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J:\Colleage Feedback Survey\2025\"/>
    </mc:Choice>
  </mc:AlternateContent>
  <xr:revisionPtr revIDLastSave="0" documentId="8_{267B8959-1F00-4604-BA10-E2A5B7C4FD50}" xr6:coauthVersionLast="47" xr6:coauthVersionMax="47" xr10:uidLastSave="{00000000-0000-0000-0000-000000000000}"/>
  <workbookProtection workbookAlgorithmName="SHA-512" workbookHashValue="ZkjM7y0orCPdF2oyjX+76+t14AqTjk9JjlOmeCHvfSWx/bO2foOxNcFeA1DpYaZO1N8zlgVT6PWvfFwDCWrcNw==" workbookSaltValue="hVChvlEwqQB2t05kQltvKg==" workbookSpinCount="100000" lockStructure="1"/>
  <bookViews>
    <workbookView xWindow="28680" yWindow="-120" windowWidth="29040" windowHeight="15840" xr2:uid="{B9B44E28-8726-492B-8A6C-34B68BB92C5E}"/>
  </bookViews>
  <sheets>
    <sheet name="New GL Gauge" sheetId="2" r:id="rId1"/>
    <sheet name="GL Data" sheetId="6" state="hidden" r:id="rId2"/>
    <sheet name="GL Data 2022" sheetId="3" state="hidden" r:id="rId3"/>
    <sheet name="Dept List" sheetId="7" state="hidden" r:id="rId4"/>
  </sheets>
  <definedNames>
    <definedName name="_xlnm._FilterDatabase" localSheetId="1" hidden="1">'GL Data'!$A$1:$BF$2791</definedName>
    <definedName name="_xlnm._FilterDatabase" localSheetId="2" hidden="1">'GL Data 2022'!$N$1:$N$1951</definedName>
    <definedName name="_xlnm.Print_Area" localSheetId="0">'New GL Gauge'!$A$1:$J$48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5" i="3" l="1"/>
  <c r="E85" i="3"/>
  <c r="F84" i="3"/>
  <c r="E84" i="3"/>
  <c r="F83" i="3"/>
  <c r="E83" i="3"/>
  <c r="F82" i="3"/>
  <c r="E82" i="3"/>
  <c r="F81" i="3"/>
  <c r="E81" i="3"/>
  <c r="F80" i="3"/>
  <c r="E80" i="3"/>
  <c r="F49" i="3"/>
  <c r="E49" i="3"/>
  <c r="F41" i="3"/>
  <c r="E41" i="3"/>
  <c r="F8" i="3"/>
  <c r="E8" i="3"/>
  <c r="F3" i="3"/>
  <c r="E3" i="3"/>
  <c r="H2" i="2"/>
  <c r="F85" i="6"/>
  <c r="E85" i="6"/>
  <c r="BD2401" i="6"/>
  <c r="BC2401" i="6"/>
  <c r="BB2401" i="6"/>
  <c r="BD2400" i="6"/>
  <c r="BC2400" i="6"/>
  <c r="BB2400" i="6"/>
  <c r="BD2399" i="6"/>
  <c r="BC2399" i="6"/>
  <c r="BB2399" i="6"/>
  <c r="BD2398" i="6"/>
  <c r="BC2398" i="6"/>
  <c r="BB2398" i="6"/>
  <c r="BD2397" i="6"/>
  <c r="BC2397" i="6"/>
  <c r="BB2397" i="6"/>
  <c r="BD2396" i="6"/>
  <c r="BC2396" i="6"/>
  <c r="BB2396" i="6"/>
  <c r="BD2395" i="6"/>
  <c r="BC2395" i="6"/>
  <c r="BB2395" i="6"/>
  <c r="BD2394" i="6"/>
  <c r="BC2394" i="6"/>
  <c r="BB2394" i="6"/>
  <c r="BD2393" i="6"/>
  <c r="BC2393" i="6"/>
  <c r="BB2393" i="6"/>
  <c r="BD2392" i="6"/>
  <c r="BC2392" i="6"/>
  <c r="BB2392" i="6"/>
  <c r="BD2391" i="6"/>
  <c r="BC2391" i="6"/>
  <c r="BB2391" i="6"/>
  <c r="BD2390" i="6"/>
  <c r="BC2390" i="6"/>
  <c r="BB2390" i="6"/>
  <c r="BD2389" i="6"/>
  <c r="BC2389" i="6"/>
  <c r="BB2389" i="6"/>
  <c r="BD2388" i="6"/>
  <c r="BC2388" i="6"/>
  <c r="BB2388" i="6"/>
  <c r="BD2387" i="6"/>
  <c r="BC2387" i="6"/>
  <c r="BB2387" i="6"/>
  <c r="BD2386" i="6"/>
  <c r="BC2386" i="6"/>
  <c r="BB2386" i="6"/>
  <c r="BD2385" i="6"/>
  <c r="BC2385" i="6"/>
  <c r="BB2385" i="6"/>
  <c r="BD2384" i="6"/>
  <c r="BC2384" i="6"/>
  <c r="BB2384" i="6"/>
  <c r="BD2383" i="6"/>
  <c r="BC2383" i="6"/>
  <c r="BB2383" i="6"/>
  <c r="BD2382" i="6"/>
  <c r="BC2382" i="6"/>
  <c r="BB2382" i="6"/>
  <c r="BD2381" i="6"/>
  <c r="BC2381" i="6"/>
  <c r="BB2381" i="6"/>
  <c r="BD2380" i="6"/>
  <c r="BC2380" i="6"/>
  <c r="BB2380" i="6"/>
  <c r="BD2379" i="6"/>
  <c r="BC2379" i="6"/>
  <c r="BB2379" i="6"/>
  <c r="BD2378" i="6"/>
  <c r="BC2378" i="6"/>
  <c r="BB2378" i="6"/>
  <c r="BD2377" i="6"/>
  <c r="BC2377" i="6"/>
  <c r="BB2377" i="6"/>
  <c r="BD2376" i="6"/>
  <c r="BC2376" i="6"/>
  <c r="BB2376" i="6"/>
  <c r="BD2375" i="6"/>
  <c r="BC2375" i="6"/>
  <c r="BB2375" i="6"/>
  <c r="BD2374" i="6"/>
  <c r="BC2374" i="6"/>
  <c r="BB2374" i="6"/>
  <c r="BD2373" i="6"/>
  <c r="BC2373" i="6"/>
  <c r="BB2373" i="6"/>
  <c r="BD2372" i="6"/>
  <c r="BC2372" i="6"/>
  <c r="BB2372" i="6"/>
  <c r="BD2371" i="6"/>
  <c r="BC2371" i="6"/>
  <c r="BB2371" i="6"/>
  <c r="BD2370" i="6"/>
  <c r="BC2370" i="6"/>
  <c r="BB2370" i="6"/>
  <c r="BD2369" i="6"/>
  <c r="BC2369" i="6"/>
  <c r="BB2369" i="6"/>
  <c r="BD2368" i="6"/>
  <c r="BC2368" i="6"/>
  <c r="BB2368" i="6"/>
  <c r="BD2367" i="6"/>
  <c r="BC2367" i="6"/>
  <c r="BB2367" i="6"/>
  <c r="BD2366" i="6"/>
  <c r="BC2366" i="6"/>
  <c r="BB2366" i="6"/>
  <c r="BD2365" i="6"/>
  <c r="BC2365" i="6"/>
  <c r="BB2365" i="6"/>
  <c r="BD2364" i="6"/>
  <c r="BC2364" i="6"/>
  <c r="BB2364" i="6"/>
  <c r="BD2363" i="6"/>
  <c r="BC2363" i="6"/>
  <c r="BB2363" i="6"/>
  <c r="BD2362" i="6"/>
  <c r="BC2362" i="6"/>
  <c r="BB2362" i="6"/>
  <c r="BD2361" i="6"/>
  <c r="BC2361" i="6"/>
  <c r="BB2361" i="6"/>
  <c r="BD2360" i="6"/>
  <c r="BC2360" i="6"/>
  <c r="BB2360" i="6"/>
  <c r="BD2359" i="6"/>
  <c r="BC2359" i="6"/>
  <c r="BB2359" i="6"/>
  <c r="BD2358" i="6"/>
  <c r="BC2358" i="6"/>
  <c r="BB2358" i="6"/>
  <c r="BD2357" i="6"/>
  <c r="BC2357" i="6"/>
  <c r="BB2357" i="6"/>
  <c r="BD2356" i="6"/>
  <c r="BC2356" i="6"/>
  <c r="BB2356" i="6"/>
  <c r="BD2355" i="6"/>
  <c r="BC2355" i="6"/>
  <c r="BB2355" i="6"/>
  <c r="BD2354" i="6"/>
  <c r="BC2354" i="6"/>
  <c r="BB2354" i="6"/>
  <c r="BD2353" i="6"/>
  <c r="BC2353" i="6"/>
  <c r="BB2353" i="6"/>
  <c r="BD2352" i="6"/>
  <c r="BC2352" i="6"/>
  <c r="BB2352" i="6"/>
  <c r="BD2351" i="6"/>
  <c r="BC2351" i="6"/>
  <c r="BB2351" i="6"/>
  <c r="BD2350" i="6"/>
  <c r="BC2350" i="6"/>
  <c r="BB2350" i="6"/>
  <c r="BD2349" i="6"/>
  <c r="BC2349" i="6"/>
  <c r="BB2349" i="6"/>
  <c r="BD2348" i="6"/>
  <c r="BC2348" i="6"/>
  <c r="BB2348" i="6"/>
  <c r="BD2347" i="6"/>
  <c r="BC2347" i="6"/>
  <c r="BB2347" i="6"/>
  <c r="BD2346" i="6"/>
  <c r="BC2346" i="6"/>
  <c r="BB2346" i="6"/>
  <c r="BD2345" i="6"/>
  <c r="BC2345" i="6"/>
  <c r="BB2345" i="6"/>
  <c r="BD2344" i="6"/>
  <c r="BC2344" i="6"/>
  <c r="BB2344" i="6"/>
  <c r="BD2343" i="6"/>
  <c r="BC2343" i="6"/>
  <c r="BB2343" i="6"/>
  <c r="BD2342" i="6"/>
  <c r="BC2342" i="6"/>
  <c r="BB2342" i="6"/>
  <c r="BD2341" i="6"/>
  <c r="BC2341" i="6"/>
  <c r="BB2341" i="6"/>
  <c r="BD2340" i="6"/>
  <c r="BC2340" i="6"/>
  <c r="BB2340" i="6"/>
  <c r="BD2339" i="6"/>
  <c r="BC2339" i="6"/>
  <c r="BB2339" i="6"/>
  <c r="BD2338" i="6"/>
  <c r="BC2338" i="6"/>
  <c r="BB2338" i="6"/>
  <c r="BD2337" i="6"/>
  <c r="BC2337" i="6"/>
  <c r="BB2337" i="6"/>
  <c r="BD2336" i="6"/>
  <c r="BC2336" i="6"/>
  <c r="BB2336" i="6"/>
  <c r="BD2335" i="6"/>
  <c r="BC2335" i="6"/>
  <c r="BB2335" i="6"/>
  <c r="BD2334" i="6"/>
  <c r="BC2334" i="6"/>
  <c r="BB2334" i="6"/>
  <c r="BD2333" i="6"/>
  <c r="BC2333" i="6"/>
  <c r="BB2333" i="6"/>
  <c r="BD2332" i="6"/>
  <c r="BC2332" i="6"/>
  <c r="BB2332" i="6"/>
  <c r="BD2331" i="6"/>
  <c r="BC2331" i="6"/>
  <c r="BB2331" i="6"/>
  <c r="BD2330" i="6"/>
  <c r="BC2330" i="6"/>
  <c r="BB2330" i="6"/>
  <c r="BD2329" i="6"/>
  <c r="BC2329" i="6"/>
  <c r="BB2329" i="6"/>
  <c r="BD2328" i="6"/>
  <c r="BC2328" i="6"/>
  <c r="BB2328" i="6"/>
  <c r="BD2327" i="6"/>
  <c r="BC2327" i="6"/>
  <c r="BB2327" i="6"/>
  <c r="BD2326" i="6"/>
  <c r="BC2326" i="6"/>
  <c r="BB2326" i="6"/>
  <c r="BD2325" i="6"/>
  <c r="BC2325" i="6"/>
  <c r="BB2325" i="6"/>
  <c r="BD2324" i="6"/>
  <c r="BC2324" i="6"/>
  <c r="BB2324" i="6"/>
  <c r="BD2323" i="6"/>
  <c r="BC2323" i="6"/>
  <c r="BB2323" i="6"/>
  <c r="BD2322" i="6"/>
  <c r="BC2322" i="6"/>
  <c r="BB2322" i="6"/>
  <c r="BD2321" i="6"/>
  <c r="BC2321" i="6"/>
  <c r="BB2321" i="6"/>
  <c r="BD2320" i="6"/>
  <c r="BC2320" i="6"/>
  <c r="BB2320" i="6"/>
  <c r="BD2319" i="6"/>
  <c r="BC2319" i="6"/>
  <c r="BB2319" i="6"/>
  <c r="BD2318" i="6"/>
  <c r="BC2318" i="6"/>
  <c r="BB2318" i="6"/>
  <c r="BD2317" i="6"/>
  <c r="BC2317" i="6"/>
  <c r="BB2317" i="6"/>
  <c r="BD2316" i="6"/>
  <c r="BC2316" i="6"/>
  <c r="BB2316" i="6"/>
  <c r="BD2315" i="6"/>
  <c r="BC2315" i="6"/>
  <c r="BB2315" i="6"/>
  <c r="BD2314" i="6"/>
  <c r="BC2314" i="6"/>
  <c r="BB2314" i="6"/>
  <c r="BD2313" i="6"/>
  <c r="BC2313" i="6"/>
  <c r="BB2313" i="6"/>
  <c r="BD2312" i="6"/>
  <c r="BC2312" i="6"/>
  <c r="BB2312" i="6"/>
  <c r="BD2311" i="6"/>
  <c r="BC2311" i="6"/>
  <c r="BB2311" i="6"/>
  <c r="BD2310" i="6"/>
  <c r="BC2310" i="6"/>
  <c r="BB2310" i="6"/>
  <c r="BD2309" i="6"/>
  <c r="BC2309" i="6"/>
  <c r="BB2309" i="6"/>
  <c r="BD2308" i="6"/>
  <c r="BC2308" i="6"/>
  <c r="BB2308" i="6"/>
  <c r="BD2307" i="6"/>
  <c r="BC2307" i="6"/>
  <c r="BB2307" i="6"/>
  <c r="BD2306" i="6"/>
  <c r="BC2306" i="6"/>
  <c r="BB2306" i="6"/>
  <c r="BD2305" i="6"/>
  <c r="BC2305" i="6"/>
  <c r="BB2305" i="6"/>
  <c r="BD2304" i="6"/>
  <c r="BC2304" i="6"/>
  <c r="BB2304" i="6"/>
  <c r="BD2303" i="6"/>
  <c r="BC2303" i="6"/>
  <c r="BB2303" i="6"/>
  <c r="BD2302" i="6"/>
  <c r="BC2302" i="6"/>
  <c r="BB2302" i="6"/>
  <c r="BD2301" i="6"/>
  <c r="BC2301" i="6"/>
  <c r="BB2301" i="6"/>
  <c r="BD2300" i="6"/>
  <c r="BC2300" i="6"/>
  <c r="BB2300" i="6"/>
  <c r="BD2299" i="6"/>
  <c r="BC2299" i="6"/>
  <c r="BB2299" i="6"/>
  <c r="BD2298" i="6"/>
  <c r="BC2298" i="6"/>
  <c r="BB2298" i="6"/>
  <c r="BD2297" i="6"/>
  <c r="BC2297" i="6"/>
  <c r="BB2297" i="6"/>
  <c r="BD2296" i="6"/>
  <c r="BC2296" i="6"/>
  <c r="BB2296" i="6"/>
  <c r="BD2295" i="6"/>
  <c r="BC2295" i="6"/>
  <c r="BB2295" i="6"/>
  <c r="BD2294" i="6"/>
  <c r="BC2294" i="6"/>
  <c r="BB2294" i="6"/>
  <c r="BD2293" i="6"/>
  <c r="BC2293" i="6"/>
  <c r="BB2293" i="6"/>
  <c r="BD2292" i="6"/>
  <c r="BC2292" i="6"/>
  <c r="BB2292" i="6"/>
  <c r="BD2291" i="6"/>
  <c r="BC2291" i="6"/>
  <c r="BB2291" i="6"/>
  <c r="BD2290" i="6"/>
  <c r="BC2290" i="6"/>
  <c r="BB2290" i="6"/>
  <c r="BD2289" i="6"/>
  <c r="BC2289" i="6"/>
  <c r="BB2289" i="6"/>
  <c r="BD2288" i="6"/>
  <c r="BC2288" i="6"/>
  <c r="BB2288" i="6"/>
  <c r="BD2287" i="6"/>
  <c r="BC2287" i="6"/>
  <c r="BB2287" i="6"/>
  <c r="BD2286" i="6"/>
  <c r="BC2286" i="6"/>
  <c r="BB2286" i="6"/>
  <c r="BD2285" i="6"/>
  <c r="BC2285" i="6"/>
  <c r="BB2285" i="6"/>
  <c r="BD2284" i="6"/>
  <c r="BC2284" i="6"/>
  <c r="BB2284" i="6"/>
  <c r="BD2283" i="6"/>
  <c r="BC2283" i="6"/>
  <c r="BB2283" i="6"/>
  <c r="BD2282" i="6"/>
  <c r="BC2282" i="6"/>
  <c r="BB2282" i="6"/>
  <c r="BD2281" i="6"/>
  <c r="BC2281" i="6"/>
  <c r="BB2281" i="6"/>
  <c r="BD2280" i="6"/>
  <c r="BC2280" i="6"/>
  <c r="BB2280" i="6"/>
  <c r="BD2279" i="6"/>
  <c r="BC2279" i="6"/>
  <c r="BB2279" i="6"/>
  <c r="BD2278" i="6"/>
  <c r="BC2278" i="6"/>
  <c r="BB2278" i="6"/>
  <c r="BD2277" i="6"/>
  <c r="BC2277" i="6"/>
  <c r="BB2277" i="6"/>
  <c r="BD2276" i="6"/>
  <c r="BC2276" i="6"/>
  <c r="BB2276" i="6"/>
  <c r="BD2275" i="6"/>
  <c r="BC2275" i="6"/>
  <c r="BB2275" i="6"/>
  <c r="BD2274" i="6"/>
  <c r="BC2274" i="6"/>
  <c r="BB2274" i="6"/>
  <c r="BD2273" i="6"/>
  <c r="BC2273" i="6"/>
  <c r="BB2273" i="6"/>
  <c r="BD2272" i="6"/>
  <c r="BC2272" i="6"/>
  <c r="BB2272" i="6"/>
  <c r="BD2271" i="6"/>
  <c r="BC2271" i="6"/>
  <c r="BB2271" i="6"/>
  <c r="BD2270" i="6"/>
  <c r="BC2270" i="6"/>
  <c r="BB2270" i="6"/>
  <c r="BD2269" i="6"/>
  <c r="BC2269" i="6"/>
  <c r="BB2269" i="6"/>
  <c r="BD2268" i="6"/>
  <c r="BC2268" i="6"/>
  <c r="BB2268" i="6"/>
  <c r="BD2267" i="6"/>
  <c r="BC2267" i="6"/>
  <c r="BB2267" i="6"/>
  <c r="BD2266" i="6"/>
  <c r="BC2266" i="6"/>
  <c r="BB2266" i="6"/>
  <c r="BD2265" i="6"/>
  <c r="BC2265" i="6"/>
  <c r="BB2265" i="6"/>
  <c r="BD2264" i="6"/>
  <c r="BC2264" i="6"/>
  <c r="BB2264" i="6"/>
  <c r="BD2263" i="6"/>
  <c r="BC2263" i="6"/>
  <c r="BB2263" i="6"/>
  <c r="BD2262" i="6"/>
  <c r="BC2262" i="6"/>
  <c r="BB2262" i="6"/>
  <c r="BD2261" i="6"/>
  <c r="BC2261" i="6"/>
  <c r="BB2261" i="6"/>
  <c r="BD2260" i="6"/>
  <c r="BC2260" i="6"/>
  <c r="BB2260" i="6"/>
  <c r="BD2259" i="6"/>
  <c r="BC2259" i="6"/>
  <c r="BB2259" i="6"/>
  <c r="BD2258" i="6"/>
  <c r="BC2258" i="6"/>
  <c r="BB2258" i="6"/>
  <c r="BD2257" i="6"/>
  <c r="BC2257" i="6"/>
  <c r="BB2257" i="6"/>
  <c r="BD2256" i="6"/>
  <c r="BC2256" i="6"/>
  <c r="BB2256" i="6"/>
  <c r="BD2255" i="6"/>
  <c r="BC2255" i="6"/>
  <c r="BB2255" i="6"/>
  <c r="BD2254" i="6"/>
  <c r="BC2254" i="6"/>
  <c r="BB2254" i="6"/>
  <c r="BD2253" i="6"/>
  <c r="BC2253" i="6"/>
  <c r="BB2253" i="6"/>
  <c r="BD2252" i="6"/>
  <c r="BC2252" i="6"/>
  <c r="BB2252" i="6"/>
  <c r="BD2251" i="6"/>
  <c r="BC2251" i="6"/>
  <c r="BB2251" i="6"/>
  <c r="BD2250" i="6"/>
  <c r="BC2250" i="6"/>
  <c r="BB2250" i="6"/>
  <c r="BD2249" i="6"/>
  <c r="BC2249" i="6"/>
  <c r="BB2249" i="6"/>
  <c r="BD2248" i="6"/>
  <c r="BC2248" i="6"/>
  <c r="BB2248" i="6"/>
  <c r="BD2247" i="6"/>
  <c r="BC2247" i="6"/>
  <c r="BB2247" i="6"/>
  <c r="BD2246" i="6"/>
  <c r="BC2246" i="6"/>
  <c r="BB2246" i="6"/>
  <c r="BD2245" i="6"/>
  <c r="BC2245" i="6"/>
  <c r="BB2245" i="6"/>
  <c r="BD2244" i="6"/>
  <c r="BC2244" i="6"/>
  <c r="BB2244" i="6"/>
  <c r="BD2243" i="6"/>
  <c r="BC2243" i="6"/>
  <c r="BB2243" i="6"/>
  <c r="BD2242" i="6"/>
  <c r="BC2242" i="6"/>
  <c r="BB2242" i="6"/>
  <c r="BD2241" i="6"/>
  <c r="BC2241" i="6"/>
  <c r="BB2241" i="6"/>
  <c r="BD2240" i="6"/>
  <c r="BC2240" i="6"/>
  <c r="BB2240" i="6"/>
  <c r="BD2239" i="6"/>
  <c r="BC2239" i="6"/>
  <c r="BB2239" i="6"/>
  <c r="BD2238" i="6"/>
  <c r="BC2238" i="6"/>
  <c r="BB2238" i="6"/>
  <c r="BD2237" i="6"/>
  <c r="BC2237" i="6"/>
  <c r="BB2237" i="6"/>
  <c r="BD2236" i="6"/>
  <c r="BC2236" i="6"/>
  <c r="BB2236" i="6"/>
  <c r="BD2235" i="6"/>
  <c r="BC2235" i="6"/>
  <c r="BB2235" i="6"/>
  <c r="BD2234" i="6"/>
  <c r="BC2234" i="6"/>
  <c r="BB2234" i="6"/>
  <c r="BD2233" i="6"/>
  <c r="BC2233" i="6"/>
  <c r="BB2233" i="6"/>
  <c r="BD2232" i="6"/>
  <c r="BC2232" i="6"/>
  <c r="BB2232" i="6"/>
  <c r="BD2231" i="6"/>
  <c r="BC2231" i="6"/>
  <c r="BB2231" i="6"/>
  <c r="BD2230" i="6"/>
  <c r="BC2230" i="6"/>
  <c r="BB2230" i="6"/>
  <c r="BD2229" i="6"/>
  <c r="BC2229" i="6"/>
  <c r="BB2229" i="6"/>
  <c r="BD2228" i="6"/>
  <c r="BC2228" i="6"/>
  <c r="BB2228" i="6"/>
  <c r="BD2227" i="6"/>
  <c r="BC2227" i="6"/>
  <c r="BB2227" i="6"/>
  <c r="BD2226" i="6"/>
  <c r="BC2226" i="6"/>
  <c r="BB2226" i="6"/>
  <c r="BD2225" i="6"/>
  <c r="BC2225" i="6"/>
  <c r="BB2225" i="6"/>
  <c r="BD2224" i="6"/>
  <c r="BC2224" i="6"/>
  <c r="BB2224" i="6"/>
  <c r="BD2223" i="6"/>
  <c r="BC2223" i="6"/>
  <c r="BB2223" i="6"/>
  <c r="BD2222" i="6"/>
  <c r="BC2222" i="6"/>
  <c r="BB2222" i="6"/>
  <c r="BD2221" i="6"/>
  <c r="BC2221" i="6"/>
  <c r="BB2221" i="6"/>
  <c r="BD2220" i="6"/>
  <c r="BC2220" i="6"/>
  <c r="BB2220" i="6"/>
  <c r="BD2219" i="6"/>
  <c r="BC2219" i="6"/>
  <c r="BB2219" i="6"/>
  <c r="BD2218" i="6"/>
  <c r="BC2218" i="6"/>
  <c r="BB2218" i="6"/>
  <c r="BD2217" i="6"/>
  <c r="BC2217" i="6"/>
  <c r="BB2217" i="6"/>
  <c r="BD2216" i="6"/>
  <c r="BC2216" i="6"/>
  <c r="BB2216" i="6"/>
  <c r="BD2215" i="6"/>
  <c r="BC2215" i="6"/>
  <c r="BB2215" i="6"/>
  <c r="BD2214" i="6"/>
  <c r="BC2214" i="6"/>
  <c r="BB2214" i="6"/>
  <c r="BD2213" i="6"/>
  <c r="BC2213" i="6"/>
  <c r="BB2213" i="6"/>
  <c r="BD2212" i="6"/>
  <c r="BC2212" i="6"/>
  <c r="BB2212" i="6"/>
  <c r="BD2211" i="6"/>
  <c r="BC2211" i="6"/>
  <c r="BB2211" i="6"/>
  <c r="BD2210" i="6"/>
  <c r="BC2210" i="6"/>
  <c r="BB2210" i="6"/>
  <c r="BD2209" i="6"/>
  <c r="BC2209" i="6"/>
  <c r="BB2209" i="6"/>
  <c r="BD2208" i="6"/>
  <c r="BC2208" i="6"/>
  <c r="BB2208" i="6"/>
  <c r="BD2207" i="6"/>
  <c r="BC2207" i="6"/>
  <c r="BB2207" i="6"/>
  <c r="BD2206" i="6"/>
  <c r="BC2206" i="6"/>
  <c r="BB2206" i="6"/>
  <c r="BD2205" i="6"/>
  <c r="BC2205" i="6"/>
  <c r="BB2205" i="6"/>
  <c r="BD2204" i="6"/>
  <c r="BC2204" i="6"/>
  <c r="BB2204" i="6"/>
  <c r="BD2203" i="6"/>
  <c r="BC2203" i="6"/>
  <c r="BB2203" i="6"/>
  <c r="BD2202" i="6"/>
  <c r="BC2202" i="6"/>
  <c r="BB2202" i="6"/>
  <c r="BD2201" i="6"/>
  <c r="BC2201" i="6"/>
  <c r="BB2201" i="6"/>
  <c r="BD2200" i="6"/>
  <c r="BC2200" i="6"/>
  <c r="BB2200" i="6"/>
  <c r="BD2199" i="6"/>
  <c r="BC2199" i="6"/>
  <c r="BB2199" i="6"/>
  <c r="BD2198" i="6"/>
  <c r="BC2198" i="6"/>
  <c r="BB2198" i="6"/>
  <c r="BD2197" i="6"/>
  <c r="BC2197" i="6"/>
  <c r="BB2197" i="6"/>
  <c r="BD2196" i="6"/>
  <c r="BC2196" i="6"/>
  <c r="BB2196" i="6"/>
  <c r="BD2195" i="6"/>
  <c r="BC2195" i="6"/>
  <c r="BB2195" i="6"/>
  <c r="BD2194" i="6"/>
  <c r="BC2194" i="6"/>
  <c r="BB2194" i="6"/>
  <c r="BD2193" i="6"/>
  <c r="BC2193" i="6"/>
  <c r="BB2193" i="6"/>
  <c r="BD2192" i="6"/>
  <c r="BC2192" i="6"/>
  <c r="BB2192" i="6"/>
  <c r="BD2191" i="6"/>
  <c r="BC2191" i="6"/>
  <c r="BB2191" i="6"/>
  <c r="BD2190" i="6"/>
  <c r="BC2190" i="6"/>
  <c r="BB2190" i="6"/>
  <c r="BD2189" i="6"/>
  <c r="BC2189" i="6"/>
  <c r="BB2189" i="6"/>
  <c r="BD2188" i="6"/>
  <c r="BC2188" i="6"/>
  <c r="BB2188" i="6"/>
  <c r="BD2187" i="6"/>
  <c r="BC2187" i="6"/>
  <c r="BB2187" i="6"/>
  <c r="BD2186" i="6"/>
  <c r="BC2186" i="6"/>
  <c r="BB2186" i="6"/>
  <c r="BD2185" i="6"/>
  <c r="BC2185" i="6"/>
  <c r="BB2185" i="6"/>
  <c r="BD2184" i="6"/>
  <c r="BC2184" i="6"/>
  <c r="BB2184" i="6"/>
  <c r="BD2183" i="6"/>
  <c r="BC2183" i="6"/>
  <c r="BB2183" i="6"/>
  <c r="BD2182" i="6"/>
  <c r="BC2182" i="6"/>
  <c r="BB2182" i="6"/>
  <c r="BD2181" i="6"/>
  <c r="BC2181" i="6"/>
  <c r="BB2181" i="6"/>
  <c r="BD2180" i="6"/>
  <c r="BC2180" i="6"/>
  <c r="BB2180" i="6"/>
  <c r="BD2179" i="6"/>
  <c r="BC2179" i="6"/>
  <c r="BB2179" i="6"/>
  <c r="BD2178" i="6"/>
  <c r="BC2178" i="6"/>
  <c r="BB2178" i="6"/>
  <c r="BD2177" i="6"/>
  <c r="BC2177" i="6"/>
  <c r="BB2177" i="6"/>
  <c r="BD2176" i="6"/>
  <c r="BC2176" i="6"/>
  <c r="BB2176" i="6"/>
  <c r="BD2175" i="6"/>
  <c r="BC2175" i="6"/>
  <c r="BB2175" i="6"/>
  <c r="BD2174" i="6"/>
  <c r="BC2174" i="6"/>
  <c r="BB2174" i="6"/>
  <c r="BD2173" i="6"/>
  <c r="BC2173" i="6"/>
  <c r="BB2173" i="6"/>
  <c r="BD2172" i="6"/>
  <c r="BC2172" i="6"/>
  <c r="BB2172" i="6"/>
  <c r="BD2171" i="6"/>
  <c r="BC2171" i="6"/>
  <c r="BB2171" i="6"/>
  <c r="BD2170" i="6"/>
  <c r="BC2170" i="6"/>
  <c r="BB2170" i="6"/>
  <c r="BD2169" i="6"/>
  <c r="BC2169" i="6"/>
  <c r="BB2169" i="6"/>
  <c r="BD2168" i="6"/>
  <c r="BC2168" i="6"/>
  <c r="BB2168" i="6"/>
  <c r="BD2167" i="6"/>
  <c r="BC2167" i="6"/>
  <c r="BB2167" i="6"/>
  <c r="BD2166" i="6"/>
  <c r="BC2166" i="6"/>
  <c r="BB2166" i="6"/>
  <c r="BD2165" i="6"/>
  <c r="BC2165" i="6"/>
  <c r="BB2165" i="6"/>
  <c r="BD2164" i="6"/>
  <c r="BC2164" i="6"/>
  <c r="BB2164" i="6"/>
  <c r="BD2163" i="6"/>
  <c r="BC2163" i="6"/>
  <c r="BB2163" i="6"/>
  <c r="BD2162" i="6"/>
  <c r="BC2162" i="6"/>
  <c r="BB2162" i="6"/>
  <c r="BD2161" i="6"/>
  <c r="BC2161" i="6"/>
  <c r="BB2161" i="6"/>
  <c r="BD2160" i="6"/>
  <c r="BC2160" i="6"/>
  <c r="BB2160" i="6"/>
  <c r="BD2159" i="6"/>
  <c r="BC2159" i="6"/>
  <c r="BB2159" i="6"/>
  <c r="BD2158" i="6"/>
  <c r="BC2158" i="6"/>
  <c r="BB2158" i="6"/>
  <c r="BD2157" i="6"/>
  <c r="BC2157" i="6"/>
  <c r="BB2157" i="6"/>
  <c r="BD2156" i="6"/>
  <c r="BC2156" i="6"/>
  <c r="BB2156" i="6"/>
  <c r="BD2155" i="6"/>
  <c r="BC2155" i="6"/>
  <c r="BB2155" i="6"/>
  <c r="BD2154" i="6"/>
  <c r="BC2154" i="6"/>
  <c r="BB2154" i="6"/>
  <c r="BD2153" i="6"/>
  <c r="BC2153" i="6"/>
  <c r="BB2153" i="6"/>
  <c r="BD2152" i="6"/>
  <c r="BC2152" i="6"/>
  <c r="BB2152" i="6"/>
  <c r="BD2151" i="6"/>
  <c r="BC2151" i="6"/>
  <c r="BB2151" i="6"/>
  <c r="BD2150" i="6"/>
  <c r="BC2150" i="6"/>
  <c r="BB2150" i="6"/>
  <c r="BD2149" i="6"/>
  <c r="BC2149" i="6"/>
  <c r="BB2149" i="6"/>
  <c r="BD2148" i="6"/>
  <c r="BC2148" i="6"/>
  <c r="BB2148" i="6"/>
  <c r="BD2147" i="6"/>
  <c r="BC2147" i="6"/>
  <c r="BB2147" i="6"/>
  <c r="BD2146" i="6"/>
  <c r="BC2146" i="6"/>
  <c r="BB2146" i="6"/>
  <c r="BD2145" i="6"/>
  <c r="BC2145" i="6"/>
  <c r="BB2145" i="6"/>
  <c r="BD2144" i="6"/>
  <c r="BC2144" i="6"/>
  <c r="BB2144" i="6"/>
  <c r="BD2143" i="6"/>
  <c r="BC2143" i="6"/>
  <c r="BB2143" i="6"/>
  <c r="BD2142" i="6"/>
  <c r="BC2142" i="6"/>
  <c r="BB2142" i="6"/>
  <c r="BD2141" i="6"/>
  <c r="BC2141" i="6"/>
  <c r="BB2141" i="6"/>
  <c r="BD2140" i="6"/>
  <c r="BC2140" i="6"/>
  <c r="BB2140" i="6"/>
  <c r="BD2139" i="6"/>
  <c r="BC2139" i="6"/>
  <c r="BB2139" i="6"/>
  <c r="BD2138" i="6"/>
  <c r="BC2138" i="6"/>
  <c r="BB2138" i="6"/>
  <c r="BD2137" i="6"/>
  <c r="BC2137" i="6"/>
  <c r="BB2137" i="6"/>
  <c r="BD2136" i="6"/>
  <c r="BC2136" i="6"/>
  <c r="BB2136" i="6"/>
  <c r="BD2135" i="6"/>
  <c r="BC2135" i="6"/>
  <c r="BB2135" i="6"/>
  <c r="BD2134" i="6"/>
  <c r="BC2134" i="6"/>
  <c r="BB2134" i="6"/>
  <c r="BD2133" i="6"/>
  <c r="BC2133" i="6"/>
  <c r="BB2133" i="6"/>
  <c r="BD2132" i="6"/>
  <c r="BC2132" i="6"/>
  <c r="BB2132" i="6"/>
  <c r="BD2131" i="6"/>
  <c r="BC2131" i="6"/>
  <c r="BB2131" i="6"/>
  <c r="BD2130" i="6"/>
  <c r="BC2130" i="6"/>
  <c r="BB2130" i="6"/>
  <c r="BD2129" i="6"/>
  <c r="BC2129" i="6"/>
  <c r="BB2129" i="6"/>
  <c r="BD2128" i="6"/>
  <c r="BC2128" i="6"/>
  <c r="BB2128" i="6"/>
  <c r="BD2127" i="6"/>
  <c r="BC2127" i="6"/>
  <c r="BB2127" i="6"/>
  <c r="BD2126" i="6"/>
  <c r="BC2126" i="6"/>
  <c r="BB2126" i="6"/>
  <c r="BD2125" i="6"/>
  <c r="BC2125" i="6"/>
  <c r="BB2125" i="6"/>
  <c r="BD2124" i="6"/>
  <c r="BC2124" i="6"/>
  <c r="BB2124" i="6"/>
  <c r="BD2123" i="6"/>
  <c r="BC2123" i="6"/>
  <c r="BB2123" i="6"/>
  <c r="BD2122" i="6"/>
  <c r="BC2122" i="6"/>
  <c r="BB2122" i="6"/>
  <c r="BD2121" i="6"/>
  <c r="BC2121" i="6"/>
  <c r="BB2121" i="6"/>
  <c r="BD2120" i="6"/>
  <c r="BC2120" i="6"/>
  <c r="BB2120" i="6"/>
  <c r="BD2119" i="6"/>
  <c r="BC2119" i="6"/>
  <c r="BB2119" i="6"/>
  <c r="BD2118" i="6"/>
  <c r="BC2118" i="6"/>
  <c r="BB2118" i="6"/>
  <c r="BD2117" i="6"/>
  <c r="BC2117" i="6"/>
  <c r="BB2117" i="6"/>
  <c r="BD2116" i="6"/>
  <c r="BC2116" i="6"/>
  <c r="BB2116" i="6"/>
  <c r="BD2115" i="6"/>
  <c r="BC2115" i="6"/>
  <c r="BB2115" i="6"/>
  <c r="BD2114" i="6"/>
  <c r="BC2114" i="6"/>
  <c r="BB2114" i="6"/>
  <c r="BD2113" i="6"/>
  <c r="BC2113" i="6"/>
  <c r="BB2113" i="6"/>
  <c r="BD2112" i="6"/>
  <c r="BC2112" i="6"/>
  <c r="BB2112" i="6"/>
  <c r="BD2111" i="6"/>
  <c r="BC2111" i="6"/>
  <c r="BB2111" i="6"/>
  <c r="BD2110" i="6"/>
  <c r="BC2110" i="6"/>
  <c r="BB2110" i="6"/>
  <c r="BD2109" i="6"/>
  <c r="BC2109" i="6"/>
  <c r="BB2109" i="6"/>
  <c r="BD2108" i="6"/>
  <c r="BC2108" i="6"/>
  <c r="BB2108" i="6"/>
  <c r="BD2107" i="6"/>
  <c r="BC2107" i="6"/>
  <c r="BB2107" i="6"/>
  <c r="BD2106" i="6"/>
  <c r="BC2106" i="6"/>
  <c r="BB2106" i="6"/>
  <c r="BD2105" i="6"/>
  <c r="BC2105" i="6"/>
  <c r="BB2105" i="6"/>
  <c r="BD2104" i="6"/>
  <c r="BC2104" i="6"/>
  <c r="BB2104" i="6"/>
  <c r="BD2103" i="6"/>
  <c r="BC2103" i="6"/>
  <c r="BB2103" i="6"/>
  <c r="BD2102" i="6"/>
  <c r="BC2102" i="6"/>
  <c r="BB2102" i="6"/>
  <c r="BD2101" i="6"/>
  <c r="BC2101" i="6"/>
  <c r="BB2101" i="6"/>
  <c r="BD2100" i="6"/>
  <c r="BC2100" i="6"/>
  <c r="BB2100" i="6"/>
  <c r="BD2099" i="6"/>
  <c r="BC2099" i="6"/>
  <c r="BB2099" i="6"/>
  <c r="BD2098" i="6"/>
  <c r="BC2098" i="6"/>
  <c r="BB2098" i="6"/>
  <c r="BD2097" i="6"/>
  <c r="BC2097" i="6"/>
  <c r="BB2097" i="6"/>
  <c r="BD2096" i="6"/>
  <c r="BC2096" i="6"/>
  <c r="BB2096" i="6"/>
  <c r="BD2095" i="6"/>
  <c r="BC2095" i="6"/>
  <c r="BB2095" i="6"/>
  <c r="BD2094" i="6"/>
  <c r="BC2094" i="6"/>
  <c r="BB2094" i="6"/>
  <c r="BD2093" i="6"/>
  <c r="BC2093" i="6"/>
  <c r="BB2093" i="6"/>
  <c r="BD2092" i="6"/>
  <c r="BC2092" i="6"/>
  <c r="BB2092" i="6"/>
  <c r="BD2091" i="6"/>
  <c r="BC2091" i="6"/>
  <c r="BB2091" i="6"/>
  <c r="BD2090" i="6"/>
  <c r="BC2090" i="6"/>
  <c r="BB2090" i="6"/>
  <c r="BD2089" i="6"/>
  <c r="BC2089" i="6"/>
  <c r="BB2089" i="6"/>
  <c r="BD2088" i="6"/>
  <c r="BC2088" i="6"/>
  <c r="BB2088" i="6"/>
  <c r="BD2087" i="6"/>
  <c r="BC2087" i="6"/>
  <c r="BB2087" i="6"/>
  <c r="BD2086" i="6"/>
  <c r="BC2086" i="6"/>
  <c r="BB2086" i="6"/>
  <c r="BD2085" i="6"/>
  <c r="BC2085" i="6"/>
  <c r="BB2085" i="6"/>
  <c r="BD2084" i="6"/>
  <c r="BC2084" i="6"/>
  <c r="BB2084" i="6"/>
  <c r="BD2083" i="6"/>
  <c r="BC2083" i="6"/>
  <c r="BB2083" i="6"/>
  <c r="BD2082" i="6"/>
  <c r="BC2082" i="6"/>
  <c r="BB2082" i="6"/>
  <c r="BD2081" i="6"/>
  <c r="BC2081" i="6"/>
  <c r="BB2081" i="6"/>
  <c r="BD2080" i="6"/>
  <c r="BC2080" i="6"/>
  <c r="BB2080" i="6"/>
  <c r="BD2079" i="6"/>
  <c r="BC2079" i="6"/>
  <c r="BB2079" i="6"/>
  <c r="BD2078" i="6"/>
  <c r="BC2078" i="6"/>
  <c r="BB2078" i="6"/>
  <c r="BD2077" i="6"/>
  <c r="BC2077" i="6"/>
  <c r="BB2077" i="6"/>
  <c r="BD2076" i="6"/>
  <c r="BC2076" i="6"/>
  <c r="BB2076" i="6"/>
  <c r="BD2075" i="6"/>
  <c r="BC2075" i="6"/>
  <c r="BB2075" i="6"/>
  <c r="BD2074" i="6"/>
  <c r="BC2074" i="6"/>
  <c r="BB2074" i="6"/>
  <c r="BD2073" i="6"/>
  <c r="BC2073" i="6"/>
  <c r="BB2073" i="6"/>
  <c r="BD2072" i="6"/>
  <c r="BC2072" i="6"/>
  <c r="BB2072" i="6"/>
  <c r="BD2071" i="6"/>
  <c r="BC2071" i="6"/>
  <c r="BB2071" i="6"/>
  <c r="BD2070" i="6"/>
  <c r="BC2070" i="6"/>
  <c r="BB2070" i="6"/>
  <c r="BD2069" i="6"/>
  <c r="BC2069" i="6"/>
  <c r="BB2069" i="6"/>
  <c r="BD2068" i="6"/>
  <c r="BC2068" i="6"/>
  <c r="BB2068" i="6"/>
  <c r="BD2067" i="6"/>
  <c r="BC2067" i="6"/>
  <c r="BB2067" i="6"/>
  <c r="BD2066" i="6"/>
  <c r="BC2066" i="6"/>
  <c r="BB2066" i="6"/>
  <c r="BD2065" i="6"/>
  <c r="BC2065" i="6"/>
  <c r="BB2065" i="6"/>
  <c r="BD2064" i="6"/>
  <c r="BC2064" i="6"/>
  <c r="BB2064" i="6"/>
  <c r="BD2063" i="6"/>
  <c r="BC2063" i="6"/>
  <c r="BB2063" i="6"/>
  <c r="BD2062" i="6"/>
  <c r="BC2062" i="6"/>
  <c r="BB2062" i="6"/>
  <c r="BD2061" i="6"/>
  <c r="BC2061" i="6"/>
  <c r="BB2061" i="6"/>
  <c r="BD2060" i="6"/>
  <c r="BC2060" i="6"/>
  <c r="BB2060" i="6"/>
  <c r="BD2059" i="6"/>
  <c r="BC2059" i="6"/>
  <c r="BB2059" i="6"/>
  <c r="BD2058" i="6"/>
  <c r="BC2058" i="6"/>
  <c r="BB2058" i="6"/>
  <c r="BD2057" i="6"/>
  <c r="BC2057" i="6"/>
  <c r="BB2057" i="6"/>
  <c r="BD2056" i="6"/>
  <c r="BC2056" i="6"/>
  <c r="BB2056" i="6"/>
  <c r="BD2055" i="6"/>
  <c r="BC2055" i="6"/>
  <c r="BB2055" i="6"/>
  <c r="BD2054" i="6"/>
  <c r="BC2054" i="6"/>
  <c r="BB2054" i="6"/>
  <c r="BD2053" i="6"/>
  <c r="BC2053" i="6"/>
  <c r="BB2053" i="6"/>
  <c r="BD2052" i="6"/>
  <c r="BC2052" i="6"/>
  <c r="BB2052" i="6"/>
  <c r="BD2051" i="6"/>
  <c r="BC2051" i="6"/>
  <c r="BB2051" i="6"/>
  <c r="BD2050" i="6"/>
  <c r="BC2050" i="6"/>
  <c r="BB2050" i="6"/>
  <c r="BD2049" i="6"/>
  <c r="BC2049" i="6"/>
  <c r="BB2049" i="6"/>
  <c r="BD2048" i="6"/>
  <c r="BC2048" i="6"/>
  <c r="BB2048" i="6"/>
  <c r="BD2047" i="6"/>
  <c r="BC2047" i="6"/>
  <c r="BB2047" i="6"/>
  <c r="BD2046" i="6"/>
  <c r="BC2046" i="6"/>
  <c r="BB2046" i="6"/>
  <c r="BD2045" i="6"/>
  <c r="BC2045" i="6"/>
  <c r="BB2045" i="6"/>
  <c r="BD2044" i="6"/>
  <c r="BC2044" i="6"/>
  <c r="BB2044" i="6"/>
  <c r="BD2043" i="6"/>
  <c r="BC2043" i="6"/>
  <c r="BB2043" i="6"/>
  <c r="BD2042" i="6"/>
  <c r="BC2042" i="6"/>
  <c r="BB2042" i="6"/>
  <c r="BD2041" i="6"/>
  <c r="BC2041" i="6"/>
  <c r="BB2041" i="6"/>
  <c r="BD2040" i="6"/>
  <c r="BC2040" i="6"/>
  <c r="BB2040" i="6"/>
  <c r="BD2039" i="6"/>
  <c r="BC2039" i="6"/>
  <c r="BB2039" i="6"/>
  <c r="BD2038" i="6"/>
  <c r="BC2038" i="6"/>
  <c r="BB2038" i="6"/>
  <c r="BD2037" i="6"/>
  <c r="BC2037" i="6"/>
  <c r="BB2037" i="6"/>
  <c r="BD2036" i="6"/>
  <c r="BC2036" i="6"/>
  <c r="BB2036" i="6"/>
  <c r="BD2035" i="6"/>
  <c r="BC2035" i="6"/>
  <c r="BB2035" i="6"/>
  <c r="BD2034" i="6"/>
  <c r="BC2034" i="6"/>
  <c r="BB2034" i="6"/>
  <c r="BD2033" i="6"/>
  <c r="BC2033" i="6"/>
  <c r="BB2033" i="6"/>
  <c r="BD2032" i="6"/>
  <c r="BC2032" i="6"/>
  <c r="BB2032" i="6"/>
  <c r="BD2031" i="6"/>
  <c r="BC2031" i="6"/>
  <c r="BB2031" i="6"/>
  <c r="BD2030" i="6"/>
  <c r="BC2030" i="6"/>
  <c r="BB2030" i="6"/>
  <c r="BD2029" i="6"/>
  <c r="BC2029" i="6"/>
  <c r="BB2029" i="6"/>
  <c r="BD2028" i="6"/>
  <c r="BC2028" i="6"/>
  <c r="BB2028" i="6"/>
  <c r="BD2027" i="6"/>
  <c r="BC2027" i="6"/>
  <c r="BB2027" i="6"/>
  <c r="BD2026" i="6"/>
  <c r="BC2026" i="6"/>
  <c r="BB2026" i="6"/>
  <c r="BD2025" i="6"/>
  <c r="BC2025" i="6"/>
  <c r="BB2025" i="6"/>
  <c r="BD2024" i="6"/>
  <c r="BC2024" i="6"/>
  <c r="BB2024" i="6"/>
  <c r="BD2023" i="6"/>
  <c r="BC2023" i="6"/>
  <c r="BB2023" i="6"/>
  <c r="BD2022" i="6"/>
  <c r="BC2022" i="6"/>
  <c r="BB2022" i="6"/>
  <c r="BD2021" i="6"/>
  <c r="BC2021" i="6"/>
  <c r="BB2021" i="6"/>
  <c r="BD2020" i="6"/>
  <c r="BC2020" i="6"/>
  <c r="BB2020" i="6"/>
  <c r="BD2019" i="6"/>
  <c r="BC2019" i="6"/>
  <c r="BB2019" i="6"/>
  <c r="BD2018" i="6"/>
  <c r="BC2018" i="6"/>
  <c r="BB2018" i="6"/>
  <c r="BD2017" i="6"/>
  <c r="BC2017" i="6"/>
  <c r="BB2017" i="6"/>
  <c r="BD2016" i="6"/>
  <c r="BC2016" i="6"/>
  <c r="BB2016" i="6"/>
  <c r="BD2015" i="6"/>
  <c r="BC2015" i="6"/>
  <c r="BB2015" i="6"/>
  <c r="BD2014" i="6"/>
  <c r="BC2014" i="6"/>
  <c r="BB2014" i="6"/>
  <c r="BD2013" i="6"/>
  <c r="BC2013" i="6"/>
  <c r="BB2013" i="6"/>
  <c r="BD2012" i="6"/>
  <c r="BC2012" i="6"/>
  <c r="BB2012" i="6"/>
  <c r="BD2011" i="6"/>
  <c r="BC2011" i="6"/>
  <c r="BB2011" i="6"/>
  <c r="BD2010" i="6"/>
  <c r="BC2010" i="6"/>
  <c r="BB2010" i="6"/>
  <c r="BD2009" i="6"/>
  <c r="BC2009" i="6"/>
  <c r="BB2009" i="6"/>
  <c r="BD2008" i="6"/>
  <c r="BC2008" i="6"/>
  <c r="BB2008" i="6"/>
  <c r="BD2007" i="6"/>
  <c r="BC2007" i="6"/>
  <c r="BB2007" i="6"/>
  <c r="BD2006" i="6"/>
  <c r="BC2006" i="6"/>
  <c r="BB2006" i="6"/>
  <c r="BD2005" i="6"/>
  <c r="BC2005" i="6"/>
  <c r="BB2005" i="6"/>
  <c r="BD2004" i="6"/>
  <c r="BC2004" i="6"/>
  <c r="BB2004" i="6"/>
  <c r="BD2003" i="6"/>
  <c r="BC2003" i="6"/>
  <c r="BB2003" i="6"/>
  <c r="BD2002" i="6"/>
  <c r="BC2002" i="6"/>
  <c r="BB2002" i="6"/>
  <c r="BD2001" i="6"/>
  <c r="BC2001" i="6"/>
  <c r="BB2001" i="6"/>
  <c r="BD2000" i="6"/>
  <c r="BC2000" i="6"/>
  <c r="BB2000" i="6"/>
  <c r="BD1999" i="6"/>
  <c r="BC1999" i="6"/>
  <c r="BB1999" i="6"/>
  <c r="BD1998" i="6"/>
  <c r="BC1998" i="6"/>
  <c r="BB1998" i="6"/>
  <c r="BD1997" i="6"/>
  <c r="BC1997" i="6"/>
  <c r="BB1997" i="6"/>
  <c r="BD1996" i="6"/>
  <c r="BC1996" i="6"/>
  <c r="BB1996" i="6"/>
  <c r="BD1995" i="6"/>
  <c r="BC1995" i="6"/>
  <c r="BB1995" i="6"/>
  <c r="BD1994" i="6"/>
  <c r="BC1994" i="6"/>
  <c r="BB1994" i="6"/>
  <c r="BD1993" i="6"/>
  <c r="BC1993" i="6"/>
  <c r="BB1993" i="6"/>
  <c r="BD1992" i="6"/>
  <c r="BC1992" i="6"/>
  <c r="BB1992" i="6"/>
  <c r="BD1991" i="6"/>
  <c r="BC1991" i="6"/>
  <c r="BB1991" i="6"/>
  <c r="BD1990" i="6"/>
  <c r="BC1990" i="6"/>
  <c r="BB1990" i="6"/>
  <c r="BD1989" i="6"/>
  <c r="BC1989" i="6"/>
  <c r="BB1989" i="6"/>
  <c r="BD1988" i="6"/>
  <c r="BC1988" i="6"/>
  <c r="BB1988" i="6"/>
  <c r="BD1987" i="6"/>
  <c r="BC1987" i="6"/>
  <c r="BB1987" i="6"/>
  <c r="BD1986" i="6"/>
  <c r="BC1986" i="6"/>
  <c r="BB1986" i="6"/>
  <c r="BD1985" i="6"/>
  <c r="BC1985" i="6"/>
  <c r="BB1985" i="6"/>
  <c r="BD1984" i="6"/>
  <c r="BC1984" i="6"/>
  <c r="BB1984" i="6"/>
  <c r="BD1983" i="6"/>
  <c r="BC1983" i="6"/>
  <c r="BB1983" i="6"/>
  <c r="BD1982" i="6"/>
  <c r="BC1982" i="6"/>
  <c r="BB1982" i="6"/>
  <c r="BD1981" i="6"/>
  <c r="BC1981" i="6"/>
  <c r="BB1981" i="6"/>
  <c r="BD1980" i="6"/>
  <c r="BC1980" i="6"/>
  <c r="BB1980" i="6"/>
  <c r="BD1979" i="6"/>
  <c r="BC1979" i="6"/>
  <c r="BB1979" i="6"/>
  <c r="BD1978" i="6"/>
  <c r="BC1978" i="6"/>
  <c r="BB1978" i="6"/>
  <c r="BD1977" i="6"/>
  <c r="BC1977" i="6"/>
  <c r="BB1977" i="6"/>
  <c r="BD1976" i="6"/>
  <c r="BC1976" i="6"/>
  <c r="BB1976" i="6"/>
  <c r="BD1975" i="6"/>
  <c r="BC1975" i="6"/>
  <c r="BB1975" i="6"/>
  <c r="BD1974" i="6"/>
  <c r="BC1974" i="6"/>
  <c r="BB1974" i="6"/>
  <c r="BD1973" i="6"/>
  <c r="BC1973" i="6"/>
  <c r="BB1973" i="6"/>
  <c r="BD1972" i="6"/>
  <c r="BC1972" i="6"/>
  <c r="BB1972" i="6"/>
  <c r="BD1971" i="6"/>
  <c r="BC1971" i="6"/>
  <c r="BB1971" i="6"/>
  <c r="BD1970" i="6"/>
  <c r="BC1970" i="6"/>
  <c r="BB1970" i="6"/>
  <c r="BD1969" i="6"/>
  <c r="BC1969" i="6"/>
  <c r="BB1969" i="6"/>
  <c r="BD1968" i="6"/>
  <c r="BC1968" i="6"/>
  <c r="BB1968" i="6"/>
  <c r="BD1967" i="6"/>
  <c r="BC1967" i="6"/>
  <c r="BB1967" i="6"/>
  <c r="BD1966" i="6"/>
  <c r="BC1966" i="6"/>
  <c r="BB1966" i="6"/>
  <c r="BD1965" i="6"/>
  <c r="BC1965" i="6"/>
  <c r="BB1965" i="6"/>
  <c r="BD1964" i="6"/>
  <c r="BC1964" i="6"/>
  <c r="BB1964" i="6"/>
  <c r="BD1963" i="6"/>
  <c r="BC1963" i="6"/>
  <c r="BB1963" i="6"/>
  <c r="BD1962" i="6"/>
  <c r="BC1962" i="6"/>
  <c r="BB1962" i="6"/>
  <c r="BD1961" i="6"/>
  <c r="BC1961" i="6"/>
  <c r="BB1961" i="6"/>
  <c r="BD1960" i="6"/>
  <c r="BC1960" i="6"/>
  <c r="BB1960" i="6"/>
  <c r="BD1959" i="6"/>
  <c r="BC1959" i="6"/>
  <c r="BB1959" i="6"/>
  <c r="BD1958" i="6"/>
  <c r="BC1958" i="6"/>
  <c r="BB1958" i="6"/>
  <c r="BD1957" i="6"/>
  <c r="BC1957" i="6"/>
  <c r="BB1957" i="6"/>
  <c r="BD1956" i="6"/>
  <c r="BC1956" i="6"/>
  <c r="BB1956" i="6"/>
  <c r="BD1955" i="6"/>
  <c r="BC1955" i="6"/>
  <c r="BB1955" i="6"/>
  <c r="BD1954" i="6"/>
  <c r="BC1954" i="6"/>
  <c r="BB1954" i="6"/>
  <c r="BD1953" i="6"/>
  <c r="BC1953" i="6"/>
  <c r="BB1953" i="6"/>
  <c r="BD1952" i="6"/>
  <c r="BC1952" i="6"/>
  <c r="BB1952" i="6"/>
  <c r="BD1951" i="6"/>
  <c r="BC1951" i="6"/>
  <c r="BB1951" i="6"/>
  <c r="BD1950" i="6"/>
  <c r="BC1950" i="6"/>
  <c r="BB1950" i="6"/>
  <c r="BD1949" i="6"/>
  <c r="BC1949" i="6"/>
  <c r="BB1949" i="6"/>
  <c r="BD1948" i="6"/>
  <c r="BC1948" i="6"/>
  <c r="BB1948" i="6"/>
  <c r="BD1947" i="6"/>
  <c r="BC1947" i="6"/>
  <c r="BB1947" i="6"/>
  <c r="BD1946" i="6"/>
  <c r="BC1946" i="6"/>
  <c r="BB1946" i="6"/>
  <c r="BD1945" i="6"/>
  <c r="BC1945" i="6"/>
  <c r="BB1945" i="6"/>
  <c r="BD1944" i="6"/>
  <c r="BC1944" i="6"/>
  <c r="BB1944" i="6"/>
  <c r="BD1943" i="6"/>
  <c r="BC1943" i="6"/>
  <c r="BB1943" i="6"/>
  <c r="BD1942" i="6"/>
  <c r="BC1942" i="6"/>
  <c r="BB1942" i="6"/>
  <c r="BD1941" i="6"/>
  <c r="BC1941" i="6"/>
  <c r="BB1941" i="6"/>
  <c r="BD1940" i="6"/>
  <c r="BC1940" i="6"/>
  <c r="BB1940" i="6"/>
  <c r="BD1939" i="6"/>
  <c r="BC1939" i="6"/>
  <c r="BB1939" i="6"/>
  <c r="BD1938" i="6"/>
  <c r="BC1938" i="6"/>
  <c r="BB1938" i="6"/>
  <c r="BD1937" i="6"/>
  <c r="BC1937" i="6"/>
  <c r="BB1937" i="6"/>
  <c r="BD1936" i="6"/>
  <c r="BC1936" i="6"/>
  <c r="BB1936" i="6"/>
  <c r="BD1935" i="6"/>
  <c r="BC1935" i="6"/>
  <c r="BB1935" i="6"/>
  <c r="BD1934" i="6"/>
  <c r="BC1934" i="6"/>
  <c r="BB1934" i="6"/>
  <c r="BD1933" i="6"/>
  <c r="BC1933" i="6"/>
  <c r="BB1933" i="6"/>
  <c r="BD1932" i="6"/>
  <c r="BC1932" i="6"/>
  <c r="BB1932" i="6"/>
  <c r="BD1931" i="6"/>
  <c r="BC1931" i="6"/>
  <c r="BB1931" i="6"/>
  <c r="BD1930" i="6"/>
  <c r="BC1930" i="6"/>
  <c r="BB1930" i="6"/>
  <c r="BD1929" i="6"/>
  <c r="BC1929" i="6"/>
  <c r="BB1929" i="6"/>
  <c r="BD1928" i="6"/>
  <c r="BC1928" i="6"/>
  <c r="BB1928" i="6"/>
  <c r="BD1927" i="6"/>
  <c r="BC1927" i="6"/>
  <c r="BB1927" i="6"/>
  <c r="BD1926" i="6"/>
  <c r="BC1926" i="6"/>
  <c r="BB1926" i="6"/>
  <c r="BD1925" i="6"/>
  <c r="BC1925" i="6"/>
  <c r="BB1925" i="6"/>
  <c r="BD1924" i="6"/>
  <c r="BC1924" i="6"/>
  <c r="BB1924" i="6"/>
  <c r="BD1923" i="6"/>
  <c r="BC1923" i="6"/>
  <c r="BB1923" i="6"/>
  <c r="BD1922" i="6"/>
  <c r="BC1922" i="6"/>
  <c r="BB1922" i="6"/>
  <c r="BD1921" i="6"/>
  <c r="BC1921" i="6"/>
  <c r="BB1921" i="6"/>
  <c r="BD1920" i="6"/>
  <c r="BC1920" i="6"/>
  <c r="BB1920" i="6"/>
  <c r="BD1919" i="6"/>
  <c r="BC1919" i="6"/>
  <c r="BB1919" i="6"/>
  <c r="BD1918" i="6"/>
  <c r="BC1918" i="6"/>
  <c r="BB1918" i="6"/>
  <c r="BD1917" i="6"/>
  <c r="BC1917" i="6"/>
  <c r="BB1917" i="6"/>
  <c r="BD1916" i="6"/>
  <c r="BC1916" i="6"/>
  <c r="BB1916" i="6"/>
  <c r="BD1915" i="6"/>
  <c r="BC1915" i="6"/>
  <c r="BB1915" i="6"/>
  <c r="BD1914" i="6"/>
  <c r="BC1914" i="6"/>
  <c r="BB1914" i="6"/>
  <c r="BD1913" i="6"/>
  <c r="BC1913" i="6"/>
  <c r="BB1913" i="6"/>
  <c r="BD1912" i="6"/>
  <c r="BC1912" i="6"/>
  <c r="BB1912" i="6"/>
  <c r="BD1911" i="6"/>
  <c r="BC1911" i="6"/>
  <c r="BB1911" i="6"/>
  <c r="BD1910" i="6"/>
  <c r="BC1910" i="6"/>
  <c r="BB1910" i="6"/>
  <c r="BD1909" i="6"/>
  <c r="BC1909" i="6"/>
  <c r="BB1909" i="6"/>
  <c r="BD1908" i="6"/>
  <c r="BC1908" i="6"/>
  <c r="BB1908" i="6"/>
  <c r="BD1907" i="6"/>
  <c r="BC1907" i="6"/>
  <c r="BB1907" i="6"/>
  <c r="BD1906" i="6"/>
  <c r="BC1906" i="6"/>
  <c r="BB1906" i="6"/>
  <c r="BD1905" i="6"/>
  <c r="BC1905" i="6"/>
  <c r="BB1905" i="6"/>
  <c r="BD1904" i="6"/>
  <c r="BC1904" i="6"/>
  <c r="BB1904" i="6"/>
  <c r="BD1903" i="6"/>
  <c r="BC1903" i="6"/>
  <c r="BB1903" i="6"/>
  <c r="BD1902" i="6"/>
  <c r="BC1902" i="6"/>
  <c r="BB1902" i="6"/>
  <c r="BD1901" i="6"/>
  <c r="BC1901" i="6"/>
  <c r="BB1901" i="6"/>
  <c r="BD1900" i="6"/>
  <c r="BC1900" i="6"/>
  <c r="BB1900" i="6"/>
  <c r="BD1899" i="6"/>
  <c r="BC1899" i="6"/>
  <c r="BB1899" i="6"/>
  <c r="BD1898" i="6"/>
  <c r="BC1898" i="6"/>
  <c r="BB1898" i="6"/>
  <c r="BD1897" i="6"/>
  <c r="BC1897" i="6"/>
  <c r="BB1897" i="6"/>
  <c r="BD1896" i="6"/>
  <c r="BC1896" i="6"/>
  <c r="BB1896" i="6"/>
  <c r="BD1895" i="6"/>
  <c r="BC1895" i="6"/>
  <c r="BB1895" i="6"/>
  <c r="BD1894" i="6"/>
  <c r="BC1894" i="6"/>
  <c r="BB1894" i="6"/>
  <c r="BD1893" i="6"/>
  <c r="BC1893" i="6"/>
  <c r="BB1893" i="6"/>
  <c r="BD1892" i="6"/>
  <c r="BC1892" i="6"/>
  <c r="BB1892" i="6"/>
  <c r="BD1891" i="6"/>
  <c r="BC1891" i="6"/>
  <c r="BB1891" i="6"/>
  <c r="BD1890" i="6"/>
  <c r="BC1890" i="6"/>
  <c r="BB1890" i="6"/>
  <c r="BD1889" i="6"/>
  <c r="BC1889" i="6"/>
  <c r="BB1889" i="6"/>
  <c r="BD1888" i="6"/>
  <c r="BC1888" i="6"/>
  <c r="BB1888" i="6"/>
  <c r="BD1887" i="6"/>
  <c r="BC1887" i="6"/>
  <c r="BB1887" i="6"/>
  <c r="BD1886" i="6"/>
  <c r="BC1886" i="6"/>
  <c r="BB1886" i="6"/>
  <c r="BD1885" i="6"/>
  <c r="BC1885" i="6"/>
  <c r="BB1885" i="6"/>
  <c r="BD1884" i="6"/>
  <c r="BC1884" i="6"/>
  <c r="BB1884" i="6"/>
  <c r="BD1883" i="6"/>
  <c r="BC1883" i="6"/>
  <c r="BB1883" i="6"/>
  <c r="BD1882" i="6"/>
  <c r="BC1882" i="6"/>
  <c r="BB1882" i="6"/>
  <c r="BD1881" i="6"/>
  <c r="BC1881" i="6"/>
  <c r="BB1881" i="6"/>
  <c r="BD1880" i="6"/>
  <c r="BC1880" i="6"/>
  <c r="BB1880" i="6"/>
  <c r="BD1879" i="6"/>
  <c r="BC1879" i="6"/>
  <c r="BB1879" i="6"/>
  <c r="BD1878" i="6"/>
  <c r="BC1878" i="6"/>
  <c r="BB1878" i="6"/>
  <c r="BD1877" i="6"/>
  <c r="BC1877" i="6"/>
  <c r="BB1877" i="6"/>
  <c r="BD1876" i="6"/>
  <c r="BC1876" i="6"/>
  <c r="BB1876" i="6"/>
  <c r="BD1875" i="6"/>
  <c r="BC1875" i="6"/>
  <c r="BB1875" i="6"/>
  <c r="BD1874" i="6"/>
  <c r="BC1874" i="6"/>
  <c r="BB1874" i="6"/>
  <c r="BD1873" i="6"/>
  <c r="BC1873" i="6"/>
  <c r="BB1873" i="6"/>
  <c r="BD1872" i="6"/>
  <c r="BC1872" i="6"/>
  <c r="BB1872" i="6"/>
  <c r="BD1871" i="6"/>
  <c r="BC1871" i="6"/>
  <c r="BB1871" i="6"/>
  <c r="BD1870" i="6"/>
  <c r="BC1870" i="6"/>
  <c r="BB1870" i="6"/>
  <c r="BD1869" i="6"/>
  <c r="BC1869" i="6"/>
  <c r="BB1869" i="6"/>
  <c r="BD1868" i="6"/>
  <c r="BC1868" i="6"/>
  <c r="BB1868" i="6"/>
  <c r="BD1867" i="6"/>
  <c r="BC1867" i="6"/>
  <c r="BB1867" i="6"/>
  <c r="BD1866" i="6"/>
  <c r="BC1866" i="6"/>
  <c r="BB1866" i="6"/>
  <c r="BD1865" i="6"/>
  <c r="BC1865" i="6"/>
  <c r="BB1865" i="6"/>
  <c r="BD1864" i="6"/>
  <c r="BC1864" i="6"/>
  <c r="BB1864" i="6"/>
  <c r="BD1863" i="6"/>
  <c r="BC1863" i="6"/>
  <c r="BB1863" i="6"/>
  <c r="BD1862" i="6"/>
  <c r="BC1862" i="6"/>
  <c r="BB1862" i="6"/>
  <c r="BD1861" i="6"/>
  <c r="BC1861" i="6"/>
  <c r="BB1861" i="6"/>
  <c r="BD1860" i="6"/>
  <c r="BC1860" i="6"/>
  <c r="BB1860" i="6"/>
  <c r="BD1859" i="6"/>
  <c r="BC1859" i="6"/>
  <c r="BB1859" i="6"/>
  <c r="BD1858" i="6"/>
  <c r="BC1858" i="6"/>
  <c r="BB1858" i="6"/>
  <c r="BD1857" i="6"/>
  <c r="BC1857" i="6"/>
  <c r="BB1857" i="6"/>
  <c r="BD1856" i="6"/>
  <c r="BC1856" i="6"/>
  <c r="BB1856" i="6"/>
  <c r="BD1855" i="6"/>
  <c r="BC1855" i="6"/>
  <c r="BB1855" i="6"/>
  <c r="BD1854" i="6"/>
  <c r="BC1854" i="6"/>
  <c r="BB1854" i="6"/>
  <c r="BD1853" i="6"/>
  <c r="BC1853" i="6"/>
  <c r="BB1853" i="6"/>
  <c r="BD1852" i="6"/>
  <c r="BC1852" i="6"/>
  <c r="BB1852" i="6"/>
  <c r="BD1851" i="6"/>
  <c r="BC1851" i="6"/>
  <c r="BB1851" i="6"/>
  <c r="BD1850" i="6"/>
  <c r="BC1850" i="6"/>
  <c r="BB1850" i="6"/>
  <c r="BD1849" i="6"/>
  <c r="BC1849" i="6"/>
  <c r="BB1849" i="6"/>
  <c r="BD1848" i="6"/>
  <c r="BC1848" i="6"/>
  <c r="BB1848" i="6"/>
  <c r="BD1847" i="6"/>
  <c r="BC1847" i="6"/>
  <c r="BB1847" i="6"/>
  <c r="BD1846" i="6"/>
  <c r="BC1846" i="6"/>
  <c r="BB1846" i="6"/>
  <c r="BD1845" i="6"/>
  <c r="BC1845" i="6"/>
  <c r="BB1845" i="6"/>
  <c r="BD1844" i="6"/>
  <c r="BC1844" i="6"/>
  <c r="BB1844" i="6"/>
  <c r="BD1843" i="6"/>
  <c r="BC1843" i="6"/>
  <c r="BB1843" i="6"/>
  <c r="BD1842" i="6"/>
  <c r="BC1842" i="6"/>
  <c r="BB1842" i="6"/>
  <c r="BD1841" i="6"/>
  <c r="BC1841" i="6"/>
  <c r="BB1841" i="6"/>
  <c r="BD1840" i="6"/>
  <c r="BC1840" i="6"/>
  <c r="BB1840" i="6"/>
  <c r="BD1839" i="6"/>
  <c r="BC1839" i="6"/>
  <c r="BB1839" i="6"/>
  <c r="BD1838" i="6"/>
  <c r="BC1838" i="6"/>
  <c r="BB1838" i="6"/>
  <c r="BD1837" i="6"/>
  <c r="BC1837" i="6"/>
  <c r="BB1837" i="6"/>
  <c r="BD1836" i="6"/>
  <c r="BC1836" i="6"/>
  <c r="BB1836" i="6"/>
  <c r="BD1835" i="6"/>
  <c r="BC1835" i="6"/>
  <c r="BB1835" i="6"/>
  <c r="BD1834" i="6"/>
  <c r="BC1834" i="6"/>
  <c r="BB1834" i="6"/>
  <c r="BD1833" i="6"/>
  <c r="BC1833" i="6"/>
  <c r="BB1833" i="6"/>
  <c r="BD1832" i="6"/>
  <c r="BC1832" i="6"/>
  <c r="BB1832" i="6"/>
  <c r="BD1831" i="6"/>
  <c r="BC1831" i="6"/>
  <c r="BB1831" i="6"/>
  <c r="BD1830" i="6"/>
  <c r="BC1830" i="6"/>
  <c r="BB1830" i="6"/>
  <c r="BD1829" i="6"/>
  <c r="BC1829" i="6"/>
  <c r="BB1829" i="6"/>
  <c r="BD1828" i="6"/>
  <c r="BC1828" i="6"/>
  <c r="BB1828" i="6"/>
  <c r="BD1827" i="6"/>
  <c r="BC1827" i="6"/>
  <c r="BB1827" i="6"/>
  <c r="BD1826" i="6"/>
  <c r="BC1826" i="6"/>
  <c r="BB1826" i="6"/>
  <c r="BD1825" i="6"/>
  <c r="BC1825" i="6"/>
  <c r="BB1825" i="6"/>
  <c r="BD1824" i="6"/>
  <c r="BC1824" i="6"/>
  <c r="BB1824" i="6"/>
  <c r="BD1823" i="6"/>
  <c r="BC1823" i="6"/>
  <c r="BB1823" i="6"/>
  <c r="BD1822" i="6"/>
  <c r="BC1822" i="6"/>
  <c r="BB1822" i="6"/>
  <c r="BD1821" i="6"/>
  <c r="BC1821" i="6"/>
  <c r="BB1821" i="6"/>
  <c r="BD1820" i="6"/>
  <c r="BC1820" i="6"/>
  <c r="BB1820" i="6"/>
  <c r="BD1819" i="6"/>
  <c r="BC1819" i="6"/>
  <c r="BB1819" i="6"/>
  <c r="BD1818" i="6"/>
  <c r="BC1818" i="6"/>
  <c r="BB1818" i="6"/>
  <c r="BD1817" i="6"/>
  <c r="BC1817" i="6"/>
  <c r="BB1817" i="6"/>
  <c r="BD1816" i="6"/>
  <c r="BC1816" i="6"/>
  <c r="BB1816" i="6"/>
  <c r="BD1815" i="6"/>
  <c r="BC1815" i="6"/>
  <c r="BB1815" i="6"/>
  <c r="BD1814" i="6"/>
  <c r="BC1814" i="6"/>
  <c r="BB1814" i="6"/>
  <c r="BD1813" i="6"/>
  <c r="BC1813" i="6"/>
  <c r="BB1813" i="6"/>
  <c r="BD1812" i="6"/>
  <c r="BC1812" i="6"/>
  <c r="BB1812" i="6"/>
  <c r="BD1811" i="6"/>
  <c r="BC1811" i="6"/>
  <c r="BB1811" i="6"/>
  <c r="BD1810" i="6"/>
  <c r="BC1810" i="6"/>
  <c r="BB1810" i="6"/>
  <c r="BD1809" i="6"/>
  <c r="BC1809" i="6"/>
  <c r="BB1809" i="6"/>
  <c r="BD1808" i="6"/>
  <c r="BC1808" i="6"/>
  <c r="BB1808" i="6"/>
  <c r="BD1807" i="6"/>
  <c r="BC1807" i="6"/>
  <c r="BB1807" i="6"/>
  <c r="BD1806" i="6"/>
  <c r="BC1806" i="6"/>
  <c r="BB1806" i="6"/>
  <c r="BD1805" i="6"/>
  <c r="BC1805" i="6"/>
  <c r="BB1805" i="6"/>
  <c r="BD1804" i="6"/>
  <c r="BC1804" i="6"/>
  <c r="BB1804" i="6"/>
  <c r="BD1803" i="6"/>
  <c r="BC1803" i="6"/>
  <c r="BB1803" i="6"/>
  <c r="BD1802" i="6"/>
  <c r="BC1802" i="6"/>
  <c r="BB1802" i="6"/>
  <c r="BD1801" i="6"/>
  <c r="BC1801" i="6"/>
  <c r="BB1801" i="6"/>
  <c r="BD1800" i="6"/>
  <c r="BC1800" i="6"/>
  <c r="BB1800" i="6"/>
  <c r="BD1799" i="6"/>
  <c r="BC1799" i="6"/>
  <c r="BB1799" i="6"/>
  <c r="BD1798" i="6"/>
  <c r="BC1798" i="6"/>
  <c r="BB1798" i="6"/>
  <c r="BD1797" i="6"/>
  <c r="BC1797" i="6"/>
  <c r="BB1797" i="6"/>
  <c r="BD1796" i="6"/>
  <c r="BC1796" i="6"/>
  <c r="BB1796" i="6"/>
  <c r="BD1795" i="6"/>
  <c r="BC1795" i="6"/>
  <c r="BB1795" i="6"/>
  <c r="BD1794" i="6"/>
  <c r="BC1794" i="6"/>
  <c r="BB1794" i="6"/>
  <c r="BD1793" i="6"/>
  <c r="BC1793" i="6"/>
  <c r="BB1793" i="6"/>
  <c r="BD1792" i="6"/>
  <c r="BC1792" i="6"/>
  <c r="BB1792" i="6"/>
  <c r="BD1791" i="6"/>
  <c r="BC1791" i="6"/>
  <c r="BB1791" i="6"/>
  <c r="BD1790" i="6"/>
  <c r="BC1790" i="6"/>
  <c r="BB1790" i="6"/>
  <c r="BD1789" i="6"/>
  <c r="BC1789" i="6"/>
  <c r="BB1789" i="6"/>
  <c r="BD1788" i="6"/>
  <c r="BC1788" i="6"/>
  <c r="BB1788" i="6"/>
  <c r="BD1787" i="6"/>
  <c r="BC1787" i="6"/>
  <c r="BB1787" i="6"/>
  <c r="BD1786" i="6"/>
  <c r="BC1786" i="6"/>
  <c r="BB1786" i="6"/>
  <c r="BD1785" i="6"/>
  <c r="BC1785" i="6"/>
  <c r="BB1785" i="6"/>
  <c r="BD1784" i="6"/>
  <c r="BC1784" i="6"/>
  <c r="BB1784" i="6"/>
  <c r="BD1783" i="6"/>
  <c r="BC1783" i="6"/>
  <c r="BB1783" i="6"/>
  <c r="BD1782" i="6"/>
  <c r="BC1782" i="6"/>
  <c r="BB1782" i="6"/>
  <c r="BD1781" i="6"/>
  <c r="BC1781" i="6"/>
  <c r="BB1781" i="6"/>
  <c r="BD1780" i="6"/>
  <c r="BC1780" i="6"/>
  <c r="BB1780" i="6"/>
  <c r="BD1779" i="6"/>
  <c r="BC1779" i="6"/>
  <c r="BB1779" i="6"/>
  <c r="BD1778" i="6"/>
  <c r="BC1778" i="6"/>
  <c r="BB1778" i="6"/>
  <c r="BD1777" i="6"/>
  <c r="BC1777" i="6"/>
  <c r="BB1777" i="6"/>
  <c r="BD1776" i="6"/>
  <c r="BC1776" i="6"/>
  <c r="BB1776" i="6"/>
  <c r="BD1775" i="6"/>
  <c r="BC1775" i="6"/>
  <c r="BB1775" i="6"/>
  <c r="BD1774" i="6"/>
  <c r="BC1774" i="6"/>
  <c r="BB1774" i="6"/>
  <c r="BD1773" i="6"/>
  <c r="BC1773" i="6"/>
  <c r="BB1773" i="6"/>
  <c r="BD1772" i="6"/>
  <c r="BC1772" i="6"/>
  <c r="BB1772" i="6"/>
  <c r="BD1771" i="6"/>
  <c r="BC1771" i="6"/>
  <c r="BB1771" i="6"/>
  <c r="BD1770" i="6"/>
  <c r="BC1770" i="6"/>
  <c r="BB1770" i="6"/>
  <c r="BD1769" i="6"/>
  <c r="BC1769" i="6"/>
  <c r="BB1769" i="6"/>
  <c r="BD1768" i="6"/>
  <c r="BC1768" i="6"/>
  <c r="BB1768" i="6"/>
  <c r="BD1767" i="6"/>
  <c r="BC1767" i="6"/>
  <c r="BB1767" i="6"/>
  <c r="BD1766" i="6"/>
  <c r="BC1766" i="6"/>
  <c r="BB1766" i="6"/>
  <c r="BD1765" i="6"/>
  <c r="BC1765" i="6"/>
  <c r="BB1765" i="6"/>
  <c r="BD1764" i="6"/>
  <c r="BC1764" i="6"/>
  <c r="BB1764" i="6"/>
  <c r="BD1763" i="6"/>
  <c r="BC1763" i="6"/>
  <c r="BB1763" i="6"/>
  <c r="BD1762" i="6"/>
  <c r="BC1762" i="6"/>
  <c r="BB1762" i="6"/>
  <c r="BD1761" i="6"/>
  <c r="BC1761" i="6"/>
  <c r="BB1761" i="6"/>
  <c r="BD1760" i="6"/>
  <c r="BC1760" i="6"/>
  <c r="BB1760" i="6"/>
  <c r="BD1759" i="6"/>
  <c r="BC1759" i="6"/>
  <c r="BB1759" i="6"/>
  <c r="BD1758" i="6"/>
  <c r="BC1758" i="6"/>
  <c r="BB1758" i="6"/>
  <c r="BD1757" i="6"/>
  <c r="BC1757" i="6"/>
  <c r="BB1757" i="6"/>
  <c r="BD1756" i="6"/>
  <c r="BC1756" i="6"/>
  <c r="BB1756" i="6"/>
  <c r="BD1755" i="6"/>
  <c r="BC1755" i="6"/>
  <c r="BB1755" i="6"/>
  <c r="BD1754" i="6"/>
  <c r="BC1754" i="6"/>
  <c r="BB1754" i="6"/>
  <c r="BD1753" i="6"/>
  <c r="BC1753" i="6"/>
  <c r="BB1753" i="6"/>
  <c r="BD1752" i="6"/>
  <c r="BC1752" i="6"/>
  <c r="BB1752" i="6"/>
  <c r="BD1751" i="6"/>
  <c r="BC1751" i="6"/>
  <c r="BB1751" i="6"/>
  <c r="BD1750" i="6"/>
  <c r="BC1750" i="6"/>
  <c r="BB1750" i="6"/>
  <c r="BD1749" i="6"/>
  <c r="BC1749" i="6"/>
  <c r="BB1749" i="6"/>
  <c r="BD1748" i="6"/>
  <c r="BC1748" i="6"/>
  <c r="BB1748" i="6"/>
  <c r="BD1747" i="6"/>
  <c r="BC1747" i="6"/>
  <c r="BB1747" i="6"/>
  <c r="BD1746" i="6"/>
  <c r="BC1746" i="6"/>
  <c r="BB1746" i="6"/>
  <c r="BD1745" i="6"/>
  <c r="BC1745" i="6"/>
  <c r="BB1745" i="6"/>
  <c r="BD1744" i="6"/>
  <c r="BC1744" i="6"/>
  <c r="BB1744" i="6"/>
  <c r="BD1743" i="6"/>
  <c r="BC1743" i="6"/>
  <c r="BB1743" i="6"/>
  <c r="BD1742" i="6"/>
  <c r="BC1742" i="6"/>
  <c r="BB1742" i="6"/>
  <c r="BD1741" i="6"/>
  <c r="BC1741" i="6"/>
  <c r="BB1741" i="6"/>
  <c r="BD1740" i="6"/>
  <c r="BC1740" i="6"/>
  <c r="BB1740" i="6"/>
  <c r="BD1739" i="6"/>
  <c r="BC1739" i="6"/>
  <c r="BB1739" i="6"/>
  <c r="BD1738" i="6"/>
  <c r="BC1738" i="6"/>
  <c r="BB1738" i="6"/>
  <c r="BD1737" i="6"/>
  <c r="BC1737" i="6"/>
  <c r="BB1737" i="6"/>
  <c r="BD1736" i="6"/>
  <c r="BC1736" i="6"/>
  <c r="BB1736" i="6"/>
  <c r="BD1735" i="6"/>
  <c r="BC1735" i="6"/>
  <c r="BB1735" i="6"/>
  <c r="BD1734" i="6"/>
  <c r="BC1734" i="6"/>
  <c r="BB1734" i="6"/>
  <c r="BD1733" i="6"/>
  <c r="BC1733" i="6"/>
  <c r="BB1733" i="6"/>
  <c r="BD1732" i="6"/>
  <c r="BC1732" i="6"/>
  <c r="BB1732" i="6"/>
  <c r="BD1731" i="6"/>
  <c r="BC1731" i="6"/>
  <c r="BB1731" i="6"/>
  <c r="BD1730" i="6"/>
  <c r="BC1730" i="6"/>
  <c r="BB1730" i="6"/>
  <c r="BD1729" i="6"/>
  <c r="BC1729" i="6"/>
  <c r="BB1729" i="6"/>
  <c r="BD1728" i="6"/>
  <c r="BC1728" i="6"/>
  <c r="BB1728" i="6"/>
  <c r="BD1727" i="6"/>
  <c r="BC1727" i="6"/>
  <c r="BB1727" i="6"/>
  <c r="BD1726" i="6"/>
  <c r="BC1726" i="6"/>
  <c r="BB1726" i="6"/>
  <c r="BD1725" i="6"/>
  <c r="BC1725" i="6"/>
  <c r="BB1725" i="6"/>
  <c r="BD1724" i="6"/>
  <c r="BC1724" i="6"/>
  <c r="BB1724" i="6"/>
  <c r="BD1723" i="6"/>
  <c r="BC1723" i="6"/>
  <c r="BB1723" i="6"/>
  <c r="BD1722" i="6"/>
  <c r="BC1722" i="6"/>
  <c r="BB1722" i="6"/>
  <c r="BD1721" i="6"/>
  <c r="BC1721" i="6"/>
  <c r="BB1721" i="6"/>
  <c r="BD1720" i="6"/>
  <c r="BC1720" i="6"/>
  <c r="BB1720" i="6"/>
  <c r="BD1719" i="6"/>
  <c r="BC1719" i="6"/>
  <c r="BB1719" i="6"/>
  <c r="BD1718" i="6"/>
  <c r="BC1718" i="6"/>
  <c r="BB1718" i="6"/>
  <c r="BD1717" i="6"/>
  <c r="BC1717" i="6"/>
  <c r="BB1717" i="6"/>
  <c r="BD1716" i="6"/>
  <c r="BC1716" i="6"/>
  <c r="BB1716" i="6"/>
  <c r="BD1715" i="6"/>
  <c r="BC1715" i="6"/>
  <c r="BB1715" i="6"/>
  <c r="BD1714" i="6"/>
  <c r="BC1714" i="6"/>
  <c r="BB1714" i="6"/>
  <c r="BD1713" i="6"/>
  <c r="BC1713" i="6"/>
  <c r="BB1713" i="6"/>
  <c r="BD1712" i="6"/>
  <c r="BC1712" i="6"/>
  <c r="BB1712" i="6"/>
  <c r="BD1711" i="6"/>
  <c r="BC1711" i="6"/>
  <c r="BB1711" i="6"/>
  <c r="BD1710" i="6"/>
  <c r="BC1710" i="6"/>
  <c r="BB1710" i="6"/>
  <c r="BD1709" i="6"/>
  <c r="BC1709" i="6"/>
  <c r="BB1709" i="6"/>
  <c r="BD1708" i="6"/>
  <c r="BC1708" i="6"/>
  <c r="BB1708" i="6"/>
  <c r="BD1707" i="6"/>
  <c r="BC1707" i="6"/>
  <c r="BB1707" i="6"/>
  <c r="BD1706" i="6"/>
  <c r="BC1706" i="6"/>
  <c r="BB1706" i="6"/>
  <c r="BD1705" i="6"/>
  <c r="BC1705" i="6"/>
  <c r="BB1705" i="6"/>
  <c r="BD1704" i="6"/>
  <c r="BC1704" i="6"/>
  <c r="BB1704" i="6"/>
  <c r="BD1703" i="6"/>
  <c r="BC1703" i="6"/>
  <c r="BB1703" i="6"/>
  <c r="BD1702" i="6"/>
  <c r="BC1702" i="6"/>
  <c r="BB1702" i="6"/>
  <c r="BD1701" i="6"/>
  <c r="BC1701" i="6"/>
  <c r="BB1701" i="6"/>
  <c r="BD1700" i="6"/>
  <c r="BC1700" i="6"/>
  <c r="BB1700" i="6"/>
  <c r="BD1699" i="6"/>
  <c r="BC1699" i="6"/>
  <c r="BB1699" i="6"/>
  <c r="BD1698" i="6"/>
  <c r="BC1698" i="6"/>
  <c r="BB1698" i="6"/>
  <c r="BD1697" i="6"/>
  <c r="BC1697" i="6"/>
  <c r="BB1697" i="6"/>
  <c r="BD1696" i="6"/>
  <c r="BC1696" i="6"/>
  <c r="BB1696" i="6"/>
  <c r="BD1695" i="6"/>
  <c r="BC1695" i="6"/>
  <c r="BB1695" i="6"/>
  <c r="BD1694" i="6"/>
  <c r="BC1694" i="6"/>
  <c r="BB1694" i="6"/>
  <c r="BD1693" i="6"/>
  <c r="BC1693" i="6"/>
  <c r="BB1693" i="6"/>
  <c r="BD1692" i="6"/>
  <c r="BC1692" i="6"/>
  <c r="BB1692" i="6"/>
  <c r="BD1691" i="6"/>
  <c r="BC1691" i="6"/>
  <c r="BB1691" i="6"/>
  <c r="BD1690" i="6"/>
  <c r="BC1690" i="6"/>
  <c r="BB1690" i="6"/>
  <c r="BD1689" i="6"/>
  <c r="BC1689" i="6"/>
  <c r="BB1689" i="6"/>
  <c r="BD1688" i="6"/>
  <c r="BC1688" i="6"/>
  <c r="BB1688" i="6"/>
  <c r="BD1687" i="6"/>
  <c r="BC1687" i="6"/>
  <c r="BB1687" i="6"/>
  <c r="BD1686" i="6"/>
  <c r="BC1686" i="6"/>
  <c r="BB1686" i="6"/>
  <c r="BD1685" i="6"/>
  <c r="BC1685" i="6"/>
  <c r="BB1685" i="6"/>
  <c r="BD1684" i="6"/>
  <c r="BC1684" i="6"/>
  <c r="BB1684" i="6"/>
  <c r="BD1683" i="6"/>
  <c r="BC1683" i="6"/>
  <c r="BB1683" i="6"/>
  <c r="BD1682" i="6"/>
  <c r="BC1682" i="6"/>
  <c r="BB1682" i="6"/>
  <c r="BD1681" i="6"/>
  <c r="BC1681" i="6"/>
  <c r="BB1681" i="6"/>
  <c r="BD1680" i="6"/>
  <c r="BC1680" i="6"/>
  <c r="BB1680" i="6"/>
  <c r="BD1679" i="6"/>
  <c r="BC1679" i="6"/>
  <c r="BB1679" i="6"/>
  <c r="BD1678" i="6"/>
  <c r="BC1678" i="6"/>
  <c r="BB1678" i="6"/>
  <c r="BD1677" i="6"/>
  <c r="BC1677" i="6"/>
  <c r="BB1677" i="6"/>
  <c r="BD1676" i="6"/>
  <c r="BC1676" i="6"/>
  <c r="BB1676" i="6"/>
  <c r="BD1675" i="6"/>
  <c r="BC1675" i="6"/>
  <c r="BB1675" i="6"/>
  <c r="BD1674" i="6"/>
  <c r="BC1674" i="6"/>
  <c r="BB1674" i="6"/>
  <c r="BD1673" i="6"/>
  <c r="BC1673" i="6"/>
  <c r="BB1673" i="6"/>
  <c r="BD1672" i="6"/>
  <c r="BC1672" i="6"/>
  <c r="BB1672" i="6"/>
  <c r="BD1671" i="6"/>
  <c r="BC1671" i="6"/>
  <c r="BB1671" i="6"/>
  <c r="BD1670" i="6"/>
  <c r="BC1670" i="6"/>
  <c r="BB1670" i="6"/>
  <c r="BD1669" i="6"/>
  <c r="BC1669" i="6"/>
  <c r="BB1669" i="6"/>
  <c r="BD1668" i="6"/>
  <c r="BC1668" i="6"/>
  <c r="BB1668" i="6"/>
  <c r="BD1667" i="6"/>
  <c r="BC1667" i="6"/>
  <c r="BB1667" i="6"/>
  <c r="BD1666" i="6"/>
  <c r="BC1666" i="6"/>
  <c r="BB1666" i="6"/>
  <c r="BD1665" i="6"/>
  <c r="BC1665" i="6"/>
  <c r="BB1665" i="6"/>
  <c r="BD1664" i="6"/>
  <c r="BC1664" i="6"/>
  <c r="BB1664" i="6"/>
  <c r="BD1663" i="6"/>
  <c r="BC1663" i="6"/>
  <c r="BB1663" i="6"/>
  <c r="BD1662" i="6"/>
  <c r="BC1662" i="6"/>
  <c r="BB1662" i="6"/>
  <c r="BD1661" i="6"/>
  <c r="BC1661" i="6"/>
  <c r="BB1661" i="6"/>
  <c r="BD1660" i="6"/>
  <c r="BC1660" i="6"/>
  <c r="BB1660" i="6"/>
  <c r="BD1659" i="6"/>
  <c r="BC1659" i="6"/>
  <c r="BB1659" i="6"/>
  <c r="BD1658" i="6"/>
  <c r="BC1658" i="6"/>
  <c r="BB1658" i="6"/>
  <c r="BD1657" i="6"/>
  <c r="BC1657" i="6"/>
  <c r="BB1657" i="6"/>
  <c r="BD1656" i="6"/>
  <c r="BC1656" i="6"/>
  <c r="BB1656" i="6"/>
  <c r="BD1655" i="6"/>
  <c r="BC1655" i="6"/>
  <c r="BB1655" i="6"/>
  <c r="BD1654" i="6"/>
  <c r="BC1654" i="6"/>
  <c r="BB1654" i="6"/>
  <c r="BD1653" i="6"/>
  <c r="BC1653" i="6"/>
  <c r="BB1653" i="6"/>
  <c r="BD1652" i="6"/>
  <c r="BC1652" i="6"/>
  <c r="BB1652" i="6"/>
  <c r="BD1651" i="6"/>
  <c r="BC1651" i="6"/>
  <c r="BB1651" i="6"/>
  <c r="BD1650" i="6"/>
  <c r="BC1650" i="6"/>
  <c r="BB1650" i="6"/>
  <c r="BD1649" i="6"/>
  <c r="BC1649" i="6"/>
  <c r="BB1649" i="6"/>
  <c r="BD1648" i="6"/>
  <c r="BC1648" i="6"/>
  <c r="BB1648" i="6"/>
  <c r="BD1647" i="6"/>
  <c r="BC1647" i="6"/>
  <c r="BB1647" i="6"/>
  <c r="BD1646" i="6"/>
  <c r="BC1646" i="6"/>
  <c r="BB1646" i="6"/>
  <c r="BD1645" i="6"/>
  <c r="BC1645" i="6"/>
  <c r="BB1645" i="6"/>
  <c r="BD1644" i="6"/>
  <c r="BC1644" i="6"/>
  <c r="BB1644" i="6"/>
  <c r="BD1643" i="6"/>
  <c r="BC1643" i="6"/>
  <c r="BB1643" i="6"/>
  <c r="BD1642" i="6"/>
  <c r="BC1642" i="6"/>
  <c r="BB1642" i="6"/>
  <c r="BD1641" i="6"/>
  <c r="BC1641" i="6"/>
  <c r="BB1641" i="6"/>
  <c r="BD1640" i="6"/>
  <c r="BC1640" i="6"/>
  <c r="BB1640" i="6"/>
  <c r="BD1639" i="6"/>
  <c r="BC1639" i="6"/>
  <c r="BB1639" i="6"/>
  <c r="BD1638" i="6"/>
  <c r="BC1638" i="6"/>
  <c r="BB1638" i="6"/>
  <c r="BD1637" i="6"/>
  <c r="BC1637" i="6"/>
  <c r="BB1637" i="6"/>
  <c r="BD1636" i="6"/>
  <c r="BC1636" i="6"/>
  <c r="BB1636" i="6"/>
  <c r="BD1635" i="6"/>
  <c r="BC1635" i="6"/>
  <c r="BB1635" i="6"/>
  <c r="BD1634" i="6"/>
  <c r="BC1634" i="6"/>
  <c r="BB1634" i="6"/>
  <c r="BD1633" i="6"/>
  <c r="BC1633" i="6"/>
  <c r="BB1633" i="6"/>
  <c r="BD1632" i="6"/>
  <c r="BC1632" i="6"/>
  <c r="BB1632" i="6"/>
  <c r="BD1631" i="6"/>
  <c r="BC1631" i="6"/>
  <c r="BB1631" i="6"/>
  <c r="BD1630" i="6"/>
  <c r="BC1630" i="6"/>
  <c r="BB1630" i="6"/>
  <c r="BD1629" i="6"/>
  <c r="BC1629" i="6"/>
  <c r="BB1629" i="6"/>
  <c r="BD1628" i="6"/>
  <c r="BC1628" i="6"/>
  <c r="BB1628" i="6"/>
  <c r="BD1627" i="6"/>
  <c r="BC1627" i="6"/>
  <c r="BB1627" i="6"/>
  <c r="BD1626" i="6"/>
  <c r="BC1626" i="6"/>
  <c r="BB1626" i="6"/>
  <c r="BD1625" i="6"/>
  <c r="BC1625" i="6"/>
  <c r="BB1625" i="6"/>
  <c r="BD1624" i="6"/>
  <c r="BC1624" i="6"/>
  <c r="BB1624" i="6"/>
  <c r="BD1623" i="6"/>
  <c r="BC1623" i="6"/>
  <c r="BB1623" i="6"/>
  <c r="BD1622" i="6"/>
  <c r="BC1622" i="6"/>
  <c r="BB1622" i="6"/>
  <c r="BD1621" i="6"/>
  <c r="BC1621" i="6"/>
  <c r="BB1621" i="6"/>
  <c r="BD1620" i="6"/>
  <c r="BC1620" i="6"/>
  <c r="BB1620" i="6"/>
  <c r="BD1619" i="6"/>
  <c r="BC1619" i="6"/>
  <c r="BB1619" i="6"/>
  <c r="BD1618" i="6"/>
  <c r="BC1618" i="6"/>
  <c r="BB1618" i="6"/>
  <c r="BD1617" i="6"/>
  <c r="BC1617" i="6"/>
  <c r="BB1617" i="6"/>
  <c r="BD1616" i="6"/>
  <c r="BC1616" i="6"/>
  <c r="BB1616" i="6"/>
  <c r="BD1615" i="6"/>
  <c r="BC1615" i="6"/>
  <c r="BB1615" i="6"/>
  <c r="BD1614" i="6"/>
  <c r="BC1614" i="6"/>
  <c r="BB1614" i="6"/>
  <c r="BD1613" i="6"/>
  <c r="BC1613" i="6"/>
  <c r="BB1613" i="6"/>
  <c r="BD1612" i="6"/>
  <c r="BC1612" i="6"/>
  <c r="BB1612" i="6"/>
  <c r="BD1611" i="6"/>
  <c r="BC1611" i="6"/>
  <c r="BB1611" i="6"/>
  <c r="BD1610" i="6"/>
  <c r="BC1610" i="6"/>
  <c r="BB1610" i="6"/>
  <c r="BD1609" i="6"/>
  <c r="BC1609" i="6"/>
  <c r="BB1609" i="6"/>
  <c r="BD1608" i="6"/>
  <c r="BC1608" i="6"/>
  <c r="BB1608" i="6"/>
  <c r="BD1607" i="6"/>
  <c r="BC1607" i="6"/>
  <c r="BB1607" i="6"/>
  <c r="BD1606" i="6"/>
  <c r="BC1606" i="6"/>
  <c r="BB1606" i="6"/>
  <c r="BD1605" i="6"/>
  <c r="BC1605" i="6"/>
  <c r="BB1605" i="6"/>
  <c r="BD1604" i="6"/>
  <c r="BC1604" i="6"/>
  <c r="BB1604" i="6"/>
  <c r="BD1603" i="6"/>
  <c r="BC1603" i="6"/>
  <c r="BB1603" i="6"/>
  <c r="BD1602" i="6"/>
  <c r="BC1602" i="6"/>
  <c r="BB1602" i="6"/>
  <c r="BD1601" i="6"/>
  <c r="BC1601" i="6"/>
  <c r="BB1601" i="6"/>
  <c r="BD1600" i="6"/>
  <c r="BC1600" i="6"/>
  <c r="BB1600" i="6"/>
  <c r="BD1599" i="6"/>
  <c r="BC1599" i="6"/>
  <c r="BB1599" i="6"/>
  <c r="BD1598" i="6"/>
  <c r="BC1598" i="6"/>
  <c r="BB1598" i="6"/>
  <c r="BD1597" i="6"/>
  <c r="BC1597" i="6"/>
  <c r="BB1597" i="6"/>
  <c r="BD1596" i="6"/>
  <c r="BC1596" i="6"/>
  <c r="BB1596" i="6"/>
  <c r="BD1595" i="6"/>
  <c r="BC1595" i="6"/>
  <c r="BB1595" i="6"/>
  <c r="BD1594" i="6"/>
  <c r="BC1594" i="6"/>
  <c r="BB1594" i="6"/>
  <c r="BD1593" i="6"/>
  <c r="BC1593" i="6"/>
  <c r="BB1593" i="6"/>
  <c r="BD1592" i="6"/>
  <c r="BC1592" i="6"/>
  <c r="BB1592" i="6"/>
  <c r="BD1591" i="6"/>
  <c r="BC1591" i="6"/>
  <c r="BB1591" i="6"/>
  <c r="BD1590" i="6"/>
  <c r="BC1590" i="6"/>
  <c r="BB1590" i="6"/>
  <c r="BD1589" i="6"/>
  <c r="BC1589" i="6"/>
  <c r="BB1589" i="6"/>
  <c r="BD1588" i="6"/>
  <c r="BC1588" i="6"/>
  <c r="BB1588" i="6"/>
  <c r="BD1587" i="6"/>
  <c r="BC1587" i="6"/>
  <c r="BB1587" i="6"/>
  <c r="BD1586" i="6"/>
  <c r="BC1586" i="6"/>
  <c r="BB1586" i="6"/>
  <c r="BD1585" i="6"/>
  <c r="BC1585" i="6"/>
  <c r="BB1585" i="6"/>
  <c r="BD1584" i="6"/>
  <c r="BC1584" i="6"/>
  <c r="BB1584" i="6"/>
  <c r="BD1583" i="6"/>
  <c r="BC1583" i="6"/>
  <c r="BB1583" i="6"/>
  <c r="BD1582" i="6"/>
  <c r="BC1582" i="6"/>
  <c r="BB1582" i="6"/>
  <c r="BD1581" i="6"/>
  <c r="BC1581" i="6"/>
  <c r="BB1581" i="6"/>
  <c r="BD1580" i="6"/>
  <c r="BC1580" i="6"/>
  <c r="BB1580" i="6"/>
  <c r="BD1579" i="6"/>
  <c r="BC1579" i="6"/>
  <c r="BB1579" i="6"/>
  <c r="BD1578" i="6"/>
  <c r="BC1578" i="6"/>
  <c r="BB1578" i="6"/>
  <c r="BD1577" i="6"/>
  <c r="BC1577" i="6"/>
  <c r="BB1577" i="6"/>
  <c r="BD1576" i="6"/>
  <c r="BC1576" i="6"/>
  <c r="BB1576" i="6"/>
  <c r="BD1575" i="6"/>
  <c r="BC1575" i="6"/>
  <c r="BB1575" i="6"/>
  <c r="BD1574" i="6"/>
  <c r="BC1574" i="6"/>
  <c r="BB1574" i="6"/>
  <c r="BD1573" i="6"/>
  <c r="BC1573" i="6"/>
  <c r="BB1573" i="6"/>
  <c r="BD1572" i="6"/>
  <c r="BC1572" i="6"/>
  <c r="BB1572" i="6"/>
  <c r="BD1571" i="6"/>
  <c r="BC1571" i="6"/>
  <c r="BB1571" i="6"/>
  <c r="BD1570" i="6"/>
  <c r="BC1570" i="6"/>
  <c r="BB1570" i="6"/>
  <c r="BD1569" i="6"/>
  <c r="BC1569" i="6"/>
  <c r="BB1569" i="6"/>
  <c r="BD1568" i="6"/>
  <c r="BC1568" i="6"/>
  <c r="BB1568" i="6"/>
  <c r="BD1567" i="6"/>
  <c r="BC1567" i="6"/>
  <c r="BB1567" i="6"/>
  <c r="BD1566" i="6"/>
  <c r="BC1566" i="6"/>
  <c r="BB1566" i="6"/>
  <c r="BD1565" i="6"/>
  <c r="BC1565" i="6"/>
  <c r="BB1565" i="6"/>
  <c r="BD1564" i="6"/>
  <c r="BC1564" i="6"/>
  <c r="BB1564" i="6"/>
  <c r="BD1563" i="6"/>
  <c r="BC1563" i="6"/>
  <c r="BB1563" i="6"/>
  <c r="BD1562" i="6"/>
  <c r="BC1562" i="6"/>
  <c r="BB1562" i="6"/>
  <c r="BD1561" i="6"/>
  <c r="BC1561" i="6"/>
  <c r="BB1561" i="6"/>
  <c r="BD1560" i="6"/>
  <c r="BC1560" i="6"/>
  <c r="BB1560" i="6"/>
  <c r="BD1559" i="6"/>
  <c r="BC1559" i="6"/>
  <c r="BB1559" i="6"/>
  <c r="BD1558" i="6"/>
  <c r="BC1558" i="6"/>
  <c r="BB1558" i="6"/>
  <c r="BD1557" i="6"/>
  <c r="BC1557" i="6"/>
  <c r="BB1557" i="6"/>
  <c r="BD1556" i="6"/>
  <c r="BC1556" i="6"/>
  <c r="BB1556" i="6"/>
  <c r="BD1555" i="6"/>
  <c r="BC1555" i="6"/>
  <c r="BB1555" i="6"/>
  <c r="BD1554" i="6"/>
  <c r="BC1554" i="6"/>
  <c r="BB1554" i="6"/>
  <c r="BD1553" i="6"/>
  <c r="BC1553" i="6"/>
  <c r="BB1553" i="6"/>
  <c r="BD1552" i="6"/>
  <c r="BC1552" i="6"/>
  <c r="BB1552" i="6"/>
  <c r="BD1551" i="6"/>
  <c r="BC1551" i="6"/>
  <c r="BB1551" i="6"/>
  <c r="BD1550" i="6"/>
  <c r="BC1550" i="6"/>
  <c r="BB1550" i="6"/>
  <c r="BD1549" i="6"/>
  <c r="BC1549" i="6"/>
  <c r="BB1549" i="6"/>
  <c r="BD1548" i="6"/>
  <c r="BC1548" i="6"/>
  <c r="BB1548" i="6"/>
  <c r="BD1547" i="6"/>
  <c r="BC1547" i="6"/>
  <c r="BB1547" i="6"/>
  <c r="BD1546" i="6"/>
  <c r="BC1546" i="6"/>
  <c r="BB1546" i="6"/>
  <c r="BD1545" i="6"/>
  <c r="BC1545" i="6"/>
  <c r="BB1545" i="6"/>
  <c r="BD1544" i="6"/>
  <c r="BC1544" i="6"/>
  <c r="BB1544" i="6"/>
  <c r="BD1543" i="6"/>
  <c r="BC1543" i="6"/>
  <c r="BB1543" i="6"/>
  <c r="BD1542" i="6"/>
  <c r="BC1542" i="6"/>
  <c r="BB1542" i="6"/>
  <c r="BD1541" i="6"/>
  <c r="BC1541" i="6"/>
  <c r="BB1541" i="6"/>
  <c r="BD1540" i="6"/>
  <c r="BC1540" i="6"/>
  <c r="BB1540" i="6"/>
  <c r="BD1539" i="6"/>
  <c r="BC1539" i="6"/>
  <c r="BB1539" i="6"/>
  <c r="BD1538" i="6"/>
  <c r="BC1538" i="6"/>
  <c r="BB1538" i="6"/>
  <c r="BD1537" i="6"/>
  <c r="BC1537" i="6"/>
  <c r="BB1537" i="6"/>
  <c r="BD1536" i="6"/>
  <c r="BC1536" i="6"/>
  <c r="BB1536" i="6"/>
  <c r="BD1535" i="6"/>
  <c r="BC1535" i="6"/>
  <c r="BB1535" i="6"/>
  <c r="BD1534" i="6"/>
  <c r="BC1534" i="6"/>
  <c r="BB1534" i="6"/>
  <c r="BD1533" i="6"/>
  <c r="BC1533" i="6"/>
  <c r="BB1533" i="6"/>
  <c r="BD1532" i="6"/>
  <c r="BC1532" i="6"/>
  <c r="BB1532" i="6"/>
  <c r="BD1531" i="6"/>
  <c r="BC1531" i="6"/>
  <c r="BB1531" i="6"/>
  <c r="BD1530" i="6"/>
  <c r="BC1530" i="6"/>
  <c r="BB1530" i="6"/>
  <c r="BD1529" i="6"/>
  <c r="BC1529" i="6"/>
  <c r="BB1529" i="6"/>
  <c r="BD1528" i="6"/>
  <c r="BC1528" i="6"/>
  <c r="BB1528" i="6"/>
  <c r="BD1527" i="6"/>
  <c r="BC1527" i="6"/>
  <c r="BB1527" i="6"/>
  <c r="BD1526" i="6"/>
  <c r="BC1526" i="6"/>
  <c r="BB1526" i="6"/>
  <c r="BD1525" i="6"/>
  <c r="BC1525" i="6"/>
  <c r="BB1525" i="6"/>
  <c r="BD1524" i="6"/>
  <c r="BC1524" i="6"/>
  <c r="BB1524" i="6"/>
  <c r="BD1523" i="6"/>
  <c r="BC1523" i="6"/>
  <c r="BB1523" i="6"/>
  <c r="BD1522" i="6"/>
  <c r="BC1522" i="6"/>
  <c r="BB1522" i="6"/>
  <c r="BD1521" i="6"/>
  <c r="BC1521" i="6"/>
  <c r="BB1521" i="6"/>
  <c r="BD1520" i="6"/>
  <c r="BC1520" i="6"/>
  <c r="BB1520" i="6"/>
  <c r="BD1519" i="6"/>
  <c r="BC1519" i="6"/>
  <c r="BB1519" i="6"/>
  <c r="BD1518" i="6"/>
  <c r="BC1518" i="6"/>
  <c r="BB1518" i="6"/>
  <c r="BD1517" i="6"/>
  <c r="BC1517" i="6"/>
  <c r="BB1517" i="6"/>
  <c r="BD1516" i="6"/>
  <c r="BC1516" i="6"/>
  <c r="BB1516" i="6"/>
  <c r="BD1515" i="6"/>
  <c r="BC1515" i="6"/>
  <c r="BB1515" i="6"/>
  <c r="BD1514" i="6"/>
  <c r="BC1514" i="6"/>
  <c r="BB1514" i="6"/>
  <c r="BD1513" i="6"/>
  <c r="BC1513" i="6"/>
  <c r="BB1513" i="6"/>
  <c r="BD1512" i="6"/>
  <c r="BC1512" i="6"/>
  <c r="BB1512" i="6"/>
  <c r="BD1511" i="6"/>
  <c r="BC1511" i="6"/>
  <c r="BB1511" i="6"/>
  <c r="BD1510" i="6"/>
  <c r="BC1510" i="6"/>
  <c r="BB1510" i="6"/>
  <c r="BD1509" i="6"/>
  <c r="BC1509" i="6"/>
  <c r="BB1509" i="6"/>
  <c r="BD1508" i="6"/>
  <c r="BC1508" i="6"/>
  <c r="BB1508" i="6"/>
  <c r="BD1507" i="6"/>
  <c r="BC1507" i="6"/>
  <c r="BB1507" i="6"/>
  <c r="BD1506" i="6"/>
  <c r="BC1506" i="6"/>
  <c r="BB1506" i="6"/>
  <c r="BD1505" i="6"/>
  <c r="BC1505" i="6"/>
  <c r="BB1505" i="6"/>
  <c r="BD1504" i="6"/>
  <c r="BC1504" i="6"/>
  <c r="BB1504" i="6"/>
  <c r="BD1503" i="6"/>
  <c r="BC1503" i="6"/>
  <c r="BB1503" i="6"/>
  <c r="BD1502" i="6"/>
  <c r="BC1502" i="6"/>
  <c r="BB1502" i="6"/>
  <c r="BD1501" i="6"/>
  <c r="BC1501" i="6"/>
  <c r="BB1501" i="6"/>
  <c r="BD1500" i="6"/>
  <c r="BC1500" i="6"/>
  <c r="BB1500" i="6"/>
  <c r="BD1499" i="6"/>
  <c r="BC1499" i="6"/>
  <c r="BB1499" i="6"/>
  <c r="BD1498" i="6"/>
  <c r="BC1498" i="6"/>
  <c r="BB1498" i="6"/>
  <c r="BD1497" i="6"/>
  <c r="BC1497" i="6"/>
  <c r="BB1497" i="6"/>
  <c r="BD1496" i="6"/>
  <c r="BC1496" i="6"/>
  <c r="BB1496" i="6"/>
  <c r="BD1495" i="6"/>
  <c r="BC1495" i="6"/>
  <c r="BB1495" i="6"/>
  <c r="BD1494" i="6"/>
  <c r="BC1494" i="6"/>
  <c r="BB1494" i="6"/>
  <c r="BD1493" i="6"/>
  <c r="BC1493" i="6"/>
  <c r="BB1493" i="6"/>
  <c r="BD1492" i="6"/>
  <c r="BC1492" i="6"/>
  <c r="BB1492" i="6"/>
  <c r="BD1491" i="6"/>
  <c r="BC1491" i="6"/>
  <c r="BB1491" i="6"/>
  <c r="BD1490" i="6"/>
  <c r="BC1490" i="6"/>
  <c r="BB1490" i="6"/>
  <c r="BD1489" i="6"/>
  <c r="BC1489" i="6"/>
  <c r="BB1489" i="6"/>
  <c r="BD1488" i="6"/>
  <c r="BC1488" i="6"/>
  <c r="BB1488" i="6"/>
  <c r="BD1487" i="6"/>
  <c r="BC1487" i="6"/>
  <c r="BB1487" i="6"/>
  <c r="BD1486" i="6"/>
  <c r="BC1486" i="6"/>
  <c r="BB1486" i="6"/>
  <c r="BD1485" i="6"/>
  <c r="BC1485" i="6"/>
  <c r="BB1485" i="6"/>
  <c r="BD1484" i="6"/>
  <c r="BC1484" i="6"/>
  <c r="BB1484" i="6"/>
  <c r="BD1483" i="6"/>
  <c r="BC1483" i="6"/>
  <c r="BB1483" i="6"/>
  <c r="BD1482" i="6"/>
  <c r="BC1482" i="6"/>
  <c r="BB1482" i="6"/>
  <c r="BD1481" i="6"/>
  <c r="BC1481" i="6"/>
  <c r="BB1481" i="6"/>
  <c r="BD1480" i="6"/>
  <c r="BC1480" i="6"/>
  <c r="BB1480" i="6"/>
  <c r="BD1479" i="6"/>
  <c r="BC1479" i="6"/>
  <c r="BB1479" i="6"/>
  <c r="BD1478" i="6"/>
  <c r="BC1478" i="6"/>
  <c r="BB1478" i="6"/>
  <c r="BD1477" i="6"/>
  <c r="BC1477" i="6"/>
  <c r="BB1477" i="6"/>
  <c r="BD1476" i="6"/>
  <c r="BC1476" i="6"/>
  <c r="BB1476" i="6"/>
  <c r="BD1475" i="6"/>
  <c r="BC1475" i="6"/>
  <c r="BB1475" i="6"/>
  <c r="BD1474" i="6"/>
  <c r="BC1474" i="6"/>
  <c r="BB1474" i="6"/>
  <c r="BD1473" i="6"/>
  <c r="BC1473" i="6"/>
  <c r="BB1473" i="6"/>
  <c r="BD1472" i="6"/>
  <c r="BC1472" i="6"/>
  <c r="BB1472" i="6"/>
  <c r="BD1471" i="6"/>
  <c r="BC1471" i="6"/>
  <c r="BB1471" i="6"/>
  <c r="BD1470" i="6"/>
  <c r="BC1470" i="6"/>
  <c r="BB1470" i="6"/>
  <c r="BD1469" i="6"/>
  <c r="BC1469" i="6"/>
  <c r="BB1469" i="6"/>
  <c r="BD1468" i="6"/>
  <c r="BC1468" i="6"/>
  <c r="BB1468" i="6"/>
  <c r="BD1467" i="6"/>
  <c r="BC1467" i="6"/>
  <c r="BB1467" i="6"/>
  <c r="BD1466" i="6"/>
  <c r="BC1466" i="6"/>
  <c r="BB1466" i="6"/>
  <c r="BD1465" i="6"/>
  <c r="BC1465" i="6"/>
  <c r="BB1465" i="6"/>
  <c r="BD1464" i="6"/>
  <c r="BC1464" i="6"/>
  <c r="BB1464" i="6"/>
  <c r="BD1463" i="6"/>
  <c r="BC1463" i="6"/>
  <c r="BB1463" i="6"/>
  <c r="BD1462" i="6"/>
  <c r="BC1462" i="6"/>
  <c r="BB1462" i="6"/>
  <c r="BD1461" i="6"/>
  <c r="BC1461" i="6"/>
  <c r="BB1461" i="6"/>
  <c r="BD1460" i="6"/>
  <c r="BC1460" i="6"/>
  <c r="BB1460" i="6"/>
  <c r="BD1459" i="6"/>
  <c r="BC1459" i="6"/>
  <c r="BB1459" i="6"/>
  <c r="BD1458" i="6"/>
  <c r="BC1458" i="6"/>
  <c r="BB1458" i="6"/>
  <c r="BD1457" i="6"/>
  <c r="BC1457" i="6"/>
  <c r="BB1457" i="6"/>
  <c r="BD1456" i="6"/>
  <c r="BC1456" i="6"/>
  <c r="BB1456" i="6"/>
  <c r="BD1455" i="6"/>
  <c r="BC1455" i="6"/>
  <c r="BB1455" i="6"/>
  <c r="BD1454" i="6"/>
  <c r="BC1454" i="6"/>
  <c r="BB1454" i="6"/>
  <c r="BD1453" i="6"/>
  <c r="BC1453" i="6"/>
  <c r="BB1453" i="6"/>
  <c r="BD1452" i="6"/>
  <c r="BC1452" i="6"/>
  <c r="BB1452" i="6"/>
  <c r="BD1451" i="6"/>
  <c r="BC1451" i="6"/>
  <c r="BB1451" i="6"/>
  <c r="BD1450" i="6"/>
  <c r="BC1450" i="6"/>
  <c r="BB1450" i="6"/>
  <c r="BD1449" i="6"/>
  <c r="BC1449" i="6"/>
  <c r="BB1449" i="6"/>
  <c r="BD1448" i="6"/>
  <c r="BC1448" i="6"/>
  <c r="BB1448" i="6"/>
  <c r="BD1447" i="6"/>
  <c r="BC1447" i="6"/>
  <c r="BB1447" i="6"/>
  <c r="BD1446" i="6"/>
  <c r="BC1446" i="6"/>
  <c r="BB1446" i="6"/>
  <c r="BD1445" i="6"/>
  <c r="BC1445" i="6"/>
  <c r="BB1445" i="6"/>
  <c r="BD1444" i="6"/>
  <c r="BC1444" i="6"/>
  <c r="BB1444" i="6"/>
  <c r="BD1443" i="6"/>
  <c r="BC1443" i="6"/>
  <c r="BB1443" i="6"/>
  <c r="BD1442" i="6"/>
  <c r="BC1442" i="6"/>
  <c r="BB1442" i="6"/>
  <c r="BD1441" i="6"/>
  <c r="BC1441" i="6"/>
  <c r="BB1441" i="6"/>
  <c r="BD1440" i="6"/>
  <c r="BC1440" i="6"/>
  <c r="BB1440" i="6"/>
  <c r="BD1439" i="6"/>
  <c r="BC1439" i="6"/>
  <c r="BB1439" i="6"/>
  <c r="BD1438" i="6"/>
  <c r="BC1438" i="6"/>
  <c r="BB1438" i="6"/>
  <c r="BD1437" i="6"/>
  <c r="BC1437" i="6"/>
  <c r="BB1437" i="6"/>
  <c r="BD1436" i="6"/>
  <c r="BC1436" i="6"/>
  <c r="BB1436" i="6"/>
  <c r="BD1435" i="6"/>
  <c r="BC1435" i="6"/>
  <c r="BB1435" i="6"/>
  <c r="BD1434" i="6"/>
  <c r="BC1434" i="6"/>
  <c r="BB1434" i="6"/>
  <c r="BD1433" i="6"/>
  <c r="BC1433" i="6"/>
  <c r="BB1433" i="6"/>
  <c r="BD1432" i="6"/>
  <c r="BC1432" i="6"/>
  <c r="BB1432" i="6"/>
  <c r="BD1431" i="6"/>
  <c r="BC1431" i="6"/>
  <c r="BB1431" i="6"/>
  <c r="BD1430" i="6"/>
  <c r="BC1430" i="6"/>
  <c r="BB1430" i="6"/>
  <c r="BD1429" i="6"/>
  <c r="BC1429" i="6"/>
  <c r="BB1429" i="6"/>
  <c r="BD1428" i="6"/>
  <c r="BC1428" i="6"/>
  <c r="BB1428" i="6"/>
  <c r="BD1427" i="6"/>
  <c r="BC1427" i="6"/>
  <c r="BB1427" i="6"/>
  <c r="BD1426" i="6"/>
  <c r="BC1426" i="6"/>
  <c r="BB1426" i="6"/>
  <c r="BD1425" i="6"/>
  <c r="BC1425" i="6"/>
  <c r="BB1425" i="6"/>
  <c r="BD1424" i="6"/>
  <c r="BC1424" i="6"/>
  <c r="BB1424" i="6"/>
  <c r="BD1423" i="6"/>
  <c r="BC1423" i="6"/>
  <c r="BB1423" i="6"/>
  <c r="BD1422" i="6"/>
  <c r="BC1422" i="6"/>
  <c r="BB1422" i="6"/>
  <c r="BD1421" i="6"/>
  <c r="BC1421" i="6"/>
  <c r="BB1421" i="6"/>
  <c r="BD1420" i="6"/>
  <c r="BC1420" i="6"/>
  <c r="BB1420" i="6"/>
  <c r="BD1419" i="6"/>
  <c r="BC1419" i="6"/>
  <c r="BB1419" i="6"/>
  <c r="BD1418" i="6"/>
  <c r="BC1418" i="6"/>
  <c r="BB1418" i="6"/>
  <c r="BD1417" i="6"/>
  <c r="BC1417" i="6"/>
  <c r="BB1417" i="6"/>
  <c r="BD1416" i="6"/>
  <c r="BC1416" i="6"/>
  <c r="BB1416" i="6"/>
  <c r="BD1415" i="6"/>
  <c r="BC1415" i="6"/>
  <c r="BB1415" i="6"/>
  <c r="BD1414" i="6"/>
  <c r="BC1414" i="6"/>
  <c r="BB1414" i="6"/>
  <c r="BD1413" i="6"/>
  <c r="BC1413" i="6"/>
  <c r="BB1413" i="6"/>
  <c r="BD1412" i="6"/>
  <c r="BC1412" i="6"/>
  <c r="BB1412" i="6"/>
  <c r="BD1411" i="6"/>
  <c r="BC1411" i="6"/>
  <c r="BB1411" i="6"/>
  <c r="BD1410" i="6"/>
  <c r="BC1410" i="6"/>
  <c r="BB1410" i="6"/>
  <c r="BD1409" i="6"/>
  <c r="BC1409" i="6"/>
  <c r="BB1409" i="6"/>
  <c r="BD1408" i="6"/>
  <c r="BC1408" i="6"/>
  <c r="BB1408" i="6"/>
  <c r="BD1407" i="6"/>
  <c r="BC1407" i="6"/>
  <c r="BB1407" i="6"/>
  <c r="BD1406" i="6"/>
  <c r="BC1406" i="6"/>
  <c r="BB1406" i="6"/>
  <c r="BD1405" i="6"/>
  <c r="BC1405" i="6"/>
  <c r="BB1405" i="6"/>
  <c r="BD1404" i="6"/>
  <c r="BC1404" i="6"/>
  <c r="BB1404" i="6"/>
  <c r="BD1403" i="6"/>
  <c r="BC1403" i="6"/>
  <c r="BB1403" i="6"/>
  <c r="BD1402" i="6"/>
  <c r="BC1402" i="6"/>
  <c r="BB1402" i="6"/>
  <c r="BD1401" i="6"/>
  <c r="BC1401" i="6"/>
  <c r="BB1401" i="6"/>
  <c r="BD1400" i="6"/>
  <c r="BC1400" i="6"/>
  <c r="BB1400" i="6"/>
  <c r="BD1399" i="6"/>
  <c r="BC1399" i="6"/>
  <c r="BB1399" i="6"/>
  <c r="BD1398" i="6"/>
  <c r="BC1398" i="6"/>
  <c r="BB1398" i="6"/>
  <c r="BD1397" i="6"/>
  <c r="BC1397" i="6"/>
  <c r="BB1397" i="6"/>
  <c r="BD1396" i="6"/>
  <c r="BC1396" i="6"/>
  <c r="BB1396" i="6"/>
  <c r="BD1395" i="6"/>
  <c r="BC1395" i="6"/>
  <c r="BB1395" i="6"/>
  <c r="BD1394" i="6"/>
  <c r="BC1394" i="6"/>
  <c r="BB1394" i="6"/>
  <c r="BD1393" i="6"/>
  <c r="BC1393" i="6"/>
  <c r="BB1393" i="6"/>
  <c r="BD1392" i="6"/>
  <c r="BC1392" i="6"/>
  <c r="BB1392" i="6"/>
  <c r="BD1391" i="6"/>
  <c r="BC1391" i="6"/>
  <c r="BB1391" i="6"/>
  <c r="BD1390" i="6"/>
  <c r="BC1390" i="6"/>
  <c r="BB1390" i="6"/>
  <c r="BD1389" i="6"/>
  <c r="BC1389" i="6"/>
  <c r="BB1389" i="6"/>
  <c r="BD1388" i="6"/>
  <c r="BC1388" i="6"/>
  <c r="BB1388" i="6"/>
  <c r="BD1387" i="6"/>
  <c r="BC1387" i="6"/>
  <c r="BB1387" i="6"/>
  <c r="BD1386" i="6"/>
  <c r="BC1386" i="6"/>
  <c r="BB1386" i="6"/>
  <c r="BD1385" i="6"/>
  <c r="BC1385" i="6"/>
  <c r="BB1385" i="6"/>
  <c r="BD1384" i="6"/>
  <c r="BC1384" i="6"/>
  <c r="BB1384" i="6"/>
  <c r="BD1383" i="6"/>
  <c r="BC1383" i="6"/>
  <c r="BB1383" i="6"/>
  <c r="BD1382" i="6"/>
  <c r="BC1382" i="6"/>
  <c r="BB1382" i="6"/>
  <c r="BD1381" i="6"/>
  <c r="BC1381" i="6"/>
  <c r="BB1381" i="6"/>
  <c r="BD1380" i="6"/>
  <c r="BC1380" i="6"/>
  <c r="BB1380" i="6"/>
  <c r="BD1379" i="6"/>
  <c r="BC1379" i="6"/>
  <c r="BB1379" i="6"/>
  <c r="BD1378" i="6"/>
  <c r="BC1378" i="6"/>
  <c r="BB1378" i="6"/>
  <c r="BD1377" i="6"/>
  <c r="BC1377" i="6"/>
  <c r="BB1377" i="6"/>
  <c r="BD1376" i="6"/>
  <c r="BC1376" i="6"/>
  <c r="BB1376" i="6"/>
  <c r="BD1375" i="6"/>
  <c r="BC1375" i="6"/>
  <c r="BB1375" i="6"/>
  <c r="BD1374" i="6"/>
  <c r="BC1374" i="6"/>
  <c r="BB1374" i="6"/>
  <c r="BD1373" i="6"/>
  <c r="BC1373" i="6"/>
  <c r="BB1373" i="6"/>
  <c r="BD1372" i="6"/>
  <c r="BC1372" i="6"/>
  <c r="BB1372" i="6"/>
  <c r="BD1371" i="6"/>
  <c r="BC1371" i="6"/>
  <c r="BB1371" i="6"/>
  <c r="BD1370" i="6"/>
  <c r="BC1370" i="6"/>
  <c r="BB1370" i="6"/>
  <c r="BD1369" i="6"/>
  <c r="BC1369" i="6"/>
  <c r="BB1369" i="6"/>
  <c r="BD1368" i="6"/>
  <c r="BC1368" i="6"/>
  <c r="BB1368" i="6"/>
  <c r="BD1367" i="6"/>
  <c r="BC1367" i="6"/>
  <c r="BB1367" i="6"/>
  <c r="BD1366" i="6"/>
  <c r="BC1366" i="6"/>
  <c r="BB1366" i="6"/>
  <c r="BD1365" i="6"/>
  <c r="BC1365" i="6"/>
  <c r="BB1365" i="6"/>
  <c r="BD1364" i="6"/>
  <c r="BC1364" i="6"/>
  <c r="BB1364" i="6"/>
  <c r="BD1363" i="6"/>
  <c r="BC1363" i="6"/>
  <c r="BB1363" i="6"/>
  <c r="BD1362" i="6"/>
  <c r="BC1362" i="6"/>
  <c r="BB1362" i="6"/>
  <c r="BD1361" i="6"/>
  <c r="BC1361" i="6"/>
  <c r="BB1361" i="6"/>
  <c r="BD1360" i="6"/>
  <c r="BC1360" i="6"/>
  <c r="BB1360" i="6"/>
  <c r="BD1359" i="6"/>
  <c r="BC1359" i="6"/>
  <c r="BB1359" i="6"/>
  <c r="BD1358" i="6"/>
  <c r="BC1358" i="6"/>
  <c r="BB1358" i="6"/>
  <c r="BD1357" i="6"/>
  <c r="BC1357" i="6"/>
  <c r="BB1357" i="6"/>
  <c r="BD1356" i="6"/>
  <c r="BC1356" i="6"/>
  <c r="BB1356" i="6"/>
  <c r="BD1355" i="6"/>
  <c r="BC1355" i="6"/>
  <c r="BB1355" i="6"/>
  <c r="BD1354" i="6"/>
  <c r="BC1354" i="6"/>
  <c r="BB1354" i="6"/>
  <c r="BD1353" i="6"/>
  <c r="BC1353" i="6"/>
  <c r="BB1353" i="6"/>
  <c r="BD1352" i="6"/>
  <c r="BC1352" i="6"/>
  <c r="BB1352" i="6"/>
  <c r="BD1351" i="6"/>
  <c r="BC1351" i="6"/>
  <c r="BB1351" i="6"/>
  <c r="BD1350" i="6"/>
  <c r="BC1350" i="6"/>
  <c r="BB1350" i="6"/>
  <c r="BD1349" i="6"/>
  <c r="BC1349" i="6"/>
  <c r="BB1349" i="6"/>
  <c r="BD1348" i="6"/>
  <c r="BC1348" i="6"/>
  <c r="BB1348" i="6"/>
  <c r="BD1347" i="6"/>
  <c r="BC1347" i="6"/>
  <c r="BB1347" i="6"/>
  <c r="BD1346" i="6"/>
  <c r="BC1346" i="6"/>
  <c r="BB1346" i="6"/>
  <c r="BD1345" i="6"/>
  <c r="BC1345" i="6"/>
  <c r="BB1345" i="6"/>
  <c r="BD1344" i="6"/>
  <c r="BC1344" i="6"/>
  <c r="BB1344" i="6"/>
  <c r="BD1343" i="6"/>
  <c r="BC1343" i="6"/>
  <c r="BB1343" i="6"/>
  <c r="BD1342" i="6"/>
  <c r="BC1342" i="6"/>
  <c r="BB1342" i="6"/>
  <c r="BD1341" i="6"/>
  <c r="BC1341" i="6"/>
  <c r="BB1341" i="6"/>
  <c r="BD1340" i="6"/>
  <c r="BC1340" i="6"/>
  <c r="BB1340" i="6"/>
  <c r="BD1339" i="6"/>
  <c r="BC1339" i="6"/>
  <c r="BB1339" i="6"/>
  <c r="BD1338" i="6"/>
  <c r="BC1338" i="6"/>
  <c r="BB1338" i="6"/>
  <c r="BD1337" i="6"/>
  <c r="BC1337" i="6"/>
  <c r="BB1337" i="6"/>
  <c r="BD1336" i="6"/>
  <c r="BC1336" i="6"/>
  <c r="BB1336" i="6"/>
  <c r="BD1335" i="6"/>
  <c r="BC1335" i="6"/>
  <c r="BB1335" i="6"/>
  <c r="BD1334" i="6"/>
  <c r="BC1334" i="6"/>
  <c r="BB1334" i="6"/>
  <c r="BD1333" i="6"/>
  <c r="BC1333" i="6"/>
  <c r="BB1333" i="6"/>
  <c r="BD1332" i="6"/>
  <c r="BC1332" i="6"/>
  <c r="BB1332" i="6"/>
  <c r="BD1331" i="6"/>
  <c r="BC1331" i="6"/>
  <c r="BB1331" i="6"/>
  <c r="BD1330" i="6"/>
  <c r="BC1330" i="6"/>
  <c r="BB1330" i="6"/>
  <c r="BD1329" i="6"/>
  <c r="BC1329" i="6"/>
  <c r="BB1329" i="6"/>
  <c r="BD1328" i="6"/>
  <c r="BC1328" i="6"/>
  <c r="BB1328" i="6"/>
  <c r="BD1327" i="6"/>
  <c r="BC1327" i="6"/>
  <c r="BB1327" i="6"/>
  <c r="BD1326" i="6"/>
  <c r="BC1326" i="6"/>
  <c r="BB1326" i="6"/>
  <c r="BD1325" i="6"/>
  <c r="BC1325" i="6"/>
  <c r="BB1325" i="6"/>
  <c r="BD1324" i="6"/>
  <c r="BC1324" i="6"/>
  <c r="BB1324" i="6"/>
  <c r="BD1323" i="6"/>
  <c r="BC1323" i="6"/>
  <c r="BB1323" i="6"/>
  <c r="BD1322" i="6"/>
  <c r="BC1322" i="6"/>
  <c r="BB1322" i="6"/>
  <c r="BD1321" i="6"/>
  <c r="BC1321" i="6"/>
  <c r="BB1321" i="6"/>
  <c r="BD1320" i="6"/>
  <c r="BC1320" i="6"/>
  <c r="BB1320" i="6"/>
  <c r="BD1319" i="6"/>
  <c r="BC1319" i="6"/>
  <c r="BB1319" i="6"/>
  <c r="BD1318" i="6"/>
  <c r="BC1318" i="6"/>
  <c r="BB1318" i="6"/>
  <c r="BD1317" i="6"/>
  <c r="BC1317" i="6"/>
  <c r="BB1317" i="6"/>
  <c r="BD1316" i="6"/>
  <c r="BC1316" i="6"/>
  <c r="BB1316" i="6"/>
  <c r="BD1315" i="6"/>
  <c r="BC1315" i="6"/>
  <c r="BB1315" i="6"/>
  <c r="BD1314" i="6"/>
  <c r="BC1314" i="6"/>
  <c r="BB1314" i="6"/>
  <c r="BD1313" i="6"/>
  <c r="BC1313" i="6"/>
  <c r="BB1313" i="6"/>
  <c r="BD1312" i="6"/>
  <c r="BC1312" i="6"/>
  <c r="BB1312" i="6"/>
  <c r="BD1311" i="6"/>
  <c r="BC1311" i="6"/>
  <c r="BB1311" i="6"/>
  <c r="BD1310" i="6"/>
  <c r="BC1310" i="6"/>
  <c r="BB1310" i="6"/>
  <c r="BD1309" i="6"/>
  <c r="BC1309" i="6"/>
  <c r="BB1309" i="6"/>
  <c r="BD1308" i="6"/>
  <c r="BC1308" i="6"/>
  <c r="BB1308" i="6"/>
  <c r="BD1307" i="6"/>
  <c r="BC1307" i="6"/>
  <c r="BB1307" i="6"/>
  <c r="BD1306" i="6"/>
  <c r="BC1306" i="6"/>
  <c r="BB1306" i="6"/>
  <c r="BD1305" i="6"/>
  <c r="BC1305" i="6"/>
  <c r="BB1305" i="6"/>
  <c r="BD1304" i="6"/>
  <c r="BC1304" i="6"/>
  <c r="BB1304" i="6"/>
  <c r="BD1303" i="6"/>
  <c r="BC1303" i="6"/>
  <c r="BB1303" i="6"/>
  <c r="BD1302" i="6"/>
  <c r="BC1302" i="6"/>
  <c r="BB1302" i="6"/>
  <c r="BD1301" i="6"/>
  <c r="BC1301" i="6"/>
  <c r="BB1301" i="6"/>
  <c r="BD1300" i="6"/>
  <c r="BC1300" i="6"/>
  <c r="BB1300" i="6"/>
  <c r="BD1299" i="6"/>
  <c r="BC1299" i="6"/>
  <c r="BB1299" i="6"/>
  <c r="BD1298" i="6"/>
  <c r="BC1298" i="6"/>
  <c r="BB1298" i="6"/>
  <c r="BD1297" i="6"/>
  <c r="BC1297" i="6"/>
  <c r="BB1297" i="6"/>
  <c r="BD1296" i="6"/>
  <c r="BC1296" i="6"/>
  <c r="BB1296" i="6"/>
  <c r="BD1295" i="6"/>
  <c r="BC1295" i="6"/>
  <c r="BB1295" i="6"/>
  <c r="BD1294" i="6"/>
  <c r="BC1294" i="6"/>
  <c r="BB1294" i="6"/>
  <c r="BD1293" i="6"/>
  <c r="BC1293" i="6"/>
  <c r="BB1293" i="6"/>
  <c r="BD1292" i="6"/>
  <c r="BC1292" i="6"/>
  <c r="BB1292" i="6"/>
  <c r="BD1291" i="6"/>
  <c r="BC1291" i="6"/>
  <c r="BB1291" i="6"/>
  <c r="BD1290" i="6"/>
  <c r="BC1290" i="6"/>
  <c r="BB1290" i="6"/>
  <c r="BD1289" i="6"/>
  <c r="BC1289" i="6"/>
  <c r="BB1289" i="6"/>
  <c r="BD1288" i="6"/>
  <c r="BC1288" i="6"/>
  <c r="BB1288" i="6"/>
  <c r="BD1287" i="6"/>
  <c r="BC1287" i="6"/>
  <c r="BB1287" i="6"/>
  <c r="BD1286" i="6"/>
  <c r="BC1286" i="6"/>
  <c r="BB1286" i="6"/>
  <c r="BD1285" i="6"/>
  <c r="BC1285" i="6"/>
  <c r="BB1285" i="6"/>
  <c r="BD1284" i="6"/>
  <c r="BC1284" i="6"/>
  <c r="BB1284" i="6"/>
  <c r="BD1283" i="6"/>
  <c r="BC1283" i="6"/>
  <c r="BB1283" i="6"/>
  <c r="BD1282" i="6"/>
  <c r="BC1282" i="6"/>
  <c r="BB1282" i="6"/>
  <c r="BD1281" i="6"/>
  <c r="BC1281" i="6"/>
  <c r="BB1281" i="6"/>
  <c r="BD1280" i="6"/>
  <c r="BC1280" i="6"/>
  <c r="BB1280" i="6"/>
  <c r="BD1279" i="6"/>
  <c r="BC1279" i="6"/>
  <c r="BB1279" i="6"/>
  <c r="BD1278" i="6"/>
  <c r="BC1278" i="6"/>
  <c r="BB1278" i="6"/>
  <c r="BD1277" i="6"/>
  <c r="BC1277" i="6"/>
  <c r="BB1277" i="6"/>
  <c r="BD1276" i="6"/>
  <c r="BC1276" i="6"/>
  <c r="BB1276" i="6"/>
  <c r="BD1275" i="6"/>
  <c r="BC1275" i="6"/>
  <c r="BB1275" i="6"/>
  <c r="BD1274" i="6"/>
  <c r="BC1274" i="6"/>
  <c r="BB1274" i="6"/>
  <c r="BD1273" i="6"/>
  <c r="BC1273" i="6"/>
  <c r="BB1273" i="6"/>
  <c r="BD1272" i="6"/>
  <c r="BC1272" i="6"/>
  <c r="BB1272" i="6"/>
  <c r="BD1271" i="6"/>
  <c r="BC1271" i="6"/>
  <c r="BB1271" i="6"/>
  <c r="BD1270" i="6"/>
  <c r="BC1270" i="6"/>
  <c r="BB1270" i="6"/>
  <c r="BD1269" i="6"/>
  <c r="BC1269" i="6"/>
  <c r="BB1269" i="6"/>
  <c r="BD1268" i="6"/>
  <c r="BC1268" i="6"/>
  <c r="BB1268" i="6"/>
  <c r="BD1267" i="6"/>
  <c r="BC1267" i="6"/>
  <c r="BB1267" i="6"/>
  <c r="BD1266" i="6"/>
  <c r="BC1266" i="6"/>
  <c r="BB1266" i="6"/>
  <c r="BD1265" i="6"/>
  <c r="BC1265" i="6"/>
  <c r="BB1265" i="6"/>
  <c r="BD1264" i="6"/>
  <c r="BC1264" i="6"/>
  <c r="BB1264" i="6"/>
  <c r="BD1263" i="6"/>
  <c r="BC1263" i="6"/>
  <c r="BB1263" i="6"/>
  <c r="BD1262" i="6"/>
  <c r="BC1262" i="6"/>
  <c r="BB1262" i="6"/>
  <c r="BD1261" i="6"/>
  <c r="BC1261" i="6"/>
  <c r="BB1261" i="6"/>
  <c r="BD1260" i="6"/>
  <c r="BC1260" i="6"/>
  <c r="BB1260" i="6"/>
  <c r="BD1259" i="6"/>
  <c r="BC1259" i="6"/>
  <c r="BB1259" i="6"/>
  <c r="BD1258" i="6"/>
  <c r="BC1258" i="6"/>
  <c r="BB1258" i="6"/>
  <c r="BD1257" i="6"/>
  <c r="BC1257" i="6"/>
  <c r="BB1257" i="6"/>
  <c r="BD1256" i="6"/>
  <c r="BC1256" i="6"/>
  <c r="BB1256" i="6"/>
  <c r="BD1255" i="6"/>
  <c r="BC1255" i="6"/>
  <c r="BB1255" i="6"/>
  <c r="BD1254" i="6"/>
  <c r="BC1254" i="6"/>
  <c r="BB1254" i="6"/>
  <c r="BD1253" i="6"/>
  <c r="BC1253" i="6"/>
  <c r="BB1253" i="6"/>
  <c r="BD1252" i="6"/>
  <c r="BC1252" i="6"/>
  <c r="BB1252" i="6"/>
  <c r="BD1251" i="6"/>
  <c r="BC1251" i="6"/>
  <c r="BB1251" i="6"/>
  <c r="BD1250" i="6"/>
  <c r="BC1250" i="6"/>
  <c r="BB1250" i="6"/>
  <c r="BD1249" i="6"/>
  <c r="BC1249" i="6"/>
  <c r="BB1249" i="6"/>
  <c r="BD1248" i="6"/>
  <c r="BC1248" i="6"/>
  <c r="BB1248" i="6"/>
  <c r="BD1247" i="6"/>
  <c r="BC1247" i="6"/>
  <c r="BB1247" i="6"/>
  <c r="BD1246" i="6"/>
  <c r="BC1246" i="6"/>
  <c r="BB1246" i="6"/>
  <c r="BD1245" i="6"/>
  <c r="BC1245" i="6"/>
  <c r="BB1245" i="6"/>
  <c r="BD1244" i="6"/>
  <c r="BC1244" i="6"/>
  <c r="BB1244" i="6"/>
  <c r="BD1243" i="6"/>
  <c r="BC1243" i="6"/>
  <c r="BB1243" i="6"/>
  <c r="BD1242" i="6"/>
  <c r="BC1242" i="6"/>
  <c r="BB1242" i="6"/>
  <c r="BD1241" i="6"/>
  <c r="BC1241" i="6"/>
  <c r="BB1241" i="6"/>
  <c r="BD1240" i="6"/>
  <c r="BC1240" i="6"/>
  <c r="BB1240" i="6"/>
  <c r="BD1239" i="6"/>
  <c r="BC1239" i="6"/>
  <c r="BB1239" i="6"/>
  <c r="BD1238" i="6"/>
  <c r="BC1238" i="6"/>
  <c r="BB1238" i="6"/>
  <c r="BD1237" i="6"/>
  <c r="BC1237" i="6"/>
  <c r="BB1237" i="6"/>
  <c r="BD1236" i="6"/>
  <c r="BC1236" i="6"/>
  <c r="BB1236" i="6"/>
  <c r="BD1235" i="6"/>
  <c r="BC1235" i="6"/>
  <c r="BB1235" i="6"/>
  <c r="BD1234" i="6"/>
  <c r="BC1234" i="6"/>
  <c r="BB1234" i="6"/>
  <c r="BD1233" i="6"/>
  <c r="BC1233" i="6"/>
  <c r="BB1233" i="6"/>
  <c r="BD1232" i="6"/>
  <c r="BC1232" i="6"/>
  <c r="BB1232" i="6"/>
  <c r="BD1231" i="6"/>
  <c r="BC1231" i="6"/>
  <c r="BB1231" i="6"/>
  <c r="BD1230" i="6"/>
  <c r="BC1230" i="6"/>
  <c r="BB1230" i="6"/>
  <c r="BD1229" i="6"/>
  <c r="BC1229" i="6"/>
  <c r="BB1229" i="6"/>
  <c r="BD1228" i="6"/>
  <c r="BC1228" i="6"/>
  <c r="BB1228" i="6"/>
  <c r="BD1227" i="6"/>
  <c r="BC1227" i="6"/>
  <c r="BB1227" i="6"/>
  <c r="BD1226" i="6"/>
  <c r="BC1226" i="6"/>
  <c r="BB1226" i="6"/>
  <c r="BD1225" i="6"/>
  <c r="BC1225" i="6"/>
  <c r="BB1225" i="6"/>
  <c r="BD1224" i="6"/>
  <c r="BC1224" i="6"/>
  <c r="BB1224" i="6"/>
  <c r="BD1223" i="6"/>
  <c r="BC1223" i="6"/>
  <c r="BB1223" i="6"/>
  <c r="BD1222" i="6"/>
  <c r="BC1222" i="6"/>
  <c r="BB1222" i="6"/>
  <c r="BD1221" i="6"/>
  <c r="BC1221" i="6"/>
  <c r="BB1221" i="6"/>
  <c r="BD1220" i="6"/>
  <c r="BC1220" i="6"/>
  <c r="BB1220" i="6"/>
  <c r="BD1219" i="6"/>
  <c r="BC1219" i="6"/>
  <c r="BB1219" i="6"/>
  <c r="BD1218" i="6"/>
  <c r="BC1218" i="6"/>
  <c r="BB1218" i="6"/>
  <c r="BD1217" i="6"/>
  <c r="BC1217" i="6"/>
  <c r="BB1217" i="6"/>
  <c r="BD1216" i="6"/>
  <c r="BC1216" i="6"/>
  <c r="BB1216" i="6"/>
  <c r="BD1215" i="6"/>
  <c r="BC1215" i="6"/>
  <c r="BB1215" i="6"/>
  <c r="BD1214" i="6"/>
  <c r="BC1214" i="6"/>
  <c r="BB1214" i="6"/>
  <c r="BD1213" i="6"/>
  <c r="BC1213" i="6"/>
  <c r="BB1213" i="6"/>
  <c r="BD1212" i="6"/>
  <c r="BC1212" i="6"/>
  <c r="BB1212" i="6"/>
  <c r="BD1211" i="6"/>
  <c r="BC1211" i="6"/>
  <c r="BB1211" i="6"/>
  <c r="BD1210" i="6"/>
  <c r="BC1210" i="6"/>
  <c r="BB1210" i="6"/>
  <c r="BD1209" i="6"/>
  <c r="BC1209" i="6"/>
  <c r="BB1209" i="6"/>
  <c r="BD1208" i="6"/>
  <c r="BC1208" i="6"/>
  <c r="BB1208" i="6"/>
  <c r="BD1207" i="6"/>
  <c r="BC1207" i="6"/>
  <c r="BB1207" i="6"/>
  <c r="BD1206" i="6"/>
  <c r="BC1206" i="6"/>
  <c r="BB1206" i="6"/>
  <c r="BD1205" i="6"/>
  <c r="BC1205" i="6"/>
  <c r="BB1205" i="6"/>
  <c r="BD1204" i="6"/>
  <c r="BC1204" i="6"/>
  <c r="BB1204" i="6"/>
  <c r="BD1203" i="6"/>
  <c r="BC1203" i="6"/>
  <c r="BB1203" i="6"/>
  <c r="BD1202" i="6"/>
  <c r="BC1202" i="6"/>
  <c r="BB1202" i="6"/>
  <c r="BD1201" i="6"/>
  <c r="BC1201" i="6"/>
  <c r="BB1201" i="6"/>
  <c r="BD1200" i="6"/>
  <c r="BC1200" i="6"/>
  <c r="BB1200" i="6"/>
  <c r="BD1199" i="6"/>
  <c r="BC1199" i="6"/>
  <c r="BB1199" i="6"/>
  <c r="BD1198" i="6"/>
  <c r="BC1198" i="6"/>
  <c r="BB1198" i="6"/>
  <c r="BD1197" i="6"/>
  <c r="BC1197" i="6"/>
  <c r="BB1197" i="6"/>
  <c r="BD1196" i="6"/>
  <c r="BC1196" i="6"/>
  <c r="BB1196" i="6"/>
  <c r="BD1195" i="6"/>
  <c r="BC1195" i="6"/>
  <c r="BB1195" i="6"/>
  <c r="BD1194" i="6"/>
  <c r="BC1194" i="6"/>
  <c r="BB1194" i="6"/>
  <c r="BD1193" i="6"/>
  <c r="BC1193" i="6"/>
  <c r="BB1193" i="6"/>
  <c r="BD1192" i="6"/>
  <c r="BC1192" i="6"/>
  <c r="BB1192" i="6"/>
  <c r="BD1191" i="6"/>
  <c r="BC1191" i="6"/>
  <c r="BB1191" i="6"/>
  <c r="BD1190" i="6"/>
  <c r="BC1190" i="6"/>
  <c r="BB1190" i="6"/>
  <c r="BD1189" i="6"/>
  <c r="BC1189" i="6"/>
  <c r="BB1189" i="6"/>
  <c r="BD1188" i="6"/>
  <c r="BC1188" i="6"/>
  <c r="BB1188" i="6"/>
  <c r="BD1187" i="6"/>
  <c r="BC1187" i="6"/>
  <c r="BB1187" i="6"/>
  <c r="BD1186" i="6"/>
  <c r="BC1186" i="6"/>
  <c r="BB1186" i="6"/>
  <c r="BD1185" i="6"/>
  <c r="BC1185" i="6"/>
  <c r="BB1185" i="6"/>
  <c r="BD1184" i="6"/>
  <c r="BC1184" i="6"/>
  <c r="BB1184" i="6"/>
  <c r="BD1183" i="6"/>
  <c r="BC1183" i="6"/>
  <c r="BB1183" i="6"/>
  <c r="BD1182" i="6"/>
  <c r="BC1182" i="6"/>
  <c r="BB1182" i="6"/>
  <c r="BD1181" i="6"/>
  <c r="BC1181" i="6"/>
  <c r="BB1181" i="6"/>
  <c r="BD1180" i="6"/>
  <c r="BC1180" i="6"/>
  <c r="BB1180" i="6"/>
  <c r="BD1179" i="6"/>
  <c r="BC1179" i="6"/>
  <c r="BB1179" i="6"/>
  <c r="BD1178" i="6"/>
  <c r="BC1178" i="6"/>
  <c r="BB1178" i="6"/>
  <c r="BD1177" i="6"/>
  <c r="BC1177" i="6"/>
  <c r="BB1177" i="6"/>
  <c r="BD1176" i="6"/>
  <c r="BC1176" i="6"/>
  <c r="BB1176" i="6"/>
  <c r="BD1175" i="6"/>
  <c r="BC1175" i="6"/>
  <c r="BB1175" i="6"/>
  <c r="BD1174" i="6"/>
  <c r="BC1174" i="6"/>
  <c r="BB1174" i="6"/>
  <c r="BD1173" i="6"/>
  <c r="BC1173" i="6"/>
  <c r="BB1173" i="6"/>
  <c r="BD1172" i="6"/>
  <c r="BC1172" i="6"/>
  <c r="BB1172" i="6"/>
  <c r="BD1171" i="6"/>
  <c r="BC1171" i="6"/>
  <c r="BB1171" i="6"/>
  <c r="BD1170" i="6"/>
  <c r="BC1170" i="6"/>
  <c r="BB1170" i="6"/>
  <c r="BD1169" i="6"/>
  <c r="BC1169" i="6"/>
  <c r="BB1169" i="6"/>
  <c r="BD1168" i="6"/>
  <c r="BC1168" i="6"/>
  <c r="BB1168" i="6"/>
  <c r="BD1167" i="6"/>
  <c r="BC1167" i="6"/>
  <c r="BB1167" i="6"/>
  <c r="BD1166" i="6"/>
  <c r="BC1166" i="6"/>
  <c r="BB1166" i="6"/>
  <c r="BD1165" i="6"/>
  <c r="BC1165" i="6"/>
  <c r="BB1165" i="6"/>
  <c r="BD1164" i="6"/>
  <c r="BC1164" i="6"/>
  <c r="BB1164" i="6"/>
  <c r="BD1163" i="6"/>
  <c r="BC1163" i="6"/>
  <c r="BB1163" i="6"/>
  <c r="BD1162" i="6"/>
  <c r="BC1162" i="6"/>
  <c r="BB1162" i="6"/>
  <c r="BD1161" i="6"/>
  <c r="BC1161" i="6"/>
  <c r="BB1161" i="6"/>
  <c r="BD1160" i="6"/>
  <c r="BC1160" i="6"/>
  <c r="BB1160" i="6"/>
  <c r="BD1159" i="6"/>
  <c r="BC1159" i="6"/>
  <c r="BB1159" i="6"/>
  <c r="BD1158" i="6"/>
  <c r="BC1158" i="6"/>
  <c r="BB1158" i="6"/>
  <c r="BD1157" i="6"/>
  <c r="BC1157" i="6"/>
  <c r="BB1157" i="6"/>
  <c r="BD1156" i="6"/>
  <c r="BC1156" i="6"/>
  <c r="BB1156" i="6"/>
  <c r="BD1155" i="6"/>
  <c r="BC1155" i="6"/>
  <c r="BB1155" i="6"/>
  <c r="BD1154" i="6"/>
  <c r="BC1154" i="6"/>
  <c r="BB1154" i="6"/>
  <c r="BD1153" i="6"/>
  <c r="BC1153" i="6"/>
  <c r="BB1153" i="6"/>
  <c r="BD1152" i="6"/>
  <c r="BC1152" i="6"/>
  <c r="BB1152" i="6"/>
  <c r="BD1151" i="6"/>
  <c r="BC1151" i="6"/>
  <c r="BB1151" i="6"/>
  <c r="BD1150" i="6"/>
  <c r="BC1150" i="6"/>
  <c r="BB1150" i="6"/>
  <c r="BD1149" i="6"/>
  <c r="BC1149" i="6"/>
  <c r="BB1149" i="6"/>
  <c r="BD1148" i="6"/>
  <c r="BC1148" i="6"/>
  <c r="BB1148" i="6"/>
  <c r="BD1147" i="6"/>
  <c r="BC1147" i="6"/>
  <c r="BB1147" i="6"/>
  <c r="BD1146" i="6"/>
  <c r="BC1146" i="6"/>
  <c r="BB1146" i="6"/>
  <c r="BD1145" i="6"/>
  <c r="BC1145" i="6"/>
  <c r="BB1145" i="6"/>
  <c r="BD1144" i="6"/>
  <c r="BC1144" i="6"/>
  <c r="BB1144" i="6"/>
  <c r="BD1143" i="6"/>
  <c r="BC1143" i="6"/>
  <c r="BB1143" i="6"/>
  <c r="BD1142" i="6"/>
  <c r="BC1142" i="6"/>
  <c r="BB1142" i="6"/>
  <c r="BD1141" i="6"/>
  <c r="BC1141" i="6"/>
  <c r="BB1141" i="6"/>
  <c r="BD1140" i="6"/>
  <c r="BC1140" i="6"/>
  <c r="BB1140" i="6"/>
  <c r="BD1139" i="6"/>
  <c r="BC1139" i="6"/>
  <c r="BB1139" i="6"/>
  <c r="BD1138" i="6"/>
  <c r="BC1138" i="6"/>
  <c r="BB1138" i="6"/>
  <c r="BD1137" i="6"/>
  <c r="BC1137" i="6"/>
  <c r="BB1137" i="6"/>
  <c r="BD1136" i="6"/>
  <c r="BC1136" i="6"/>
  <c r="BB1136" i="6"/>
  <c r="BD1135" i="6"/>
  <c r="BC1135" i="6"/>
  <c r="BB1135" i="6"/>
  <c r="BD1134" i="6"/>
  <c r="BC1134" i="6"/>
  <c r="BB1134" i="6"/>
  <c r="BD1133" i="6"/>
  <c r="BC1133" i="6"/>
  <c r="BB1133" i="6"/>
  <c r="BD1132" i="6"/>
  <c r="BC1132" i="6"/>
  <c r="BB1132" i="6"/>
  <c r="BD1131" i="6"/>
  <c r="BC1131" i="6"/>
  <c r="BB1131" i="6"/>
  <c r="BD1130" i="6"/>
  <c r="BC1130" i="6"/>
  <c r="BB1130" i="6"/>
  <c r="BD1129" i="6"/>
  <c r="BC1129" i="6"/>
  <c r="BB1129" i="6"/>
  <c r="BD1128" i="6"/>
  <c r="BC1128" i="6"/>
  <c r="BB1128" i="6"/>
  <c r="BD1127" i="6"/>
  <c r="BC1127" i="6"/>
  <c r="BB1127" i="6"/>
  <c r="BD1126" i="6"/>
  <c r="BC1126" i="6"/>
  <c r="BB1126" i="6"/>
  <c r="BD1125" i="6"/>
  <c r="BC1125" i="6"/>
  <c r="BB1125" i="6"/>
  <c r="BD1124" i="6"/>
  <c r="BC1124" i="6"/>
  <c r="BB1124" i="6"/>
  <c r="BD1123" i="6"/>
  <c r="BC1123" i="6"/>
  <c r="BB1123" i="6"/>
  <c r="BD1122" i="6"/>
  <c r="BC1122" i="6"/>
  <c r="BB1122" i="6"/>
  <c r="BD1121" i="6"/>
  <c r="BC1121" i="6"/>
  <c r="BB1121" i="6"/>
  <c r="BD1120" i="6"/>
  <c r="BC1120" i="6"/>
  <c r="BB1120" i="6"/>
  <c r="BD1119" i="6"/>
  <c r="BC1119" i="6"/>
  <c r="BB1119" i="6"/>
  <c r="BD1118" i="6"/>
  <c r="BC1118" i="6"/>
  <c r="BB1118" i="6"/>
  <c r="BD1117" i="6"/>
  <c r="BC1117" i="6"/>
  <c r="BB1117" i="6"/>
  <c r="BD1116" i="6"/>
  <c r="BC1116" i="6"/>
  <c r="BB1116" i="6"/>
  <c r="BD1115" i="6"/>
  <c r="BC1115" i="6"/>
  <c r="BB1115" i="6"/>
  <c r="BD1114" i="6"/>
  <c r="BC1114" i="6"/>
  <c r="BB1114" i="6"/>
  <c r="BD1113" i="6"/>
  <c r="BC1113" i="6"/>
  <c r="BB1113" i="6"/>
  <c r="BD1112" i="6"/>
  <c r="BC1112" i="6"/>
  <c r="BB1112" i="6"/>
  <c r="BD1111" i="6"/>
  <c r="BC1111" i="6"/>
  <c r="BB1111" i="6"/>
  <c r="BD1110" i="6"/>
  <c r="BC1110" i="6"/>
  <c r="BB1110" i="6"/>
  <c r="BD1109" i="6"/>
  <c r="BC1109" i="6"/>
  <c r="BB1109" i="6"/>
  <c r="BD1108" i="6"/>
  <c r="BC1108" i="6"/>
  <c r="BB1108" i="6"/>
  <c r="BD1107" i="6"/>
  <c r="BC1107" i="6"/>
  <c r="BB1107" i="6"/>
  <c r="BD1106" i="6"/>
  <c r="BC1106" i="6"/>
  <c r="BB1106" i="6"/>
  <c r="BD1105" i="6"/>
  <c r="BC1105" i="6"/>
  <c r="BB1105" i="6"/>
  <c r="BD1104" i="6"/>
  <c r="BC1104" i="6"/>
  <c r="BB1104" i="6"/>
  <c r="BD1103" i="6"/>
  <c r="BC1103" i="6"/>
  <c r="BB1103" i="6"/>
  <c r="BD1102" i="6"/>
  <c r="BC1102" i="6"/>
  <c r="BB1102" i="6"/>
  <c r="BD1101" i="6"/>
  <c r="BC1101" i="6"/>
  <c r="BB1101" i="6"/>
  <c r="BD1100" i="6"/>
  <c r="BC1100" i="6"/>
  <c r="BB1100" i="6"/>
  <c r="BD1099" i="6"/>
  <c r="BC1099" i="6"/>
  <c r="BB1099" i="6"/>
  <c r="BD1098" i="6"/>
  <c r="BC1098" i="6"/>
  <c r="BB1098" i="6"/>
  <c r="BD1097" i="6"/>
  <c r="BC1097" i="6"/>
  <c r="BB1097" i="6"/>
  <c r="BD1096" i="6"/>
  <c r="BC1096" i="6"/>
  <c r="BB1096" i="6"/>
  <c r="BD1095" i="6"/>
  <c r="BC1095" i="6"/>
  <c r="BB1095" i="6"/>
  <c r="BD1094" i="6"/>
  <c r="BC1094" i="6"/>
  <c r="BB1094" i="6"/>
  <c r="BD1093" i="6"/>
  <c r="BC1093" i="6"/>
  <c r="BB1093" i="6"/>
  <c r="BD1092" i="6"/>
  <c r="BC1092" i="6"/>
  <c r="BB1092" i="6"/>
  <c r="BD1091" i="6"/>
  <c r="BC1091" i="6"/>
  <c r="BB1091" i="6"/>
  <c r="BD1090" i="6"/>
  <c r="BC1090" i="6"/>
  <c r="BB1090" i="6"/>
  <c r="BD1089" i="6"/>
  <c r="BC1089" i="6"/>
  <c r="BB1089" i="6"/>
  <c r="BD1088" i="6"/>
  <c r="BC1088" i="6"/>
  <c r="BB1088" i="6"/>
  <c r="BD1087" i="6"/>
  <c r="BC1087" i="6"/>
  <c r="BB1087" i="6"/>
  <c r="BD1086" i="6"/>
  <c r="BC1086" i="6"/>
  <c r="BB1086" i="6"/>
  <c r="BD1085" i="6"/>
  <c r="BC1085" i="6"/>
  <c r="BB1085" i="6"/>
  <c r="BD1084" i="6"/>
  <c r="BC1084" i="6"/>
  <c r="BB1084" i="6"/>
  <c r="BD1083" i="6"/>
  <c r="BC1083" i="6"/>
  <c r="BB1083" i="6"/>
  <c r="BD1082" i="6"/>
  <c r="BC1082" i="6"/>
  <c r="BB1082" i="6"/>
  <c r="BD1081" i="6"/>
  <c r="BC1081" i="6"/>
  <c r="BB1081" i="6"/>
  <c r="BD1080" i="6"/>
  <c r="BC1080" i="6"/>
  <c r="BB1080" i="6"/>
  <c r="BD1079" i="6"/>
  <c r="BC1079" i="6"/>
  <c r="BB1079" i="6"/>
  <c r="BD1078" i="6"/>
  <c r="BC1078" i="6"/>
  <c r="BB1078" i="6"/>
  <c r="BD1077" i="6"/>
  <c r="BC1077" i="6"/>
  <c r="BB1077" i="6"/>
  <c r="BD1076" i="6"/>
  <c r="BC1076" i="6"/>
  <c r="BB1076" i="6"/>
  <c r="BD1075" i="6"/>
  <c r="BC1075" i="6"/>
  <c r="BB1075" i="6"/>
  <c r="BD1074" i="6"/>
  <c r="BC1074" i="6"/>
  <c r="BB1074" i="6"/>
  <c r="BD1073" i="6"/>
  <c r="BC1073" i="6"/>
  <c r="BB1073" i="6"/>
  <c r="BD1072" i="6"/>
  <c r="BC1072" i="6"/>
  <c r="BB1072" i="6"/>
  <c r="BD1071" i="6"/>
  <c r="BC1071" i="6"/>
  <c r="BB1071" i="6"/>
  <c r="BD1070" i="6"/>
  <c r="BC1070" i="6"/>
  <c r="BB1070" i="6"/>
  <c r="BD1069" i="6"/>
  <c r="BC1069" i="6"/>
  <c r="BB1069" i="6"/>
  <c r="BD1068" i="6"/>
  <c r="BC1068" i="6"/>
  <c r="BB1068" i="6"/>
  <c r="BD1067" i="6"/>
  <c r="BC1067" i="6"/>
  <c r="BB1067" i="6"/>
  <c r="BD1066" i="6"/>
  <c r="BC1066" i="6"/>
  <c r="BB1066" i="6"/>
  <c r="BD1065" i="6"/>
  <c r="BC1065" i="6"/>
  <c r="BB1065" i="6"/>
  <c r="BD1064" i="6"/>
  <c r="BC1064" i="6"/>
  <c r="BB1064" i="6"/>
  <c r="BD1063" i="6"/>
  <c r="BC1063" i="6"/>
  <c r="BB1063" i="6"/>
  <c r="BD1062" i="6"/>
  <c r="BC1062" i="6"/>
  <c r="BB1062" i="6"/>
  <c r="BD1061" i="6"/>
  <c r="BC1061" i="6"/>
  <c r="BB1061" i="6"/>
  <c r="BD1060" i="6"/>
  <c r="BC1060" i="6"/>
  <c r="BB1060" i="6"/>
  <c r="BD1059" i="6"/>
  <c r="BC1059" i="6"/>
  <c r="BB1059" i="6"/>
  <c r="BD1058" i="6"/>
  <c r="BC1058" i="6"/>
  <c r="BB1058" i="6"/>
  <c r="BD1057" i="6"/>
  <c r="BC1057" i="6"/>
  <c r="BB1057" i="6"/>
  <c r="BD1056" i="6"/>
  <c r="BC1056" i="6"/>
  <c r="BB1056" i="6"/>
  <c r="BD1055" i="6"/>
  <c r="BC1055" i="6"/>
  <c r="BB1055" i="6"/>
  <c r="BD1054" i="6"/>
  <c r="BC1054" i="6"/>
  <c r="BB1054" i="6"/>
  <c r="BD1053" i="6"/>
  <c r="BC1053" i="6"/>
  <c r="BB1053" i="6"/>
  <c r="BD1052" i="6"/>
  <c r="BC1052" i="6"/>
  <c r="BB1052" i="6"/>
  <c r="BD1051" i="6"/>
  <c r="BC1051" i="6"/>
  <c r="BB1051" i="6"/>
  <c r="BD1050" i="6"/>
  <c r="BC1050" i="6"/>
  <c r="BB1050" i="6"/>
  <c r="BD1049" i="6"/>
  <c r="BC1049" i="6"/>
  <c r="BB1049" i="6"/>
  <c r="BD1048" i="6"/>
  <c r="BC1048" i="6"/>
  <c r="BB1048" i="6"/>
  <c r="BD1047" i="6"/>
  <c r="BC1047" i="6"/>
  <c r="BB1047" i="6"/>
  <c r="BD1046" i="6"/>
  <c r="BC1046" i="6"/>
  <c r="BB1046" i="6"/>
  <c r="BD1045" i="6"/>
  <c r="BC1045" i="6"/>
  <c r="BB1045" i="6"/>
  <c r="BD1044" i="6"/>
  <c r="BC1044" i="6"/>
  <c r="BB1044" i="6"/>
  <c r="BD1043" i="6"/>
  <c r="BC1043" i="6"/>
  <c r="BB1043" i="6"/>
  <c r="BD1042" i="6"/>
  <c r="BC1042" i="6"/>
  <c r="BB1042" i="6"/>
  <c r="BD1041" i="6"/>
  <c r="BC1041" i="6"/>
  <c r="BB1041" i="6"/>
  <c r="BD1040" i="6"/>
  <c r="BC1040" i="6"/>
  <c r="BB1040" i="6"/>
  <c r="BD1039" i="6"/>
  <c r="BC1039" i="6"/>
  <c r="BB1039" i="6"/>
  <c r="BD1038" i="6"/>
  <c r="BC1038" i="6"/>
  <c r="BB1038" i="6"/>
  <c r="BD1037" i="6"/>
  <c r="BC1037" i="6"/>
  <c r="BB1037" i="6"/>
  <c r="BD1036" i="6"/>
  <c r="BC1036" i="6"/>
  <c r="BB1036" i="6"/>
  <c r="BD1035" i="6"/>
  <c r="BC1035" i="6"/>
  <c r="BB1035" i="6"/>
  <c r="BD1034" i="6"/>
  <c r="BC1034" i="6"/>
  <c r="BB1034" i="6"/>
  <c r="BD1033" i="6"/>
  <c r="BC1033" i="6"/>
  <c r="BB1033" i="6"/>
  <c r="BD1032" i="6"/>
  <c r="BC1032" i="6"/>
  <c r="BB1032" i="6"/>
  <c r="BD1031" i="6"/>
  <c r="BC1031" i="6"/>
  <c r="BB1031" i="6"/>
  <c r="BD1030" i="6"/>
  <c r="BC1030" i="6"/>
  <c r="BB1030" i="6"/>
  <c r="BD1029" i="6"/>
  <c r="BC1029" i="6"/>
  <c r="BB1029" i="6"/>
  <c r="BD1028" i="6"/>
  <c r="BC1028" i="6"/>
  <c r="BB1028" i="6"/>
  <c r="BD1027" i="6"/>
  <c r="BC1027" i="6"/>
  <c r="BB1027" i="6"/>
  <c r="BD1026" i="6"/>
  <c r="BC1026" i="6"/>
  <c r="BB1026" i="6"/>
  <c r="BD1025" i="6"/>
  <c r="BC1025" i="6"/>
  <c r="BB1025" i="6"/>
  <c r="BD1024" i="6"/>
  <c r="BC1024" i="6"/>
  <c r="BB1024" i="6"/>
  <c r="BD1023" i="6"/>
  <c r="BC1023" i="6"/>
  <c r="BB1023" i="6"/>
  <c r="BD1022" i="6"/>
  <c r="BC1022" i="6"/>
  <c r="BB1022" i="6"/>
  <c r="BD1021" i="6"/>
  <c r="BC1021" i="6"/>
  <c r="BB1021" i="6"/>
  <c r="BD1020" i="6"/>
  <c r="BC1020" i="6"/>
  <c r="BB1020" i="6"/>
  <c r="BD1019" i="6"/>
  <c r="BC1019" i="6"/>
  <c r="BB1019" i="6"/>
  <c r="BD1018" i="6"/>
  <c r="BC1018" i="6"/>
  <c r="BB1018" i="6"/>
  <c r="BD1017" i="6"/>
  <c r="BC1017" i="6"/>
  <c r="BB1017" i="6"/>
  <c r="BD1016" i="6"/>
  <c r="BC1016" i="6"/>
  <c r="BB1016" i="6"/>
  <c r="BD1015" i="6"/>
  <c r="BC1015" i="6"/>
  <c r="BB1015" i="6"/>
  <c r="BD1014" i="6"/>
  <c r="BC1014" i="6"/>
  <c r="BB1014" i="6"/>
  <c r="BD1013" i="6"/>
  <c r="BC1013" i="6"/>
  <c r="BB1013" i="6"/>
  <c r="BD1012" i="6"/>
  <c r="BC1012" i="6"/>
  <c r="BB1012" i="6"/>
  <c r="BD1011" i="6"/>
  <c r="BC1011" i="6"/>
  <c r="BB1011" i="6"/>
  <c r="BD1010" i="6"/>
  <c r="BC1010" i="6"/>
  <c r="BB1010" i="6"/>
  <c r="BD1009" i="6"/>
  <c r="BC1009" i="6"/>
  <c r="BB1009" i="6"/>
  <c r="BD1008" i="6"/>
  <c r="BC1008" i="6"/>
  <c r="BB1008" i="6"/>
  <c r="BD1007" i="6"/>
  <c r="BC1007" i="6"/>
  <c r="BB1007" i="6"/>
  <c r="BD1006" i="6"/>
  <c r="BC1006" i="6"/>
  <c r="BB1006" i="6"/>
  <c r="BD1005" i="6"/>
  <c r="BC1005" i="6"/>
  <c r="BB1005" i="6"/>
  <c r="BD1004" i="6"/>
  <c r="BC1004" i="6"/>
  <c r="BB1004" i="6"/>
  <c r="BD1003" i="6"/>
  <c r="BC1003" i="6"/>
  <c r="BB1003" i="6"/>
  <c r="BD1002" i="6"/>
  <c r="BC1002" i="6"/>
  <c r="BB1002" i="6"/>
  <c r="BD1001" i="6"/>
  <c r="BC1001" i="6"/>
  <c r="BB1001" i="6"/>
  <c r="BD1000" i="6"/>
  <c r="BC1000" i="6"/>
  <c r="BB1000" i="6"/>
  <c r="BD999" i="6"/>
  <c r="BC999" i="6"/>
  <c r="BB999" i="6"/>
  <c r="BD998" i="6"/>
  <c r="BC998" i="6"/>
  <c r="BB998" i="6"/>
  <c r="BD997" i="6"/>
  <c r="BC997" i="6"/>
  <c r="BB997" i="6"/>
  <c r="BD996" i="6"/>
  <c r="BC996" i="6"/>
  <c r="BB996" i="6"/>
  <c r="BD995" i="6"/>
  <c r="BC995" i="6"/>
  <c r="BB995" i="6"/>
  <c r="BD994" i="6"/>
  <c r="BC994" i="6"/>
  <c r="BB994" i="6"/>
  <c r="BD993" i="6"/>
  <c r="BC993" i="6"/>
  <c r="BB993" i="6"/>
  <c r="BD992" i="6"/>
  <c r="BC992" i="6"/>
  <c r="BB992" i="6"/>
  <c r="BD991" i="6"/>
  <c r="BC991" i="6"/>
  <c r="BB991" i="6"/>
  <c r="BD990" i="6"/>
  <c r="BC990" i="6"/>
  <c r="BB990" i="6"/>
  <c r="BD989" i="6"/>
  <c r="BC989" i="6"/>
  <c r="BB989" i="6"/>
  <c r="BD988" i="6"/>
  <c r="BC988" i="6"/>
  <c r="BB988" i="6"/>
  <c r="BD987" i="6"/>
  <c r="BC987" i="6"/>
  <c r="BB987" i="6"/>
  <c r="BD986" i="6"/>
  <c r="BC986" i="6"/>
  <c r="BB986" i="6"/>
  <c r="BD985" i="6"/>
  <c r="BC985" i="6"/>
  <c r="BB985" i="6"/>
  <c r="BD984" i="6"/>
  <c r="BC984" i="6"/>
  <c r="BB984" i="6"/>
  <c r="BD983" i="6"/>
  <c r="BC983" i="6"/>
  <c r="BB983" i="6"/>
  <c r="BD982" i="6"/>
  <c r="BC982" i="6"/>
  <c r="BB982" i="6"/>
  <c r="BD981" i="6"/>
  <c r="BC981" i="6"/>
  <c r="BB981" i="6"/>
  <c r="BD980" i="6"/>
  <c r="BC980" i="6"/>
  <c r="BB980" i="6"/>
  <c r="BD979" i="6"/>
  <c r="BC979" i="6"/>
  <c r="BB979" i="6"/>
  <c r="BD978" i="6"/>
  <c r="BC978" i="6"/>
  <c r="BB978" i="6"/>
  <c r="BD977" i="6"/>
  <c r="BC977" i="6"/>
  <c r="BB977" i="6"/>
  <c r="BD976" i="6"/>
  <c r="BC976" i="6"/>
  <c r="BB976" i="6"/>
  <c r="BD975" i="6"/>
  <c r="BC975" i="6"/>
  <c r="BB975" i="6"/>
  <c r="BD974" i="6"/>
  <c r="BC974" i="6"/>
  <c r="BB974" i="6"/>
  <c r="BD973" i="6"/>
  <c r="BC973" i="6"/>
  <c r="BB973" i="6"/>
  <c r="BD972" i="6"/>
  <c r="BC972" i="6"/>
  <c r="BB972" i="6"/>
  <c r="BD971" i="6"/>
  <c r="BC971" i="6"/>
  <c r="BB971" i="6"/>
  <c r="BD970" i="6"/>
  <c r="BC970" i="6"/>
  <c r="BB970" i="6"/>
  <c r="BD969" i="6"/>
  <c r="BC969" i="6"/>
  <c r="BB969" i="6"/>
  <c r="BD968" i="6"/>
  <c r="BC968" i="6"/>
  <c r="BB968" i="6"/>
  <c r="BD967" i="6"/>
  <c r="BC967" i="6"/>
  <c r="BB967" i="6"/>
  <c r="BD966" i="6"/>
  <c r="BC966" i="6"/>
  <c r="BB966" i="6"/>
  <c r="BD965" i="6"/>
  <c r="BC965" i="6"/>
  <c r="BB965" i="6"/>
  <c r="BD964" i="6"/>
  <c r="BC964" i="6"/>
  <c r="BB964" i="6"/>
  <c r="BD963" i="6"/>
  <c r="BC963" i="6"/>
  <c r="BB963" i="6"/>
  <c r="BD962" i="6"/>
  <c r="BC962" i="6"/>
  <c r="BB962" i="6"/>
  <c r="BD961" i="6"/>
  <c r="BC961" i="6"/>
  <c r="BB961" i="6"/>
  <c r="BD960" i="6"/>
  <c r="BC960" i="6"/>
  <c r="BB960" i="6"/>
  <c r="BD959" i="6"/>
  <c r="BC959" i="6"/>
  <c r="BB959" i="6"/>
  <c r="BD958" i="6"/>
  <c r="BC958" i="6"/>
  <c r="BB958" i="6"/>
  <c r="BD957" i="6"/>
  <c r="BC957" i="6"/>
  <c r="BB957" i="6"/>
  <c r="BD956" i="6"/>
  <c r="BC956" i="6"/>
  <c r="BB956" i="6"/>
  <c r="BD955" i="6"/>
  <c r="BC955" i="6"/>
  <c r="BB955" i="6"/>
  <c r="BD954" i="6"/>
  <c r="BC954" i="6"/>
  <c r="BB954" i="6"/>
  <c r="BD953" i="6"/>
  <c r="BC953" i="6"/>
  <c r="BB953" i="6"/>
  <c r="BD952" i="6"/>
  <c r="BC952" i="6"/>
  <c r="BB952" i="6"/>
  <c r="BD951" i="6"/>
  <c r="BC951" i="6"/>
  <c r="BB951" i="6"/>
  <c r="BD950" i="6"/>
  <c r="BC950" i="6"/>
  <c r="BB950" i="6"/>
  <c r="BD949" i="6"/>
  <c r="BC949" i="6"/>
  <c r="BB949" i="6"/>
  <c r="BD948" i="6"/>
  <c r="BC948" i="6"/>
  <c r="BB948" i="6"/>
  <c r="BD947" i="6"/>
  <c r="BC947" i="6"/>
  <c r="BB947" i="6"/>
  <c r="BD946" i="6"/>
  <c r="BC946" i="6"/>
  <c r="BB946" i="6"/>
  <c r="BD945" i="6"/>
  <c r="BC945" i="6"/>
  <c r="BB945" i="6"/>
  <c r="BD944" i="6"/>
  <c r="BC944" i="6"/>
  <c r="BB944" i="6"/>
  <c r="BD943" i="6"/>
  <c r="BC943" i="6"/>
  <c r="BB943" i="6"/>
  <c r="BD942" i="6"/>
  <c r="BC942" i="6"/>
  <c r="BB942" i="6"/>
  <c r="BD941" i="6"/>
  <c r="BC941" i="6"/>
  <c r="BB941" i="6"/>
  <c r="BD940" i="6"/>
  <c r="BC940" i="6"/>
  <c r="BB940" i="6"/>
  <c r="BD939" i="6"/>
  <c r="BC939" i="6"/>
  <c r="BB939" i="6"/>
  <c r="BD938" i="6"/>
  <c r="BC938" i="6"/>
  <c r="BB938" i="6"/>
  <c r="BD937" i="6"/>
  <c r="BC937" i="6"/>
  <c r="BB937" i="6"/>
  <c r="BD936" i="6"/>
  <c r="BC936" i="6"/>
  <c r="BB936" i="6"/>
  <c r="BD935" i="6"/>
  <c r="BC935" i="6"/>
  <c r="BB935" i="6"/>
  <c r="BD934" i="6"/>
  <c r="BC934" i="6"/>
  <c r="BB934" i="6"/>
  <c r="BD933" i="6"/>
  <c r="BC933" i="6"/>
  <c r="BB933" i="6"/>
  <c r="BD932" i="6"/>
  <c r="BC932" i="6"/>
  <c r="BB932" i="6"/>
  <c r="BD931" i="6"/>
  <c r="BC931" i="6"/>
  <c r="BB931" i="6"/>
  <c r="BD930" i="6"/>
  <c r="BC930" i="6"/>
  <c r="BB930" i="6"/>
  <c r="BD929" i="6"/>
  <c r="BC929" i="6"/>
  <c r="BB929" i="6"/>
  <c r="BD928" i="6"/>
  <c r="BC928" i="6"/>
  <c r="BB928" i="6"/>
  <c r="BD927" i="6"/>
  <c r="BC927" i="6"/>
  <c r="BB927" i="6"/>
  <c r="BD926" i="6"/>
  <c r="BC926" i="6"/>
  <c r="BB926" i="6"/>
  <c r="BD925" i="6"/>
  <c r="BC925" i="6"/>
  <c r="BB925" i="6"/>
  <c r="BD924" i="6"/>
  <c r="BC924" i="6"/>
  <c r="BB924" i="6"/>
  <c r="BD923" i="6"/>
  <c r="BC923" i="6"/>
  <c r="BB923" i="6"/>
  <c r="BD922" i="6"/>
  <c r="BC922" i="6"/>
  <c r="BB922" i="6"/>
  <c r="BD921" i="6"/>
  <c r="BC921" i="6"/>
  <c r="BB921" i="6"/>
  <c r="BD920" i="6"/>
  <c r="BC920" i="6"/>
  <c r="BB920" i="6"/>
  <c r="BD919" i="6"/>
  <c r="BC919" i="6"/>
  <c r="BB919" i="6"/>
  <c r="BD918" i="6"/>
  <c r="BC918" i="6"/>
  <c r="BB918" i="6"/>
  <c r="BD917" i="6"/>
  <c r="BC917" i="6"/>
  <c r="BB917" i="6"/>
  <c r="BD916" i="6"/>
  <c r="BC916" i="6"/>
  <c r="BB916" i="6"/>
  <c r="BD915" i="6"/>
  <c r="BC915" i="6"/>
  <c r="BB915" i="6"/>
  <c r="BD914" i="6"/>
  <c r="BC914" i="6"/>
  <c r="BB914" i="6"/>
  <c r="BD913" i="6"/>
  <c r="BC913" i="6"/>
  <c r="BB913" i="6"/>
  <c r="BD912" i="6"/>
  <c r="BC912" i="6"/>
  <c r="BB912" i="6"/>
  <c r="BD911" i="6"/>
  <c r="BC911" i="6"/>
  <c r="BB911" i="6"/>
  <c r="BD910" i="6"/>
  <c r="BC910" i="6"/>
  <c r="BB910" i="6"/>
  <c r="BD909" i="6"/>
  <c r="BC909" i="6"/>
  <c r="BB909" i="6"/>
  <c r="BD908" i="6"/>
  <c r="BC908" i="6"/>
  <c r="BB908" i="6"/>
  <c r="BD907" i="6"/>
  <c r="BC907" i="6"/>
  <c r="BB907" i="6"/>
  <c r="BD906" i="6"/>
  <c r="BC906" i="6"/>
  <c r="BB906" i="6"/>
  <c r="BD905" i="6"/>
  <c r="BC905" i="6"/>
  <c r="BB905" i="6"/>
  <c r="BD904" i="6"/>
  <c r="BC904" i="6"/>
  <c r="BB904" i="6"/>
  <c r="BD903" i="6"/>
  <c r="BC903" i="6"/>
  <c r="BB903" i="6"/>
  <c r="BD902" i="6"/>
  <c r="BC902" i="6"/>
  <c r="BB902" i="6"/>
  <c r="BD901" i="6"/>
  <c r="BC901" i="6"/>
  <c r="BB901" i="6"/>
  <c r="BD900" i="6"/>
  <c r="BC900" i="6"/>
  <c r="BB900" i="6"/>
  <c r="BD899" i="6"/>
  <c r="BC899" i="6"/>
  <c r="BB899" i="6"/>
  <c r="BD898" i="6"/>
  <c r="BC898" i="6"/>
  <c r="BB898" i="6"/>
  <c r="BD897" i="6"/>
  <c r="BC897" i="6"/>
  <c r="BB897" i="6"/>
  <c r="BD896" i="6"/>
  <c r="BC896" i="6"/>
  <c r="BB896" i="6"/>
  <c r="BD895" i="6"/>
  <c r="BC895" i="6"/>
  <c r="BB895" i="6"/>
  <c r="BD894" i="6"/>
  <c r="BC894" i="6"/>
  <c r="BB894" i="6"/>
  <c r="BD893" i="6"/>
  <c r="BC893" i="6"/>
  <c r="BB893" i="6"/>
  <c r="BD892" i="6"/>
  <c r="BC892" i="6"/>
  <c r="BB892" i="6"/>
  <c r="BD891" i="6"/>
  <c r="BC891" i="6"/>
  <c r="BB891" i="6"/>
  <c r="BD890" i="6"/>
  <c r="BC890" i="6"/>
  <c r="BB890" i="6"/>
  <c r="BD889" i="6"/>
  <c r="BC889" i="6"/>
  <c r="BB889" i="6"/>
  <c r="BD888" i="6"/>
  <c r="BC888" i="6"/>
  <c r="BB888" i="6"/>
  <c r="BD887" i="6"/>
  <c r="BC887" i="6"/>
  <c r="BB887" i="6"/>
  <c r="BD886" i="6"/>
  <c r="BC886" i="6"/>
  <c r="BB886" i="6"/>
  <c r="BD885" i="6"/>
  <c r="BC885" i="6"/>
  <c r="BB885" i="6"/>
  <c r="BD884" i="6"/>
  <c r="BC884" i="6"/>
  <c r="BB884" i="6"/>
  <c r="BD883" i="6"/>
  <c r="BC883" i="6"/>
  <c r="BB883" i="6"/>
  <c r="BD882" i="6"/>
  <c r="BC882" i="6"/>
  <c r="BB882" i="6"/>
  <c r="BD881" i="6"/>
  <c r="BC881" i="6"/>
  <c r="BB881" i="6"/>
  <c r="BD880" i="6"/>
  <c r="BC880" i="6"/>
  <c r="BB880" i="6"/>
  <c r="BD879" i="6"/>
  <c r="BC879" i="6"/>
  <c r="BB879" i="6"/>
  <c r="BD878" i="6"/>
  <c r="BC878" i="6"/>
  <c r="BB878" i="6"/>
  <c r="BD877" i="6"/>
  <c r="BC877" i="6"/>
  <c r="BB877" i="6"/>
  <c r="BD876" i="6"/>
  <c r="BC876" i="6"/>
  <c r="BB876" i="6"/>
  <c r="BD875" i="6"/>
  <c r="BC875" i="6"/>
  <c r="BB875" i="6"/>
  <c r="BD874" i="6"/>
  <c r="BC874" i="6"/>
  <c r="BB874" i="6"/>
  <c r="BD873" i="6"/>
  <c r="BC873" i="6"/>
  <c r="BB873" i="6"/>
  <c r="BD872" i="6"/>
  <c r="BC872" i="6"/>
  <c r="BB872" i="6"/>
  <c r="BD871" i="6"/>
  <c r="BC871" i="6"/>
  <c r="BB871" i="6"/>
  <c r="BD870" i="6"/>
  <c r="BC870" i="6"/>
  <c r="BB870" i="6"/>
  <c r="BD869" i="6"/>
  <c r="BC869" i="6"/>
  <c r="BB869" i="6"/>
  <c r="BD868" i="6"/>
  <c r="BC868" i="6"/>
  <c r="BB868" i="6"/>
  <c r="BD867" i="6"/>
  <c r="BC867" i="6"/>
  <c r="BB867" i="6"/>
  <c r="BD866" i="6"/>
  <c r="BC866" i="6"/>
  <c r="BB866" i="6"/>
  <c r="BD865" i="6"/>
  <c r="BC865" i="6"/>
  <c r="BB865" i="6"/>
  <c r="BD864" i="6"/>
  <c r="BC864" i="6"/>
  <c r="BB864" i="6"/>
  <c r="BD863" i="6"/>
  <c r="BC863" i="6"/>
  <c r="BB863" i="6"/>
  <c r="BD862" i="6"/>
  <c r="BC862" i="6"/>
  <c r="BB862" i="6"/>
  <c r="BD861" i="6"/>
  <c r="BC861" i="6"/>
  <c r="BB861" i="6"/>
  <c r="BD860" i="6"/>
  <c r="BC860" i="6"/>
  <c r="BB860" i="6"/>
  <c r="BD859" i="6"/>
  <c r="BC859" i="6"/>
  <c r="BB859" i="6"/>
  <c r="BD858" i="6"/>
  <c r="BC858" i="6"/>
  <c r="BB858" i="6"/>
  <c r="BD857" i="6"/>
  <c r="BC857" i="6"/>
  <c r="BB857" i="6"/>
  <c r="BD856" i="6"/>
  <c r="BC856" i="6"/>
  <c r="BB856" i="6"/>
  <c r="BD855" i="6"/>
  <c r="BC855" i="6"/>
  <c r="BB855" i="6"/>
  <c r="BD854" i="6"/>
  <c r="BC854" i="6"/>
  <c r="BB854" i="6"/>
  <c r="BD853" i="6"/>
  <c r="BC853" i="6"/>
  <c r="BB853" i="6"/>
  <c r="BD852" i="6"/>
  <c r="BC852" i="6"/>
  <c r="BB852" i="6"/>
  <c r="BD851" i="6"/>
  <c r="BC851" i="6"/>
  <c r="BB851" i="6"/>
  <c r="BD850" i="6"/>
  <c r="BC850" i="6"/>
  <c r="BB850" i="6"/>
  <c r="BD849" i="6"/>
  <c r="BC849" i="6"/>
  <c r="BB849" i="6"/>
  <c r="BD848" i="6"/>
  <c r="BC848" i="6"/>
  <c r="BB848" i="6"/>
  <c r="BD847" i="6"/>
  <c r="BC847" i="6"/>
  <c r="BB847" i="6"/>
  <c r="BD846" i="6"/>
  <c r="BC846" i="6"/>
  <c r="BB846" i="6"/>
  <c r="BD845" i="6"/>
  <c r="BC845" i="6"/>
  <c r="BB845" i="6"/>
  <c r="BD844" i="6"/>
  <c r="BC844" i="6"/>
  <c r="BB844" i="6"/>
  <c r="BD843" i="6"/>
  <c r="BC843" i="6"/>
  <c r="BB843" i="6"/>
  <c r="BD842" i="6"/>
  <c r="BC842" i="6"/>
  <c r="BB842" i="6"/>
  <c r="BD841" i="6"/>
  <c r="BC841" i="6"/>
  <c r="BB841" i="6"/>
  <c r="BD840" i="6"/>
  <c r="BC840" i="6"/>
  <c r="BB840" i="6"/>
  <c r="BD839" i="6"/>
  <c r="BC839" i="6"/>
  <c r="BB839" i="6"/>
  <c r="BD838" i="6"/>
  <c r="BC838" i="6"/>
  <c r="BB838" i="6"/>
  <c r="BD837" i="6"/>
  <c r="BC837" i="6"/>
  <c r="BB837" i="6"/>
  <c r="BD836" i="6"/>
  <c r="BC836" i="6"/>
  <c r="BB836" i="6"/>
  <c r="BD835" i="6"/>
  <c r="BC835" i="6"/>
  <c r="BB835" i="6"/>
  <c r="BD834" i="6"/>
  <c r="BC834" i="6"/>
  <c r="BB834" i="6"/>
  <c r="BD833" i="6"/>
  <c r="BC833" i="6"/>
  <c r="BB833" i="6"/>
  <c r="BD832" i="6"/>
  <c r="BC832" i="6"/>
  <c r="BB832" i="6"/>
  <c r="BD831" i="6"/>
  <c r="BC831" i="6"/>
  <c r="BB831" i="6"/>
  <c r="BD830" i="6"/>
  <c r="BC830" i="6"/>
  <c r="BB830" i="6"/>
  <c r="BD829" i="6"/>
  <c r="BC829" i="6"/>
  <c r="BB829" i="6"/>
  <c r="BD828" i="6"/>
  <c r="BC828" i="6"/>
  <c r="BB828" i="6"/>
  <c r="BD827" i="6"/>
  <c r="BC827" i="6"/>
  <c r="BB827" i="6"/>
  <c r="BD826" i="6"/>
  <c r="BC826" i="6"/>
  <c r="BB826" i="6"/>
  <c r="BD825" i="6"/>
  <c r="BC825" i="6"/>
  <c r="BB825" i="6"/>
  <c r="BD824" i="6"/>
  <c r="BC824" i="6"/>
  <c r="BB824" i="6"/>
  <c r="BD823" i="6"/>
  <c r="BC823" i="6"/>
  <c r="BB823" i="6"/>
  <c r="BD822" i="6"/>
  <c r="BC822" i="6"/>
  <c r="BB822" i="6"/>
  <c r="BD821" i="6"/>
  <c r="BC821" i="6"/>
  <c r="BB821" i="6"/>
  <c r="BD820" i="6"/>
  <c r="BC820" i="6"/>
  <c r="BB820" i="6"/>
  <c r="BD819" i="6"/>
  <c r="BC819" i="6"/>
  <c r="BB819" i="6"/>
  <c r="BD818" i="6"/>
  <c r="BC818" i="6"/>
  <c r="BB818" i="6"/>
  <c r="BD817" i="6"/>
  <c r="BC817" i="6"/>
  <c r="BB817" i="6"/>
  <c r="BD816" i="6"/>
  <c r="BC816" i="6"/>
  <c r="BB816" i="6"/>
  <c r="BD815" i="6"/>
  <c r="BC815" i="6"/>
  <c r="BB815" i="6"/>
  <c r="BD814" i="6"/>
  <c r="BC814" i="6"/>
  <c r="BB814" i="6"/>
  <c r="BD813" i="6"/>
  <c r="BC813" i="6"/>
  <c r="BB813" i="6"/>
  <c r="BD812" i="6"/>
  <c r="BC812" i="6"/>
  <c r="BB812" i="6"/>
  <c r="BD811" i="6"/>
  <c r="BC811" i="6"/>
  <c r="BB811" i="6"/>
  <c r="BD810" i="6"/>
  <c r="BC810" i="6"/>
  <c r="BB810" i="6"/>
  <c r="BD809" i="6"/>
  <c r="BC809" i="6"/>
  <c r="BB809" i="6"/>
  <c r="BD808" i="6"/>
  <c r="BC808" i="6"/>
  <c r="BB808" i="6"/>
  <c r="BD807" i="6"/>
  <c r="BC807" i="6"/>
  <c r="BB807" i="6"/>
  <c r="BD806" i="6"/>
  <c r="BC806" i="6"/>
  <c r="BB806" i="6"/>
  <c r="BD805" i="6"/>
  <c r="BC805" i="6"/>
  <c r="BB805" i="6"/>
  <c r="BD804" i="6"/>
  <c r="BC804" i="6"/>
  <c r="BB804" i="6"/>
  <c r="BD803" i="6"/>
  <c r="BC803" i="6"/>
  <c r="BB803" i="6"/>
  <c r="BD802" i="6"/>
  <c r="BC802" i="6"/>
  <c r="BB802" i="6"/>
  <c r="BD801" i="6"/>
  <c r="BC801" i="6"/>
  <c r="BB801" i="6"/>
  <c r="BD800" i="6"/>
  <c r="BC800" i="6"/>
  <c r="BB800" i="6"/>
  <c r="BD799" i="6"/>
  <c r="BC799" i="6"/>
  <c r="BB799" i="6"/>
  <c r="BD798" i="6"/>
  <c r="BC798" i="6"/>
  <c r="BB798" i="6"/>
  <c r="BD797" i="6"/>
  <c r="BC797" i="6"/>
  <c r="BB797" i="6"/>
  <c r="BD796" i="6"/>
  <c r="BC796" i="6"/>
  <c r="BB796" i="6"/>
  <c r="BD795" i="6"/>
  <c r="BC795" i="6"/>
  <c r="BB795" i="6"/>
  <c r="BD794" i="6"/>
  <c r="BC794" i="6"/>
  <c r="BB794" i="6"/>
  <c r="BD793" i="6"/>
  <c r="BC793" i="6"/>
  <c r="BB793" i="6"/>
  <c r="BD792" i="6"/>
  <c r="BC792" i="6"/>
  <c r="BB792" i="6"/>
  <c r="BD791" i="6"/>
  <c r="BC791" i="6"/>
  <c r="BB791" i="6"/>
  <c r="BD790" i="6"/>
  <c r="BC790" i="6"/>
  <c r="BB790" i="6"/>
  <c r="BD789" i="6"/>
  <c r="BC789" i="6"/>
  <c r="BB789" i="6"/>
  <c r="BD788" i="6"/>
  <c r="BC788" i="6"/>
  <c r="BB788" i="6"/>
  <c r="BD787" i="6"/>
  <c r="BC787" i="6"/>
  <c r="BB787" i="6"/>
  <c r="BD786" i="6"/>
  <c r="BC786" i="6"/>
  <c r="BB786" i="6"/>
  <c r="BD785" i="6"/>
  <c r="BC785" i="6"/>
  <c r="BB785" i="6"/>
  <c r="BD784" i="6"/>
  <c r="BC784" i="6"/>
  <c r="BB784" i="6"/>
  <c r="BD783" i="6"/>
  <c r="BC783" i="6"/>
  <c r="BB783" i="6"/>
  <c r="BD782" i="6"/>
  <c r="BC782" i="6"/>
  <c r="BB782" i="6"/>
  <c r="BD781" i="6"/>
  <c r="BC781" i="6"/>
  <c r="BB781" i="6"/>
  <c r="BD780" i="6"/>
  <c r="BC780" i="6"/>
  <c r="BB780" i="6"/>
  <c r="BD779" i="6"/>
  <c r="BC779" i="6"/>
  <c r="BB779" i="6"/>
  <c r="BD778" i="6"/>
  <c r="BC778" i="6"/>
  <c r="BB778" i="6"/>
  <c r="BD777" i="6"/>
  <c r="BC777" i="6"/>
  <c r="BB777" i="6"/>
  <c r="BD776" i="6"/>
  <c r="BC776" i="6"/>
  <c r="BB776" i="6"/>
  <c r="BD775" i="6"/>
  <c r="BC775" i="6"/>
  <c r="BB775" i="6"/>
  <c r="BD774" i="6"/>
  <c r="BC774" i="6"/>
  <c r="BB774" i="6"/>
  <c r="BD773" i="6"/>
  <c r="BC773" i="6"/>
  <c r="BB773" i="6"/>
  <c r="BD772" i="6"/>
  <c r="BC772" i="6"/>
  <c r="BB772" i="6"/>
  <c r="BD771" i="6"/>
  <c r="BC771" i="6"/>
  <c r="BB771" i="6"/>
  <c r="BD770" i="6"/>
  <c r="BC770" i="6"/>
  <c r="BB770" i="6"/>
  <c r="BD769" i="6"/>
  <c r="BC769" i="6"/>
  <c r="BB769" i="6"/>
  <c r="BD768" i="6"/>
  <c r="BC768" i="6"/>
  <c r="BB768" i="6"/>
  <c r="BD767" i="6"/>
  <c r="BC767" i="6"/>
  <c r="BB767" i="6"/>
  <c r="BD766" i="6"/>
  <c r="BC766" i="6"/>
  <c r="BB766" i="6"/>
  <c r="BD765" i="6"/>
  <c r="BC765" i="6"/>
  <c r="BB765" i="6"/>
  <c r="BD764" i="6"/>
  <c r="BC764" i="6"/>
  <c r="BB764" i="6"/>
  <c r="BD763" i="6"/>
  <c r="BC763" i="6"/>
  <c r="BB763" i="6"/>
  <c r="BD762" i="6"/>
  <c r="BC762" i="6"/>
  <c r="BB762" i="6"/>
  <c r="BD761" i="6"/>
  <c r="BC761" i="6"/>
  <c r="BB761" i="6"/>
  <c r="BD760" i="6"/>
  <c r="BC760" i="6"/>
  <c r="BB760" i="6"/>
  <c r="BD759" i="6"/>
  <c r="BC759" i="6"/>
  <c r="BB759" i="6"/>
  <c r="BD758" i="6"/>
  <c r="BC758" i="6"/>
  <c r="BB758" i="6"/>
  <c r="BD757" i="6"/>
  <c r="BC757" i="6"/>
  <c r="BB757" i="6"/>
  <c r="BD756" i="6"/>
  <c r="BC756" i="6"/>
  <c r="BB756" i="6"/>
  <c r="BD755" i="6"/>
  <c r="BC755" i="6"/>
  <c r="BB755" i="6"/>
  <c r="BD754" i="6"/>
  <c r="BC754" i="6"/>
  <c r="BB754" i="6"/>
  <c r="BD753" i="6"/>
  <c r="BC753" i="6"/>
  <c r="BB753" i="6"/>
  <c r="BD752" i="6"/>
  <c r="BC752" i="6"/>
  <c r="BB752" i="6"/>
  <c r="BD751" i="6"/>
  <c r="BC751" i="6"/>
  <c r="BB751" i="6"/>
  <c r="BD750" i="6"/>
  <c r="BC750" i="6"/>
  <c r="BB750" i="6"/>
  <c r="BD749" i="6"/>
  <c r="BC749" i="6"/>
  <c r="BB749" i="6"/>
  <c r="BD748" i="6"/>
  <c r="BC748" i="6"/>
  <c r="BB748" i="6"/>
  <c r="BD747" i="6"/>
  <c r="BC747" i="6"/>
  <c r="BB747" i="6"/>
  <c r="BD746" i="6"/>
  <c r="BC746" i="6"/>
  <c r="BB746" i="6"/>
  <c r="BD745" i="6"/>
  <c r="BC745" i="6"/>
  <c r="BB745" i="6"/>
  <c r="BD744" i="6"/>
  <c r="BC744" i="6"/>
  <c r="BB744" i="6"/>
  <c r="BD743" i="6"/>
  <c r="BC743" i="6"/>
  <c r="BB743" i="6"/>
  <c r="BD742" i="6"/>
  <c r="BC742" i="6"/>
  <c r="BB742" i="6"/>
  <c r="BD741" i="6"/>
  <c r="BC741" i="6"/>
  <c r="BB741" i="6"/>
  <c r="BD740" i="6"/>
  <c r="BC740" i="6"/>
  <c r="BB740" i="6"/>
  <c r="BD739" i="6"/>
  <c r="BC739" i="6"/>
  <c r="BB739" i="6"/>
  <c r="BD738" i="6"/>
  <c r="BC738" i="6"/>
  <c r="BB738" i="6"/>
  <c r="BD737" i="6"/>
  <c r="BC737" i="6"/>
  <c r="BB737" i="6"/>
  <c r="BD736" i="6"/>
  <c r="BC736" i="6"/>
  <c r="BB736" i="6"/>
  <c r="BD735" i="6"/>
  <c r="BC735" i="6"/>
  <c r="BB735" i="6"/>
  <c r="BD734" i="6"/>
  <c r="BC734" i="6"/>
  <c r="BB734" i="6"/>
  <c r="BD733" i="6"/>
  <c r="BC733" i="6"/>
  <c r="BB733" i="6"/>
  <c r="BD732" i="6"/>
  <c r="BC732" i="6"/>
  <c r="BB732" i="6"/>
  <c r="BD731" i="6"/>
  <c r="BC731" i="6"/>
  <c r="BB731" i="6"/>
  <c r="BD730" i="6"/>
  <c r="BC730" i="6"/>
  <c r="BB730" i="6"/>
  <c r="BD729" i="6"/>
  <c r="BC729" i="6"/>
  <c r="BB729" i="6"/>
  <c r="BD728" i="6"/>
  <c r="BC728" i="6"/>
  <c r="BB728" i="6"/>
  <c r="BD727" i="6"/>
  <c r="BC727" i="6"/>
  <c r="BB727" i="6"/>
  <c r="BD726" i="6"/>
  <c r="BC726" i="6"/>
  <c r="BB726" i="6"/>
  <c r="BD725" i="6"/>
  <c r="BC725" i="6"/>
  <c r="BB725" i="6"/>
  <c r="BD724" i="6"/>
  <c r="BC724" i="6"/>
  <c r="BB724" i="6"/>
  <c r="BD723" i="6"/>
  <c r="BC723" i="6"/>
  <c r="BB723" i="6"/>
  <c r="BD722" i="6"/>
  <c r="BC722" i="6"/>
  <c r="BB722" i="6"/>
  <c r="BD721" i="6"/>
  <c r="BC721" i="6"/>
  <c r="BB721" i="6"/>
  <c r="BD720" i="6"/>
  <c r="BC720" i="6"/>
  <c r="BB720" i="6"/>
  <c r="BD719" i="6"/>
  <c r="BC719" i="6"/>
  <c r="BB719" i="6"/>
  <c r="BD718" i="6"/>
  <c r="BC718" i="6"/>
  <c r="BB718" i="6"/>
  <c r="BD717" i="6"/>
  <c r="BC717" i="6"/>
  <c r="BB717" i="6"/>
  <c r="BD716" i="6"/>
  <c r="BC716" i="6"/>
  <c r="BB716" i="6"/>
  <c r="BD715" i="6"/>
  <c r="BC715" i="6"/>
  <c r="BB715" i="6"/>
  <c r="BD714" i="6"/>
  <c r="BC714" i="6"/>
  <c r="BB714" i="6"/>
  <c r="BD713" i="6"/>
  <c r="BC713" i="6"/>
  <c r="BB713" i="6"/>
  <c r="BD712" i="6"/>
  <c r="BC712" i="6"/>
  <c r="BB712" i="6"/>
  <c r="BD711" i="6"/>
  <c r="BC711" i="6"/>
  <c r="BB711" i="6"/>
  <c r="BD710" i="6"/>
  <c r="BC710" i="6"/>
  <c r="BB710" i="6"/>
  <c r="BD709" i="6"/>
  <c r="BC709" i="6"/>
  <c r="BB709" i="6"/>
  <c r="BD708" i="6"/>
  <c r="BC708" i="6"/>
  <c r="BB708" i="6"/>
  <c r="BD707" i="6"/>
  <c r="BC707" i="6"/>
  <c r="BB707" i="6"/>
  <c r="BD706" i="6"/>
  <c r="BC706" i="6"/>
  <c r="BB706" i="6"/>
  <c r="BD705" i="6"/>
  <c r="BC705" i="6"/>
  <c r="BB705" i="6"/>
  <c r="BD704" i="6"/>
  <c r="BC704" i="6"/>
  <c r="BB704" i="6"/>
  <c r="BD703" i="6"/>
  <c r="BC703" i="6"/>
  <c r="BB703" i="6"/>
  <c r="BD702" i="6"/>
  <c r="BC702" i="6"/>
  <c r="BB702" i="6"/>
  <c r="BD701" i="6"/>
  <c r="BC701" i="6"/>
  <c r="BB701" i="6"/>
  <c r="BD700" i="6"/>
  <c r="BC700" i="6"/>
  <c r="BB700" i="6"/>
  <c r="BD699" i="6"/>
  <c r="BC699" i="6"/>
  <c r="BB699" i="6"/>
  <c r="BD698" i="6"/>
  <c r="BC698" i="6"/>
  <c r="BB698" i="6"/>
  <c r="BD697" i="6"/>
  <c r="BC697" i="6"/>
  <c r="BB697" i="6"/>
  <c r="BD696" i="6"/>
  <c r="BC696" i="6"/>
  <c r="BB696" i="6"/>
  <c r="BD695" i="6"/>
  <c r="BC695" i="6"/>
  <c r="BB695" i="6"/>
  <c r="BD694" i="6"/>
  <c r="BC694" i="6"/>
  <c r="BB694" i="6"/>
  <c r="BD693" i="6"/>
  <c r="BC693" i="6"/>
  <c r="BB693" i="6"/>
  <c r="BD692" i="6"/>
  <c r="BC692" i="6"/>
  <c r="BB692" i="6"/>
  <c r="BD691" i="6"/>
  <c r="BC691" i="6"/>
  <c r="BB691" i="6"/>
  <c r="BD690" i="6"/>
  <c r="BC690" i="6"/>
  <c r="BB690" i="6"/>
  <c r="BD689" i="6"/>
  <c r="BC689" i="6"/>
  <c r="BB689" i="6"/>
  <c r="BD688" i="6"/>
  <c r="BC688" i="6"/>
  <c r="BB688" i="6"/>
  <c r="BD687" i="6"/>
  <c r="BC687" i="6"/>
  <c r="BB687" i="6"/>
  <c r="BD686" i="6"/>
  <c r="BC686" i="6"/>
  <c r="BB686" i="6"/>
  <c r="BD685" i="6"/>
  <c r="BC685" i="6"/>
  <c r="BB685" i="6"/>
  <c r="BD684" i="6"/>
  <c r="BC684" i="6"/>
  <c r="BB684" i="6"/>
  <c r="BD683" i="6"/>
  <c r="BC683" i="6"/>
  <c r="BB683" i="6"/>
  <c r="BD682" i="6"/>
  <c r="BC682" i="6"/>
  <c r="BB682" i="6"/>
  <c r="BD681" i="6"/>
  <c r="BC681" i="6"/>
  <c r="BB681" i="6"/>
  <c r="BD680" i="6"/>
  <c r="BC680" i="6"/>
  <c r="BB680" i="6"/>
  <c r="BD679" i="6"/>
  <c r="BC679" i="6"/>
  <c r="BB679" i="6"/>
  <c r="BD678" i="6"/>
  <c r="BC678" i="6"/>
  <c r="BB678" i="6"/>
  <c r="BD677" i="6"/>
  <c r="BC677" i="6"/>
  <c r="BB677" i="6"/>
  <c r="BD676" i="6"/>
  <c r="BC676" i="6"/>
  <c r="BB676" i="6"/>
  <c r="BD675" i="6"/>
  <c r="BC675" i="6"/>
  <c r="BB675" i="6"/>
  <c r="BD674" i="6"/>
  <c r="BC674" i="6"/>
  <c r="BB674" i="6"/>
  <c r="BD673" i="6"/>
  <c r="BC673" i="6"/>
  <c r="BB673" i="6"/>
  <c r="BD672" i="6"/>
  <c r="BC672" i="6"/>
  <c r="BB672" i="6"/>
  <c r="BD671" i="6"/>
  <c r="BC671" i="6"/>
  <c r="BB671" i="6"/>
  <c r="BD670" i="6"/>
  <c r="BC670" i="6"/>
  <c r="BB670" i="6"/>
  <c r="BD669" i="6"/>
  <c r="BC669" i="6"/>
  <c r="BB669" i="6"/>
  <c r="BD668" i="6"/>
  <c r="BC668" i="6"/>
  <c r="BB668" i="6"/>
  <c r="BD667" i="6"/>
  <c r="BC667" i="6"/>
  <c r="BB667" i="6"/>
  <c r="BD666" i="6"/>
  <c r="BC666" i="6"/>
  <c r="BB666" i="6"/>
  <c r="BD665" i="6"/>
  <c r="BC665" i="6"/>
  <c r="BB665" i="6"/>
  <c r="BD664" i="6"/>
  <c r="BC664" i="6"/>
  <c r="BB664" i="6"/>
  <c r="BD663" i="6"/>
  <c r="BC663" i="6"/>
  <c r="BB663" i="6"/>
  <c r="BD662" i="6"/>
  <c r="BC662" i="6"/>
  <c r="BB662" i="6"/>
  <c r="BD661" i="6"/>
  <c r="BC661" i="6"/>
  <c r="BB661" i="6"/>
  <c r="BD660" i="6"/>
  <c r="BC660" i="6"/>
  <c r="BB660" i="6"/>
  <c r="BD659" i="6"/>
  <c r="BC659" i="6"/>
  <c r="BB659" i="6"/>
  <c r="BD658" i="6"/>
  <c r="BC658" i="6"/>
  <c r="BB658" i="6"/>
  <c r="BD657" i="6"/>
  <c r="BC657" i="6"/>
  <c r="BB657" i="6"/>
  <c r="BD656" i="6"/>
  <c r="BC656" i="6"/>
  <c r="BB656" i="6"/>
  <c r="BD655" i="6"/>
  <c r="BC655" i="6"/>
  <c r="BB655" i="6"/>
  <c r="BD654" i="6"/>
  <c r="BC654" i="6"/>
  <c r="BB654" i="6"/>
  <c r="BD653" i="6"/>
  <c r="BC653" i="6"/>
  <c r="BB653" i="6"/>
  <c r="BD652" i="6"/>
  <c r="BC652" i="6"/>
  <c r="BB652" i="6"/>
  <c r="BD651" i="6"/>
  <c r="BC651" i="6"/>
  <c r="BB651" i="6"/>
  <c r="BD650" i="6"/>
  <c r="BC650" i="6"/>
  <c r="BB650" i="6"/>
  <c r="BD649" i="6"/>
  <c r="BC649" i="6"/>
  <c r="BB649" i="6"/>
  <c r="BD648" i="6"/>
  <c r="BC648" i="6"/>
  <c r="BB648" i="6"/>
  <c r="BD647" i="6"/>
  <c r="BC647" i="6"/>
  <c r="BB647" i="6"/>
  <c r="BD646" i="6"/>
  <c r="BC646" i="6"/>
  <c r="BB646" i="6"/>
  <c r="BD645" i="6"/>
  <c r="BC645" i="6"/>
  <c r="BB645" i="6"/>
  <c r="BD644" i="6"/>
  <c r="BC644" i="6"/>
  <c r="BB644" i="6"/>
  <c r="BD643" i="6"/>
  <c r="BC643" i="6"/>
  <c r="BB643" i="6"/>
  <c r="BD642" i="6"/>
  <c r="BC642" i="6"/>
  <c r="BB642" i="6"/>
  <c r="BD641" i="6"/>
  <c r="BC641" i="6"/>
  <c r="BB641" i="6"/>
  <c r="BD640" i="6"/>
  <c r="BC640" i="6"/>
  <c r="BB640" i="6"/>
  <c r="BD639" i="6"/>
  <c r="BC639" i="6"/>
  <c r="BB639" i="6"/>
  <c r="BD638" i="6"/>
  <c r="BC638" i="6"/>
  <c r="BB638" i="6"/>
  <c r="BD637" i="6"/>
  <c r="BC637" i="6"/>
  <c r="BB637" i="6"/>
  <c r="BD636" i="6"/>
  <c r="BC636" i="6"/>
  <c r="BB636" i="6"/>
  <c r="BD635" i="6"/>
  <c r="BC635" i="6"/>
  <c r="BB635" i="6"/>
  <c r="BD634" i="6"/>
  <c r="BC634" i="6"/>
  <c r="BB634" i="6"/>
  <c r="BD633" i="6"/>
  <c r="BC633" i="6"/>
  <c r="BB633" i="6"/>
  <c r="BD632" i="6"/>
  <c r="BC632" i="6"/>
  <c r="BB632" i="6"/>
  <c r="BD631" i="6"/>
  <c r="BC631" i="6"/>
  <c r="BB631" i="6"/>
  <c r="BD630" i="6"/>
  <c r="BC630" i="6"/>
  <c r="BB630" i="6"/>
  <c r="BD629" i="6"/>
  <c r="BC629" i="6"/>
  <c r="BB629" i="6"/>
  <c r="BD628" i="6"/>
  <c r="BC628" i="6"/>
  <c r="BB628" i="6"/>
  <c r="BD627" i="6"/>
  <c r="BC627" i="6"/>
  <c r="BB627" i="6"/>
  <c r="BD626" i="6"/>
  <c r="BC626" i="6"/>
  <c r="BB626" i="6"/>
  <c r="BD625" i="6"/>
  <c r="BC625" i="6"/>
  <c r="BB625" i="6"/>
  <c r="BD624" i="6"/>
  <c r="BC624" i="6"/>
  <c r="BB624" i="6"/>
  <c r="BD623" i="6"/>
  <c r="BC623" i="6"/>
  <c r="BB623" i="6"/>
  <c r="BD622" i="6"/>
  <c r="BC622" i="6"/>
  <c r="BB622" i="6"/>
  <c r="BD621" i="6"/>
  <c r="BC621" i="6"/>
  <c r="BB621" i="6"/>
  <c r="BD620" i="6"/>
  <c r="BC620" i="6"/>
  <c r="BB620" i="6"/>
  <c r="BD619" i="6"/>
  <c r="BC619" i="6"/>
  <c r="BB619" i="6"/>
  <c r="BD618" i="6"/>
  <c r="BC618" i="6"/>
  <c r="BB618" i="6"/>
  <c r="BD617" i="6"/>
  <c r="BC617" i="6"/>
  <c r="BB617" i="6"/>
  <c r="BD616" i="6"/>
  <c r="BC616" i="6"/>
  <c r="BB616" i="6"/>
  <c r="BD615" i="6"/>
  <c r="BC615" i="6"/>
  <c r="BB615" i="6"/>
  <c r="BD614" i="6"/>
  <c r="BC614" i="6"/>
  <c r="BB614" i="6"/>
  <c r="BD613" i="6"/>
  <c r="BC613" i="6"/>
  <c r="BB613" i="6"/>
  <c r="BD612" i="6"/>
  <c r="BC612" i="6"/>
  <c r="BB612" i="6"/>
  <c r="BD611" i="6"/>
  <c r="BC611" i="6"/>
  <c r="BB611" i="6"/>
  <c r="BD610" i="6"/>
  <c r="BC610" i="6"/>
  <c r="BB610" i="6"/>
  <c r="BD609" i="6"/>
  <c r="BC609" i="6"/>
  <c r="BB609" i="6"/>
  <c r="BD608" i="6"/>
  <c r="BC608" i="6"/>
  <c r="BB608" i="6"/>
  <c r="BD607" i="6"/>
  <c r="BC607" i="6"/>
  <c r="BB607" i="6"/>
  <c r="BD606" i="6"/>
  <c r="BC606" i="6"/>
  <c r="BB606" i="6"/>
  <c r="BD605" i="6"/>
  <c r="BC605" i="6"/>
  <c r="BB605" i="6"/>
  <c r="BD604" i="6"/>
  <c r="BC604" i="6"/>
  <c r="BB604" i="6"/>
  <c r="BD603" i="6"/>
  <c r="BC603" i="6"/>
  <c r="BB603" i="6"/>
  <c r="BD602" i="6"/>
  <c r="BC602" i="6"/>
  <c r="BB602" i="6"/>
  <c r="BD601" i="6"/>
  <c r="BC601" i="6"/>
  <c r="BB601" i="6"/>
  <c r="BD600" i="6"/>
  <c r="BC600" i="6"/>
  <c r="BB600" i="6"/>
  <c r="BD599" i="6"/>
  <c r="BC599" i="6"/>
  <c r="BB599" i="6"/>
  <c r="BD598" i="6"/>
  <c r="BC598" i="6"/>
  <c r="BB598" i="6"/>
  <c r="BD597" i="6"/>
  <c r="BC597" i="6"/>
  <c r="BB597" i="6"/>
  <c r="BD596" i="6"/>
  <c r="BC596" i="6"/>
  <c r="BB596" i="6"/>
  <c r="BD595" i="6"/>
  <c r="BC595" i="6"/>
  <c r="BB595" i="6"/>
  <c r="BD594" i="6"/>
  <c r="BC594" i="6"/>
  <c r="BB594" i="6"/>
  <c r="BD593" i="6"/>
  <c r="BC593" i="6"/>
  <c r="BB593" i="6"/>
  <c r="BD592" i="6"/>
  <c r="BC592" i="6"/>
  <c r="BB592" i="6"/>
  <c r="BD591" i="6"/>
  <c r="BC591" i="6"/>
  <c r="BB591" i="6"/>
  <c r="BD590" i="6"/>
  <c r="BC590" i="6"/>
  <c r="BB590" i="6"/>
  <c r="BD589" i="6"/>
  <c r="BC589" i="6"/>
  <c r="BB589" i="6"/>
  <c r="BD588" i="6"/>
  <c r="BC588" i="6"/>
  <c r="BB588" i="6"/>
  <c r="BD587" i="6"/>
  <c r="BC587" i="6"/>
  <c r="BB587" i="6"/>
  <c r="BD586" i="6"/>
  <c r="BC586" i="6"/>
  <c r="BB586" i="6"/>
  <c r="BD585" i="6"/>
  <c r="BC585" i="6"/>
  <c r="BB585" i="6"/>
  <c r="BD584" i="6"/>
  <c r="BC584" i="6"/>
  <c r="BB584" i="6"/>
  <c r="BD583" i="6"/>
  <c r="BC583" i="6"/>
  <c r="BB583" i="6"/>
  <c r="BD582" i="6"/>
  <c r="BC582" i="6"/>
  <c r="BB582" i="6"/>
  <c r="BD581" i="6"/>
  <c r="BC581" i="6"/>
  <c r="BB581" i="6"/>
  <c r="BD580" i="6"/>
  <c r="BC580" i="6"/>
  <c r="BB580" i="6"/>
  <c r="BD579" i="6"/>
  <c r="BC579" i="6"/>
  <c r="BB579" i="6"/>
  <c r="BD578" i="6"/>
  <c r="BC578" i="6"/>
  <c r="BB578" i="6"/>
  <c r="BD577" i="6"/>
  <c r="BC577" i="6"/>
  <c r="BB577" i="6"/>
  <c r="BD576" i="6"/>
  <c r="BC576" i="6"/>
  <c r="BB576" i="6"/>
  <c r="BD575" i="6"/>
  <c r="BC575" i="6"/>
  <c r="BB575" i="6"/>
  <c r="BD574" i="6"/>
  <c r="BC574" i="6"/>
  <c r="BB574" i="6"/>
  <c r="BD573" i="6"/>
  <c r="BC573" i="6"/>
  <c r="BB573" i="6"/>
  <c r="BD572" i="6"/>
  <c r="BC572" i="6"/>
  <c r="BB572" i="6"/>
  <c r="BD571" i="6"/>
  <c r="BC571" i="6"/>
  <c r="BB571" i="6"/>
  <c r="BD570" i="6"/>
  <c r="BC570" i="6"/>
  <c r="BB570" i="6"/>
  <c r="BD569" i="6"/>
  <c r="BC569" i="6"/>
  <c r="BB569" i="6"/>
  <c r="BD568" i="6"/>
  <c r="BC568" i="6"/>
  <c r="BB568" i="6"/>
  <c r="BD567" i="6"/>
  <c r="BC567" i="6"/>
  <c r="BB567" i="6"/>
  <c r="BD566" i="6"/>
  <c r="BC566" i="6"/>
  <c r="BB566" i="6"/>
  <c r="BD565" i="6"/>
  <c r="BC565" i="6"/>
  <c r="BB565" i="6"/>
  <c r="BD564" i="6"/>
  <c r="BC564" i="6"/>
  <c r="BB564" i="6"/>
  <c r="BD563" i="6"/>
  <c r="BC563" i="6"/>
  <c r="BB563" i="6"/>
  <c r="BD562" i="6"/>
  <c r="BC562" i="6"/>
  <c r="BB562" i="6"/>
  <c r="BD561" i="6"/>
  <c r="BC561" i="6"/>
  <c r="BB561" i="6"/>
  <c r="BD560" i="6"/>
  <c r="BC560" i="6"/>
  <c r="BB560" i="6"/>
  <c r="BD559" i="6"/>
  <c r="BC559" i="6"/>
  <c r="BB559" i="6"/>
  <c r="BD558" i="6"/>
  <c r="BC558" i="6"/>
  <c r="BB558" i="6"/>
  <c r="BD557" i="6"/>
  <c r="BC557" i="6"/>
  <c r="BB557" i="6"/>
  <c r="BD556" i="6"/>
  <c r="BC556" i="6"/>
  <c r="BB556" i="6"/>
  <c r="BD555" i="6"/>
  <c r="BC555" i="6"/>
  <c r="BB555" i="6"/>
  <c r="BD554" i="6"/>
  <c r="BC554" i="6"/>
  <c r="BB554" i="6"/>
  <c r="BD553" i="6"/>
  <c r="BC553" i="6"/>
  <c r="BB553" i="6"/>
  <c r="BD552" i="6"/>
  <c r="BC552" i="6"/>
  <c r="BB552" i="6"/>
  <c r="BD551" i="6"/>
  <c r="BC551" i="6"/>
  <c r="BB551" i="6"/>
  <c r="BD550" i="6"/>
  <c r="BC550" i="6"/>
  <c r="BB550" i="6"/>
  <c r="BD549" i="6"/>
  <c r="BC549" i="6"/>
  <c r="BB549" i="6"/>
  <c r="BD548" i="6"/>
  <c r="BC548" i="6"/>
  <c r="BB548" i="6"/>
  <c r="BD547" i="6"/>
  <c r="BC547" i="6"/>
  <c r="BB547" i="6"/>
  <c r="BD546" i="6"/>
  <c r="BC546" i="6"/>
  <c r="BB546" i="6"/>
  <c r="BD545" i="6"/>
  <c r="BC545" i="6"/>
  <c r="BB545" i="6"/>
  <c r="BD544" i="6"/>
  <c r="BC544" i="6"/>
  <c r="BB544" i="6"/>
  <c r="BD543" i="6"/>
  <c r="BC543" i="6"/>
  <c r="BB543" i="6"/>
  <c r="BD542" i="6"/>
  <c r="BC542" i="6"/>
  <c r="BB542" i="6"/>
  <c r="BD541" i="6"/>
  <c r="BC541" i="6"/>
  <c r="BB541" i="6"/>
  <c r="BD540" i="6"/>
  <c r="BC540" i="6"/>
  <c r="BB540" i="6"/>
  <c r="BD539" i="6"/>
  <c r="BC539" i="6"/>
  <c r="BB539" i="6"/>
  <c r="BD538" i="6"/>
  <c r="BC538" i="6"/>
  <c r="BB538" i="6"/>
  <c r="BD537" i="6"/>
  <c r="BC537" i="6"/>
  <c r="BB537" i="6"/>
  <c r="BD536" i="6"/>
  <c r="BC536" i="6"/>
  <c r="BB536" i="6"/>
  <c r="BD535" i="6"/>
  <c r="BC535" i="6"/>
  <c r="BB535" i="6"/>
  <c r="BD534" i="6"/>
  <c r="BC534" i="6"/>
  <c r="BB534" i="6"/>
  <c r="BD533" i="6"/>
  <c r="BC533" i="6"/>
  <c r="BB533" i="6"/>
  <c r="BD532" i="6"/>
  <c r="BC532" i="6"/>
  <c r="BB532" i="6"/>
  <c r="BD531" i="6"/>
  <c r="BC531" i="6"/>
  <c r="BB531" i="6"/>
  <c r="BD530" i="6"/>
  <c r="BC530" i="6"/>
  <c r="BB530" i="6"/>
  <c r="BD529" i="6"/>
  <c r="BC529" i="6"/>
  <c r="BB529" i="6"/>
  <c r="BD528" i="6"/>
  <c r="BC528" i="6"/>
  <c r="BB528" i="6"/>
  <c r="BD527" i="6"/>
  <c r="BC527" i="6"/>
  <c r="BB527" i="6"/>
  <c r="BD526" i="6"/>
  <c r="BC526" i="6"/>
  <c r="BB526" i="6"/>
  <c r="BD525" i="6"/>
  <c r="BC525" i="6"/>
  <c r="BB525" i="6"/>
  <c r="BD524" i="6"/>
  <c r="BC524" i="6"/>
  <c r="BB524" i="6"/>
  <c r="BD523" i="6"/>
  <c r="BC523" i="6"/>
  <c r="BB523" i="6"/>
  <c r="BD522" i="6"/>
  <c r="BC522" i="6"/>
  <c r="BB522" i="6"/>
  <c r="BD521" i="6"/>
  <c r="BC521" i="6"/>
  <c r="BB521" i="6"/>
  <c r="BD520" i="6"/>
  <c r="BC520" i="6"/>
  <c r="BB520" i="6"/>
  <c r="BD519" i="6"/>
  <c r="BC519" i="6"/>
  <c r="BB519" i="6"/>
  <c r="BD518" i="6"/>
  <c r="BC518" i="6"/>
  <c r="BB518" i="6"/>
  <c r="BD517" i="6"/>
  <c r="BC517" i="6"/>
  <c r="BB517" i="6"/>
  <c r="BD516" i="6"/>
  <c r="BC516" i="6"/>
  <c r="BB516" i="6"/>
  <c r="BD515" i="6"/>
  <c r="BC515" i="6"/>
  <c r="BB515" i="6"/>
  <c r="BD514" i="6"/>
  <c r="BC514" i="6"/>
  <c r="BB514" i="6"/>
  <c r="BD513" i="6"/>
  <c r="BC513" i="6"/>
  <c r="BB513" i="6"/>
  <c r="BD512" i="6"/>
  <c r="BC512" i="6"/>
  <c r="BB512" i="6"/>
  <c r="BD511" i="6"/>
  <c r="BC511" i="6"/>
  <c r="BB511" i="6"/>
  <c r="BD510" i="6"/>
  <c r="BC510" i="6"/>
  <c r="BB510" i="6"/>
  <c r="BD509" i="6"/>
  <c r="BC509" i="6"/>
  <c r="BB509" i="6"/>
  <c r="BD508" i="6"/>
  <c r="BC508" i="6"/>
  <c r="BB508" i="6"/>
  <c r="BD507" i="6"/>
  <c r="BC507" i="6"/>
  <c r="BB507" i="6"/>
  <c r="BD506" i="6"/>
  <c r="BC506" i="6"/>
  <c r="BB506" i="6"/>
  <c r="BD505" i="6"/>
  <c r="BC505" i="6"/>
  <c r="BB505" i="6"/>
  <c r="BD504" i="6"/>
  <c r="BC504" i="6"/>
  <c r="BB504" i="6"/>
  <c r="BD503" i="6"/>
  <c r="BC503" i="6"/>
  <c r="BB503" i="6"/>
  <c r="BD502" i="6"/>
  <c r="BC502" i="6"/>
  <c r="BB502" i="6"/>
  <c r="BD501" i="6"/>
  <c r="BC501" i="6"/>
  <c r="BB501" i="6"/>
  <c r="BD500" i="6"/>
  <c r="BC500" i="6"/>
  <c r="BB500" i="6"/>
  <c r="BD499" i="6"/>
  <c r="BC499" i="6"/>
  <c r="BB499" i="6"/>
  <c r="BD498" i="6"/>
  <c r="BC498" i="6"/>
  <c r="BB498" i="6"/>
  <c r="BD497" i="6"/>
  <c r="BC497" i="6"/>
  <c r="BB497" i="6"/>
  <c r="BD496" i="6"/>
  <c r="BC496" i="6"/>
  <c r="BB496" i="6"/>
  <c r="BD495" i="6"/>
  <c r="BC495" i="6"/>
  <c r="BB495" i="6"/>
  <c r="BD494" i="6"/>
  <c r="BC494" i="6"/>
  <c r="BB494" i="6"/>
  <c r="BD493" i="6"/>
  <c r="BC493" i="6"/>
  <c r="BB493" i="6"/>
  <c r="BD492" i="6"/>
  <c r="BC492" i="6"/>
  <c r="BB492" i="6"/>
  <c r="BD491" i="6"/>
  <c r="BC491" i="6"/>
  <c r="BB491" i="6"/>
  <c r="BD490" i="6"/>
  <c r="BC490" i="6"/>
  <c r="BB490" i="6"/>
  <c r="BD489" i="6"/>
  <c r="BC489" i="6"/>
  <c r="BB489" i="6"/>
  <c r="BD488" i="6"/>
  <c r="BC488" i="6"/>
  <c r="BB488" i="6"/>
  <c r="BD487" i="6"/>
  <c r="BC487" i="6"/>
  <c r="BB487" i="6"/>
  <c r="BD486" i="6"/>
  <c r="BC486" i="6"/>
  <c r="BB486" i="6"/>
  <c r="BD485" i="6"/>
  <c r="BC485" i="6"/>
  <c r="BB485" i="6"/>
  <c r="BD484" i="6"/>
  <c r="BC484" i="6"/>
  <c r="BB484" i="6"/>
  <c r="BD483" i="6"/>
  <c r="BC483" i="6"/>
  <c r="BB483" i="6"/>
  <c r="BD482" i="6"/>
  <c r="BC482" i="6"/>
  <c r="BB482" i="6"/>
  <c r="BD481" i="6"/>
  <c r="BC481" i="6"/>
  <c r="BB481" i="6"/>
  <c r="BD480" i="6"/>
  <c r="BC480" i="6"/>
  <c r="BB480" i="6"/>
  <c r="BD479" i="6"/>
  <c r="BC479" i="6"/>
  <c r="BB479" i="6"/>
  <c r="BD478" i="6"/>
  <c r="BC478" i="6"/>
  <c r="BB478" i="6"/>
  <c r="BD477" i="6"/>
  <c r="BC477" i="6"/>
  <c r="BB477" i="6"/>
  <c r="BD476" i="6"/>
  <c r="BC476" i="6"/>
  <c r="BB476" i="6"/>
  <c r="BD475" i="6"/>
  <c r="BC475" i="6"/>
  <c r="BB475" i="6"/>
  <c r="BD474" i="6"/>
  <c r="BC474" i="6"/>
  <c r="BB474" i="6"/>
  <c r="BD473" i="6"/>
  <c r="BC473" i="6"/>
  <c r="BB473" i="6"/>
  <c r="BD472" i="6"/>
  <c r="BC472" i="6"/>
  <c r="BB472" i="6"/>
  <c r="BD471" i="6"/>
  <c r="BC471" i="6"/>
  <c r="BB471" i="6"/>
  <c r="BD470" i="6"/>
  <c r="BC470" i="6"/>
  <c r="BB470" i="6"/>
  <c r="BD469" i="6"/>
  <c r="BC469" i="6"/>
  <c r="BB469" i="6"/>
  <c r="BD468" i="6"/>
  <c r="BC468" i="6"/>
  <c r="BB468" i="6"/>
  <c r="BD467" i="6"/>
  <c r="BC467" i="6"/>
  <c r="BB467" i="6"/>
  <c r="BD466" i="6"/>
  <c r="BC466" i="6"/>
  <c r="BB466" i="6"/>
  <c r="BD465" i="6"/>
  <c r="BC465" i="6"/>
  <c r="BB465" i="6"/>
  <c r="BD464" i="6"/>
  <c r="BC464" i="6"/>
  <c r="BB464" i="6"/>
  <c r="BD463" i="6"/>
  <c r="BC463" i="6"/>
  <c r="BB463" i="6"/>
  <c r="BD462" i="6"/>
  <c r="BC462" i="6"/>
  <c r="BB462" i="6"/>
  <c r="BD461" i="6"/>
  <c r="BC461" i="6"/>
  <c r="BB461" i="6"/>
  <c r="BD460" i="6"/>
  <c r="BC460" i="6"/>
  <c r="BB460" i="6"/>
  <c r="BD459" i="6"/>
  <c r="BC459" i="6"/>
  <c r="BB459" i="6"/>
  <c r="BD458" i="6"/>
  <c r="BC458" i="6"/>
  <c r="BB458" i="6"/>
  <c r="BD457" i="6"/>
  <c r="BC457" i="6"/>
  <c r="BB457" i="6"/>
  <c r="BD456" i="6"/>
  <c r="BC456" i="6"/>
  <c r="BB456" i="6"/>
  <c r="BD455" i="6"/>
  <c r="BC455" i="6"/>
  <c r="BB455" i="6"/>
  <c r="BD454" i="6"/>
  <c r="BC454" i="6"/>
  <c r="BB454" i="6"/>
  <c r="BD453" i="6"/>
  <c r="BC453" i="6"/>
  <c r="BB453" i="6"/>
  <c r="BD452" i="6"/>
  <c r="BC452" i="6"/>
  <c r="BB452" i="6"/>
  <c r="BD451" i="6"/>
  <c r="BC451" i="6"/>
  <c r="BB451" i="6"/>
  <c r="BD450" i="6"/>
  <c r="BC450" i="6"/>
  <c r="BB450" i="6"/>
  <c r="BD449" i="6"/>
  <c r="BC449" i="6"/>
  <c r="BB449" i="6"/>
  <c r="BD448" i="6"/>
  <c r="BC448" i="6"/>
  <c r="BB448" i="6"/>
  <c r="BD447" i="6"/>
  <c r="BC447" i="6"/>
  <c r="BB447" i="6"/>
  <c r="BD446" i="6"/>
  <c r="BC446" i="6"/>
  <c r="BB446" i="6"/>
  <c r="BD445" i="6"/>
  <c r="BC445" i="6"/>
  <c r="BB445" i="6"/>
  <c r="BD444" i="6"/>
  <c r="BC444" i="6"/>
  <c r="BB444" i="6"/>
  <c r="BD443" i="6"/>
  <c r="BC443" i="6"/>
  <c r="BB443" i="6"/>
  <c r="BD442" i="6"/>
  <c r="BC442" i="6"/>
  <c r="BB442" i="6"/>
  <c r="BD441" i="6"/>
  <c r="BC441" i="6"/>
  <c r="BB441" i="6"/>
  <c r="BD440" i="6"/>
  <c r="BC440" i="6"/>
  <c r="BB440" i="6"/>
  <c r="BD439" i="6"/>
  <c r="BC439" i="6"/>
  <c r="BB439" i="6"/>
  <c r="BD438" i="6"/>
  <c r="BC438" i="6"/>
  <c r="BB438" i="6"/>
  <c r="BD437" i="6"/>
  <c r="BC437" i="6"/>
  <c r="BB437" i="6"/>
  <c r="BD436" i="6"/>
  <c r="BC436" i="6"/>
  <c r="BB436" i="6"/>
  <c r="BD435" i="6"/>
  <c r="BC435" i="6"/>
  <c r="BB435" i="6"/>
  <c r="BD434" i="6"/>
  <c r="BC434" i="6"/>
  <c r="BB434" i="6"/>
  <c r="BD433" i="6"/>
  <c r="BC433" i="6"/>
  <c r="BB433" i="6"/>
  <c r="BD432" i="6"/>
  <c r="BC432" i="6"/>
  <c r="BB432" i="6"/>
  <c r="BD431" i="6"/>
  <c r="BC431" i="6"/>
  <c r="BB431" i="6"/>
  <c r="BD430" i="6"/>
  <c r="BC430" i="6"/>
  <c r="BB430" i="6"/>
  <c r="BD429" i="6"/>
  <c r="BC429" i="6"/>
  <c r="BB429" i="6"/>
  <c r="BD428" i="6"/>
  <c r="BC428" i="6"/>
  <c r="BB428" i="6"/>
  <c r="BD427" i="6"/>
  <c r="BC427" i="6"/>
  <c r="BB427" i="6"/>
  <c r="BD426" i="6"/>
  <c r="BC426" i="6"/>
  <c r="BB426" i="6"/>
  <c r="BD425" i="6"/>
  <c r="BC425" i="6"/>
  <c r="BB425" i="6"/>
  <c r="BD424" i="6"/>
  <c r="BC424" i="6"/>
  <c r="BB424" i="6"/>
  <c r="BD423" i="6"/>
  <c r="BC423" i="6"/>
  <c r="BB423" i="6"/>
  <c r="BD422" i="6"/>
  <c r="BC422" i="6"/>
  <c r="BB422" i="6"/>
  <c r="BD421" i="6"/>
  <c r="BC421" i="6"/>
  <c r="BB421" i="6"/>
  <c r="BD420" i="6"/>
  <c r="BC420" i="6"/>
  <c r="BB420" i="6"/>
  <c r="BD419" i="6"/>
  <c r="BC419" i="6"/>
  <c r="BB419" i="6"/>
  <c r="BD418" i="6"/>
  <c r="BC418" i="6"/>
  <c r="BB418" i="6"/>
  <c r="BD417" i="6"/>
  <c r="BC417" i="6"/>
  <c r="BB417" i="6"/>
  <c r="BD416" i="6"/>
  <c r="BC416" i="6"/>
  <c r="BB416" i="6"/>
  <c r="BD415" i="6"/>
  <c r="BC415" i="6"/>
  <c r="BB415" i="6"/>
  <c r="BD414" i="6"/>
  <c r="BC414" i="6"/>
  <c r="BB414" i="6"/>
  <c r="BD413" i="6"/>
  <c r="BC413" i="6"/>
  <c r="BB413" i="6"/>
  <c r="BD412" i="6"/>
  <c r="BC412" i="6"/>
  <c r="BB412" i="6"/>
  <c r="BD411" i="6"/>
  <c r="BC411" i="6"/>
  <c r="BB411" i="6"/>
  <c r="BD410" i="6"/>
  <c r="BC410" i="6"/>
  <c r="BB410" i="6"/>
  <c r="BD409" i="6"/>
  <c r="BC409" i="6"/>
  <c r="BB409" i="6"/>
  <c r="BD408" i="6"/>
  <c r="BC408" i="6"/>
  <c r="BB408" i="6"/>
  <c r="BD407" i="6"/>
  <c r="BC407" i="6"/>
  <c r="BB407" i="6"/>
  <c r="BD406" i="6"/>
  <c r="BC406" i="6"/>
  <c r="BB406" i="6"/>
  <c r="BD405" i="6"/>
  <c r="BC405" i="6"/>
  <c r="BB405" i="6"/>
  <c r="BD404" i="6"/>
  <c r="BC404" i="6"/>
  <c r="BB404" i="6"/>
  <c r="BD403" i="6"/>
  <c r="BC403" i="6"/>
  <c r="BB403" i="6"/>
  <c r="BD402" i="6"/>
  <c r="BC402" i="6"/>
  <c r="BB402" i="6"/>
  <c r="BD401" i="6"/>
  <c r="BC401" i="6"/>
  <c r="BB401" i="6"/>
  <c r="BD400" i="6"/>
  <c r="BC400" i="6"/>
  <c r="BB400" i="6"/>
  <c r="BD399" i="6"/>
  <c r="BC399" i="6"/>
  <c r="BB399" i="6"/>
  <c r="BD398" i="6"/>
  <c r="BC398" i="6"/>
  <c r="BB398" i="6"/>
  <c r="BD397" i="6"/>
  <c r="BC397" i="6"/>
  <c r="BB397" i="6"/>
  <c r="BD396" i="6"/>
  <c r="BC396" i="6"/>
  <c r="BB396" i="6"/>
  <c r="BD395" i="6"/>
  <c r="BC395" i="6"/>
  <c r="BB395" i="6"/>
  <c r="BD394" i="6"/>
  <c r="BC394" i="6"/>
  <c r="BB394" i="6"/>
  <c r="BD393" i="6"/>
  <c r="BC393" i="6"/>
  <c r="BB393" i="6"/>
  <c r="BD392" i="6"/>
  <c r="BC392" i="6"/>
  <c r="BB392" i="6"/>
  <c r="BD391" i="6"/>
  <c r="BC391" i="6"/>
  <c r="BB391" i="6"/>
  <c r="BD390" i="6"/>
  <c r="BC390" i="6"/>
  <c r="BB390" i="6"/>
  <c r="BD389" i="6"/>
  <c r="BC389" i="6"/>
  <c r="BB389" i="6"/>
  <c r="BD388" i="6"/>
  <c r="BC388" i="6"/>
  <c r="BB388" i="6"/>
  <c r="BD387" i="6"/>
  <c r="BC387" i="6"/>
  <c r="BB387" i="6"/>
  <c r="BD386" i="6"/>
  <c r="BC386" i="6"/>
  <c r="BB386" i="6"/>
  <c r="BD385" i="6"/>
  <c r="BC385" i="6"/>
  <c r="BB385" i="6"/>
  <c r="BD384" i="6"/>
  <c r="BC384" i="6"/>
  <c r="BB384" i="6"/>
  <c r="BD383" i="6"/>
  <c r="BC383" i="6"/>
  <c r="BB383" i="6"/>
  <c r="BD382" i="6"/>
  <c r="BC382" i="6"/>
  <c r="BB382" i="6"/>
  <c r="BD381" i="6"/>
  <c r="BC381" i="6"/>
  <c r="BB381" i="6"/>
  <c r="BD380" i="6"/>
  <c r="BC380" i="6"/>
  <c r="BB380" i="6"/>
  <c r="BD379" i="6"/>
  <c r="BC379" i="6"/>
  <c r="BB379" i="6"/>
  <c r="BD378" i="6"/>
  <c r="BC378" i="6"/>
  <c r="BB378" i="6"/>
  <c r="BD377" i="6"/>
  <c r="BC377" i="6"/>
  <c r="BB377" i="6"/>
  <c r="BD376" i="6"/>
  <c r="BC376" i="6"/>
  <c r="BB376" i="6"/>
  <c r="BD375" i="6"/>
  <c r="BC375" i="6"/>
  <c r="BB375" i="6"/>
  <c r="BD374" i="6"/>
  <c r="BC374" i="6"/>
  <c r="BB374" i="6"/>
  <c r="BD373" i="6"/>
  <c r="BC373" i="6"/>
  <c r="BB373" i="6"/>
  <c r="BD372" i="6"/>
  <c r="BC372" i="6"/>
  <c r="BB372" i="6"/>
  <c r="BD371" i="6"/>
  <c r="BC371" i="6"/>
  <c r="BB371" i="6"/>
  <c r="BD370" i="6"/>
  <c r="BC370" i="6"/>
  <c r="BB370" i="6"/>
  <c r="BD369" i="6"/>
  <c r="BC369" i="6"/>
  <c r="BB369" i="6"/>
  <c r="BD368" i="6"/>
  <c r="BC368" i="6"/>
  <c r="BB368" i="6"/>
  <c r="BD367" i="6"/>
  <c r="BC367" i="6"/>
  <c r="BB367" i="6"/>
  <c r="BD366" i="6"/>
  <c r="BC366" i="6"/>
  <c r="BB366" i="6"/>
  <c r="BD365" i="6"/>
  <c r="BC365" i="6"/>
  <c r="BB365" i="6"/>
  <c r="BD364" i="6"/>
  <c r="BC364" i="6"/>
  <c r="BB364" i="6"/>
  <c r="BD363" i="6"/>
  <c r="BC363" i="6"/>
  <c r="BB363" i="6"/>
  <c r="BD362" i="6"/>
  <c r="BC362" i="6"/>
  <c r="BB362" i="6"/>
  <c r="BD361" i="6"/>
  <c r="BC361" i="6"/>
  <c r="BB361" i="6"/>
  <c r="BD360" i="6"/>
  <c r="BC360" i="6"/>
  <c r="BB360" i="6"/>
  <c r="BD359" i="6"/>
  <c r="BC359" i="6"/>
  <c r="BB359" i="6"/>
  <c r="BD358" i="6"/>
  <c r="BC358" i="6"/>
  <c r="BB358" i="6"/>
  <c r="BD357" i="6"/>
  <c r="BC357" i="6"/>
  <c r="BB357" i="6"/>
  <c r="BD356" i="6"/>
  <c r="BC356" i="6"/>
  <c r="BB356" i="6"/>
  <c r="BD355" i="6"/>
  <c r="BC355" i="6"/>
  <c r="BB355" i="6"/>
  <c r="BD354" i="6"/>
  <c r="BC354" i="6"/>
  <c r="BB354" i="6"/>
  <c r="BD353" i="6"/>
  <c r="BC353" i="6"/>
  <c r="BB353" i="6"/>
  <c r="BD352" i="6"/>
  <c r="BC352" i="6"/>
  <c r="BB352" i="6"/>
  <c r="BD351" i="6"/>
  <c r="BC351" i="6"/>
  <c r="BB351" i="6"/>
  <c r="BD350" i="6"/>
  <c r="BC350" i="6"/>
  <c r="BB350" i="6"/>
  <c r="BD349" i="6"/>
  <c r="BC349" i="6"/>
  <c r="BB349" i="6"/>
  <c r="BD348" i="6"/>
  <c r="BC348" i="6"/>
  <c r="BB348" i="6"/>
  <c r="BD347" i="6"/>
  <c r="BC347" i="6"/>
  <c r="BB347" i="6"/>
  <c r="BD346" i="6"/>
  <c r="BC346" i="6"/>
  <c r="BB346" i="6"/>
  <c r="BD345" i="6"/>
  <c r="BC345" i="6"/>
  <c r="BB345" i="6"/>
  <c r="BD344" i="6"/>
  <c r="BC344" i="6"/>
  <c r="BB344" i="6"/>
  <c r="BD343" i="6"/>
  <c r="BC343" i="6"/>
  <c r="BB343" i="6"/>
  <c r="BD342" i="6"/>
  <c r="BC342" i="6"/>
  <c r="BB342" i="6"/>
  <c r="BD341" i="6"/>
  <c r="BC341" i="6"/>
  <c r="BB341" i="6"/>
  <c r="BD340" i="6"/>
  <c r="BC340" i="6"/>
  <c r="BB340" i="6"/>
  <c r="BD339" i="6"/>
  <c r="BC339" i="6"/>
  <c r="BB339" i="6"/>
  <c r="BD338" i="6"/>
  <c r="BC338" i="6"/>
  <c r="BB338" i="6"/>
  <c r="BD337" i="6"/>
  <c r="BC337" i="6"/>
  <c r="BB337" i="6"/>
  <c r="BD336" i="6"/>
  <c r="BC336" i="6"/>
  <c r="BB336" i="6"/>
  <c r="BD335" i="6"/>
  <c r="BC335" i="6"/>
  <c r="BB335" i="6"/>
  <c r="BD334" i="6"/>
  <c r="BC334" i="6"/>
  <c r="BB334" i="6"/>
  <c r="BD333" i="6"/>
  <c r="BC333" i="6"/>
  <c r="BB333" i="6"/>
  <c r="BD332" i="6"/>
  <c r="BC332" i="6"/>
  <c r="BB332" i="6"/>
  <c r="BD331" i="6"/>
  <c r="BC331" i="6"/>
  <c r="BB331" i="6"/>
  <c r="BD330" i="6"/>
  <c r="BC330" i="6"/>
  <c r="BB330" i="6"/>
  <c r="BD329" i="6"/>
  <c r="BC329" i="6"/>
  <c r="BB329" i="6"/>
  <c r="BD328" i="6"/>
  <c r="BC328" i="6"/>
  <c r="BB328" i="6"/>
  <c r="BD327" i="6"/>
  <c r="BC327" i="6"/>
  <c r="BB327" i="6"/>
  <c r="BD326" i="6"/>
  <c r="BC326" i="6"/>
  <c r="BB326" i="6"/>
  <c r="BD325" i="6"/>
  <c r="BC325" i="6"/>
  <c r="BB325" i="6"/>
  <c r="BD324" i="6"/>
  <c r="BC324" i="6"/>
  <c r="BB324" i="6"/>
  <c r="BD323" i="6"/>
  <c r="BC323" i="6"/>
  <c r="BB323" i="6"/>
  <c r="BD322" i="6"/>
  <c r="BC322" i="6"/>
  <c r="BB322" i="6"/>
  <c r="BD321" i="6"/>
  <c r="BC321" i="6"/>
  <c r="BB321" i="6"/>
  <c r="BD320" i="6"/>
  <c r="BC320" i="6"/>
  <c r="BB320" i="6"/>
  <c r="BD319" i="6"/>
  <c r="BC319" i="6"/>
  <c r="BB319" i="6"/>
  <c r="BD318" i="6"/>
  <c r="BC318" i="6"/>
  <c r="BB318" i="6"/>
  <c r="BD317" i="6"/>
  <c r="BC317" i="6"/>
  <c r="BB317" i="6"/>
  <c r="BD316" i="6"/>
  <c r="BC316" i="6"/>
  <c r="BB316" i="6"/>
  <c r="BD315" i="6"/>
  <c r="BC315" i="6"/>
  <c r="BB315" i="6"/>
  <c r="BD314" i="6"/>
  <c r="BC314" i="6"/>
  <c r="BB314" i="6"/>
  <c r="BD313" i="6"/>
  <c r="BC313" i="6"/>
  <c r="BB313" i="6"/>
  <c r="BD312" i="6"/>
  <c r="BC312" i="6"/>
  <c r="BB312" i="6"/>
  <c r="BD311" i="6"/>
  <c r="BC311" i="6"/>
  <c r="BB311" i="6"/>
  <c r="BD310" i="6"/>
  <c r="BC310" i="6"/>
  <c r="BB310" i="6"/>
  <c r="BD309" i="6"/>
  <c r="BC309" i="6"/>
  <c r="BB309" i="6"/>
  <c r="BD308" i="6"/>
  <c r="BC308" i="6"/>
  <c r="BB308" i="6"/>
  <c r="BD307" i="6"/>
  <c r="BC307" i="6"/>
  <c r="BB307" i="6"/>
  <c r="BD306" i="6"/>
  <c r="BC306" i="6"/>
  <c r="BB306" i="6"/>
  <c r="BD305" i="6"/>
  <c r="BC305" i="6"/>
  <c r="BB305" i="6"/>
  <c r="BD304" i="6"/>
  <c r="BC304" i="6"/>
  <c r="BB304" i="6"/>
  <c r="BD303" i="6"/>
  <c r="BC303" i="6"/>
  <c r="BB303" i="6"/>
  <c r="BD302" i="6"/>
  <c r="BC302" i="6"/>
  <c r="BB302" i="6"/>
  <c r="BD301" i="6"/>
  <c r="BC301" i="6"/>
  <c r="BB301" i="6"/>
  <c r="BD300" i="6"/>
  <c r="BC300" i="6"/>
  <c r="BB300" i="6"/>
  <c r="BD299" i="6"/>
  <c r="BC299" i="6"/>
  <c r="BB299" i="6"/>
  <c r="BD298" i="6"/>
  <c r="BC298" i="6"/>
  <c r="BB298" i="6"/>
  <c r="BD297" i="6"/>
  <c r="BC297" i="6"/>
  <c r="BB297" i="6"/>
  <c r="BD296" i="6"/>
  <c r="BC296" i="6"/>
  <c r="BB296" i="6"/>
  <c r="BD295" i="6"/>
  <c r="BC295" i="6"/>
  <c r="BB295" i="6"/>
  <c r="BD294" i="6"/>
  <c r="BC294" i="6"/>
  <c r="BB294" i="6"/>
  <c r="BD293" i="6"/>
  <c r="BC293" i="6"/>
  <c r="BB293" i="6"/>
  <c r="BD292" i="6"/>
  <c r="BC292" i="6"/>
  <c r="BB292" i="6"/>
  <c r="BD291" i="6"/>
  <c r="BC291" i="6"/>
  <c r="BB291" i="6"/>
  <c r="BD290" i="6"/>
  <c r="BC290" i="6"/>
  <c r="BB290" i="6"/>
  <c r="BD289" i="6"/>
  <c r="BC289" i="6"/>
  <c r="BB289" i="6"/>
  <c r="BD288" i="6"/>
  <c r="BC288" i="6"/>
  <c r="BB288" i="6"/>
  <c r="BD287" i="6"/>
  <c r="BC287" i="6"/>
  <c r="BB287" i="6"/>
  <c r="BD286" i="6"/>
  <c r="BC286" i="6"/>
  <c r="BB286" i="6"/>
  <c r="BD285" i="6"/>
  <c r="BC285" i="6"/>
  <c r="BB285" i="6"/>
  <c r="BD284" i="6"/>
  <c r="BC284" i="6"/>
  <c r="BB284" i="6"/>
  <c r="BD283" i="6"/>
  <c r="BC283" i="6"/>
  <c r="BB283" i="6"/>
  <c r="BD282" i="6"/>
  <c r="BC282" i="6"/>
  <c r="BB282" i="6"/>
  <c r="BD281" i="6"/>
  <c r="BC281" i="6"/>
  <c r="BB281" i="6"/>
  <c r="BD280" i="6"/>
  <c r="BC280" i="6"/>
  <c r="BB280" i="6"/>
  <c r="BD279" i="6"/>
  <c r="BC279" i="6"/>
  <c r="BB279" i="6"/>
  <c r="BD278" i="6"/>
  <c r="BC278" i="6"/>
  <c r="BB278" i="6"/>
  <c r="BD277" i="6"/>
  <c r="BC277" i="6"/>
  <c r="BB277" i="6"/>
  <c r="BD276" i="6"/>
  <c r="BC276" i="6"/>
  <c r="BB276" i="6"/>
  <c r="BD275" i="6"/>
  <c r="BC275" i="6"/>
  <c r="BB275" i="6"/>
  <c r="BD274" i="6"/>
  <c r="BC274" i="6"/>
  <c r="BB274" i="6"/>
  <c r="BD273" i="6"/>
  <c r="BC273" i="6"/>
  <c r="BB273" i="6"/>
  <c r="BD272" i="6"/>
  <c r="BC272" i="6"/>
  <c r="BB272" i="6"/>
  <c r="BD271" i="6"/>
  <c r="BC271" i="6"/>
  <c r="BB271" i="6"/>
  <c r="BD270" i="6"/>
  <c r="BC270" i="6"/>
  <c r="BB270" i="6"/>
  <c r="BD269" i="6"/>
  <c r="BC269" i="6"/>
  <c r="BB269" i="6"/>
  <c r="BD268" i="6"/>
  <c r="BC268" i="6"/>
  <c r="BB268" i="6"/>
  <c r="BD267" i="6"/>
  <c r="BC267" i="6"/>
  <c r="BB267" i="6"/>
  <c r="BD266" i="6"/>
  <c r="BC266" i="6"/>
  <c r="BB266" i="6"/>
  <c r="BD265" i="6"/>
  <c r="BC265" i="6"/>
  <c r="BB265" i="6"/>
  <c r="BD264" i="6"/>
  <c r="BC264" i="6"/>
  <c r="BB264" i="6"/>
  <c r="BD263" i="6"/>
  <c r="BC263" i="6"/>
  <c r="BB263" i="6"/>
  <c r="BD262" i="6"/>
  <c r="BC262" i="6"/>
  <c r="BB262" i="6"/>
  <c r="BD261" i="6"/>
  <c r="BC261" i="6"/>
  <c r="BB261" i="6"/>
  <c r="BD260" i="6"/>
  <c r="BC260" i="6"/>
  <c r="BB260" i="6"/>
  <c r="BD259" i="6"/>
  <c r="BC259" i="6"/>
  <c r="BB259" i="6"/>
  <c r="BD258" i="6"/>
  <c r="BC258" i="6"/>
  <c r="BB258" i="6"/>
  <c r="BD257" i="6"/>
  <c r="BC257" i="6"/>
  <c r="BB257" i="6"/>
  <c r="BD256" i="6"/>
  <c r="BC256" i="6"/>
  <c r="BB256" i="6"/>
  <c r="BD255" i="6"/>
  <c r="BC255" i="6"/>
  <c r="BB255" i="6"/>
  <c r="BD254" i="6"/>
  <c r="BC254" i="6"/>
  <c r="BB254" i="6"/>
  <c r="BD253" i="6"/>
  <c r="BC253" i="6"/>
  <c r="BB253" i="6"/>
  <c r="BD252" i="6"/>
  <c r="BC252" i="6"/>
  <c r="BB252" i="6"/>
  <c r="BD251" i="6"/>
  <c r="BC251" i="6"/>
  <c r="BB251" i="6"/>
  <c r="BD250" i="6"/>
  <c r="BC250" i="6"/>
  <c r="BB250" i="6"/>
  <c r="BD249" i="6"/>
  <c r="BC249" i="6"/>
  <c r="BB249" i="6"/>
  <c r="BD248" i="6"/>
  <c r="BC248" i="6"/>
  <c r="BB248" i="6"/>
  <c r="BD247" i="6"/>
  <c r="BC247" i="6"/>
  <c r="BB247" i="6"/>
  <c r="BD246" i="6"/>
  <c r="BC246" i="6"/>
  <c r="BB246" i="6"/>
  <c r="BD245" i="6"/>
  <c r="BC245" i="6"/>
  <c r="BB245" i="6"/>
  <c r="BD244" i="6"/>
  <c r="BC244" i="6"/>
  <c r="BB244" i="6"/>
  <c r="BD243" i="6"/>
  <c r="BC243" i="6"/>
  <c r="BB243" i="6"/>
  <c r="BD242" i="6"/>
  <c r="BC242" i="6"/>
  <c r="BB242" i="6"/>
  <c r="BD241" i="6"/>
  <c r="BC241" i="6"/>
  <c r="BB241" i="6"/>
  <c r="BD240" i="6"/>
  <c r="BC240" i="6"/>
  <c r="BB240" i="6"/>
  <c r="BD239" i="6"/>
  <c r="BC239" i="6"/>
  <c r="BB239" i="6"/>
  <c r="BD238" i="6"/>
  <c r="BC238" i="6"/>
  <c r="BB238" i="6"/>
  <c r="BD237" i="6"/>
  <c r="BC237" i="6"/>
  <c r="BB237" i="6"/>
  <c r="BD236" i="6"/>
  <c r="BC236" i="6"/>
  <c r="BB236" i="6"/>
  <c r="BD235" i="6"/>
  <c r="BC235" i="6"/>
  <c r="BB235" i="6"/>
  <c r="BD234" i="6"/>
  <c r="BC234" i="6"/>
  <c r="BB234" i="6"/>
  <c r="BD233" i="6"/>
  <c r="BC233" i="6"/>
  <c r="BB233" i="6"/>
  <c r="BD232" i="6"/>
  <c r="BC232" i="6"/>
  <c r="BB232" i="6"/>
  <c r="BD231" i="6"/>
  <c r="BC231" i="6"/>
  <c r="BB231" i="6"/>
  <c r="BD230" i="6"/>
  <c r="BC230" i="6"/>
  <c r="BB230" i="6"/>
  <c r="BD229" i="6"/>
  <c r="BC229" i="6"/>
  <c r="BB229" i="6"/>
  <c r="BD228" i="6"/>
  <c r="BC228" i="6"/>
  <c r="BB228" i="6"/>
  <c r="BD227" i="6"/>
  <c r="BC227" i="6"/>
  <c r="BB227" i="6"/>
  <c r="BD226" i="6"/>
  <c r="BC226" i="6"/>
  <c r="BB226" i="6"/>
  <c r="BD225" i="6"/>
  <c r="BC225" i="6"/>
  <c r="BB225" i="6"/>
  <c r="BD224" i="6"/>
  <c r="BC224" i="6"/>
  <c r="BB224" i="6"/>
  <c r="BD223" i="6"/>
  <c r="BC223" i="6"/>
  <c r="BB223" i="6"/>
  <c r="BD222" i="6"/>
  <c r="BC222" i="6"/>
  <c r="BB222" i="6"/>
  <c r="BD221" i="6"/>
  <c r="BC221" i="6"/>
  <c r="BB221" i="6"/>
  <c r="BD220" i="6"/>
  <c r="BC220" i="6"/>
  <c r="BB220" i="6"/>
  <c r="BD219" i="6"/>
  <c r="BC219" i="6"/>
  <c r="BB219" i="6"/>
  <c r="BD218" i="6"/>
  <c r="BC218" i="6"/>
  <c r="BB218" i="6"/>
  <c r="BD217" i="6"/>
  <c r="BC217" i="6"/>
  <c r="BB217" i="6"/>
  <c r="BD216" i="6"/>
  <c r="BC216" i="6"/>
  <c r="BB216" i="6"/>
  <c r="BD215" i="6"/>
  <c r="BC215" i="6"/>
  <c r="BB215" i="6"/>
  <c r="BD214" i="6"/>
  <c r="BC214" i="6"/>
  <c r="BB214" i="6"/>
  <c r="BD213" i="6"/>
  <c r="BC213" i="6"/>
  <c r="BB213" i="6"/>
  <c r="BD212" i="6"/>
  <c r="BC212" i="6"/>
  <c r="BB212" i="6"/>
  <c r="BD211" i="6"/>
  <c r="BC211" i="6"/>
  <c r="BB211" i="6"/>
  <c r="BD210" i="6"/>
  <c r="BC210" i="6"/>
  <c r="BB210" i="6"/>
  <c r="BD209" i="6"/>
  <c r="BC209" i="6"/>
  <c r="BB209" i="6"/>
  <c r="BD208" i="6"/>
  <c r="BC208" i="6"/>
  <c r="BB208" i="6"/>
  <c r="BD207" i="6"/>
  <c r="BC207" i="6"/>
  <c r="BB207" i="6"/>
  <c r="BD206" i="6"/>
  <c r="BC206" i="6"/>
  <c r="BB206" i="6"/>
  <c r="BD205" i="6"/>
  <c r="BC205" i="6"/>
  <c r="BB205" i="6"/>
  <c r="BD204" i="6"/>
  <c r="BC204" i="6"/>
  <c r="BB204" i="6"/>
  <c r="BD203" i="6"/>
  <c r="BC203" i="6"/>
  <c r="BB203" i="6"/>
  <c r="BD202" i="6"/>
  <c r="BC202" i="6"/>
  <c r="BB202" i="6"/>
  <c r="BD201" i="6"/>
  <c r="BC201" i="6"/>
  <c r="BB201" i="6"/>
  <c r="BD200" i="6"/>
  <c r="BC200" i="6"/>
  <c r="BB200" i="6"/>
  <c r="BD199" i="6"/>
  <c r="BC199" i="6"/>
  <c r="BB199" i="6"/>
  <c r="BD198" i="6"/>
  <c r="BC198" i="6"/>
  <c r="BB198" i="6"/>
  <c r="BD197" i="6"/>
  <c r="BC197" i="6"/>
  <c r="BB197" i="6"/>
  <c r="BD196" i="6"/>
  <c r="BC196" i="6"/>
  <c r="BB196" i="6"/>
  <c r="BD195" i="6"/>
  <c r="BC195" i="6"/>
  <c r="BB195" i="6"/>
  <c r="BD194" i="6"/>
  <c r="BC194" i="6"/>
  <c r="BB194" i="6"/>
  <c r="BD193" i="6"/>
  <c r="BC193" i="6"/>
  <c r="BB193" i="6"/>
  <c r="BD192" i="6"/>
  <c r="BC192" i="6"/>
  <c r="BB192" i="6"/>
  <c r="BD191" i="6"/>
  <c r="BC191" i="6"/>
  <c r="BB191" i="6"/>
  <c r="BD190" i="6"/>
  <c r="BC190" i="6"/>
  <c r="BB190" i="6"/>
  <c r="BD189" i="6"/>
  <c r="BC189" i="6"/>
  <c r="BB189" i="6"/>
  <c r="BD188" i="6"/>
  <c r="BC188" i="6"/>
  <c r="BB188" i="6"/>
  <c r="BD187" i="6"/>
  <c r="BC187" i="6"/>
  <c r="BB187" i="6"/>
  <c r="BD186" i="6"/>
  <c r="BC186" i="6"/>
  <c r="BB186" i="6"/>
  <c r="BD185" i="6"/>
  <c r="BC185" i="6"/>
  <c r="BB185" i="6"/>
  <c r="BD184" i="6"/>
  <c r="BC184" i="6"/>
  <c r="BB184" i="6"/>
  <c r="BD183" i="6"/>
  <c r="BC183" i="6"/>
  <c r="BB183" i="6"/>
  <c r="BD182" i="6"/>
  <c r="BC182" i="6"/>
  <c r="BB182" i="6"/>
  <c r="BD181" i="6"/>
  <c r="BC181" i="6"/>
  <c r="BB181" i="6"/>
  <c r="BD180" i="6"/>
  <c r="BC180" i="6"/>
  <c r="BB180" i="6"/>
  <c r="BD179" i="6"/>
  <c r="BC179" i="6"/>
  <c r="BB179" i="6"/>
  <c r="BD178" i="6"/>
  <c r="BC178" i="6"/>
  <c r="BB178" i="6"/>
  <c r="BD177" i="6"/>
  <c r="BC177" i="6"/>
  <c r="BB177" i="6"/>
  <c r="BD176" i="6"/>
  <c r="BC176" i="6"/>
  <c r="BB176" i="6"/>
  <c r="BD175" i="6"/>
  <c r="BC175" i="6"/>
  <c r="BB175" i="6"/>
  <c r="BD174" i="6"/>
  <c r="BC174" i="6"/>
  <c r="BB174" i="6"/>
  <c r="BD173" i="6"/>
  <c r="BC173" i="6"/>
  <c r="BB173" i="6"/>
  <c r="BD172" i="6"/>
  <c r="BC172" i="6"/>
  <c r="BB172" i="6"/>
  <c r="BD171" i="6"/>
  <c r="BC171" i="6"/>
  <c r="BB171" i="6"/>
  <c r="BD170" i="6"/>
  <c r="BC170" i="6"/>
  <c r="BB170" i="6"/>
  <c r="BD169" i="6"/>
  <c r="BC169" i="6"/>
  <c r="BB169" i="6"/>
  <c r="BD168" i="6"/>
  <c r="BC168" i="6"/>
  <c r="BB168" i="6"/>
  <c r="BD167" i="6"/>
  <c r="BC167" i="6"/>
  <c r="BB167" i="6"/>
  <c r="BD166" i="6"/>
  <c r="BC166" i="6"/>
  <c r="BB166" i="6"/>
  <c r="BD165" i="6"/>
  <c r="BC165" i="6"/>
  <c r="BB165" i="6"/>
  <c r="BD164" i="6"/>
  <c r="BC164" i="6"/>
  <c r="BB164" i="6"/>
  <c r="BD163" i="6"/>
  <c r="BC163" i="6"/>
  <c r="BB163" i="6"/>
  <c r="BD162" i="6"/>
  <c r="BC162" i="6"/>
  <c r="BB162" i="6"/>
  <c r="BD161" i="6"/>
  <c r="BC161" i="6"/>
  <c r="BB161" i="6"/>
  <c r="BD160" i="6"/>
  <c r="BC160" i="6"/>
  <c r="BB160" i="6"/>
  <c r="BD159" i="6"/>
  <c r="BC159" i="6"/>
  <c r="BB159" i="6"/>
  <c r="BD158" i="6"/>
  <c r="BC158" i="6"/>
  <c r="BB158" i="6"/>
  <c r="BD157" i="6"/>
  <c r="BC157" i="6"/>
  <c r="BB157" i="6"/>
  <c r="BD156" i="6"/>
  <c r="BC156" i="6"/>
  <c r="BB156" i="6"/>
  <c r="BD155" i="6"/>
  <c r="BC155" i="6"/>
  <c r="BB155" i="6"/>
  <c r="BD154" i="6"/>
  <c r="BC154" i="6"/>
  <c r="BB154" i="6"/>
  <c r="BD153" i="6"/>
  <c r="BC153" i="6"/>
  <c r="BB153" i="6"/>
  <c r="BD152" i="6"/>
  <c r="BC152" i="6"/>
  <c r="BB152" i="6"/>
  <c r="BD151" i="6"/>
  <c r="BC151" i="6"/>
  <c r="BB151" i="6"/>
  <c r="BD150" i="6"/>
  <c r="BC150" i="6"/>
  <c r="BB150" i="6"/>
  <c r="BD149" i="6"/>
  <c r="BC149" i="6"/>
  <c r="BB149" i="6"/>
  <c r="BD148" i="6"/>
  <c r="BC148" i="6"/>
  <c r="BB148" i="6"/>
  <c r="BD147" i="6"/>
  <c r="BC147" i="6"/>
  <c r="BB147" i="6"/>
  <c r="BD146" i="6"/>
  <c r="BC146" i="6"/>
  <c r="BB146" i="6"/>
  <c r="BD145" i="6"/>
  <c r="BC145" i="6"/>
  <c r="BB145" i="6"/>
  <c r="BD144" i="6"/>
  <c r="BC144" i="6"/>
  <c r="BB144" i="6"/>
  <c r="BD143" i="6"/>
  <c r="BC143" i="6"/>
  <c r="BB143" i="6"/>
  <c r="BD142" i="6"/>
  <c r="BC142" i="6"/>
  <c r="BB142" i="6"/>
  <c r="BD141" i="6"/>
  <c r="BC141" i="6"/>
  <c r="BB141" i="6"/>
  <c r="BD140" i="6"/>
  <c r="BC140" i="6"/>
  <c r="BB140" i="6"/>
  <c r="BD139" i="6"/>
  <c r="BC139" i="6"/>
  <c r="BB139" i="6"/>
  <c r="BD138" i="6"/>
  <c r="BC138" i="6"/>
  <c r="BB138" i="6"/>
  <c r="BD137" i="6"/>
  <c r="BC137" i="6"/>
  <c r="BB137" i="6"/>
  <c r="BD136" i="6"/>
  <c r="BC136" i="6"/>
  <c r="BB136" i="6"/>
  <c r="BD135" i="6"/>
  <c r="BC135" i="6"/>
  <c r="BB135" i="6"/>
  <c r="BD134" i="6"/>
  <c r="BC134" i="6"/>
  <c r="BB134" i="6"/>
  <c r="BD133" i="6"/>
  <c r="BC133" i="6"/>
  <c r="BB133" i="6"/>
  <c r="BD132" i="6"/>
  <c r="BC132" i="6"/>
  <c r="BB132" i="6"/>
  <c r="BD131" i="6"/>
  <c r="BC131" i="6"/>
  <c r="BB131" i="6"/>
  <c r="BD130" i="6"/>
  <c r="BC130" i="6"/>
  <c r="BB130" i="6"/>
  <c r="BD129" i="6"/>
  <c r="BC129" i="6"/>
  <c r="BB129" i="6"/>
  <c r="BD128" i="6"/>
  <c r="BC128" i="6"/>
  <c r="BB128" i="6"/>
  <c r="BD127" i="6"/>
  <c r="BC127" i="6"/>
  <c r="BB127" i="6"/>
  <c r="BD126" i="6"/>
  <c r="BC126" i="6"/>
  <c r="BB126" i="6"/>
  <c r="BD125" i="6"/>
  <c r="BC125" i="6"/>
  <c r="BB125" i="6"/>
  <c r="BD124" i="6"/>
  <c r="BC124" i="6"/>
  <c r="BB124" i="6"/>
  <c r="BD123" i="6"/>
  <c r="BC123" i="6"/>
  <c r="BB123" i="6"/>
  <c r="BD122" i="6"/>
  <c r="BC122" i="6"/>
  <c r="BB122" i="6"/>
  <c r="BD121" i="6"/>
  <c r="BC121" i="6"/>
  <c r="BB121" i="6"/>
  <c r="BD120" i="6"/>
  <c r="BC120" i="6"/>
  <c r="BB120" i="6"/>
  <c r="BD119" i="6"/>
  <c r="BC119" i="6"/>
  <c r="BB119" i="6"/>
  <c r="BD118" i="6"/>
  <c r="BC118" i="6"/>
  <c r="BB118" i="6"/>
  <c r="BD117" i="6"/>
  <c r="BC117" i="6"/>
  <c r="BB117" i="6"/>
  <c r="BD116" i="6"/>
  <c r="BC116" i="6"/>
  <c r="BB116" i="6"/>
  <c r="BD115" i="6"/>
  <c r="BC115" i="6"/>
  <c r="BB115" i="6"/>
  <c r="BD114" i="6"/>
  <c r="BC114" i="6"/>
  <c r="BB114" i="6"/>
  <c r="BD113" i="6"/>
  <c r="BC113" i="6"/>
  <c r="BB113" i="6"/>
  <c r="BD112" i="6"/>
  <c r="BC112" i="6"/>
  <c r="BB112" i="6"/>
  <c r="BD111" i="6"/>
  <c r="BC111" i="6"/>
  <c r="BB111" i="6"/>
  <c r="BD110" i="6"/>
  <c r="BC110" i="6"/>
  <c r="BB110" i="6"/>
  <c r="BD109" i="6"/>
  <c r="BC109" i="6"/>
  <c r="BB109" i="6"/>
  <c r="BD108" i="6"/>
  <c r="BC108" i="6"/>
  <c r="BB108" i="6"/>
  <c r="BD107" i="6"/>
  <c r="BC107" i="6"/>
  <c r="BB107" i="6"/>
  <c r="BD106" i="6"/>
  <c r="BC106" i="6"/>
  <c r="BB106" i="6"/>
  <c r="BD105" i="6"/>
  <c r="BC105" i="6"/>
  <c r="BB105" i="6"/>
  <c r="BD104" i="6"/>
  <c r="BC104" i="6"/>
  <c r="BB104" i="6"/>
  <c r="BD103" i="6"/>
  <c r="BC103" i="6"/>
  <c r="BB103" i="6"/>
  <c r="BD102" i="6"/>
  <c r="BC102" i="6"/>
  <c r="BB102" i="6"/>
  <c r="BD101" i="6"/>
  <c r="BC101" i="6"/>
  <c r="BB101" i="6"/>
  <c r="BD100" i="6"/>
  <c r="BC100" i="6"/>
  <c r="BB100" i="6"/>
  <c r="BD99" i="6"/>
  <c r="BC99" i="6"/>
  <c r="BB99" i="6"/>
  <c r="BD98" i="6"/>
  <c r="BC98" i="6"/>
  <c r="BB98" i="6"/>
  <c r="BD97" i="6"/>
  <c r="BC97" i="6"/>
  <c r="BB97" i="6"/>
  <c r="BD96" i="6"/>
  <c r="BC96" i="6"/>
  <c r="BB96" i="6"/>
  <c r="BD95" i="6"/>
  <c r="BC95" i="6"/>
  <c r="BB95" i="6"/>
  <c r="BD94" i="6"/>
  <c r="BC94" i="6"/>
  <c r="BB94" i="6"/>
  <c r="BD93" i="6"/>
  <c r="BC93" i="6"/>
  <c r="BB93" i="6"/>
  <c r="BD92" i="6"/>
  <c r="BC92" i="6"/>
  <c r="BB92" i="6"/>
  <c r="BD91" i="6"/>
  <c r="BC91" i="6"/>
  <c r="BB91" i="6"/>
  <c r="BD90" i="6"/>
  <c r="BC90" i="6"/>
  <c r="BB90" i="6"/>
  <c r="BD89" i="6"/>
  <c r="BC89" i="6"/>
  <c r="BB89" i="6"/>
  <c r="BD88" i="6"/>
  <c r="BC88" i="6"/>
  <c r="BB88" i="6"/>
  <c r="BD87" i="6"/>
  <c r="BC87" i="6"/>
  <c r="BB87" i="6"/>
  <c r="BD86" i="6"/>
  <c r="BC86" i="6"/>
  <c r="BB86" i="6"/>
  <c r="BD85" i="6"/>
  <c r="BC85" i="6"/>
  <c r="BB85" i="6"/>
  <c r="BD2" i="6"/>
  <c r="BC2" i="6"/>
  <c r="BB2" i="6"/>
  <c r="AV1816" i="6" l="1"/>
  <c r="AV1824" i="6"/>
  <c r="AV2088" i="6"/>
  <c r="AV1719" i="6"/>
  <c r="AV1768" i="6"/>
  <c r="AV1776" i="6"/>
  <c r="AV2401" i="6"/>
  <c r="AV156" i="6"/>
  <c r="AV1748" i="6"/>
  <c r="AV1796" i="6"/>
  <c r="AV1407" i="6"/>
  <c r="AV170" i="6"/>
  <c r="AV1394" i="6"/>
  <c r="AV2149" i="6"/>
  <c r="AV144" i="6"/>
  <c r="AV576" i="6"/>
  <c r="AV1715" i="6"/>
  <c r="AV1723" i="6"/>
  <c r="AV1731" i="6"/>
  <c r="AV190" i="6"/>
  <c r="AV377" i="6"/>
  <c r="AV1278" i="6"/>
  <c r="AV178" i="6"/>
  <c r="AV391" i="6"/>
  <c r="AV157" i="6"/>
  <c r="AV234" i="6"/>
  <c r="AV488" i="6"/>
  <c r="AV613" i="6"/>
  <c r="AV709" i="6"/>
  <c r="AV1828" i="6"/>
  <c r="AV1858" i="6"/>
  <c r="AV1946" i="6"/>
  <c r="AV2028" i="6"/>
  <c r="AV2074" i="6"/>
  <c r="AV2082" i="6"/>
  <c r="AV355" i="6"/>
  <c r="AV363" i="6"/>
  <c r="AV592" i="6"/>
  <c r="AV1837" i="6"/>
  <c r="AV1869" i="6"/>
  <c r="AV2069" i="6"/>
  <c r="AV2090" i="6"/>
  <c r="AV2098" i="6"/>
  <c r="AV2242" i="6"/>
  <c r="AV2250" i="6"/>
  <c r="AV86" i="6"/>
  <c r="AV161" i="6"/>
  <c r="AV164" i="6"/>
  <c r="AV1416" i="6"/>
  <c r="AV1422" i="6"/>
  <c r="AV1438" i="6"/>
  <c r="AV1635" i="6"/>
  <c r="AV165" i="6"/>
  <c r="AV151" i="6"/>
  <c r="AV172" i="6"/>
  <c r="AV524" i="6"/>
  <c r="AV710" i="6"/>
  <c r="AV713" i="6"/>
  <c r="AV721" i="6"/>
  <c r="AV1217" i="6"/>
  <c r="AV1249" i="6"/>
  <c r="AV1398" i="6"/>
  <c r="AV2078" i="6"/>
  <c r="AV2086" i="6"/>
  <c r="AV2259" i="6"/>
  <c r="AV2275" i="6"/>
  <c r="AV154" i="6"/>
  <c r="AV239" i="6"/>
  <c r="AV255" i="6"/>
  <c r="AV351" i="6"/>
  <c r="AV367" i="6"/>
  <c r="AV1412" i="6"/>
  <c r="AV1596" i="6"/>
  <c r="AV1897" i="6"/>
  <c r="AV2073" i="6"/>
  <c r="AV2081" i="6"/>
  <c r="AV2094" i="6"/>
  <c r="AV1130" i="6"/>
  <c r="AV1213" i="6"/>
  <c r="AV1277" i="6"/>
  <c r="AV1285" i="6"/>
  <c r="AV1301" i="6"/>
  <c r="AV1386" i="6"/>
  <c r="AV1420" i="6"/>
  <c r="AV1658" i="6"/>
  <c r="AV1666" i="6"/>
  <c r="AV1674" i="6"/>
  <c r="AV1690" i="6"/>
  <c r="AV1844" i="6"/>
  <c r="AV1873" i="6"/>
  <c r="AV2006" i="6"/>
  <c r="AV2012" i="6"/>
  <c r="AV2076" i="6"/>
  <c r="AV2084" i="6"/>
  <c r="AV2089" i="6"/>
  <c r="AV2097" i="6"/>
  <c r="AV2102" i="6"/>
  <c r="AV2139" i="6"/>
  <c r="AV2393" i="6"/>
  <c r="AV1053" i="6"/>
  <c r="AV1056" i="6"/>
  <c r="AV1064" i="6"/>
  <c r="AV1080" i="6"/>
  <c r="AV1088" i="6"/>
  <c r="AV1114" i="6"/>
  <c r="AV1128" i="6"/>
  <c r="AV1176" i="6"/>
  <c r="AV1400" i="6"/>
  <c r="AV1408" i="6"/>
  <c r="AV1551" i="6"/>
  <c r="AV1637" i="6"/>
  <c r="AV1645" i="6"/>
  <c r="AV1741" i="6"/>
  <c r="AV2092" i="6"/>
  <c r="AV2100" i="6"/>
  <c r="AV2180" i="6"/>
  <c r="AV2254" i="6"/>
  <c r="AV2284" i="6"/>
  <c r="AV124" i="6"/>
  <c r="AV963" i="6"/>
  <c r="AV1013" i="6"/>
  <c r="AV1139" i="6"/>
  <c r="AV1235" i="6"/>
  <c r="AV1387" i="6"/>
  <c r="AV1440" i="6"/>
  <c r="AV1552" i="6"/>
  <c r="AV1608" i="6"/>
  <c r="AV1632" i="6"/>
  <c r="AV92" i="6"/>
  <c r="AV127" i="6"/>
  <c r="AV180" i="6"/>
  <c r="AV230" i="6"/>
  <c r="AV98" i="6"/>
  <c r="AV106" i="6"/>
  <c r="AV125" i="6"/>
  <c r="AV141" i="6"/>
  <c r="AV356" i="6"/>
  <c r="AV465" i="6"/>
  <c r="AV470" i="6"/>
  <c r="AV547" i="6"/>
  <c r="AV555" i="6"/>
  <c r="AV563" i="6"/>
  <c r="AV571" i="6"/>
  <c r="AV822" i="6"/>
  <c r="AV838" i="6"/>
  <c r="AV854" i="6"/>
  <c r="AV1019" i="6"/>
  <c r="AV1230" i="6"/>
  <c r="AV1286" i="6"/>
  <c r="AV1358" i="6"/>
  <c r="AV1483" i="6"/>
  <c r="AV1539" i="6"/>
  <c r="AV1547" i="6"/>
  <c r="AV1549" i="6"/>
  <c r="AV1699" i="6"/>
  <c r="AV2231" i="6"/>
  <c r="AV214" i="6"/>
  <c r="AV2005" i="6"/>
  <c r="AV2282" i="6"/>
  <c r="AV2389" i="6"/>
  <c r="AV91" i="6"/>
  <c r="AV173" i="6"/>
  <c r="AV184" i="6"/>
  <c r="AV359" i="6"/>
  <c r="AV362" i="6"/>
  <c r="AV378" i="6"/>
  <c r="AV487" i="6"/>
  <c r="AV503" i="6"/>
  <c r="AV628" i="6"/>
  <c r="AV836" i="6"/>
  <c r="AV1140" i="6"/>
  <c r="AV1374" i="6"/>
  <c r="AV1641" i="6"/>
  <c r="AV1649" i="6"/>
  <c r="AV1752" i="6"/>
  <c r="AV1771" i="6"/>
  <c r="AV1867" i="6"/>
  <c r="AV1883" i="6"/>
  <c r="AV1885" i="6"/>
  <c r="AV1899" i="6"/>
  <c r="AV1907" i="6"/>
  <c r="AV2144" i="6"/>
  <c r="AV2296" i="6"/>
  <c r="AV2309" i="6"/>
  <c r="AV216" i="6"/>
  <c r="AV224" i="6"/>
  <c r="AV232" i="6"/>
  <c r="AV269" i="6"/>
  <c r="AV341" i="6"/>
  <c r="AV604" i="6"/>
  <c r="AV615" i="6"/>
  <c r="AV815" i="6"/>
  <c r="AV831" i="6"/>
  <c r="AV847" i="6"/>
  <c r="AV1015" i="6"/>
  <c r="AV1057" i="6"/>
  <c r="AV1391" i="6"/>
  <c r="AV1694" i="6"/>
  <c r="AV2080" i="6"/>
  <c r="AV94" i="6"/>
  <c r="AV102" i="6"/>
  <c r="AV110" i="6"/>
  <c r="AV118" i="6"/>
  <c r="AV129" i="6"/>
  <c r="AV174" i="6"/>
  <c r="AV195" i="6"/>
  <c r="AV272" i="6"/>
  <c r="AV280" i="6"/>
  <c r="AV288" i="6"/>
  <c r="AV296" i="6"/>
  <c r="AV304" i="6"/>
  <c r="AV312" i="6"/>
  <c r="AV320" i="6"/>
  <c r="AV461" i="6"/>
  <c r="AV722" i="6"/>
  <c r="AV730" i="6"/>
  <c r="AV738" i="6"/>
  <c r="AV746" i="6"/>
  <c r="AV754" i="6"/>
  <c r="AV762" i="6"/>
  <c r="AV770" i="6"/>
  <c r="AV778" i="6"/>
  <c r="AV786" i="6"/>
  <c r="AV794" i="6"/>
  <c r="AV802" i="6"/>
  <c r="AV810" i="6"/>
  <c r="AV938" i="6"/>
  <c r="AV1713" i="6"/>
  <c r="AV1721" i="6"/>
  <c r="AV1875" i="6"/>
  <c r="AV2096" i="6"/>
  <c r="AV135" i="6"/>
  <c r="AV143" i="6"/>
  <c r="AV200" i="6"/>
  <c r="AV250" i="6"/>
  <c r="AV346" i="6"/>
  <c r="AV372" i="6"/>
  <c r="AV457" i="6"/>
  <c r="AV491" i="6"/>
  <c r="AV543" i="6"/>
  <c r="AV551" i="6"/>
  <c r="AV559" i="6"/>
  <c r="AV578" i="6"/>
  <c r="AV586" i="6"/>
  <c r="AV599" i="6"/>
  <c r="AV602" i="6"/>
  <c r="AV610" i="6"/>
  <c r="AV618" i="6"/>
  <c r="AV1035" i="6"/>
  <c r="AV1043" i="6"/>
  <c r="AV1051" i="6"/>
  <c r="AV1317" i="6"/>
  <c r="AV1362" i="6"/>
  <c r="AV1370" i="6"/>
  <c r="AV1388" i="6"/>
  <c r="AV1443" i="6"/>
  <c r="AV1475" i="6"/>
  <c r="AV1512" i="6"/>
  <c r="AV1526" i="6"/>
  <c r="AV1616" i="6"/>
  <c r="AV1619" i="6"/>
  <c r="AV1640" i="6"/>
  <c r="AV1738" i="6"/>
  <c r="AV1756" i="6"/>
  <c r="AV1782" i="6"/>
  <c r="AV1832" i="6"/>
  <c r="AV1871" i="6"/>
  <c r="AV1879" i="6"/>
  <c r="AV1886" i="6"/>
  <c r="AV1891" i="6"/>
  <c r="AV1915" i="6"/>
  <c r="AV2016" i="6"/>
  <c r="AV2064" i="6"/>
  <c r="AV2079" i="6"/>
  <c r="AV2095" i="6"/>
  <c r="AV2104" i="6"/>
  <c r="AV2123" i="6"/>
  <c r="AV2266" i="6"/>
  <c r="AV2274" i="6"/>
  <c r="AV2287" i="6"/>
  <c r="AV2303" i="6"/>
  <c r="AV2319" i="6"/>
  <c r="AV2327" i="6"/>
  <c r="AV1136" i="6"/>
  <c r="AV1178" i="6"/>
  <c r="AV1266" i="6"/>
  <c r="AV1328" i="6"/>
  <c r="AV1336" i="6"/>
  <c r="AV1389" i="6"/>
  <c r="AV1402" i="6"/>
  <c r="AV1404" i="6"/>
  <c r="AV1410" i="6"/>
  <c r="AV1688" i="6"/>
  <c r="AV1725" i="6"/>
  <c r="AV1746" i="6"/>
  <c r="AV1764" i="6"/>
  <c r="AV1772" i="6"/>
  <c r="AV1808" i="6"/>
  <c r="AV1814" i="6"/>
  <c r="AV1822" i="6"/>
  <c r="AV1840" i="6"/>
  <c r="AV1856" i="6"/>
  <c r="AV1889" i="6"/>
  <c r="AV1934" i="6"/>
  <c r="AV1990" i="6"/>
  <c r="AV1998" i="6"/>
  <c r="AV2051" i="6"/>
  <c r="AV2059" i="6"/>
  <c r="AV2067" i="6"/>
  <c r="AV2077" i="6"/>
  <c r="AV2093" i="6"/>
  <c r="AV2155" i="6"/>
  <c r="AV2163" i="6"/>
  <c r="AV2226" i="6"/>
  <c r="AV2229" i="6"/>
  <c r="AV2232" i="6"/>
  <c r="AV2234" i="6"/>
  <c r="AV2240" i="6"/>
  <c r="AV2391" i="6"/>
  <c r="AV152" i="6"/>
  <c r="AV206" i="6"/>
  <c r="AV248" i="6"/>
  <c r="AV277" i="6"/>
  <c r="AV285" i="6"/>
  <c r="AV293" i="6"/>
  <c r="AV301" i="6"/>
  <c r="AV328" i="6"/>
  <c r="AV336" i="6"/>
  <c r="AV386" i="6"/>
  <c r="AV455" i="6"/>
  <c r="AV698" i="6"/>
  <c r="AV706" i="6"/>
  <c r="AV759" i="6"/>
  <c r="AV767" i="6"/>
  <c r="AV775" i="6"/>
  <c r="AV1384" i="6"/>
  <c r="AV1392" i="6"/>
  <c r="AV1405" i="6"/>
  <c r="AV1553" i="6"/>
  <c r="AV1625" i="6"/>
  <c r="AV1651" i="6"/>
  <c r="AV1667" i="6"/>
  <c r="AV1762" i="6"/>
  <c r="AV1801" i="6"/>
  <c r="AV1864" i="6"/>
  <c r="AV1874" i="6"/>
  <c r="AV1877" i="6"/>
  <c r="AV1887" i="6"/>
  <c r="AV1916" i="6"/>
  <c r="AV2038" i="6"/>
  <c r="AV2075" i="6"/>
  <c r="AV2091" i="6"/>
  <c r="AV2105" i="6"/>
  <c r="AV2129" i="6"/>
  <c r="AV2256" i="6"/>
  <c r="AV2264" i="6"/>
  <c r="AV2301" i="6"/>
  <c r="AV2373" i="6"/>
  <c r="AV2381" i="6"/>
  <c r="AV369" i="6"/>
  <c r="AV995" i="6"/>
  <c r="AV131" i="6"/>
  <c r="AV162" i="6"/>
  <c r="AV183" i="6"/>
  <c r="AV188" i="6"/>
  <c r="AV193" i="6"/>
  <c r="AV209" i="6"/>
  <c r="AV339" i="6"/>
  <c r="AV347" i="6"/>
  <c r="AV373" i="6"/>
  <c r="AV389" i="6"/>
  <c r="AV471" i="6"/>
  <c r="AV479" i="6"/>
  <c r="AV693" i="6"/>
  <c r="AV717" i="6"/>
  <c r="AV821" i="6"/>
  <c r="AV850" i="6"/>
  <c r="AV852" i="6"/>
  <c r="AV858" i="6"/>
  <c r="AV967" i="6"/>
  <c r="AV1116" i="6"/>
  <c r="AV1192" i="6"/>
  <c r="AV1262" i="6"/>
  <c r="AV1270" i="6"/>
  <c r="AV1294" i="6"/>
  <c r="AV509" i="6"/>
  <c r="AV700" i="6"/>
  <c r="AV1011" i="6"/>
  <c r="AV147" i="6"/>
  <c r="AV238" i="6"/>
  <c r="AV246" i="6"/>
  <c r="AV254" i="6"/>
  <c r="AV270" i="6"/>
  <c r="AV368" i="6"/>
  <c r="AV495" i="6"/>
  <c r="AV526" i="6"/>
  <c r="AV529" i="6"/>
  <c r="AV534" i="6"/>
  <c r="AV537" i="6"/>
  <c r="AV542" i="6"/>
  <c r="AV582" i="6"/>
  <c r="AV590" i="6"/>
  <c r="AV600" i="6"/>
  <c r="AV1065" i="6"/>
  <c r="AV1132" i="6"/>
  <c r="AV1353" i="6"/>
  <c r="AV1390" i="6"/>
  <c r="AV1403" i="6"/>
  <c r="AV1487" i="6"/>
  <c r="AV1514" i="6"/>
  <c r="AV1522" i="6"/>
  <c r="AV1678" i="6"/>
  <c r="AV1689" i="6"/>
  <c r="AV1718" i="6"/>
  <c r="AV1744" i="6"/>
  <c r="AV1760" i="6"/>
  <c r="AV1773" i="6"/>
  <c r="AV1778" i="6"/>
  <c r="AV1786" i="6"/>
  <c r="AV1794" i="6"/>
  <c r="AV1849" i="6"/>
  <c r="AV1880" i="6"/>
  <c r="AV1893" i="6"/>
  <c r="AV2015" i="6"/>
  <c r="AV2087" i="6"/>
  <c r="AV2124" i="6"/>
  <c r="AV2153" i="6"/>
  <c r="AV2164" i="6"/>
  <c r="AV2185" i="6"/>
  <c r="AV2198" i="6"/>
  <c r="AV2206" i="6"/>
  <c r="AV2214" i="6"/>
  <c r="AV2222" i="6"/>
  <c r="AV2262" i="6"/>
  <c r="AV2270" i="6"/>
  <c r="AV2299" i="6"/>
  <c r="AV2317" i="6"/>
  <c r="AV2347" i="6"/>
  <c r="AV2355" i="6"/>
  <c r="AV2363" i="6"/>
  <c r="AV2371" i="6"/>
  <c r="AV2397" i="6"/>
  <c r="AV137" i="6"/>
  <c r="AV166" i="6"/>
  <c r="AV305" i="6"/>
  <c r="AV345" i="6"/>
  <c r="AV387" i="6"/>
  <c r="AV511" i="6"/>
  <c r="AV715" i="6"/>
  <c r="AV840" i="6"/>
  <c r="AV1276" i="6"/>
  <c r="AV1284" i="6"/>
  <c r="AV1340" i="6"/>
  <c r="AV1406" i="6"/>
  <c r="AV1424" i="6"/>
  <c r="AV1445" i="6"/>
  <c r="AV1453" i="6"/>
  <c r="AV1461" i="6"/>
  <c r="AV1594" i="6"/>
  <c r="AV1610" i="6"/>
  <c r="AV1623" i="6"/>
  <c r="AV1655" i="6"/>
  <c r="AV1660" i="6"/>
  <c r="AV1670" i="6"/>
  <c r="AV1676" i="6"/>
  <c r="AV1737" i="6"/>
  <c r="AV1789" i="6"/>
  <c r="AV1812" i="6"/>
  <c r="AV1852" i="6"/>
  <c r="AV1860" i="6"/>
  <c r="AV1865" i="6"/>
  <c r="AV1909" i="6"/>
  <c r="AV1930" i="6"/>
  <c r="AV1941" i="6"/>
  <c r="AV2002" i="6"/>
  <c r="AV2010" i="6"/>
  <c r="AV2047" i="6"/>
  <c r="AV2055" i="6"/>
  <c r="AV2085" i="6"/>
  <c r="AV2101" i="6"/>
  <c r="AV2143" i="6"/>
  <c r="AV2146" i="6"/>
  <c r="AV2151" i="6"/>
  <c r="AV2175" i="6"/>
  <c r="AV2188" i="6"/>
  <c r="AV2228" i="6"/>
  <c r="AV2244" i="6"/>
  <c r="AV145" i="6"/>
  <c r="AV158" i="6"/>
  <c r="AV176" i="6"/>
  <c r="AV186" i="6"/>
  <c r="AV241" i="6"/>
  <c r="AV313" i="6"/>
  <c r="AV371" i="6"/>
  <c r="AV519" i="6"/>
  <c r="AV694" i="6"/>
  <c r="AV702" i="6"/>
  <c r="AV997" i="6"/>
  <c r="AV1005" i="6"/>
  <c r="AV1122" i="6"/>
  <c r="AV1180" i="6"/>
  <c r="AV194" i="6"/>
  <c r="AV204" i="6"/>
  <c r="AV223" i="6"/>
  <c r="AV236" i="6"/>
  <c r="AV252" i="6"/>
  <c r="AV262" i="6"/>
  <c r="AV348" i="6"/>
  <c r="AV361" i="6"/>
  <c r="AV397" i="6"/>
  <c r="AV405" i="6"/>
  <c r="AV413" i="6"/>
  <c r="AV459" i="6"/>
  <c r="AV493" i="6"/>
  <c r="AV580" i="6"/>
  <c r="AV588" i="6"/>
  <c r="AV620" i="6"/>
  <c r="AV814" i="6"/>
  <c r="AV856" i="6"/>
  <c r="AV859" i="6"/>
  <c r="AV973" i="6"/>
  <c r="AV1117" i="6"/>
  <c r="AV1271" i="6"/>
  <c r="AV1303" i="6"/>
  <c r="AV1396" i="6"/>
  <c r="AV1650" i="6"/>
  <c r="AV1663" i="6"/>
  <c r="AV1671" i="6"/>
  <c r="AV1729" i="6"/>
  <c r="AV1758" i="6"/>
  <c r="AV1766" i="6"/>
  <c r="AV1792" i="6"/>
  <c r="AV1842" i="6"/>
  <c r="AV1863" i="6"/>
  <c r="AV1870" i="6"/>
  <c r="AV1881" i="6"/>
  <c r="AV1901" i="6"/>
  <c r="AV1928" i="6"/>
  <c r="AV2018" i="6"/>
  <c r="AV2042" i="6"/>
  <c r="AV2083" i="6"/>
  <c r="AV2099" i="6"/>
  <c r="AV2133" i="6"/>
  <c r="AV2178" i="6"/>
  <c r="AV2183" i="6"/>
  <c r="AV2313" i="6"/>
  <c r="AV2329" i="6"/>
  <c r="AV2377" i="6"/>
  <c r="AV133" i="6"/>
  <c r="AV150" i="6"/>
  <c r="AV160" i="6"/>
  <c r="AV168" i="6"/>
  <c r="AV202" i="6"/>
  <c r="AV207" i="6"/>
  <c r="AV237" i="6"/>
  <c r="AV244" i="6"/>
  <c r="AV307" i="6"/>
  <c r="AV315" i="6"/>
  <c r="AV323" i="6"/>
  <c r="AV331" i="6"/>
  <c r="AV379" i="6"/>
  <c r="AV453" i="6"/>
  <c r="AV473" i="6"/>
  <c r="AV481" i="6"/>
  <c r="AV496" i="6"/>
  <c r="AV514" i="6"/>
  <c r="AV575" i="6"/>
  <c r="AV608" i="6"/>
  <c r="AV616" i="6"/>
  <c r="AV621" i="6"/>
  <c r="AV666" i="6"/>
  <c r="AV674" i="6"/>
  <c r="AV682" i="6"/>
  <c r="AV690" i="6"/>
  <c r="AV826" i="6"/>
  <c r="AV837" i="6"/>
  <c r="AV842" i="6"/>
  <c r="AV1003" i="6"/>
  <c r="AV121" i="6"/>
  <c r="AV126" i="6"/>
  <c r="AV138" i="6"/>
  <c r="AV192" i="6"/>
  <c r="AV210" i="6"/>
  <c r="AV215" i="6"/>
  <c r="AV220" i="6"/>
  <c r="AV222" i="6"/>
  <c r="AV228" i="6"/>
  <c r="AV242" i="6"/>
  <c r="AV245" i="6"/>
  <c r="AV278" i="6"/>
  <c r="AV294" i="6"/>
  <c r="AV302" i="6"/>
  <c r="AV310" i="6"/>
  <c r="AV318" i="6"/>
  <c r="AV326" i="6"/>
  <c r="AV357" i="6"/>
  <c r="AV364" i="6"/>
  <c r="AV463" i="6"/>
  <c r="AV484" i="6"/>
  <c r="AV489" i="6"/>
  <c r="AV512" i="6"/>
  <c r="AV520" i="6"/>
  <c r="AV525" i="6"/>
  <c r="AV530" i="6"/>
  <c r="AV533" i="6"/>
  <c r="AV538" i="6"/>
  <c r="AV541" i="6"/>
  <c r="AV567" i="6"/>
  <c r="AV595" i="6"/>
  <c r="AV598" i="6"/>
  <c r="AV611" i="6"/>
  <c r="AV629" i="6"/>
  <c r="AV711" i="6"/>
  <c r="AV726" i="6"/>
  <c r="AV734" i="6"/>
  <c r="AV742" i="6"/>
  <c r="AV750" i="6"/>
  <c r="AV755" i="6"/>
  <c r="AV758" i="6"/>
  <c r="AV763" i="6"/>
  <c r="AV766" i="6"/>
  <c r="AV771" i="6"/>
  <c r="AV774" i="6"/>
  <c r="AV782" i="6"/>
  <c r="AV790" i="6"/>
  <c r="AV798" i="6"/>
  <c r="AV806" i="6"/>
  <c r="AV819" i="6"/>
  <c r="AV824" i="6"/>
  <c r="AV845" i="6"/>
  <c r="AV884" i="6"/>
  <c r="AV903" i="6"/>
  <c r="AV911" i="6"/>
  <c r="AV1027" i="6"/>
  <c r="AV136" i="6"/>
  <c r="AV139" i="6"/>
  <c r="AV198" i="6"/>
  <c r="AV208" i="6"/>
  <c r="AV218" i="6"/>
  <c r="AV231" i="6"/>
  <c r="AV243" i="6"/>
  <c r="AV260" i="6"/>
  <c r="AV263" i="6"/>
  <c r="AV276" i="6"/>
  <c r="AV284" i="6"/>
  <c r="AV292" i="6"/>
  <c r="AV300" i="6"/>
  <c r="AV308" i="6"/>
  <c r="AV316" i="6"/>
  <c r="AV324" i="6"/>
  <c r="AV332" i="6"/>
  <c r="AV380" i="6"/>
  <c r="AV385" i="6"/>
  <c r="AV422" i="6"/>
  <c r="AV424" i="6"/>
  <c r="AV432" i="6"/>
  <c r="AV440" i="6"/>
  <c r="AV448" i="6"/>
  <c r="AV466" i="6"/>
  <c r="AV497" i="6"/>
  <c r="AV507" i="6"/>
  <c r="AV518" i="6"/>
  <c r="AV528" i="6"/>
  <c r="AV536" i="6"/>
  <c r="AV583" i="6"/>
  <c r="AV609" i="6"/>
  <c r="AV622" i="6"/>
  <c r="AV696" i="6"/>
  <c r="AV701" i="6"/>
  <c r="AV704" i="6"/>
  <c r="AV714" i="6"/>
  <c r="AV719" i="6"/>
  <c r="AV724" i="6"/>
  <c r="AV732" i="6"/>
  <c r="AV740" i="6"/>
  <c r="AV748" i="6"/>
  <c r="AV753" i="6"/>
  <c r="AV756" i="6"/>
  <c r="AV761" i="6"/>
  <c r="AV764" i="6"/>
  <c r="AV769" i="6"/>
  <c r="AV772" i="6"/>
  <c r="AV780" i="6"/>
  <c r="AV788" i="6"/>
  <c r="AV796" i="6"/>
  <c r="AV804" i="6"/>
  <c r="AV812" i="6"/>
  <c r="AV843" i="6"/>
  <c r="AV861" i="6"/>
  <c r="AV948" i="6"/>
  <c r="AV956" i="6"/>
  <c r="AV975" i="6"/>
  <c r="AV991" i="6"/>
  <c r="AV1001" i="6"/>
  <c r="AV1780" i="6"/>
  <c r="AV2333" i="6"/>
  <c r="AV114" i="6"/>
  <c r="AV134" i="6"/>
  <c r="AV146" i="6"/>
  <c r="AV211" i="6"/>
  <c r="AV221" i="6"/>
  <c r="AV226" i="6"/>
  <c r="AV229" i="6"/>
  <c r="AV253" i="6"/>
  <c r="AV258" i="6"/>
  <c r="AV261" i="6"/>
  <c r="AV266" i="6"/>
  <c r="AV268" i="6"/>
  <c r="AV271" i="6"/>
  <c r="AV303" i="6"/>
  <c r="AV311" i="6"/>
  <c r="AV319" i="6"/>
  <c r="AV327" i="6"/>
  <c r="AV335" i="6"/>
  <c r="AV337" i="6"/>
  <c r="AV340" i="6"/>
  <c r="AV365" i="6"/>
  <c r="AV375" i="6"/>
  <c r="AV383" i="6"/>
  <c r="AV388" i="6"/>
  <c r="AV425" i="6"/>
  <c r="AV433" i="6"/>
  <c r="AV441" i="6"/>
  <c r="AV449" i="6"/>
  <c r="AV482" i="6"/>
  <c r="AV505" i="6"/>
  <c r="AV574" i="6"/>
  <c r="AV606" i="6"/>
  <c r="AV612" i="6"/>
  <c r="AV630" i="6"/>
  <c r="AV670" i="6"/>
  <c r="AV678" i="6"/>
  <c r="AV686" i="6"/>
  <c r="AV707" i="6"/>
  <c r="AV866" i="6"/>
  <c r="AV872" i="6"/>
  <c r="AV877" i="6"/>
  <c r="AV885" i="6"/>
  <c r="AV888" i="6"/>
  <c r="AV893" i="6"/>
  <c r="AV896" i="6"/>
  <c r="AV901" i="6"/>
  <c r="AV904" i="6"/>
  <c r="AV912" i="6"/>
  <c r="AV920" i="6"/>
  <c r="AV928" i="6"/>
  <c r="AV949" i="6"/>
  <c r="AV965" i="6"/>
  <c r="AV149" i="6"/>
  <c r="AV123" i="6"/>
  <c r="AV191" i="6"/>
  <c r="AV227" i="6"/>
  <c r="AV264" i="6"/>
  <c r="AV333" i="6"/>
  <c r="AV343" i="6"/>
  <c r="AV353" i="6"/>
  <c r="AV477" i="6"/>
  <c r="AV483" i="6"/>
  <c r="AV1182" i="6"/>
  <c r="AV130" i="6"/>
  <c r="AV140" i="6"/>
  <c r="AV354" i="6"/>
  <c r="AV475" i="6"/>
  <c r="AV486" i="6"/>
  <c r="AV501" i="6"/>
  <c r="AV516" i="6"/>
  <c r="AV626" i="6"/>
  <c r="AV705" i="6"/>
  <c r="AV844" i="6"/>
  <c r="AV2117" i="6"/>
  <c r="AV2385" i="6"/>
  <c r="AV1259" i="6"/>
  <c r="AV1292" i="6"/>
  <c r="AV1313" i="6"/>
  <c r="AV1326" i="6"/>
  <c r="AV1516" i="6"/>
  <c r="AV1524" i="6"/>
  <c r="AV1535" i="6"/>
  <c r="AV1545" i="6"/>
  <c r="AV1647" i="6"/>
  <c r="AV1686" i="6"/>
  <c r="AV1745" i="6"/>
  <c r="AV1765" i="6"/>
  <c r="AV1862" i="6"/>
  <c r="AV1878" i="6"/>
  <c r="AV1991" i="6"/>
  <c r="AV2020" i="6"/>
  <c r="AV2125" i="6"/>
  <c r="AV2128" i="6"/>
  <c r="AV2172" i="6"/>
  <c r="AV2344" i="6"/>
  <c r="AV2352" i="6"/>
  <c r="AV1096" i="6"/>
  <c r="AV1241" i="6"/>
  <c r="AV1295" i="6"/>
  <c r="AV1321" i="6"/>
  <c r="AV1432" i="6"/>
  <c r="AV1530" i="6"/>
  <c r="AV1609" i="6"/>
  <c r="AV1679" i="6"/>
  <c r="AV1692" i="6"/>
  <c r="AV1707" i="6"/>
  <c r="AV1876" i="6"/>
  <c r="AV1892" i="6"/>
  <c r="AV1923" i="6"/>
  <c r="AV1944" i="6"/>
  <c r="AV1994" i="6"/>
  <c r="AV2054" i="6"/>
  <c r="AV2113" i="6"/>
  <c r="AV2141" i="6"/>
  <c r="AV2170" i="6"/>
  <c r="AV2196" i="6"/>
  <c r="AV2204" i="6"/>
  <c r="AV2212" i="6"/>
  <c r="AV2220" i="6"/>
  <c r="AV936" i="6"/>
  <c r="AV946" i="6"/>
  <c r="AV954" i="6"/>
  <c r="AV962" i="6"/>
  <c r="AV1007" i="6"/>
  <c r="AV1017" i="6"/>
  <c r="AV1025" i="6"/>
  <c r="AV1033" i="6"/>
  <c r="AV1041" i="6"/>
  <c r="AV1049" i="6"/>
  <c r="AV1105" i="6"/>
  <c r="AV1120" i="6"/>
  <c r="AV1123" i="6"/>
  <c r="AV1188" i="6"/>
  <c r="AV1196" i="6"/>
  <c r="AV1231" i="6"/>
  <c r="AV1244" i="6"/>
  <c r="AV1288" i="6"/>
  <c r="AV1385" i="6"/>
  <c r="AV1401" i="6"/>
  <c r="AV1451" i="6"/>
  <c r="AV1459" i="6"/>
  <c r="AV1478" i="6"/>
  <c r="AV1507" i="6"/>
  <c r="AV1528" i="6"/>
  <c r="AV1570" i="6"/>
  <c r="AV1578" i="6"/>
  <c r="AV1586" i="6"/>
  <c r="AV1612" i="6"/>
  <c r="AV1633" i="6"/>
  <c r="AV1656" i="6"/>
  <c r="AV1682" i="6"/>
  <c r="AV1702" i="6"/>
  <c r="AV1734" i="6"/>
  <c r="AV1739" i="6"/>
  <c r="AV1802" i="6"/>
  <c r="AV1817" i="6"/>
  <c r="AV1890" i="6"/>
  <c r="AV1895" i="6"/>
  <c r="AV1926" i="6"/>
  <c r="AV1939" i="6"/>
  <c r="AV2000" i="6"/>
  <c r="AV2021" i="6"/>
  <c r="AV2057" i="6"/>
  <c r="AV2121" i="6"/>
  <c r="AV2173" i="6"/>
  <c r="AV2236" i="6"/>
  <c r="AV2252" i="6"/>
  <c r="AV2272" i="6"/>
  <c r="AV2280" i="6"/>
  <c r="AV2379" i="6"/>
  <c r="AV1081" i="6"/>
  <c r="AV1100" i="6"/>
  <c r="AV1138" i="6"/>
  <c r="AV1141" i="6"/>
  <c r="AV1181" i="6"/>
  <c r="AV1194" i="6"/>
  <c r="AV1218" i="6"/>
  <c r="AV1226" i="6"/>
  <c r="AV1291" i="6"/>
  <c r="AV1383" i="6"/>
  <c r="AV1399" i="6"/>
  <c r="AV1418" i="6"/>
  <c r="AV1491" i="6"/>
  <c r="AV1510" i="6"/>
  <c r="AV1515" i="6"/>
  <c r="AV1544" i="6"/>
  <c r="AV1628" i="6"/>
  <c r="AV1664" i="6"/>
  <c r="AV1672" i="6"/>
  <c r="AV1695" i="6"/>
  <c r="AV1711" i="6"/>
  <c r="AV1754" i="6"/>
  <c r="AV1784" i="6"/>
  <c r="AV1805" i="6"/>
  <c r="AV1810" i="6"/>
  <c r="AV1820" i="6"/>
  <c r="AV1830" i="6"/>
  <c r="AV1853" i="6"/>
  <c r="AV1872" i="6"/>
  <c r="AV1888" i="6"/>
  <c r="AV1905" i="6"/>
  <c r="AV1921" i="6"/>
  <c r="AV2024" i="6"/>
  <c r="AV2103" i="6"/>
  <c r="AV2116" i="6"/>
  <c r="AV2176" i="6"/>
  <c r="AV2194" i="6"/>
  <c r="AV2202" i="6"/>
  <c r="AV2210" i="6"/>
  <c r="AV2218" i="6"/>
  <c r="AV2247" i="6"/>
  <c r="AV2387" i="6"/>
  <c r="AV2335" i="6"/>
  <c r="AV2343" i="6"/>
  <c r="AV2348" i="6"/>
  <c r="AV2351" i="6"/>
  <c r="AV2359" i="6"/>
  <c r="AV2367" i="6"/>
  <c r="AV942" i="6"/>
  <c r="AV1071" i="6"/>
  <c r="AV1079" i="6"/>
  <c r="AV1090" i="6"/>
  <c r="AV1098" i="6"/>
  <c r="AV1106" i="6"/>
  <c r="AV1202" i="6"/>
  <c r="AV1205" i="6"/>
  <c r="AV1237" i="6"/>
  <c r="AV1245" i="6"/>
  <c r="AV1253" i="6"/>
  <c r="AV1261" i="6"/>
  <c r="AV1323" i="6"/>
  <c r="AV1331" i="6"/>
  <c r="AV1339" i="6"/>
  <c r="AV1428" i="6"/>
  <c r="AV1434" i="6"/>
  <c r="AV1436" i="6"/>
  <c r="AV1489" i="6"/>
  <c r="AV1492" i="6"/>
  <c r="AV1497" i="6"/>
  <c r="AV1537" i="6"/>
  <c r="AV1557" i="6"/>
  <c r="AV1613" i="6"/>
  <c r="AV1618" i="6"/>
  <c r="AV1621" i="6"/>
  <c r="AV1644" i="6"/>
  <c r="AV1683" i="6"/>
  <c r="AV1714" i="6"/>
  <c r="AV1722" i="6"/>
  <c r="AV1727" i="6"/>
  <c r="AV1749" i="6"/>
  <c r="AV1785" i="6"/>
  <c r="AV1800" i="6"/>
  <c r="AV1818" i="6"/>
  <c r="AV1833" i="6"/>
  <c r="AV1848" i="6"/>
  <c r="AV1868" i="6"/>
  <c r="AV1884" i="6"/>
  <c r="AV1950" i="6"/>
  <c r="AV1953" i="6"/>
  <c r="AV1961" i="6"/>
  <c r="AV1969" i="6"/>
  <c r="AV1977" i="6"/>
  <c r="AV2022" i="6"/>
  <c r="AV2040" i="6"/>
  <c r="AV2050" i="6"/>
  <c r="AV2066" i="6"/>
  <c r="AV2071" i="6"/>
  <c r="AV2140" i="6"/>
  <c r="AV2145" i="6"/>
  <c r="AV2166" i="6"/>
  <c r="AV2184" i="6"/>
  <c r="AV2192" i="6"/>
  <c r="AV2197" i="6"/>
  <c r="AV2200" i="6"/>
  <c r="AV2205" i="6"/>
  <c r="AV2208" i="6"/>
  <c r="AV2213" i="6"/>
  <c r="AV2216" i="6"/>
  <c r="AV2221" i="6"/>
  <c r="AV2245" i="6"/>
  <c r="AV2248" i="6"/>
  <c r="AV2258" i="6"/>
  <c r="AV2268" i="6"/>
  <c r="AV2294" i="6"/>
  <c r="AV2312" i="6"/>
  <c r="AV2322" i="6"/>
  <c r="AV2375" i="6"/>
  <c r="AV2395" i="6"/>
  <c r="AV919" i="6"/>
  <c r="AV927" i="6"/>
  <c r="AV935" i="6"/>
  <c r="AV940" i="6"/>
  <c r="AV950" i="6"/>
  <c r="AV958" i="6"/>
  <c r="AV977" i="6"/>
  <c r="AV985" i="6"/>
  <c r="AV1063" i="6"/>
  <c r="AV1069" i="6"/>
  <c r="AV1085" i="6"/>
  <c r="AV1101" i="6"/>
  <c r="AV1240" i="6"/>
  <c r="AV1264" i="6"/>
  <c r="AV1269" i="6"/>
  <c r="AV1279" i="6"/>
  <c r="AV1307" i="6"/>
  <c r="AV1315" i="6"/>
  <c r="AV1342" i="6"/>
  <c r="AV1376" i="6"/>
  <c r="AV1442" i="6"/>
  <c r="AV1455" i="6"/>
  <c r="AV1474" i="6"/>
  <c r="AV1479" i="6"/>
  <c r="AV1482" i="6"/>
  <c r="AV1503" i="6"/>
  <c r="AV1518" i="6"/>
  <c r="AV1595" i="6"/>
  <c r="AV1624" i="6"/>
  <c r="AV1631" i="6"/>
  <c r="AV1639" i="6"/>
  <c r="AV1654" i="6"/>
  <c r="AV1662" i="6"/>
  <c r="AV1673" i="6"/>
  <c r="AV1696" i="6"/>
  <c r="AV1717" i="6"/>
  <c r="AV1730" i="6"/>
  <c r="AV1750" i="6"/>
  <c r="AV1767" i="6"/>
  <c r="AV1788" i="6"/>
  <c r="AV1798" i="6"/>
  <c r="AV1806" i="6"/>
  <c r="AV1821" i="6"/>
  <c r="AV1826" i="6"/>
  <c r="AV1836" i="6"/>
  <c r="AV1841" i="6"/>
  <c r="AV1846" i="6"/>
  <c r="AV1854" i="6"/>
  <c r="AV1866" i="6"/>
  <c r="AV1882" i="6"/>
  <c r="AV1914" i="6"/>
  <c r="AV1935" i="6"/>
  <c r="AV1948" i="6"/>
  <c r="AV1993" i="6"/>
  <c r="AV2001" i="6"/>
  <c r="AV2014" i="6"/>
  <c r="AV2030" i="6"/>
  <c r="AV2061" i="6"/>
  <c r="AV2135" i="6"/>
  <c r="AV2190" i="6"/>
  <c r="AV2230" i="6"/>
  <c r="AV2235" i="6"/>
  <c r="AV2278" i="6"/>
  <c r="AV2289" i="6"/>
  <c r="AV2297" i="6"/>
  <c r="AV2349" i="6"/>
  <c r="AV2357" i="6"/>
  <c r="AV2365" i="6"/>
  <c r="AV594" i="6"/>
  <c r="AV614" i="6"/>
  <c r="AV708" i="6"/>
  <c r="AV849" i="6"/>
  <c r="AV1009" i="6"/>
  <c r="AV1903" i="6"/>
  <c r="AV1932" i="6"/>
  <c r="AV1955" i="6"/>
  <c r="AV1963" i="6"/>
  <c r="AV1971" i="6"/>
  <c r="AV1979" i="6"/>
  <c r="AV2137" i="6"/>
  <c r="AV2260" i="6"/>
  <c r="AV128" i="6"/>
  <c r="AV142" i="6"/>
  <c r="AV185" i="6"/>
  <c r="AV197" i="6"/>
  <c r="AV240" i="6"/>
  <c r="AV257" i="6"/>
  <c r="AV338" i="6"/>
  <c r="AV370" i="6"/>
  <c r="AV458" i="6"/>
  <c r="AV485" i="6"/>
  <c r="AV500" i="6"/>
  <c r="AV589" i="6"/>
  <c r="AV816" i="6"/>
  <c r="AV999" i="6"/>
  <c r="AV1393" i="6"/>
  <c r="AV1409" i="6"/>
  <c r="AV2063" i="6"/>
  <c r="AV2283" i="6"/>
  <c r="AV395" i="6"/>
  <c r="AV398" i="6"/>
  <c r="AV403" i="6"/>
  <c r="AV406" i="6"/>
  <c r="AV411" i="6"/>
  <c r="AV414" i="6"/>
  <c r="AV419" i="6"/>
  <c r="AV454" i="6"/>
  <c r="AV585" i="6"/>
  <c r="AV2" i="6"/>
  <c r="AV88" i="6"/>
  <c r="AV93" i="6"/>
  <c r="AV101" i="6"/>
  <c r="AV109" i="6"/>
  <c r="AV117" i="6"/>
  <c r="AV181" i="6"/>
  <c r="AV275" i="6"/>
  <c r="AV283" i="6"/>
  <c r="AV291" i="6"/>
  <c r="AV299" i="6"/>
  <c r="AV430" i="6"/>
  <c r="AV438" i="6"/>
  <c r="AV446" i="6"/>
  <c r="AV469" i="6"/>
  <c r="AV474" i="6"/>
  <c r="AV523" i="6"/>
  <c r="AV544" i="6"/>
  <c r="AV552" i="6"/>
  <c r="AV560" i="6"/>
  <c r="AV568" i="6"/>
  <c r="AV573" i="6"/>
  <c r="AV697" i="6"/>
  <c r="AV830" i="6"/>
  <c r="AV863" i="6"/>
  <c r="AV868" i="6"/>
  <c r="AV873" i="6"/>
  <c r="AV876" i="6"/>
  <c r="AV881" i="6"/>
  <c r="AV889" i="6"/>
  <c r="AV892" i="6"/>
  <c r="AV897" i="6"/>
  <c r="AV900" i="6"/>
  <c r="AV908" i="6"/>
  <c r="AV916" i="6"/>
  <c r="AV924" i="6"/>
  <c r="AV932" i="6"/>
  <c r="AV1311" i="6"/>
  <c r="AV456" i="6"/>
  <c r="AV96" i="6"/>
  <c r="AV104" i="6"/>
  <c r="AV112" i="6"/>
  <c r="AV120" i="6"/>
  <c r="AV148" i="6"/>
  <c r="AV155" i="6"/>
  <c r="AV167" i="6"/>
  <c r="AV201" i="6"/>
  <c r="AV213" i="6"/>
  <c r="AV256" i="6"/>
  <c r="AV286" i="6"/>
  <c r="AV349" i="6"/>
  <c r="AV381" i="6"/>
  <c r="AV467" i="6"/>
  <c r="AV499" i="6"/>
  <c r="AV504" i="6"/>
  <c r="AV531" i="6"/>
  <c r="AV539" i="6"/>
  <c r="AV549" i="6"/>
  <c r="AV557" i="6"/>
  <c r="AV565" i="6"/>
  <c r="AV596" i="6"/>
  <c r="AV1055" i="6"/>
  <c r="AV1076" i="6"/>
  <c r="AV1084" i="6"/>
  <c r="AV1268" i="6"/>
  <c r="AV171" i="6"/>
  <c r="AV587" i="6"/>
  <c r="AV169" i="6"/>
  <c r="AV89" i="6"/>
  <c r="AV99" i="6"/>
  <c r="AV107" i="6"/>
  <c r="AV115" i="6"/>
  <c r="AV132" i="6"/>
  <c r="AV153" i="6"/>
  <c r="AV182" i="6"/>
  <c r="AV196" i="6"/>
  <c r="AV199" i="6"/>
  <c r="AV225" i="6"/>
  <c r="AV247" i="6"/>
  <c r="AV259" i="6"/>
  <c r="AV273" i="6"/>
  <c r="AV281" i="6"/>
  <c r="AV289" i="6"/>
  <c r="AV297" i="6"/>
  <c r="AV352" i="6"/>
  <c r="AV384" i="6"/>
  <c r="AV428" i="6"/>
  <c r="AV436" i="6"/>
  <c r="AV444" i="6"/>
  <c r="AV452" i="6"/>
  <c r="AV472" i="6"/>
  <c r="AV502" i="6"/>
  <c r="AV601" i="6"/>
  <c r="AV624" i="6"/>
  <c r="AV695" i="6"/>
  <c r="AV828" i="6"/>
  <c r="AV1021" i="6"/>
  <c r="AV1029" i="6"/>
  <c r="AV1037" i="6"/>
  <c r="AV1045" i="6"/>
  <c r="AV321" i="6"/>
  <c r="AV329" i="6"/>
  <c r="AV334" i="6"/>
  <c r="AV350" i="6"/>
  <c r="AV366" i="6"/>
  <c r="AV382" i="6"/>
  <c r="AV393" i="6"/>
  <c r="AV396" i="6"/>
  <c r="AV401" i="6"/>
  <c r="AV404" i="6"/>
  <c r="AV409" i="6"/>
  <c r="AV412" i="6"/>
  <c r="AV417" i="6"/>
  <c r="AV420" i="6"/>
  <c r="AV423" i="6"/>
  <c r="AV431" i="6"/>
  <c r="AV439" i="6"/>
  <c r="AV447" i="6"/>
  <c r="AV468" i="6"/>
  <c r="AV498" i="6"/>
  <c r="AV521" i="6"/>
  <c r="AV550" i="6"/>
  <c r="AV558" i="6"/>
  <c r="AV566" i="6"/>
  <c r="AV597" i="6"/>
  <c r="AV623" i="6"/>
  <c r="AV635" i="6"/>
  <c r="AV640" i="6"/>
  <c r="AV643" i="6"/>
  <c r="AV648" i="6"/>
  <c r="AV651" i="6"/>
  <c r="AV729" i="6"/>
  <c r="AV737" i="6"/>
  <c r="AV745" i="6"/>
  <c r="AV777" i="6"/>
  <c r="AV785" i="6"/>
  <c r="AV793" i="6"/>
  <c r="AV801" i="6"/>
  <c r="AV809" i="6"/>
  <c r="AV834" i="6"/>
  <c r="AV839" i="6"/>
  <c r="AV989" i="6"/>
  <c r="AV1124" i="6"/>
  <c r="AV1134" i="6"/>
  <c r="AV1229" i="6"/>
  <c r="AV1255" i="6"/>
  <c r="AV1627" i="6"/>
  <c r="AV87" i="6"/>
  <c r="AV97" i="6"/>
  <c r="AV105" i="6"/>
  <c r="AV113" i="6"/>
  <c r="AV163" i="6"/>
  <c r="AV179" i="6"/>
  <c r="AV394" i="6"/>
  <c r="AV399" i="6"/>
  <c r="AV402" i="6"/>
  <c r="AV407" i="6"/>
  <c r="AV410" i="6"/>
  <c r="AV415" i="6"/>
  <c r="AV418" i="6"/>
  <c r="AV421" i="6"/>
  <c r="AV429" i="6"/>
  <c r="AV437" i="6"/>
  <c r="AV445" i="6"/>
  <c r="AV464" i="6"/>
  <c r="AV480" i="6"/>
  <c r="AV494" i="6"/>
  <c r="AV510" i="6"/>
  <c r="AV517" i="6"/>
  <c r="AV548" i="6"/>
  <c r="AV556" i="6"/>
  <c r="AV564" i="6"/>
  <c r="AV572" i="6"/>
  <c r="AV581" i="6"/>
  <c r="AV593" i="6"/>
  <c r="AV607" i="6"/>
  <c r="AV619" i="6"/>
  <c r="AV633" i="6"/>
  <c r="AV638" i="6"/>
  <c r="AV641" i="6"/>
  <c r="AV646" i="6"/>
  <c r="AV649" i="6"/>
  <c r="AV654" i="6"/>
  <c r="AV657" i="6"/>
  <c r="AV662" i="6"/>
  <c r="AV665" i="6"/>
  <c r="AV673" i="6"/>
  <c r="AV681" i="6"/>
  <c r="AV689" i="6"/>
  <c r="AV703" i="6"/>
  <c r="AV712" i="6"/>
  <c r="AV727" i="6"/>
  <c r="AV735" i="6"/>
  <c r="AV743" i="6"/>
  <c r="AV751" i="6"/>
  <c r="AV820" i="6"/>
  <c r="AV832" i="6"/>
  <c r="AV959" i="6"/>
  <c r="AV1115" i="6"/>
  <c r="AV1219" i="6"/>
  <c r="AV1227" i="6"/>
  <c r="AV1499" i="6"/>
  <c r="AV85" i="6"/>
  <c r="AV100" i="6"/>
  <c r="AV108" i="6"/>
  <c r="AV116" i="6"/>
  <c r="AV177" i="6"/>
  <c r="AV189" i="6"/>
  <c r="AV205" i="6"/>
  <c r="AV212" i="6"/>
  <c r="AV219" i="6"/>
  <c r="AV235" i="6"/>
  <c r="AV251" i="6"/>
  <c r="AV267" i="6"/>
  <c r="AV274" i="6"/>
  <c r="AV279" i="6"/>
  <c r="AV282" i="6"/>
  <c r="AV287" i="6"/>
  <c r="AV290" i="6"/>
  <c r="AV295" i="6"/>
  <c r="AV298" i="6"/>
  <c r="AV306" i="6"/>
  <c r="AV314" i="6"/>
  <c r="AV322" i="6"/>
  <c r="AV330" i="6"/>
  <c r="AV344" i="6"/>
  <c r="AV360" i="6"/>
  <c r="AV376" i="6"/>
  <c r="AV392" i="6"/>
  <c r="AV426" i="6"/>
  <c r="AV434" i="6"/>
  <c r="AV442" i="6"/>
  <c r="AV450" i="6"/>
  <c r="AV462" i="6"/>
  <c r="AV478" i="6"/>
  <c r="AV492" i="6"/>
  <c r="AV508" i="6"/>
  <c r="AV515" i="6"/>
  <c r="AV527" i="6"/>
  <c r="AV532" i="6"/>
  <c r="AV535" i="6"/>
  <c r="AV540" i="6"/>
  <c r="AV545" i="6"/>
  <c r="AV553" i="6"/>
  <c r="AV561" i="6"/>
  <c r="AV569" i="6"/>
  <c r="AV579" i="6"/>
  <c r="AV584" i="6"/>
  <c r="AV605" i="6"/>
  <c r="AV668" i="6"/>
  <c r="AV676" i="6"/>
  <c r="AV684" i="6"/>
  <c r="AV692" i="6"/>
  <c r="AV835" i="6"/>
  <c r="AV934" i="6"/>
  <c r="AV939" i="6"/>
  <c r="AV957" i="6"/>
  <c r="AV993" i="6"/>
  <c r="AV1102" i="6"/>
  <c r="AV1110" i="6"/>
  <c r="AV1214" i="6"/>
  <c r="AV1305" i="6"/>
  <c r="AV1344" i="6"/>
  <c r="AV1352" i="6"/>
  <c r="AV1397" i="6"/>
  <c r="AV1494" i="6"/>
  <c r="AV1502" i="6"/>
  <c r="AV1504" i="6"/>
  <c r="AV90" i="6"/>
  <c r="AV95" i="6"/>
  <c r="AV103" i="6"/>
  <c r="AV111" i="6"/>
  <c r="AV119" i="6"/>
  <c r="AV122" i="6"/>
  <c r="AV159" i="6"/>
  <c r="AV175" i="6"/>
  <c r="AV187" i="6"/>
  <c r="AV203" i="6"/>
  <c r="AV217" i="6"/>
  <c r="AV233" i="6"/>
  <c r="AV249" i="6"/>
  <c r="AV265" i="6"/>
  <c r="AV309" i="6"/>
  <c r="AV317" i="6"/>
  <c r="AV325" i="6"/>
  <c r="AV342" i="6"/>
  <c r="AV358" i="6"/>
  <c r="AV374" i="6"/>
  <c r="AV390" i="6"/>
  <c r="AV400" i="6"/>
  <c r="AV408" i="6"/>
  <c r="AV416" i="6"/>
  <c r="AV427" i="6"/>
  <c r="AV435" i="6"/>
  <c r="AV443" i="6"/>
  <c r="AV451" i="6"/>
  <c r="AV460" i="6"/>
  <c r="AV476" i="6"/>
  <c r="AV490" i="6"/>
  <c r="AV506" i="6"/>
  <c r="AV513" i="6"/>
  <c r="AV522" i="6"/>
  <c r="AV546" i="6"/>
  <c r="AV554" i="6"/>
  <c r="AV562" i="6"/>
  <c r="AV570" i="6"/>
  <c r="AV577" i="6"/>
  <c r="AV591" i="6"/>
  <c r="AV603" i="6"/>
  <c r="AV617" i="6"/>
  <c r="AV631" i="6"/>
  <c r="AV636" i="6"/>
  <c r="AV639" i="6"/>
  <c r="AV644" i="6"/>
  <c r="AV647" i="6"/>
  <c r="AV652" i="6"/>
  <c r="AV655" i="6"/>
  <c r="AV660" i="6"/>
  <c r="AV663" i="6"/>
  <c r="AV671" i="6"/>
  <c r="AV679" i="6"/>
  <c r="AV687" i="6"/>
  <c r="AV699" i="6"/>
  <c r="AV818" i="6"/>
  <c r="AV823" i="6"/>
  <c r="AV860" i="6"/>
  <c r="AV937" i="6"/>
  <c r="AV1050" i="6"/>
  <c r="AV1073" i="6"/>
  <c r="AV1089" i="6"/>
  <c r="AV1113" i="6"/>
  <c r="AV1201" i="6"/>
  <c r="AV1282" i="6"/>
  <c r="AV1290" i="6"/>
  <c r="AV1395" i="6"/>
  <c r="AV1411" i="6"/>
  <c r="AV1426" i="6"/>
  <c r="AV1680" i="6"/>
  <c r="AV783" i="6"/>
  <c r="AV791" i="6"/>
  <c r="AV799" i="6"/>
  <c r="AV807" i="6"/>
  <c r="AV817" i="6"/>
  <c r="AV833" i="6"/>
  <c r="AV864" i="6"/>
  <c r="AV933" i="6"/>
  <c r="AV944" i="6"/>
  <c r="AV947" i="6"/>
  <c r="AV983" i="6"/>
  <c r="AV1010" i="6"/>
  <c r="AV1058" i="6"/>
  <c r="AV1066" i="6"/>
  <c r="AV1118" i="6"/>
  <c r="AV1125" i="6"/>
  <c r="AV1142" i="6"/>
  <c r="AV1150" i="6"/>
  <c r="AV1158" i="6"/>
  <c r="AV1166" i="6"/>
  <c r="AV1186" i="6"/>
  <c r="AV1198" i="6"/>
  <c r="AV1209" i="6"/>
  <c r="AV1222" i="6"/>
  <c r="AV1251" i="6"/>
  <c r="AV1274" i="6"/>
  <c r="AV1319" i="6"/>
  <c r="AV1324" i="6"/>
  <c r="AV1334" i="6"/>
  <c r="AV1350" i="6"/>
  <c r="AV1447" i="6"/>
  <c r="AV1463" i="6"/>
  <c r="AV1471" i="6"/>
  <c r="AV1484" i="6"/>
  <c r="AV1643" i="6"/>
  <c r="AV1733" i="6"/>
  <c r="AV627" i="6"/>
  <c r="AV634" i="6"/>
  <c r="AV637" i="6"/>
  <c r="AV642" i="6"/>
  <c r="AV645" i="6"/>
  <c r="AV650" i="6"/>
  <c r="AV653" i="6"/>
  <c r="AV658" i="6"/>
  <c r="AV661" i="6"/>
  <c r="AV669" i="6"/>
  <c r="AV677" i="6"/>
  <c r="AV685" i="6"/>
  <c r="AV720" i="6"/>
  <c r="AV725" i="6"/>
  <c r="AV733" i="6"/>
  <c r="AV741" i="6"/>
  <c r="AV749" i="6"/>
  <c r="AV781" i="6"/>
  <c r="AV789" i="6"/>
  <c r="AV797" i="6"/>
  <c r="AV813" i="6"/>
  <c r="AV829" i="6"/>
  <c r="AV848" i="6"/>
  <c r="AV862" i="6"/>
  <c r="AV880" i="6"/>
  <c r="AV907" i="6"/>
  <c r="AV915" i="6"/>
  <c r="AV923" i="6"/>
  <c r="AV931" i="6"/>
  <c r="AV981" i="6"/>
  <c r="AV994" i="6"/>
  <c r="AV1108" i="6"/>
  <c r="AV1133" i="6"/>
  <c r="AV1145" i="6"/>
  <c r="AV1148" i="6"/>
  <c r="AV1153" i="6"/>
  <c r="AV1156" i="6"/>
  <c r="AV1161" i="6"/>
  <c r="AV1164" i="6"/>
  <c r="AV1169" i="6"/>
  <c r="AV1172" i="6"/>
  <c r="AV1174" i="6"/>
  <c r="AV1272" i="6"/>
  <c r="AV625" i="6"/>
  <c r="AV632" i="6"/>
  <c r="AV664" i="6"/>
  <c r="AV672" i="6"/>
  <c r="AV680" i="6"/>
  <c r="AV688" i="6"/>
  <c r="AV718" i="6"/>
  <c r="AV728" i="6"/>
  <c r="AV736" i="6"/>
  <c r="AV744" i="6"/>
  <c r="AV752" i="6"/>
  <c r="AV757" i="6"/>
  <c r="AV760" i="6"/>
  <c r="AV765" i="6"/>
  <c r="AV768" i="6"/>
  <c r="AV773" i="6"/>
  <c r="AV776" i="6"/>
  <c r="AV784" i="6"/>
  <c r="AV792" i="6"/>
  <c r="AV800" i="6"/>
  <c r="AV827" i="6"/>
  <c r="AV853" i="6"/>
  <c r="AV865" i="6"/>
  <c r="AV870" i="6"/>
  <c r="AV875" i="6"/>
  <c r="AV878" i="6"/>
  <c r="AV883" i="6"/>
  <c r="AV891" i="6"/>
  <c r="AV894" i="6"/>
  <c r="AV899" i="6"/>
  <c r="AV902" i="6"/>
  <c r="AV910" i="6"/>
  <c r="AV918" i="6"/>
  <c r="AV926" i="6"/>
  <c r="AV943" i="6"/>
  <c r="AV1061" i="6"/>
  <c r="AV1126" i="6"/>
  <c r="AV1131" i="6"/>
  <c r="AV1185" i="6"/>
  <c r="AV1197" i="6"/>
  <c r="AV1275" i="6"/>
  <c r="AV1299" i="6"/>
  <c r="AV1367" i="6"/>
  <c r="AV1380" i="6"/>
  <c r="AV1485" i="6"/>
  <c r="AV1490" i="6"/>
  <c r="AV1495" i="6"/>
  <c r="AV1498" i="6"/>
  <c r="AV1506" i="6"/>
  <c r="AV1555" i="6"/>
  <c r="AV1700" i="6"/>
  <c r="AV1705" i="6"/>
  <c r="AV656" i="6"/>
  <c r="AV659" i="6"/>
  <c r="AV667" i="6"/>
  <c r="AV675" i="6"/>
  <c r="AV683" i="6"/>
  <c r="AV691" i="6"/>
  <c r="AV716" i="6"/>
  <c r="AV723" i="6"/>
  <c r="AV731" i="6"/>
  <c r="AV739" i="6"/>
  <c r="AV747" i="6"/>
  <c r="AV779" i="6"/>
  <c r="AV787" i="6"/>
  <c r="AV795" i="6"/>
  <c r="AV803" i="6"/>
  <c r="AV811" i="6"/>
  <c r="AV825" i="6"/>
  <c r="AV841" i="6"/>
  <c r="AV846" i="6"/>
  <c r="AV851" i="6"/>
  <c r="AV886" i="6"/>
  <c r="AV905" i="6"/>
  <c r="AV913" i="6"/>
  <c r="AV921" i="6"/>
  <c r="AV929" i="6"/>
  <c r="AV941" i="6"/>
  <c r="AV951" i="6"/>
  <c r="AV969" i="6"/>
  <c r="AV979" i="6"/>
  <c r="AV987" i="6"/>
  <c r="AV992" i="6"/>
  <c r="AV1112" i="6"/>
  <c r="AV1129" i="6"/>
  <c r="AV1143" i="6"/>
  <c r="AV1146" i="6"/>
  <c r="AV1151" i="6"/>
  <c r="AV1154" i="6"/>
  <c r="AV1159" i="6"/>
  <c r="AV1162" i="6"/>
  <c r="AV1167" i="6"/>
  <c r="AV1170" i="6"/>
  <c r="AV1247" i="6"/>
  <c r="AV1263" i="6"/>
  <c r="AV1280" i="6"/>
  <c r="AV1287" i="6"/>
  <c r="AV1330" i="6"/>
  <c r="AV1338" i="6"/>
  <c r="AV1346" i="6"/>
  <c r="AV1354" i="6"/>
  <c r="AV1430" i="6"/>
  <c r="AV1501" i="6"/>
  <c r="AV1509" i="6"/>
  <c r="AV1519" i="6"/>
  <c r="AV1527" i="6"/>
  <c r="AV1540" i="6"/>
  <c r="AV1548" i="6"/>
  <c r="AV1703" i="6"/>
  <c r="AV1761" i="6"/>
  <c r="AV1092" i="6"/>
  <c r="AV1127" i="6"/>
  <c r="AV1184" i="6"/>
  <c r="AV1210" i="6"/>
  <c r="AV1215" i="6"/>
  <c r="AV1225" i="6"/>
  <c r="AV1233" i="6"/>
  <c r="AV1243" i="6"/>
  <c r="AV1246" i="6"/>
  <c r="AV1256" i="6"/>
  <c r="AV1273" i="6"/>
  <c r="AV1289" i="6"/>
  <c r="AV1293" i="6"/>
  <c r="AV1306" i="6"/>
  <c r="AV1347" i="6"/>
  <c r="AV1360" i="6"/>
  <c r="AV1368" i="6"/>
  <c r="AV1378" i="6"/>
  <c r="AV1431" i="6"/>
  <c r="AV1448" i="6"/>
  <c r="AV1456" i="6"/>
  <c r="AV1477" i="6"/>
  <c r="AV1480" i="6"/>
  <c r="AV1500" i="6"/>
  <c r="AV1505" i="6"/>
  <c r="AV1517" i="6"/>
  <c r="AV1560" i="6"/>
  <c r="AV1597" i="6"/>
  <c r="AV1602" i="6"/>
  <c r="AV1605" i="6"/>
  <c r="AV1615" i="6"/>
  <c r="AV1620" i="6"/>
  <c r="AV1648" i="6"/>
  <c r="AV1668" i="6"/>
  <c r="AV1698" i="6"/>
  <c r="AV1724" i="6"/>
  <c r="AV1774" i="6"/>
  <c r="AV1804" i="6"/>
  <c r="AV1834" i="6"/>
  <c r="AV1894" i="6"/>
  <c r="AV2053" i="6"/>
  <c r="AV2276" i="6"/>
  <c r="AV2383" i="6"/>
  <c r="AV805" i="6"/>
  <c r="AV857" i="6"/>
  <c r="AV874" i="6"/>
  <c r="AV879" i="6"/>
  <c r="AV887" i="6"/>
  <c r="AV890" i="6"/>
  <c r="AV895" i="6"/>
  <c r="AV898" i="6"/>
  <c r="AV906" i="6"/>
  <c r="AV914" i="6"/>
  <c r="AV922" i="6"/>
  <c r="AV930" i="6"/>
  <c r="AV945" i="6"/>
  <c r="AV952" i="6"/>
  <c r="AV955" i="6"/>
  <c r="AV960" i="6"/>
  <c r="AV978" i="6"/>
  <c r="AV1104" i="6"/>
  <c r="AV1121" i="6"/>
  <c r="AV1137" i="6"/>
  <c r="AV1144" i="6"/>
  <c r="AV1152" i="6"/>
  <c r="AV1160" i="6"/>
  <c r="AV1168" i="6"/>
  <c r="AV1190" i="6"/>
  <c r="AV1203" i="6"/>
  <c r="AV1211" i="6"/>
  <c r="AV1257" i="6"/>
  <c r="AV1267" i="6"/>
  <c r="AV1283" i="6"/>
  <c r="AV1309" i="6"/>
  <c r="AV1335" i="6"/>
  <c r="AV1356" i="6"/>
  <c r="AV1366" i="6"/>
  <c r="AV1369" i="6"/>
  <c r="AV1414" i="6"/>
  <c r="AV1444" i="6"/>
  <c r="AV1449" i="6"/>
  <c r="AV1457" i="6"/>
  <c r="AV1488" i="6"/>
  <c r="AV1493" i="6"/>
  <c r="AV1496" i="6"/>
  <c r="AV1513" i="6"/>
  <c r="AV1634" i="6"/>
  <c r="AV1684" i="6"/>
  <c r="AV1735" i="6"/>
  <c r="AV1790" i="6"/>
  <c r="AV1850" i="6"/>
  <c r="AV1910" i="6"/>
  <c r="AV1918" i="6"/>
  <c r="AV2026" i="6"/>
  <c r="AV2399" i="6"/>
  <c r="AV808" i="6"/>
  <c r="AV855" i="6"/>
  <c r="AV882" i="6"/>
  <c r="AV909" i="6"/>
  <c r="AV917" i="6"/>
  <c r="AV925" i="6"/>
  <c r="AV953" i="6"/>
  <c r="AV961" i="6"/>
  <c r="AV971" i="6"/>
  <c r="AV976" i="6"/>
  <c r="AV1023" i="6"/>
  <c r="AV1031" i="6"/>
  <c r="AV1039" i="6"/>
  <c r="AV1047" i="6"/>
  <c r="AV1059" i="6"/>
  <c r="AV1067" i="6"/>
  <c r="AV1094" i="6"/>
  <c r="AV1119" i="6"/>
  <c r="AV1135" i="6"/>
  <c r="AV1200" i="6"/>
  <c r="AV1206" i="6"/>
  <c r="AV1221" i="6"/>
  <c r="AV1239" i="6"/>
  <c r="AV1260" i="6"/>
  <c r="AV1265" i="6"/>
  <c r="AV1281" i="6"/>
  <c r="AV1297" i="6"/>
  <c r="AV1310" i="6"/>
  <c r="AV1343" i="6"/>
  <c r="AV1351" i="6"/>
  <c r="AV1364" i="6"/>
  <c r="AV1372" i="6"/>
  <c r="AV1382" i="6"/>
  <c r="AV1415" i="6"/>
  <c r="AV1452" i="6"/>
  <c r="AV1460" i="6"/>
  <c r="AV1473" i="6"/>
  <c r="AV1476" i="6"/>
  <c r="AV1481" i="6"/>
  <c r="AV1486" i="6"/>
  <c r="AV1508" i="6"/>
  <c r="AV1511" i="6"/>
  <c r="AV1521" i="6"/>
  <c r="AV1531" i="6"/>
  <c r="AV1533" i="6"/>
  <c r="AV1536" i="6"/>
  <c r="AV1556" i="6"/>
  <c r="AV1629" i="6"/>
  <c r="AV1657" i="6"/>
  <c r="AV1687" i="6"/>
  <c r="AV1770" i="6"/>
  <c r="AV1838" i="6"/>
  <c r="AV1942" i="6"/>
  <c r="AV1992" i="6"/>
  <c r="AV2039" i="6"/>
  <c r="AV2147" i="6"/>
  <c r="AV2285" i="6"/>
  <c r="AV2293" i="6"/>
  <c r="AV1529" i="6"/>
  <c r="AV1543" i="6"/>
  <c r="AV1593" i="6"/>
  <c r="AV1600" i="6"/>
  <c r="AV1603" i="6"/>
  <c r="AV1630" i="6"/>
  <c r="AV1646" i="6"/>
  <c r="AV1653" i="6"/>
  <c r="AV1669" i="6"/>
  <c r="AV1685" i="6"/>
  <c r="AV1701" i="6"/>
  <c r="AV1706" i="6"/>
  <c r="AV1720" i="6"/>
  <c r="AV1736" i="6"/>
  <c r="AV1747" i="6"/>
  <c r="AV1763" i="6"/>
  <c r="AV1775" i="6"/>
  <c r="AV1791" i="6"/>
  <c r="AV1807" i="6"/>
  <c r="AV1823" i="6"/>
  <c r="AV1839" i="6"/>
  <c r="AV1855" i="6"/>
  <c r="AV1913" i="6"/>
  <c r="AV1938" i="6"/>
  <c r="AV1943" i="6"/>
  <c r="AV1958" i="6"/>
  <c r="AV1966" i="6"/>
  <c r="AV1974" i="6"/>
  <c r="AV1982" i="6"/>
  <c r="AV2007" i="6"/>
  <c r="AV2034" i="6"/>
  <c r="AV2044" i="6"/>
  <c r="AV2049" i="6"/>
  <c r="AV2056" i="6"/>
  <c r="AV2108" i="6"/>
  <c r="AV2131" i="6"/>
  <c r="AV2148" i="6"/>
  <c r="AV2157" i="6"/>
  <c r="AV2160" i="6"/>
  <c r="AV2165" i="6"/>
  <c r="AV2224" i="6"/>
  <c r="AV2227" i="6"/>
  <c r="AV2237" i="6"/>
  <c r="AV2261" i="6"/>
  <c r="AV2277" i="6"/>
  <c r="AV2286" i="6"/>
  <c r="AV2306" i="6"/>
  <c r="AV2311" i="6"/>
  <c r="AV2320" i="6"/>
  <c r="AV2323" i="6"/>
  <c r="AV2330" i="6"/>
  <c r="AV2340" i="6"/>
  <c r="AV2384" i="6"/>
  <c r="AV2400" i="6"/>
  <c r="AV2195" i="6"/>
  <c r="AV2203" i="6"/>
  <c r="AV2211" i="6"/>
  <c r="AV2219" i="6"/>
  <c r="AV2291" i="6"/>
  <c r="AV2318" i="6"/>
  <c r="AV2328" i="6"/>
  <c r="AV1525" i="6"/>
  <c r="AV1541" i="6"/>
  <c r="AV1561" i="6"/>
  <c r="AV1598" i="6"/>
  <c r="AV1601" i="6"/>
  <c r="AV1606" i="6"/>
  <c r="AV1611" i="6"/>
  <c r="AV1626" i="6"/>
  <c r="AV1642" i="6"/>
  <c r="AV1665" i="6"/>
  <c r="AV1681" i="6"/>
  <c r="AV1697" i="6"/>
  <c r="AV1704" i="6"/>
  <c r="AV1709" i="6"/>
  <c r="AV1716" i="6"/>
  <c r="AV1743" i="6"/>
  <c r="AV1759" i="6"/>
  <c r="AV1835" i="6"/>
  <c r="AV1851" i="6"/>
  <c r="AV1904" i="6"/>
  <c r="AV1911" i="6"/>
  <c r="AV1924" i="6"/>
  <c r="AV1936" i="6"/>
  <c r="AV1956" i="6"/>
  <c r="AV1964" i="6"/>
  <c r="AV1972" i="6"/>
  <c r="AV1980" i="6"/>
  <c r="AV1985" i="6"/>
  <c r="AV1988" i="6"/>
  <c r="AV2008" i="6"/>
  <c r="AV2023" i="6"/>
  <c r="AV2032" i="6"/>
  <c r="AV2035" i="6"/>
  <c r="AV2052" i="6"/>
  <c r="AV2062" i="6"/>
  <c r="AV2119" i="6"/>
  <c r="AV2168" i="6"/>
  <c r="AV2171" i="6"/>
  <c r="AV2191" i="6"/>
  <c r="AV2238" i="6"/>
  <c r="AV2292" i="6"/>
  <c r="AV2304" i="6"/>
  <c r="AV2316" i="6"/>
  <c r="AV2321" i="6"/>
  <c r="AV2326" i="6"/>
  <c r="AV2331" i="6"/>
  <c r="AV2338" i="6"/>
  <c r="AV2341" i="6"/>
  <c r="AV2380" i="6"/>
  <c r="AV2396" i="6"/>
  <c r="AV1757" i="6"/>
  <c r="AV1951" i="6"/>
  <c r="AV1959" i="6"/>
  <c r="AV1967" i="6"/>
  <c r="AV1975" i="6"/>
  <c r="AV2181" i="6"/>
  <c r="AV2193" i="6"/>
  <c r="AV2201" i="6"/>
  <c r="AV2209" i="6"/>
  <c r="AV2217" i="6"/>
  <c r="AV1520" i="6"/>
  <c r="AV1523" i="6"/>
  <c r="AV1532" i="6"/>
  <c r="AV1559" i="6"/>
  <c r="AV1599" i="6"/>
  <c r="AV1604" i="6"/>
  <c r="AV1607" i="6"/>
  <c r="AV1638" i="6"/>
  <c r="AV1661" i="6"/>
  <c r="AV1677" i="6"/>
  <c r="AV1693" i="6"/>
  <c r="AV1755" i="6"/>
  <c r="AV1769" i="6"/>
  <c r="AV1815" i="6"/>
  <c r="AV1831" i="6"/>
  <c r="AV1847" i="6"/>
  <c r="AV1861" i="6"/>
  <c r="AV1919" i="6"/>
  <c r="AV1927" i="6"/>
  <c r="AV1954" i="6"/>
  <c r="AV1962" i="6"/>
  <c r="AV1970" i="6"/>
  <c r="AV1978" i="6"/>
  <c r="AV1986" i="6"/>
  <c r="AV1996" i="6"/>
  <c r="AV2060" i="6"/>
  <c r="AV2065" i="6"/>
  <c r="AV2072" i="6"/>
  <c r="AV2107" i="6"/>
  <c r="AV2109" i="6"/>
  <c r="AV2112" i="6"/>
  <c r="AV2132" i="6"/>
  <c r="AV2156" i="6"/>
  <c r="AV2161" i="6"/>
  <c r="AV2169" i="6"/>
  <c r="AV2174" i="6"/>
  <c r="AV2179" i="6"/>
  <c r="AV2189" i="6"/>
  <c r="AV2223" i="6"/>
  <c r="AV2253" i="6"/>
  <c r="AV2269" i="6"/>
  <c r="AV2290" i="6"/>
  <c r="AV2295" i="6"/>
  <c r="AV2302" i="6"/>
  <c r="AV2314" i="6"/>
  <c r="AV2324" i="6"/>
  <c r="AV2336" i="6"/>
  <c r="AV2339" i="6"/>
  <c r="AV2376" i="6"/>
  <c r="AV2392" i="6"/>
  <c r="AV1614" i="6"/>
  <c r="AV1617" i="6"/>
  <c r="AV1622" i="6"/>
  <c r="AV1636" i="6"/>
  <c r="AV1652" i="6"/>
  <c r="AV1659" i="6"/>
  <c r="AV1675" i="6"/>
  <c r="AV1691" i="6"/>
  <c r="AV1710" i="6"/>
  <c r="AV1742" i="6"/>
  <c r="AV1753" i="6"/>
  <c r="AV1845" i="6"/>
  <c r="AV1859" i="6"/>
  <c r="AV1898" i="6"/>
  <c r="AV1925" i="6"/>
  <c r="AV1957" i="6"/>
  <c r="AV1965" i="6"/>
  <c r="AV1973" i="6"/>
  <c r="AV1981" i="6"/>
  <c r="AV2004" i="6"/>
  <c r="AV2019" i="6"/>
  <c r="AV2043" i="6"/>
  <c r="AV2048" i="6"/>
  <c r="AV2070" i="6"/>
  <c r="AV2115" i="6"/>
  <c r="AV2187" i="6"/>
  <c r="AV2199" i="6"/>
  <c r="AV2207" i="6"/>
  <c r="AV2215" i="6"/>
  <c r="AV2246" i="6"/>
  <c r="AV2267" i="6"/>
  <c r="AV2300" i="6"/>
  <c r="AV2305" i="6"/>
  <c r="AV2307" i="6"/>
  <c r="AV2310" i="6"/>
  <c r="AV2334" i="6"/>
  <c r="AV2345" i="6"/>
  <c r="AV2353" i="6"/>
  <c r="AV2361" i="6"/>
  <c r="AV2369" i="6"/>
  <c r="AV1740" i="6"/>
  <c r="AV1751" i="6"/>
  <c r="AV1779" i="6"/>
  <c r="AV1795" i="6"/>
  <c r="AV1811" i="6"/>
  <c r="AV1827" i="6"/>
  <c r="AV1843" i="6"/>
  <c r="AV1857" i="6"/>
  <c r="AV1917" i="6"/>
  <c r="AV1952" i="6"/>
  <c r="AV1960" i="6"/>
  <c r="AV1968" i="6"/>
  <c r="AV1976" i="6"/>
  <c r="AV1984" i="6"/>
  <c r="AV1989" i="6"/>
  <c r="AV2009" i="6"/>
  <c r="AV2031" i="6"/>
  <c r="AV2036" i="6"/>
  <c r="AV2046" i="6"/>
  <c r="AV2058" i="6"/>
  <c r="AV2068" i="6"/>
  <c r="AV2120" i="6"/>
  <c r="AV2159" i="6"/>
  <c r="AV2162" i="6"/>
  <c r="AV2167" i="6"/>
  <c r="AV2177" i="6"/>
  <c r="AV2182" i="6"/>
  <c r="AV2239" i="6"/>
  <c r="AV2251" i="6"/>
  <c r="AV2265" i="6"/>
  <c r="AV2281" i="6"/>
  <c r="AV2288" i="6"/>
  <c r="AV2298" i="6"/>
  <c r="AV2308" i="6"/>
  <c r="AV2315" i="6"/>
  <c r="AV2325" i="6"/>
  <c r="AV2332" i="6"/>
  <c r="AV2337" i="6"/>
  <c r="AV2342" i="6"/>
  <c r="AV2388" i="6"/>
  <c r="AV1708" i="6"/>
  <c r="AV1777" i="6"/>
  <c r="AV1793" i="6"/>
  <c r="AV1809" i="6"/>
  <c r="AV1825" i="6"/>
  <c r="AV1896" i="6"/>
  <c r="AV1940" i="6"/>
  <c r="AV1732" i="6"/>
  <c r="AV1787" i="6"/>
  <c r="AV1803" i="6"/>
  <c r="AV1819" i="6"/>
  <c r="AV1906" i="6"/>
  <c r="AV2111" i="6"/>
  <c r="AV1728" i="6"/>
  <c r="AV1783" i="6"/>
  <c r="AV1799" i="6"/>
  <c r="AV1902" i="6"/>
  <c r="AV2045" i="6"/>
  <c r="AV2186" i="6"/>
  <c r="AV1712" i="6"/>
  <c r="AV1726" i="6"/>
  <c r="AV1781" i="6"/>
  <c r="AV1797" i="6"/>
  <c r="AV1813" i="6"/>
  <c r="AV1829" i="6"/>
  <c r="AV1900" i="6"/>
  <c r="AV2127" i="6"/>
  <c r="AV2037" i="6"/>
  <c r="AV2114" i="6"/>
  <c r="AV2130" i="6"/>
  <c r="AV2360" i="6"/>
  <c r="AV2368" i="6"/>
  <c r="AV2378" i="6"/>
  <c r="AV2394" i="6"/>
  <c r="AV1912" i="6"/>
  <c r="AV1937" i="6"/>
  <c r="AV1987" i="6"/>
  <c r="AV2003" i="6"/>
  <c r="AV2017" i="6"/>
  <c r="AV2033" i="6"/>
  <c r="AV2110" i="6"/>
  <c r="AV2126" i="6"/>
  <c r="AV2142" i="6"/>
  <c r="AV2158" i="6"/>
  <c r="AV2233" i="6"/>
  <c r="AV2249" i="6"/>
  <c r="AV2263" i="6"/>
  <c r="AV2279" i="6"/>
  <c r="AV2350" i="6"/>
  <c r="AV2358" i="6"/>
  <c r="AV2366" i="6"/>
  <c r="AV2374" i="6"/>
  <c r="AV2390" i="6"/>
  <c r="AV1908" i="6"/>
  <c r="AV1933" i="6"/>
  <c r="AV1949" i="6"/>
  <c r="AV1983" i="6"/>
  <c r="AV1999" i="6"/>
  <c r="AV2013" i="6"/>
  <c r="AV2029" i="6"/>
  <c r="AV2106" i="6"/>
  <c r="AV2122" i="6"/>
  <c r="AV2138" i="6"/>
  <c r="AV2154" i="6"/>
  <c r="AV2356" i="6"/>
  <c r="AV2364" i="6"/>
  <c r="AV2372" i="6"/>
  <c r="AV2386" i="6"/>
  <c r="AV1922" i="6"/>
  <c r="AV1931" i="6"/>
  <c r="AV1947" i="6"/>
  <c r="AV1997" i="6"/>
  <c r="AV2027" i="6"/>
  <c r="AV2136" i="6"/>
  <c r="AV2152" i="6"/>
  <c r="AV2243" i="6"/>
  <c r="AV2257" i="6"/>
  <c r="AV2273" i="6"/>
  <c r="AV1920" i="6"/>
  <c r="AV1929" i="6"/>
  <c r="AV1945" i="6"/>
  <c r="AV1995" i="6"/>
  <c r="AV2011" i="6"/>
  <c r="AV2025" i="6"/>
  <c r="AV2041" i="6"/>
  <c r="AV2118" i="6"/>
  <c r="AV2134" i="6"/>
  <c r="AV2150" i="6"/>
  <c r="AV2225" i="6"/>
  <c r="AV2241" i="6"/>
  <c r="AV2255" i="6"/>
  <c r="AV2271" i="6"/>
  <c r="AV2346" i="6"/>
  <c r="AV2354" i="6"/>
  <c r="AV2362" i="6"/>
  <c r="AV2370" i="6"/>
  <c r="AV2382" i="6"/>
  <c r="AV2398" i="6"/>
  <c r="AV974" i="6"/>
  <c r="AV990" i="6"/>
  <c r="AV1008" i="6"/>
  <c r="AV1024" i="6"/>
  <c r="AV1032" i="6"/>
  <c r="AV1040" i="6"/>
  <c r="AV1048" i="6"/>
  <c r="AV1207" i="6"/>
  <c r="AV871" i="6"/>
  <c r="AV972" i="6"/>
  <c r="AV988" i="6"/>
  <c r="AV1006" i="6"/>
  <c r="AV1022" i="6"/>
  <c r="AV869" i="6"/>
  <c r="AV970" i="6"/>
  <c r="AV986" i="6"/>
  <c r="AV1004" i="6"/>
  <c r="AV1020" i="6"/>
  <c r="AV1030" i="6"/>
  <c r="AV1038" i="6"/>
  <c r="AV1046" i="6"/>
  <c r="AV1077" i="6"/>
  <c r="AV1223" i="6"/>
  <c r="AV867" i="6"/>
  <c r="AV968" i="6"/>
  <c r="AV984" i="6"/>
  <c r="AV1002" i="6"/>
  <c r="AV1018" i="6"/>
  <c r="AV1054" i="6"/>
  <c r="AV966" i="6"/>
  <c r="AV982" i="6"/>
  <c r="AV1000" i="6"/>
  <c r="AV1016" i="6"/>
  <c r="AV1028" i="6"/>
  <c r="AV1036" i="6"/>
  <c r="AV1044" i="6"/>
  <c r="AV1052" i="6"/>
  <c r="AV1062" i="6"/>
  <c r="AV1075" i="6"/>
  <c r="AV1149" i="6"/>
  <c r="AV1157" i="6"/>
  <c r="AV1165" i="6"/>
  <c r="AV1332" i="6"/>
  <c r="AV964" i="6"/>
  <c r="AV980" i="6"/>
  <c r="AV998" i="6"/>
  <c r="AV1014" i="6"/>
  <c r="AV1086" i="6"/>
  <c r="AV1348" i="6"/>
  <c r="AV996" i="6"/>
  <c r="AV1012" i="6"/>
  <c r="AV1026" i="6"/>
  <c r="AV1034" i="6"/>
  <c r="AV1042" i="6"/>
  <c r="AV1060" i="6"/>
  <c r="AV1147" i="6"/>
  <c r="AV1155" i="6"/>
  <c r="AV1163" i="6"/>
  <c r="AV1171" i="6"/>
  <c r="AV1078" i="6"/>
  <c r="AV1087" i="6"/>
  <c r="AV1103" i="6"/>
  <c r="AV1183" i="6"/>
  <c r="AV1199" i="6"/>
  <c r="AV1208" i="6"/>
  <c r="AV1224" i="6"/>
  <c r="AV1242" i="6"/>
  <c r="AV1258" i="6"/>
  <c r="AV1308" i="6"/>
  <c r="AV1333" i="6"/>
  <c r="AV1349" i="6"/>
  <c r="AV1365" i="6"/>
  <c r="AV1381" i="6"/>
  <c r="AV1413" i="6"/>
  <c r="AV1429" i="6"/>
  <c r="AV1454" i="6"/>
  <c r="AV1466" i="6"/>
  <c r="AV1542" i="6"/>
  <c r="AV1558" i="6"/>
  <c r="AV1565" i="6"/>
  <c r="AV1573" i="6"/>
  <c r="AV1581" i="6"/>
  <c r="AV1589" i="6"/>
  <c r="AV1322" i="6"/>
  <c r="AV1363" i="6"/>
  <c r="AV1379" i="6"/>
  <c r="AV1427" i="6"/>
  <c r="AV1469" i="6"/>
  <c r="AV1568" i="6"/>
  <c r="AV1576" i="6"/>
  <c r="AV1584" i="6"/>
  <c r="AV1592" i="6"/>
  <c r="AV1074" i="6"/>
  <c r="AV1083" i="6"/>
  <c r="AV1099" i="6"/>
  <c r="AV1179" i="6"/>
  <c r="AV1195" i="6"/>
  <c r="AV1204" i="6"/>
  <c r="AV1220" i="6"/>
  <c r="AV1238" i="6"/>
  <c r="AV1254" i="6"/>
  <c r="AV1304" i="6"/>
  <c r="AV1320" i="6"/>
  <c r="AV1329" i="6"/>
  <c r="AV1345" i="6"/>
  <c r="AV1361" i="6"/>
  <c r="AV1377" i="6"/>
  <c r="AV1425" i="6"/>
  <c r="AV1441" i="6"/>
  <c r="AV1450" i="6"/>
  <c r="AV1464" i="6"/>
  <c r="AV1472" i="6"/>
  <c r="AV1538" i="6"/>
  <c r="AV1554" i="6"/>
  <c r="AV1563" i="6"/>
  <c r="AV1571" i="6"/>
  <c r="AV1579" i="6"/>
  <c r="AV1587" i="6"/>
  <c r="AV1072" i="6"/>
  <c r="AV1097" i="6"/>
  <c r="AV1177" i="6"/>
  <c r="AV1193" i="6"/>
  <c r="AV1236" i="6"/>
  <c r="AV1252" i="6"/>
  <c r="AV1302" i="6"/>
  <c r="AV1318" i="6"/>
  <c r="AV1327" i="6"/>
  <c r="AV1359" i="6"/>
  <c r="AV1375" i="6"/>
  <c r="AV1423" i="6"/>
  <c r="AV1439" i="6"/>
  <c r="AV1467" i="6"/>
  <c r="AV1566" i="6"/>
  <c r="AV1574" i="6"/>
  <c r="AV1582" i="6"/>
  <c r="AV1590" i="6"/>
  <c r="AV1070" i="6"/>
  <c r="AV1095" i="6"/>
  <c r="AV1111" i="6"/>
  <c r="AV1175" i="6"/>
  <c r="AV1191" i="6"/>
  <c r="AV1216" i="6"/>
  <c r="AV1232" i="6"/>
  <c r="AV1234" i="6"/>
  <c r="AV1250" i="6"/>
  <c r="AV1300" i="6"/>
  <c r="AV1316" i="6"/>
  <c r="AV1325" i="6"/>
  <c r="AV1341" i="6"/>
  <c r="AV1357" i="6"/>
  <c r="AV1373" i="6"/>
  <c r="AV1421" i="6"/>
  <c r="AV1437" i="6"/>
  <c r="AV1446" i="6"/>
  <c r="AV1462" i="6"/>
  <c r="AV1470" i="6"/>
  <c r="AV1534" i="6"/>
  <c r="AV1550" i="6"/>
  <c r="AV1569" i="6"/>
  <c r="AV1577" i="6"/>
  <c r="AV1585" i="6"/>
  <c r="AV1068" i="6"/>
  <c r="AV1093" i="6"/>
  <c r="AV1109" i="6"/>
  <c r="AV1173" i="6"/>
  <c r="AV1189" i="6"/>
  <c r="AV1248" i="6"/>
  <c r="AV1298" i="6"/>
  <c r="AV1314" i="6"/>
  <c r="AV1355" i="6"/>
  <c r="AV1371" i="6"/>
  <c r="AV1419" i="6"/>
  <c r="AV1435" i="6"/>
  <c r="AV1465" i="6"/>
  <c r="AV1564" i="6"/>
  <c r="AV1572" i="6"/>
  <c r="AV1580" i="6"/>
  <c r="AV1588" i="6"/>
  <c r="AV1082" i="6"/>
  <c r="AV1091" i="6"/>
  <c r="AV1107" i="6"/>
  <c r="AV1187" i="6"/>
  <c r="AV1212" i="6"/>
  <c r="AV1228" i="6"/>
  <c r="AV1296" i="6"/>
  <c r="AV1312" i="6"/>
  <c r="AV1337" i="6"/>
  <c r="AV1417" i="6"/>
  <c r="AV1433" i="6"/>
  <c r="AV1458" i="6"/>
  <c r="AV1468" i="6"/>
  <c r="AV1546" i="6"/>
  <c r="AV1562" i="6"/>
  <c r="AV1567" i="6"/>
  <c r="AV1575" i="6"/>
  <c r="AV1583" i="6"/>
  <c r="AV1591" i="6"/>
  <c r="AS1051" i="6"/>
  <c r="AR1051" i="6"/>
  <c r="AQ1051" i="6"/>
  <c r="AS1050" i="6"/>
  <c r="AR1050" i="6"/>
  <c r="AQ1050" i="6"/>
  <c r="AS1049" i="6"/>
  <c r="AR1049" i="6"/>
  <c r="AQ1049" i="6"/>
  <c r="AS1048" i="6"/>
  <c r="AR1048" i="6"/>
  <c r="AQ1048" i="6"/>
  <c r="AS1047" i="6"/>
  <c r="AR1047" i="6"/>
  <c r="AQ1047" i="6"/>
  <c r="AS1046" i="6"/>
  <c r="AR1046" i="6"/>
  <c r="AQ1046" i="6"/>
  <c r="AS1045" i="6"/>
  <c r="AR1045" i="6"/>
  <c r="AQ1045" i="6"/>
  <c r="AS1044" i="6"/>
  <c r="AR1044" i="6"/>
  <c r="AQ1044" i="6"/>
  <c r="AS1043" i="6"/>
  <c r="AR1043" i="6"/>
  <c r="AQ1043" i="6"/>
  <c r="AS1042" i="6"/>
  <c r="AR1042" i="6"/>
  <c r="AQ1042" i="6"/>
  <c r="AS1041" i="6"/>
  <c r="AR1041" i="6"/>
  <c r="AQ1041" i="6"/>
  <c r="AS1040" i="6"/>
  <c r="AR1040" i="6"/>
  <c r="AQ1040" i="6"/>
  <c r="AS1039" i="6"/>
  <c r="AR1039" i="6"/>
  <c r="AQ1039" i="6"/>
  <c r="AS1038" i="6"/>
  <c r="AR1038" i="6"/>
  <c r="AQ1038" i="6"/>
  <c r="AS1037" i="6"/>
  <c r="AR1037" i="6"/>
  <c r="AQ1037" i="6"/>
  <c r="AS1036" i="6"/>
  <c r="AR1036" i="6"/>
  <c r="AQ1036" i="6"/>
  <c r="AS1035" i="6"/>
  <c r="AR1035" i="6"/>
  <c r="AQ1035" i="6"/>
  <c r="AS1034" i="6"/>
  <c r="AR1034" i="6"/>
  <c r="AQ1034" i="6"/>
  <c r="AS1033" i="6"/>
  <c r="AR1033" i="6"/>
  <c r="AQ1033" i="6"/>
  <c r="AS1032" i="6"/>
  <c r="AR1032" i="6"/>
  <c r="AQ1032" i="6"/>
  <c r="AS1031" i="6"/>
  <c r="AR1031" i="6"/>
  <c r="AQ1031" i="6"/>
  <c r="AS1030" i="6"/>
  <c r="AR1030" i="6"/>
  <c r="AQ1030" i="6"/>
  <c r="AS1029" i="6"/>
  <c r="AR1029" i="6"/>
  <c r="AQ1029" i="6"/>
  <c r="AS1028" i="6"/>
  <c r="AR1028" i="6"/>
  <c r="AQ1028" i="6"/>
  <c r="AS1027" i="6"/>
  <c r="AR1027" i="6"/>
  <c r="AQ1027" i="6"/>
  <c r="AS1026" i="6"/>
  <c r="AR1026" i="6"/>
  <c r="AQ1026" i="6"/>
  <c r="AS1025" i="6"/>
  <c r="AR1025" i="6"/>
  <c r="AQ1025" i="6"/>
  <c r="AS1024" i="6"/>
  <c r="AR1024" i="6"/>
  <c r="AQ1024" i="6"/>
  <c r="AS1023" i="6"/>
  <c r="AR1023" i="6"/>
  <c r="AQ1023" i="6"/>
  <c r="AS1022" i="6"/>
  <c r="AR1022" i="6"/>
  <c r="AQ1022" i="6"/>
  <c r="BE2072" i="6" l="1"/>
  <c r="BE2282" i="6"/>
  <c r="BE482" i="6"/>
  <c r="BE1862" i="6"/>
  <c r="BE1112" i="6"/>
  <c r="BE752" i="6"/>
  <c r="BE212" i="6"/>
  <c r="BE692" i="6"/>
  <c r="BE92" i="6"/>
  <c r="BE602" i="6"/>
  <c r="BE422" i="6"/>
  <c r="BE182" i="6"/>
  <c r="BE272" i="6"/>
  <c r="BE932" i="6"/>
  <c r="BE1832" i="6"/>
  <c r="BE1502" i="6"/>
  <c r="BE1592" i="6"/>
  <c r="BE2042" i="6"/>
  <c r="BE1802" i="6"/>
  <c r="BE1742" i="6"/>
  <c r="BE542" i="6"/>
  <c r="BE842" i="6"/>
  <c r="BE362" i="6"/>
  <c r="BE2192" i="6"/>
  <c r="BE2162" i="6"/>
  <c r="BE1952" i="6"/>
  <c r="BE872" i="6"/>
  <c r="BE632" i="6"/>
  <c r="BE812" i="6"/>
  <c r="BE782" i="6"/>
  <c r="BE152" i="6"/>
  <c r="BE1262" i="6"/>
  <c r="BE1532" i="6"/>
  <c r="BE1712" i="6"/>
  <c r="BE902" i="6"/>
  <c r="BE722" i="6"/>
  <c r="BE242" i="6"/>
  <c r="BE512" i="6"/>
  <c r="BE302" i="6"/>
  <c r="BE392" i="6"/>
  <c r="BE332" i="6"/>
  <c r="BE572" i="6"/>
  <c r="BE1982" i="6"/>
  <c r="BE1892" i="6"/>
  <c r="BE2132" i="6"/>
  <c r="BE122" i="6"/>
  <c r="BE1172" i="6"/>
  <c r="BE1352" i="6"/>
  <c r="BE2222" i="6"/>
  <c r="BE1382" i="6"/>
  <c r="BE962" i="6"/>
  <c r="BE1292" i="6"/>
  <c r="BE992" i="6"/>
  <c r="BE2252" i="6"/>
  <c r="BE2372" i="6"/>
  <c r="BE1622" i="6"/>
  <c r="BE2312" i="6"/>
  <c r="BE452" i="6"/>
  <c r="BE1082" i="6"/>
  <c r="BE2342" i="6"/>
  <c r="BE1652" i="6"/>
  <c r="BE662" i="6"/>
  <c r="BE1442" i="6"/>
  <c r="BE1202" i="6"/>
  <c r="BE1472" i="6"/>
  <c r="BE2012" i="6"/>
  <c r="BE1772" i="6"/>
  <c r="BE1142" i="6"/>
  <c r="BE1682" i="6"/>
  <c r="BE1922" i="6"/>
  <c r="BE2102" i="6"/>
  <c r="BE1412" i="6"/>
  <c r="BE1562" i="6"/>
  <c r="BE1052" i="6"/>
  <c r="BE1232" i="6"/>
  <c r="BE1022" i="6"/>
  <c r="BE1322" i="6"/>
  <c r="AK1051" i="6"/>
  <c r="AK1023" i="6"/>
  <c r="AK1027" i="6"/>
  <c r="AK1031" i="6"/>
  <c r="AK1037" i="6"/>
  <c r="AK1043" i="6"/>
  <c r="AK1025" i="6"/>
  <c r="AK1029" i="6"/>
  <c r="AK1033" i="6"/>
  <c r="AK1035" i="6"/>
  <c r="AK1039" i="6"/>
  <c r="AK1041" i="6"/>
  <c r="AK1047" i="6"/>
  <c r="AK1045" i="6"/>
  <c r="AK1049" i="6"/>
  <c r="AK1028" i="6"/>
  <c r="AK1032" i="6"/>
  <c r="AK1038" i="6"/>
  <c r="AK1042" i="6"/>
  <c r="AK1044" i="6"/>
  <c r="AK1048" i="6"/>
  <c r="AK1050" i="6"/>
  <c r="AK1024" i="6"/>
  <c r="AK1026" i="6"/>
  <c r="AK1030" i="6"/>
  <c r="AK1034" i="6"/>
  <c r="AK1036" i="6"/>
  <c r="AK1040" i="6"/>
  <c r="AK1046" i="6"/>
  <c r="AK1022" i="6"/>
  <c r="AT1022" i="6" l="1"/>
  <c r="AS2041" i="6" l="1"/>
  <c r="AR2041" i="6"/>
  <c r="AQ2041" i="6"/>
  <c r="AH2041" i="6"/>
  <c r="AG2041" i="6"/>
  <c r="AF2041" i="6"/>
  <c r="W2041" i="6"/>
  <c r="V2041" i="6"/>
  <c r="U2041" i="6"/>
  <c r="AS2040" i="6"/>
  <c r="AR2040" i="6"/>
  <c r="AQ2040" i="6"/>
  <c r="AH2040" i="6"/>
  <c r="AG2040" i="6"/>
  <c r="AF2040" i="6"/>
  <c r="W2040" i="6"/>
  <c r="V2040" i="6"/>
  <c r="U2040" i="6"/>
  <c r="AS2039" i="6"/>
  <c r="AR2039" i="6"/>
  <c r="AQ2039" i="6"/>
  <c r="AH2039" i="6"/>
  <c r="AG2039" i="6"/>
  <c r="AF2039" i="6"/>
  <c r="W2039" i="6"/>
  <c r="V2039" i="6"/>
  <c r="U2039" i="6"/>
  <c r="AS2038" i="6"/>
  <c r="AR2038" i="6"/>
  <c r="AQ2038" i="6"/>
  <c r="AH2038" i="6"/>
  <c r="AG2038" i="6"/>
  <c r="AF2038" i="6"/>
  <c r="W2038" i="6"/>
  <c r="V2038" i="6"/>
  <c r="U2038" i="6"/>
  <c r="AS2037" i="6"/>
  <c r="AR2037" i="6"/>
  <c r="AQ2037" i="6"/>
  <c r="AH2037" i="6"/>
  <c r="AG2037" i="6"/>
  <c r="AF2037" i="6"/>
  <c r="W2037" i="6"/>
  <c r="V2037" i="6"/>
  <c r="U2037" i="6"/>
  <c r="AS2036" i="6"/>
  <c r="AR2036" i="6"/>
  <c r="AQ2036" i="6"/>
  <c r="AH2036" i="6"/>
  <c r="AG2036" i="6"/>
  <c r="AF2036" i="6"/>
  <c r="W2036" i="6"/>
  <c r="V2036" i="6"/>
  <c r="U2036" i="6"/>
  <c r="AS2035" i="6"/>
  <c r="AR2035" i="6"/>
  <c r="AQ2035" i="6"/>
  <c r="AH2035" i="6"/>
  <c r="AG2035" i="6"/>
  <c r="AF2035" i="6"/>
  <c r="W2035" i="6"/>
  <c r="V2035" i="6"/>
  <c r="U2035" i="6"/>
  <c r="AS2034" i="6"/>
  <c r="AR2034" i="6"/>
  <c r="AQ2034" i="6"/>
  <c r="AH2034" i="6"/>
  <c r="AG2034" i="6"/>
  <c r="AF2034" i="6"/>
  <c r="W2034" i="6"/>
  <c r="V2034" i="6"/>
  <c r="U2034" i="6"/>
  <c r="AS2033" i="6"/>
  <c r="AR2033" i="6"/>
  <c r="AQ2033" i="6"/>
  <c r="AH2033" i="6"/>
  <c r="AG2033" i="6"/>
  <c r="AF2033" i="6"/>
  <c r="W2033" i="6"/>
  <c r="V2033" i="6"/>
  <c r="U2033" i="6"/>
  <c r="AS2032" i="6"/>
  <c r="AR2032" i="6"/>
  <c r="AQ2032" i="6"/>
  <c r="AH2032" i="6"/>
  <c r="AG2032" i="6"/>
  <c r="AF2032" i="6"/>
  <c r="W2032" i="6"/>
  <c r="V2032" i="6"/>
  <c r="U2032" i="6"/>
  <c r="AS2031" i="6"/>
  <c r="AR2031" i="6"/>
  <c r="AQ2031" i="6"/>
  <c r="AH2031" i="6"/>
  <c r="AG2031" i="6"/>
  <c r="AF2031" i="6"/>
  <c r="W2031" i="6"/>
  <c r="V2031" i="6"/>
  <c r="U2031" i="6"/>
  <c r="AS2030" i="6"/>
  <c r="AR2030" i="6"/>
  <c r="AQ2030" i="6"/>
  <c r="AH2030" i="6"/>
  <c r="AG2030" i="6"/>
  <c r="AF2030" i="6"/>
  <c r="W2030" i="6"/>
  <c r="V2030" i="6"/>
  <c r="U2030" i="6"/>
  <c r="AS2029" i="6"/>
  <c r="AR2029" i="6"/>
  <c r="AQ2029" i="6"/>
  <c r="AH2029" i="6"/>
  <c r="AG2029" i="6"/>
  <c r="AF2029" i="6"/>
  <c r="W2029" i="6"/>
  <c r="V2029" i="6"/>
  <c r="U2029" i="6"/>
  <c r="AS2028" i="6"/>
  <c r="AR2028" i="6"/>
  <c r="AQ2028" i="6"/>
  <c r="AH2028" i="6"/>
  <c r="AG2028" i="6"/>
  <c r="AF2028" i="6"/>
  <c r="W2028" i="6"/>
  <c r="V2028" i="6"/>
  <c r="U2028" i="6"/>
  <c r="AS2027" i="6"/>
  <c r="AR2027" i="6"/>
  <c r="AQ2027" i="6"/>
  <c r="AH2027" i="6"/>
  <c r="AG2027" i="6"/>
  <c r="AF2027" i="6"/>
  <c r="W2027" i="6"/>
  <c r="V2027" i="6"/>
  <c r="U2027" i="6"/>
  <c r="AS2026" i="6"/>
  <c r="AR2026" i="6"/>
  <c r="AQ2026" i="6"/>
  <c r="AH2026" i="6"/>
  <c r="AG2026" i="6"/>
  <c r="AF2026" i="6"/>
  <c r="W2026" i="6"/>
  <c r="V2026" i="6"/>
  <c r="U2026" i="6"/>
  <c r="AS2025" i="6"/>
  <c r="AR2025" i="6"/>
  <c r="AQ2025" i="6"/>
  <c r="AH2025" i="6"/>
  <c r="AG2025" i="6"/>
  <c r="AF2025" i="6"/>
  <c r="W2025" i="6"/>
  <c r="V2025" i="6"/>
  <c r="U2025" i="6"/>
  <c r="AS2024" i="6"/>
  <c r="AR2024" i="6"/>
  <c r="AQ2024" i="6"/>
  <c r="AH2024" i="6"/>
  <c r="AG2024" i="6"/>
  <c r="AF2024" i="6"/>
  <c r="W2024" i="6"/>
  <c r="V2024" i="6"/>
  <c r="U2024" i="6"/>
  <c r="AS2023" i="6"/>
  <c r="AR2023" i="6"/>
  <c r="AQ2023" i="6"/>
  <c r="AH2023" i="6"/>
  <c r="AG2023" i="6"/>
  <c r="AF2023" i="6"/>
  <c r="W2023" i="6"/>
  <c r="V2023" i="6"/>
  <c r="U2023" i="6"/>
  <c r="AS2022" i="6"/>
  <c r="AR2022" i="6"/>
  <c r="AQ2022" i="6"/>
  <c r="AH2022" i="6"/>
  <c r="AG2022" i="6"/>
  <c r="AF2022" i="6"/>
  <c r="W2022" i="6"/>
  <c r="V2022" i="6"/>
  <c r="U2022" i="6"/>
  <c r="AS2021" i="6"/>
  <c r="AR2021" i="6"/>
  <c r="AQ2021" i="6"/>
  <c r="AH2021" i="6"/>
  <c r="AG2021" i="6"/>
  <c r="AF2021" i="6"/>
  <c r="W2021" i="6"/>
  <c r="V2021" i="6"/>
  <c r="U2021" i="6"/>
  <c r="AS2020" i="6"/>
  <c r="AR2020" i="6"/>
  <c r="AQ2020" i="6"/>
  <c r="AH2020" i="6"/>
  <c r="AG2020" i="6"/>
  <c r="AF2020" i="6"/>
  <c r="W2020" i="6"/>
  <c r="V2020" i="6"/>
  <c r="U2020" i="6"/>
  <c r="AS2019" i="6"/>
  <c r="AR2019" i="6"/>
  <c r="AQ2019" i="6"/>
  <c r="AH2019" i="6"/>
  <c r="AG2019" i="6"/>
  <c r="AF2019" i="6"/>
  <c r="W2019" i="6"/>
  <c r="V2019" i="6"/>
  <c r="U2019" i="6"/>
  <c r="AS2018" i="6"/>
  <c r="AR2018" i="6"/>
  <c r="AQ2018" i="6"/>
  <c r="AH2018" i="6"/>
  <c r="AG2018" i="6"/>
  <c r="AF2018" i="6"/>
  <c r="W2018" i="6"/>
  <c r="V2018" i="6"/>
  <c r="U2018" i="6"/>
  <c r="AS2017" i="6"/>
  <c r="AR2017" i="6"/>
  <c r="AQ2017" i="6"/>
  <c r="AH2017" i="6"/>
  <c r="AG2017" i="6"/>
  <c r="AF2017" i="6"/>
  <c r="W2017" i="6"/>
  <c r="V2017" i="6"/>
  <c r="U2017" i="6"/>
  <c r="AS2016" i="6"/>
  <c r="AR2016" i="6"/>
  <c r="AQ2016" i="6"/>
  <c r="AH2016" i="6"/>
  <c r="AG2016" i="6"/>
  <c r="AF2016" i="6"/>
  <c r="W2016" i="6"/>
  <c r="V2016" i="6"/>
  <c r="U2016" i="6"/>
  <c r="AS2015" i="6"/>
  <c r="AR2015" i="6"/>
  <c r="AQ2015" i="6"/>
  <c r="AH2015" i="6"/>
  <c r="AG2015" i="6"/>
  <c r="AF2015" i="6"/>
  <c r="W2015" i="6"/>
  <c r="V2015" i="6"/>
  <c r="U2015" i="6"/>
  <c r="AS2014" i="6"/>
  <c r="AR2014" i="6"/>
  <c r="AQ2014" i="6"/>
  <c r="AH2014" i="6"/>
  <c r="AG2014" i="6"/>
  <c r="AF2014" i="6"/>
  <c r="W2014" i="6"/>
  <c r="V2014" i="6"/>
  <c r="U2014" i="6"/>
  <c r="AS2013" i="6"/>
  <c r="AR2013" i="6"/>
  <c r="AQ2013" i="6"/>
  <c r="AH2013" i="6"/>
  <c r="AG2013" i="6"/>
  <c r="AF2013" i="6"/>
  <c r="W2013" i="6"/>
  <c r="V2013" i="6"/>
  <c r="U2013" i="6"/>
  <c r="AS2012" i="6"/>
  <c r="AR2012" i="6"/>
  <c r="AQ2012" i="6"/>
  <c r="AH2012" i="6"/>
  <c r="AG2012" i="6"/>
  <c r="AF2012" i="6"/>
  <c r="W2012" i="6"/>
  <c r="V2012" i="6"/>
  <c r="U2012" i="6"/>
  <c r="AS2011" i="6"/>
  <c r="AR2011" i="6"/>
  <c r="AQ2011" i="6"/>
  <c r="AH2011" i="6"/>
  <c r="AG2011" i="6"/>
  <c r="AF2011" i="6"/>
  <c r="W2011" i="6"/>
  <c r="V2011" i="6"/>
  <c r="U2011" i="6"/>
  <c r="AS2010" i="6"/>
  <c r="AR2010" i="6"/>
  <c r="AQ2010" i="6"/>
  <c r="AH2010" i="6"/>
  <c r="AG2010" i="6"/>
  <c r="AF2010" i="6"/>
  <c r="W2010" i="6"/>
  <c r="V2010" i="6"/>
  <c r="U2010" i="6"/>
  <c r="AS2009" i="6"/>
  <c r="AR2009" i="6"/>
  <c r="AQ2009" i="6"/>
  <c r="AH2009" i="6"/>
  <c r="AG2009" i="6"/>
  <c r="AF2009" i="6"/>
  <c r="W2009" i="6"/>
  <c r="V2009" i="6"/>
  <c r="U2009" i="6"/>
  <c r="AS2008" i="6"/>
  <c r="AR2008" i="6"/>
  <c r="AQ2008" i="6"/>
  <c r="AH2008" i="6"/>
  <c r="AG2008" i="6"/>
  <c r="AF2008" i="6"/>
  <c r="W2008" i="6"/>
  <c r="V2008" i="6"/>
  <c r="U2008" i="6"/>
  <c r="AS2007" i="6"/>
  <c r="AR2007" i="6"/>
  <c r="AQ2007" i="6"/>
  <c r="AH2007" i="6"/>
  <c r="AG2007" i="6"/>
  <c r="AF2007" i="6"/>
  <c r="W2007" i="6"/>
  <c r="V2007" i="6"/>
  <c r="U2007" i="6"/>
  <c r="AS2006" i="6"/>
  <c r="AR2006" i="6"/>
  <c r="AQ2006" i="6"/>
  <c r="AH2006" i="6"/>
  <c r="AG2006" i="6"/>
  <c r="AF2006" i="6"/>
  <c r="W2006" i="6"/>
  <c r="V2006" i="6"/>
  <c r="U2006" i="6"/>
  <c r="AS2005" i="6"/>
  <c r="AR2005" i="6"/>
  <c r="AQ2005" i="6"/>
  <c r="AH2005" i="6"/>
  <c r="AG2005" i="6"/>
  <c r="AF2005" i="6"/>
  <c r="W2005" i="6"/>
  <c r="V2005" i="6"/>
  <c r="U2005" i="6"/>
  <c r="AS2004" i="6"/>
  <c r="AR2004" i="6"/>
  <c r="AQ2004" i="6"/>
  <c r="AH2004" i="6"/>
  <c r="AG2004" i="6"/>
  <c r="AF2004" i="6"/>
  <c r="W2004" i="6"/>
  <c r="V2004" i="6"/>
  <c r="U2004" i="6"/>
  <c r="AS2003" i="6"/>
  <c r="AR2003" i="6"/>
  <c r="AQ2003" i="6"/>
  <c r="AH2003" i="6"/>
  <c r="AG2003" i="6"/>
  <c r="AF2003" i="6"/>
  <c r="W2003" i="6"/>
  <c r="V2003" i="6"/>
  <c r="U2003" i="6"/>
  <c r="AS2002" i="6"/>
  <c r="AR2002" i="6"/>
  <c r="AQ2002" i="6"/>
  <c r="AH2002" i="6"/>
  <c r="AG2002" i="6"/>
  <c r="AF2002" i="6"/>
  <c r="W2002" i="6"/>
  <c r="V2002" i="6"/>
  <c r="U2002" i="6"/>
  <c r="AS2001" i="6"/>
  <c r="AR2001" i="6"/>
  <c r="AQ2001" i="6"/>
  <c r="AH2001" i="6"/>
  <c r="AG2001" i="6"/>
  <c r="AF2001" i="6"/>
  <c r="W2001" i="6"/>
  <c r="V2001" i="6"/>
  <c r="U2001" i="6"/>
  <c r="AS2000" i="6"/>
  <c r="AR2000" i="6"/>
  <c r="AQ2000" i="6"/>
  <c r="AH2000" i="6"/>
  <c r="AG2000" i="6"/>
  <c r="AF2000" i="6"/>
  <c r="W2000" i="6"/>
  <c r="V2000" i="6"/>
  <c r="U2000" i="6"/>
  <c r="AS1999" i="6"/>
  <c r="AR1999" i="6"/>
  <c r="AQ1999" i="6"/>
  <c r="AH1999" i="6"/>
  <c r="AG1999" i="6"/>
  <c r="AF1999" i="6"/>
  <c r="W1999" i="6"/>
  <c r="V1999" i="6"/>
  <c r="U1999" i="6"/>
  <c r="AS1998" i="6"/>
  <c r="AR1998" i="6"/>
  <c r="AQ1998" i="6"/>
  <c r="AH1998" i="6"/>
  <c r="AG1998" i="6"/>
  <c r="AF1998" i="6"/>
  <c r="W1998" i="6"/>
  <c r="V1998" i="6"/>
  <c r="U1998" i="6"/>
  <c r="AS1997" i="6"/>
  <c r="AR1997" i="6"/>
  <c r="AQ1997" i="6"/>
  <c r="AH1997" i="6"/>
  <c r="AG1997" i="6"/>
  <c r="AF1997" i="6"/>
  <c r="W1997" i="6"/>
  <c r="V1997" i="6"/>
  <c r="U1997" i="6"/>
  <c r="AS1996" i="6"/>
  <c r="AR1996" i="6"/>
  <c r="AQ1996" i="6"/>
  <c r="AH1996" i="6"/>
  <c r="AG1996" i="6"/>
  <c r="AF1996" i="6"/>
  <c r="W1996" i="6"/>
  <c r="V1996" i="6"/>
  <c r="U1996" i="6"/>
  <c r="AS1995" i="6"/>
  <c r="AR1995" i="6"/>
  <c r="AQ1995" i="6"/>
  <c r="AH1995" i="6"/>
  <c r="AG1995" i="6"/>
  <c r="AF1995" i="6"/>
  <c r="W1995" i="6"/>
  <c r="V1995" i="6"/>
  <c r="U1995" i="6"/>
  <c r="AS1994" i="6"/>
  <c r="AR1994" i="6"/>
  <c r="AQ1994" i="6"/>
  <c r="AH1994" i="6"/>
  <c r="AG1994" i="6"/>
  <c r="AF1994" i="6"/>
  <c r="W1994" i="6"/>
  <c r="V1994" i="6"/>
  <c r="U1994" i="6"/>
  <c r="AS1993" i="6"/>
  <c r="AR1993" i="6"/>
  <c r="AQ1993" i="6"/>
  <c r="AH1993" i="6"/>
  <c r="AG1993" i="6"/>
  <c r="AF1993" i="6"/>
  <c r="W1993" i="6"/>
  <c r="V1993" i="6"/>
  <c r="U1993" i="6"/>
  <c r="AS1992" i="6"/>
  <c r="AR1992" i="6"/>
  <c r="AQ1992" i="6"/>
  <c r="AH1992" i="6"/>
  <c r="AG1992" i="6"/>
  <c r="AF1992" i="6"/>
  <c r="W1992" i="6"/>
  <c r="V1992" i="6"/>
  <c r="U1992" i="6"/>
  <c r="AS1991" i="6"/>
  <c r="AR1991" i="6"/>
  <c r="AQ1991" i="6"/>
  <c r="AH1991" i="6"/>
  <c r="AG1991" i="6"/>
  <c r="AF1991" i="6"/>
  <c r="W1991" i="6"/>
  <c r="V1991" i="6"/>
  <c r="U1991" i="6"/>
  <c r="AS1990" i="6"/>
  <c r="AR1990" i="6"/>
  <c r="AQ1990" i="6"/>
  <c r="AH1990" i="6"/>
  <c r="AG1990" i="6"/>
  <c r="AF1990" i="6"/>
  <c r="W1990" i="6"/>
  <c r="V1990" i="6"/>
  <c r="U1990" i="6"/>
  <c r="AS1989" i="6"/>
  <c r="AR1989" i="6"/>
  <c r="AQ1989" i="6"/>
  <c r="AH1989" i="6"/>
  <c r="AG1989" i="6"/>
  <c r="AF1989" i="6"/>
  <c r="W1989" i="6"/>
  <c r="V1989" i="6"/>
  <c r="U1989" i="6"/>
  <c r="AS1988" i="6"/>
  <c r="AR1988" i="6"/>
  <c r="AQ1988" i="6"/>
  <c r="AH1988" i="6"/>
  <c r="AG1988" i="6"/>
  <c r="AF1988" i="6"/>
  <c r="W1988" i="6"/>
  <c r="V1988" i="6"/>
  <c r="U1988" i="6"/>
  <c r="AS1987" i="6"/>
  <c r="AR1987" i="6"/>
  <c r="AQ1987" i="6"/>
  <c r="AH1987" i="6"/>
  <c r="AG1987" i="6"/>
  <c r="AF1987" i="6"/>
  <c r="W1987" i="6"/>
  <c r="V1987" i="6"/>
  <c r="U1987" i="6"/>
  <c r="AS1986" i="6"/>
  <c r="AR1986" i="6"/>
  <c r="AQ1986" i="6"/>
  <c r="AH1986" i="6"/>
  <c r="AG1986" i="6"/>
  <c r="AF1986" i="6"/>
  <c r="W1986" i="6"/>
  <c r="V1986" i="6"/>
  <c r="U1986" i="6"/>
  <c r="AS1985" i="6"/>
  <c r="AR1985" i="6"/>
  <c r="AQ1985" i="6"/>
  <c r="AH1985" i="6"/>
  <c r="AG1985" i="6"/>
  <c r="AF1985" i="6"/>
  <c r="W1985" i="6"/>
  <c r="V1985" i="6"/>
  <c r="U1985" i="6"/>
  <c r="AS1984" i="6"/>
  <c r="AR1984" i="6"/>
  <c r="AQ1984" i="6"/>
  <c r="AH1984" i="6"/>
  <c r="AG1984" i="6"/>
  <c r="AF1984" i="6"/>
  <c r="W1984" i="6"/>
  <c r="V1984" i="6"/>
  <c r="U1984" i="6"/>
  <c r="AS1983" i="6"/>
  <c r="AR1983" i="6"/>
  <c r="AQ1983" i="6"/>
  <c r="AH1983" i="6"/>
  <c r="AG1983" i="6"/>
  <c r="AF1983" i="6"/>
  <c r="W1983" i="6"/>
  <c r="V1983" i="6"/>
  <c r="U1983" i="6"/>
  <c r="AS1982" i="6"/>
  <c r="AR1982" i="6"/>
  <c r="AQ1982" i="6"/>
  <c r="AH1982" i="6"/>
  <c r="AG1982" i="6"/>
  <c r="AF1982" i="6"/>
  <c r="W1982" i="6"/>
  <c r="V1982" i="6"/>
  <c r="U1982" i="6"/>
  <c r="AS1861" i="6"/>
  <c r="AR1861" i="6"/>
  <c r="AQ1861" i="6"/>
  <c r="AH1861" i="6"/>
  <c r="AG1861" i="6"/>
  <c r="AF1861" i="6"/>
  <c r="W1861" i="6"/>
  <c r="V1861" i="6"/>
  <c r="U1861" i="6"/>
  <c r="AS1860" i="6"/>
  <c r="AR1860" i="6"/>
  <c r="AQ1860" i="6"/>
  <c r="AH1860" i="6"/>
  <c r="AG1860" i="6"/>
  <c r="AF1860" i="6"/>
  <c r="W1860" i="6"/>
  <c r="V1860" i="6"/>
  <c r="U1860" i="6"/>
  <c r="AS1859" i="6"/>
  <c r="AR1859" i="6"/>
  <c r="AQ1859" i="6"/>
  <c r="AH1859" i="6"/>
  <c r="AG1859" i="6"/>
  <c r="AF1859" i="6"/>
  <c r="W1859" i="6"/>
  <c r="V1859" i="6"/>
  <c r="U1859" i="6"/>
  <c r="AS1858" i="6"/>
  <c r="AR1858" i="6"/>
  <c r="AQ1858" i="6"/>
  <c r="AH1858" i="6"/>
  <c r="AG1858" i="6"/>
  <c r="AF1858" i="6"/>
  <c r="W1858" i="6"/>
  <c r="V1858" i="6"/>
  <c r="U1858" i="6"/>
  <c r="AS1857" i="6"/>
  <c r="AR1857" i="6"/>
  <c r="AQ1857" i="6"/>
  <c r="AH1857" i="6"/>
  <c r="AG1857" i="6"/>
  <c r="AF1857" i="6"/>
  <c r="W1857" i="6"/>
  <c r="V1857" i="6"/>
  <c r="U1857" i="6"/>
  <c r="AS1856" i="6"/>
  <c r="AR1856" i="6"/>
  <c r="AQ1856" i="6"/>
  <c r="AH1856" i="6"/>
  <c r="AG1856" i="6"/>
  <c r="AF1856" i="6"/>
  <c r="W1856" i="6"/>
  <c r="V1856" i="6"/>
  <c r="U1856" i="6"/>
  <c r="AS1855" i="6"/>
  <c r="AR1855" i="6"/>
  <c r="AQ1855" i="6"/>
  <c r="AH1855" i="6"/>
  <c r="AG1855" i="6"/>
  <c r="AF1855" i="6"/>
  <c r="W1855" i="6"/>
  <c r="V1855" i="6"/>
  <c r="U1855" i="6"/>
  <c r="AS1854" i="6"/>
  <c r="AR1854" i="6"/>
  <c r="AQ1854" i="6"/>
  <c r="AH1854" i="6"/>
  <c r="AG1854" i="6"/>
  <c r="AF1854" i="6"/>
  <c r="W1854" i="6"/>
  <c r="V1854" i="6"/>
  <c r="U1854" i="6"/>
  <c r="AS1853" i="6"/>
  <c r="AR1853" i="6"/>
  <c r="AQ1853" i="6"/>
  <c r="AH1853" i="6"/>
  <c r="AG1853" i="6"/>
  <c r="AF1853" i="6"/>
  <c r="W1853" i="6"/>
  <c r="V1853" i="6"/>
  <c r="U1853" i="6"/>
  <c r="AS1852" i="6"/>
  <c r="AR1852" i="6"/>
  <c r="AQ1852" i="6"/>
  <c r="AH1852" i="6"/>
  <c r="AG1852" i="6"/>
  <c r="AF1852" i="6"/>
  <c r="W1852" i="6"/>
  <c r="V1852" i="6"/>
  <c r="U1852" i="6"/>
  <c r="AS1851" i="6"/>
  <c r="AR1851" i="6"/>
  <c r="AQ1851" i="6"/>
  <c r="AH1851" i="6"/>
  <c r="AG1851" i="6"/>
  <c r="AF1851" i="6"/>
  <c r="W1851" i="6"/>
  <c r="V1851" i="6"/>
  <c r="U1851" i="6"/>
  <c r="AS1850" i="6"/>
  <c r="AR1850" i="6"/>
  <c r="AQ1850" i="6"/>
  <c r="AH1850" i="6"/>
  <c r="AG1850" i="6"/>
  <c r="AF1850" i="6"/>
  <c r="W1850" i="6"/>
  <c r="V1850" i="6"/>
  <c r="U1850" i="6"/>
  <c r="AS1849" i="6"/>
  <c r="AR1849" i="6"/>
  <c r="AQ1849" i="6"/>
  <c r="AH1849" i="6"/>
  <c r="AG1849" i="6"/>
  <c r="AF1849" i="6"/>
  <c r="W1849" i="6"/>
  <c r="V1849" i="6"/>
  <c r="U1849" i="6"/>
  <c r="AS1848" i="6"/>
  <c r="AR1848" i="6"/>
  <c r="AQ1848" i="6"/>
  <c r="AH1848" i="6"/>
  <c r="AG1848" i="6"/>
  <c r="AF1848" i="6"/>
  <c r="W1848" i="6"/>
  <c r="V1848" i="6"/>
  <c r="U1848" i="6"/>
  <c r="AS1847" i="6"/>
  <c r="AR1847" i="6"/>
  <c r="AQ1847" i="6"/>
  <c r="AH1847" i="6"/>
  <c r="AG1847" i="6"/>
  <c r="AF1847" i="6"/>
  <c r="W1847" i="6"/>
  <c r="V1847" i="6"/>
  <c r="U1847" i="6"/>
  <c r="AS1846" i="6"/>
  <c r="AR1846" i="6"/>
  <c r="AQ1846" i="6"/>
  <c r="AH1846" i="6"/>
  <c r="AG1846" i="6"/>
  <c r="AF1846" i="6"/>
  <c r="W1846" i="6"/>
  <c r="V1846" i="6"/>
  <c r="U1846" i="6"/>
  <c r="AS1845" i="6"/>
  <c r="AR1845" i="6"/>
  <c r="AQ1845" i="6"/>
  <c r="AH1845" i="6"/>
  <c r="AG1845" i="6"/>
  <c r="AF1845" i="6"/>
  <c r="W1845" i="6"/>
  <c r="V1845" i="6"/>
  <c r="U1845" i="6"/>
  <c r="AS1844" i="6"/>
  <c r="AR1844" i="6"/>
  <c r="AQ1844" i="6"/>
  <c r="AH1844" i="6"/>
  <c r="AG1844" i="6"/>
  <c r="AF1844" i="6"/>
  <c r="W1844" i="6"/>
  <c r="V1844" i="6"/>
  <c r="U1844" i="6"/>
  <c r="AS1843" i="6"/>
  <c r="AR1843" i="6"/>
  <c r="AQ1843" i="6"/>
  <c r="AH1843" i="6"/>
  <c r="AG1843" i="6"/>
  <c r="AF1843" i="6"/>
  <c r="W1843" i="6"/>
  <c r="V1843" i="6"/>
  <c r="U1843" i="6"/>
  <c r="AS1842" i="6"/>
  <c r="AR1842" i="6"/>
  <c r="AQ1842" i="6"/>
  <c r="AH1842" i="6"/>
  <c r="AG1842" i="6"/>
  <c r="AF1842" i="6"/>
  <c r="W1842" i="6"/>
  <c r="V1842" i="6"/>
  <c r="U1842" i="6"/>
  <c r="AS1841" i="6"/>
  <c r="AR1841" i="6"/>
  <c r="AQ1841" i="6"/>
  <c r="AH1841" i="6"/>
  <c r="AG1841" i="6"/>
  <c r="AF1841" i="6"/>
  <c r="W1841" i="6"/>
  <c r="V1841" i="6"/>
  <c r="U1841" i="6"/>
  <c r="AS1840" i="6"/>
  <c r="AR1840" i="6"/>
  <c r="AQ1840" i="6"/>
  <c r="AH1840" i="6"/>
  <c r="AG1840" i="6"/>
  <c r="AF1840" i="6"/>
  <c r="W1840" i="6"/>
  <c r="V1840" i="6"/>
  <c r="U1840" i="6"/>
  <c r="AS1839" i="6"/>
  <c r="AR1839" i="6"/>
  <c r="AQ1839" i="6"/>
  <c r="AH1839" i="6"/>
  <c r="AG1839" i="6"/>
  <c r="AF1839" i="6"/>
  <c r="W1839" i="6"/>
  <c r="V1839" i="6"/>
  <c r="U1839" i="6"/>
  <c r="AS1838" i="6"/>
  <c r="AR1838" i="6"/>
  <c r="AQ1838" i="6"/>
  <c r="AH1838" i="6"/>
  <c r="AG1838" i="6"/>
  <c r="AF1838" i="6"/>
  <c r="W1838" i="6"/>
  <c r="V1838" i="6"/>
  <c r="U1838" i="6"/>
  <c r="AS1837" i="6"/>
  <c r="AR1837" i="6"/>
  <c r="AQ1837" i="6"/>
  <c r="AH1837" i="6"/>
  <c r="AG1837" i="6"/>
  <c r="AF1837" i="6"/>
  <c r="W1837" i="6"/>
  <c r="V1837" i="6"/>
  <c r="U1837" i="6"/>
  <c r="AS1836" i="6"/>
  <c r="AR1836" i="6"/>
  <c r="AQ1836" i="6"/>
  <c r="AH1836" i="6"/>
  <c r="AG1836" i="6"/>
  <c r="AF1836" i="6"/>
  <c r="W1836" i="6"/>
  <c r="V1836" i="6"/>
  <c r="U1836" i="6"/>
  <c r="AS1835" i="6"/>
  <c r="AR1835" i="6"/>
  <c r="AQ1835" i="6"/>
  <c r="AH1835" i="6"/>
  <c r="AG1835" i="6"/>
  <c r="AF1835" i="6"/>
  <c r="W1835" i="6"/>
  <c r="V1835" i="6"/>
  <c r="U1835" i="6"/>
  <c r="AS1834" i="6"/>
  <c r="AR1834" i="6"/>
  <c r="AQ1834" i="6"/>
  <c r="AH1834" i="6"/>
  <c r="AG1834" i="6"/>
  <c r="AF1834" i="6"/>
  <c r="W1834" i="6"/>
  <c r="V1834" i="6"/>
  <c r="U1834" i="6"/>
  <c r="AS1833" i="6"/>
  <c r="AR1833" i="6"/>
  <c r="AQ1833" i="6"/>
  <c r="AH1833" i="6"/>
  <c r="AG1833" i="6"/>
  <c r="AF1833" i="6"/>
  <c r="W1833" i="6"/>
  <c r="V1833" i="6"/>
  <c r="U1833" i="6"/>
  <c r="AS1832" i="6"/>
  <c r="AR1832" i="6"/>
  <c r="AQ1832" i="6"/>
  <c r="AH1832" i="6"/>
  <c r="AG1832" i="6"/>
  <c r="AF1832" i="6"/>
  <c r="W1832" i="6"/>
  <c r="V1832" i="6"/>
  <c r="U1832" i="6"/>
  <c r="AS1261" i="6"/>
  <c r="AR1261" i="6"/>
  <c r="AQ1261" i="6"/>
  <c r="AH1261" i="6"/>
  <c r="AG1261" i="6"/>
  <c r="AF1261" i="6"/>
  <c r="W1261" i="6"/>
  <c r="V1261" i="6"/>
  <c r="U1261" i="6"/>
  <c r="AS1260" i="6"/>
  <c r="AR1260" i="6"/>
  <c r="AQ1260" i="6"/>
  <c r="AH1260" i="6"/>
  <c r="AG1260" i="6"/>
  <c r="AF1260" i="6"/>
  <c r="W1260" i="6"/>
  <c r="V1260" i="6"/>
  <c r="U1260" i="6"/>
  <c r="AS1259" i="6"/>
  <c r="AR1259" i="6"/>
  <c r="AQ1259" i="6"/>
  <c r="AH1259" i="6"/>
  <c r="AG1259" i="6"/>
  <c r="AF1259" i="6"/>
  <c r="W1259" i="6"/>
  <c r="V1259" i="6"/>
  <c r="U1259" i="6"/>
  <c r="AS1258" i="6"/>
  <c r="AR1258" i="6"/>
  <c r="AQ1258" i="6"/>
  <c r="AH1258" i="6"/>
  <c r="AG1258" i="6"/>
  <c r="AF1258" i="6"/>
  <c r="W1258" i="6"/>
  <c r="V1258" i="6"/>
  <c r="U1258" i="6"/>
  <c r="AS1257" i="6"/>
  <c r="AR1257" i="6"/>
  <c r="AQ1257" i="6"/>
  <c r="AH1257" i="6"/>
  <c r="AG1257" i="6"/>
  <c r="AF1257" i="6"/>
  <c r="W1257" i="6"/>
  <c r="V1257" i="6"/>
  <c r="U1257" i="6"/>
  <c r="AS1256" i="6"/>
  <c r="AR1256" i="6"/>
  <c r="AQ1256" i="6"/>
  <c r="AH1256" i="6"/>
  <c r="AG1256" i="6"/>
  <c r="AF1256" i="6"/>
  <c r="W1256" i="6"/>
  <c r="V1256" i="6"/>
  <c r="U1256" i="6"/>
  <c r="AS1255" i="6"/>
  <c r="AR1255" i="6"/>
  <c r="AQ1255" i="6"/>
  <c r="AH1255" i="6"/>
  <c r="AG1255" i="6"/>
  <c r="AF1255" i="6"/>
  <c r="W1255" i="6"/>
  <c r="V1255" i="6"/>
  <c r="U1255" i="6"/>
  <c r="AS1254" i="6"/>
  <c r="AR1254" i="6"/>
  <c r="AQ1254" i="6"/>
  <c r="AH1254" i="6"/>
  <c r="AG1254" i="6"/>
  <c r="AF1254" i="6"/>
  <c r="W1254" i="6"/>
  <c r="V1254" i="6"/>
  <c r="U1254" i="6"/>
  <c r="AS1253" i="6"/>
  <c r="AR1253" i="6"/>
  <c r="AQ1253" i="6"/>
  <c r="AH1253" i="6"/>
  <c r="AG1253" i="6"/>
  <c r="AF1253" i="6"/>
  <c r="W1253" i="6"/>
  <c r="V1253" i="6"/>
  <c r="U1253" i="6"/>
  <c r="AS1252" i="6"/>
  <c r="AR1252" i="6"/>
  <c r="AQ1252" i="6"/>
  <c r="AH1252" i="6"/>
  <c r="AG1252" i="6"/>
  <c r="AF1252" i="6"/>
  <c r="W1252" i="6"/>
  <c r="V1252" i="6"/>
  <c r="U1252" i="6"/>
  <c r="AS1251" i="6"/>
  <c r="AR1251" i="6"/>
  <c r="AQ1251" i="6"/>
  <c r="AH1251" i="6"/>
  <c r="AG1251" i="6"/>
  <c r="AF1251" i="6"/>
  <c r="W1251" i="6"/>
  <c r="V1251" i="6"/>
  <c r="U1251" i="6"/>
  <c r="AS1250" i="6"/>
  <c r="AR1250" i="6"/>
  <c r="AQ1250" i="6"/>
  <c r="AH1250" i="6"/>
  <c r="AG1250" i="6"/>
  <c r="AF1250" i="6"/>
  <c r="W1250" i="6"/>
  <c r="V1250" i="6"/>
  <c r="U1250" i="6"/>
  <c r="AS1249" i="6"/>
  <c r="AR1249" i="6"/>
  <c r="AQ1249" i="6"/>
  <c r="AH1249" i="6"/>
  <c r="AG1249" i="6"/>
  <c r="AF1249" i="6"/>
  <c r="W1249" i="6"/>
  <c r="V1249" i="6"/>
  <c r="U1249" i="6"/>
  <c r="AS1248" i="6"/>
  <c r="AR1248" i="6"/>
  <c r="AQ1248" i="6"/>
  <c r="AH1248" i="6"/>
  <c r="AG1248" i="6"/>
  <c r="AF1248" i="6"/>
  <c r="W1248" i="6"/>
  <c r="V1248" i="6"/>
  <c r="U1248" i="6"/>
  <c r="AS1247" i="6"/>
  <c r="AR1247" i="6"/>
  <c r="AQ1247" i="6"/>
  <c r="AH1247" i="6"/>
  <c r="AG1247" i="6"/>
  <c r="AF1247" i="6"/>
  <c r="W1247" i="6"/>
  <c r="V1247" i="6"/>
  <c r="U1247" i="6"/>
  <c r="AS1246" i="6"/>
  <c r="AR1246" i="6"/>
  <c r="AQ1246" i="6"/>
  <c r="AH1246" i="6"/>
  <c r="AG1246" i="6"/>
  <c r="AF1246" i="6"/>
  <c r="W1246" i="6"/>
  <c r="V1246" i="6"/>
  <c r="U1246" i="6"/>
  <c r="AS1245" i="6"/>
  <c r="AR1245" i="6"/>
  <c r="AQ1245" i="6"/>
  <c r="AH1245" i="6"/>
  <c r="AG1245" i="6"/>
  <c r="AF1245" i="6"/>
  <c r="W1245" i="6"/>
  <c r="V1245" i="6"/>
  <c r="U1245" i="6"/>
  <c r="AS1244" i="6"/>
  <c r="AR1244" i="6"/>
  <c r="AQ1244" i="6"/>
  <c r="AH1244" i="6"/>
  <c r="AG1244" i="6"/>
  <c r="AF1244" i="6"/>
  <c r="W1244" i="6"/>
  <c r="V1244" i="6"/>
  <c r="U1244" i="6"/>
  <c r="AS1243" i="6"/>
  <c r="AR1243" i="6"/>
  <c r="AQ1243" i="6"/>
  <c r="AH1243" i="6"/>
  <c r="AG1243" i="6"/>
  <c r="AF1243" i="6"/>
  <c r="W1243" i="6"/>
  <c r="V1243" i="6"/>
  <c r="U1243" i="6"/>
  <c r="AS1242" i="6"/>
  <c r="AR1242" i="6"/>
  <c r="AQ1242" i="6"/>
  <c r="AH1242" i="6"/>
  <c r="AG1242" i="6"/>
  <c r="AF1242" i="6"/>
  <c r="W1242" i="6"/>
  <c r="V1242" i="6"/>
  <c r="U1242" i="6"/>
  <c r="AS1241" i="6"/>
  <c r="AR1241" i="6"/>
  <c r="AQ1241" i="6"/>
  <c r="AH1241" i="6"/>
  <c r="AG1241" i="6"/>
  <c r="AF1241" i="6"/>
  <c r="W1241" i="6"/>
  <c r="V1241" i="6"/>
  <c r="U1241" i="6"/>
  <c r="AS1240" i="6"/>
  <c r="AR1240" i="6"/>
  <c r="AQ1240" i="6"/>
  <c r="AH1240" i="6"/>
  <c r="AG1240" i="6"/>
  <c r="AF1240" i="6"/>
  <c r="W1240" i="6"/>
  <c r="V1240" i="6"/>
  <c r="U1240" i="6"/>
  <c r="AS1239" i="6"/>
  <c r="AR1239" i="6"/>
  <c r="AQ1239" i="6"/>
  <c r="AH1239" i="6"/>
  <c r="AG1239" i="6"/>
  <c r="AF1239" i="6"/>
  <c r="W1239" i="6"/>
  <c r="V1239" i="6"/>
  <c r="U1239" i="6"/>
  <c r="AS1238" i="6"/>
  <c r="AR1238" i="6"/>
  <c r="AQ1238" i="6"/>
  <c r="AH1238" i="6"/>
  <c r="AG1238" i="6"/>
  <c r="AF1238" i="6"/>
  <c r="W1238" i="6"/>
  <c r="V1238" i="6"/>
  <c r="U1238" i="6"/>
  <c r="AS1237" i="6"/>
  <c r="AR1237" i="6"/>
  <c r="AQ1237" i="6"/>
  <c r="AH1237" i="6"/>
  <c r="AG1237" i="6"/>
  <c r="AF1237" i="6"/>
  <c r="W1237" i="6"/>
  <c r="V1237" i="6"/>
  <c r="U1237" i="6"/>
  <c r="AS1236" i="6"/>
  <c r="AR1236" i="6"/>
  <c r="AQ1236" i="6"/>
  <c r="AH1236" i="6"/>
  <c r="AG1236" i="6"/>
  <c r="AF1236" i="6"/>
  <c r="W1236" i="6"/>
  <c r="V1236" i="6"/>
  <c r="U1236" i="6"/>
  <c r="AS1235" i="6"/>
  <c r="AR1235" i="6"/>
  <c r="AQ1235" i="6"/>
  <c r="AH1235" i="6"/>
  <c r="AG1235" i="6"/>
  <c r="AF1235" i="6"/>
  <c r="W1235" i="6"/>
  <c r="V1235" i="6"/>
  <c r="U1235" i="6"/>
  <c r="AS1234" i="6"/>
  <c r="AR1234" i="6"/>
  <c r="AQ1234" i="6"/>
  <c r="AH1234" i="6"/>
  <c r="AG1234" i="6"/>
  <c r="AF1234" i="6"/>
  <c r="W1234" i="6"/>
  <c r="V1234" i="6"/>
  <c r="U1234" i="6"/>
  <c r="AS1233" i="6"/>
  <c r="AR1233" i="6"/>
  <c r="AQ1233" i="6"/>
  <c r="AH1233" i="6"/>
  <c r="AG1233" i="6"/>
  <c r="AF1233" i="6"/>
  <c r="W1233" i="6"/>
  <c r="V1233" i="6"/>
  <c r="U1233" i="6"/>
  <c r="AS1232" i="6"/>
  <c r="AR1232" i="6"/>
  <c r="AQ1232" i="6"/>
  <c r="AH1232" i="6"/>
  <c r="AG1232" i="6"/>
  <c r="AF1232" i="6"/>
  <c r="W1232" i="6"/>
  <c r="V1232" i="6"/>
  <c r="U1232" i="6"/>
  <c r="AS1231" i="6"/>
  <c r="AR1231" i="6"/>
  <c r="AQ1231" i="6"/>
  <c r="AH1231" i="6"/>
  <c r="AG1231" i="6"/>
  <c r="AF1231" i="6"/>
  <c r="W1231" i="6"/>
  <c r="V1231" i="6"/>
  <c r="U1231" i="6"/>
  <c r="AS1230" i="6"/>
  <c r="AR1230" i="6"/>
  <c r="AQ1230" i="6"/>
  <c r="AH1230" i="6"/>
  <c r="AG1230" i="6"/>
  <c r="AF1230" i="6"/>
  <c r="W1230" i="6"/>
  <c r="V1230" i="6"/>
  <c r="U1230" i="6"/>
  <c r="AS1229" i="6"/>
  <c r="AR1229" i="6"/>
  <c r="AQ1229" i="6"/>
  <c r="AH1229" i="6"/>
  <c r="AG1229" i="6"/>
  <c r="AF1229" i="6"/>
  <c r="W1229" i="6"/>
  <c r="V1229" i="6"/>
  <c r="U1229" i="6"/>
  <c r="AS1228" i="6"/>
  <c r="AR1228" i="6"/>
  <c r="AQ1228" i="6"/>
  <c r="AH1228" i="6"/>
  <c r="AG1228" i="6"/>
  <c r="AF1228" i="6"/>
  <c r="W1228" i="6"/>
  <c r="V1228" i="6"/>
  <c r="U1228" i="6"/>
  <c r="AS1227" i="6"/>
  <c r="AR1227" i="6"/>
  <c r="AQ1227" i="6"/>
  <c r="AH1227" i="6"/>
  <c r="AG1227" i="6"/>
  <c r="AF1227" i="6"/>
  <c r="W1227" i="6"/>
  <c r="V1227" i="6"/>
  <c r="U1227" i="6"/>
  <c r="AS1226" i="6"/>
  <c r="AR1226" i="6"/>
  <c r="AQ1226" i="6"/>
  <c r="AH1226" i="6"/>
  <c r="AG1226" i="6"/>
  <c r="AF1226" i="6"/>
  <c r="W1226" i="6"/>
  <c r="V1226" i="6"/>
  <c r="U1226" i="6"/>
  <c r="AS1225" i="6"/>
  <c r="AR1225" i="6"/>
  <c r="AQ1225" i="6"/>
  <c r="AH1225" i="6"/>
  <c r="AG1225" i="6"/>
  <c r="AF1225" i="6"/>
  <c r="W1225" i="6"/>
  <c r="V1225" i="6"/>
  <c r="U1225" i="6"/>
  <c r="AS1224" i="6"/>
  <c r="AR1224" i="6"/>
  <c r="AQ1224" i="6"/>
  <c r="AH1224" i="6"/>
  <c r="AG1224" i="6"/>
  <c r="AF1224" i="6"/>
  <c r="W1224" i="6"/>
  <c r="V1224" i="6"/>
  <c r="U1224" i="6"/>
  <c r="AS1223" i="6"/>
  <c r="AR1223" i="6"/>
  <c r="AQ1223" i="6"/>
  <c r="AH1223" i="6"/>
  <c r="AG1223" i="6"/>
  <c r="AF1223" i="6"/>
  <c r="W1223" i="6"/>
  <c r="V1223" i="6"/>
  <c r="U1223" i="6"/>
  <c r="AS1222" i="6"/>
  <c r="AR1222" i="6"/>
  <c r="AQ1222" i="6"/>
  <c r="AH1222" i="6"/>
  <c r="AG1222" i="6"/>
  <c r="AF1222" i="6"/>
  <c r="W1222" i="6"/>
  <c r="V1222" i="6"/>
  <c r="U1222" i="6"/>
  <c r="AS1221" i="6"/>
  <c r="AR1221" i="6"/>
  <c r="AQ1221" i="6"/>
  <c r="AH1221" i="6"/>
  <c r="AG1221" i="6"/>
  <c r="AF1221" i="6"/>
  <c r="W1221" i="6"/>
  <c r="V1221" i="6"/>
  <c r="U1221" i="6"/>
  <c r="AS1220" i="6"/>
  <c r="AR1220" i="6"/>
  <c r="AQ1220" i="6"/>
  <c r="AH1220" i="6"/>
  <c r="AG1220" i="6"/>
  <c r="AF1220" i="6"/>
  <c r="W1220" i="6"/>
  <c r="V1220" i="6"/>
  <c r="U1220" i="6"/>
  <c r="AS1219" i="6"/>
  <c r="AR1219" i="6"/>
  <c r="AQ1219" i="6"/>
  <c r="AH1219" i="6"/>
  <c r="AG1219" i="6"/>
  <c r="AF1219" i="6"/>
  <c r="W1219" i="6"/>
  <c r="V1219" i="6"/>
  <c r="U1219" i="6"/>
  <c r="AS1218" i="6"/>
  <c r="AR1218" i="6"/>
  <c r="AQ1218" i="6"/>
  <c r="AH1218" i="6"/>
  <c r="AG1218" i="6"/>
  <c r="AF1218" i="6"/>
  <c r="W1218" i="6"/>
  <c r="V1218" i="6"/>
  <c r="U1218" i="6"/>
  <c r="AS1217" i="6"/>
  <c r="AR1217" i="6"/>
  <c r="AQ1217" i="6"/>
  <c r="AH1217" i="6"/>
  <c r="AG1217" i="6"/>
  <c r="AF1217" i="6"/>
  <c r="W1217" i="6"/>
  <c r="V1217" i="6"/>
  <c r="U1217" i="6"/>
  <c r="AS1216" i="6"/>
  <c r="AR1216" i="6"/>
  <c r="AQ1216" i="6"/>
  <c r="AH1216" i="6"/>
  <c r="AG1216" i="6"/>
  <c r="AF1216" i="6"/>
  <c r="W1216" i="6"/>
  <c r="V1216" i="6"/>
  <c r="U1216" i="6"/>
  <c r="AS1215" i="6"/>
  <c r="AR1215" i="6"/>
  <c r="AQ1215" i="6"/>
  <c r="AH1215" i="6"/>
  <c r="AG1215" i="6"/>
  <c r="AF1215" i="6"/>
  <c r="W1215" i="6"/>
  <c r="V1215" i="6"/>
  <c r="U1215" i="6"/>
  <c r="AS1214" i="6"/>
  <c r="AR1214" i="6"/>
  <c r="AQ1214" i="6"/>
  <c r="AH1214" i="6"/>
  <c r="AG1214" i="6"/>
  <c r="AF1214" i="6"/>
  <c r="W1214" i="6"/>
  <c r="V1214" i="6"/>
  <c r="U1214" i="6"/>
  <c r="AS1213" i="6"/>
  <c r="AR1213" i="6"/>
  <c r="AQ1213" i="6"/>
  <c r="AH1213" i="6"/>
  <c r="AG1213" i="6"/>
  <c r="AF1213" i="6"/>
  <c r="W1213" i="6"/>
  <c r="V1213" i="6"/>
  <c r="U1213" i="6"/>
  <c r="AS1212" i="6"/>
  <c r="AR1212" i="6"/>
  <c r="AQ1212" i="6"/>
  <c r="AH1212" i="6"/>
  <c r="AG1212" i="6"/>
  <c r="AF1212" i="6"/>
  <c r="W1212" i="6"/>
  <c r="V1212" i="6"/>
  <c r="U1212" i="6"/>
  <c r="AS1211" i="6"/>
  <c r="AR1211" i="6"/>
  <c r="AQ1211" i="6"/>
  <c r="AH1211" i="6"/>
  <c r="AG1211" i="6"/>
  <c r="AF1211" i="6"/>
  <c r="W1211" i="6"/>
  <c r="V1211" i="6"/>
  <c r="U1211" i="6"/>
  <c r="AS1210" i="6"/>
  <c r="AR1210" i="6"/>
  <c r="AQ1210" i="6"/>
  <c r="AH1210" i="6"/>
  <c r="AG1210" i="6"/>
  <c r="AF1210" i="6"/>
  <c r="W1210" i="6"/>
  <c r="V1210" i="6"/>
  <c r="U1210" i="6"/>
  <c r="AS1209" i="6"/>
  <c r="AR1209" i="6"/>
  <c r="AQ1209" i="6"/>
  <c r="AH1209" i="6"/>
  <c r="AG1209" i="6"/>
  <c r="AF1209" i="6"/>
  <c r="W1209" i="6"/>
  <c r="V1209" i="6"/>
  <c r="U1209" i="6"/>
  <c r="AS1208" i="6"/>
  <c r="AR1208" i="6"/>
  <c r="AQ1208" i="6"/>
  <c r="AH1208" i="6"/>
  <c r="AG1208" i="6"/>
  <c r="AF1208" i="6"/>
  <c r="W1208" i="6"/>
  <c r="V1208" i="6"/>
  <c r="U1208" i="6"/>
  <c r="AS1207" i="6"/>
  <c r="AR1207" i="6"/>
  <c r="AQ1207" i="6"/>
  <c r="AH1207" i="6"/>
  <c r="AG1207" i="6"/>
  <c r="AF1207" i="6"/>
  <c r="W1207" i="6"/>
  <c r="V1207" i="6"/>
  <c r="U1207" i="6"/>
  <c r="AS1206" i="6"/>
  <c r="AR1206" i="6"/>
  <c r="AQ1206" i="6"/>
  <c r="AH1206" i="6"/>
  <c r="AG1206" i="6"/>
  <c r="AF1206" i="6"/>
  <c r="W1206" i="6"/>
  <c r="V1206" i="6"/>
  <c r="U1206" i="6"/>
  <c r="AS1205" i="6"/>
  <c r="AR1205" i="6"/>
  <c r="AQ1205" i="6"/>
  <c r="AH1205" i="6"/>
  <c r="AG1205" i="6"/>
  <c r="AF1205" i="6"/>
  <c r="W1205" i="6"/>
  <c r="V1205" i="6"/>
  <c r="U1205" i="6"/>
  <c r="AS1204" i="6"/>
  <c r="AR1204" i="6"/>
  <c r="AQ1204" i="6"/>
  <c r="AH1204" i="6"/>
  <c r="AG1204" i="6"/>
  <c r="AF1204" i="6"/>
  <c r="W1204" i="6"/>
  <c r="V1204" i="6"/>
  <c r="U1204" i="6"/>
  <c r="AS1203" i="6"/>
  <c r="AR1203" i="6"/>
  <c r="AQ1203" i="6"/>
  <c r="AH1203" i="6"/>
  <c r="AG1203" i="6"/>
  <c r="AF1203" i="6"/>
  <c r="W1203" i="6"/>
  <c r="V1203" i="6"/>
  <c r="U1203" i="6"/>
  <c r="AS1202" i="6"/>
  <c r="AR1202" i="6"/>
  <c r="AQ1202" i="6"/>
  <c r="AH1202" i="6"/>
  <c r="AG1202" i="6"/>
  <c r="AF1202" i="6"/>
  <c r="W1202" i="6"/>
  <c r="V1202" i="6"/>
  <c r="U1202" i="6"/>
  <c r="AS871" i="6"/>
  <c r="AR871" i="6"/>
  <c r="AQ871" i="6"/>
  <c r="AH871" i="6"/>
  <c r="AG871" i="6"/>
  <c r="AF871" i="6"/>
  <c r="W871" i="6"/>
  <c r="V871" i="6"/>
  <c r="U871" i="6"/>
  <c r="AS870" i="6"/>
  <c r="AR870" i="6"/>
  <c r="AQ870" i="6"/>
  <c r="AH870" i="6"/>
  <c r="AG870" i="6"/>
  <c r="AF870" i="6"/>
  <c r="W870" i="6"/>
  <c r="V870" i="6"/>
  <c r="U870" i="6"/>
  <c r="AS869" i="6"/>
  <c r="AR869" i="6"/>
  <c r="AQ869" i="6"/>
  <c r="AH869" i="6"/>
  <c r="AG869" i="6"/>
  <c r="AF869" i="6"/>
  <c r="W869" i="6"/>
  <c r="V869" i="6"/>
  <c r="U869" i="6"/>
  <c r="AS868" i="6"/>
  <c r="AR868" i="6"/>
  <c r="AQ868" i="6"/>
  <c r="AH868" i="6"/>
  <c r="AG868" i="6"/>
  <c r="AF868" i="6"/>
  <c r="W868" i="6"/>
  <c r="V868" i="6"/>
  <c r="U868" i="6"/>
  <c r="AS867" i="6"/>
  <c r="AR867" i="6"/>
  <c r="AQ867" i="6"/>
  <c r="AH867" i="6"/>
  <c r="AG867" i="6"/>
  <c r="AF867" i="6"/>
  <c r="W867" i="6"/>
  <c r="V867" i="6"/>
  <c r="U867" i="6"/>
  <c r="AS866" i="6"/>
  <c r="AR866" i="6"/>
  <c r="AQ866" i="6"/>
  <c r="AH866" i="6"/>
  <c r="AG866" i="6"/>
  <c r="AF866" i="6"/>
  <c r="W866" i="6"/>
  <c r="V866" i="6"/>
  <c r="U866" i="6"/>
  <c r="AS865" i="6"/>
  <c r="AR865" i="6"/>
  <c r="AQ865" i="6"/>
  <c r="AH865" i="6"/>
  <c r="AG865" i="6"/>
  <c r="AF865" i="6"/>
  <c r="W865" i="6"/>
  <c r="V865" i="6"/>
  <c r="U865" i="6"/>
  <c r="AS864" i="6"/>
  <c r="AR864" i="6"/>
  <c r="AQ864" i="6"/>
  <c r="AH864" i="6"/>
  <c r="AG864" i="6"/>
  <c r="AF864" i="6"/>
  <c r="W864" i="6"/>
  <c r="V864" i="6"/>
  <c r="U864" i="6"/>
  <c r="AS863" i="6"/>
  <c r="AR863" i="6"/>
  <c r="AQ863" i="6"/>
  <c r="AH863" i="6"/>
  <c r="AG863" i="6"/>
  <c r="AF863" i="6"/>
  <c r="W863" i="6"/>
  <c r="V863" i="6"/>
  <c r="U863" i="6"/>
  <c r="AS862" i="6"/>
  <c r="AR862" i="6"/>
  <c r="AQ862" i="6"/>
  <c r="AH862" i="6"/>
  <c r="AG862" i="6"/>
  <c r="AF862" i="6"/>
  <c r="W862" i="6"/>
  <c r="V862" i="6"/>
  <c r="U862" i="6"/>
  <c r="AS861" i="6"/>
  <c r="AR861" i="6"/>
  <c r="AQ861" i="6"/>
  <c r="AH861" i="6"/>
  <c r="AG861" i="6"/>
  <c r="AF861" i="6"/>
  <c r="W861" i="6"/>
  <c r="V861" i="6"/>
  <c r="U861" i="6"/>
  <c r="AS860" i="6"/>
  <c r="AR860" i="6"/>
  <c r="AQ860" i="6"/>
  <c r="AH860" i="6"/>
  <c r="AG860" i="6"/>
  <c r="AF860" i="6"/>
  <c r="W860" i="6"/>
  <c r="V860" i="6"/>
  <c r="U860" i="6"/>
  <c r="AS859" i="6"/>
  <c r="AR859" i="6"/>
  <c r="AQ859" i="6"/>
  <c r="AH859" i="6"/>
  <c r="AG859" i="6"/>
  <c r="AF859" i="6"/>
  <c r="W859" i="6"/>
  <c r="V859" i="6"/>
  <c r="U859" i="6"/>
  <c r="AS858" i="6"/>
  <c r="AR858" i="6"/>
  <c r="AQ858" i="6"/>
  <c r="AH858" i="6"/>
  <c r="AG858" i="6"/>
  <c r="AF858" i="6"/>
  <c r="W858" i="6"/>
  <c r="V858" i="6"/>
  <c r="U858" i="6"/>
  <c r="AS857" i="6"/>
  <c r="AR857" i="6"/>
  <c r="AQ857" i="6"/>
  <c r="AH857" i="6"/>
  <c r="AG857" i="6"/>
  <c r="AF857" i="6"/>
  <c r="W857" i="6"/>
  <c r="V857" i="6"/>
  <c r="U857" i="6"/>
  <c r="AS856" i="6"/>
  <c r="AR856" i="6"/>
  <c r="AQ856" i="6"/>
  <c r="AH856" i="6"/>
  <c r="AG856" i="6"/>
  <c r="AF856" i="6"/>
  <c r="W856" i="6"/>
  <c r="V856" i="6"/>
  <c r="U856" i="6"/>
  <c r="AS855" i="6"/>
  <c r="AR855" i="6"/>
  <c r="AQ855" i="6"/>
  <c r="AH855" i="6"/>
  <c r="AG855" i="6"/>
  <c r="AF855" i="6"/>
  <c r="W855" i="6"/>
  <c r="V855" i="6"/>
  <c r="U855" i="6"/>
  <c r="AS854" i="6"/>
  <c r="AR854" i="6"/>
  <c r="AQ854" i="6"/>
  <c r="AH854" i="6"/>
  <c r="AG854" i="6"/>
  <c r="AF854" i="6"/>
  <c r="W854" i="6"/>
  <c r="V854" i="6"/>
  <c r="U854" i="6"/>
  <c r="AS853" i="6"/>
  <c r="AR853" i="6"/>
  <c r="AQ853" i="6"/>
  <c r="AH853" i="6"/>
  <c r="AG853" i="6"/>
  <c r="AF853" i="6"/>
  <c r="W853" i="6"/>
  <c r="V853" i="6"/>
  <c r="U853" i="6"/>
  <c r="AS852" i="6"/>
  <c r="AR852" i="6"/>
  <c r="AQ852" i="6"/>
  <c r="AH852" i="6"/>
  <c r="AG852" i="6"/>
  <c r="AF852" i="6"/>
  <c r="W852" i="6"/>
  <c r="V852" i="6"/>
  <c r="U852" i="6"/>
  <c r="AS851" i="6"/>
  <c r="AR851" i="6"/>
  <c r="AQ851" i="6"/>
  <c r="AH851" i="6"/>
  <c r="AG851" i="6"/>
  <c r="AF851" i="6"/>
  <c r="W851" i="6"/>
  <c r="V851" i="6"/>
  <c r="U851" i="6"/>
  <c r="AS850" i="6"/>
  <c r="AR850" i="6"/>
  <c r="AQ850" i="6"/>
  <c r="AH850" i="6"/>
  <c r="AG850" i="6"/>
  <c r="AF850" i="6"/>
  <c r="W850" i="6"/>
  <c r="V850" i="6"/>
  <c r="U850" i="6"/>
  <c r="AS849" i="6"/>
  <c r="AR849" i="6"/>
  <c r="AQ849" i="6"/>
  <c r="AH849" i="6"/>
  <c r="AG849" i="6"/>
  <c r="AF849" i="6"/>
  <c r="W849" i="6"/>
  <c r="V849" i="6"/>
  <c r="U849" i="6"/>
  <c r="AS848" i="6"/>
  <c r="AR848" i="6"/>
  <c r="AQ848" i="6"/>
  <c r="AH848" i="6"/>
  <c r="AG848" i="6"/>
  <c r="AF848" i="6"/>
  <c r="W848" i="6"/>
  <c r="V848" i="6"/>
  <c r="U848" i="6"/>
  <c r="AS847" i="6"/>
  <c r="AR847" i="6"/>
  <c r="AQ847" i="6"/>
  <c r="AH847" i="6"/>
  <c r="AG847" i="6"/>
  <c r="AF847" i="6"/>
  <c r="W847" i="6"/>
  <c r="V847" i="6"/>
  <c r="U847" i="6"/>
  <c r="AS846" i="6"/>
  <c r="AR846" i="6"/>
  <c r="AQ846" i="6"/>
  <c r="AH846" i="6"/>
  <c r="AG846" i="6"/>
  <c r="AF846" i="6"/>
  <c r="W846" i="6"/>
  <c r="V846" i="6"/>
  <c r="U846" i="6"/>
  <c r="AS845" i="6"/>
  <c r="AR845" i="6"/>
  <c r="AQ845" i="6"/>
  <c r="AH845" i="6"/>
  <c r="AG845" i="6"/>
  <c r="AF845" i="6"/>
  <c r="W845" i="6"/>
  <c r="V845" i="6"/>
  <c r="U845" i="6"/>
  <c r="AS844" i="6"/>
  <c r="AR844" i="6"/>
  <c r="AQ844" i="6"/>
  <c r="AH844" i="6"/>
  <c r="AG844" i="6"/>
  <c r="AF844" i="6"/>
  <c r="W844" i="6"/>
  <c r="V844" i="6"/>
  <c r="U844" i="6"/>
  <c r="AS843" i="6"/>
  <c r="AR843" i="6"/>
  <c r="AQ843" i="6"/>
  <c r="AH843" i="6"/>
  <c r="AG843" i="6"/>
  <c r="AF843" i="6"/>
  <c r="W843" i="6"/>
  <c r="V843" i="6"/>
  <c r="U843" i="6"/>
  <c r="AS842" i="6"/>
  <c r="AR842" i="6"/>
  <c r="AQ842" i="6"/>
  <c r="AH842" i="6"/>
  <c r="AG842" i="6"/>
  <c r="AF842" i="6"/>
  <c r="W842" i="6"/>
  <c r="V842" i="6"/>
  <c r="U842" i="6"/>
  <c r="AS631" i="6"/>
  <c r="AR631" i="6"/>
  <c r="AQ631" i="6"/>
  <c r="AH631" i="6"/>
  <c r="AG631" i="6"/>
  <c r="AF631" i="6"/>
  <c r="W631" i="6"/>
  <c r="V631" i="6"/>
  <c r="U631" i="6"/>
  <c r="AS630" i="6"/>
  <c r="AR630" i="6"/>
  <c r="AQ630" i="6"/>
  <c r="AH630" i="6"/>
  <c r="AG630" i="6"/>
  <c r="AF630" i="6"/>
  <c r="W630" i="6"/>
  <c r="V630" i="6"/>
  <c r="U630" i="6"/>
  <c r="AS629" i="6"/>
  <c r="AR629" i="6"/>
  <c r="AQ629" i="6"/>
  <c r="AH629" i="6"/>
  <c r="AG629" i="6"/>
  <c r="AF629" i="6"/>
  <c r="W629" i="6"/>
  <c r="V629" i="6"/>
  <c r="U629" i="6"/>
  <c r="AS628" i="6"/>
  <c r="AR628" i="6"/>
  <c r="AQ628" i="6"/>
  <c r="AH628" i="6"/>
  <c r="AG628" i="6"/>
  <c r="AF628" i="6"/>
  <c r="W628" i="6"/>
  <c r="V628" i="6"/>
  <c r="U628" i="6"/>
  <c r="AS627" i="6"/>
  <c r="AR627" i="6"/>
  <c r="AQ627" i="6"/>
  <c r="AH627" i="6"/>
  <c r="AG627" i="6"/>
  <c r="AF627" i="6"/>
  <c r="W627" i="6"/>
  <c r="V627" i="6"/>
  <c r="U627" i="6"/>
  <c r="AS626" i="6"/>
  <c r="AR626" i="6"/>
  <c r="AQ626" i="6"/>
  <c r="AH626" i="6"/>
  <c r="AG626" i="6"/>
  <c r="AF626" i="6"/>
  <c r="W626" i="6"/>
  <c r="V626" i="6"/>
  <c r="U626" i="6"/>
  <c r="AS625" i="6"/>
  <c r="AR625" i="6"/>
  <c r="AQ625" i="6"/>
  <c r="AH625" i="6"/>
  <c r="AG625" i="6"/>
  <c r="AF625" i="6"/>
  <c r="W625" i="6"/>
  <c r="V625" i="6"/>
  <c r="U625" i="6"/>
  <c r="AS624" i="6"/>
  <c r="AR624" i="6"/>
  <c r="AQ624" i="6"/>
  <c r="AH624" i="6"/>
  <c r="AG624" i="6"/>
  <c r="AF624" i="6"/>
  <c r="W624" i="6"/>
  <c r="V624" i="6"/>
  <c r="U624" i="6"/>
  <c r="AS623" i="6"/>
  <c r="AR623" i="6"/>
  <c r="AQ623" i="6"/>
  <c r="AH623" i="6"/>
  <c r="AG623" i="6"/>
  <c r="AF623" i="6"/>
  <c r="W623" i="6"/>
  <c r="V623" i="6"/>
  <c r="U623" i="6"/>
  <c r="AS622" i="6"/>
  <c r="AR622" i="6"/>
  <c r="AQ622" i="6"/>
  <c r="AH622" i="6"/>
  <c r="AG622" i="6"/>
  <c r="AF622" i="6"/>
  <c r="W622" i="6"/>
  <c r="V622" i="6"/>
  <c r="U622" i="6"/>
  <c r="AS621" i="6"/>
  <c r="AR621" i="6"/>
  <c r="AQ621" i="6"/>
  <c r="AH621" i="6"/>
  <c r="AG621" i="6"/>
  <c r="AF621" i="6"/>
  <c r="W621" i="6"/>
  <c r="V621" i="6"/>
  <c r="U621" i="6"/>
  <c r="AS620" i="6"/>
  <c r="AR620" i="6"/>
  <c r="AQ620" i="6"/>
  <c r="AH620" i="6"/>
  <c r="AG620" i="6"/>
  <c r="AF620" i="6"/>
  <c r="W620" i="6"/>
  <c r="V620" i="6"/>
  <c r="U620" i="6"/>
  <c r="AS619" i="6"/>
  <c r="AR619" i="6"/>
  <c r="AQ619" i="6"/>
  <c r="AH619" i="6"/>
  <c r="AG619" i="6"/>
  <c r="AF619" i="6"/>
  <c r="W619" i="6"/>
  <c r="V619" i="6"/>
  <c r="U619" i="6"/>
  <c r="AS618" i="6"/>
  <c r="AR618" i="6"/>
  <c r="AQ618" i="6"/>
  <c r="AH618" i="6"/>
  <c r="AG618" i="6"/>
  <c r="AF618" i="6"/>
  <c r="W618" i="6"/>
  <c r="V618" i="6"/>
  <c r="U618" i="6"/>
  <c r="AS617" i="6"/>
  <c r="AR617" i="6"/>
  <c r="AQ617" i="6"/>
  <c r="AH617" i="6"/>
  <c r="AG617" i="6"/>
  <c r="AF617" i="6"/>
  <c r="W617" i="6"/>
  <c r="V617" i="6"/>
  <c r="U617" i="6"/>
  <c r="AS616" i="6"/>
  <c r="AR616" i="6"/>
  <c r="AQ616" i="6"/>
  <c r="AH616" i="6"/>
  <c r="AG616" i="6"/>
  <c r="AF616" i="6"/>
  <c r="W616" i="6"/>
  <c r="V616" i="6"/>
  <c r="U616" i="6"/>
  <c r="AS615" i="6"/>
  <c r="AR615" i="6"/>
  <c r="AQ615" i="6"/>
  <c r="AH615" i="6"/>
  <c r="AG615" i="6"/>
  <c r="AF615" i="6"/>
  <c r="W615" i="6"/>
  <c r="V615" i="6"/>
  <c r="U615" i="6"/>
  <c r="AS614" i="6"/>
  <c r="AR614" i="6"/>
  <c r="AQ614" i="6"/>
  <c r="AH614" i="6"/>
  <c r="AG614" i="6"/>
  <c r="AF614" i="6"/>
  <c r="W614" i="6"/>
  <c r="V614" i="6"/>
  <c r="U614" i="6"/>
  <c r="AS613" i="6"/>
  <c r="AR613" i="6"/>
  <c r="AQ613" i="6"/>
  <c r="AH613" i="6"/>
  <c r="AG613" i="6"/>
  <c r="AF613" i="6"/>
  <c r="W613" i="6"/>
  <c r="V613" i="6"/>
  <c r="U613" i="6"/>
  <c r="AS612" i="6"/>
  <c r="AR612" i="6"/>
  <c r="AQ612" i="6"/>
  <c r="AH612" i="6"/>
  <c r="AG612" i="6"/>
  <c r="AF612" i="6"/>
  <c r="W612" i="6"/>
  <c r="V612" i="6"/>
  <c r="U612" i="6"/>
  <c r="AS611" i="6"/>
  <c r="AR611" i="6"/>
  <c r="AQ611" i="6"/>
  <c r="AH611" i="6"/>
  <c r="AG611" i="6"/>
  <c r="AF611" i="6"/>
  <c r="W611" i="6"/>
  <c r="V611" i="6"/>
  <c r="U611" i="6"/>
  <c r="AS610" i="6"/>
  <c r="AR610" i="6"/>
  <c r="AQ610" i="6"/>
  <c r="AH610" i="6"/>
  <c r="AG610" i="6"/>
  <c r="AF610" i="6"/>
  <c r="W610" i="6"/>
  <c r="V610" i="6"/>
  <c r="U610" i="6"/>
  <c r="AS609" i="6"/>
  <c r="AR609" i="6"/>
  <c r="AQ609" i="6"/>
  <c r="AH609" i="6"/>
  <c r="AG609" i="6"/>
  <c r="AF609" i="6"/>
  <c r="W609" i="6"/>
  <c r="V609" i="6"/>
  <c r="U609" i="6"/>
  <c r="AS608" i="6"/>
  <c r="AR608" i="6"/>
  <c r="AQ608" i="6"/>
  <c r="AH608" i="6"/>
  <c r="AG608" i="6"/>
  <c r="AF608" i="6"/>
  <c r="W608" i="6"/>
  <c r="V608" i="6"/>
  <c r="U608" i="6"/>
  <c r="AS607" i="6"/>
  <c r="AR607" i="6"/>
  <c r="AQ607" i="6"/>
  <c r="AH607" i="6"/>
  <c r="AG607" i="6"/>
  <c r="AF607" i="6"/>
  <c r="W607" i="6"/>
  <c r="V607" i="6"/>
  <c r="U607" i="6"/>
  <c r="AS606" i="6"/>
  <c r="AR606" i="6"/>
  <c r="AQ606" i="6"/>
  <c r="AH606" i="6"/>
  <c r="AG606" i="6"/>
  <c r="AF606" i="6"/>
  <c r="W606" i="6"/>
  <c r="V606" i="6"/>
  <c r="U606" i="6"/>
  <c r="AS605" i="6"/>
  <c r="AR605" i="6"/>
  <c r="AQ605" i="6"/>
  <c r="AH605" i="6"/>
  <c r="AG605" i="6"/>
  <c r="AF605" i="6"/>
  <c r="W605" i="6"/>
  <c r="V605" i="6"/>
  <c r="U605" i="6"/>
  <c r="AS604" i="6"/>
  <c r="AR604" i="6"/>
  <c r="AQ604" i="6"/>
  <c r="AH604" i="6"/>
  <c r="AG604" i="6"/>
  <c r="AF604" i="6"/>
  <c r="W604" i="6"/>
  <c r="V604" i="6"/>
  <c r="U604" i="6"/>
  <c r="AS603" i="6"/>
  <c r="AR603" i="6"/>
  <c r="AQ603" i="6"/>
  <c r="AH603" i="6"/>
  <c r="AG603" i="6"/>
  <c r="AF603" i="6"/>
  <c r="W603" i="6"/>
  <c r="V603" i="6"/>
  <c r="U603" i="6"/>
  <c r="AS602" i="6"/>
  <c r="AR602" i="6"/>
  <c r="AQ602" i="6"/>
  <c r="AH602" i="6"/>
  <c r="AG602" i="6"/>
  <c r="AF602" i="6"/>
  <c r="W602" i="6"/>
  <c r="V602" i="6"/>
  <c r="U602" i="6"/>
  <c r="AS391" i="6"/>
  <c r="AR391" i="6"/>
  <c r="AQ391" i="6"/>
  <c r="AH391" i="6"/>
  <c r="AG391" i="6"/>
  <c r="AF391" i="6"/>
  <c r="W391" i="6"/>
  <c r="V391" i="6"/>
  <c r="U391" i="6"/>
  <c r="AS390" i="6"/>
  <c r="AR390" i="6"/>
  <c r="AQ390" i="6"/>
  <c r="AH390" i="6"/>
  <c r="AG390" i="6"/>
  <c r="AF390" i="6"/>
  <c r="W390" i="6"/>
  <c r="V390" i="6"/>
  <c r="U390" i="6"/>
  <c r="AS389" i="6"/>
  <c r="AR389" i="6"/>
  <c r="AQ389" i="6"/>
  <c r="AH389" i="6"/>
  <c r="AG389" i="6"/>
  <c r="AF389" i="6"/>
  <c r="W389" i="6"/>
  <c r="V389" i="6"/>
  <c r="U389" i="6"/>
  <c r="AS388" i="6"/>
  <c r="AR388" i="6"/>
  <c r="AQ388" i="6"/>
  <c r="AH388" i="6"/>
  <c r="AG388" i="6"/>
  <c r="AF388" i="6"/>
  <c r="W388" i="6"/>
  <c r="V388" i="6"/>
  <c r="U388" i="6"/>
  <c r="AS387" i="6"/>
  <c r="AR387" i="6"/>
  <c r="AQ387" i="6"/>
  <c r="AH387" i="6"/>
  <c r="AG387" i="6"/>
  <c r="AF387" i="6"/>
  <c r="W387" i="6"/>
  <c r="V387" i="6"/>
  <c r="U387" i="6"/>
  <c r="AS386" i="6"/>
  <c r="AR386" i="6"/>
  <c r="AQ386" i="6"/>
  <c r="AH386" i="6"/>
  <c r="AG386" i="6"/>
  <c r="AF386" i="6"/>
  <c r="W386" i="6"/>
  <c r="V386" i="6"/>
  <c r="U386" i="6"/>
  <c r="AS385" i="6"/>
  <c r="AR385" i="6"/>
  <c r="AQ385" i="6"/>
  <c r="AH385" i="6"/>
  <c r="AG385" i="6"/>
  <c r="AF385" i="6"/>
  <c r="W385" i="6"/>
  <c r="V385" i="6"/>
  <c r="U385" i="6"/>
  <c r="AS384" i="6"/>
  <c r="AR384" i="6"/>
  <c r="AQ384" i="6"/>
  <c r="AH384" i="6"/>
  <c r="AG384" i="6"/>
  <c r="AF384" i="6"/>
  <c r="W384" i="6"/>
  <c r="V384" i="6"/>
  <c r="U384" i="6"/>
  <c r="AS383" i="6"/>
  <c r="AR383" i="6"/>
  <c r="AQ383" i="6"/>
  <c r="AH383" i="6"/>
  <c r="AG383" i="6"/>
  <c r="AF383" i="6"/>
  <c r="W383" i="6"/>
  <c r="V383" i="6"/>
  <c r="U383" i="6"/>
  <c r="AS382" i="6"/>
  <c r="AR382" i="6"/>
  <c r="AQ382" i="6"/>
  <c r="AH382" i="6"/>
  <c r="AG382" i="6"/>
  <c r="AF382" i="6"/>
  <c r="W382" i="6"/>
  <c r="V382" i="6"/>
  <c r="U382" i="6"/>
  <c r="AS381" i="6"/>
  <c r="AR381" i="6"/>
  <c r="AQ381" i="6"/>
  <c r="AH381" i="6"/>
  <c r="AG381" i="6"/>
  <c r="AF381" i="6"/>
  <c r="W381" i="6"/>
  <c r="V381" i="6"/>
  <c r="U381" i="6"/>
  <c r="AS380" i="6"/>
  <c r="AR380" i="6"/>
  <c r="AQ380" i="6"/>
  <c r="AH380" i="6"/>
  <c r="AG380" i="6"/>
  <c r="AF380" i="6"/>
  <c r="W380" i="6"/>
  <c r="V380" i="6"/>
  <c r="U380" i="6"/>
  <c r="AS379" i="6"/>
  <c r="AR379" i="6"/>
  <c r="AQ379" i="6"/>
  <c r="AH379" i="6"/>
  <c r="AG379" i="6"/>
  <c r="AF379" i="6"/>
  <c r="W379" i="6"/>
  <c r="V379" i="6"/>
  <c r="U379" i="6"/>
  <c r="AS378" i="6"/>
  <c r="AR378" i="6"/>
  <c r="AQ378" i="6"/>
  <c r="AH378" i="6"/>
  <c r="AG378" i="6"/>
  <c r="AF378" i="6"/>
  <c r="W378" i="6"/>
  <c r="V378" i="6"/>
  <c r="U378" i="6"/>
  <c r="AS377" i="6"/>
  <c r="AR377" i="6"/>
  <c r="AQ377" i="6"/>
  <c r="AH377" i="6"/>
  <c r="AG377" i="6"/>
  <c r="AF377" i="6"/>
  <c r="W377" i="6"/>
  <c r="V377" i="6"/>
  <c r="U377" i="6"/>
  <c r="AS376" i="6"/>
  <c r="AR376" i="6"/>
  <c r="AQ376" i="6"/>
  <c r="AH376" i="6"/>
  <c r="AG376" i="6"/>
  <c r="AF376" i="6"/>
  <c r="W376" i="6"/>
  <c r="V376" i="6"/>
  <c r="U376" i="6"/>
  <c r="AS375" i="6"/>
  <c r="AR375" i="6"/>
  <c r="AQ375" i="6"/>
  <c r="AH375" i="6"/>
  <c r="AG375" i="6"/>
  <c r="AF375" i="6"/>
  <c r="W375" i="6"/>
  <c r="V375" i="6"/>
  <c r="U375" i="6"/>
  <c r="AS374" i="6"/>
  <c r="AR374" i="6"/>
  <c r="AQ374" i="6"/>
  <c r="AH374" i="6"/>
  <c r="AG374" i="6"/>
  <c r="AF374" i="6"/>
  <c r="W374" i="6"/>
  <c r="V374" i="6"/>
  <c r="U374" i="6"/>
  <c r="AS373" i="6"/>
  <c r="AR373" i="6"/>
  <c r="AQ373" i="6"/>
  <c r="AH373" i="6"/>
  <c r="AG373" i="6"/>
  <c r="AF373" i="6"/>
  <c r="W373" i="6"/>
  <c r="V373" i="6"/>
  <c r="U373" i="6"/>
  <c r="AS372" i="6"/>
  <c r="AR372" i="6"/>
  <c r="AQ372" i="6"/>
  <c r="AH372" i="6"/>
  <c r="AG372" i="6"/>
  <c r="AF372" i="6"/>
  <c r="W372" i="6"/>
  <c r="V372" i="6"/>
  <c r="U372" i="6"/>
  <c r="AS371" i="6"/>
  <c r="AR371" i="6"/>
  <c r="AQ371" i="6"/>
  <c r="AH371" i="6"/>
  <c r="AG371" i="6"/>
  <c r="AF371" i="6"/>
  <c r="W371" i="6"/>
  <c r="V371" i="6"/>
  <c r="U371" i="6"/>
  <c r="AS370" i="6"/>
  <c r="AR370" i="6"/>
  <c r="AQ370" i="6"/>
  <c r="AH370" i="6"/>
  <c r="AG370" i="6"/>
  <c r="AF370" i="6"/>
  <c r="W370" i="6"/>
  <c r="V370" i="6"/>
  <c r="U370" i="6"/>
  <c r="AS369" i="6"/>
  <c r="AR369" i="6"/>
  <c r="AQ369" i="6"/>
  <c r="AH369" i="6"/>
  <c r="AG369" i="6"/>
  <c r="AF369" i="6"/>
  <c r="W369" i="6"/>
  <c r="V369" i="6"/>
  <c r="U369" i="6"/>
  <c r="AS368" i="6"/>
  <c r="AR368" i="6"/>
  <c r="AQ368" i="6"/>
  <c r="AH368" i="6"/>
  <c r="AG368" i="6"/>
  <c r="AF368" i="6"/>
  <c r="W368" i="6"/>
  <c r="V368" i="6"/>
  <c r="U368" i="6"/>
  <c r="AS367" i="6"/>
  <c r="AR367" i="6"/>
  <c r="AQ367" i="6"/>
  <c r="AH367" i="6"/>
  <c r="AG367" i="6"/>
  <c r="AF367" i="6"/>
  <c r="W367" i="6"/>
  <c r="V367" i="6"/>
  <c r="U367" i="6"/>
  <c r="AS366" i="6"/>
  <c r="AR366" i="6"/>
  <c r="AQ366" i="6"/>
  <c r="AH366" i="6"/>
  <c r="AG366" i="6"/>
  <c r="AF366" i="6"/>
  <c r="W366" i="6"/>
  <c r="V366" i="6"/>
  <c r="U366" i="6"/>
  <c r="AS365" i="6"/>
  <c r="AR365" i="6"/>
  <c r="AQ365" i="6"/>
  <c r="AH365" i="6"/>
  <c r="AG365" i="6"/>
  <c r="AF365" i="6"/>
  <c r="W365" i="6"/>
  <c r="V365" i="6"/>
  <c r="U365" i="6"/>
  <c r="AS364" i="6"/>
  <c r="AR364" i="6"/>
  <c r="AQ364" i="6"/>
  <c r="AH364" i="6"/>
  <c r="AG364" i="6"/>
  <c r="AF364" i="6"/>
  <c r="W364" i="6"/>
  <c r="V364" i="6"/>
  <c r="U364" i="6"/>
  <c r="AS363" i="6"/>
  <c r="AR363" i="6"/>
  <c r="AQ363" i="6"/>
  <c r="AH363" i="6"/>
  <c r="AG363" i="6"/>
  <c r="AF363" i="6"/>
  <c r="W363" i="6"/>
  <c r="V363" i="6"/>
  <c r="U363" i="6"/>
  <c r="AS362" i="6"/>
  <c r="AR362" i="6"/>
  <c r="AQ362" i="6"/>
  <c r="AH362" i="6"/>
  <c r="AG362" i="6"/>
  <c r="AF362" i="6"/>
  <c r="W362" i="6"/>
  <c r="V362" i="6"/>
  <c r="U362" i="6"/>
  <c r="AS361" i="6"/>
  <c r="AR361" i="6"/>
  <c r="AQ361" i="6"/>
  <c r="AH361" i="6"/>
  <c r="AG361" i="6"/>
  <c r="AF361" i="6"/>
  <c r="W361" i="6"/>
  <c r="V361" i="6"/>
  <c r="U361" i="6"/>
  <c r="AS360" i="6"/>
  <c r="AR360" i="6"/>
  <c r="AQ360" i="6"/>
  <c r="AH360" i="6"/>
  <c r="AG360" i="6"/>
  <c r="AF360" i="6"/>
  <c r="W360" i="6"/>
  <c r="V360" i="6"/>
  <c r="U360" i="6"/>
  <c r="AS359" i="6"/>
  <c r="AR359" i="6"/>
  <c r="AQ359" i="6"/>
  <c r="AH359" i="6"/>
  <c r="AG359" i="6"/>
  <c r="AF359" i="6"/>
  <c r="W359" i="6"/>
  <c r="V359" i="6"/>
  <c r="U359" i="6"/>
  <c r="AS358" i="6"/>
  <c r="AR358" i="6"/>
  <c r="AQ358" i="6"/>
  <c r="AH358" i="6"/>
  <c r="AG358" i="6"/>
  <c r="AF358" i="6"/>
  <c r="W358" i="6"/>
  <c r="V358" i="6"/>
  <c r="U358" i="6"/>
  <c r="AS357" i="6"/>
  <c r="AR357" i="6"/>
  <c r="AQ357" i="6"/>
  <c r="AH357" i="6"/>
  <c r="AG357" i="6"/>
  <c r="AF357" i="6"/>
  <c r="W357" i="6"/>
  <c r="V357" i="6"/>
  <c r="U357" i="6"/>
  <c r="AS356" i="6"/>
  <c r="AR356" i="6"/>
  <c r="AQ356" i="6"/>
  <c r="AH356" i="6"/>
  <c r="AG356" i="6"/>
  <c r="AF356" i="6"/>
  <c r="W356" i="6"/>
  <c r="V356" i="6"/>
  <c r="U356" i="6"/>
  <c r="AS355" i="6"/>
  <c r="AR355" i="6"/>
  <c r="AQ355" i="6"/>
  <c r="AH355" i="6"/>
  <c r="AG355" i="6"/>
  <c r="AF355" i="6"/>
  <c r="W355" i="6"/>
  <c r="V355" i="6"/>
  <c r="U355" i="6"/>
  <c r="AS354" i="6"/>
  <c r="AR354" i="6"/>
  <c r="AQ354" i="6"/>
  <c r="AH354" i="6"/>
  <c r="AG354" i="6"/>
  <c r="AF354" i="6"/>
  <c r="W354" i="6"/>
  <c r="V354" i="6"/>
  <c r="U354" i="6"/>
  <c r="AS353" i="6"/>
  <c r="AR353" i="6"/>
  <c r="AQ353" i="6"/>
  <c r="AH353" i="6"/>
  <c r="AG353" i="6"/>
  <c r="AF353" i="6"/>
  <c r="W353" i="6"/>
  <c r="V353" i="6"/>
  <c r="U353" i="6"/>
  <c r="AS352" i="6"/>
  <c r="AR352" i="6"/>
  <c r="AQ352" i="6"/>
  <c r="AH352" i="6"/>
  <c r="AG352" i="6"/>
  <c r="AF352" i="6"/>
  <c r="W352" i="6"/>
  <c r="V352" i="6"/>
  <c r="U352" i="6"/>
  <c r="AS351" i="6"/>
  <c r="AR351" i="6"/>
  <c r="AQ351" i="6"/>
  <c r="AH351" i="6"/>
  <c r="AG351" i="6"/>
  <c r="AF351" i="6"/>
  <c r="W351" i="6"/>
  <c r="V351" i="6"/>
  <c r="U351" i="6"/>
  <c r="AS350" i="6"/>
  <c r="AR350" i="6"/>
  <c r="AQ350" i="6"/>
  <c r="AH350" i="6"/>
  <c r="AG350" i="6"/>
  <c r="AF350" i="6"/>
  <c r="W350" i="6"/>
  <c r="V350" i="6"/>
  <c r="U350" i="6"/>
  <c r="AS349" i="6"/>
  <c r="AR349" i="6"/>
  <c r="AQ349" i="6"/>
  <c r="AH349" i="6"/>
  <c r="AG349" i="6"/>
  <c r="AF349" i="6"/>
  <c r="W349" i="6"/>
  <c r="V349" i="6"/>
  <c r="U349" i="6"/>
  <c r="AS348" i="6"/>
  <c r="AR348" i="6"/>
  <c r="AQ348" i="6"/>
  <c r="AH348" i="6"/>
  <c r="AG348" i="6"/>
  <c r="AF348" i="6"/>
  <c r="W348" i="6"/>
  <c r="V348" i="6"/>
  <c r="U348" i="6"/>
  <c r="AS347" i="6"/>
  <c r="AR347" i="6"/>
  <c r="AQ347" i="6"/>
  <c r="AH347" i="6"/>
  <c r="AG347" i="6"/>
  <c r="AF347" i="6"/>
  <c r="W347" i="6"/>
  <c r="V347" i="6"/>
  <c r="U347" i="6"/>
  <c r="AS346" i="6"/>
  <c r="AR346" i="6"/>
  <c r="AQ346" i="6"/>
  <c r="AH346" i="6"/>
  <c r="AG346" i="6"/>
  <c r="AF346" i="6"/>
  <c r="W346" i="6"/>
  <c r="V346" i="6"/>
  <c r="U346" i="6"/>
  <c r="AS345" i="6"/>
  <c r="AR345" i="6"/>
  <c r="AQ345" i="6"/>
  <c r="AH345" i="6"/>
  <c r="AG345" i="6"/>
  <c r="AF345" i="6"/>
  <c r="W345" i="6"/>
  <c r="V345" i="6"/>
  <c r="U345" i="6"/>
  <c r="AS344" i="6"/>
  <c r="AR344" i="6"/>
  <c r="AQ344" i="6"/>
  <c r="AH344" i="6"/>
  <c r="AG344" i="6"/>
  <c r="AF344" i="6"/>
  <c r="W344" i="6"/>
  <c r="V344" i="6"/>
  <c r="U344" i="6"/>
  <c r="AS343" i="6"/>
  <c r="AR343" i="6"/>
  <c r="AQ343" i="6"/>
  <c r="AH343" i="6"/>
  <c r="AG343" i="6"/>
  <c r="AF343" i="6"/>
  <c r="W343" i="6"/>
  <c r="V343" i="6"/>
  <c r="U343" i="6"/>
  <c r="AS342" i="6"/>
  <c r="AR342" i="6"/>
  <c r="AQ342" i="6"/>
  <c r="AH342" i="6"/>
  <c r="AG342" i="6"/>
  <c r="AF342" i="6"/>
  <c r="W342" i="6"/>
  <c r="V342" i="6"/>
  <c r="U342" i="6"/>
  <c r="AS341" i="6"/>
  <c r="AR341" i="6"/>
  <c r="AQ341" i="6"/>
  <c r="AH341" i="6"/>
  <c r="AG341" i="6"/>
  <c r="AF341" i="6"/>
  <c r="W341" i="6"/>
  <c r="V341" i="6"/>
  <c r="U341" i="6"/>
  <c r="AS340" i="6"/>
  <c r="AR340" i="6"/>
  <c r="AQ340" i="6"/>
  <c r="AH340" i="6"/>
  <c r="AG340" i="6"/>
  <c r="AF340" i="6"/>
  <c r="W340" i="6"/>
  <c r="V340" i="6"/>
  <c r="U340" i="6"/>
  <c r="AS339" i="6"/>
  <c r="AR339" i="6"/>
  <c r="AQ339" i="6"/>
  <c r="AH339" i="6"/>
  <c r="AG339" i="6"/>
  <c r="AF339" i="6"/>
  <c r="W339" i="6"/>
  <c r="V339" i="6"/>
  <c r="U339" i="6"/>
  <c r="AS338" i="6"/>
  <c r="AR338" i="6"/>
  <c r="AQ338" i="6"/>
  <c r="AH338" i="6"/>
  <c r="AG338" i="6"/>
  <c r="AF338" i="6"/>
  <c r="W338" i="6"/>
  <c r="V338" i="6"/>
  <c r="U338" i="6"/>
  <c r="AS337" i="6"/>
  <c r="AR337" i="6"/>
  <c r="AQ337" i="6"/>
  <c r="AH337" i="6"/>
  <c r="AG337" i="6"/>
  <c r="AF337" i="6"/>
  <c r="W337" i="6"/>
  <c r="V337" i="6"/>
  <c r="U337" i="6"/>
  <c r="AS336" i="6"/>
  <c r="AR336" i="6"/>
  <c r="AQ336" i="6"/>
  <c r="AH336" i="6"/>
  <c r="AG336" i="6"/>
  <c r="AF336" i="6"/>
  <c r="W336" i="6"/>
  <c r="V336" i="6"/>
  <c r="U336" i="6"/>
  <c r="AS335" i="6"/>
  <c r="AR335" i="6"/>
  <c r="AQ335" i="6"/>
  <c r="AH335" i="6"/>
  <c r="AG335" i="6"/>
  <c r="AF335" i="6"/>
  <c r="W335" i="6"/>
  <c r="V335" i="6"/>
  <c r="U335" i="6"/>
  <c r="AS334" i="6"/>
  <c r="AR334" i="6"/>
  <c r="AQ334" i="6"/>
  <c r="AH334" i="6"/>
  <c r="AG334" i="6"/>
  <c r="AF334" i="6"/>
  <c r="W334" i="6"/>
  <c r="V334" i="6"/>
  <c r="U334" i="6"/>
  <c r="AS333" i="6"/>
  <c r="AR333" i="6"/>
  <c r="AQ333" i="6"/>
  <c r="AH333" i="6"/>
  <c r="AG333" i="6"/>
  <c r="AF333" i="6"/>
  <c r="W333" i="6"/>
  <c r="V333" i="6"/>
  <c r="U333" i="6"/>
  <c r="AS332" i="6"/>
  <c r="AR332" i="6"/>
  <c r="AQ332" i="6"/>
  <c r="AH332" i="6"/>
  <c r="AG332" i="6"/>
  <c r="AF332" i="6"/>
  <c r="W332" i="6"/>
  <c r="V332" i="6"/>
  <c r="U332" i="6"/>
  <c r="AS211" i="6"/>
  <c r="AR211" i="6"/>
  <c r="AQ211" i="6"/>
  <c r="AH211" i="6"/>
  <c r="AG211" i="6"/>
  <c r="AF211" i="6"/>
  <c r="W211" i="6"/>
  <c r="V211" i="6"/>
  <c r="U211" i="6"/>
  <c r="AS210" i="6"/>
  <c r="AR210" i="6"/>
  <c r="AQ210" i="6"/>
  <c r="AH210" i="6"/>
  <c r="AG210" i="6"/>
  <c r="AF210" i="6"/>
  <c r="W210" i="6"/>
  <c r="V210" i="6"/>
  <c r="U210" i="6"/>
  <c r="AS209" i="6"/>
  <c r="AR209" i="6"/>
  <c r="AQ209" i="6"/>
  <c r="AH209" i="6"/>
  <c r="AG209" i="6"/>
  <c r="AF209" i="6"/>
  <c r="W209" i="6"/>
  <c r="V209" i="6"/>
  <c r="U209" i="6"/>
  <c r="AS208" i="6"/>
  <c r="AR208" i="6"/>
  <c r="AQ208" i="6"/>
  <c r="AH208" i="6"/>
  <c r="AG208" i="6"/>
  <c r="AF208" i="6"/>
  <c r="W208" i="6"/>
  <c r="V208" i="6"/>
  <c r="U208" i="6"/>
  <c r="AS207" i="6"/>
  <c r="AR207" i="6"/>
  <c r="AQ207" i="6"/>
  <c r="AH207" i="6"/>
  <c r="AG207" i="6"/>
  <c r="AF207" i="6"/>
  <c r="W207" i="6"/>
  <c r="V207" i="6"/>
  <c r="U207" i="6"/>
  <c r="AS206" i="6"/>
  <c r="AR206" i="6"/>
  <c r="AQ206" i="6"/>
  <c r="AH206" i="6"/>
  <c r="AG206" i="6"/>
  <c r="AF206" i="6"/>
  <c r="W206" i="6"/>
  <c r="V206" i="6"/>
  <c r="U206" i="6"/>
  <c r="AS205" i="6"/>
  <c r="AR205" i="6"/>
  <c r="AQ205" i="6"/>
  <c r="AH205" i="6"/>
  <c r="AG205" i="6"/>
  <c r="AF205" i="6"/>
  <c r="W205" i="6"/>
  <c r="V205" i="6"/>
  <c r="U205" i="6"/>
  <c r="AS204" i="6"/>
  <c r="AR204" i="6"/>
  <c r="AQ204" i="6"/>
  <c r="AH204" i="6"/>
  <c r="AG204" i="6"/>
  <c r="AF204" i="6"/>
  <c r="W204" i="6"/>
  <c r="V204" i="6"/>
  <c r="U204" i="6"/>
  <c r="AS203" i="6"/>
  <c r="AR203" i="6"/>
  <c r="AQ203" i="6"/>
  <c r="AH203" i="6"/>
  <c r="AG203" i="6"/>
  <c r="AF203" i="6"/>
  <c r="W203" i="6"/>
  <c r="V203" i="6"/>
  <c r="U203" i="6"/>
  <c r="AS202" i="6"/>
  <c r="AR202" i="6"/>
  <c r="AQ202" i="6"/>
  <c r="AH202" i="6"/>
  <c r="AG202" i="6"/>
  <c r="AF202" i="6"/>
  <c r="W202" i="6"/>
  <c r="V202" i="6"/>
  <c r="U202" i="6"/>
  <c r="AS201" i="6"/>
  <c r="AR201" i="6"/>
  <c r="AQ201" i="6"/>
  <c r="AH201" i="6"/>
  <c r="AG201" i="6"/>
  <c r="AF201" i="6"/>
  <c r="W201" i="6"/>
  <c r="V201" i="6"/>
  <c r="U201" i="6"/>
  <c r="AS200" i="6"/>
  <c r="AR200" i="6"/>
  <c r="AQ200" i="6"/>
  <c r="AH200" i="6"/>
  <c r="AG200" i="6"/>
  <c r="AF200" i="6"/>
  <c r="W200" i="6"/>
  <c r="V200" i="6"/>
  <c r="U200" i="6"/>
  <c r="AS199" i="6"/>
  <c r="AR199" i="6"/>
  <c r="AQ199" i="6"/>
  <c r="AH199" i="6"/>
  <c r="AG199" i="6"/>
  <c r="AF199" i="6"/>
  <c r="W199" i="6"/>
  <c r="V199" i="6"/>
  <c r="U199" i="6"/>
  <c r="AS198" i="6"/>
  <c r="AR198" i="6"/>
  <c r="AQ198" i="6"/>
  <c r="AH198" i="6"/>
  <c r="AG198" i="6"/>
  <c r="AF198" i="6"/>
  <c r="W198" i="6"/>
  <c r="V198" i="6"/>
  <c r="U198" i="6"/>
  <c r="AS197" i="6"/>
  <c r="AR197" i="6"/>
  <c r="AQ197" i="6"/>
  <c r="AH197" i="6"/>
  <c r="AG197" i="6"/>
  <c r="AF197" i="6"/>
  <c r="W197" i="6"/>
  <c r="V197" i="6"/>
  <c r="U197" i="6"/>
  <c r="AS196" i="6"/>
  <c r="AR196" i="6"/>
  <c r="AQ196" i="6"/>
  <c r="AH196" i="6"/>
  <c r="AG196" i="6"/>
  <c r="AF196" i="6"/>
  <c r="W196" i="6"/>
  <c r="V196" i="6"/>
  <c r="U196" i="6"/>
  <c r="AS195" i="6"/>
  <c r="AR195" i="6"/>
  <c r="AQ195" i="6"/>
  <c r="AH195" i="6"/>
  <c r="AG195" i="6"/>
  <c r="AF195" i="6"/>
  <c r="W195" i="6"/>
  <c r="V195" i="6"/>
  <c r="U195" i="6"/>
  <c r="AS194" i="6"/>
  <c r="AR194" i="6"/>
  <c r="AQ194" i="6"/>
  <c r="AH194" i="6"/>
  <c r="AG194" i="6"/>
  <c r="AF194" i="6"/>
  <c r="W194" i="6"/>
  <c r="V194" i="6"/>
  <c r="U194" i="6"/>
  <c r="AS193" i="6"/>
  <c r="AR193" i="6"/>
  <c r="AQ193" i="6"/>
  <c r="AH193" i="6"/>
  <c r="AG193" i="6"/>
  <c r="AF193" i="6"/>
  <c r="W193" i="6"/>
  <c r="V193" i="6"/>
  <c r="U193" i="6"/>
  <c r="AS192" i="6"/>
  <c r="AR192" i="6"/>
  <c r="AQ192" i="6"/>
  <c r="AH192" i="6"/>
  <c r="AG192" i="6"/>
  <c r="AF192" i="6"/>
  <c r="W192" i="6"/>
  <c r="V192" i="6"/>
  <c r="U192" i="6"/>
  <c r="AS191" i="6"/>
  <c r="AR191" i="6"/>
  <c r="AQ191" i="6"/>
  <c r="AH191" i="6"/>
  <c r="AG191" i="6"/>
  <c r="AF191" i="6"/>
  <c r="W191" i="6"/>
  <c r="V191" i="6"/>
  <c r="U191" i="6"/>
  <c r="AS190" i="6"/>
  <c r="AR190" i="6"/>
  <c r="AQ190" i="6"/>
  <c r="AH190" i="6"/>
  <c r="AG190" i="6"/>
  <c r="AF190" i="6"/>
  <c r="W190" i="6"/>
  <c r="V190" i="6"/>
  <c r="U190" i="6"/>
  <c r="AS189" i="6"/>
  <c r="AR189" i="6"/>
  <c r="AQ189" i="6"/>
  <c r="AH189" i="6"/>
  <c r="AG189" i="6"/>
  <c r="AF189" i="6"/>
  <c r="W189" i="6"/>
  <c r="V189" i="6"/>
  <c r="U189" i="6"/>
  <c r="AS188" i="6"/>
  <c r="AR188" i="6"/>
  <c r="AQ188" i="6"/>
  <c r="AH188" i="6"/>
  <c r="AG188" i="6"/>
  <c r="AF188" i="6"/>
  <c r="W188" i="6"/>
  <c r="V188" i="6"/>
  <c r="U188" i="6"/>
  <c r="AS187" i="6"/>
  <c r="AR187" i="6"/>
  <c r="AQ187" i="6"/>
  <c r="AH187" i="6"/>
  <c r="AG187" i="6"/>
  <c r="AF187" i="6"/>
  <c r="W187" i="6"/>
  <c r="V187" i="6"/>
  <c r="U187" i="6"/>
  <c r="AS186" i="6"/>
  <c r="AR186" i="6"/>
  <c r="AQ186" i="6"/>
  <c r="AH186" i="6"/>
  <c r="AG186" i="6"/>
  <c r="AF186" i="6"/>
  <c r="W186" i="6"/>
  <c r="V186" i="6"/>
  <c r="U186" i="6"/>
  <c r="AS185" i="6"/>
  <c r="AR185" i="6"/>
  <c r="AQ185" i="6"/>
  <c r="AH185" i="6"/>
  <c r="AG185" i="6"/>
  <c r="AF185" i="6"/>
  <c r="W185" i="6"/>
  <c r="V185" i="6"/>
  <c r="U185" i="6"/>
  <c r="AS184" i="6"/>
  <c r="AR184" i="6"/>
  <c r="AQ184" i="6"/>
  <c r="AH184" i="6"/>
  <c r="AG184" i="6"/>
  <c r="AF184" i="6"/>
  <c r="W184" i="6"/>
  <c r="V184" i="6"/>
  <c r="U184" i="6"/>
  <c r="AS183" i="6"/>
  <c r="AR183" i="6"/>
  <c r="AQ183" i="6"/>
  <c r="AH183" i="6"/>
  <c r="AG183" i="6"/>
  <c r="AF183" i="6"/>
  <c r="W183" i="6"/>
  <c r="V183" i="6"/>
  <c r="U183" i="6"/>
  <c r="AS182" i="6"/>
  <c r="AR182" i="6"/>
  <c r="AQ182" i="6"/>
  <c r="AH182" i="6"/>
  <c r="AG182" i="6"/>
  <c r="AF182" i="6"/>
  <c r="W182" i="6"/>
  <c r="V182" i="6"/>
  <c r="U182" i="6"/>
  <c r="AS91" i="6"/>
  <c r="AR91" i="6"/>
  <c r="AQ91" i="6"/>
  <c r="AH91" i="6"/>
  <c r="AG91" i="6"/>
  <c r="AF91" i="6"/>
  <c r="W91" i="6"/>
  <c r="V91" i="6"/>
  <c r="U91" i="6"/>
  <c r="AS90" i="6"/>
  <c r="AR90" i="6"/>
  <c r="AQ90" i="6"/>
  <c r="AH90" i="6"/>
  <c r="AG90" i="6"/>
  <c r="AF90" i="6"/>
  <c r="W90" i="6"/>
  <c r="V90" i="6"/>
  <c r="U90" i="6"/>
  <c r="AS89" i="6"/>
  <c r="AR89" i="6"/>
  <c r="AQ89" i="6"/>
  <c r="AH89" i="6"/>
  <c r="AG89" i="6"/>
  <c r="AF89" i="6"/>
  <c r="W89" i="6"/>
  <c r="V89" i="6"/>
  <c r="U89" i="6"/>
  <c r="AS88" i="6"/>
  <c r="AR88" i="6"/>
  <c r="AQ88" i="6"/>
  <c r="AH88" i="6"/>
  <c r="AG88" i="6"/>
  <c r="AF88" i="6"/>
  <c r="W88" i="6"/>
  <c r="V88" i="6"/>
  <c r="U88" i="6"/>
  <c r="AS87" i="6"/>
  <c r="AR87" i="6"/>
  <c r="AQ87" i="6"/>
  <c r="AH87" i="6"/>
  <c r="AG87" i="6"/>
  <c r="AF87" i="6"/>
  <c r="W87" i="6"/>
  <c r="V87" i="6"/>
  <c r="U87" i="6"/>
  <c r="AS86" i="6"/>
  <c r="AR86" i="6"/>
  <c r="AQ86" i="6"/>
  <c r="AH86" i="6"/>
  <c r="AG86" i="6"/>
  <c r="AF86" i="6"/>
  <c r="W86" i="6"/>
  <c r="V86" i="6"/>
  <c r="U86" i="6"/>
  <c r="AS85" i="6"/>
  <c r="AR85" i="6"/>
  <c r="AQ85" i="6"/>
  <c r="AH85" i="6"/>
  <c r="AG85" i="6"/>
  <c r="AF85" i="6"/>
  <c r="W85" i="6"/>
  <c r="V85" i="6"/>
  <c r="U85" i="6"/>
  <c r="AS84" i="6"/>
  <c r="AR84" i="6"/>
  <c r="AQ84" i="6"/>
  <c r="AH84" i="6"/>
  <c r="AG84" i="6"/>
  <c r="AF84" i="6"/>
  <c r="W84" i="6"/>
  <c r="V84" i="6"/>
  <c r="U84" i="6"/>
  <c r="AS83" i="6"/>
  <c r="AR83" i="6"/>
  <c r="AQ83" i="6"/>
  <c r="AH83" i="6"/>
  <c r="AG83" i="6"/>
  <c r="AF83" i="6"/>
  <c r="W83" i="6"/>
  <c r="V83" i="6"/>
  <c r="U83" i="6"/>
  <c r="AS82" i="6"/>
  <c r="AR82" i="6"/>
  <c r="AQ82" i="6"/>
  <c r="AH82" i="6"/>
  <c r="AG82" i="6"/>
  <c r="AF82" i="6"/>
  <c r="W82" i="6"/>
  <c r="V82" i="6"/>
  <c r="U82" i="6"/>
  <c r="AS81" i="6"/>
  <c r="AR81" i="6"/>
  <c r="AQ81" i="6"/>
  <c r="AH81" i="6"/>
  <c r="AG81" i="6"/>
  <c r="AF81" i="6"/>
  <c r="W81" i="6"/>
  <c r="V81" i="6"/>
  <c r="U81" i="6"/>
  <c r="AS80" i="6"/>
  <c r="AR80" i="6"/>
  <c r="AQ80" i="6"/>
  <c r="AH80" i="6"/>
  <c r="AG80" i="6"/>
  <c r="AF80" i="6"/>
  <c r="W80" i="6"/>
  <c r="V80" i="6"/>
  <c r="U80" i="6"/>
  <c r="AS79" i="6"/>
  <c r="AR79" i="6"/>
  <c r="AQ79" i="6"/>
  <c r="AH79" i="6"/>
  <c r="AG79" i="6"/>
  <c r="AF79" i="6"/>
  <c r="W79" i="6"/>
  <c r="V79" i="6"/>
  <c r="U79" i="6"/>
  <c r="AS78" i="6"/>
  <c r="AR78" i="6"/>
  <c r="AQ78" i="6"/>
  <c r="AH78" i="6"/>
  <c r="AG78" i="6"/>
  <c r="AF78" i="6"/>
  <c r="W78" i="6"/>
  <c r="V78" i="6"/>
  <c r="U78" i="6"/>
  <c r="AS77" i="6"/>
  <c r="AR77" i="6"/>
  <c r="AQ77" i="6"/>
  <c r="AH77" i="6"/>
  <c r="AG77" i="6"/>
  <c r="AF77" i="6"/>
  <c r="W77" i="6"/>
  <c r="V77" i="6"/>
  <c r="U77" i="6"/>
  <c r="AS76" i="6"/>
  <c r="AR76" i="6"/>
  <c r="AQ76" i="6"/>
  <c r="AH76" i="6"/>
  <c r="AG76" i="6"/>
  <c r="AF76" i="6"/>
  <c r="W76" i="6"/>
  <c r="V76" i="6"/>
  <c r="U76" i="6"/>
  <c r="AS75" i="6"/>
  <c r="AR75" i="6"/>
  <c r="AQ75" i="6"/>
  <c r="AH75" i="6"/>
  <c r="AG75" i="6"/>
  <c r="AF75" i="6"/>
  <c r="W75" i="6"/>
  <c r="V75" i="6"/>
  <c r="U75" i="6"/>
  <c r="AS74" i="6"/>
  <c r="AR74" i="6"/>
  <c r="AQ74" i="6"/>
  <c r="AH74" i="6"/>
  <c r="AG74" i="6"/>
  <c r="AF74" i="6"/>
  <c r="W74" i="6"/>
  <c r="V74" i="6"/>
  <c r="U74" i="6"/>
  <c r="AS73" i="6"/>
  <c r="AR73" i="6"/>
  <c r="AQ73" i="6"/>
  <c r="AH73" i="6"/>
  <c r="AG73" i="6"/>
  <c r="AF73" i="6"/>
  <c r="W73" i="6"/>
  <c r="V73" i="6"/>
  <c r="U73" i="6"/>
  <c r="AS72" i="6"/>
  <c r="AR72" i="6"/>
  <c r="AQ72" i="6"/>
  <c r="AH72" i="6"/>
  <c r="AG72" i="6"/>
  <c r="AF72" i="6"/>
  <c r="W72" i="6"/>
  <c r="V72" i="6"/>
  <c r="U72" i="6"/>
  <c r="AS71" i="6"/>
  <c r="AR71" i="6"/>
  <c r="AQ71" i="6"/>
  <c r="AH71" i="6"/>
  <c r="AG71" i="6"/>
  <c r="AF71" i="6"/>
  <c r="W71" i="6"/>
  <c r="V71" i="6"/>
  <c r="U71" i="6"/>
  <c r="AS70" i="6"/>
  <c r="AR70" i="6"/>
  <c r="AQ70" i="6"/>
  <c r="AH70" i="6"/>
  <c r="AG70" i="6"/>
  <c r="AF70" i="6"/>
  <c r="W70" i="6"/>
  <c r="V70" i="6"/>
  <c r="U70" i="6"/>
  <c r="AS69" i="6"/>
  <c r="AR69" i="6"/>
  <c r="AQ69" i="6"/>
  <c r="AH69" i="6"/>
  <c r="AG69" i="6"/>
  <c r="AF69" i="6"/>
  <c r="W69" i="6"/>
  <c r="V69" i="6"/>
  <c r="U69" i="6"/>
  <c r="AS68" i="6"/>
  <c r="AR68" i="6"/>
  <c r="AQ68" i="6"/>
  <c r="AH68" i="6"/>
  <c r="AG68" i="6"/>
  <c r="AF68" i="6"/>
  <c r="W68" i="6"/>
  <c r="V68" i="6"/>
  <c r="U68" i="6"/>
  <c r="AS67" i="6"/>
  <c r="AR67" i="6"/>
  <c r="AQ67" i="6"/>
  <c r="AH67" i="6"/>
  <c r="AG67" i="6"/>
  <c r="AF67" i="6"/>
  <c r="W67" i="6"/>
  <c r="V67" i="6"/>
  <c r="U67" i="6"/>
  <c r="AS66" i="6"/>
  <c r="AR66" i="6"/>
  <c r="AQ66" i="6"/>
  <c r="AH66" i="6"/>
  <c r="AG66" i="6"/>
  <c r="AF66" i="6"/>
  <c r="W66" i="6"/>
  <c r="V66" i="6"/>
  <c r="U66" i="6"/>
  <c r="AS65" i="6"/>
  <c r="AR65" i="6"/>
  <c r="AQ65" i="6"/>
  <c r="AH65" i="6"/>
  <c r="AG65" i="6"/>
  <c r="AF65" i="6"/>
  <c r="W65" i="6"/>
  <c r="V65" i="6"/>
  <c r="U65" i="6"/>
  <c r="AS64" i="6"/>
  <c r="AR64" i="6"/>
  <c r="AQ64" i="6"/>
  <c r="AH64" i="6"/>
  <c r="AG64" i="6"/>
  <c r="AF64" i="6"/>
  <c r="W64" i="6"/>
  <c r="V64" i="6"/>
  <c r="U64" i="6"/>
  <c r="AS63" i="6"/>
  <c r="AR63" i="6"/>
  <c r="AQ63" i="6"/>
  <c r="AH63" i="6"/>
  <c r="AG63" i="6"/>
  <c r="AF63" i="6"/>
  <c r="W63" i="6"/>
  <c r="V63" i="6"/>
  <c r="U63" i="6"/>
  <c r="AS62" i="6"/>
  <c r="AR62" i="6"/>
  <c r="AQ62" i="6"/>
  <c r="AH62" i="6"/>
  <c r="AG62" i="6"/>
  <c r="AF62" i="6"/>
  <c r="W62" i="6"/>
  <c r="V62" i="6"/>
  <c r="U62" i="6"/>
  <c r="AS61" i="6"/>
  <c r="AR61" i="6"/>
  <c r="AQ61" i="6"/>
  <c r="AH61" i="6"/>
  <c r="AG61" i="6"/>
  <c r="AF61" i="6"/>
  <c r="W61" i="6"/>
  <c r="V61" i="6"/>
  <c r="U61" i="6"/>
  <c r="AS60" i="6"/>
  <c r="AR60" i="6"/>
  <c r="AQ60" i="6"/>
  <c r="AH60" i="6"/>
  <c r="AG60" i="6"/>
  <c r="AF60" i="6"/>
  <c r="W60" i="6"/>
  <c r="V60" i="6"/>
  <c r="U60" i="6"/>
  <c r="AS59" i="6"/>
  <c r="AR59" i="6"/>
  <c r="AQ59" i="6"/>
  <c r="AH59" i="6"/>
  <c r="AG59" i="6"/>
  <c r="AF59" i="6"/>
  <c r="W59" i="6"/>
  <c r="V59" i="6"/>
  <c r="U59" i="6"/>
  <c r="AS58" i="6"/>
  <c r="AR58" i="6"/>
  <c r="AQ58" i="6"/>
  <c r="AH58" i="6"/>
  <c r="AG58" i="6"/>
  <c r="AF58" i="6"/>
  <c r="W58" i="6"/>
  <c r="V58" i="6"/>
  <c r="U58" i="6"/>
  <c r="AS57" i="6"/>
  <c r="AR57" i="6"/>
  <c r="AQ57" i="6"/>
  <c r="AH57" i="6"/>
  <c r="AG57" i="6"/>
  <c r="AF57" i="6"/>
  <c r="W57" i="6"/>
  <c r="V57" i="6"/>
  <c r="U57" i="6"/>
  <c r="AS56" i="6"/>
  <c r="AR56" i="6"/>
  <c r="AQ56" i="6"/>
  <c r="AH56" i="6"/>
  <c r="AG56" i="6"/>
  <c r="AF56" i="6"/>
  <c r="W56" i="6"/>
  <c r="V56" i="6"/>
  <c r="U56" i="6"/>
  <c r="AS55" i="6"/>
  <c r="AR55" i="6"/>
  <c r="AQ55" i="6"/>
  <c r="AH55" i="6"/>
  <c r="AG55" i="6"/>
  <c r="AF55" i="6"/>
  <c r="W55" i="6"/>
  <c r="V55" i="6"/>
  <c r="U55" i="6"/>
  <c r="AS54" i="6"/>
  <c r="AR54" i="6"/>
  <c r="AQ54" i="6"/>
  <c r="AH54" i="6"/>
  <c r="AG54" i="6"/>
  <c r="AF54" i="6"/>
  <c r="W54" i="6"/>
  <c r="V54" i="6"/>
  <c r="U54" i="6"/>
  <c r="AS53" i="6"/>
  <c r="AR53" i="6"/>
  <c r="AQ53" i="6"/>
  <c r="AH53" i="6"/>
  <c r="AG53" i="6"/>
  <c r="AF53" i="6"/>
  <c r="W53" i="6"/>
  <c r="V53" i="6"/>
  <c r="U53" i="6"/>
  <c r="AS52" i="6"/>
  <c r="AR52" i="6"/>
  <c r="AQ52" i="6"/>
  <c r="AH52" i="6"/>
  <c r="AG52" i="6"/>
  <c r="AF52" i="6"/>
  <c r="W52" i="6"/>
  <c r="V52" i="6"/>
  <c r="U52" i="6"/>
  <c r="AS51" i="6"/>
  <c r="AR51" i="6"/>
  <c r="AQ51" i="6"/>
  <c r="AH51" i="6"/>
  <c r="AG51" i="6"/>
  <c r="AF51" i="6"/>
  <c r="W51" i="6"/>
  <c r="V51" i="6"/>
  <c r="U51" i="6"/>
  <c r="AS50" i="6"/>
  <c r="AR50" i="6"/>
  <c r="AQ50" i="6"/>
  <c r="AH50" i="6"/>
  <c r="AG50" i="6"/>
  <c r="AF50" i="6"/>
  <c r="W50" i="6"/>
  <c r="V50" i="6"/>
  <c r="U50" i="6"/>
  <c r="AS49" i="6"/>
  <c r="AR49" i="6"/>
  <c r="AQ49" i="6"/>
  <c r="AH49" i="6"/>
  <c r="AG49" i="6"/>
  <c r="AF49" i="6"/>
  <c r="W49" i="6"/>
  <c r="V49" i="6"/>
  <c r="U49" i="6"/>
  <c r="AS48" i="6"/>
  <c r="AR48" i="6"/>
  <c r="AQ48" i="6"/>
  <c r="AH48" i="6"/>
  <c r="AG48" i="6"/>
  <c r="AF48" i="6"/>
  <c r="W48" i="6"/>
  <c r="V48" i="6"/>
  <c r="U48" i="6"/>
  <c r="AS47" i="6"/>
  <c r="AR47" i="6"/>
  <c r="AQ47" i="6"/>
  <c r="AH47" i="6"/>
  <c r="AG47" i="6"/>
  <c r="AF47" i="6"/>
  <c r="W47" i="6"/>
  <c r="V47" i="6"/>
  <c r="U47" i="6"/>
  <c r="AS46" i="6"/>
  <c r="AR46" i="6"/>
  <c r="AQ46" i="6"/>
  <c r="AH46" i="6"/>
  <c r="AG46" i="6"/>
  <c r="AF46" i="6"/>
  <c r="W46" i="6"/>
  <c r="V46" i="6"/>
  <c r="U46" i="6"/>
  <c r="AS45" i="6"/>
  <c r="AR45" i="6"/>
  <c r="AQ45" i="6"/>
  <c r="AH45" i="6"/>
  <c r="AG45" i="6"/>
  <c r="AF45" i="6"/>
  <c r="W45" i="6"/>
  <c r="V45" i="6"/>
  <c r="U45" i="6"/>
  <c r="AS44" i="6"/>
  <c r="AR44" i="6"/>
  <c r="AQ44" i="6"/>
  <c r="AH44" i="6"/>
  <c r="AG44" i="6"/>
  <c r="AF44" i="6"/>
  <c r="W44" i="6"/>
  <c r="V44" i="6"/>
  <c r="U44" i="6"/>
  <c r="AS43" i="6"/>
  <c r="AR43" i="6"/>
  <c r="AQ43" i="6"/>
  <c r="AH43" i="6"/>
  <c r="AG43" i="6"/>
  <c r="AF43" i="6"/>
  <c r="W43" i="6"/>
  <c r="V43" i="6"/>
  <c r="U43" i="6"/>
  <c r="AS42" i="6"/>
  <c r="AR42" i="6"/>
  <c r="AQ42" i="6"/>
  <c r="AH42" i="6"/>
  <c r="AG42" i="6"/>
  <c r="AF42" i="6"/>
  <c r="W42" i="6"/>
  <c r="V42" i="6"/>
  <c r="U42" i="6"/>
  <c r="AS41" i="6"/>
  <c r="AR41" i="6"/>
  <c r="AQ41" i="6"/>
  <c r="AH41" i="6"/>
  <c r="AG41" i="6"/>
  <c r="AF41" i="6"/>
  <c r="W41" i="6"/>
  <c r="V41" i="6"/>
  <c r="U41" i="6"/>
  <c r="AS40" i="6"/>
  <c r="AR40" i="6"/>
  <c r="AQ40" i="6"/>
  <c r="AH40" i="6"/>
  <c r="AG40" i="6"/>
  <c r="AF40" i="6"/>
  <c r="W40" i="6"/>
  <c r="V40" i="6"/>
  <c r="U40" i="6"/>
  <c r="AS39" i="6"/>
  <c r="AR39" i="6"/>
  <c r="AQ39" i="6"/>
  <c r="AH39" i="6"/>
  <c r="AG39" i="6"/>
  <c r="AF39" i="6"/>
  <c r="W39" i="6"/>
  <c r="V39" i="6"/>
  <c r="U39" i="6"/>
  <c r="AS38" i="6"/>
  <c r="AR38" i="6"/>
  <c r="AQ38" i="6"/>
  <c r="AH38" i="6"/>
  <c r="AG38" i="6"/>
  <c r="AF38" i="6"/>
  <c r="W38" i="6"/>
  <c r="V38" i="6"/>
  <c r="U38" i="6"/>
  <c r="AS37" i="6"/>
  <c r="AR37" i="6"/>
  <c r="AQ37" i="6"/>
  <c r="AH37" i="6"/>
  <c r="AG37" i="6"/>
  <c r="AF37" i="6"/>
  <c r="W37" i="6"/>
  <c r="V37" i="6"/>
  <c r="U37" i="6"/>
  <c r="AS36" i="6"/>
  <c r="AR36" i="6"/>
  <c r="AQ36" i="6"/>
  <c r="AH36" i="6"/>
  <c r="AG36" i="6"/>
  <c r="AF36" i="6"/>
  <c r="W36" i="6"/>
  <c r="V36" i="6"/>
  <c r="U36" i="6"/>
  <c r="AS35" i="6"/>
  <c r="AR35" i="6"/>
  <c r="AQ35" i="6"/>
  <c r="AH35" i="6"/>
  <c r="AG35" i="6"/>
  <c r="AF35" i="6"/>
  <c r="W35" i="6"/>
  <c r="V35" i="6"/>
  <c r="U35" i="6"/>
  <c r="AS34" i="6"/>
  <c r="AR34" i="6"/>
  <c r="AQ34" i="6"/>
  <c r="AH34" i="6"/>
  <c r="AG34" i="6"/>
  <c r="AF34" i="6"/>
  <c r="W34" i="6"/>
  <c r="V34" i="6"/>
  <c r="U34" i="6"/>
  <c r="AS33" i="6"/>
  <c r="AR33" i="6"/>
  <c r="AQ33" i="6"/>
  <c r="AH33" i="6"/>
  <c r="AG33" i="6"/>
  <c r="AF33" i="6"/>
  <c r="W33" i="6"/>
  <c r="V33" i="6"/>
  <c r="U33" i="6"/>
  <c r="AS32" i="6"/>
  <c r="AR32" i="6"/>
  <c r="AQ32" i="6"/>
  <c r="AH32" i="6"/>
  <c r="AG32" i="6"/>
  <c r="AF32" i="6"/>
  <c r="W32" i="6"/>
  <c r="V32" i="6"/>
  <c r="U32" i="6"/>
  <c r="AK2038" i="6" l="1"/>
  <c r="O2040" i="6"/>
  <c r="O2023" i="6"/>
  <c r="O2037" i="6"/>
  <c r="O2017" i="6"/>
  <c r="O2019" i="6"/>
  <c r="Z2015" i="6"/>
  <c r="AK2034" i="6"/>
  <c r="O2027" i="6"/>
  <c r="AK2027" i="6"/>
  <c r="Z2028" i="6"/>
  <c r="Z2038" i="6"/>
  <c r="O2020" i="6"/>
  <c r="Z2024" i="6"/>
  <c r="Z2032" i="6"/>
  <c r="AK2037" i="6"/>
  <c r="AK2039" i="6"/>
  <c r="O2041" i="6"/>
  <c r="O2029" i="6"/>
  <c r="O2014" i="6"/>
  <c r="O2018" i="6"/>
  <c r="AK2018" i="6"/>
  <c r="O2026" i="6"/>
  <c r="O2028" i="6"/>
  <c r="O2032" i="6"/>
  <c r="O2036" i="6"/>
  <c r="AK2036" i="6"/>
  <c r="AK2012" i="6"/>
  <c r="Z2013" i="6"/>
  <c r="Z2018" i="6"/>
  <c r="O2021" i="6"/>
  <c r="AK2021" i="6"/>
  <c r="Z2022" i="6"/>
  <c r="O2030" i="6"/>
  <c r="AK2030" i="6"/>
  <c r="Z2031" i="6"/>
  <c r="AK2040" i="6"/>
  <c r="O2000" i="6"/>
  <c r="O2006" i="6"/>
  <c r="Z2007" i="6"/>
  <c r="O2012" i="6"/>
  <c r="O2016" i="6"/>
  <c r="Z2020" i="6"/>
  <c r="O2025" i="6"/>
  <c r="O2034" i="6"/>
  <c r="Z2035" i="6"/>
  <c r="O1839" i="6"/>
  <c r="AK1839" i="6"/>
  <c r="O1855" i="6"/>
  <c r="AK1855" i="6"/>
  <c r="AK1857" i="6"/>
  <c r="O1861" i="6"/>
  <c r="O1999" i="6"/>
  <c r="AK1999" i="6"/>
  <c r="O2013" i="6"/>
  <c r="O2022" i="6"/>
  <c r="O2031" i="6"/>
  <c r="O2039" i="6"/>
  <c r="O2015" i="6"/>
  <c r="AK2015" i="6"/>
  <c r="O2024" i="6"/>
  <c r="AK2024" i="6"/>
  <c r="Z2030" i="6"/>
  <c r="O2033" i="6"/>
  <c r="AK2033" i="6"/>
  <c r="Z2034" i="6"/>
  <c r="O2035" i="6"/>
  <c r="AK2035" i="6"/>
  <c r="O2038" i="6"/>
  <c r="Z2041" i="6"/>
  <c r="Z1840" i="6"/>
  <c r="O1849" i="6"/>
  <c r="O1983" i="6"/>
  <c r="AK1983" i="6"/>
  <c r="O1987" i="6"/>
  <c r="O1993" i="6"/>
  <c r="O2001" i="6"/>
  <c r="AK2001" i="6"/>
  <c r="O2009" i="6"/>
  <c r="O2011" i="6"/>
  <c r="AK2014" i="6"/>
  <c r="Z2016" i="6"/>
  <c r="AK2017" i="6"/>
  <c r="Z2019" i="6"/>
  <c r="AK2020" i="6"/>
  <c r="AK2023" i="6"/>
  <c r="Z2025" i="6"/>
  <c r="AK2026" i="6"/>
  <c r="AK2029" i="6"/>
  <c r="AK2032" i="6"/>
  <c r="Z2040" i="6"/>
  <c r="Z2012" i="6"/>
  <c r="Z2021" i="6"/>
  <c r="Z2027" i="6"/>
  <c r="Z2033" i="6"/>
  <c r="Z2039" i="6"/>
  <c r="AK2041" i="6"/>
  <c r="AK2013" i="6"/>
  <c r="AK2016" i="6"/>
  <c r="AK2019" i="6"/>
  <c r="AK2025" i="6"/>
  <c r="AK2028" i="6"/>
  <c r="AK2031" i="6"/>
  <c r="O1984" i="6"/>
  <c r="O1990" i="6"/>
  <c r="AK1990" i="6"/>
  <c r="O1992" i="6"/>
  <c r="AK1992" i="6"/>
  <c r="O1996" i="6"/>
  <c r="O2002" i="6"/>
  <c r="Z2014" i="6"/>
  <c r="Z2017" i="6"/>
  <c r="AK2022" i="6"/>
  <c r="Z2023" i="6"/>
  <c r="Z2026" i="6"/>
  <c r="Z2029" i="6"/>
  <c r="Z2036" i="6"/>
  <c r="Z2037" i="6"/>
  <c r="O1985" i="6"/>
  <c r="Z1986" i="6"/>
  <c r="Z1995" i="6"/>
  <c r="O2003" i="6"/>
  <c r="AK2003" i="6"/>
  <c r="Z2004" i="6"/>
  <c r="O2005" i="6"/>
  <c r="AK2005" i="6"/>
  <c r="O2010" i="6"/>
  <c r="AK2010" i="6"/>
  <c r="AK1987" i="6"/>
  <c r="Z1988" i="6"/>
  <c r="O1989" i="6"/>
  <c r="AK1989" i="6"/>
  <c r="O1994" i="6"/>
  <c r="AK1996" i="6"/>
  <c r="O1998" i="6"/>
  <c r="AK1998" i="6"/>
  <c r="O2007" i="6"/>
  <c r="AK1982" i="6"/>
  <c r="O1991" i="6"/>
  <c r="Z2001" i="6"/>
  <c r="AK2011" i="6"/>
  <c r="AK1984" i="6"/>
  <c r="O1986" i="6"/>
  <c r="AK1993" i="6"/>
  <c r="Z1994" i="6"/>
  <c r="O1995" i="6"/>
  <c r="AK2002" i="6"/>
  <c r="Z2003" i="6"/>
  <c r="O2004" i="6"/>
  <c r="AK2004" i="6"/>
  <c r="Z2005" i="6"/>
  <c r="AK2009" i="6"/>
  <c r="O1988" i="6"/>
  <c r="Z1989" i="6"/>
  <c r="O1997" i="6"/>
  <c r="AK2006" i="6"/>
  <c r="O2008" i="6"/>
  <c r="AK2008" i="6"/>
  <c r="O1835" i="6"/>
  <c r="O1841" i="6"/>
  <c r="O1851" i="6"/>
  <c r="Z1983" i="6"/>
  <c r="Z1992" i="6"/>
  <c r="Z1998" i="6"/>
  <c r="Z2008" i="6"/>
  <c r="Z2011" i="6"/>
  <c r="Z1982" i="6"/>
  <c r="Z1985" i="6"/>
  <c r="Z1991" i="6"/>
  <c r="Z2000" i="6"/>
  <c r="AK1986" i="6"/>
  <c r="AK1995" i="6"/>
  <c r="Z1997" i="6"/>
  <c r="Z2010" i="6"/>
  <c r="AK1832" i="6"/>
  <c r="O1834" i="6"/>
  <c r="AK1834" i="6"/>
  <c r="AK1856" i="6"/>
  <c r="O1982" i="6"/>
  <c r="Z1990" i="6"/>
  <c r="Z1993" i="6"/>
  <c r="Z1999" i="6"/>
  <c r="Z2002" i="6"/>
  <c r="Z1984" i="6"/>
  <c r="AK1985" i="6"/>
  <c r="Z1987" i="6"/>
  <c r="AK1988" i="6"/>
  <c r="AK1991" i="6"/>
  <c r="AK1994" i="6"/>
  <c r="Z1996" i="6"/>
  <c r="AK1997" i="6"/>
  <c r="AK2000" i="6"/>
  <c r="Z2006" i="6"/>
  <c r="AK2007" i="6"/>
  <c r="Z2009" i="6"/>
  <c r="AK1836" i="6"/>
  <c r="Z1837" i="6"/>
  <c r="O1842" i="6"/>
  <c r="Z1861" i="6"/>
  <c r="O1852" i="6"/>
  <c r="Z1836" i="6"/>
  <c r="AK1250" i="6"/>
  <c r="O1256" i="6"/>
  <c r="AK1861" i="6"/>
  <c r="O1847" i="6"/>
  <c r="AK1847" i="6"/>
  <c r="O1853" i="6"/>
  <c r="O1840" i="6"/>
  <c r="AK1840" i="6"/>
  <c r="O1857" i="6"/>
  <c r="O1846" i="6"/>
  <c r="O1848" i="6"/>
  <c r="O1856" i="6"/>
  <c r="AK1858" i="6"/>
  <c r="AK1837" i="6"/>
  <c r="Z1838" i="6"/>
  <c r="AK1844" i="6"/>
  <c r="O1858" i="6"/>
  <c r="O1833" i="6"/>
  <c r="Z1843" i="6"/>
  <c r="AK1851" i="6"/>
  <c r="AK1853" i="6"/>
  <c r="O1859" i="6"/>
  <c r="AK1859" i="6"/>
  <c r="O1837" i="6"/>
  <c r="O1844" i="6"/>
  <c r="AK1848" i="6"/>
  <c r="Z1833" i="6"/>
  <c r="O1836" i="6"/>
  <c r="O1843" i="6"/>
  <c r="AK1843" i="6"/>
  <c r="Z1844" i="6"/>
  <c r="O1845" i="6"/>
  <c r="AK1845" i="6"/>
  <c r="O1850" i="6"/>
  <c r="AK1850" i="6"/>
  <c r="O1854" i="6"/>
  <c r="Z1856" i="6"/>
  <c r="Z1835" i="6"/>
  <c r="O1838" i="6"/>
  <c r="AK1854" i="6"/>
  <c r="O1860" i="6"/>
  <c r="AK1835" i="6"/>
  <c r="Z1841" i="6"/>
  <c r="AK1842" i="6"/>
  <c r="AK1846" i="6"/>
  <c r="AK1849" i="6"/>
  <c r="AK1852" i="6"/>
  <c r="Z1854" i="6"/>
  <c r="Z1860" i="6"/>
  <c r="O1832" i="6"/>
  <c r="Z1848" i="6"/>
  <c r="Z1851" i="6"/>
  <c r="Z1855" i="6"/>
  <c r="Z1847" i="6"/>
  <c r="Z1850" i="6"/>
  <c r="Z1853" i="6"/>
  <c r="Z1859" i="6"/>
  <c r="Z1832" i="6"/>
  <c r="AK1838" i="6"/>
  <c r="AK1841" i="6"/>
  <c r="Z1858" i="6"/>
  <c r="Z1834" i="6"/>
  <c r="Z1845" i="6"/>
  <c r="AK1833" i="6"/>
  <c r="Z1839" i="6"/>
  <c r="Z1842" i="6"/>
  <c r="Z1846" i="6"/>
  <c r="Z1849" i="6"/>
  <c r="Z1852" i="6"/>
  <c r="Z1857" i="6"/>
  <c r="AK1860" i="6"/>
  <c r="AK1239" i="6"/>
  <c r="O1249" i="6"/>
  <c r="O1251" i="6"/>
  <c r="O1255" i="6"/>
  <c r="AK1257" i="6"/>
  <c r="O1261" i="6"/>
  <c r="O1239" i="6"/>
  <c r="O1241" i="6"/>
  <c r="AK1245" i="6"/>
  <c r="O1247" i="6"/>
  <c r="AK1232" i="6"/>
  <c r="O1236" i="6"/>
  <c r="O1244" i="6"/>
  <c r="O1237" i="6"/>
  <c r="O1243" i="6"/>
  <c r="AK1243" i="6"/>
  <c r="O1250" i="6"/>
  <c r="Z1255" i="6"/>
  <c r="O1258" i="6"/>
  <c r="O1260" i="6"/>
  <c r="O1233" i="6"/>
  <c r="AK1256" i="6"/>
  <c r="O1238" i="6"/>
  <c r="AK1240" i="6"/>
  <c r="AK1255" i="6"/>
  <c r="AK1259" i="6"/>
  <c r="AK1244" i="6"/>
  <c r="AK1246" i="6"/>
  <c r="Z1247" i="6"/>
  <c r="AK1248" i="6"/>
  <c r="AK1251" i="6"/>
  <c r="Z1243" i="6"/>
  <c r="AK1247" i="6"/>
  <c r="Z1251" i="6"/>
  <c r="AK1252" i="6"/>
  <c r="AK1254" i="6"/>
  <c r="O1257" i="6"/>
  <c r="Z1261" i="6"/>
  <c r="AK1206" i="6"/>
  <c r="AK1222" i="6"/>
  <c r="O1224" i="6"/>
  <c r="O1234" i="6"/>
  <c r="AK1236" i="6"/>
  <c r="Z1240" i="6"/>
  <c r="Z1242" i="6"/>
  <c r="AK1249" i="6"/>
  <c r="O1252" i="6"/>
  <c r="O1254" i="6"/>
  <c r="O1259" i="6"/>
  <c r="Z1202" i="6"/>
  <c r="AK1203" i="6"/>
  <c r="O1209" i="6"/>
  <c r="Z1220" i="6"/>
  <c r="O1227" i="6"/>
  <c r="AK1233" i="6"/>
  <c r="O1235" i="6"/>
  <c r="O1240" i="6"/>
  <c r="O1246" i="6"/>
  <c r="O1248" i="6"/>
  <c r="O1253" i="6"/>
  <c r="AK1261" i="6"/>
  <c r="Z1238" i="6"/>
  <c r="O1242" i="6"/>
  <c r="AK1242" i="6"/>
  <c r="O1245" i="6"/>
  <c r="Z1249" i="6"/>
  <c r="AK1253" i="6"/>
  <c r="Z1257" i="6"/>
  <c r="AK1258" i="6"/>
  <c r="AK1260" i="6"/>
  <c r="Z1254" i="6"/>
  <c r="O1206" i="6"/>
  <c r="O1212" i="6"/>
  <c r="AK1212" i="6"/>
  <c r="O1222" i="6"/>
  <c r="AK1228" i="6"/>
  <c r="O1230" i="6"/>
  <c r="O1232" i="6"/>
  <c r="Z1241" i="6"/>
  <c r="Z1253" i="6"/>
  <c r="Z1259" i="6"/>
  <c r="AK1225" i="6"/>
  <c r="AK1204" i="6"/>
  <c r="O1210" i="6"/>
  <c r="AK1210" i="6"/>
  <c r="Z1234" i="6"/>
  <c r="AK1235" i="6"/>
  <c r="Z1237" i="6"/>
  <c r="AK1238" i="6"/>
  <c r="Z1245" i="6"/>
  <c r="Z1246" i="6"/>
  <c r="Z1252" i="6"/>
  <c r="Z1258" i="6"/>
  <c r="Z1235" i="6"/>
  <c r="Z1248" i="6"/>
  <c r="Z1244" i="6"/>
  <c r="AK1213" i="6"/>
  <c r="Z1260" i="6"/>
  <c r="O1205" i="6"/>
  <c r="O1213" i="6"/>
  <c r="O1217" i="6"/>
  <c r="O1221" i="6"/>
  <c r="AK1221" i="6"/>
  <c r="Z1222" i="6"/>
  <c r="AK1229" i="6"/>
  <c r="O1231" i="6"/>
  <c r="AK1231" i="6"/>
  <c r="Z1232" i="6"/>
  <c r="Z1233" i="6"/>
  <c r="AK1234" i="6"/>
  <c r="Z1236" i="6"/>
  <c r="AK1237" i="6"/>
  <c r="Z1239" i="6"/>
  <c r="AK1241" i="6"/>
  <c r="Z1250" i="6"/>
  <c r="Z1256" i="6"/>
  <c r="AK1205" i="6"/>
  <c r="Z1206" i="6"/>
  <c r="Z1213" i="6"/>
  <c r="AK1214" i="6"/>
  <c r="AK1219" i="6"/>
  <c r="O1223" i="6"/>
  <c r="AK1223" i="6"/>
  <c r="O1225" i="6"/>
  <c r="AK1230" i="6"/>
  <c r="O862" i="6"/>
  <c r="AK862" i="6"/>
  <c r="O866" i="6"/>
  <c r="AK1202" i="6"/>
  <c r="O1204" i="6"/>
  <c r="O1207" i="6"/>
  <c r="AK1207" i="6"/>
  <c r="O1211" i="6"/>
  <c r="O1214" i="6"/>
  <c r="Z1215" i="6"/>
  <c r="O1216" i="6"/>
  <c r="O1218" i="6"/>
  <c r="O1220" i="6"/>
  <c r="AK1220" i="6"/>
  <c r="Z1226" i="6"/>
  <c r="AK1227" i="6"/>
  <c r="O1208" i="6"/>
  <c r="O1215" i="6"/>
  <c r="Z1216" i="6"/>
  <c r="O1226" i="6"/>
  <c r="AK1226" i="6"/>
  <c r="O1229" i="6"/>
  <c r="O1203" i="6"/>
  <c r="AK1208" i="6"/>
  <c r="AK1215" i="6"/>
  <c r="Z1218" i="6"/>
  <c r="O1219" i="6"/>
  <c r="Z1223" i="6"/>
  <c r="AK1224" i="6"/>
  <c r="O1228" i="6"/>
  <c r="O1202" i="6"/>
  <c r="Z1204" i="6"/>
  <c r="Z1208" i="6"/>
  <c r="Z1211" i="6"/>
  <c r="AK1217" i="6"/>
  <c r="Z1219" i="6"/>
  <c r="Z1224" i="6"/>
  <c r="Z1225" i="6"/>
  <c r="Z1231" i="6"/>
  <c r="Z1203" i="6"/>
  <c r="AK1209" i="6"/>
  <c r="Z1230" i="6"/>
  <c r="Z1207" i="6"/>
  <c r="Z1210" i="6"/>
  <c r="Z1214" i="6"/>
  <c r="AK1216" i="6"/>
  <c r="Z1229" i="6"/>
  <c r="AK1211" i="6"/>
  <c r="Z1217" i="6"/>
  <c r="Z1228" i="6"/>
  <c r="Z1205" i="6"/>
  <c r="Z1209" i="6"/>
  <c r="Z1212" i="6"/>
  <c r="AK1218" i="6"/>
  <c r="Z1221" i="6"/>
  <c r="Z1227" i="6"/>
  <c r="Z843" i="6"/>
  <c r="Z851" i="6"/>
  <c r="O856" i="6"/>
  <c r="O858" i="6"/>
  <c r="O845" i="6"/>
  <c r="O853" i="6"/>
  <c r="AK853" i="6"/>
  <c r="O855" i="6"/>
  <c r="AK855" i="6"/>
  <c r="O857" i="6"/>
  <c r="O861" i="6"/>
  <c r="O868" i="6"/>
  <c r="Z871" i="6"/>
  <c r="O849" i="6"/>
  <c r="Z858" i="6"/>
  <c r="AK859" i="6"/>
  <c r="O865" i="6"/>
  <c r="O871" i="6"/>
  <c r="AK871" i="6"/>
  <c r="AK842" i="6"/>
  <c r="O846" i="6"/>
  <c r="AK846" i="6"/>
  <c r="O848" i="6"/>
  <c r="AK848" i="6"/>
  <c r="O850" i="6"/>
  <c r="Z845" i="6"/>
  <c r="Z854" i="6"/>
  <c r="Z861" i="6"/>
  <c r="Z866" i="6"/>
  <c r="O867" i="6"/>
  <c r="O869" i="6"/>
  <c r="O843" i="6"/>
  <c r="AK843" i="6"/>
  <c r="Z849" i="6"/>
  <c r="AK850" i="6"/>
  <c r="O852" i="6"/>
  <c r="AK852" i="6"/>
  <c r="Z856" i="6"/>
  <c r="O859" i="6"/>
  <c r="O864" i="6"/>
  <c r="Z868" i="6"/>
  <c r="O847" i="6"/>
  <c r="AK861" i="6"/>
  <c r="AK358" i="6"/>
  <c r="O362" i="6"/>
  <c r="O380" i="6"/>
  <c r="AK380" i="6"/>
  <c r="Z381" i="6"/>
  <c r="O386" i="6"/>
  <c r="O602" i="6"/>
  <c r="O604" i="6"/>
  <c r="O608" i="6"/>
  <c r="O610" i="6"/>
  <c r="O612" i="6"/>
  <c r="O614" i="6"/>
  <c r="AK616" i="6"/>
  <c r="AK618" i="6"/>
  <c r="O622" i="6"/>
  <c r="O626" i="6"/>
  <c r="AK628" i="6"/>
  <c r="O630" i="6"/>
  <c r="Z846" i="6"/>
  <c r="AK847" i="6"/>
  <c r="AK849" i="6"/>
  <c r="O854" i="6"/>
  <c r="AK854" i="6"/>
  <c r="AK856" i="6"/>
  <c r="Z865" i="6"/>
  <c r="O844" i="6"/>
  <c r="O851" i="6"/>
  <c r="AK858" i="6"/>
  <c r="O860" i="6"/>
  <c r="AK860" i="6"/>
  <c r="O863" i="6"/>
  <c r="O870" i="6"/>
  <c r="Z855" i="6"/>
  <c r="AK866" i="6"/>
  <c r="Z844" i="6"/>
  <c r="AK845" i="6"/>
  <c r="Z847" i="6"/>
  <c r="AK857" i="6"/>
  <c r="Z859" i="6"/>
  <c r="Z864" i="6"/>
  <c r="Z867" i="6"/>
  <c r="Z870" i="6"/>
  <c r="O842" i="6"/>
  <c r="AK865" i="6"/>
  <c r="AK868" i="6"/>
  <c r="Z852" i="6"/>
  <c r="Z860" i="6"/>
  <c r="AK863" i="6"/>
  <c r="AK869" i="6"/>
  <c r="AK629" i="6"/>
  <c r="O631" i="6"/>
  <c r="Z842" i="6"/>
  <c r="AK844" i="6"/>
  <c r="Z863" i="6"/>
  <c r="Z869" i="6"/>
  <c r="Z848" i="6"/>
  <c r="Z850" i="6"/>
  <c r="AK851" i="6"/>
  <c r="Z853" i="6"/>
  <c r="Z857" i="6"/>
  <c r="Z862" i="6"/>
  <c r="AK864" i="6"/>
  <c r="AK867" i="6"/>
  <c r="AK870" i="6"/>
  <c r="O603" i="6"/>
  <c r="Z604" i="6"/>
  <c r="AK607" i="6"/>
  <c r="Z608" i="6"/>
  <c r="Z616" i="6"/>
  <c r="O619" i="6"/>
  <c r="Z623" i="6"/>
  <c r="AK624" i="6"/>
  <c r="O620" i="6"/>
  <c r="O617" i="6"/>
  <c r="AK623" i="6"/>
  <c r="O625" i="6"/>
  <c r="AK631" i="6"/>
  <c r="O627" i="6"/>
  <c r="O615" i="6"/>
  <c r="AK604" i="6"/>
  <c r="O606" i="6"/>
  <c r="Z609" i="6"/>
  <c r="AK610" i="6"/>
  <c r="Z613" i="6"/>
  <c r="O616" i="6"/>
  <c r="O618" i="6"/>
  <c r="O623" i="6"/>
  <c r="Z629" i="6"/>
  <c r="AK630" i="6"/>
  <c r="AK625" i="6"/>
  <c r="Z626" i="6"/>
  <c r="AK627" i="6"/>
  <c r="O379" i="6"/>
  <c r="O381" i="6"/>
  <c r="AK381" i="6"/>
  <c r="O385" i="6"/>
  <c r="O391" i="6"/>
  <c r="O605" i="6"/>
  <c r="O607" i="6"/>
  <c r="O609" i="6"/>
  <c r="O611" i="6"/>
  <c r="O613" i="6"/>
  <c r="Z619" i="6"/>
  <c r="AK620" i="6"/>
  <c r="AK622" i="6"/>
  <c r="Z610" i="6"/>
  <c r="Z612" i="6"/>
  <c r="AK626" i="6"/>
  <c r="O629" i="6"/>
  <c r="AK617" i="6"/>
  <c r="AK619" i="6"/>
  <c r="O621" i="6"/>
  <c r="AK621" i="6"/>
  <c r="O624" i="6"/>
  <c r="O628" i="6"/>
  <c r="AK605" i="6"/>
  <c r="AK608" i="6"/>
  <c r="AK611" i="6"/>
  <c r="AK614" i="6"/>
  <c r="Z621" i="6"/>
  <c r="Z625" i="6"/>
  <c r="Z631" i="6"/>
  <c r="AK602" i="6"/>
  <c r="Z603" i="6"/>
  <c r="Z606" i="6"/>
  <c r="Z615" i="6"/>
  <c r="Z620" i="6"/>
  <c r="Z624" i="6"/>
  <c r="Z630" i="6"/>
  <c r="AK333" i="6"/>
  <c r="AK391" i="6"/>
  <c r="AK613" i="6"/>
  <c r="Z602" i="6"/>
  <c r="Z605" i="6"/>
  <c r="Z611" i="6"/>
  <c r="Z614" i="6"/>
  <c r="Z618" i="6"/>
  <c r="Z628" i="6"/>
  <c r="AK603" i="6"/>
  <c r="AK606" i="6"/>
  <c r="Z607" i="6"/>
  <c r="AK609" i="6"/>
  <c r="AK612" i="6"/>
  <c r="AK615" i="6"/>
  <c r="Z617" i="6"/>
  <c r="Z622" i="6"/>
  <c r="Z627" i="6"/>
  <c r="O374" i="6"/>
  <c r="AK374" i="6"/>
  <c r="AK362" i="6"/>
  <c r="O365" i="6"/>
  <c r="AK369" i="6"/>
  <c r="O373" i="6"/>
  <c r="AK378" i="6"/>
  <c r="Z385" i="6"/>
  <c r="O388" i="6"/>
  <c r="AK371" i="6"/>
  <c r="AK375" i="6"/>
  <c r="AK377" i="6"/>
  <c r="Z378" i="6"/>
  <c r="AK384" i="6"/>
  <c r="AK386" i="6"/>
  <c r="O368" i="6"/>
  <c r="AK387" i="6"/>
  <c r="Z388" i="6"/>
  <c r="AK389" i="6"/>
  <c r="AK368" i="6"/>
  <c r="O370" i="6"/>
  <c r="O376" i="6"/>
  <c r="O383" i="6"/>
  <c r="Z337" i="6"/>
  <c r="AK338" i="6"/>
  <c r="AK346" i="6"/>
  <c r="Z347" i="6"/>
  <c r="Z349" i="6"/>
  <c r="Z351" i="6"/>
  <c r="AK352" i="6"/>
  <c r="O364" i="6"/>
  <c r="AK364" i="6"/>
  <c r="O369" i="6"/>
  <c r="AK372" i="6"/>
  <c r="AK379" i="6"/>
  <c r="AK382" i="6"/>
  <c r="Z383" i="6"/>
  <c r="O384" i="6"/>
  <c r="O387" i="6"/>
  <c r="AK390" i="6"/>
  <c r="Z391" i="6"/>
  <c r="O333" i="6"/>
  <c r="O366" i="6"/>
  <c r="Z372" i="6"/>
  <c r="Z375" i="6"/>
  <c r="O377" i="6"/>
  <c r="O382" i="6"/>
  <c r="O335" i="6"/>
  <c r="O339" i="6"/>
  <c r="AK341" i="6"/>
  <c r="AK353" i="6"/>
  <c r="O359" i="6"/>
  <c r="AK359" i="6"/>
  <c r="O361" i="6"/>
  <c r="AK361" i="6"/>
  <c r="Z362" i="6"/>
  <c r="AK373" i="6"/>
  <c r="AK376" i="6"/>
  <c r="Z377" i="6"/>
  <c r="O378" i="6"/>
  <c r="O345" i="6"/>
  <c r="Z364" i="6"/>
  <c r="Z369" i="6"/>
  <c r="O371" i="6"/>
  <c r="Z384" i="6"/>
  <c r="O389" i="6"/>
  <c r="O363" i="6"/>
  <c r="AK365" i="6"/>
  <c r="O367" i="6"/>
  <c r="AK367" i="6"/>
  <c r="AK370" i="6"/>
  <c r="Z371" i="6"/>
  <c r="O372" i="6"/>
  <c r="O375" i="6"/>
  <c r="AK383" i="6"/>
  <c r="AK385" i="6"/>
  <c r="AK388" i="6"/>
  <c r="O390" i="6"/>
  <c r="Z367" i="6"/>
  <c r="O347" i="6"/>
  <c r="AK347" i="6"/>
  <c r="O349" i="6"/>
  <c r="O353" i="6"/>
  <c r="AK356" i="6"/>
  <c r="Z363" i="6"/>
  <c r="Z366" i="6"/>
  <c r="Z370" i="6"/>
  <c r="Z376" i="6"/>
  <c r="Z382" i="6"/>
  <c r="Z389" i="6"/>
  <c r="Z361" i="6"/>
  <c r="Z390" i="6"/>
  <c r="AK357" i="6"/>
  <c r="Z365" i="6"/>
  <c r="Z368" i="6"/>
  <c r="Z374" i="6"/>
  <c r="Z380" i="6"/>
  <c r="Z387" i="6"/>
  <c r="O336" i="6"/>
  <c r="O340" i="6"/>
  <c r="AK340" i="6"/>
  <c r="AK342" i="6"/>
  <c r="O344" i="6"/>
  <c r="O346" i="6"/>
  <c r="AK363" i="6"/>
  <c r="AK366" i="6"/>
  <c r="Z373" i="6"/>
  <c r="Z379" i="6"/>
  <c r="Z386" i="6"/>
  <c r="Z341" i="6"/>
  <c r="AK344" i="6"/>
  <c r="Z348" i="6"/>
  <c r="Z350" i="6"/>
  <c r="O351" i="6"/>
  <c r="Z352" i="6"/>
  <c r="AK355" i="6"/>
  <c r="O357" i="6"/>
  <c r="Z332" i="6"/>
  <c r="AK335" i="6"/>
  <c r="AK337" i="6"/>
  <c r="O342" i="6"/>
  <c r="Z343" i="6"/>
  <c r="AK332" i="6"/>
  <c r="Z333" i="6"/>
  <c r="O337" i="6"/>
  <c r="O341" i="6"/>
  <c r="O348" i="6"/>
  <c r="O350" i="6"/>
  <c r="O352" i="6"/>
  <c r="O355" i="6"/>
  <c r="Z360" i="6"/>
  <c r="O343" i="6"/>
  <c r="O354" i="6"/>
  <c r="AK354" i="6"/>
  <c r="O356" i="6"/>
  <c r="O358" i="6"/>
  <c r="O334" i="6"/>
  <c r="AK334" i="6"/>
  <c r="O338" i="6"/>
  <c r="AK343" i="6"/>
  <c r="AK345" i="6"/>
  <c r="Z355" i="6"/>
  <c r="Z357" i="6"/>
  <c r="O360" i="6"/>
  <c r="O192" i="6"/>
  <c r="AK192" i="6"/>
  <c r="O196" i="6"/>
  <c r="AK196" i="6"/>
  <c r="Z335" i="6"/>
  <c r="Z339" i="6"/>
  <c r="Z344" i="6"/>
  <c r="AK350" i="6"/>
  <c r="Z356" i="6"/>
  <c r="O332" i="6"/>
  <c r="AK336" i="6"/>
  <c r="Z338" i="6"/>
  <c r="Z334" i="6"/>
  <c r="AK339" i="6"/>
  <c r="Z342" i="6"/>
  <c r="AK349" i="6"/>
  <c r="Z354" i="6"/>
  <c r="Z359" i="6"/>
  <c r="Z182" i="6"/>
  <c r="O183" i="6"/>
  <c r="AK183" i="6"/>
  <c r="O185" i="6"/>
  <c r="O187" i="6"/>
  <c r="AK187" i="6"/>
  <c r="O189" i="6"/>
  <c r="O193" i="6"/>
  <c r="AK193" i="6"/>
  <c r="Z194" i="6"/>
  <c r="O195" i="6"/>
  <c r="O197" i="6"/>
  <c r="Z198" i="6"/>
  <c r="O199" i="6"/>
  <c r="AK199" i="6"/>
  <c r="Z200" i="6"/>
  <c r="O201" i="6"/>
  <c r="O203" i="6"/>
  <c r="O205" i="6"/>
  <c r="O209" i="6"/>
  <c r="O211" i="6"/>
  <c r="AK211" i="6"/>
  <c r="Z346" i="6"/>
  <c r="Z353" i="6"/>
  <c r="Z358" i="6"/>
  <c r="Z336" i="6"/>
  <c r="Z340" i="6"/>
  <c r="Z345" i="6"/>
  <c r="AK348" i="6"/>
  <c r="AK351" i="6"/>
  <c r="AK360" i="6"/>
  <c r="Z197" i="6"/>
  <c r="Z203" i="6"/>
  <c r="Z205" i="6"/>
  <c r="Z207" i="6"/>
  <c r="O210" i="6"/>
  <c r="Z211" i="6"/>
  <c r="Z192" i="6"/>
  <c r="AK182" i="6"/>
  <c r="O184" i="6"/>
  <c r="AK184" i="6"/>
  <c r="O186" i="6"/>
  <c r="AK186" i="6"/>
  <c r="O188" i="6"/>
  <c r="O190" i="6"/>
  <c r="AK190" i="6"/>
  <c r="Z191" i="6"/>
  <c r="O182" i="6"/>
  <c r="AK198" i="6"/>
  <c r="Z189" i="6"/>
  <c r="O194" i="6"/>
  <c r="Z195" i="6"/>
  <c r="Z202" i="6"/>
  <c r="Z204" i="6"/>
  <c r="O207" i="6"/>
  <c r="Z208" i="6"/>
  <c r="AK189" i="6"/>
  <c r="O191" i="6"/>
  <c r="O198" i="6"/>
  <c r="O200" i="6"/>
  <c r="O202" i="6"/>
  <c r="O204" i="6"/>
  <c r="O206" i="6"/>
  <c r="O208" i="6"/>
  <c r="Z185" i="6"/>
  <c r="AK197" i="6"/>
  <c r="AK200" i="6"/>
  <c r="AK203" i="6"/>
  <c r="AK206" i="6"/>
  <c r="AK209" i="6"/>
  <c r="Z188" i="6"/>
  <c r="Z201" i="6"/>
  <c r="AK202" i="6"/>
  <c r="Z210" i="6"/>
  <c r="O88" i="6"/>
  <c r="AK88" i="6"/>
  <c r="Z184" i="6"/>
  <c r="Z187" i="6"/>
  <c r="Z190" i="6"/>
  <c r="AK195" i="6"/>
  <c r="AK205" i="6"/>
  <c r="AK208" i="6"/>
  <c r="AK185" i="6"/>
  <c r="AK188" i="6"/>
  <c r="AK191" i="6"/>
  <c r="Z193" i="6"/>
  <c r="Z196" i="6"/>
  <c r="AK201" i="6"/>
  <c r="Z206" i="6"/>
  <c r="Z209" i="6"/>
  <c r="Z183" i="6"/>
  <c r="Z186" i="6"/>
  <c r="AK194" i="6"/>
  <c r="Z199" i="6"/>
  <c r="AK204" i="6"/>
  <c r="AK207" i="6"/>
  <c r="AK210" i="6"/>
  <c r="O90" i="6"/>
  <c r="Z62" i="6"/>
  <c r="AK65" i="6"/>
  <c r="O82" i="6"/>
  <c r="Z83" i="6"/>
  <c r="O74" i="6"/>
  <c r="O87" i="6"/>
  <c r="AK87" i="6"/>
  <c r="AK89" i="6"/>
  <c r="AK91" i="6"/>
  <c r="AK77" i="6"/>
  <c r="O65" i="6"/>
  <c r="O77" i="6"/>
  <c r="AK71" i="6"/>
  <c r="Z72" i="6"/>
  <c r="O73" i="6"/>
  <c r="O86" i="6"/>
  <c r="O63" i="6"/>
  <c r="AK75" i="6"/>
  <c r="AK83" i="6"/>
  <c r="O85" i="6"/>
  <c r="AK85" i="6"/>
  <c r="O64" i="6"/>
  <c r="AK72" i="6"/>
  <c r="O76" i="6"/>
  <c r="AK76" i="6"/>
  <c r="O70" i="6"/>
  <c r="AK66" i="6"/>
  <c r="Z67" i="6"/>
  <c r="AK68" i="6"/>
  <c r="AK73" i="6"/>
  <c r="O75" i="6"/>
  <c r="AK78" i="6"/>
  <c r="AK80" i="6"/>
  <c r="AK63" i="6"/>
  <c r="AK64" i="6"/>
  <c r="O66" i="6"/>
  <c r="O68" i="6"/>
  <c r="AK70" i="6"/>
  <c r="O78" i="6"/>
  <c r="Z79" i="6"/>
  <c r="O80" i="6"/>
  <c r="Z86" i="6"/>
  <c r="Z89" i="6"/>
  <c r="AK90" i="6"/>
  <c r="O69" i="6"/>
  <c r="AK74" i="6"/>
  <c r="O79" i="6"/>
  <c r="Z80" i="6"/>
  <c r="AK82" i="6"/>
  <c r="O67" i="6"/>
  <c r="O72" i="6"/>
  <c r="Z78" i="6"/>
  <c r="O81" i="6"/>
  <c r="O84" i="6"/>
  <c r="AK86" i="6"/>
  <c r="O91" i="6"/>
  <c r="AK67" i="6"/>
  <c r="AK69" i="6"/>
  <c r="O71" i="6"/>
  <c r="AK79" i="6"/>
  <c r="AK81" i="6"/>
  <c r="O83" i="6"/>
  <c r="O89" i="6"/>
  <c r="O47" i="6"/>
  <c r="Z68" i="6"/>
  <c r="Z73" i="6"/>
  <c r="Z74" i="6"/>
  <c r="Z85" i="6"/>
  <c r="Z91" i="6"/>
  <c r="Z66" i="6"/>
  <c r="Z84" i="6"/>
  <c r="Z90" i="6"/>
  <c r="Z65" i="6"/>
  <c r="Z71" i="6"/>
  <c r="Z77" i="6"/>
  <c r="AK62" i="6"/>
  <c r="Z64" i="6"/>
  <c r="Z70" i="6"/>
  <c r="Z76" i="6"/>
  <c r="Z82" i="6"/>
  <c r="Z88" i="6"/>
  <c r="O62" i="6"/>
  <c r="Z63" i="6"/>
  <c r="Z69" i="6"/>
  <c r="Z75" i="6"/>
  <c r="Z81" i="6"/>
  <c r="AK84" i="6"/>
  <c r="Z87" i="6"/>
  <c r="O56" i="6"/>
  <c r="O60" i="6"/>
  <c r="AK60" i="6"/>
  <c r="O44" i="6"/>
  <c r="O46" i="6"/>
  <c r="Z46" i="6"/>
  <c r="Z32" i="6"/>
  <c r="O41" i="6"/>
  <c r="O45" i="6"/>
  <c r="AK45" i="6"/>
  <c r="Z48" i="6"/>
  <c r="O51" i="6"/>
  <c r="AK51" i="6"/>
  <c r="O59" i="6"/>
  <c r="AK61" i="6"/>
  <c r="O34" i="6"/>
  <c r="Z35" i="6"/>
  <c r="AK36" i="6"/>
  <c r="Z37" i="6"/>
  <c r="O38" i="6"/>
  <c r="O33" i="6"/>
  <c r="O37" i="6"/>
  <c r="O42" i="6"/>
  <c r="AK42" i="6"/>
  <c r="O53" i="6"/>
  <c r="O55" i="6"/>
  <c r="Z56" i="6"/>
  <c r="O52" i="6"/>
  <c r="O50" i="6"/>
  <c r="O54" i="6"/>
  <c r="AK54" i="6"/>
  <c r="Z44" i="6"/>
  <c r="O43" i="6"/>
  <c r="AK33" i="6"/>
  <c r="O35" i="6"/>
  <c r="AK35" i="6"/>
  <c r="Z36" i="6"/>
  <c r="O40" i="6"/>
  <c r="Z41" i="6"/>
  <c r="O49" i="6"/>
  <c r="Z50" i="6"/>
  <c r="O58" i="6"/>
  <c r="Z59" i="6"/>
  <c r="O39" i="6"/>
  <c r="AK39" i="6"/>
  <c r="O48" i="6"/>
  <c r="AK48" i="6"/>
  <c r="O57" i="6"/>
  <c r="AK57" i="6"/>
  <c r="AK32" i="6"/>
  <c r="Z53" i="6"/>
  <c r="Z61" i="6"/>
  <c r="Z34" i="6"/>
  <c r="O36" i="6"/>
  <c r="AK38" i="6"/>
  <c r="Z40" i="6"/>
  <c r="AK41" i="6"/>
  <c r="Z43" i="6"/>
  <c r="AK44" i="6"/>
  <c r="AK47" i="6"/>
  <c r="Z49" i="6"/>
  <c r="AK50" i="6"/>
  <c r="Z52" i="6"/>
  <c r="AK53" i="6"/>
  <c r="Z55" i="6"/>
  <c r="AK56" i="6"/>
  <c r="Z58" i="6"/>
  <c r="AK59" i="6"/>
  <c r="Z33" i="6"/>
  <c r="AK37" i="6"/>
  <c r="Z39" i="6"/>
  <c r="AK40" i="6"/>
  <c r="Z42" i="6"/>
  <c r="AK43" i="6"/>
  <c r="Z45" i="6"/>
  <c r="AK46" i="6"/>
  <c r="AK49" i="6"/>
  <c r="Z51" i="6"/>
  <c r="AK52" i="6"/>
  <c r="Z54" i="6"/>
  <c r="AK55" i="6"/>
  <c r="Z57" i="6"/>
  <c r="AK58" i="6"/>
  <c r="Z60" i="6"/>
  <c r="O32" i="6"/>
  <c r="AK34" i="6"/>
  <c r="Z38" i="6"/>
  <c r="Z47" i="6"/>
  <c r="O61" i="6"/>
  <c r="AR2229" i="6"/>
  <c r="AR2133" i="6"/>
  <c r="AR873" i="6"/>
  <c r="AR573" i="6"/>
  <c r="AR909" i="6"/>
  <c r="AR2163" i="6"/>
  <c r="AR2283" i="6"/>
  <c r="AR2355" i="6"/>
  <c r="AR2193" i="6"/>
  <c r="AR1143" i="6"/>
  <c r="AR1113" i="6"/>
  <c r="AR1053" i="6"/>
  <c r="AR903" i="6"/>
  <c r="AR303" i="6"/>
  <c r="AR213" i="6"/>
  <c r="AR3" i="6"/>
  <c r="AR2289" i="6"/>
  <c r="AR2199" i="6"/>
  <c r="AR2049" i="6"/>
  <c r="AR1149" i="6"/>
  <c r="AR1119" i="6"/>
  <c r="AR1059" i="6"/>
  <c r="AR879" i="6"/>
  <c r="AR789" i="6"/>
  <c r="AR219" i="6"/>
  <c r="AR9" i="6"/>
  <c r="AR2235" i="6"/>
  <c r="AR2205" i="6"/>
  <c r="AR2055" i="6"/>
  <c r="AR1155" i="6"/>
  <c r="AR1065" i="6"/>
  <c r="AR915" i="6"/>
  <c r="AR795" i="6"/>
  <c r="AR15" i="6"/>
  <c r="AR2211" i="6"/>
  <c r="AR1161" i="6"/>
  <c r="AR1131" i="6"/>
  <c r="AR1071" i="6"/>
  <c r="AR801" i="6"/>
  <c r="AR291" i="6"/>
  <c r="AR231" i="6"/>
  <c r="AR21" i="6"/>
  <c r="AR2217" i="6"/>
  <c r="AR2127" i="6"/>
  <c r="AR2067" i="6"/>
  <c r="AR1167" i="6"/>
  <c r="AR1137" i="6"/>
  <c r="AR927" i="6"/>
  <c r="AR807" i="6"/>
  <c r="AR327" i="6"/>
  <c r="AR297" i="6"/>
  <c r="AR237" i="6"/>
  <c r="AR27" i="6"/>
  <c r="AR2194" i="6"/>
  <c r="AR4" i="6"/>
  <c r="AR2206" i="6"/>
  <c r="AR16" i="6"/>
  <c r="AR2212" i="6"/>
  <c r="AR22" i="6"/>
  <c r="AR2218" i="6"/>
  <c r="AR28" i="6"/>
  <c r="AR2213" i="6"/>
  <c r="AR23" i="6"/>
  <c r="AR2196" i="6"/>
  <c r="AR6" i="6"/>
  <c r="AR2202" i="6"/>
  <c r="AR12" i="6"/>
  <c r="AR2208" i="6"/>
  <c r="AR18" i="6"/>
  <c r="AR2214" i="6"/>
  <c r="AR24" i="6"/>
  <c r="AR2220" i="6"/>
  <c r="AR30" i="6"/>
  <c r="AR2200" i="6"/>
  <c r="AR10" i="6"/>
  <c r="AR2197" i="6"/>
  <c r="AR7" i="6"/>
  <c r="AR2203" i="6"/>
  <c r="AR13" i="6"/>
  <c r="AR2209" i="6"/>
  <c r="AR19" i="6"/>
  <c r="AR2215" i="6"/>
  <c r="AR25" i="6"/>
  <c r="AQ25" i="6"/>
  <c r="AR2221" i="6"/>
  <c r="AR31" i="6"/>
  <c r="AR2361" i="6"/>
  <c r="AR2337" i="6"/>
  <c r="AR2331" i="6"/>
  <c r="AR2192" i="6"/>
  <c r="AR2" i="6"/>
  <c r="AR2198" i="6"/>
  <c r="AR8" i="6"/>
  <c r="AR2204" i="6"/>
  <c r="AR14" i="6"/>
  <c r="AR2210" i="6"/>
  <c r="AR20" i="6"/>
  <c r="AR2216" i="6"/>
  <c r="AR26" i="6"/>
  <c r="AR2195" i="6"/>
  <c r="AR5" i="6"/>
  <c r="AR2201" i="6"/>
  <c r="AR11" i="6"/>
  <c r="AR2207" i="6"/>
  <c r="AR17" i="6"/>
  <c r="AR2219" i="6"/>
  <c r="AR29" i="6"/>
  <c r="AQ18" i="6"/>
  <c r="AS31" i="6"/>
  <c r="AR653" i="6"/>
  <c r="AR1667" i="6"/>
  <c r="AR576" i="6"/>
  <c r="AR744" i="6"/>
  <c r="AR546" i="6"/>
  <c r="AR762" i="6"/>
  <c r="AR1097" i="6"/>
  <c r="AR1109" i="6"/>
  <c r="AR1103" i="6"/>
  <c r="AR2162" i="6"/>
  <c r="AR701" i="6"/>
  <c r="AR472" i="6"/>
  <c r="AR1683" i="6"/>
  <c r="AR1756" i="6"/>
  <c r="AR294" i="6"/>
  <c r="AR318" i="6"/>
  <c r="AR226" i="6"/>
  <c r="AR1066" i="6"/>
  <c r="AR1150" i="6"/>
  <c r="AR790" i="6"/>
  <c r="AR1120" i="6"/>
  <c r="AR916" i="6"/>
  <c r="AR2179" i="6"/>
  <c r="AR2299" i="6"/>
  <c r="AR2239" i="6"/>
  <c r="AR2359" i="6"/>
  <c r="AR2323" i="6"/>
  <c r="AR2113" i="6"/>
  <c r="AR2143" i="6"/>
  <c r="AR877" i="6"/>
  <c r="AR901" i="6"/>
  <c r="AR577" i="6"/>
  <c r="AR667" i="6"/>
  <c r="AR697" i="6"/>
  <c r="AR726" i="6"/>
  <c r="AR396" i="6"/>
  <c r="AR436" i="6"/>
  <c r="AR556" i="6"/>
  <c r="AR766" i="6"/>
  <c r="AR496" i="6"/>
  <c r="AR514" i="6"/>
  <c r="AR454" i="6"/>
  <c r="AR963" i="6"/>
  <c r="AR987" i="6"/>
  <c r="AR1742" i="6"/>
  <c r="AR1771" i="6"/>
  <c r="AR1627" i="6"/>
  <c r="AR1963" i="6"/>
  <c r="AR1867" i="6"/>
  <c r="AR1807" i="6"/>
  <c r="AR1663" i="6"/>
  <c r="AR1692" i="6"/>
  <c r="AR1272" i="6"/>
  <c r="AR1296" i="6"/>
  <c r="AR1356" i="6"/>
  <c r="AR1446" i="6"/>
  <c r="AR1452" i="6"/>
  <c r="AR1601" i="6"/>
  <c r="AR821" i="6"/>
  <c r="AR277" i="6"/>
  <c r="AR283" i="6"/>
  <c r="AR289" i="6"/>
  <c r="AR295" i="6"/>
  <c r="AR301" i="6"/>
  <c r="AR307" i="6"/>
  <c r="AR313" i="6"/>
  <c r="AR319" i="6"/>
  <c r="AR325" i="6"/>
  <c r="AR330" i="6"/>
  <c r="AR216" i="6"/>
  <c r="AR221" i="6"/>
  <c r="AR227" i="6"/>
  <c r="AS233" i="6"/>
  <c r="AR233" i="6"/>
  <c r="AR239" i="6"/>
  <c r="AR1055" i="6"/>
  <c r="AR1061" i="6"/>
  <c r="AR1067" i="6"/>
  <c r="AR1073" i="6"/>
  <c r="AR1079" i="6"/>
  <c r="AS1145" i="6"/>
  <c r="AR1145" i="6"/>
  <c r="AR1151" i="6"/>
  <c r="AR1157" i="6"/>
  <c r="AR1163" i="6"/>
  <c r="AR1169" i="6"/>
  <c r="AR785" i="6"/>
  <c r="AR791" i="6"/>
  <c r="AR797" i="6"/>
  <c r="AR803" i="6"/>
  <c r="AR809" i="6"/>
  <c r="AR1115" i="6"/>
  <c r="AR1121" i="6"/>
  <c r="AR1127" i="6"/>
  <c r="AS1133" i="6"/>
  <c r="AR1133" i="6"/>
  <c r="AR1139" i="6"/>
  <c r="AR905" i="6"/>
  <c r="AR911" i="6"/>
  <c r="AR917" i="6"/>
  <c r="AR923" i="6"/>
  <c r="AR929" i="6"/>
  <c r="AR2044" i="6"/>
  <c r="AR2050" i="6"/>
  <c r="AR2056" i="6"/>
  <c r="AR2062" i="6"/>
  <c r="AR2068" i="6"/>
  <c r="AR2168" i="6"/>
  <c r="AR2174" i="6"/>
  <c r="AR2180" i="6"/>
  <c r="AR2186" i="6"/>
  <c r="AQ2282" i="6"/>
  <c r="AR2282" i="6"/>
  <c r="AR2288" i="6"/>
  <c r="AR2294" i="6"/>
  <c r="AR2300" i="6"/>
  <c r="AR2306" i="6"/>
  <c r="AR2222" i="6"/>
  <c r="AQ2228" i="6"/>
  <c r="AR2228" i="6"/>
  <c r="AR2234" i="6"/>
  <c r="AR2240" i="6"/>
  <c r="AR2246" i="6"/>
  <c r="AR2342" i="6"/>
  <c r="AR2348" i="6"/>
  <c r="AQ2354" i="6"/>
  <c r="AR2354" i="6"/>
  <c r="AR2360" i="6"/>
  <c r="AR2366" i="6"/>
  <c r="AR2312" i="6"/>
  <c r="AR2318" i="6"/>
  <c r="AR2324" i="6"/>
  <c r="AR2330" i="6"/>
  <c r="AR2336" i="6"/>
  <c r="AR2102" i="6"/>
  <c r="AR2108" i="6"/>
  <c r="AR2114" i="6"/>
  <c r="AR2120" i="6"/>
  <c r="AQ2126" i="6"/>
  <c r="AR2126" i="6"/>
  <c r="AR2132" i="6"/>
  <c r="AR2138" i="6"/>
  <c r="AR2144" i="6"/>
  <c r="AR2150" i="6"/>
  <c r="AR2156" i="6"/>
  <c r="AR872" i="6"/>
  <c r="AR878" i="6"/>
  <c r="AR884" i="6"/>
  <c r="AR890" i="6"/>
  <c r="AR896" i="6"/>
  <c r="AR632" i="6"/>
  <c r="AR638" i="6"/>
  <c r="AS644" i="6"/>
  <c r="AR644" i="6"/>
  <c r="AR656" i="6"/>
  <c r="AR572" i="6"/>
  <c r="AR578" i="6"/>
  <c r="AR584" i="6"/>
  <c r="AS590" i="6"/>
  <c r="AR590" i="6"/>
  <c r="AR596" i="6"/>
  <c r="AR662" i="6"/>
  <c r="AR668" i="6"/>
  <c r="AR674" i="6"/>
  <c r="AR680" i="6"/>
  <c r="AR686" i="6"/>
  <c r="AR692" i="6"/>
  <c r="AR698" i="6"/>
  <c r="AR703" i="6"/>
  <c r="AR709" i="6"/>
  <c r="AR715" i="6"/>
  <c r="AR721" i="6"/>
  <c r="AR727" i="6"/>
  <c r="AR733" i="6"/>
  <c r="AR739" i="6"/>
  <c r="AR745" i="6"/>
  <c r="AR751" i="6"/>
  <c r="AR397" i="6"/>
  <c r="AR403" i="6"/>
  <c r="AR409" i="6"/>
  <c r="AR415" i="6"/>
  <c r="AR425" i="6"/>
  <c r="AR431" i="6"/>
  <c r="AR437" i="6"/>
  <c r="AR443" i="6"/>
  <c r="AR449" i="6"/>
  <c r="AR545" i="6"/>
  <c r="AR551" i="6"/>
  <c r="AR557" i="6"/>
  <c r="AR563" i="6"/>
  <c r="AR569" i="6"/>
  <c r="AR755" i="6"/>
  <c r="AR761" i="6"/>
  <c r="AR767" i="6"/>
  <c r="AR773" i="6"/>
  <c r="AR779" i="6"/>
  <c r="AR485" i="6"/>
  <c r="AR491" i="6"/>
  <c r="AR497" i="6"/>
  <c r="AR503" i="6"/>
  <c r="AR509" i="6"/>
  <c r="AR515" i="6"/>
  <c r="AR521" i="6"/>
  <c r="AR527" i="6"/>
  <c r="AR533" i="6"/>
  <c r="AR539" i="6"/>
  <c r="AR455" i="6"/>
  <c r="AR461" i="6"/>
  <c r="AR467" i="6"/>
  <c r="AR478" i="6"/>
  <c r="AR964" i="6"/>
  <c r="AR970" i="6"/>
  <c r="AR976" i="6"/>
  <c r="AR982" i="6"/>
  <c r="AR988" i="6"/>
  <c r="AR1743" i="6"/>
  <c r="AR1749" i="6"/>
  <c r="AR1755" i="6"/>
  <c r="AR1760" i="6"/>
  <c r="AR1766" i="6"/>
  <c r="AR1622" i="6"/>
  <c r="AR1628" i="6"/>
  <c r="AR1634" i="6"/>
  <c r="AR1640" i="6"/>
  <c r="AR1646" i="6"/>
  <c r="AR1952" i="6"/>
  <c r="AR1958" i="6"/>
  <c r="AR1964" i="6"/>
  <c r="AR1970" i="6"/>
  <c r="AR1976" i="6"/>
  <c r="AR1862" i="6"/>
  <c r="AR1868" i="6"/>
  <c r="AR1874" i="6"/>
  <c r="AR1880" i="6"/>
  <c r="AR1886" i="6"/>
  <c r="AR1802" i="6"/>
  <c r="AR1808" i="6"/>
  <c r="AR1814" i="6"/>
  <c r="AR1820" i="6"/>
  <c r="AR1826" i="6"/>
  <c r="AR1652" i="6"/>
  <c r="AR1658" i="6"/>
  <c r="AR1664" i="6"/>
  <c r="AR1670" i="6"/>
  <c r="AR1676" i="6"/>
  <c r="AR1682" i="6"/>
  <c r="AR1687" i="6"/>
  <c r="AR1693" i="6"/>
  <c r="AR1699" i="6"/>
  <c r="AR1705" i="6"/>
  <c r="AR1711" i="6"/>
  <c r="AR1267" i="6"/>
  <c r="AR1273" i="6"/>
  <c r="AR1279" i="6"/>
  <c r="AR1285" i="6"/>
  <c r="AR1291" i="6"/>
  <c r="AR1297" i="6"/>
  <c r="AR1303" i="6"/>
  <c r="AR1309" i="6"/>
  <c r="AR1315" i="6"/>
  <c r="AR1321" i="6"/>
  <c r="AR1357" i="6"/>
  <c r="AR1363" i="6"/>
  <c r="AR1369" i="6"/>
  <c r="AR1375" i="6"/>
  <c r="AR1381" i="6"/>
  <c r="AR1447" i="6"/>
  <c r="AR1453" i="6"/>
  <c r="AR1459" i="6"/>
  <c r="AR1465" i="6"/>
  <c r="AR1470" i="6"/>
  <c r="AR1596" i="6"/>
  <c r="AR1602" i="6"/>
  <c r="AR1608" i="6"/>
  <c r="AR1614" i="6"/>
  <c r="AR1620" i="6"/>
  <c r="AR816" i="6"/>
  <c r="AR822" i="6"/>
  <c r="AR828" i="6"/>
  <c r="AR834" i="6"/>
  <c r="AR840" i="6"/>
  <c r="AR1084" i="6"/>
  <c r="AR1087" i="6"/>
  <c r="AR1090" i="6"/>
  <c r="AR1093" i="6"/>
  <c r="AR1096" i="6"/>
  <c r="AR1102" i="6"/>
  <c r="AR1108" i="6"/>
  <c r="AQ319" i="6"/>
  <c r="AS1120" i="6"/>
  <c r="AS916" i="6"/>
  <c r="AR2061" i="6"/>
  <c r="AS2068" i="6"/>
  <c r="AQ2179" i="6"/>
  <c r="AQ2113" i="6"/>
  <c r="AR282" i="6"/>
  <c r="AR312" i="6"/>
  <c r="AR215" i="6"/>
  <c r="AR1078" i="6"/>
  <c r="AR1168" i="6"/>
  <c r="AR808" i="6"/>
  <c r="AR1138" i="6"/>
  <c r="AR928" i="6"/>
  <c r="AR2293" i="6"/>
  <c r="AR2233" i="6"/>
  <c r="AR2347" i="6"/>
  <c r="AR2317" i="6"/>
  <c r="AR2107" i="6"/>
  <c r="AR2131" i="6"/>
  <c r="AR2161" i="6"/>
  <c r="AR637" i="6"/>
  <c r="AR661" i="6"/>
  <c r="AR601" i="6"/>
  <c r="AR691" i="6"/>
  <c r="AR720" i="6"/>
  <c r="AR750" i="6"/>
  <c r="AR430" i="6"/>
  <c r="AR550" i="6"/>
  <c r="AR760" i="6"/>
  <c r="AR484" i="6"/>
  <c r="AR520" i="6"/>
  <c r="AR466" i="6"/>
  <c r="AR975" i="6"/>
  <c r="AR1765" i="6"/>
  <c r="AR1645" i="6"/>
  <c r="AR1975" i="6"/>
  <c r="AR1885" i="6"/>
  <c r="AR1825" i="6"/>
  <c r="AR1675" i="6"/>
  <c r="AR1704" i="6"/>
  <c r="AR1284" i="6"/>
  <c r="AR1314" i="6"/>
  <c r="AR1374" i="6"/>
  <c r="AR1458" i="6"/>
  <c r="AR1607" i="6"/>
  <c r="AR827" i="6"/>
  <c r="AR272" i="6"/>
  <c r="AR278" i="6"/>
  <c r="AR284" i="6"/>
  <c r="AQ290" i="6"/>
  <c r="AR290" i="6"/>
  <c r="AQ296" i="6"/>
  <c r="AR296" i="6"/>
  <c r="AR302" i="6"/>
  <c r="AR308" i="6"/>
  <c r="AR314" i="6"/>
  <c r="AR320" i="6"/>
  <c r="AQ326" i="6"/>
  <c r="AR326" i="6"/>
  <c r="AR331" i="6"/>
  <c r="AR217" i="6"/>
  <c r="AR222" i="6"/>
  <c r="AR228" i="6"/>
  <c r="AR234" i="6"/>
  <c r="AR240" i="6"/>
  <c r="AR1056" i="6"/>
  <c r="AR1062" i="6"/>
  <c r="AR1068" i="6"/>
  <c r="AR1074" i="6"/>
  <c r="AR1080" i="6"/>
  <c r="AR1146" i="6"/>
  <c r="AR1152" i="6"/>
  <c r="AR1158" i="6"/>
  <c r="AR1164" i="6"/>
  <c r="AR1170" i="6"/>
  <c r="AR786" i="6"/>
  <c r="AR792" i="6"/>
  <c r="AR798" i="6"/>
  <c r="AR804" i="6"/>
  <c r="AR810" i="6"/>
  <c r="AR1116" i="6"/>
  <c r="AR1122" i="6"/>
  <c r="AR1128" i="6"/>
  <c r="AR1134" i="6"/>
  <c r="AR1140" i="6"/>
  <c r="AR906" i="6"/>
  <c r="AR912" i="6"/>
  <c r="AR918" i="6"/>
  <c r="AR924" i="6"/>
  <c r="AR930" i="6"/>
  <c r="AS2045" i="6"/>
  <c r="AR2045" i="6"/>
  <c r="AR2051" i="6"/>
  <c r="AR2057" i="6"/>
  <c r="AR2063" i="6"/>
  <c r="AR2069" i="6"/>
  <c r="AR245" i="6"/>
  <c r="AS251" i="6"/>
  <c r="AR257" i="6"/>
  <c r="AR645" i="6"/>
  <c r="AR651" i="6"/>
  <c r="AR657" i="6"/>
  <c r="AR579" i="6"/>
  <c r="AR585" i="6"/>
  <c r="AR591" i="6"/>
  <c r="AR597" i="6"/>
  <c r="AR663" i="6"/>
  <c r="AR669" i="6"/>
  <c r="AR675" i="6"/>
  <c r="AR681" i="6"/>
  <c r="AR687" i="6"/>
  <c r="AR693" i="6"/>
  <c r="AR699" i="6"/>
  <c r="AR704" i="6"/>
  <c r="AR710" i="6"/>
  <c r="AR716" i="6"/>
  <c r="AS722" i="6"/>
  <c r="AR722" i="6"/>
  <c r="AR728" i="6"/>
  <c r="AR734" i="6"/>
  <c r="AR740" i="6"/>
  <c r="AR746" i="6"/>
  <c r="AR392" i="6"/>
  <c r="AR398" i="6"/>
  <c r="AR404" i="6"/>
  <c r="AR410" i="6"/>
  <c r="AR416" i="6"/>
  <c r="AR421" i="6"/>
  <c r="AR426" i="6"/>
  <c r="AR432" i="6"/>
  <c r="AR438" i="6"/>
  <c r="AR444" i="6"/>
  <c r="AR450" i="6"/>
  <c r="AR552" i="6"/>
  <c r="AR558" i="6"/>
  <c r="AR564" i="6"/>
  <c r="AR570" i="6"/>
  <c r="AR756" i="6"/>
  <c r="AR768" i="6"/>
  <c r="AR774" i="6"/>
  <c r="AR780" i="6"/>
  <c r="AR486" i="6"/>
  <c r="AR492" i="6"/>
  <c r="AR504" i="6"/>
  <c r="AR510" i="6"/>
  <c r="AR516" i="6"/>
  <c r="AR522" i="6"/>
  <c r="AR528" i="6"/>
  <c r="AR540" i="6"/>
  <c r="AR456" i="6"/>
  <c r="AR462" i="6"/>
  <c r="AR468" i="6"/>
  <c r="AR473" i="6"/>
  <c r="AR479" i="6"/>
  <c r="AR965" i="6"/>
  <c r="AR971" i="6"/>
  <c r="AR977" i="6"/>
  <c r="AR983" i="6"/>
  <c r="AR989" i="6"/>
  <c r="AR1744" i="6"/>
  <c r="AR1750" i="6"/>
  <c r="AR1761" i="6"/>
  <c r="AR1767" i="6"/>
  <c r="AR1623" i="6"/>
  <c r="AR1629" i="6"/>
  <c r="AR1635" i="6"/>
  <c r="AR1641" i="6"/>
  <c r="AR1647" i="6"/>
  <c r="AR1953" i="6"/>
  <c r="AR1959" i="6"/>
  <c r="AR1965" i="6"/>
  <c r="AR1971" i="6"/>
  <c r="AR1977" i="6"/>
  <c r="AR1863" i="6"/>
  <c r="AR1869" i="6"/>
  <c r="AR1875" i="6"/>
  <c r="AR1881" i="6"/>
  <c r="AR1887" i="6"/>
  <c r="AR1803" i="6"/>
  <c r="AR1809" i="6"/>
  <c r="AR1815" i="6"/>
  <c r="AR1821" i="6"/>
  <c r="AR1827" i="6"/>
  <c r="AR1653" i="6"/>
  <c r="AR1659" i="6"/>
  <c r="AR1665" i="6"/>
  <c r="AR1671" i="6"/>
  <c r="AR1677" i="6"/>
  <c r="AR1688" i="6"/>
  <c r="AR1694" i="6"/>
  <c r="AR1700" i="6"/>
  <c r="AR1706" i="6"/>
  <c r="AR1262" i="6"/>
  <c r="AR1268" i="6"/>
  <c r="AR1274" i="6"/>
  <c r="AR1280" i="6"/>
  <c r="AR1286" i="6"/>
  <c r="AR1292" i="6"/>
  <c r="AR1298" i="6"/>
  <c r="AR1304" i="6"/>
  <c r="AR1316" i="6"/>
  <c r="AR1352" i="6"/>
  <c r="AR1358" i="6"/>
  <c r="AR1364" i="6"/>
  <c r="AR1370" i="6"/>
  <c r="AR1376" i="6"/>
  <c r="AR1442" i="6"/>
  <c r="AR1448" i="6"/>
  <c r="AR1454" i="6"/>
  <c r="AR1460" i="6"/>
  <c r="AR1466" i="6"/>
  <c r="AR1471" i="6"/>
  <c r="AR1597" i="6"/>
  <c r="AR1603" i="6"/>
  <c r="AR1609" i="6"/>
  <c r="AR1615" i="6"/>
  <c r="AR1621" i="6"/>
  <c r="AR817" i="6"/>
  <c r="AR823" i="6"/>
  <c r="AR829" i="6"/>
  <c r="AR835" i="6"/>
  <c r="AR841" i="6"/>
  <c r="AS1087" i="6"/>
  <c r="AR1101" i="6"/>
  <c r="AR1107" i="6"/>
  <c r="AQ277" i="6"/>
  <c r="AQ313" i="6"/>
  <c r="AS1066" i="6"/>
  <c r="AS808" i="6"/>
  <c r="AS2062" i="6"/>
  <c r="AR2187" i="6"/>
  <c r="AQ2299" i="6"/>
  <c r="AR2223" i="6"/>
  <c r="AR2349" i="6"/>
  <c r="AR2325" i="6"/>
  <c r="AR2121" i="6"/>
  <c r="AQ2143" i="6"/>
  <c r="AR2157" i="6"/>
  <c r="AR639" i="6"/>
  <c r="AR420" i="6"/>
  <c r="AR276" i="6"/>
  <c r="AR306" i="6"/>
  <c r="AR220" i="6"/>
  <c r="AR1054" i="6"/>
  <c r="AR1144" i="6"/>
  <c r="AR784" i="6"/>
  <c r="AR1114" i="6"/>
  <c r="AR904" i="6"/>
  <c r="AR2173" i="6"/>
  <c r="AR2191" i="6"/>
  <c r="AR2311" i="6"/>
  <c r="AR2251" i="6"/>
  <c r="AR2371" i="6"/>
  <c r="AR2341" i="6"/>
  <c r="AR2137" i="6"/>
  <c r="AR883" i="6"/>
  <c r="AR643" i="6"/>
  <c r="AR583" i="6"/>
  <c r="AR673" i="6"/>
  <c r="AR702" i="6"/>
  <c r="AR732" i="6"/>
  <c r="AR402" i="6"/>
  <c r="AR442" i="6"/>
  <c r="AR562" i="6"/>
  <c r="AR772" i="6"/>
  <c r="AR502" i="6"/>
  <c r="AR532" i="6"/>
  <c r="AR460" i="6"/>
  <c r="AR969" i="6"/>
  <c r="AR1748" i="6"/>
  <c r="AR1639" i="6"/>
  <c r="AR1969" i="6"/>
  <c r="AR1879" i="6"/>
  <c r="AR1819" i="6"/>
  <c r="AR1669" i="6"/>
  <c r="AR1698" i="6"/>
  <c r="AR1278" i="6"/>
  <c r="AR1308" i="6"/>
  <c r="AR1362" i="6"/>
  <c r="AR1464" i="6"/>
  <c r="AR1619" i="6"/>
  <c r="AR833" i="6"/>
  <c r="AQ901" i="6"/>
  <c r="AQ212" i="6"/>
  <c r="AR212" i="6"/>
  <c r="AR223" i="6"/>
  <c r="AR229" i="6"/>
  <c r="AR235" i="6"/>
  <c r="AR241" i="6"/>
  <c r="AR1057" i="6"/>
  <c r="AR1063" i="6"/>
  <c r="AR1069" i="6"/>
  <c r="AR1075" i="6"/>
  <c r="AR1081" i="6"/>
  <c r="AR1147" i="6"/>
  <c r="AR1153" i="6"/>
  <c r="AR1159" i="6"/>
  <c r="AR1165" i="6"/>
  <c r="AR1171" i="6"/>
  <c r="AR787" i="6"/>
  <c r="AR793" i="6"/>
  <c r="AR799" i="6"/>
  <c r="AR805" i="6"/>
  <c r="AR811" i="6"/>
  <c r="AR1117" i="6"/>
  <c r="AR1123" i="6"/>
  <c r="AR1129" i="6"/>
  <c r="AR1135" i="6"/>
  <c r="AR1141" i="6"/>
  <c r="AR907" i="6"/>
  <c r="AR913" i="6"/>
  <c r="AR919" i="6"/>
  <c r="AR925" i="6"/>
  <c r="AR931" i="6"/>
  <c r="AR2046" i="6"/>
  <c r="AR2052" i="6"/>
  <c r="AR2058" i="6"/>
  <c r="AR2064" i="6"/>
  <c r="AR2070" i="6"/>
  <c r="AR2164" i="6"/>
  <c r="AR2170" i="6"/>
  <c r="AR2176" i="6"/>
  <c r="AR2182" i="6"/>
  <c r="AR2188" i="6"/>
  <c r="AR2284" i="6"/>
  <c r="AR2290" i="6"/>
  <c r="AR2296" i="6"/>
  <c r="AR2302" i="6"/>
  <c r="AR2308" i="6"/>
  <c r="AR2224" i="6"/>
  <c r="AR2230" i="6"/>
  <c r="AR2236" i="6"/>
  <c r="AR2242" i="6"/>
  <c r="AR2248" i="6"/>
  <c r="AR2344" i="6"/>
  <c r="AR2350" i="6"/>
  <c r="AR2356" i="6"/>
  <c r="AR2362" i="6"/>
  <c r="AR2368" i="6"/>
  <c r="AR2314" i="6"/>
  <c r="AR2320" i="6"/>
  <c r="AR2326" i="6"/>
  <c r="AR2332" i="6"/>
  <c r="AR2338" i="6"/>
  <c r="AR2104" i="6"/>
  <c r="AR2110" i="6"/>
  <c r="AR2116" i="6"/>
  <c r="AR2122" i="6"/>
  <c r="AR2128" i="6"/>
  <c r="AR2134" i="6"/>
  <c r="AR2140" i="6"/>
  <c r="AR2146" i="6"/>
  <c r="AR2152" i="6"/>
  <c r="AR2158" i="6"/>
  <c r="AR874" i="6"/>
  <c r="AR880" i="6"/>
  <c r="AR886" i="6"/>
  <c r="AR892" i="6"/>
  <c r="AR898" i="6"/>
  <c r="AR634" i="6"/>
  <c r="AR640" i="6"/>
  <c r="AQ646" i="6"/>
  <c r="AR646" i="6"/>
  <c r="AR652" i="6"/>
  <c r="AR658" i="6"/>
  <c r="AS574" i="6"/>
  <c r="AR574" i="6"/>
  <c r="AR580" i="6"/>
  <c r="AR586" i="6"/>
  <c r="AR592" i="6"/>
  <c r="AR598" i="6"/>
  <c r="AR664" i="6"/>
  <c r="AR670" i="6"/>
  <c r="AR676" i="6"/>
  <c r="AR682" i="6"/>
  <c r="AR688" i="6"/>
  <c r="AR694" i="6"/>
  <c r="AR700" i="6"/>
  <c r="AR705" i="6"/>
  <c r="AR711" i="6"/>
  <c r="AR717" i="6"/>
  <c r="AR723" i="6"/>
  <c r="AR729" i="6"/>
  <c r="AR735" i="6"/>
  <c r="AR741" i="6"/>
  <c r="AR747" i="6"/>
  <c r="AR393" i="6"/>
  <c r="AR399" i="6"/>
  <c r="AR405" i="6"/>
  <c r="AR411" i="6"/>
  <c r="AR417" i="6"/>
  <c r="AR422" i="6"/>
  <c r="AR427" i="6"/>
  <c r="AR433" i="6"/>
  <c r="AR439" i="6"/>
  <c r="AR445" i="6"/>
  <c r="AR451" i="6"/>
  <c r="AR547" i="6"/>
  <c r="AR553" i="6"/>
  <c r="AR559" i="6"/>
  <c r="AR565" i="6"/>
  <c r="AR571" i="6"/>
  <c r="AR757" i="6"/>
  <c r="AR763" i="6"/>
  <c r="AR769" i="6"/>
  <c r="AR775" i="6"/>
  <c r="AR781" i="6"/>
  <c r="AR487" i="6"/>
  <c r="AR493" i="6"/>
  <c r="AR499" i="6"/>
  <c r="AR505" i="6"/>
  <c r="AR511" i="6"/>
  <c r="AR517" i="6"/>
  <c r="AR523" i="6"/>
  <c r="AR529" i="6"/>
  <c r="AR535" i="6"/>
  <c r="AR541" i="6"/>
  <c r="AR457" i="6"/>
  <c r="AR463" i="6"/>
  <c r="AR469" i="6"/>
  <c r="AR474" i="6"/>
  <c r="AR966" i="6"/>
  <c r="AR972" i="6"/>
  <c r="AR978" i="6"/>
  <c r="AR984" i="6"/>
  <c r="AR990" i="6"/>
  <c r="AR1745" i="6"/>
  <c r="AR1751" i="6"/>
  <c r="AR1762" i="6"/>
  <c r="AR1768" i="6"/>
  <c r="AR1624" i="6"/>
  <c r="AR1630" i="6"/>
  <c r="AR1636" i="6"/>
  <c r="AR1642" i="6"/>
  <c r="AR1648" i="6"/>
  <c r="AR1954" i="6"/>
  <c r="AR1960" i="6"/>
  <c r="AR1966" i="6"/>
  <c r="AR1972" i="6"/>
  <c r="AR1978" i="6"/>
  <c r="AR1864" i="6"/>
  <c r="AR1870" i="6"/>
  <c r="AR1876" i="6"/>
  <c r="AR1882" i="6"/>
  <c r="AR1888" i="6"/>
  <c r="AQ1804" i="6"/>
  <c r="AR1804" i="6"/>
  <c r="AR1810" i="6"/>
  <c r="AR1816" i="6"/>
  <c r="AR1822" i="6"/>
  <c r="AR1828" i="6"/>
  <c r="AR1654" i="6"/>
  <c r="AR1660" i="6"/>
  <c r="AR1666" i="6"/>
  <c r="AR1672" i="6"/>
  <c r="AR1678" i="6"/>
  <c r="AR1689" i="6"/>
  <c r="AR1695" i="6"/>
  <c r="AR1701" i="6"/>
  <c r="AR1707" i="6"/>
  <c r="AR1263" i="6"/>
  <c r="AR1269" i="6"/>
  <c r="AR1275" i="6"/>
  <c r="AR1281" i="6"/>
  <c r="AR1287" i="6"/>
  <c r="AR1293" i="6"/>
  <c r="AR1299" i="6"/>
  <c r="AR1305" i="6"/>
  <c r="AR1311" i="6"/>
  <c r="AR1317" i="6"/>
  <c r="AR1353" i="6"/>
  <c r="AR1359" i="6"/>
  <c r="AR1365" i="6"/>
  <c r="AR1371" i="6"/>
  <c r="AR1377" i="6"/>
  <c r="AR1443" i="6"/>
  <c r="AR1449" i="6"/>
  <c r="AR1455" i="6"/>
  <c r="AR1461" i="6"/>
  <c r="AR1592" i="6"/>
  <c r="AR1598" i="6"/>
  <c r="AR1604" i="6"/>
  <c r="AR1610" i="6"/>
  <c r="AR1616" i="6"/>
  <c r="AR812" i="6"/>
  <c r="AR818" i="6"/>
  <c r="AR824" i="6"/>
  <c r="AR830" i="6"/>
  <c r="AR836" i="6"/>
  <c r="AR1083" i="6"/>
  <c r="AR1086" i="6"/>
  <c r="AR1089" i="6"/>
  <c r="AR1092" i="6"/>
  <c r="AR1095" i="6"/>
  <c r="AR1100" i="6"/>
  <c r="AR1106" i="6"/>
  <c r="AR285" i="6"/>
  <c r="AQ307" i="6"/>
  <c r="AR321" i="6"/>
  <c r="AQ1123" i="6"/>
  <c r="AS2056" i="6"/>
  <c r="AR2181" i="6"/>
  <c r="AS2188" i="6"/>
  <c r="AQ2293" i="6"/>
  <c r="AR2307" i="6"/>
  <c r="AS2224" i="6"/>
  <c r="AQ2239" i="6"/>
  <c r="AR2343" i="6"/>
  <c r="AR2319" i="6"/>
  <c r="AS2326" i="6"/>
  <c r="AR2115" i="6"/>
  <c r="AS2122" i="6"/>
  <c r="AR2151" i="6"/>
  <c r="AS2158" i="6"/>
  <c r="AR897" i="6"/>
  <c r="AR633" i="6"/>
  <c r="AS640" i="6"/>
  <c r="AS657" i="6"/>
  <c r="AQ484" i="6"/>
  <c r="AR480" i="6"/>
  <c r="AR288" i="6"/>
  <c r="AR324" i="6"/>
  <c r="AR232" i="6"/>
  <c r="AR1072" i="6"/>
  <c r="AR1162" i="6"/>
  <c r="AR796" i="6"/>
  <c r="AR1126" i="6"/>
  <c r="AR910" i="6"/>
  <c r="AR2167" i="6"/>
  <c r="AR2287" i="6"/>
  <c r="AR2227" i="6"/>
  <c r="AR2353" i="6"/>
  <c r="AR2329" i="6"/>
  <c r="AR2119" i="6"/>
  <c r="AR2149" i="6"/>
  <c r="AR889" i="6"/>
  <c r="AR655" i="6"/>
  <c r="AR595" i="6"/>
  <c r="AR679" i="6"/>
  <c r="AR738" i="6"/>
  <c r="AR408" i="6"/>
  <c r="AR419" i="6"/>
  <c r="AR448" i="6"/>
  <c r="AR754" i="6"/>
  <c r="AR490" i="6"/>
  <c r="AR526" i="6"/>
  <c r="AR981" i="6"/>
  <c r="AR1759" i="6"/>
  <c r="AR1633" i="6"/>
  <c r="AR1651" i="6"/>
  <c r="AR1981" i="6"/>
  <c r="AR1891" i="6"/>
  <c r="AR1831" i="6"/>
  <c r="AR1681" i="6"/>
  <c r="AR1710" i="6"/>
  <c r="AR1290" i="6"/>
  <c r="AR1320" i="6"/>
  <c r="AR1380" i="6"/>
  <c r="AR1469" i="6"/>
  <c r="AR1613" i="6"/>
  <c r="AR815" i="6"/>
  <c r="AR274" i="6"/>
  <c r="AR280" i="6"/>
  <c r="AR286" i="6"/>
  <c r="AR292" i="6"/>
  <c r="AR298" i="6"/>
  <c r="AR304" i="6"/>
  <c r="AS304" i="6"/>
  <c r="AR310" i="6"/>
  <c r="AR316" i="6"/>
  <c r="AR322" i="6"/>
  <c r="AR218" i="6"/>
  <c r="AR224" i="6"/>
  <c r="AQ230" i="6"/>
  <c r="AR230" i="6"/>
  <c r="AQ236" i="6"/>
  <c r="AR236" i="6"/>
  <c r="AQ1052" i="6"/>
  <c r="AR1052" i="6"/>
  <c r="AQ1058" i="6"/>
  <c r="AR1058" i="6"/>
  <c r="AQ1064" i="6"/>
  <c r="AR1064" i="6"/>
  <c r="AR1070" i="6"/>
  <c r="AR1076" i="6"/>
  <c r="AQ1142" i="6"/>
  <c r="AR1142" i="6"/>
  <c r="AQ1148" i="6"/>
  <c r="AR1148" i="6"/>
  <c r="AQ1154" i="6"/>
  <c r="AR1154" i="6"/>
  <c r="AQ1160" i="6"/>
  <c r="AR1160" i="6"/>
  <c r="AR1166" i="6"/>
  <c r="AR782" i="6"/>
  <c r="AQ788" i="6"/>
  <c r="AR788" i="6"/>
  <c r="AQ794" i="6"/>
  <c r="AR794" i="6"/>
  <c r="AQ800" i="6"/>
  <c r="AR800" i="6"/>
  <c r="AQ806" i="6"/>
  <c r="AR806" i="6"/>
  <c r="AQ1112" i="6"/>
  <c r="AR1112" i="6"/>
  <c r="AR1118" i="6"/>
  <c r="AR1124" i="6"/>
  <c r="AQ1130" i="6"/>
  <c r="AR1130" i="6"/>
  <c r="AQ1136" i="6"/>
  <c r="AR1136" i="6"/>
  <c r="AQ902" i="6"/>
  <c r="AR902" i="6"/>
  <c r="AQ908" i="6"/>
  <c r="AR908" i="6"/>
  <c r="AR914" i="6"/>
  <c r="AR920" i="6"/>
  <c r="AQ926" i="6"/>
  <c r="AR926" i="6"/>
  <c r="AR2047" i="6"/>
  <c r="AR2053" i="6"/>
  <c r="AR2059" i="6"/>
  <c r="AR2065" i="6"/>
  <c r="AR2071" i="6"/>
  <c r="AS2165" i="6"/>
  <c r="AR2165" i="6"/>
  <c r="AS2171" i="6"/>
  <c r="AR2171" i="6"/>
  <c r="AS2177" i="6"/>
  <c r="AR2177" i="6"/>
  <c r="AR2183" i="6"/>
  <c r="AR2189" i="6"/>
  <c r="AS2285" i="6"/>
  <c r="AR2285" i="6"/>
  <c r="AS2291" i="6"/>
  <c r="AR2291" i="6"/>
  <c r="AS2297" i="6"/>
  <c r="AR2297" i="6"/>
  <c r="AS2303" i="6"/>
  <c r="AR2303" i="6"/>
  <c r="AR2309" i="6"/>
  <c r="AR2225" i="6"/>
  <c r="AS2231" i="6"/>
  <c r="AR2231" i="6"/>
  <c r="AS2237" i="6"/>
  <c r="AR2237" i="6"/>
  <c r="AS2243" i="6"/>
  <c r="AR2243" i="6"/>
  <c r="AS2249" i="6"/>
  <c r="AR2249" i="6"/>
  <c r="AR2345" i="6"/>
  <c r="AR2351" i="6"/>
  <c r="AS2357" i="6"/>
  <c r="AR2357" i="6"/>
  <c r="AS2363" i="6"/>
  <c r="AR2363" i="6"/>
  <c r="AS2369" i="6"/>
  <c r="AR2369" i="6"/>
  <c r="AS2315" i="6"/>
  <c r="AR2315" i="6"/>
  <c r="AR2321" i="6"/>
  <c r="AR2327" i="6"/>
  <c r="AR2333" i="6"/>
  <c r="AS2339" i="6"/>
  <c r="AR2339" i="6"/>
  <c r="AS2105" i="6"/>
  <c r="AR2105" i="6"/>
  <c r="AS2111" i="6"/>
  <c r="AR2111" i="6"/>
  <c r="AR2117" i="6"/>
  <c r="AR2123" i="6"/>
  <c r="AS2129" i="6"/>
  <c r="AR2129" i="6"/>
  <c r="AS2135" i="6"/>
  <c r="AR2135" i="6"/>
  <c r="AS2141" i="6"/>
  <c r="AR2141" i="6"/>
  <c r="AS2147" i="6"/>
  <c r="AR2147" i="6"/>
  <c r="AR2153" i="6"/>
  <c r="AR2159" i="6"/>
  <c r="AS875" i="6"/>
  <c r="AR875" i="6"/>
  <c r="AS881" i="6"/>
  <c r="AR881" i="6"/>
  <c r="AS887" i="6"/>
  <c r="AR887" i="6"/>
  <c r="AS893" i="6"/>
  <c r="AR893" i="6"/>
  <c r="AR899" i="6"/>
  <c r="AR635" i="6"/>
  <c r="AR641" i="6"/>
  <c r="AR647" i="6"/>
  <c r="AR659" i="6"/>
  <c r="AR575" i="6"/>
  <c r="AR581" i="6"/>
  <c r="AR587" i="6"/>
  <c r="AQ593" i="6"/>
  <c r="AR593" i="6"/>
  <c r="AR599" i="6"/>
  <c r="AR665" i="6"/>
  <c r="AR671" i="6"/>
  <c r="AR677" i="6"/>
  <c r="AR683" i="6"/>
  <c r="AR689" i="6"/>
  <c r="AR695" i="6"/>
  <c r="AR706" i="6"/>
  <c r="AR712" i="6"/>
  <c r="AR718" i="6"/>
  <c r="AR724" i="6"/>
  <c r="AR730" i="6"/>
  <c r="AR736" i="6"/>
  <c r="AR742" i="6"/>
  <c r="AR748" i="6"/>
  <c r="AR394" i="6"/>
  <c r="AR400" i="6"/>
  <c r="AR406" i="6"/>
  <c r="AR412" i="6"/>
  <c r="AR418" i="6"/>
  <c r="AR423" i="6"/>
  <c r="AR428" i="6"/>
  <c r="AR434" i="6"/>
  <c r="AR440" i="6"/>
  <c r="AR446" i="6"/>
  <c r="AR542" i="6"/>
  <c r="AR548" i="6"/>
  <c r="AR554" i="6"/>
  <c r="AS560" i="6"/>
  <c r="AR560" i="6"/>
  <c r="AR566" i="6"/>
  <c r="AR752" i="6"/>
  <c r="AR758" i="6"/>
  <c r="AR764" i="6"/>
  <c r="AR770" i="6"/>
  <c r="AS776" i="6"/>
  <c r="AR776" i="6"/>
  <c r="AR482" i="6"/>
  <c r="AR488" i="6"/>
  <c r="AR494" i="6"/>
  <c r="AR500" i="6"/>
  <c r="AR506" i="6"/>
  <c r="AS512" i="6"/>
  <c r="AR512" i="6"/>
  <c r="AR518" i="6"/>
  <c r="AR524" i="6"/>
  <c r="AR530" i="6"/>
  <c r="AR536" i="6"/>
  <c r="AR452" i="6"/>
  <c r="AS458" i="6"/>
  <c r="AR458" i="6"/>
  <c r="AR464" i="6"/>
  <c r="AR470" i="6"/>
  <c r="AR475" i="6"/>
  <c r="AR481" i="6"/>
  <c r="AR967" i="6"/>
  <c r="AR973" i="6"/>
  <c r="AR979" i="6"/>
  <c r="AR985" i="6"/>
  <c r="AR991" i="6"/>
  <c r="AR1746" i="6"/>
  <c r="AR1752" i="6"/>
  <c r="AR1757" i="6"/>
  <c r="AR1763" i="6"/>
  <c r="AR1769" i="6"/>
  <c r="AR1625" i="6"/>
  <c r="AR1631" i="6"/>
  <c r="AR1637" i="6"/>
  <c r="AR1643" i="6"/>
  <c r="AR1649" i="6"/>
  <c r="AR1955" i="6"/>
  <c r="AR1961" i="6"/>
  <c r="AR1967" i="6"/>
  <c r="AR1973" i="6"/>
  <c r="AR1979" i="6"/>
  <c r="AR1865" i="6"/>
  <c r="AR1871" i="6"/>
  <c r="AR1877" i="6"/>
  <c r="AR1883" i="6"/>
  <c r="AR1889" i="6"/>
  <c r="AR1805" i="6"/>
  <c r="AR1811" i="6"/>
  <c r="AR1817" i="6"/>
  <c r="AR1823" i="6"/>
  <c r="AR1829" i="6"/>
  <c r="AR1655" i="6"/>
  <c r="AR1661" i="6"/>
  <c r="AR1673" i="6"/>
  <c r="AR1679" i="6"/>
  <c r="AR1684" i="6"/>
  <c r="AR1690" i="6"/>
  <c r="AR1696" i="6"/>
  <c r="AR1702" i="6"/>
  <c r="AR1708" i="6"/>
  <c r="AR1264" i="6"/>
  <c r="AR1270" i="6"/>
  <c r="AR1276" i="6"/>
  <c r="AR1282" i="6"/>
  <c r="AR1288" i="6"/>
  <c r="AR1294" i="6"/>
  <c r="AR1300" i="6"/>
  <c r="AR1306" i="6"/>
  <c r="AR1312" i="6"/>
  <c r="AR1318" i="6"/>
  <c r="AR1354" i="6"/>
  <c r="AR1360" i="6"/>
  <c r="AR1366" i="6"/>
  <c r="AR1372" i="6"/>
  <c r="AR1378" i="6"/>
  <c r="AR1444" i="6"/>
  <c r="AR1450" i="6"/>
  <c r="AR1456" i="6"/>
  <c r="AR1462" i="6"/>
  <c r="AR1467" i="6"/>
  <c r="AR1593" i="6"/>
  <c r="AR1599" i="6"/>
  <c r="AR1605" i="6"/>
  <c r="AR1611" i="6"/>
  <c r="AR1617" i="6"/>
  <c r="AR813" i="6"/>
  <c r="AR819" i="6"/>
  <c r="AR825" i="6"/>
  <c r="AR831" i="6"/>
  <c r="AR837" i="6"/>
  <c r="AR1099" i="6"/>
  <c r="AR1105" i="6"/>
  <c r="AR1111" i="6"/>
  <c r="AR279" i="6"/>
  <c r="AQ301" i="6"/>
  <c r="AR315" i="6"/>
  <c r="AQ217" i="6"/>
  <c r="AS1054" i="6"/>
  <c r="AQ1069" i="6"/>
  <c r="AS1150" i="6"/>
  <c r="AQ1165" i="6"/>
  <c r="AQ811" i="6"/>
  <c r="AQ1117" i="6"/>
  <c r="AS1138" i="6"/>
  <c r="AQ913" i="6"/>
  <c r="AR2043" i="6"/>
  <c r="AS2050" i="6"/>
  <c r="AQ2065" i="6"/>
  <c r="AR2175" i="6"/>
  <c r="AS2182" i="6"/>
  <c r="AR2301" i="6"/>
  <c r="AS2308" i="6"/>
  <c r="AQ2233" i="6"/>
  <c r="AR2247" i="6"/>
  <c r="AS2344" i="6"/>
  <c r="AQ2359" i="6"/>
  <c r="AR2313" i="6"/>
  <c r="AS2320" i="6"/>
  <c r="AR2109" i="6"/>
  <c r="AS2116" i="6"/>
  <c r="AQ2131" i="6"/>
  <c r="AR2145" i="6"/>
  <c r="AS2152" i="6"/>
  <c r="AQ877" i="6"/>
  <c r="AR891" i="6"/>
  <c r="AS898" i="6"/>
  <c r="AS634" i="6"/>
  <c r="AR650" i="6"/>
  <c r="AR708" i="6"/>
  <c r="AS751" i="6"/>
  <c r="AR534" i="6"/>
  <c r="AR1310" i="6"/>
  <c r="AQ1087" i="6"/>
  <c r="AR300" i="6"/>
  <c r="AS329" i="6"/>
  <c r="AR329" i="6"/>
  <c r="AR238" i="6"/>
  <c r="AS238" i="6"/>
  <c r="AR1060" i="6"/>
  <c r="AR1156" i="6"/>
  <c r="AR802" i="6"/>
  <c r="AR1132" i="6"/>
  <c r="AR922" i="6"/>
  <c r="AR2185" i="6"/>
  <c r="AR2305" i="6"/>
  <c r="AR2245" i="6"/>
  <c r="AR2365" i="6"/>
  <c r="AR2335" i="6"/>
  <c r="AR2125" i="6"/>
  <c r="AR2155" i="6"/>
  <c r="AR895" i="6"/>
  <c r="AR649" i="6"/>
  <c r="AR589" i="6"/>
  <c r="AR685" i="6"/>
  <c r="AR714" i="6"/>
  <c r="AR414" i="6"/>
  <c r="AR424" i="6"/>
  <c r="AR544" i="6"/>
  <c r="AR568" i="6"/>
  <c r="AR778" i="6"/>
  <c r="AR508" i="6"/>
  <c r="AR538" i="6"/>
  <c r="AR477" i="6"/>
  <c r="AR1754" i="6"/>
  <c r="AR1957" i="6"/>
  <c r="AR1873" i="6"/>
  <c r="AR1813" i="6"/>
  <c r="AR1657" i="6"/>
  <c r="AR1686" i="6"/>
  <c r="AR1266" i="6"/>
  <c r="AR1302" i="6"/>
  <c r="AR1368" i="6"/>
  <c r="AR1595" i="6"/>
  <c r="AR839" i="6"/>
  <c r="AS1078" i="6"/>
  <c r="AQ2347" i="6"/>
  <c r="AQ2323" i="6"/>
  <c r="AS275" i="6"/>
  <c r="AR275" i="6"/>
  <c r="AS281" i="6"/>
  <c r="AR281" i="6"/>
  <c r="AR287" i="6"/>
  <c r="AS293" i="6"/>
  <c r="AR293" i="6"/>
  <c r="AS299" i="6"/>
  <c r="AR299" i="6"/>
  <c r="AS305" i="6"/>
  <c r="AR305" i="6"/>
  <c r="AS311" i="6"/>
  <c r="AR311" i="6"/>
  <c r="AS317" i="6"/>
  <c r="AR317" i="6"/>
  <c r="AR323" i="6"/>
  <c r="AR328" i="6"/>
  <c r="AR214" i="6"/>
  <c r="AQ2042" i="6"/>
  <c r="AR2042" i="6"/>
  <c r="AQ2048" i="6"/>
  <c r="AR2048" i="6"/>
  <c r="AQ2054" i="6"/>
  <c r="AR2054" i="6"/>
  <c r="AQ2060" i="6"/>
  <c r="AR2060" i="6"/>
  <c r="AR2066" i="6"/>
  <c r="AR2166" i="6"/>
  <c r="AR2172" i="6"/>
  <c r="AR2178" i="6"/>
  <c r="AR2184" i="6"/>
  <c r="AR2190" i="6"/>
  <c r="AR2286" i="6"/>
  <c r="AR2292" i="6"/>
  <c r="AR2298" i="6"/>
  <c r="AR2304" i="6"/>
  <c r="AR2310" i="6"/>
  <c r="AR2226" i="6"/>
  <c r="AR2232" i="6"/>
  <c r="AR2238" i="6"/>
  <c r="AR2244" i="6"/>
  <c r="AR2250" i="6"/>
  <c r="AR2346" i="6"/>
  <c r="AR2352" i="6"/>
  <c r="AR2358" i="6"/>
  <c r="AR2364" i="6"/>
  <c r="AR2370" i="6"/>
  <c r="AR2316" i="6"/>
  <c r="AR2322" i="6"/>
  <c r="AR2328" i="6"/>
  <c r="AR2334" i="6"/>
  <c r="AR2340" i="6"/>
  <c r="AR2106" i="6"/>
  <c r="AR2112" i="6"/>
  <c r="AR2118" i="6"/>
  <c r="AR2124" i="6"/>
  <c r="AR2130" i="6"/>
  <c r="AR2136" i="6"/>
  <c r="AR2142" i="6"/>
  <c r="AR2148" i="6"/>
  <c r="AR2154" i="6"/>
  <c r="AR2160" i="6"/>
  <c r="AR876" i="6"/>
  <c r="AR882" i="6"/>
  <c r="AR888" i="6"/>
  <c r="AR894" i="6"/>
  <c r="AR900" i="6"/>
  <c r="AR636" i="6"/>
  <c r="AR642" i="6"/>
  <c r="AR648" i="6"/>
  <c r="AS654" i="6"/>
  <c r="AR654" i="6"/>
  <c r="AR660" i="6"/>
  <c r="AR582" i="6"/>
  <c r="AR588" i="6"/>
  <c r="AR594" i="6"/>
  <c r="AR600" i="6"/>
  <c r="AR666" i="6"/>
  <c r="AR678" i="6"/>
  <c r="AR684" i="6"/>
  <c r="AR690" i="6"/>
  <c r="AR696" i="6"/>
  <c r="AR707" i="6"/>
  <c r="AR713" i="6"/>
  <c r="AR719" i="6"/>
  <c r="AR725" i="6"/>
  <c r="AR731" i="6"/>
  <c r="AQ737" i="6"/>
  <c r="AR737" i="6"/>
  <c r="AR743" i="6"/>
  <c r="AR749" i="6"/>
  <c r="AR395" i="6"/>
  <c r="AR401" i="6"/>
  <c r="AR407" i="6"/>
  <c r="AQ413" i="6"/>
  <c r="AR413" i="6"/>
  <c r="AR429" i="6"/>
  <c r="AR435" i="6"/>
  <c r="AR441" i="6"/>
  <c r="AR447" i="6"/>
  <c r="AR543" i="6"/>
  <c r="AR549" i="6"/>
  <c r="AR555" i="6"/>
  <c r="AR561" i="6"/>
  <c r="AR567" i="6"/>
  <c r="AR753" i="6"/>
  <c r="AR759" i="6"/>
  <c r="AR765" i="6"/>
  <c r="AR771" i="6"/>
  <c r="AR777" i="6"/>
  <c r="AR483" i="6"/>
  <c r="AR489" i="6"/>
  <c r="AR495" i="6"/>
  <c r="AR501" i="6"/>
  <c r="AR507" i="6"/>
  <c r="AR513" i="6"/>
  <c r="AR519" i="6"/>
  <c r="AR525" i="6"/>
  <c r="AR531" i="6"/>
  <c r="AR537" i="6"/>
  <c r="AR453" i="6"/>
  <c r="AR459" i="6"/>
  <c r="AR465" i="6"/>
  <c r="AR471" i="6"/>
  <c r="AR476" i="6"/>
  <c r="AR962" i="6"/>
  <c r="AR968" i="6"/>
  <c r="AR974" i="6"/>
  <c r="AR980" i="6"/>
  <c r="AR986" i="6"/>
  <c r="AR1747" i="6"/>
  <c r="AQ1747" i="6"/>
  <c r="AR1753" i="6"/>
  <c r="AR1758" i="6"/>
  <c r="AR1764" i="6"/>
  <c r="AR1770" i="6"/>
  <c r="AR1626" i="6"/>
  <c r="AR1632" i="6"/>
  <c r="AR1638" i="6"/>
  <c r="AR1644" i="6"/>
  <c r="AR1650" i="6"/>
  <c r="AR1956" i="6"/>
  <c r="AR1962" i="6"/>
  <c r="AR1968" i="6"/>
  <c r="AR1974" i="6"/>
  <c r="AR1980" i="6"/>
  <c r="AR1866" i="6"/>
  <c r="AR1872" i="6"/>
  <c r="AR1878" i="6"/>
  <c r="AR1884" i="6"/>
  <c r="AR1890" i="6"/>
  <c r="AR1806" i="6"/>
  <c r="AR1812" i="6"/>
  <c r="AR1818" i="6"/>
  <c r="AR1824" i="6"/>
  <c r="AR1830" i="6"/>
  <c r="AR1656" i="6"/>
  <c r="AR1662" i="6"/>
  <c r="AR1668" i="6"/>
  <c r="AR1674" i="6"/>
  <c r="AR1680" i="6"/>
  <c r="AR1685" i="6"/>
  <c r="AR1691" i="6"/>
  <c r="AR1697" i="6"/>
  <c r="AR1703" i="6"/>
  <c r="AR1709" i="6"/>
  <c r="AR1265" i="6"/>
  <c r="AR1271" i="6"/>
  <c r="AR1277" i="6"/>
  <c r="AR1283" i="6"/>
  <c r="AR1289" i="6"/>
  <c r="AR1295" i="6"/>
  <c r="AR1301" i="6"/>
  <c r="AR1307" i="6"/>
  <c r="AR1313" i="6"/>
  <c r="AR1319" i="6"/>
  <c r="AR1355" i="6"/>
  <c r="AR1361" i="6"/>
  <c r="AR1367" i="6"/>
  <c r="AR1373" i="6"/>
  <c r="AR1379" i="6"/>
  <c r="AR1445" i="6"/>
  <c r="AR1451" i="6"/>
  <c r="AR1457" i="6"/>
  <c r="AR1463" i="6"/>
  <c r="AR1468" i="6"/>
  <c r="AR1594" i="6"/>
  <c r="AR1600" i="6"/>
  <c r="AR1606" i="6"/>
  <c r="AR1612" i="6"/>
  <c r="AR1618" i="6"/>
  <c r="AR814" i="6"/>
  <c r="AR820" i="6"/>
  <c r="AR826" i="6"/>
  <c r="AR832" i="6"/>
  <c r="AR838" i="6"/>
  <c r="AR1082" i="6"/>
  <c r="AR1085" i="6"/>
  <c r="AR1088" i="6"/>
  <c r="AR1091" i="6"/>
  <c r="AR1094" i="6"/>
  <c r="AR1098" i="6"/>
  <c r="AS1099" i="6"/>
  <c r="AQ1102" i="6"/>
  <c r="AR1104" i="6"/>
  <c r="AS1105" i="6"/>
  <c r="AQ1108" i="6"/>
  <c r="AR1110" i="6"/>
  <c r="AS1111" i="6"/>
  <c r="AR273" i="6"/>
  <c r="AS280" i="6"/>
  <c r="AQ295" i="6"/>
  <c r="AR309" i="6"/>
  <c r="AS316" i="6"/>
  <c r="AQ331" i="6"/>
  <c r="AR225" i="6"/>
  <c r="AS232" i="6"/>
  <c r="AQ1063" i="6"/>
  <c r="AR1077" i="6"/>
  <c r="AS1144" i="6"/>
  <c r="AQ1159" i="6"/>
  <c r="AR783" i="6"/>
  <c r="AS790" i="6"/>
  <c r="AQ805" i="6"/>
  <c r="AR1125" i="6"/>
  <c r="AR921" i="6"/>
  <c r="AS928" i="6"/>
  <c r="AS2044" i="6"/>
  <c r="AR2169" i="6"/>
  <c r="AS2176" i="6"/>
  <c r="AQ2191" i="6"/>
  <c r="AR2295" i="6"/>
  <c r="AS2302" i="6"/>
  <c r="AQ2227" i="6"/>
  <c r="AR2241" i="6"/>
  <c r="AS2248" i="6"/>
  <c r="AQ2353" i="6"/>
  <c r="AR2367" i="6"/>
  <c r="AS2314" i="6"/>
  <c r="AQ2329" i="6"/>
  <c r="AR2103" i="6"/>
  <c r="AS2110" i="6"/>
  <c r="AR2139" i="6"/>
  <c r="AS2146" i="6"/>
  <c r="AQ2161" i="6"/>
  <c r="AR885" i="6"/>
  <c r="AS892" i="6"/>
  <c r="AQ652" i="6"/>
  <c r="AR672" i="6"/>
  <c r="AS715" i="6"/>
  <c r="AQ442" i="6"/>
  <c r="AS541" i="6"/>
  <c r="AQ819" i="6"/>
  <c r="AQ1091" i="6"/>
  <c r="AQ1092" i="6"/>
  <c r="AQ1083" i="6"/>
  <c r="AQ1095" i="6"/>
  <c r="AQ1088" i="6"/>
  <c r="AQ1096" i="6"/>
  <c r="AQ1086" i="6"/>
  <c r="AQ1084" i="6"/>
  <c r="AQ1082" i="6"/>
  <c r="AQ1089" i="6"/>
  <c r="AQ1090" i="6"/>
  <c r="AT842" i="6" l="1"/>
  <c r="AT2012" i="6"/>
  <c r="X2012" i="6"/>
  <c r="AI2012" i="6"/>
  <c r="AT1982" i="6"/>
  <c r="AI1982" i="6"/>
  <c r="X1982" i="6"/>
  <c r="AT1832" i="6"/>
  <c r="X1832" i="6"/>
  <c r="AI1832" i="6"/>
  <c r="X1232" i="6"/>
  <c r="AT1232" i="6"/>
  <c r="AI1232" i="6"/>
  <c r="X1202" i="6"/>
  <c r="AT1202" i="6"/>
  <c r="AI1202" i="6"/>
  <c r="AI842" i="6"/>
  <c r="X842" i="6"/>
  <c r="X602" i="6"/>
  <c r="AI602" i="6"/>
  <c r="AT602" i="6"/>
  <c r="AI362" i="6"/>
  <c r="X362" i="6"/>
  <c r="AT362" i="6"/>
  <c r="AT332" i="6"/>
  <c r="AI332" i="6"/>
  <c r="X332" i="6"/>
  <c r="X182" i="6"/>
  <c r="AI182" i="6"/>
  <c r="AT182" i="6"/>
  <c r="AI62" i="6"/>
  <c r="X62" i="6"/>
  <c r="AT62" i="6"/>
  <c r="X32" i="6"/>
  <c r="AI32" i="6"/>
  <c r="AT32" i="6"/>
  <c r="AK1087" i="6"/>
  <c r="AQ2287" i="6"/>
  <c r="AS3" i="6"/>
  <c r="AS791" i="6"/>
  <c r="AQ2" i="6"/>
  <c r="AQ2330" i="6"/>
  <c r="AQ223" i="6"/>
  <c r="AQ2125" i="6"/>
  <c r="AQ2311" i="6"/>
  <c r="AQ1085" i="6"/>
  <c r="AQ2185" i="6"/>
  <c r="AS286" i="6"/>
  <c r="AS322" i="6"/>
  <c r="AS1753" i="6"/>
  <c r="AQ2341" i="6"/>
  <c r="AQ832" i="6"/>
  <c r="AQ820" i="6"/>
  <c r="AQ1618" i="6"/>
  <c r="AQ1606" i="6"/>
  <c r="AQ1594" i="6"/>
  <c r="AQ1379" i="6"/>
  <c r="AQ1367" i="6"/>
  <c r="AQ1355" i="6"/>
  <c r="AQ1313" i="6"/>
  <c r="AQ1301" i="6"/>
  <c r="AQ838" i="6"/>
  <c r="AQ826" i="6"/>
  <c r="AQ814" i="6"/>
  <c r="AQ1612" i="6"/>
  <c r="AQ1600" i="6"/>
  <c r="AQ1468" i="6"/>
  <c r="AQ1373" i="6"/>
  <c r="AQ1361" i="6"/>
  <c r="AQ1319" i="6"/>
  <c r="AQ1307" i="6"/>
  <c r="AQ986" i="6"/>
  <c r="AQ980" i="6"/>
  <c r="AQ26" i="6"/>
  <c r="AQ1463" i="6"/>
  <c r="AQ1457" i="6"/>
  <c r="AS7" i="6"/>
  <c r="AS23" i="6"/>
  <c r="AQ660" i="6"/>
  <c r="AQ836" i="6"/>
  <c r="AQ830" i="6"/>
  <c r="AQ824" i="6"/>
  <c r="AQ818" i="6"/>
  <c r="AQ812" i="6"/>
  <c r="AQ1616" i="6"/>
  <c r="AQ1610" i="6"/>
  <c r="AQ1604" i="6"/>
  <c r="AQ1598" i="6"/>
  <c r="AQ1592" i="6"/>
  <c r="AQ1751" i="6"/>
  <c r="AQ1745" i="6"/>
  <c r="AQ283" i="6"/>
  <c r="AQ976" i="6"/>
  <c r="AQ970" i="6"/>
  <c r="AQ964" i="6"/>
  <c r="AQ478" i="6"/>
  <c r="AQ449" i="6"/>
  <c r="AS480" i="6"/>
  <c r="AS474" i="6"/>
  <c r="AS929" i="6"/>
  <c r="AQ1459" i="6"/>
  <c r="AQ1453" i="6"/>
  <c r="AQ872" i="6"/>
  <c r="AS819" i="6"/>
  <c r="AK819" i="6" s="1"/>
  <c r="AS813" i="6"/>
  <c r="AS1617" i="6"/>
  <c r="AS1611" i="6"/>
  <c r="AS1605" i="6"/>
  <c r="AS1599" i="6"/>
  <c r="AS1593" i="6"/>
  <c r="AS1467" i="6"/>
  <c r="AS981" i="6"/>
  <c r="AS27" i="6"/>
  <c r="AS1132" i="6"/>
  <c r="AQ777" i="6"/>
  <c r="AQ771" i="6"/>
  <c r="AQ765" i="6"/>
  <c r="AQ759" i="6"/>
  <c r="AQ753" i="6"/>
  <c r="AQ567" i="6"/>
  <c r="AS737" i="6"/>
  <c r="AK737" i="6" s="1"/>
  <c r="AS731" i="6"/>
  <c r="AS725" i="6"/>
  <c r="AS719" i="6"/>
  <c r="AS713" i="6"/>
  <c r="AS707" i="6"/>
  <c r="AQ672" i="6"/>
  <c r="AQ666" i="6"/>
  <c r="AQ600" i="6"/>
  <c r="AS648" i="6"/>
  <c r="AS642" i="6"/>
  <c r="AS921" i="6"/>
  <c r="AQ909" i="6"/>
  <c r="AS1125" i="6"/>
  <c r="AQ1113" i="6"/>
  <c r="AQ807" i="6"/>
  <c r="AS783" i="6"/>
  <c r="AQ1161" i="6"/>
  <c r="AS1077" i="6"/>
  <c r="AQ1065" i="6"/>
  <c r="AS225" i="6"/>
  <c r="AQ311" i="6"/>
  <c r="AK311" i="6" s="1"/>
  <c r="AQ275" i="6"/>
  <c r="AK275" i="6" s="1"/>
  <c r="AS1595" i="6"/>
  <c r="AQ1657" i="6"/>
  <c r="AQ1813" i="6"/>
  <c r="AQ1873" i="6"/>
  <c r="AQ1957" i="6"/>
  <c r="AQ1754" i="6"/>
  <c r="AQ744" i="6"/>
  <c r="AQ714" i="6"/>
  <c r="AS2335" i="6"/>
  <c r="AQ2067" i="6"/>
  <c r="AQ802" i="6"/>
  <c r="AQ300" i="6"/>
  <c r="AQ1378" i="6"/>
  <c r="AQ1366" i="6"/>
  <c r="AQ1354" i="6"/>
  <c r="AQ1312" i="6"/>
  <c r="AQ1300" i="6"/>
  <c r="AS1679" i="6"/>
  <c r="AS1673" i="6"/>
  <c r="AQ979" i="6"/>
  <c r="AQ973" i="6"/>
  <c r="AQ560" i="6"/>
  <c r="AK560" i="6" s="1"/>
  <c r="AQ554" i="6"/>
  <c r="AQ548" i="6"/>
  <c r="AQ542" i="6"/>
  <c r="AQ446" i="6"/>
  <c r="AQ440" i="6"/>
  <c r="AS406" i="6"/>
  <c r="AS400" i="6"/>
  <c r="AS394" i="6"/>
  <c r="AS748" i="6"/>
  <c r="AS742" i="6"/>
  <c r="AS736" i="6"/>
  <c r="AQ6" i="6"/>
  <c r="AS15" i="6"/>
  <c r="AS660" i="6"/>
  <c r="AS988" i="6"/>
  <c r="AS982" i="6"/>
  <c r="AS839" i="6"/>
  <c r="AQ887" i="6"/>
  <c r="AK887" i="6" s="1"/>
  <c r="AQ2141" i="6"/>
  <c r="AK2141" i="6" s="1"/>
  <c r="AQ2105" i="6"/>
  <c r="AK2105" i="6" s="1"/>
  <c r="AQ2243" i="6"/>
  <c r="AK2243" i="6" s="1"/>
  <c r="AQ2297" i="6"/>
  <c r="AK2297" i="6" s="1"/>
  <c r="AQ2171" i="6"/>
  <c r="AK2171" i="6" s="1"/>
  <c r="AS2053" i="6"/>
  <c r="AS1160" i="6"/>
  <c r="AK1160" i="6" s="1"/>
  <c r="AS1064" i="6"/>
  <c r="AK1064" i="6" s="1"/>
  <c r="AQ327" i="6"/>
  <c r="AQ298" i="6"/>
  <c r="AS919" i="6"/>
  <c r="AS1123" i="6"/>
  <c r="AK1123" i="6" s="1"/>
  <c r="AS1171" i="6"/>
  <c r="AS1075" i="6"/>
  <c r="AS223" i="6"/>
  <c r="AS309" i="6"/>
  <c r="AQ297" i="6"/>
  <c r="AS273" i="6"/>
  <c r="AQ833" i="6"/>
  <c r="AS969" i="6"/>
  <c r="AS460" i="6"/>
  <c r="AS532" i="6"/>
  <c r="AS502" i="6"/>
  <c r="AS772" i="6"/>
  <c r="AS562" i="6"/>
  <c r="AS2137" i="6"/>
  <c r="AS2173" i="6"/>
  <c r="AQ904" i="6"/>
  <c r="AS977" i="6"/>
  <c r="AS971" i="6"/>
  <c r="AS965" i="6"/>
  <c r="AS479" i="6"/>
  <c r="AQ410" i="6"/>
  <c r="AQ404" i="6"/>
  <c r="AS699" i="6"/>
  <c r="AS693" i="6"/>
  <c r="AS687" i="6"/>
  <c r="AS681" i="6"/>
  <c r="AS675" i="6"/>
  <c r="AS669" i="6"/>
  <c r="AS663" i="6"/>
  <c r="AS597" i="6"/>
  <c r="AQ657" i="6"/>
  <c r="AK657" i="6" s="1"/>
  <c r="AQ633" i="6"/>
  <c r="AQ897" i="6"/>
  <c r="AS873" i="6"/>
  <c r="AQ2151" i="6"/>
  <c r="AS2127" i="6"/>
  <c r="AQ2115" i="6"/>
  <c r="AS2331" i="6"/>
  <c r="AQ2319" i="6"/>
  <c r="AS2355" i="6"/>
  <c r="AQ2343" i="6"/>
  <c r="AS2229" i="6"/>
  <c r="AQ2307" i="6"/>
  <c r="AS2283" i="6"/>
  <c r="AQ2181" i="6"/>
  <c r="AQ2063" i="6"/>
  <c r="AS217" i="6"/>
  <c r="AK217" i="6" s="1"/>
  <c r="AS308" i="6"/>
  <c r="AS272" i="6"/>
  <c r="AS1284" i="6"/>
  <c r="AS1704" i="6"/>
  <c r="AS520" i="6"/>
  <c r="AS8" i="6"/>
  <c r="AQ16" i="6"/>
  <c r="AQ1632" i="6"/>
  <c r="AQ477" i="6"/>
  <c r="AS414" i="6"/>
  <c r="AS796" i="6"/>
  <c r="AQ883" i="6"/>
  <c r="AS773" i="6"/>
  <c r="AS745" i="6"/>
  <c r="AS739" i="6"/>
  <c r="AS733" i="6"/>
  <c r="AS727" i="6"/>
  <c r="AS721" i="6"/>
  <c r="AQ2044" i="6"/>
  <c r="AK2044" i="6" s="1"/>
  <c r="AS19" i="6"/>
  <c r="AQ10" i="6"/>
  <c r="AQ30" i="6"/>
  <c r="AQ28" i="6"/>
  <c r="AQ22" i="6"/>
  <c r="AQ4" i="6"/>
  <c r="AQ2059" i="6"/>
  <c r="AS904" i="6"/>
  <c r="AQ2208" i="6"/>
  <c r="AQ2218" i="6"/>
  <c r="AQ2217" i="6"/>
  <c r="AS2205" i="6"/>
  <c r="AS9" i="6"/>
  <c r="AS598" i="6"/>
  <c r="AQ237" i="6"/>
  <c r="AS832" i="6"/>
  <c r="AS1618" i="6"/>
  <c r="AS1594" i="6"/>
  <c r="AQ991" i="6"/>
  <c r="AS826" i="6"/>
  <c r="AS1612" i="6"/>
  <c r="AS1468" i="6"/>
  <c r="AS837" i="6"/>
  <c r="AS831" i="6"/>
  <c r="AS825" i="6"/>
  <c r="AS838" i="6"/>
  <c r="AS814" i="6"/>
  <c r="AS1600" i="6"/>
  <c r="AQ1094" i="6"/>
  <c r="AQ731" i="6"/>
  <c r="AQ725" i="6"/>
  <c r="AQ719" i="6"/>
  <c r="AQ713" i="6"/>
  <c r="AQ707" i="6"/>
  <c r="AS820" i="6"/>
  <c r="AS1606" i="6"/>
  <c r="AS967" i="6"/>
  <c r="AQ2137" i="6"/>
  <c r="AQ1075" i="6"/>
  <c r="AQ24" i="6"/>
  <c r="AQ12" i="6"/>
  <c r="AQ985" i="6"/>
  <c r="AQ1380" i="6"/>
  <c r="AQ1320" i="6"/>
  <c r="AS1290" i="6"/>
  <c r="AQ1681" i="6"/>
  <c r="AQ1831" i="6"/>
  <c r="AQ1891" i="6"/>
  <c r="AQ1981" i="6"/>
  <c r="AQ1651" i="6"/>
  <c r="AS738" i="6"/>
  <c r="AS2329" i="6"/>
  <c r="AK2329" i="6" s="1"/>
  <c r="AQ2049" i="6"/>
  <c r="AQ796" i="6"/>
  <c r="AQ324" i="6"/>
  <c r="AQ288" i="6"/>
  <c r="AS1371" i="6"/>
  <c r="AS1359" i="6"/>
  <c r="AS1317" i="6"/>
  <c r="AS1305" i="6"/>
  <c r="AQ1293" i="6"/>
  <c r="AQ1287" i="6"/>
  <c r="AQ1281" i="6"/>
  <c r="AQ1275" i="6"/>
  <c r="AQ1269" i="6"/>
  <c r="AQ1263" i="6"/>
  <c r="AQ1707" i="6"/>
  <c r="AQ1701" i="6"/>
  <c r="AQ1695" i="6"/>
  <c r="AQ1689" i="6"/>
  <c r="AQ978" i="6"/>
  <c r="AQ972" i="6"/>
  <c r="AQ966" i="6"/>
  <c r="AS499" i="6"/>
  <c r="AS493" i="6"/>
  <c r="AS487" i="6"/>
  <c r="AS781" i="6"/>
  <c r="AS775" i="6"/>
  <c r="AQ553" i="6"/>
  <c r="AQ547" i="6"/>
  <c r="AQ451" i="6"/>
  <c r="AQ445" i="6"/>
  <c r="AQ439" i="6"/>
  <c r="AQ433" i="6"/>
  <c r="AS417" i="6"/>
  <c r="AS411" i="6"/>
  <c r="AS405" i="6"/>
  <c r="AS399" i="6"/>
  <c r="AS393" i="6"/>
  <c r="AS747" i="6"/>
  <c r="AS741" i="6"/>
  <c r="AS735" i="6"/>
  <c r="AS729" i="6"/>
  <c r="AS723" i="6"/>
  <c r="AS717" i="6"/>
  <c r="AS711" i="6"/>
  <c r="AS705" i="6"/>
  <c r="AS700" i="6"/>
  <c r="AS652" i="6"/>
  <c r="AK652" i="6" s="1"/>
  <c r="AQ886" i="6"/>
  <c r="AQ2140" i="6"/>
  <c r="AQ2104" i="6"/>
  <c r="AQ2368" i="6"/>
  <c r="AQ2242" i="6"/>
  <c r="AQ2296" i="6"/>
  <c r="AQ2170" i="6"/>
  <c r="AQ468" i="6"/>
  <c r="AQ462" i="6"/>
  <c r="AQ456" i="6"/>
  <c r="AQ540" i="6"/>
  <c r="AQ416" i="6"/>
  <c r="AQ1381" i="6"/>
  <c r="AQ1375" i="6"/>
  <c r="AQ1369" i="6"/>
  <c r="AQ1363" i="6"/>
  <c r="AQ1357" i="6"/>
  <c r="AQ1321" i="6"/>
  <c r="AQ1315" i="6"/>
  <c r="AQ1309" i="6"/>
  <c r="AQ1303" i="6"/>
  <c r="AS28" i="6"/>
  <c r="AQ919" i="6"/>
  <c r="AQ1755" i="6"/>
  <c r="AQ1749" i="6"/>
  <c r="AQ443" i="6"/>
  <c r="AS427" i="6"/>
  <c r="AQ1171" i="6"/>
  <c r="AQ520" i="6"/>
  <c r="AQ2107" i="6"/>
  <c r="AS877" i="6"/>
  <c r="AK877" i="6" s="1"/>
  <c r="AS2299" i="6"/>
  <c r="AK2299" i="6" s="1"/>
  <c r="AQ2147" i="6"/>
  <c r="AK2147" i="6" s="1"/>
  <c r="AQ2111" i="6"/>
  <c r="AK2111" i="6" s="1"/>
  <c r="AQ2249" i="6"/>
  <c r="AK2249" i="6" s="1"/>
  <c r="AQ2177" i="6"/>
  <c r="AK2177" i="6" s="1"/>
  <c r="AS914" i="6"/>
  <c r="AS1118" i="6"/>
  <c r="AS1166" i="6"/>
  <c r="AS1070" i="6"/>
  <c r="AS218" i="6"/>
  <c r="AS815" i="6"/>
  <c r="AS1469" i="6"/>
  <c r="AQ1633" i="6"/>
  <c r="AQ1759" i="6"/>
  <c r="AS419" i="6"/>
  <c r="AQ1770" i="6"/>
  <c r="AQ1764" i="6"/>
  <c r="AQ1626" i="6"/>
  <c r="AQ1758" i="6"/>
  <c r="AS29" i="6"/>
  <c r="AQ11" i="6"/>
  <c r="AQ2205" i="6"/>
  <c r="AS979" i="6"/>
  <c r="AS973" i="6"/>
  <c r="AQ418" i="6"/>
  <c r="AQ412" i="6"/>
  <c r="AS683" i="6"/>
  <c r="AQ2333" i="6"/>
  <c r="AS327" i="6"/>
  <c r="AQ322" i="6"/>
  <c r="AQ286" i="6"/>
  <c r="AS655" i="6"/>
  <c r="AS2227" i="6"/>
  <c r="AK2227" i="6" s="1"/>
  <c r="AS2049" i="6"/>
  <c r="AQ1072" i="6"/>
  <c r="AS834" i="6"/>
  <c r="AS828" i="6"/>
  <c r="AS816" i="6"/>
  <c r="AS1620" i="6"/>
  <c r="AS1608" i="6"/>
  <c r="AS1470" i="6"/>
  <c r="AS1381" i="6"/>
  <c r="AS1375" i="6"/>
  <c r="AS1369" i="6"/>
  <c r="AS1363" i="6"/>
  <c r="AS1357" i="6"/>
  <c r="AS1321" i="6"/>
  <c r="AS1315" i="6"/>
  <c r="AS1309" i="6"/>
  <c r="AS1303" i="6"/>
  <c r="AQ1291" i="6"/>
  <c r="AQ1285" i="6"/>
  <c r="AQ1279" i="6"/>
  <c r="AQ1273" i="6"/>
  <c r="AQ1267" i="6"/>
  <c r="AQ1711" i="6"/>
  <c r="AQ1705" i="6"/>
  <c r="AQ1699" i="6"/>
  <c r="AQ1693" i="6"/>
  <c r="AQ1687" i="6"/>
  <c r="AQ2207" i="6"/>
  <c r="AQ2214" i="6"/>
  <c r="AQ2196" i="6"/>
  <c r="AQ291" i="6"/>
  <c r="AS315" i="6"/>
  <c r="AS279" i="6"/>
  <c r="AS2054" i="6"/>
  <c r="AK2054" i="6" s="1"/>
  <c r="AQ927" i="6"/>
  <c r="AS903" i="6"/>
  <c r="AQ1131" i="6"/>
  <c r="AS801" i="6"/>
  <c r="AQ789" i="6"/>
  <c r="AS1155" i="6"/>
  <c r="AQ1143" i="6"/>
  <c r="AS1059" i="6"/>
  <c r="AQ231" i="6"/>
  <c r="AQ293" i="6"/>
  <c r="AK293" i="6" s="1"/>
  <c r="AS685" i="6"/>
  <c r="AQ589" i="6"/>
  <c r="AS895" i="6"/>
  <c r="AS2305" i="6"/>
  <c r="AQ922" i="6"/>
  <c r="AQ238" i="6"/>
  <c r="AK238" i="6" s="1"/>
  <c r="AS481" i="6"/>
  <c r="AS475" i="6"/>
  <c r="AQ458" i="6"/>
  <c r="AK458" i="6" s="1"/>
  <c r="AQ452" i="6"/>
  <c r="AQ536" i="6"/>
  <c r="AQ530" i="6"/>
  <c r="AQ524" i="6"/>
  <c r="AQ518" i="6"/>
  <c r="AQ400" i="6"/>
  <c r="AQ394" i="6"/>
  <c r="AQ748" i="6"/>
  <c r="AQ742" i="6"/>
  <c r="AQ736" i="6"/>
  <c r="AS665" i="6"/>
  <c r="AS599" i="6"/>
  <c r="AQ641" i="6"/>
  <c r="AQ2159" i="6"/>
  <c r="AQ2123" i="6"/>
  <c r="AQ2225" i="6"/>
  <c r="AS1681" i="6"/>
  <c r="AS1831" i="6"/>
  <c r="AS1891" i="6"/>
  <c r="AS1981" i="6"/>
  <c r="AS1651" i="6"/>
  <c r="AS984" i="6"/>
  <c r="AS978" i="6"/>
  <c r="AS972" i="6"/>
  <c r="AS966" i="6"/>
  <c r="AQ469" i="6"/>
  <c r="AQ463" i="6"/>
  <c r="AQ457" i="6"/>
  <c r="AS547" i="6"/>
  <c r="AS451" i="6"/>
  <c r="AS445" i="6"/>
  <c r="AS439" i="6"/>
  <c r="AS433" i="6"/>
  <c r="AQ658" i="6"/>
  <c r="AS646" i="6"/>
  <c r="AK646" i="6" s="1"/>
  <c r="AQ874" i="6"/>
  <c r="AQ2128" i="6"/>
  <c r="AQ2332" i="6"/>
  <c r="AQ2356" i="6"/>
  <c r="AQ2230" i="6"/>
  <c r="AQ2284" i="6"/>
  <c r="AS2070" i="6"/>
  <c r="AS2064" i="6"/>
  <c r="AS2058" i="6"/>
  <c r="AS2052" i="6"/>
  <c r="AS2046" i="6"/>
  <c r="AS907" i="6"/>
  <c r="AS805" i="6"/>
  <c r="AK805" i="6" s="1"/>
  <c r="AS1159" i="6"/>
  <c r="AK1159" i="6" s="1"/>
  <c r="AS1063" i="6"/>
  <c r="AK1063" i="6" s="1"/>
  <c r="AQ321" i="6"/>
  <c r="AS297" i="6"/>
  <c r="AS833" i="6"/>
  <c r="AS1464" i="6"/>
  <c r="AQ1669" i="6"/>
  <c r="AQ1466" i="6"/>
  <c r="AQ1460" i="6"/>
  <c r="AQ1454" i="6"/>
  <c r="AQ1448" i="6"/>
  <c r="AQ1442" i="6"/>
  <c r="AQ1310" i="6"/>
  <c r="AQ1304" i="6"/>
  <c r="AQ1298" i="6"/>
  <c r="AQ989" i="6"/>
  <c r="AQ421" i="6"/>
  <c r="AQ215" i="6"/>
  <c r="AS226" i="6"/>
  <c r="AS326" i="6"/>
  <c r="AK326" i="6" s="1"/>
  <c r="AS290" i="6"/>
  <c r="AK290" i="6" s="1"/>
  <c r="AQ827" i="6"/>
  <c r="AQ1607" i="6"/>
  <c r="AQ1819" i="6"/>
  <c r="AQ1879" i="6"/>
  <c r="AQ1969" i="6"/>
  <c r="AQ1639" i="6"/>
  <c r="AQ673" i="6"/>
  <c r="AS2371" i="6"/>
  <c r="AQ2055" i="6"/>
  <c r="AQ1965" i="6"/>
  <c r="AQ1959" i="6"/>
  <c r="AQ1953" i="6"/>
  <c r="AQ1647" i="6"/>
  <c r="AQ1641" i="6"/>
  <c r="AQ498" i="6"/>
  <c r="AQ492" i="6"/>
  <c r="AQ486" i="6"/>
  <c r="AQ780" i="6"/>
  <c r="AQ774" i="6"/>
  <c r="AQ768" i="6"/>
  <c r="AQ597" i="6"/>
  <c r="AS633" i="6"/>
  <c r="AS897" i="6"/>
  <c r="AQ885" i="6"/>
  <c r="AS2151" i="6"/>
  <c r="AQ2139" i="6"/>
  <c r="AS2115" i="6"/>
  <c r="AQ2103" i="6"/>
  <c r="AS2319" i="6"/>
  <c r="AQ2367" i="6"/>
  <c r="AS2343" i="6"/>
  <c r="AQ2241" i="6"/>
  <c r="AS2307" i="6"/>
  <c r="AQ2295" i="6"/>
  <c r="AS2181" i="6"/>
  <c r="AQ2169" i="6"/>
  <c r="AQ930" i="6"/>
  <c r="AQ924" i="6"/>
  <c r="AQ918" i="6"/>
  <c r="AQ912" i="6"/>
  <c r="AQ906" i="6"/>
  <c r="AQ1140" i="6"/>
  <c r="AQ1134" i="6"/>
  <c r="AQ1128" i="6"/>
  <c r="AQ1122" i="6"/>
  <c r="AQ1116" i="6"/>
  <c r="AQ810" i="6"/>
  <c r="AQ804" i="6"/>
  <c r="AQ798" i="6"/>
  <c r="AQ792" i="6"/>
  <c r="AQ786" i="6"/>
  <c r="AQ1170" i="6"/>
  <c r="AQ1164" i="6"/>
  <c r="AQ1158" i="6"/>
  <c r="AQ1152" i="6"/>
  <c r="AQ1146" i="6"/>
  <c r="AQ1080" i="6"/>
  <c r="AQ1074" i="6"/>
  <c r="AQ1068" i="6"/>
  <c r="AQ1062" i="6"/>
  <c r="AQ1056" i="6"/>
  <c r="AQ240" i="6"/>
  <c r="AQ234" i="6"/>
  <c r="AQ228" i="6"/>
  <c r="AQ222" i="6"/>
  <c r="AQ637" i="6"/>
  <c r="AQ691" i="6"/>
  <c r="AQ601" i="6"/>
  <c r="AS661" i="6"/>
  <c r="AS637" i="6"/>
  <c r="AS2347" i="6"/>
  <c r="AK2347" i="6" s="1"/>
  <c r="AS2043" i="6"/>
  <c r="AQ928" i="6"/>
  <c r="AK928" i="6" s="1"/>
  <c r="AS2195" i="6"/>
  <c r="AS14" i="6"/>
  <c r="AQ2204" i="6"/>
  <c r="AS2221" i="6"/>
  <c r="AQ7" i="6"/>
  <c r="AQ29" i="6"/>
  <c r="AQ2215" i="6"/>
  <c r="AS2209" i="6"/>
  <c r="AQ2200" i="6"/>
  <c r="AQ1374" i="6"/>
  <c r="AQ1314" i="6"/>
  <c r="AQ1627" i="6"/>
  <c r="AQ1771" i="6"/>
  <c r="AS396" i="6"/>
  <c r="AQ701" i="6"/>
  <c r="AS2220" i="6"/>
  <c r="AS2194" i="6"/>
  <c r="AQ2199" i="6"/>
  <c r="AS413" i="6"/>
  <c r="AK413" i="6" s="1"/>
  <c r="AS407" i="6"/>
  <c r="AS401" i="6"/>
  <c r="AS395" i="6"/>
  <c r="AS749" i="6"/>
  <c r="AS743" i="6"/>
  <c r="AQ696" i="6"/>
  <c r="AQ690" i="6"/>
  <c r="AQ684" i="6"/>
  <c r="AQ678" i="6"/>
  <c r="AS470" i="6"/>
  <c r="AS464" i="6"/>
  <c r="AS1461" i="6"/>
  <c r="AS1455" i="6"/>
  <c r="AS1449" i="6"/>
  <c r="AS1443" i="6"/>
  <c r="AS1377" i="6"/>
  <c r="AS1365" i="6"/>
  <c r="AS1353" i="6"/>
  <c r="AS1311" i="6"/>
  <c r="AS1299" i="6"/>
  <c r="AS1762" i="6"/>
  <c r="AS422" i="6"/>
  <c r="AS1669" i="6"/>
  <c r="AS1819" i="6"/>
  <c r="AS1879" i="6"/>
  <c r="AS1969" i="6"/>
  <c r="AS1639" i="6"/>
  <c r="AQ2069" i="6"/>
  <c r="AS314" i="6"/>
  <c r="AS278" i="6"/>
  <c r="AS827" i="6"/>
  <c r="AS1607" i="6"/>
  <c r="AS755" i="6"/>
  <c r="AS569" i="6"/>
  <c r="AS563" i="6"/>
  <c r="AS557" i="6"/>
  <c r="AS551" i="6"/>
  <c r="AS545" i="6"/>
  <c r="AQ686" i="6"/>
  <c r="AQ680" i="6"/>
  <c r="AQ674" i="6"/>
  <c r="AQ668" i="6"/>
  <c r="AQ662" i="6"/>
  <c r="AS632" i="6"/>
  <c r="AS896" i="6"/>
  <c r="AS2150" i="6"/>
  <c r="AS2114" i="6"/>
  <c r="AS2342" i="6"/>
  <c r="AS2306" i="6"/>
  <c r="AS2180" i="6"/>
  <c r="AQ929" i="6"/>
  <c r="AQ791" i="6"/>
  <c r="AQ1145" i="6"/>
  <c r="AK1145" i="6" s="1"/>
  <c r="AQ821" i="6"/>
  <c r="AQ1601" i="6"/>
  <c r="AS1742" i="6"/>
  <c r="AQ318" i="6"/>
  <c r="AQ294" i="6"/>
  <c r="AS1663" i="6"/>
  <c r="AQ1462" i="6"/>
  <c r="AQ1456" i="6"/>
  <c r="AQ1450" i="6"/>
  <c r="AQ1444" i="6"/>
  <c r="AS1378" i="6"/>
  <c r="AS1366" i="6"/>
  <c r="AS1354" i="6"/>
  <c r="AS1312" i="6"/>
  <c r="AS1300" i="6"/>
  <c r="AQ1294" i="6"/>
  <c r="AQ1288" i="6"/>
  <c r="AQ1282" i="6"/>
  <c r="AQ1276" i="6"/>
  <c r="AQ1270" i="6"/>
  <c r="AQ1264" i="6"/>
  <c r="AQ1708" i="6"/>
  <c r="AQ1702" i="6"/>
  <c r="AQ1696" i="6"/>
  <c r="AQ1690" i="6"/>
  <c r="AQ1684" i="6"/>
  <c r="AQ2189" i="6"/>
  <c r="AS2071" i="6"/>
  <c r="AS926" i="6"/>
  <c r="AK926" i="6" s="1"/>
  <c r="AS1130" i="6"/>
  <c r="AK1130" i="6" s="1"/>
  <c r="AS788" i="6"/>
  <c r="AK788" i="6" s="1"/>
  <c r="AS1142" i="6"/>
  <c r="AK1142" i="6" s="1"/>
  <c r="AS230" i="6"/>
  <c r="AK230" i="6" s="1"/>
  <c r="AQ316" i="6"/>
  <c r="AK316" i="6" s="1"/>
  <c r="AQ280" i="6"/>
  <c r="AK280" i="6" s="1"/>
  <c r="AQ815" i="6"/>
  <c r="AQ1613" i="6"/>
  <c r="AQ1469" i="6"/>
  <c r="AS836" i="6"/>
  <c r="AS830" i="6"/>
  <c r="AS824" i="6"/>
  <c r="AS818" i="6"/>
  <c r="AS812" i="6"/>
  <c r="AS1616" i="6"/>
  <c r="AS1610" i="6"/>
  <c r="AS1604" i="6"/>
  <c r="AS1598" i="6"/>
  <c r="AS1592" i="6"/>
  <c r="AS291" i="6"/>
  <c r="AQ306" i="6"/>
  <c r="AQ276" i="6"/>
  <c r="AS1466" i="6"/>
  <c r="AS1460" i="6"/>
  <c r="AS1454" i="6"/>
  <c r="AS1448" i="6"/>
  <c r="AS1442" i="6"/>
  <c r="AQ1120" i="6"/>
  <c r="AK1120" i="6" s="1"/>
  <c r="AQ226" i="6"/>
  <c r="AS2206" i="6"/>
  <c r="AS1126" i="6"/>
  <c r="AS324" i="6"/>
  <c r="AS288" i="6"/>
  <c r="AQ990" i="6"/>
  <c r="AQ417" i="6"/>
  <c r="AQ411" i="6"/>
  <c r="AQ405" i="6"/>
  <c r="AQ399" i="6"/>
  <c r="AQ393" i="6"/>
  <c r="AQ315" i="6"/>
  <c r="AS402" i="6"/>
  <c r="AQ1368" i="6"/>
  <c r="AQ1302" i="6"/>
  <c r="AS1637" i="6"/>
  <c r="AS1631" i="6"/>
  <c r="AS1625" i="6"/>
  <c r="AS1769" i="6"/>
  <c r="AS1757" i="6"/>
  <c r="AQ481" i="6"/>
  <c r="AQ475" i="6"/>
  <c r="AS506" i="6"/>
  <c r="AS500" i="6"/>
  <c r="AS494" i="6"/>
  <c r="AS488" i="6"/>
  <c r="AS482" i="6"/>
  <c r="AQ434" i="6"/>
  <c r="AQ428" i="6"/>
  <c r="AQ599" i="6"/>
  <c r="AQ881" i="6"/>
  <c r="AK881" i="6" s="1"/>
  <c r="AQ2135" i="6"/>
  <c r="AK2135" i="6" s="1"/>
  <c r="AQ2237" i="6"/>
  <c r="AK2237" i="6" s="1"/>
  <c r="AQ2291" i="6"/>
  <c r="AK2291" i="6" s="1"/>
  <c r="AQ2165" i="6"/>
  <c r="AK2165" i="6" s="1"/>
  <c r="AS902" i="6"/>
  <c r="AK902" i="6" s="1"/>
  <c r="AS800" i="6"/>
  <c r="AK800" i="6" s="1"/>
  <c r="AS1154" i="6"/>
  <c r="AK1154" i="6" s="1"/>
  <c r="AS1058" i="6"/>
  <c r="AK1058" i="6" s="1"/>
  <c r="AS1751" i="6"/>
  <c r="AS1745" i="6"/>
  <c r="AQ427" i="6"/>
  <c r="AQ402" i="6"/>
  <c r="AQ1292" i="6"/>
  <c r="AQ1286" i="6"/>
  <c r="AQ1280" i="6"/>
  <c r="AQ1274" i="6"/>
  <c r="AQ1268" i="6"/>
  <c r="AQ1262" i="6"/>
  <c r="AQ1706" i="6"/>
  <c r="AQ1700" i="6"/>
  <c r="AQ1694" i="6"/>
  <c r="AQ1688" i="6"/>
  <c r="AS2048" i="6"/>
  <c r="AK2048" i="6" s="1"/>
  <c r="AQ921" i="6"/>
  <c r="AS1137" i="6"/>
  <c r="AQ1125" i="6"/>
  <c r="AS795" i="6"/>
  <c r="AQ783" i="6"/>
  <c r="AS1149" i="6"/>
  <c r="AQ1077" i="6"/>
  <c r="AS1053" i="6"/>
  <c r="AS237" i="6"/>
  <c r="AQ219" i="6"/>
  <c r="AQ323" i="6"/>
  <c r="AQ287" i="6"/>
  <c r="AQ839" i="6"/>
  <c r="AQ1595" i="6"/>
  <c r="AS1754" i="6"/>
  <c r="AS477" i="6"/>
  <c r="AS538" i="6"/>
  <c r="AS508" i="6"/>
  <c r="AS778" i="6"/>
  <c r="AS2155" i="6"/>
  <c r="AS2185" i="6"/>
  <c r="AQ1132" i="6"/>
  <c r="AS1462" i="6"/>
  <c r="AS1456" i="6"/>
  <c r="AS1450" i="6"/>
  <c r="AS1444" i="6"/>
  <c r="AQ1679" i="6"/>
  <c r="AQ1673" i="6"/>
  <c r="AS991" i="6"/>
  <c r="AS985" i="6"/>
  <c r="AQ512" i="6"/>
  <c r="AK512" i="6" s="1"/>
  <c r="AQ506" i="6"/>
  <c r="AQ500" i="6"/>
  <c r="AQ494" i="6"/>
  <c r="AQ488" i="6"/>
  <c r="AQ482" i="6"/>
  <c r="AS428" i="6"/>
  <c r="AQ724" i="6"/>
  <c r="AQ718" i="6"/>
  <c r="AQ712" i="6"/>
  <c r="AQ706" i="6"/>
  <c r="AS581" i="6"/>
  <c r="AS575" i="6"/>
  <c r="AQ653" i="6"/>
  <c r="AQ635" i="6"/>
  <c r="AQ899" i="6"/>
  <c r="AQ2153" i="6"/>
  <c r="AQ2117" i="6"/>
  <c r="AQ2321" i="6"/>
  <c r="AQ2345" i="6"/>
  <c r="AQ2183" i="6"/>
  <c r="AS2065" i="6"/>
  <c r="AK2065" i="6" s="1"/>
  <c r="AQ310" i="6"/>
  <c r="AQ274" i="6"/>
  <c r="AS1380" i="6"/>
  <c r="AS1320" i="6"/>
  <c r="AQ1290" i="6"/>
  <c r="AS526" i="6"/>
  <c r="AS490" i="6"/>
  <c r="AS754" i="6"/>
  <c r="AS448" i="6"/>
  <c r="AQ408" i="6"/>
  <c r="AQ738" i="6"/>
  <c r="AQ655" i="6"/>
  <c r="AS2149" i="6"/>
  <c r="AS2167" i="6"/>
  <c r="AQ1126" i="6"/>
  <c r="AQ232" i="6"/>
  <c r="AK232" i="6" s="1"/>
  <c r="AS1678" i="6"/>
  <c r="AS1672" i="6"/>
  <c r="AS1666" i="6"/>
  <c r="AS1660" i="6"/>
  <c r="AS1654" i="6"/>
  <c r="AS1828" i="6"/>
  <c r="AS1822" i="6"/>
  <c r="AS1816" i="6"/>
  <c r="AS1810" i="6"/>
  <c r="AS1630" i="6"/>
  <c r="AS1624" i="6"/>
  <c r="AQ1768" i="6"/>
  <c r="AQ1762" i="6"/>
  <c r="AS469" i="6"/>
  <c r="AS463" i="6"/>
  <c r="AS457" i="6"/>
  <c r="AQ505" i="6"/>
  <c r="AQ499" i="6"/>
  <c r="AQ493" i="6"/>
  <c r="AQ487" i="6"/>
  <c r="AQ781" i="6"/>
  <c r="AQ775" i="6"/>
  <c r="AQ688" i="6"/>
  <c r="AQ682" i="6"/>
  <c r="AQ676" i="6"/>
  <c r="AQ670" i="6"/>
  <c r="AQ664" i="6"/>
  <c r="AQ598" i="6"/>
  <c r="AS592" i="6"/>
  <c r="AQ634" i="6"/>
  <c r="AK634" i="6" s="1"/>
  <c r="AQ898" i="6"/>
  <c r="AK898" i="6" s="1"/>
  <c r="AQ2152" i="6"/>
  <c r="AK2152" i="6" s="1"/>
  <c r="AQ2116" i="6"/>
  <c r="AK2116" i="6" s="1"/>
  <c r="AQ2320" i="6"/>
  <c r="AK2320" i="6" s="1"/>
  <c r="AQ2344" i="6"/>
  <c r="AK2344" i="6" s="1"/>
  <c r="AQ2308" i="6"/>
  <c r="AK2308" i="6" s="1"/>
  <c r="AQ2182" i="6"/>
  <c r="AK2182" i="6" s="1"/>
  <c r="AS931" i="6"/>
  <c r="AS1135" i="6"/>
  <c r="AS793" i="6"/>
  <c r="AS1147" i="6"/>
  <c r="AS235" i="6"/>
  <c r="AS321" i="6"/>
  <c r="AQ303" i="6"/>
  <c r="AS285" i="6"/>
  <c r="AS673" i="6"/>
  <c r="AS2311" i="6"/>
  <c r="AS2055" i="6"/>
  <c r="AQ1144" i="6"/>
  <c r="AK1144" i="6" s="1"/>
  <c r="AQ841" i="6"/>
  <c r="AQ511" i="6"/>
  <c r="AS534" i="6"/>
  <c r="AS528" i="6"/>
  <c r="AS522" i="6"/>
  <c r="AS510" i="6"/>
  <c r="AS504" i="6"/>
  <c r="AS591" i="6"/>
  <c r="AS1765" i="6"/>
  <c r="AS312" i="6"/>
  <c r="AS282" i="6"/>
  <c r="AS989" i="6"/>
  <c r="AS473" i="6"/>
  <c r="AQ398" i="6"/>
  <c r="AQ392" i="6"/>
  <c r="AQ746" i="6"/>
  <c r="AQ740" i="6"/>
  <c r="AQ734" i="6"/>
  <c r="AQ728" i="6"/>
  <c r="AQ2057" i="6"/>
  <c r="AS302" i="6"/>
  <c r="AS2107" i="6"/>
  <c r="AQ2043" i="6"/>
  <c r="AQ1168" i="6"/>
  <c r="AQ312" i="6"/>
  <c r="AQ282" i="6"/>
  <c r="AS1682" i="6"/>
  <c r="AS1676" i="6"/>
  <c r="AS1670" i="6"/>
  <c r="AQ835" i="6"/>
  <c r="AQ829" i="6"/>
  <c r="AQ823" i="6"/>
  <c r="AQ817" i="6"/>
  <c r="AQ1621" i="6"/>
  <c r="AQ1615" i="6"/>
  <c r="AQ1609" i="6"/>
  <c r="AQ1603" i="6"/>
  <c r="AQ1597" i="6"/>
  <c r="AQ1471" i="6"/>
  <c r="AS1677" i="6"/>
  <c r="AS1671" i="6"/>
  <c r="AS1665" i="6"/>
  <c r="AS1659" i="6"/>
  <c r="AS1653" i="6"/>
  <c r="AS1827" i="6"/>
  <c r="AS1821" i="6"/>
  <c r="AS1815" i="6"/>
  <c r="AS1809" i="6"/>
  <c r="AS1803" i="6"/>
  <c r="AS1887" i="6"/>
  <c r="AS1881" i="6"/>
  <c r="AS1875" i="6"/>
  <c r="AS1869" i="6"/>
  <c r="AS1863" i="6"/>
  <c r="AS1977" i="6"/>
  <c r="AQ1750" i="6"/>
  <c r="AQ1744" i="6"/>
  <c r="AS498" i="6"/>
  <c r="AS780" i="6"/>
  <c r="AS774" i="6"/>
  <c r="AS768" i="6"/>
  <c r="AS564" i="6"/>
  <c r="AS558" i="6"/>
  <c r="AS552" i="6"/>
  <c r="AQ546" i="6"/>
  <c r="AQ450" i="6"/>
  <c r="AQ444" i="6"/>
  <c r="AQ438" i="6"/>
  <c r="AQ432" i="6"/>
  <c r="AQ426" i="6"/>
  <c r="AQ573" i="6"/>
  <c r="AS651" i="6"/>
  <c r="AS645" i="6"/>
  <c r="AS885" i="6"/>
  <c r="AQ873" i="6"/>
  <c r="AS2139" i="6"/>
  <c r="AQ2127" i="6"/>
  <c r="AS2103" i="6"/>
  <c r="AQ2331" i="6"/>
  <c r="AS2367" i="6"/>
  <c r="AQ2355" i="6"/>
  <c r="AS2241" i="6"/>
  <c r="AQ2229" i="6"/>
  <c r="AS2295" i="6"/>
  <c r="AQ2283" i="6"/>
  <c r="AS2169" i="6"/>
  <c r="AS240" i="6"/>
  <c r="AS234" i="6"/>
  <c r="AS228" i="6"/>
  <c r="AS222" i="6"/>
  <c r="AS1374" i="6"/>
  <c r="AS1314" i="6"/>
  <c r="AQ1284" i="6"/>
  <c r="AQ1704" i="6"/>
  <c r="AS975" i="6"/>
  <c r="AQ760" i="6"/>
  <c r="AQ550" i="6"/>
  <c r="AQ430" i="6"/>
  <c r="AS691" i="6"/>
  <c r="AS601" i="6"/>
  <c r="AQ661" i="6"/>
  <c r="AS2161" i="6"/>
  <c r="AK2161" i="6" s="1"/>
  <c r="AS2293" i="6"/>
  <c r="AK2293" i="6" s="1"/>
  <c r="AQ2045" i="6"/>
  <c r="AK2045" i="6" s="1"/>
  <c r="AQ325" i="6"/>
  <c r="AS220" i="6"/>
  <c r="AS1743" i="6"/>
  <c r="AQ2300" i="6"/>
  <c r="AS216" i="6"/>
  <c r="AS330" i="6"/>
  <c r="AS301" i="6"/>
  <c r="AK301" i="6" s="1"/>
  <c r="AS1807" i="6"/>
  <c r="AS1867" i="6"/>
  <c r="AS1963" i="6"/>
  <c r="AS1627" i="6"/>
  <c r="AS1771" i="6"/>
  <c r="AS2143" i="6"/>
  <c r="AK2143" i="6" s="1"/>
  <c r="AS2179" i="6"/>
  <c r="AK2179" i="6" s="1"/>
  <c r="AQ1683" i="6"/>
  <c r="AQ472" i="6"/>
  <c r="AS17" i="6"/>
  <c r="AS2201" i="6"/>
  <c r="AQ5" i="6"/>
  <c r="AS12" i="6"/>
  <c r="AQ1682" i="6"/>
  <c r="AQ1676" i="6"/>
  <c r="AQ1670" i="6"/>
  <c r="AQ1664" i="6"/>
  <c r="AQ1658" i="6"/>
  <c r="AQ1652" i="6"/>
  <c r="AQ1826" i="6"/>
  <c r="AQ1820" i="6"/>
  <c r="AQ1814" i="6"/>
  <c r="AQ1808" i="6"/>
  <c r="AQ1802" i="6"/>
  <c r="AQ1886" i="6"/>
  <c r="AQ1880" i="6"/>
  <c r="AQ1874" i="6"/>
  <c r="AQ1868" i="6"/>
  <c r="AQ1862" i="6"/>
  <c r="AQ1976" i="6"/>
  <c r="AQ1970" i="6"/>
  <c r="AQ1964" i="6"/>
  <c r="AQ1958" i="6"/>
  <c r="AQ1952" i="6"/>
  <c r="AQ1646" i="6"/>
  <c r="AQ1640" i="6"/>
  <c r="AQ1766" i="6"/>
  <c r="AQ1760" i="6"/>
  <c r="AS527" i="6"/>
  <c r="AS521" i="6"/>
  <c r="AS515" i="6"/>
  <c r="AS503" i="6"/>
  <c r="AS497" i="6"/>
  <c r="AS584" i="6"/>
  <c r="AS578" i="6"/>
  <c r="AQ2318" i="6"/>
  <c r="AQ2342" i="6"/>
  <c r="AQ2306" i="6"/>
  <c r="AS2212" i="6"/>
  <c r="AS16" i="6"/>
  <c r="AQ2206" i="6"/>
  <c r="AQ27" i="6"/>
  <c r="AS2193" i="6"/>
  <c r="AS533" i="6"/>
  <c r="AQ751" i="6"/>
  <c r="AK751" i="6" s="1"/>
  <c r="AQ745" i="6"/>
  <c r="AQ739" i="6"/>
  <c r="AQ733" i="6"/>
  <c r="AQ727" i="6"/>
  <c r="AQ721" i="6"/>
  <c r="AS596" i="6"/>
  <c r="AQ2056" i="6"/>
  <c r="AK2056" i="6" s="1"/>
  <c r="AQ216" i="6"/>
  <c r="AQ330" i="6"/>
  <c r="AS313" i="6"/>
  <c r="AK313" i="6" s="1"/>
  <c r="AS277" i="6"/>
  <c r="AK277" i="6" s="1"/>
  <c r="AS1296" i="6"/>
  <c r="AS1272" i="6"/>
  <c r="AS1692" i="6"/>
  <c r="AQ963" i="6"/>
  <c r="AQ454" i="6"/>
  <c r="AQ514" i="6"/>
  <c r="AQ496" i="6"/>
  <c r="AQ766" i="6"/>
  <c r="AQ556" i="6"/>
  <c r="AQ436" i="6"/>
  <c r="AS697" i="6"/>
  <c r="AS667" i="6"/>
  <c r="AQ577" i="6"/>
  <c r="AS901" i="6"/>
  <c r="AK901" i="6" s="1"/>
  <c r="AQ916" i="6"/>
  <c r="AK916" i="6" s="1"/>
  <c r="AS318" i="6"/>
  <c r="AS701" i="6"/>
  <c r="AS310" i="6"/>
  <c r="AS2219" i="6"/>
  <c r="AQ17" i="6"/>
  <c r="AQ31" i="6"/>
  <c r="AK31" i="6" s="1"/>
  <c r="AS2215" i="6"/>
  <c r="AS2203" i="6"/>
  <c r="AS18" i="6"/>
  <c r="AK18" i="6" s="1"/>
  <c r="AQ3" i="6"/>
  <c r="AS1766" i="6"/>
  <c r="AS1760" i="6"/>
  <c r="AQ521" i="6"/>
  <c r="AQ515" i="6"/>
  <c r="AQ509" i="6"/>
  <c r="AQ503" i="6"/>
  <c r="AQ497" i="6"/>
  <c r="AQ415" i="6"/>
  <c r="AQ409" i="6"/>
  <c r="AQ403" i="6"/>
  <c r="AQ397" i="6"/>
  <c r="AS698" i="6"/>
  <c r="AS692" i="6"/>
  <c r="AQ584" i="6"/>
  <c r="AQ578" i="6"/>
  <c r="AS884" i="6"/>
  <c r="AS2138" i="6"/>
  <c r="AS2240" i="6"/>
  <c r="AS2294" i="6"/>
  <c r="AS2168" i="6"/>
  <c r="AQ917" i="6"/>
  <c r="AQ1121" i="6"/>
  <c r="AQ1169" i="6"/>
  <c r="AQ221" i="6"/>
  <c r="AS298" i="6"/>
  <c r="AS2362" i="6"/>
  <c r="AQ2219" i="6"/>
  <c r="AS2210" i="6"/>
  <c r="AQ2221" i="6"/>
  <c r="AQ2203" i="6"/>
  <c r="AS1664" i="6"/>
  <c r="AS1658" i="6"/>
  <c r="AS1652" i="6"/>
  <c r="AS1826" i="6"/>
  <c r="AS1820" i="6"/>
  <c r="AS1814" i="6"/>
  <c r="AS1808" i="6"/>
  <c r="AS1802" i="6"/>
  <c r="AS1886" i="6"/>
  <c r="AS1880" i="6"/>
  <c r="AS1874" i="6"/>
  <c r="AS1868" i="6"/>
  <c r="AS1976" i="6"/>
  <c r="AS1970" i="6"/>
  <c r="AS1964" i="6"/>
  <c r="AS1958" i="6"/>
  <c r="AS1952" i="6"/>
  <c r="AS1646" i="6"/>
  <c r="AS1640" i="6"/>
  <c r="AS1634" i="6"/>
  <c r="AS1628" i="6"/>
  <c r="AS1622" i="6"/>
  <c r="AS443" i="6"/>
  <c r="AQ420" i="6"/>
  <c r="AS2144" i="6"/>
  <c r="AS2108" i="6"/>
  <c r="AS2246" i="6"/>
  <c r="AS2174" i="6"/>
  <c r="AQ2068" i="6"/>
  <c r="AK2068" i="6" s="1"/>
  <c r="AQ923" i="6"/>
  <c r="AQ1127" i="6"/>
  <c r="AQ785" i="6"/>
  <c r="AQ1079" i="6"/>
  <c r="AQ227" i="6"/>
  <c r="AS325" i="6"/>
  <c r="AS289" i="6"/>
  <c r="AS1356" i="6"/>
  <c r="AQ1296" i="6"/>
  <c r="AQ1272" i="6"/>
  <c r="AQ1692" i="6"/>
  <c r="AQ697" i="6"/>
  <c r="AQ667" i="6"/>
  <c r="AQ1150" i="6"/>
  <c r="AK1150" i="6" s="1"/>
  <c r="AQ14" i="6"/>
  <c r="AS2204" i="6"/>
  <c r="AS10" i="6"/>
  <c r="AQ2220" i="6"/>
  <c r="AQ2213" i="6"/>
  <c r="AS2218" i="6"/>
  <c r="AS4" i="6"/>
  <c r="AS2211" i="6"/>
  <c r="AQ2193" i="6"/>
  <c r="AQ974" i="6"/>
  <c r="AQ968" i="6"/>
  <c r="AQ962" i="6"/>
  <c r="AQ476" i="6"/>
  <c r="AQ471" i="6"/>
  <c r="AQ465" i="6"/>
  <c r="AQ459" i="6"/>
  <c r="AQ453" i="6"/>
  <c r="AQ537" i="6"/>
  <c r="AQ531" i="6"/>
  <c r="AQ525" i="6"/>
  <c r="AQ519" i="6"/>
  <c r="AQ513" i="6"/>
  <c r="AQ507" i="6"/>
  <c r="AQ501" i="6"/>
  <c r="AQ495" i="6"/>
  <c r="AQ489" i="6"/>
  <c r="AQ483" i="6"/>
  <c r="AQ561" i="6"/>
  <c r="AQ555" i="6"/>
  <c r="AQ549" i="6"/>
  <c r="AQ543" i="6"/>
  <c r="AQ447" i="6"/>
  <c r="AQ441" i="6"/>
  <c r="AQ435" i="6"/>
  <c r="AQ429" i="6"/>
  <c r="AS576" i="6"/>
  <c r="AS636" i="6"/>
  <c r="AS900" i="6"/>
  <c r="AS894" i="6"/>
  <c r="AS888" i="6"/>
  <c r="AS882" i="6"/>
  <c r="AS876" i="6"/>
  <c r="AS2160" i="6"/>
  <c r="AS2154" i="6"/>
  <c r="AS2148" i="6"/>
  <c r="AS2142" i="6"/>
  <c r="AS2136" i="6"/>
  <c r="AS2130" i="6"/>
  <c r="AS2124" i="6"/>
  <c r="AS2118" i="6"/>
  <c r="AS2112" i="6"/>
  <c r="AS2106" i="6"/>
  <c r="AS2340" i="6"/>
  <c r="AS2334" i="6"/>
  <c r="AS2328" i="6"/>
  <c r="AS2322" i="6"/>
  <c r="AS2316" i="6"/>
  <c r="AS2370" i="6"/>
  <c r="AS2364" i="6"/>
  <c r="AS2358" i="6"/>
  <c r="AS2352" i="6"/>
  <c r="AS2346" i="6"/>
  <c r="AS2250" i="6"/>
  <c r="AS2244" i="6"/>
  <c r="AS2238" i="6"/>
  <c r="AS2232" i="6"/>
  <c r="AS2226" i="6"/>
  <c r="AS2310" i="6"/>
  <c r="AS2304" i="6"/>
  <c r="AS2298" i="6"/>
  <c r="AS2292" i="6"/>
  <c r="AS2286" i="6"/>
  <c r="AS2190" i="6"/>
  <c r="AS2184" i="6"/>
  <c r="AS2178" i="6"/>
  <c r="AS2172" i="6"/>
  <c r="AS2166" i="6"/>
  <c r="AR254" i="6"/>
  <c r="AQ2066" i="6"/>
  <c r="AS2042" i="6"/>
  <c r="AK2042" i="6" s="1"/>
  <c r="AS927" i="6"/>
  <c r="AQ915" i="6"/>
  <c r="AS1131" i="6"/>
  <c r="AQ1119" i="6"/>
  <c r="AS789" i="6"/>
  <c r="AQ1167" i="6"/>
  <c r="AS1143" i="6"/>
  <c r="AQ1071" i="6"/>
  <c r="AS231" i="6"/>
  <c r="AQ317" i="6"/>
  <c r="AK317" i="6" s="1"/>
  <c r="AQ281" i="6"/>
  <c r="AK281" i="6" s="1"/>
  <c r="AS1368" i="6"/>
  <c r="AS1302" i="6"/>
  <c r="AQ1266" i="6"/>
  <c r="AQ1686" i="6"/>
  <c r="AS568" i="6"/>
  <c r="AS544" i="6"/>
  <c r="AS424" i="6"/>
  <c r="AQ414" i="6"/>
  <c r="AS2125" i="6"/>
  <c r="AQ329" i="6"/>
  <c r="AK329" i="6" s="1"/>
  <c r="AS1089" i="6"/>
  <c r="AK1089" i="6" s="1"/>
  <c r="AS1294" i="6"/>
  <c r="AS1288" i="6"/>
  <c r="AS1282" i="6"/>
  <c r="AS1276" i="6"/>
  <c r="AS1270" i="6"/>
  <c r="AS1264" i="6"/>
  <c r="AS1708" i="6"/>
  <c r="AS1702" i="6"/>
  <c r="AS1696" i="6"/>
  <c r="AS1690" i="6"/>
  <c r="AS1684" i="6"/>
  <c r="AQ1667" i="6"/>
  <c r="AQ1661" i="6"/>
  <c r="AQ1655" i="6"/>
  <c r="AQ1829" i="6"/>
  <c r="AQ1823" i="6"/>
  <c r="AQ1817" i="6"/>
  <c r="AQ1811" i="6"/>
  <c r="AQ1805" i="6"/>
  <c r="AQ1889" i="6"/>
  <c r="AQ1877" i="6"/>
  <c r="AQ1871" i="6"/>
  <c r="AQ1865" i="6"/>
  <c r="AQ1979" i="6"/>
  <c r="AQ1967" i="6"/>
  <c r="AQ1961" i="6"/>
  <c r="AQ1955" i="6"/>
  <c r="AQ1649" i="6"/>
  <c r="AQ1637" i="6"/>
  <c r="AQ1631" i="6"/>
  <c r="AQ1625" i="6"/>
  <c r="AQ1769" i="6"/>
  <c r="AQ1757" i="6"/>
  <c r="AQ776" i="6"/>
  <c r="AK776" i="6" s="1"/>
  <c r="AQ770" i="6"/>
  <c r="AQ764" i="6"/>
  <c r="AQ758" i="6"/>
  <c r="AQ752" i="6"/>
  <c r="AQ566" i="6"/>
  <c r="AS423" i="6"/>
  <c r="AS418" i="6"/>
  <c r="AS587" i="6"/>
  <c r="AS659" i="6"/>
  <c r="AQ647" i="6"/>
  <c r="AS716" i="6"/>
  <c r="AS710" i="6"/>
  <c r="AS704" i="6"/>
  <c r="AS2051" i="6"/>
  <c r="AQ302" i="6"/>
  <c r="AS656" i="6"/>
  <c r="AQ884" i="6"/>
  <c r="AQ2138" i="6"/>
  <c r="AQ2366" i="6"/>
  <c r="AQ2240" i="6"/>
  <c r="AQ2294" i="6"/>
  <c r="AQ2168" i="6"/>
  <c r="AS911" i="6"/>
  <c r="AS1115" i="6"/>
  <c r="AS809" i="6"/>
  <c r="AS1067" i="6"/>
  <c r="AS1088" i="6"/>
  <c r="AK1088" i="6" s="1"/>
  <c r="AS647" i="6"/>
  <c r="AR260" i="6"/>
  <c r="AQ266" i="6"/>
  <c r="AQ1097" i="6"/>
  <c r="AS434" i="6"/>
  <c r="AQ2309" i="6"/>
  <c r="AS920" i="6"/>
  <c r="AS1124" i="6"/>
  <c r="AS782" i="6"/>
  <c r="AS1076" i="6"/>
  <c r="AS224" i="6"/>
  <c r="AQ1376" i="6"/>
  <c r="AQ1370" i="6"/>
  <c r="AQ1364" i="6"/>
  <c r="AQ1358" i="6"/>
  <c r="AQ1352" i="6"/>
  <c r="AQ1316" i="6"/>
  <c r="AS1292" i="6"/>
  <c r="AS1286" i="6"/>
  <c r="AS1280" i="6"/>
  <c r="AS1274" i="6"/>
  <c r="AS1268" i="6"/>
  <c r="AS1262" i="6"/>
  <c r="AS1706" i="6"/>
  <c r="AS1700" i="6"/>
  <c r="AS1694" i="6"/>
  <c r="AS1688" i="6"/>
  <c r="AQ977" i="6"/>
  <c r="AQ971" i="6"/>
  <c r="AQ965" i="6"/>
  <c r="AQ479" i="6"/>
  <c r="AS398" i="6"/>
  <c r="AS392" i="6"/>
  <c r="AS746" i="6"/>
  <c r="AS740" i="6"/>
  <c r="AS734" i="6"/>
  <c r="AS728" i="6"/>
  <c r="AS2057" i="6"/>
  <c r="AS320" i="6"/>
  <c r="AQ308" i="6"/>
  <c r="AS284" i="6"/>
  <c r="AQ272" i="6"/>
  <c r="AQ1100" i="6"/>
  <c r="AS491" i="6"/>
  <c r="AS485" i="6"/>
  <c r="AS779" i="6"/>
  <c r="AS767" i="6"/>
  <c r="AS761" i="6"/>
  <c r="AQ437" i="6"/>
  <c r="AQ431" i="6"/>
  <c r="AQ425" i="6"/>
  <c r="AQ698" i="6"/>
  <c r="AQ692" i="6"/>
  <c r="AQ590" i="6"/>
  <c r="AK590" i="6" s="1"/>
  <c r="AS572" i="6"/>
  <c r="AQ644" i="6"/>
  <c r="AK644" i="6" s="1"/>
  <c r="AS638" i="6"/>
  <c r="AQ890" i="6"/>
  <c r="AS2156" i="6"/>
  <c r="AQ2144" i="6"/>
  <c r="AS2120" i="6"/>
  <c r="AQ2108" i="6"/>
  <c r="AQ2246" i="6"/>
  <c r="AS2222" i="6"/>
  <c r="AS2186" i="6"/>
  <c r="AQ2174" i="6"/>
  <c r="AS917" i="6"/>
  <c r="AQ1139" i="6"/>
  <c r="AS1121" i="6"/>
  <c r="AQ797" i="6"/>
  <c r="AS1169" i="6"/>
  <c r="AQ1151" i="6"/>
  <c r="AQ1055" i="6"/>
  <c r="AQ239" i="6"/>
  <c r="AS221" i="6"/>
  <c r="AS2338" i="6"/>
  <c r="AR243" i="6"/>
  <c r="AQ907" i="6"/>
  <c r="AR498" i="6"/>
  <c r="AS1680" i="6"/>
  <c r="AS1674" i="6"/>
  <c r="AS1668" i="6"/>
  <c r="AS1662" i="6"/>
  <c r="AS1656" i="6"/>
  <c r="AS1830" i="6"/>
  <c r="AS1824" i="6"/>
  <c r="AS1818" i="6"/>
  <c r="AS1812" i="6"/>
  <c r="AS1806" i="6"/>
  <c r="AS1890" i="6"/>
  <c r="AS1884" i="6"/>
  <c r="AS1878" i="6"/>
  <c r="AS1872" i="6"/>
  <c r="AS1866" i="6"/>
  <c r="AS1980" i="6"/>
  <c r="AS1974" i="6"/>
  <c r="AS1968" i="6"/>
  <c r="AS1962" i="6"/>
  <c r="AS1956" i="6"/>
  <c r="AS1650" i="6"/>
  <c r="AS1644" i="6"/>
  <c r="AS1638" i="6"/>
  <c r="AS1632" i="6"/>
  <c r="AS1626" i="6"/>
  <c r="AS1770" i="6"/>
  <c r="AS1764" i="6"/>
  <c r="AS1758" i="6"/>
  <c r="AS471" i="6"/>
  <c r="AS465" i="6"/>
  <c r="AS459" i="6"/>
  <c r="AS453" i="6"/>
  <c r="AS537" i="6"/>
  <c r="AS531" i="6"/>
  <c r="AS525" i="6"/>
  <c r="AS519" i="6"/>
  <c r="AS513" i="6"/>
  <c r="AS507" i="6"/>
  <c r="AS501" i="6"/>
  <c r="AS495" i="6"/>
  <c r="AS489" i="6"/>
  <c r="AS483" i="6"/>
  <c r="AS777" i="6"/>
  <c r="AS771" i="6"/>
  <c r="AS765" i="6"/>
  <c r="AS759" i="6"/>
  <c r="AS753" i="6"/>
  <c r="AS567" i="6"/>
  <c r="AS561" i="6"/>
  <c r="AS555" i="6"/>
  <c r="AS549" i="6"/>
  <c r="AS543" i="6"/>
  <c r="AS447" i="6"/>
  <c r="AS441" i="6"/>
  <c r="AS435" i="6"/>
  <c r="AS429" i="6"/>
  <c r="AQ407" i="6"/>
  <c r="AQ401" i="6"/>
  <c r="AQ395" i="6"/>
  <c r="AQ749" i="6"/>
  <c r="AQ743" i="6"/>
  <c r="AQ594" i="6"/>
  <c r="AQ588" i="6"/>
  <c r="AS582" i="6"/>
  <c r="AQ576" i="6"/>
  <c r="AQ225" i="6"/>
  <c r="AS1657" i="6"/>
  <c r="AS1813" i="6"/>
  <c r="AS1873" i="6"/>
  <c r="AS1957" i="6"/>
  <c r="AS554" i="6"/>
  <c r="AS548" i="6"/>
  <c r="AS542" i="6"/>
  <c r="AS446" i="6"/>
  <c r="AS440" i="6"/>
  <c r="AQ659" i="6"/>
  <c r="AQ914" i="6"/>
  <c r="AQ1118" i="6"/>
  <c r="AQ1166" i="6"/>
  <c r="AQ1070" i="6"/>
  <c r="AQ218" i="6"/>
  <c r="AQ419" i="6"/>
  <c r="AS1310" i="6"/>
  <c r="AS1304" i="6"/>
  <c r="AS1298" i="6"/>
  <c r="AS416" i="6"/>
  <c r="AS410" i="6"/>
  <c r="AS404" i="6"/>
  <c r="AQ314" i="6"/>
  <c r="AQ278" i="6"/>
  <c r="AQ1106" i="6"/>
  <c r="AQ755" i="6"/>
  <c r="AQ569" i="6"/>
  <c r="AQ557" i="6"/>
  <c r="AQ551" i="6"/>
  <c r="AQ545" i="6"/>
  <c r="AQ596" i="6"/>
  <c r="AQ632" i="6"/>
  <c r="AQ896" i="6"/>
  <c r="AS872" i="6"/>
  <c r="AQ2150" i="6"/>
  <c r="AS2126" i="6"/>
  <c r="AK2126" i="6" s="1"/>
  <c r="AQ2114" i="6"/>
  <c r="AS2330" i="6"/>
  <c r="AS2228" i="6"/>
  <c r="AK2228" i="6" s="1"/>
  <c r="AQ2180" i="6"/>
  <c r="AQ905" i="6"/>
  <c r="AS1127" i="6"/>
  <c r="AS785" i="6"/>
  <c r="AQ1157" i="6"/>
  <c r="AS1079" i="6"/>
  <c r="AQ1061" i="6"/>
  <c r="AS227" i="6"/>
  <c r="AS214" i="6"/>
  <c r="AQ265" i="6"/>
  <c r="AS1463" i="6"/>
  <c r="AS1457" i="6"/>
  <c r="AS1451" i="6"/>
  <c r="AS1445" i="6"/>
  <c r="AS1295" i="6"/>
  <c r="AS1289" i="6"/>
  <c r="AS1283" i="6"/>
  <c r="AS1277" i="6"/>
  <c r="AS1271" i="6"/>
  <c r="AS1265" i="6"/>
  <c r="AS1709" i="6"/>
  <c r="AS1703" i="6"/>
  <c r="AS1697" i="6"/>
  <c r="AS1691" i="6"/>
  <c r="AS1685" i="6"/>
  <c r="AQ1753" i="6"/>
  <c r="AS986" i="6"/>
  <c r="AS974" i="6"/>
  <c r="AS968" i="6"/>
  <c r="AS962" i="6"/>
  <c r="AS476" i="6"/>
  <c r="AS672" i="6"/>
  <c r="AS666" i="6"/>
  <c r="AS600" i="6"/>
  <c r="AQ648" i="6"/>
  <c r="AQ642" i="6"/>
  <c r="AQ636" i="6"/>
  <c r="AQ900" i="6"/>
  <c r="AQ894" i="6"/>
  <c r="AQ888" i="6"/>
  <c r="AQ882" i="6"/>
  <c r="AQ876" i="6"/>
  <c r="AQ2160" i="6"/>
  <c r="AQ2154" i="6"/>
  <c r="AQ2148" i="6"/>
  <c r="AQ2142" i="6"/>
  <c r="AQ2136" i="6"/>
  <c r="AQ2130" i="6"/>
  <c r="AQ2124" i="6"/>
  <c r="AQ2118" i="6"/>
  <c r="AQ2112" i="6"/>
  <c r="AQ2106" i="6"/>
  <c r="AQ2340" i="6"/>
  <c r="AQ2334" i="6"/>
  <c r="AQ2328" i="6"/>
  <c r="AQ2322" i="6"/>
  <c r="AQ2316" i="6"/>
  <c r="AQ2370" i="6"/>
  <c r="AQ2364" i="6"/>
  <c r="AQ2358" i="6"/>
  <c r="AQ2352" i="6"/>
  <c r="AQ2346" i="6"/>
  <c r="AQ2250" i="6"/>
  <c r="AQ2244" i="6"/>
  <c r="AQ2238" i="6"/>
  <c r="AQ2232" i="6"/>
  <c r="AQ2226" i="6"/>
  <c r="AQ2310" i="6"/>
  <c r="AQ2304" i="6"/>
  <c r="AQ2298" i="6"/>
  <c r="AQ2292" i="6"/>
  <c r="AQ2286" i="6"/>
  <c r="AQ2190" i="6"/>
  <c r="AQ2184" i="6"/>
  <c r="AQ2178" i="6"/>
  <c r="AQ2172" i="6"/>
  <c r="AQ2166" i="6"/>
  <c r="AR265" i="6"/>
  <c r="AS2060" i="6"/>
  <c r="AK2060" i="6" s="1"/>
  <c r="AS909" i="6"/>
  <c r="AQ1137" i="6"/>
  <c r="AS1113" i="6"/>
  <c r="AS807" i="6"/>
  <c r="AQ795" i="6"/>
  <c r="AS1161" i="6"/>
  <c r="AQ1149" i="6"/>
  <c r="AS1065" i="6"/>
  <c r="AQ1053" i="6"/>
  <c r="AQ328" i="6"/>
  <c r="AQ299" i="6"/>
  <c r="AK299" i="6" s="1"/>
  <c r="AQ544" i="6"/>
  <c r="AQ424" i="6"/>
  <c r="AS744" i="6"/>
  <c r="AS714" i="6"/>
  <c r="AS649" i="6"/>
  <c r="AS2245" i="6"/>
  <c r="AS2067" i="6"/>
  <c r="AQ1060" i="6"/>
  <c r="AQ1109" i="6"/>
  <c r="AQ470" i="6"/>
  <c r="AQ464" i="6"/>
  <c r="AS770" i="6"/>
  <c r="AS764" i="6"/>
  <c r="AS758" i="6"/>
  <c r="AS752" i="6"/>
  <c r="AS566" i="6"/>
  <c r="AS695" i="6"/>
  <c r="AS689" i="6"/>
  <c r="AS677" i="6"/>
  <c r="AS671" i="6"/>
  <c r="AQ587" i="6"/>
  <c r="AQ581" i="6"/>
  <c r="AQ575" i="6"/>
  <c r="AQ875" i="6"/>
  <c r="AK875" i="6" s="1"/>
  <c r="AQ2129" i="6"/>
  <c r="AK2129" i="6" s="1"/>
  <c r="AQ2357" i="6"/>
  <c r="AK2357" i="6" s="1"/>
  <c r="AQ2231" i="6"/>
  <c r="AK2231" i="6" s="1"/>
  <c r="AQ2285" i="6"/>
  <c r="AK2285" i="6" s="1"/>
  <c r="AQ920" i="6"/>
  <c r="AS1136" i="6"/>
  <c r="AK1136" i="6" s="1"/>
  <c r="AQ1124" i="6"/>
  <c r="AS794" i="6"/>
  <c r="AK794" i="6" s="1"/>
  <c r="AQ782" i="6"/>
  <c r="AS1148" i="6"/>
  <c r="AK1148" i="6" s="1"/>
  <c r="AQ1076" i="6"/>
  <c r="AS1052" i="6"/>
  <c r="AK1052" i="6" s="1"/>
  <c r="AS236" i="6"/>
  <c r="AK236" i="6" s="1"/>
  <c r="AQ224" i="6"/>
  <c r="AQ422" i="6"/>
  <c r="AS212" i="6"/>
  <c r="AK212" i="6" s="1"/>
  <c r="AS1619" i="6"/>
  <c r="AQ1748" i="6"/>
  <c r="AS1376" i="6"/>
  <c r="AS1370" i="6"/>
  <c r="AS1364" i="6"/>
  <c r="AS1358" i="6"/>
  <c r="AS1352" i="6"/>
  <c r="AS1316" i="6"/>
  <c r="AQ722" i="6"/>
  <c r="AK722" i="6" s="1"/>
  <c r="AQ716" i="6"/>
  <c r="AQ710" i="6"/>
  <c r="AQ704" i="6"/>
  <c r="AS2069" i="6"/>
  <c r="AQ2051" i="6"/>
  <c r="AQ320" i="6"/>
  <c r="AS296" i="6"/>
  <c r="AK296" i="6" s="1"/>
  <c r="AQ284" i="6"/>
  <c r="AS215" i="6"/>
  <c r="AS1097" i="6"/>
  <c r="AQ1634" i="6"/>
  <c r="AQ1628" i="6"/>
  <c r="AQ1622" i="6"/>
  <c r="AS467" i="6"/>
  <c r="AS461" i="6"/>
  <c r="AS455" i="6"/>
  <c r="AS539" i="6"/>
  <c r="AS509" i="6"/>
  <c r="AQ491" i="6"/>
  <c r="AQ485" i="6"/>
  <c r="AQ779" i="6"/>
  <c r="AQ767" i="6"/>
  <c r="AQ761" i="6"/>
  <c r="AS686" i="6"/>
  <c r="AS680" i="6"/>
  <c r="AS674" i="6"/>
  <c r="AS668" i="6"/>
  <c r="AS662" i="6"/>
  <c r="AQ650" i="6"/>
  <c r="AQ638" i="6"/>
  <c r="AS878" i="6"/>
  <c r="AQ2156" i="6"/>
  <c r="AS2132" i="6"/>
  <c r="AQ2120" i="6"/>
  <c r="AQ2324" i="6"/>
  <c r="AQ2348" i="6"/>
  <c r="AS2234" i="6"/>
  <c r="AQ2222" i="6"/>
  <c r="AS2288" i="6"/>
  <c r="AQ2186" i="6"/>
  <c r="AQ911" i="6"/>
  <c r="AQ1115" i="6"/>
  <c r="AQ809" i="6"/>
  <c r="AQ1067" i="6"/>
  <c r="AS1091" i="6"/>
  <c r="AK1091" i="6" s="1"/>
  <c r="AQ2305" i="6"/>
  <c r="AS328" i="6"/>
  <c r="AS257" i="6"/>
  <c r="AS1379" i="6"/>
  <c r="AS1373" i="6"/>
  <c r="AS1367" i="6"/>
  <c r="AS1361" i="6"/>
  <c r="AS1355" i="6"/>
  <c r="AS1319" i="6"/>
  <c r="AS1313" i="6"/>
  <c r="AS1307" i="6"/>
  <c r="AS1301" i="6"/>
  <c r="AQ1680" i="6"/>
  <c r="AQ1674" i="6"/>
  <c r="AQ1668" i="6"/>
  <c r="AQ1662" i="6"/>
  <c r="AQ1656" i="6"/>
  <c r="AQ1830" i="6"/>
  <c r="AQ1824" i="6"/>
  <c r="AQ1818" i="6"/>
  <c r="AQ1812" i="6"/>
  <c r="AQ1806" i="6"/>
  <c r="AQ1890" i="6"/>
  <c r="AQ1884" i="6"/>
  <c r="AQ1878" i="6"/>
  <c r="AQ1872" i="6"/>
  <c r="AQ1866" i="6"/>
  <c r="AQ1980" i="6"/>
  <c r="AQ1974" i="6"/>
  <c r="AQ1968" i="6"/>
  <c r="AQ1962" i="6"/>
  <c r="AQ1956" i="6"/>
  <c r="AQ1650" i="6"/>
  <c r="AQ1644" i="6"/>
  <c r="AQ1638" i="6"/>
  <c r="AS1747" i="6"/>
  <c r="AK1747" i="6" s="1"/>
  <c r="AS980" i="6"/>
  <c r="AS696" i="6"/>
  <c r="AS690" i="6"/>
  <c r="AS684" i="6"/>
  <c r="AS678" i="6"/>
  <c r="AS594" i="6"/>
  <c r="AS588" i="6"/>
  <c r="AQ654" i="6"/>
  <c r="AK654" i="6" s="1"/>
  <c r="AR271" i="6"/>
  <c r="AQ260" i="6"/>
  <c r="AR242" i="6"/>
  <c r="AS2066" i="6"/>
  <c r="AS915" i="6"/>
  <c r="AQ903" i="6"/>
  <c r="AS1119" i="6"/>
  <c r="AQ801" i="6"/>
  <c r="AS1167" i="6"/>
  <c r="AQ1155" i="6"/>
  <c r="AS1071" i="6"/>
  <c r="AQ1059" i="6"/>
  <c r="AS219" i="6"/>
  <c r="AQ214" i="6"/>
  <c r="AS323" i="6"/>
  <c r="AQ305" i="6"/>
  <c r="AK305" i="6" s="1"/>
  <c r="AS287" i="6"/>
  <c r="AS1266" i="6"/>
  <c r="AS1686" i="6"/>
  <c r="AQ538" i="6"/>
  <c r="AQ508" i="6"/>
  <c r="AQ778" i="6"/>
  <c r="AQ685" i="6"/>
  <c r="AS589" i="6"/>
  <c r="AS2365" i="6"/>
  <c r="AR266" i="6"/>
  <c r="AQ1156" i="6"/>
  <c r="AS1100" i="6"/>
  <c r="AS1667" i="6"/>
  <c r="AS1661" i="6"/>
  <c r="AS1655" i="6"/>
  <c r="AS1829" i="6"/>
  <c r="AS1817" i="6"/>
  <c r="AS1811" i="6"/>
  <c r="AS1805" i="6"/>
  <c r="AS1889" i="6"/>
  <c r="AS1877" i="6"/>
  <c r="AS1871" i="6"/>
  <c r="AS1865" i="6"/>
  <c r="AS1979" i="6"/>
  <c r="AS1967" i="6"/>
  <c r="AS1961" i="6"/>
  <c r="AS1955" i="6"/>
  <c r="AS1649" i="6"/>
  <c r="AQ665" i="6"/>
  <c r="AS635" i="6"/>
  <c r="AS899" i="6"/>
  <c r="AS2117" i="6"/>
  <c r="AS2321" i="6"/>
  <c r="AS2345" i="6"/>
  <c r="AS2309" i="6"/>
  <c r="AQ527" i="6"/>
  <c r="AS1139" i="6"/>
  <c r="AS797" i="6"/>
  <c r="AS1151" i="6"/>
  <c r="AS1055" i="6"/>
  <c r="AS239" i="6"/>
  <c r="AS821" i="6"/>
  <c r="AS1601" i="6"/>
  <c r="AS1094" i="6"/>
  <c r="AQ2317" i="6"/>
  <c r="AQ1451" i="6"/>
  <c r="AQ1445" i="6"/>
  <c r="AQ1295" i="6"/>
  <c r="AQ1289" i="6"/>
  <c r="AQ1283" i="6"/>
  <c r="AQ1277" i="6"/>
  <c r="AQ1271" i="6"/>
  <c r="AQ1265" i="6"/>
  <c r="AQ1709" i="6"/>
  <c r="AQ1703" i="6"/>
  <c r="AQ1697" i="6"/>
  <c r="AQ1691" i="6"/>
  <c r="AQ1685" i="6"/>
  <c r="AS271" i="6"/>
  <c r="AR248" i="6"/>
  <c r="AS242" i="6"/>
  <c r="AS266" i="6"/>
  <c r="AR249" i="6"/>
  <c r="AS1106" i="6"/>
  <c r="AQ837" i="6"/>
  <c r="AQ831" i="6"/>
  <c r="AQ825" i="6"/>
  <c r="AS452" i="6"/>
  <c r="AS536" i="6"/>
  <c r="AS530" i="6"/>
  <c r="AS524" i="6"/>
  <c r="AS518" i="6"/>
  <c r="AQ695" i="6"/>
  <c r="AQ689" i="6"/>
  <c r="AQ677" i="6"/>
  <c r="AQ671" i="6"/>
  <c r="AS641" i="6"/>
  <c r="AS2159" i="6"/>
  <c r="AS2327" i="6"/>
  <c r="AS2351" i="6"/>
  <c r="AS2225" i="6"/>
  <c r="AS2189" i="6"/>
  <c r="AS908" i="6"/>
  <c r="AK908" i="6" s="1"/>
  <c r="AS1112" i="6"/>
  <c r="AK1112" i="6" s="1"/>
  <c r="AS806" i="6"/>
  <c r="AK806" i="6" s="1"/>
  <c r="AQ1619" i="6"/>
  <c r="AS1748" i="6"/>
  <c r="AS1109" i="6"/>
  <c r="AQ467" i="6"/>
  <c r="AQ461" i="6"/>
  <c r="AQ455" i="6"/>
  <c r="AQ539" i="6"/>
  <c r="AS449" i="6"/>
  <c r="AS437" i="6"/>
  <c r="AS431" i="6"/>
  <c r="AS425" i="6"/>
  <c r="AQ656" i="6"/>
  <c r="AS650" i="6"/>
  <c r="AS890" i="6"/>
  <c r="AQ878" i="6"/>
  <c r="AQ2132" i="6"/>
  <c r="AQ2336" i="6"/>
  <c r="AQ2360" i="6"/>
  <c r="AQ2234" i="6"/>
  <c r="AQ2288" i="6"/>
  <c r="AS905" i="6"/>
  <c r="AS1157" i="6"/>
  <c r="AS1061" i="6"/>
  <c r="AS1082" i="6"/>
  <c r="AK1082" i="6" s="1"/>
  <c r="AS1085" i="6"/>
  <c r="AQ572" i="6"/>
  <c r="AR255" i="6"/>
  <c r="AQ1098" i="6"/>
  <c r="AQ1111" i="6"/>
  <c r="AK1111" i="6" s="1"/>
  <c r="AS1096" i="6"/>
  <c r="AK1096" i="6" s="1"/>
  <c r="AR262" i="6"/>
  <c r="AQ1765" i="6"/>
  <c r="AS2324" i="6"/>
  <c r="AQ2312" i="6"/>
  <c r="AS2348" i="6"/>
  <c r="AS1073" i="6"/>
  <c r="AR261" i="6"/>
  <c r="AS1110" i="6"/>
  <c r="AS505" i="6"/>
  <c r="AQ649" i="6"/>
  <c r="AQ2149" i="6"/>
  <c r="AQ2251" i="6"/>
  <c r="AQ1135" i="6"/>
  <c r="AQ793" i="6"/>
  <c r="AQ289" i="6"/>
  <c r="AQ582" i="6"/>
  <c r="AQ466" i="6"/>
  <c r="AS880" i="6"/>
  <c r="AS2236" i="6"/>
  <c r="AS2164" i="6"/>
  <c r="AS1072" i="6"/>
  <c r="AS784" i="6"/>
  <c r="AS11" i="6"/>
  <c r="AQ20" i="6"/>
  <c r="AQ1103" i="6"/>
  <c r="AS1095" i="6"/>
  <c r="AK1095" i="6" s="1"/>
  <c r="AS1086" i="6"/>
  <c r="AK1086" i="6" s="1"/>
  <c r="AS1372" i="6"/>
  <c r="AS1360" i="6"/>
  <c r="AS1318" i="6"/>
  <c r="AS1306" i="6"/>
  <c r="AS593" i="6"/>
  <c r="AK593" i="6" s="1"/>
  <c r="AQ2327" i="6"/>
  <c r="AQ2351" i="6"/>
  <c r="AR247" i="6"/>
  <c r="AS1633" i="6"/>
  <c r="AS1759" i="6"/>
  <c r="AQ595" i="6"/>
  <c r="AS889" i="6"/>
  <c r="AS2287" i="6"/>
  <c r="AQ910" i="6"/>
  <c r="AQ1104" i="6"/>
  <c r="AS1293" i="6"/>
  <c r="AS1287" i="6"/>
  <c r="AS1281" i="6"/>
  <c r="AS1275" i="6"/>
  <c r="AS1269" i="6"/>
  <c r="AS1263" i="6"/>
  <c r="AS1707" i="6"/>
  <c r="AS1701" i="6"/>
  <c r="AS1695" i="6"/>
  <c r="AS1689" i="6"/>
  <c r="AQ1888" i="6"/>
  <c r="AQ1882" i="6"/>
  <c r="AQ1876" i="6"/>
  <c r="AQ1870" i="6"/>
  <c r="AQ1864" i="6"/>
  <c r="AQ1978" i="6"/>
  <c r="AQ1972" i="6"/>
  <c r="AQ1966" i="6"/>
  <c r="AQ1960" i="6"/>
  <c r="AQ1954" i="6"/>
  <c r="AQ1648" i="6"/>
  <c r="AQ1642" i="6"/>
  <c r="AQ1636" i="6"/>
  <c r="AQ1630" i="6"/>
  <c r="AQ1624" i="6"/>
  <c r="AQ541" i="6"/>
  <c r="AK541" i="6" s="1"/>
  <c r="AQ535" i="6"/>
  <c r="AQ529" i="6"/>
  <c r="AQ523" i="6"/>
  <c r="AQ517" i="6"/>
  <c r="AQ747" i="6"/>
  <c r="AQ741" i="6"/>
  <c r="AQ735" i="6"/>
  <c r="AQ729" i="6"/>
  <c r="AQ723" i="6"/>
  <c r="AQ717" i="6"/>
  <c r="AQ711" i="6"/>
  <c r="AQ705" i="6"/>
  <c r="AQ700" i="6"/>
  <c r="AS586" i="6"/>
  <c r="AQ640" i="6"/>
  <c r="AK640" i="6" s="1"/>
  <c r="AQ2158" i="6"/>
  <c r="AK2158" i="6" s="1"/>
  <c r="AQ2122" i="6"/>
  <c r="AK2122" i="6" s="1"/>
  <c r="AQ2326" i="6"/>
  <c r="AK2326" i="6" s="1"/>
  <c r="AQ2350" i="6"/>
  <c r="AQ2224" i="6"/>
  <c r="AK2224" i="6" s="1"/>
  <c r="AQ2188" i="6"/>
  <c r="AK2188" i="6" s="1"/>
  <c r="AR258" i="6"/>
  <c r="AR252" i="6"/>
  <c r="AR246" i="6"/>
  <c r="AS1141" i="6"/>
  <c r="AS799" i="6"/>
  <c r="AS1153" i="6"/>
  <c r="AS1057" i="6"/>
  <c r="AS241" i="6"/>
  <c r="AQ309" i="6"/>
  <c r="AQ279" i="6"/>
  <c r="AQ273" i="6"/>
  <c r="AQ1464" i="6"/>
  <c r="AQ1362" i="6"/>
  <c r="AQ1308" i="6"/>
  <c r="AS1278" i="6"/>
  <c r="AS1698" i="6"/>
  <c r="AQ969" i="6"/>
  <c r="AQ460" i="6"/>
  <c r="AQ532" i="6"/>
  <c r="AQ502" i="6"/>
  <c r="AQ772" i="6"/>
  <c r="AQ562" i="6"/>
  <c r="AS732" i="6"/>
  <c r="AS702" i="6"/>
  <c r="AQ583" i="6"/>
  <c r="AQ643" i="6"/>
  <c r="AS2251" i="6"/>
  <c r="AQ784" i="6"/>
  <c r="AS1102" i="6"/>
  <c r="AK1102" i="6" s="1"/>
  <c r="AS516" i="6"/>
  <c r="AS492" i="6"/>
  <c r="AS486" i="6"/>
  <c r="AQ762" i="6"/>
  <c r="AQ756" i="6"/>
  <c r="AQ570" i="6"/>
  <c r="AQ564" i="6"/>
  <c r="AQ558" i="6"/>
  <c r="AQ552" i="6"/>
  <c r="AQ699" i="6"/>
  <c r="AQ693" i="6"/>
  <c r="AQ687" i="6"/>
  <c r="AQ681" i="6"/>
  <c r="AQ675" i="6"/>
  <c r="AQ669" i="6"/>
  <c r="AQ663" i="6"/>
  <c r="AS579" i="6"/>
  <c r="AS891" i="6"/>
  <c r="AQ879" i="6"/>
  <c r="AS2145" i="6"/>
  <c r="AQ2133" i="6"/>
  <c r="AS2109" i="6"/>
  <c r="AQ2337" i="6"/>
  <c r="AS2313" i="6"/>
  <c r="AQ2361" i="6"/>
  <c r="AS2247" i="6"/>
  <c r="AQ2235" i="6"/>
  <c r="AS2301" i="6"/>
  <c r="AQ2289" i="6"/>
  <c r="AS2175" i="6"/>
  <c r="AQ2163" i="6"/>
  <c r="AR268" i="6"/>
  <c r="AS2063" i="6"/>
  <c r="AS750" i="6"/>
  <c r="AS720" i="6"/>
  <c r="AS2233" i="6"/>
  <c r="AK2233" i="6" s="1"/>
  <c r="AQ1138" i="6"/>
  <c r="AK1138" i="6" s="1"/>
  <c r="AS840" i="6"/>
  <c r="AQ834" i="6"/>
  <c r="AQ828" i="6"/>
  <c r="AS822" i="6"/>
  <c r="AQ816" i="6"/>
  <c r="AQ1620" i="6"/>
  <c r="AS1614" i="6"/>
  <c r="AQ1608" i="6"/>
  <c r="AQ1602" i="6"/>
  <c r="AS1596" i="6"/>
  <c r="AQ1470" i="6"/>
  <c r="AQ1297" i="6"/>
  <c r="AS1755" i="6"/>
  <c r="AS1749" i="6"/>
  <c r="AQ1743" i="6"/>
  <c r="AQ563" i="6"/>
  <c r="AS415" i="6"/>
  <c r="AS409" i="6"/>
  <c r="AS403" i="6"/>
  <c r="AS397" i="6"/>
  <c r="AQ715" i="6"/>
  <c r="AK715" i="6" s="1"/>
  <c r="AQ709" i="6"/>
  <c r="AQ703" i="6"/>
  <c r="AS2354" i="6"/>
  <c r="AK2354" i="6" s="1"/>
  <c r="AS2282" i="6"/>
  <c r="AK2282" i="6" s="1"/>
  <c r="AR244" i="6"/>
  <c r="AQ2050" i="6"/>
  <c r="AK2050" i="6" s="1"/>
  <c r="AS923" i="6"/>
  <c r="AQ803" i="6"/>
  <c r="AS307" i="6"/>
  <c r="AK307" i="6" s="1"/>
  <c r="AS1104" i="6"/>
  <c r="AS769" i="6"/>
  <c r="AQ2119" i="6"/>
  <c r="AQ2245" i="6"/>
  <c r="AQ253" i="6"/>
  <c r="AQ1129" i="6"/>
  <c r="AQ787" i="6"/>
  <c r="AS1710" i="6"/>
  <c r="AQ568" i="6"/>
  <c r="AS874" i="6"/>
  <c r="AS2332" i="6"/>
  <c r="AS2230" i="6"/>
  <c r="AS1060" i="6"/>
  <c r="AR269" i="6"/>
  <c r="AS2198" i="6"/>
  <c r="AQ2198" i="6"/>
  <c r="AS300" i="6"/>
  <c r="AQ1752" i="6"/>
  <c r="AQ1746" i="6"/>
  <c r="AR253" i="6"/>
  <c r="AQ1110" i="6"/>
  <c r="AQ1678" i="6"/>
  <c r="AQ1672" i="6"/>
  <c r="AQ1666" i="6"/>
  <c r="AQ1660" i="6"/>
  <c r="AQ1654" i="6"/>
  <c r="AQ1828" i="6"/>
  <c r="AQ1822" i="6"/>
  <c r="AQ1816" i="6"/>
  <c r="AQ1810" i="6"/>
  <c r="AR263" i="6"/>
  <c r="AS1108" i="6"/>
  <c r="AK1108" i="6" s="1"/>
  <c r="AS1093" i="6"/>
  <c r="AS1084" i="6"/>
  <c r="AK1084" i="6" s="1"/>
  <c r="AS841" i="6"/>
  <c r="AS835" i="6"/>
  <c r="AS829" i="6"/>
  <c r="AS823" i="6"/>
  <c r="AS817" i="6"/>
  <c r="AS1621" i="6"/>
  <c r="AS1615" i="6"/>
  <c r="AS1609" i="6"/>
  <c r="AS1603" i="6"/>
  <c r="AS1597" i="6"/>
  <c r="AS1471" i="6"/>
  <c r="AS1635" i="6"/>
  <c r="AQ1629" i="6"/>
  <c r="AQ1623" i="6"/>
  <c r="AQ1767" i="6"/>
  <c r="AS1761" i="6"/>
  <c r="AS585" i="6"/>
  <c r="AQ579" i="6"/>
  <c r="AS1675" i="6"/>
  <c r="AS1825" i="6"/>
  <c r="AS1885" i="6"/>
  <c r="AS1975" i="6"/>
  <c r="AS1645" i="6"/>
  <c r="AQ840" i="6"/>
  <c r="AQ822" i="6"/>
  <c r="AQ1614" i="6"/>
  <c r="AS1602" i="6"/>
  <c r="AQ1596" i="6"/>
  <c r="AQ773" i="6"/>
  <c r="AS2336" i="6"/>
  <c r="AS2360" i="6"/>
  <c r="AR250" i="6"/>
  <c r="AQ1163" i="6"/>
  <c r="AQ1452" i="6"/>
  <c r="AQ1446" i="6"/>
  <c r="AQ1356" i="6"/>
  <c r="AS987" i="6"/>
  <c r="AS2239" i="6"/>
  <c r="AK2239" i="6" s="1"/>
  <c r="AS2162" i="6"/>
  <c r="AQ1107" i="6"/>
  <c r="AS553" i="6"/>
  <c r="AQ2335" i="6"/>
  <c r="AQ247" i="6"/>
  <c r="AQ1153" i="6"/>
  <c r="AQ241" i="6"/>
  <c r="AQ984" i="6"/>
  <c r="AQ406" i="6"/>
  <c r="AS2140" i="6"/>
  <c r="AS2368" i="6"/>
  <c r="AS2296" i="6"/>
  <c r="AS802" i="6"/>
  <c r="AQ2195" i="6"/>
  <c r="AS2216" i="6"/>
  <c r="AQ8" i="6"/>
  <c r="AS2" i="6"/>
  <c r="AQ2192" i="6"/>
  <c r="AS256" i="6"/>
  <c r="AS1092" i="6"/>
  <c r="AK1092" i="6" s="1"/>
  <c r="AS1083" i="6"/>
  <c r="AK1083" i="6" s="1"/>
  <c r="AQ813" i="6"/>
  <c r="AQ1617" i="6"/>
  <c r="AQ1611" i="6"/>
  <c r="AQ1605" i="6"/>
  <c r="AQ1599" i="6"/>
  <c r="AQ1593" i="6"/>
  <c r="AQ1467" i="6"/>
  <c r="AQ1372" i="6"/>
  <c r="AQ1360" i="6"/>
  <c r="AQ1318" i="6"/>
  <c r="AQ1306" i="6"/>
  <c r="AS1823" i="6"/>
  <c r="AS1883" i="6"/>
  <c r="AS1973" i="6"/>
  <c r="AS1643" i="6"/>
  <c r="AS1763" i="6"/>
  <c r="AS1752" i="6"/>
  <c r="AS1746" i="6"/>
  <c r="AQ967" i="6"/>
  <c r="AQ423" i="6"/>
  <c r="AS730" i="6"/>
  <c r="AS724" i="6"/>
  <c r="AS718" i="6"/>
  <c r="AS712" i="6"/>
  <c r="AS706" i="6"/>
  <c r="AS653" i="6"/>
  <c r="AS2153" i="6"/>
  <c r="AQ2339" i="6"/>
  <c r="AK2339" i="6" s="1"/>
  <c r="AQ2363" i="6"/>
  <c r="AK2363" i="6" s="1"/>
  <c r="AS2183" i="6"/>
  <c r="AR259" i="6"/>
  <c r="AS2047" i="6"/>
  <c r="AS213" i="6"/>
  <c r="AQ292" i="6"/>
  <c r="AQ981" i="6"/>
  <c r="AQ526" i="6"/>
  <c r="AQ490" i="6"/>
  <c r="AQ754" i="6"/>
  <c r="AQ448" i="6"/>
  <c r="AS708" i="6"/>
  <c r="AQ679" i="6"/>
  <c r="AS2353" i="6"/>
  <c r="AK2353" i="6" s="1"/>
  <c r="AQ1162" i="6"/>
  <c r="AS1101" i="6"/>
  <c r="AS990" i="6"/>
  <c r="AQ480" i="6"/>
  <c r="AQ474" i="6"/>
  <c r="AS763" i="6"/>
  <c r="AS757" i="6"/>
  <c r="AS571" i="6"/>
  <c r="AS565" i="6"/>
  <c r="AS559" i="6"/>
  <c r="AS694" i="6"/>
  <c r="AS688" i="6"/>
  <c r="AS682" i="6"/>
  <c r="AS676" i="6"/>
  <c r="AS670" i="6"/>
  <c r="AS664" i="6"/>
  <c r="AQ574" i="6"/>
  <c r="AK574" i="6" s="1"/>
  <c r="AQ880" i="6"/>
  <c r="AQ2134" i="6"/>
  <c r="AQ2338" i="6"/>
  <c r="AQ2362" i="6"/>
  <c r="AQ2236" i="6"/>
  <c r="AQ2290" i="6"/>
  <c r="AQ2164" i="6"/>
  <c r="AS263" i="6"/>
  <c r="AS246" i="6"/>
  <c r="AS913" i="6"/>
  <c r="AK913" i="6" s="1"/>
  <c r="AS1117" i="6"/>
  <c r="AK1117" i="6" s="1"/>
  <c r="AS811" i="6"/>
  <c r="AK811" i="6" s="1"/>
  <c r="AS1165" i="6"/>
  <c r="AK1165" i="6" s="1"/>
  <c r="AS1069" i="6"/>
  <c r="AK1069" i="6" s="1"/>
  <c r="AS303" i="6"/>
  <c r="AQ285" i="6"/>
  <c r="AS1362" i="6"/>
  <c r="AS1308" i="6"/>
  <c r="AQ1278" i="6"/>
  <c r="AQ1698" i="6"/>
  <c r="AS442" i="6"/>
  <c r="AK442" i="6" s="1"/>
  <c r="AQ732" i="6"/>
  <c r="AQ702" i="6"/>
  <c r="AS2341" i="6"/>
  <c r="AQ1114" i="6"/>
  <c r="AQ220" i="6"/>
  <c r="AQ1677" i="6"/>
  <c r="AQ1671" i="6"/>
  <c r="AQ1665" i="6"/>
  <c r="AQ1659" i="6"/>
  <c r="AQ1653" i="6"/>
  <c r="AQ1827" i="6"/>
  <c r="AQ1821" i="6"/>
  <c r="AQ1815" i="6"/>
  <c r="AQ1809" i="6"/>
  <c r="AQ1803" i="6"/>
  <c r="AQ1887" i="6"/>
  <c r="AQ1881" i="6"/>
  <c r="AQ1875" i="6"/>
  <c r="AQ1869" i="6"/>
  <c r="AQ1863" i="6"/>
  <c r="AQ1977" i="6"/>
  <c r="AQ1635" i="6"/>
  <c r="AS1629" i="6"/>
  <c r="AS1623" i="6"/>
  <c r="AS1767" i="6"/>
  <c r="AQ1761" i="6"/>
  <c r="AS983" i="6"/>
  <c r="AS468" i="6"/>
  <c r="AS462" i="6"/>
  <c r="AS456" i="6"/>
  <c r="AS540" i="6"/>
  <c r="AQ534" i="6"/>
  <c r="AQ528" i="6"/>
  <c r="AQ522" i="6"/>
  <c r="AQ516" i="6"/>
  <c r="AQ510" i="6"/>
  <c r="AQ504" i="6"/>
  <c r="AS421" i="6"/>
  <c r="AQ591" i="6"/>
  <c r="AQ585" i="6"/>
  <c r="AQ651" i="6"/>
  <c r="AQ645" i="6"/>
  <c r="AS639" i="6"/>
  <c r="AQ891" i="6"/>
  <c r="AS2157" i="6"/>
  <c r="AQ2145" i="6"/>
  <c r="AS2121" i="6"/>
  <c r="AQ2109" i="6"/>
  <c r="AS2325" i="6"/>
  <c r="AQ2313" i="6"/>
  <c r="AS2349" i="6"/>
  <c r="AQ2247" i="6"/>
  <c r="AS2223" i="6"/>
  <c r="AQ2301" i="6"/>
  <c r="AS2187" i="6"/>
  <c r="AQ2175" i="6"/>
  <c r="AS331" i="6"/>
  <c r="AK331" i="6" s="1"/>
  <c r="AQ975" i="6"/>
  <c r="AS484" i="6"/>
  <c r="AK484" i="6" s="1"/>
  <c r="AS760" i="6"/>
  <c r="AS550" i="6"/>
  <c r="AS430" i="6"/>
  <c r="AQ750" i="6"/>
  <c r="AQ720" i="6"/>
  <c r="AS2317" i="6"/>
  <c r="AQ1078" i="6"/>
  <c r="AK1078" i="6" s="1"/>
  <c r="AR267" i="6"/>
  <c r="AS1103" i="6"/>
  <c r="AQ1465" i="6"/>
  <c r="AQ1447" i="6"/>
  <c r="AS1297" i="6"/>
  <c r="AS976" i="6"/>
  <c r="AS970" i="6"/>
  <c r="AS964" i="6"/>
  <c r="AS478" i="6"/>
  <c r="AS420" i="6"/>
  <c r="AS2102" i="6"/>
  <c r="AS2366" i="6"/>
  <c r="AR256" i="6"/>
  <c r="AQ2062" i="6"/>
  <c r="AK2062" i="6" s="1"/>
  <c r="AQ1073" i="6"/>
  <c r="AS319" i="6"/>
  <c r="AK319" i="6" s="1"/>
  <c r="AS283" i="6"/>
  <c r="AS1452" i="6"/>
  <c r="AS1446" i="6"/>
  <c r="AQ1663" i="6"/>
  <c r="AQ1807" i="6"/>
  <c r="AQ1867" i="6"/>
  <c r="AQ1963" i="6"/>
  <c r="AQ1742" i="6"/>
  <c r="AQ987" i="6"/>
  <c r="AS726" i="6"/>
  <c r="AS2359" i="6"/>
  <c r="AK2359" i="6" s="1"/>
  <c r="AS2061" i="6"/>
  <c r="AQ1066" i="6"/>
  <c r="AK1066" i="6" s="1"/>
  <c r="AS294" i="6"/>
  <c r="AS1756" i="6"/>
  <c r="AS1683" i="6"/>
  <c r="AS472" i="6"/>
  <c r="AS679" i="6"/>
  <c r="AQ895" i="6"/>
  <c r="AQ2173" i="6"/>
  <c r="AQ2071" i="6"/>
  <c r="AQ931" i="6"/>
  <c r="AQ1147" i="6"/>
  <c r="AQ235" i="6"/>
  <c r="AS292" i="6"/>
  <c r="AQ730" i="6"/>
  <c r="AS2134" i="6"/>
  <c r="AS2290" i="6"/>
  <c r="AS922" i="6"/>
  <c r="AS1168" i="6"/>
  <c r="AS274" i="6"/>
  <c r="AS269" i="6"/>
  <c r="AR251" i="6"/>
  <c r="AQ2201" i="6"/>
  <c r="AQ2216" i="6"/>
  <c r="AQ683" i="6"/>
  <c r="AS2123" i="6"/>
  <c r="AQ2369" i="6"/>
  <c r="AK2369" i="6" s="1"/>
  <c r="AR270" i="6"/>
  <c r="AR264" i="6"/>
  <c r="AS1107" i="6"/>
  <c r="AQ1461" i="6"/>
  <c r="AQ1455" i="6"/>
  <c r="AQ1449" i="6"/>
  <c r="AQ1443" i="6"/>
  <c r="AQ1377" i="6"/>
  <c r="AQ1365" i="6"/>
  <c r="AQ1353" i="6"/>
  <c r="AQ1311" i="6"/>
  <c r="AQ1299" i="6"/>
  <c r="AQ255" i="6"/>
  <c r="AQ1099" i="6"/>
  <c r="AK1099" i="6" s="1"/>
  <c r="AS1090" i="6"/>
  <c r="AK1090" i="6" s="1"/>
  <c r="AS1458" i="6"/>
  <c r="AS1862" i="6"/>
  <c r="AQ988" i="6"/>
  <c r="AQ982" i="6"/>
  <c r="AQ533" i="6"/>
  <c r="AS2312" i="6"/>
  <c r="AS2300" i="6"/>
  <c r="AS803" i="6"/>
  <c r="AS577" i="6"/>
  <c r="AS2323" i="6"/>
  <c r="AK2323" i="6" s="1"/>
  <c r="AQ1756" i="6"/>
  <c r="AQ2162" i="6"/>
  <c r="AS1098" i="6"/>
  <c r="AS595" i="6"/>
  <c r="AQ889" i="6"/>
  <c r="AQ2371" i="6"/>
  <c r="AQ2167" i="6"/>
  <c r="AQ2053" i="6"/>
  <c r="AQ925" i="6"/>
  <c r="AQ1081" i="6"/>
  <c r="AQ229" i="6"/>
  <c r="AQ694" i="6"/>
  <c r="AS2128" i="6"/>
  <c r="AS2356" i="6"/>
  <c r="AS2284" i="6"/>
  <c r="AS910" i="6"/>
  <c r="AS1162" i="6"/>
  <c r="AQ269" i="6"/>
  <c r="AS2207" i="6"/>
  <c r="AS245" i="6"/>
  <c r="AS26" i="6"/>
  <c r="AS20" i="6"/>
  <c r="AQ2210" i="6"/>
  <c r="AQ1883" i="6"/>
  <c r="AQ1973" i="6"/>
  <c r="AQ1643" i="6"/>
  <c r="AQ1763" i="6"/>
  <c r="AS412" i="6"/>
  <c r="AQ893" i="6"/>
  <c r="AK893" i="6" s="1"/>
  <c r="AS2333" i="6"/>
  <c r="AQ2315" i="6"/>
  <c r="AK2315" i="6" s="1"/>
  <c r="AQ2303" i="6"/>
  <c r="AK2303" i="6" s="1"/>
  <c r="AS2059" i="6"/>
  <c r="AQ213" i="6"/>
  <c r="AQ304" i="6"/>
  <c r="AK304" i="6" s="1"/>
  <c r="AS1613" i="6"/>
  <c r="AQ1710" i="6"/>
  <c r="AS408" i="6"/>
  <c r="AQ708" i="6"/>
  <c r="AS2119" i="6"/>
  <c r="AS2350" i="6"/>
  <c r="AQ1371" i="6"/>
  <c r="AQ1359" i="6"/>
  <c r="AQ1317" i="6"/>
  <c r="AQ1305" i="6"/>
  <c r="AS1804" i="6"/>
  <c r="AK1804" i="6" s="1"/>
  <c r="AS1888" i="6"/>
  <c r="AS1882" i="6"/>
  <c r="AS1876" i="6"/>
  <c r="AS1870" i="6"/>
  <c r="AS1864" i="6"/>
  <c r="AS1978" i="6"/>
  <c r="AS1972" i="6"/>
  <c r="AS1966" i="6"/>
  <c r="AS1960" i="6"/>
  <c r="AS1954" i="6"/>
  <c r="AS1648" i="6"/>
  <c r="AS1642" i="6"/>
  <c r="AS1636" i="6"/>
  <c r="AS1768" i="6"/>
  <c r="AS535" i="6"/>
  <c r="AS529" i="6"/>
  <c r="AS523" i="6"/>
  <c r="AS517" i="6"/>
  <c r="AS511" i="6"/>
  <c r="AQ769" i="6"/>
  <c r="AQ763" i="6"/>
  <c r="AQ757" i="6"/>
  <c r="AQ571" i="6"/>
  <c r="AQ565" i="6"/>
  <c r="AQ559" i="6"/>
  <c r="AQ592" i="6"/>
  <c r="AQ586" i="6"/>
  <c r="AQ580" i="6"/>
  <c r="AS658" i="6"/>
  <c r="AQ892" i="6"/>
  <c r="AK892" i="6" s="1"/>
  <c r="AQ2146" i="6"/>
  <c r="AK2146" i="6" s="1"/>
  <c r="AQ2110" i="6"/>
  <c r="AK2110" i="6" s="1"/>
  <c r="AQ2314" i="6"/>
  <c r="AK2314" i="6" s="1"/>
  <c r="AQ2248" i="6"/>
  <c r="AK2248" i="6" s="1"/>
  <c r="AQ2302" i="6"/>
  <c r="AK2302" i="6" s="1"/>
  <c r="AQ2176" i="6"/>
  <c r="AK2176" i="6" s="1"/>
  <c r="AQ258" i="6"/>
  <c r="AQ252" i="6"/>
  <c r="AQ246" i="6"/>
  <c r="AQ2070" i="6"/>
  <c r="AQ2064" i="6"/>
  <c r="AQ2058" i="6"/>
  <c r="AQ2052" i="6"/>
  <c r="AQ2046" i="6"/>
  <c r="AS925" i="6"/>
  <c r="AS1129" i="6"/>
  <c r="AS787" i="6"/>
  <c r="AS1081" i="6"/>
  <c r="AS229" i="6"/>
  <c r="AS643" i="6"/>
  <c r="AS883" i="6"/>
  <c r="AS2191" i="6"/>
  <c r="AK2191" i="6" s="1"/>
  <c r="AQ1054" i="6"/>
  <c r="AK1054" i="6" s="1"/>
  <c r="AS306" i="6"/>
  <c r="AS276" i="6"/>
  <c r="AS268" i="6"/>
  <c r="AQ1105" i="6"/>
  <c r="AK1105" i="6" s="1"/>
  <c r="AS1971" i="6"/>
  <c r="AS1965" i="6"/>
  <c r="AS1959" i="6"/>
  <c r="AS1953" i="6"/>
  <c r="AS1647" i="6"/>
  <c r="AS1641" i="6"/>
  <c r="AS1750" i="6"/>
  <c r="AS1744" i="6"/>
  <c r="AQ983" i="6"/>
  <c r="AQ473" i="6"/>
  <c r="AS762" i="6"/>
  <c r="AS756" i="6"/>
  <c r="AS570" i="6"/>
  <c r="AS546" i="6"/>
  <c r="AS450" i="6"/>
  <c r="AS444" i="6"/>
  <c r="AS438" i="6"/>
  <c r="AS432" i="6"/>
  <c r="AS426" i="6"/>
  <c r="AS573" i="6"/>
  <c r="AQ639" i="6"/>
  <c r="AS879" i="6"/>
  <c r="AQ2157" i="6"/>
  <c r="AS2133" i="6"/>
  <c r="AQ2121" i="6"/>
  <c r="AS2337" i="6"/>
  <c r="AQ2325" i="6"/>
  <c r="AS2361" i="6"/>
  <c r="AQ2349" i="6"/>
  <c r="AS2235" i="6"/>
  <c r="AQ2223" i="6"/>
  <c r="AS2289" i="6"/>
  <c r="AQ2187" i="6"/>
  <c r="AS2163" i="6"/>
  <c r="AQ268" i="6"/>
  <c r="AS930" i="6"/>
  <c r="AS924" i="6"/>
  <c r="AS918" i="6"/>
  <c r="AS912" i="6"/>
  <c r="AS906" i="6"/>
  <c r="AS1140" i="6"/>
  <c r="AS1134" i="6"/>
  <c r="AS1128" i="6"/>
  <c r="AS1122" i="6"/>
  <c r="AS1116" i="6"/>
  <c r="AS810" i="6"/>
  <c r="AS804" i="6"/>
  <c r="AS798" i="6"/>
  <c r="AS792" i="6"/>
  <c r="AS786" i="6"/>
  <c r="AS1170" i="6"/>
  <c r="AS1164" i="6"/>
  <c r="AS1158" i="6"/>
  <c r="AS1152" i="6"/>
  <c r="AS1146" i="6"/>
  <c r="AS1080" i="6"/>
  <c r="AS1074" i="6"/>
  <c r="AS1068" i="6"/>
  <c r="AS1062" i="6"/>
  <c r="AS1056" i="6"/>
  <c r="AQ1458" i="6"/>
  <c r="AQ1675" i="6"/>
  <c r="AQ1825" i="6"/>
  <c r="AQ1885" i="6"/>
  <c r="AQ1975" i="6"/>
  <c r="AQ1645" i="6"/>
  <c r="AS466" i="6"/>
  <c r="AS2131" i="6"/>
  <c r="AK2131" i="6" s="1"/>
  <c r="AQ808" i="6"/>
  <c r="AK808" i="6" s="1"/>
  <c r="AS1465" i="6"/>
  <c r="AS1459" i="6"/>
  <c r="AS1453" i="6"/>
  <c r="AS1447" i="6"/>
  <c r="AS1291" i="6"/>
  <c r="AS1285" i="6"/>
  <c r="AS1279" i="6"/>
  <c r="AS1273" i="6"/>
  <c r="AS1267" i="6"/>
  <c r="AS1711" i="6"/>
  <c r="AS1705" i="6"/>
  <c r="AS1699" i="6"/>
  <c r="AS1693" i="6"/>
  <c r="AS1687" i="6"/>
  <c r="AS709" i="6"/>
  <c r="AS703" i="6"/>
  <c r="AQ2102" i="6"/>
  <c r="AS2318" i="6"/>
  <c r="AQ244" i="6"/>
  <c r="AQ1133" i="6"/>
  <c r="AK1133" i="6" s="1"/>
  <c r="AS1163" i="6"/>
  <c r="AQ233" i="6"/>
  <c r="AK233" i="6" s="1"/>
  <c r="AS295" i="6"/>
  <c r="AK295" i="6" s="1"/>
  <c r="AS963" i="6"/>
  <c r="AS454" i="6"/>
  <c r="AS514" i="6"/>
  <c r="AS496" i="6"/>
  <c r="AS766" i="6"/>
  <c r="AS556" i="6"/>
  <c r="AS436" i="6"/>
  <c r="AQ396" i="6"/>
  <c r="AQ726" i="6"/>
  <c r="AS2113" i="6"/>
  <c r="AK2113" i="6" s="1"/>
  <c r="AQ2061" i="6"/>
  <c r="AQ790" i="6"/>
  <c r="AK790" i="6" s="1"/>
  <c r="AQ1093" i="6"/>
  <c r="AQ1101" i="6"/>
  <c r="AS583" i="6"/>
  <c r="AQ2155" i="6"/>
  <c r="AQ2365" i="6"/>
  <c r="AQ271" i="6"/>
  <c r="AQ2047" i="6"/>
  <c r="AQ1141" i="6"/>
  <c r="AQ799" i="6"/>
  <c r="AQ1057" i="6"/>
  <c r="AS580" i="6"/>
  <c r="AS886" i="6"/>
  <c r="AS2104" i="6"/>
  <c r="AS2242" i="6"/>
  <c r="AS2170" i="6"/>
  <c r="AS1114" i="6"/>
  <c r="AS1156" i="6"/>
  <c r="AQ1971" i="6"/>
  <c r="AS5" i="6"/>
  <c r="AS2214" i="6"/>
  <c r="AS2202" i="6"/>
  <c r="AS2213" i="6"/>
  <c r="AS2192" i="6"/>
  <c r="AQ13" i="6"/>
  <c r="AS30" i="6"/>
  <c r="AS2208" i="6"/>
  <c r="AS2196" i="6"/>
  <c r="AS22" i="6"/>
  <c r="AS6" i="6"/>
  <c r="AS25" i="6"/>
  <c r="AK25" i="6" s="1"/>
  <c r="AQ2197" i="6"/>
  <c r="AQ2209" i="6"/>
  <c r="AS13" i="6"/>
  <c r="AS2200" i="6"/>
  <c r="AS24" i="6"/>
  <c r="AQ2202" i="6"/>
  <c r="AQ23" i="6"/>
  <c r="AQ19" i="6"/>
  <c r="AS2197" i="6"/>
  <c r="AQ15" i="6"/>
  <c r="AQ9" i="6"/>
  <c r="AQ2194" i="6"/>
  <c r="AS21" i="6"/>
  <c r="AQ2211" i="6"/>
  <c r="AQ2212" i="6"/>
  <c r="AQ21" i="6"/>
  <c r="AS2217" i="6"/>
  <c r="AS2199" i="6"/>
  <c r="AK1683" i="6" l="1"/>
  <c r="AK970" i="6"/>
  <c r="AK1693" i="6"/>
  <c r="AK1279" i="6"/>
  <c r="AK5" i="6"/>
  <c r="AK1711" i="6"/>
  <c r="AK1647" i="6"/>
  <c r="AK717" i="6"/>
  <c r="AK1743" i="6"/>
  <c r="AK528" i="6"/>
  <c r="AK1867" i="6"/>
  <c r="AK981" i="6"/>
  <c r="AK931" i="6"/>
  <c r="AK670" i="6"/>
  <c r="AK2153" i="6"/>
  <c r="AK1470" i="6"/>
  <c r="AK596" i="6"/>
  <c r="AK303" i="6"/>
  <c r="AK1137" i="6"/>
  <c r="AK1768" i="6"/>
  <c r="AK26" i="6"/>
  <c r="AK1953" i="6"/>
  <c r="AK990" i="6"/>
  <c r="AK1298" i="6"/>
  <c r="AK2128" i="6"/>
  <c r="AK562" i="6"/>
  <c r="AK1810" i="6"/>
  <c r="AK1666" i="6"/>
  <c r="AK2051" i="6"/>
  <c r="AK530" i="6"/>
  <c r="AK444" i="6"/>
  <c r="AK976" i="6"/>
  <c r="AK682" i="6"/>
  <c r="AK235" i="6"/>
  <c r="AK2183" i="6"/>
  <c r="AK1166" i="6"/>
  <c r="AK443" i="6"/>
  <c r="AK1630" i="6"/>
  <c r="AK816" i="6"/>
  <c r="AK802" i="6"/>
  <c r="AK1301" i="6"/>
  <c r="AK554" i="6"/>
  <c r="AK556" i="6"/>
  <c r="AK456" i="6"/>
  <c r="AK474" i="6"/>
  <c r="AK1593" i="6"/>
  <c r="AK2368" i="6"/>
  <c r="AK2202" i="6"/>
  <c r="AK10" i="6"/>
  <c r="AK1609" i="6"/>
  <c r="AK835" i="6"/>
  <c r="AK2286" i="6"/>
  <c r="AK2232" i="6"/>
  <c r="AK2358" i="6"/>
  <c r="AK2334" i="6"/>
  <c r="AK2130" i="6"/>
  <c r="AK876" i="6"/>
  <c r="AK1592" i="6"/>
  <c r="AK818" i="6"/>
  <c r="AK9" i="6"/>
  <c r="AK559" i="6"/>
  <c r="AK1443" i="6"/>
  <c r="AK509" i="6"/>
  <c r="AK1598" i="6"/>
  <c r="AK824" i="6"/>
  <c r="AK1101" i="6"/>
  <c r="AK534" i="6"/>
  <c r="AK1765" i="6"/>
  <c r="AK2341" i="6"/>
  <c r="AK688" i="6"/>
  <c r="AK1467" i="6"/>
  <c r="AK813" i="6"/>
  <c r="AK929" i="6"/>
  <c r="AK1761" i="6"/>
  <c r="AK297" i="6"/>
  <c r="AK2178" i="6"/>
  <c r="AK2304" i="6"/>
  <c r="AK2250" i="6"/>
  <c r="AK2316" i="6"/>
  <c r="AK2112" i="6"/>
  <c r="AK2148" i="6"/>
  <c r="AK894" i="6"/>
  <c r="AK2184" i="6"/>
  <c r="AK2310" i="6"/>
  <c r="AK2346" i="6"/>
  <c r="AK2322" i="6"/>
  <c r="AK2118" i="6"/>
  <c r="AK2154" i="6"/>
  <c r="AK900" i="6"/>
  <c r="AK636" i="6"/>
  <c r="AK571" i="6"/>
  <c r="AK2167" i="6"/>
  <c r="AK426" i="6"/>
  <c r="AK757" i="6"/>
  <c r="AK2166" i="6"/>
  <c r="AK2292" i="6"/>
  <c r="AK2238" i="6"/>
  <c r="AK2340" i="6"/>
  <c r="AK2136" i="6"/>
  <c r="AK882" i="6"/>
  <c r="AK552" i="6"/>
  <c r="AK1710" i="6"/>
  <c r="AK2247" i="6"/>
  <c r="AK2145" i="6"/>
  <c r="AK1869" i="6"/>
  <c r="AK1815" i="6"/>
  <c r="AK1671" i="6"/>
  <c r="AK2172" i="6"/>
  <c r="AK2298" i="6"/>
  <c r="AK2244" i="6"/>
  <c r="AK2370" i="6"/>
  <c r="AK2106" i="6"/>
  <c r="AK2142" i="6"/>
  <c r="AK888" i="6"/>
  <c r="AK12" i="6"/>
  <c r="AK1615" i="6"/>
  <c r="AK285" i="6"/>
  <c r="AK664" i="6"/>
  <c r="AK219" i="6"/>
  <c r="AK1373" i="6"/>
  <c r="AK2170" i="6"/>
  <c r="AK1641" i="6"/>
  <c r="AK550" i="6"/>
  <c r="AK1318" i="6"/>
  <c r="AK1660" i="6"/>
  <c r="AK795" i="6"/>
  <c r="AK1610" i="6"/>
  <c r="AK836" i="6"/>
  <c r="AK1118" i="6"/>
  <c r="AK473" i="6"/>
  <c r="AK1146" i="6"/>
  <c r="AK792" i="6"/>
  <c r="AK1128" i="6"/>
  <c r="AK924" i="6"/>
  <c r="AK2046" i="6"/>
  <c r="AK982" i="6"/>
  <c r="AK2216" i="6"/>
  <c r="AK713" i="6"/>
  <c r="AK1612" i="6"/>
  <c r="AK1963" i="6"/>
  <c r="AK430" i="6"/>
  <c r="AK1822" i="6"/>
  <c r="AK1678" i="6"/>
  <c r="AK2287" i="6"/>
  <c r="AK769" i="6"/>
  <c r="AK1141" i="6"/>
  <c r="AK573" i="6"/>
  <c r="AK546" i="6"/>
  <c r="AK472" i="6"/>
  <c r="AK1306" i="6"/>
  <c r="AK969" i="6"/>
  <c r="AK1307" i="6"/>
  <c r="AK2059" i="6"/>
  <c r="AK723" i="6"/>
  <c r="AK1600" i="6"/>
  <c r="AK1359" i="6"/>
  <c r="AK964" i="6"/>
  <c r="AK15" i="6"/>
  <c r="AK24" i="6"/>
  <c r="AK30" i="6"/>
  <c r="AK799" i="6"/>
  <c r="AK1816" i="6"/>
  <c r="AK1672" i="6"/>
  <c r="AK2199" i="6"/>
  <c r="AK1459" i="6"/>
  <c r="AK883" i="6"/>
  <c r="AK686" i="6"/>
  <c r="AK755" i="6"/>
  <c r="AK416" i="6"/>
  <c r="AK231" i="6"/>
  <c r="AK399" i="6"/>
  <c r="AK2208" i="6"/>
  <c r="AK436" i="6"/>
  <c r="AK963" i="6"/>
  <c r="AK213" i="6"/>
  <c r="AK1377" i="6"/>
  <c r="AK2362" i="6"/>
  <c r="AK462" i="6"/>
  <c r="AK568" i="6"/>
  <c r="AK725" i="6"/>
  <c r="AK1624" i="6"/>
  <c r="AK1707" i="6"/>
  <c r="AK1293" i="6"/>
  <c r="AK656" i="6"/>
  <c r="AK589" i="6"/>
  <c r="AK420" i="6"/>
  <c r="AK1635" i="6"/>
  <c r="AK1654" i="6"/>
  <c r="AK2155" i="6"/>
  <c r="AK763" i="6"/>
  <c r="AK1604" i="6"/>
  <c r="AK830" i="6"/>
  <c r="AK2364" i="6"/>
  <c r="AK1068" i="6"/>
  <c r="AK1164" i="6"/>
  <c r="AK810" i="6"/>
  <c r="AK2064" i="6"/>
  <c r="AK1057" i="6"/>
  <c r="AK2120" i="6"/>
  <c r="AK638" i="6"/>
  <c r="AK716" i="6"/>
  <c r="AK1268" i="6"/>
  <c r="AK1692" i="6"/>
  <c r="AK2107" i="6"/>
  <c r="AK673" i="6"/>
  <c r="AK1320" i="6"/>
  <c r="AK1595" i="6"/>
  <c r="AK761" i="6"/>
  <c r="AK1124" i="6"/>
  <c r="AK1689" i="6"/>
  <c r="AK1275" i="6"/>
  <c r="AK1072" i="6"/>
  <c r="AK1626" i="6"/>
  <c r="AK791" i="6"/>
  <c r="AK306" i="6"/>
  <c r="AK2296" i="6"/>
  <c r="AK215" i="6"/>
  <c r="AK2311" i="6"/>
  <c r="AK2209" i="6"/>
  <c r="AK294" i="6"/>
  <c r="AK2189" i="6"/>
  <c r="AK418" i="6"/>
  <c r="AK2194" i="6"/>
  <c r="AK1885" i="6"/>
  <c r="AK1703" i="6"/>
  <c r="AK1289" i="6"/>
  <c r="AK485" i="6"/>
  <c r="AK576" i="6"/>
  <c r="AK698" i="6"/>
  <c r="AK750" i="6"/>
  <c r="AK1613" i="6"/>
  <c r="AK922" i="6"/>
  <c r="AK586" i="6"/>
  <c r="AK400" i="6"/>
  <c r="AK536" i="6"/>
  <c r="AK1634" i="6"/>
  <c r="AK1645" i="6"/>
  <c r="AK516" i="6"/>
  <c r="AK396" i="6"/>
  <c r="AK454" i="6"/>
  <c r="AK450" i="6"/>
  <c r="AK533" i="6"/>
  <c r="AK522" i="6"/>
  <c r="AK1074" i="6"/>
  <c r="AK1170" i="6"/>
  <c r="AK1116" i="6"/>
  <c r="AK912" i="6"/>
  <c r="AK421" i="6"/>
  <c r="AK464" i="6"/>
  <c r="AK2200" i="6"/>
  <c r="AK1152" i="6"/>
  <c r="AK2052" i="6"/>
  <c r="AK1687" i="6"/>
  <c r="AK1273" i="6"/>
  <c r="AK1140" i="6"/>
  <c r="AK2058" i="6"/>
  <c r="AK1269" i="6"/>
  <c r="AK1657" i="6"/>
  <c r="AK1704" i="6"/>
  <c r="AK1077" i="6"/>
  <c r="AK1056" i="6"/>
  <c r="AK798" i="6"/>
  <c r="AK283" i="6"/>
  <c r="AK2196" i="6"/>
  <c r="AK930" i="6"/>
  <c r="AK1267" i="6"/>
  <c r="AK1134" i="6"/>
  <c r="AK1594" i="6"/>
  <c r="AK2335" i="6"/>
  <c r="AK273" i="6"/>
  <c r="AK684" i="6"/>
  <c r="AK1065" i="6"/>
  <c r="AK600" i="6"/>
  <c r="AK1813" i="6"/>
  <c r="AK745" i="6"/>
  <c r="AK457" i="6"/>
  <c r="AK455" i="6"/>
  <c r="AK16" i="6"/>
  <c r="AK2047" i="6"/>
  <c r="AK675" i="6"/>
  <c r="AK279" i="6"/>
  <c r="AK1313" i="6"/>
  <c r="AK2150" i="6"/>
  <c r="AK1304" i="6"/>
  <c r="AK743" i="6"/>
  <c r="AK289" i="6"/>
  <c r="AK544" i="6"/>
  <c r="AK314" i="6"/>
  <c r="AK692" i="6"/>
  <c r="AK728" i="6"/>
  <c r="AK1365" i="6"/>
  <c r="AK1863" i="6"/>
  <c r="AK1809" i="6"/>
  <c r="AK1665" i="6"/>
  <c r="AK2164" i="6"/>
  <c r="AK526" i="6"/>
  <c r="AK706" i="6"/>
  <c r="AK1617" i="6"/>
  <c r="AK300" i="6"/>
  <c r="AK323" i="6"/>
  <c r="AK680" i="6"/>
  <c r="AK710" i="6"/>
  <c r="AK569" i="6"/>
  <c r="AK410" i="6"/>
  <c r="AK1262" i="6"/>
  <c r="AK394" i="6"/>
  <c r="AK2300" i="6"/>
  <c r="AK1168" i="6"/>
  <c r="AK923" i="6"/>
  <c r="AK801" i="6"/>
  <c r="AK2144" i="6"/>
  <c r="AK2240" i="6"/>
  <c r="AK3" i="6"/>
  <c r="AK2283" i="6"/>
  <c r="AK2331" i="6"/>
  <c r="AK19" i="6"/>
  <c r="AK2214" i="6"/>
  <c r="AK276" i="6"/>
  <c r="AK1311" i="6"/>
  <c r="AK1455" i="6"/>
  <c r="AK2123" i="6"/>
  <c r="AK1887" i="6"/>
  <c r="AK1653" i="6"/>
  <c r="AK754" i="6"/>
  <c r="AK1605" i="6"/>
  <c r="AK2" i="6"/>
  <c r="AK984" i="6"/>
  <c r="AK773" i="6"/>
  <c r="AK2332" i="6"/>
  <c r="AK1749" i="6"/>
  <c r="AK834" i="6"/>
  <c r="AK502" i="6"/>
  <c r="AK825" i="6"/>
  <c r="AK668" i="6"/>
  <c r="AK1457" i="6"/>
  <c r="AK872" i="6"/>
  <c r="AK551" i="6"/>
  <c r="AK2246" i="6"/>
  <c r="AK1700" i="6"/>
  <c r="AK1286" i="6"/>
  <c r="AK1708" i="6"/>
  <c r="AK1294" i="6"/>
  <c r="AK1368" i="6"/>
  <c r="AK4" i="6"/>
  <c r="AK2204" i="6"/>
  <c r="AK2055" i="6"/>
  <c r="AK742" i="6"/>
  <c r="AK1449" i="6"/>
  <c r="AK480" i="6"/>
  <c r="AK1759" i="6"/>
  <c r="AK1288" i="6"/>
  <c r="AK2212" i="6"/>
  <c r="AK886" i="6"/>
  <c r="AK658" i="6"/>
  <c r="AK412" i="6"/>
  <c r="AK2207" i="6"/>
  <c r="AK683" i="6"/>
  <c r="AK2071" i="6"/>
  <c r="AK1755" i="6"/>
  <c r="AK1085" i="6"/>
  <c r="AK518" i="6"/>
  <c r="AK831" i="6"/>
  <c r="AK2321" i="6"/>
  <c r="AK508" i="6"/>
  <c r="AK575" i="6"/>
  <c r="AK498" i="6"/>
  <c r="AK1314" i="6"/>
  <c r="AK2355" i="6"/>
  <c r="AK873" i="6"/>
  <c r="AK973" i="6"/>
  <c r="AK1299" i="6"/>
  <c r="AK1599" i="6"/>
  <c r="AK828" i="6"/>
  <c r="AK665" i="6"/>
  <c r="AK1379" i="6"/>
  <c r="AK736" i="6"/>
  <c r="AK2102" i="6"/>
  <c r="AK1317" i="6"/>
  <c r="AK2356" i="6"/>
  <c r="AK274" i="6"/>
  <c r="AK720" i="6"/>
  <c r="AK967" i="6"/>
  <c r="AK1597" i="6"/>
  <c r="AK823" i="6"/>
  <c r="AK2063" i="6"/>
  <c r="AK693" i="6"/>
  <c r="AK11" i="6"/>
  <c r="AK1135" i="6"/>
  <c r="AK449" i="6"/>
  <c r="AK821" i="6"/>
  <c r="AK1361" i="6"/>
  <c r="AK2330" i="6"/>
  <c r="AK440" i="6"/>
  <c r="AK401" i="6"/>
  <c r="AK907" i="6"/>
  <c r="AK971" i="6"/>
  <c r="AK2185" i="6"/>
  <c r="AK1354" i="6"/>
  <c r="AK7" i="6"/>
  <c r="AK772" i="6"/>
  <c r="AK662" i="6"/>
  <c r="AK1702" i="6"/>
  <c r="AK496" i="6"/>
  <c r="AK1458" i="6"/>
  <c r="AK438" i="6"/>
  <c r="AK1750" i="6"/>
  <c r="AK2210" i="6"/>
  <c r="AK2053" i="6"/>
  <c r="AK895" i="6"/>
  <c r="AK645" i="6"/>
  <c r="AK510" i="6"/>
  <c r="AK2195" i="6"/>
  <c r="AK663" i="6"/>
  <c r="AK699" i="6"/>
  <c r="AK2327" i="6"/>
  <c r="AK2225" i="6"/>
  <c r="AK527" i="6"/>
  <c r="AK1628" i="6"/>
  <c r="AK714" i="6"/>
  <c r="AK785" i="6"/>
  <c r="AK446" i="6"/>
  <c r="AK407" i="6"/>
  <c r="AK765" i="6"/>
  <c r="AK977" i="6"/>
  <c r="AK1125" i="6"/>
  <c r="AK826" i="6"/>
  <c r="AK832" i="6"/>
  <c r="AK23" i="6"/>
  <c r="AK2333" i="6"/>
  <c r="AK1881" i="6"/>
  <c r="AK1827" i="6"/>
  <c r="AK448" i="6"/>
  <c r="AK724" i="6"/>
  <c r="AK2230" i="6"/>
  <c r="AK492" i="6"/>
  <c r="AK2149" i="6"/>
  <c r="AK1059" i="6"/>
  <c r="AK903" i="6"/>
  <c r="AK690" i="6"/>
  <c r="AK2067" i="6"/>
  <c r="AK424" i="6"/>
  <c r="AK1149" i="6"/>
  <c r="AK986" i="6"/>
  <c r="AK2057" i="6"/>
  <c r="AK398" i="6"/>
  <c r="AK1694" i="6"/>
  <c r="AK1280" i="6"/>
  <c r="AK414" i="6"/>
  <c r="AK1302" i="6"/>
  <c r="AK2218" i="6"/>
  <c r="AK1296" i="6"/>
  <c r="AK2229" i="6"/>
  <c r="AK2127" i="6"/>
  <c r="AK1171" i="6"/>
  <c r="AK2104" i="6"/>
  <c r="AK2338" i="6"/>
  <c r="AK564" i="6"/>
  <c r="AK572" i="6"/>
  <c r="AK2345" i="6"/>
  <c r="AK778" i="6"/>
  <c r="AK1650" i="6"/>
  <c r="AK1866" i="6"/>
  <c r="AK1319" i="6"/>
  <c r="AK809" i="6"/>
  <c r="AK225" i="6"/>
  <c r="AK286" i="6"/>
  <c r="AK403" i="6"/>
  <c r="AK2318" i="6"/>
  <c r="AK2349" i="6"/>
  <c r="AK2157" i="6"/>
  <c r="AK577" i="6"/>
  <c r="AK1663" i="6"/>
  <c r="AK490" i="6"/>
  <c r="AK653" i="6"/>
  <c r="AK1471" i="6"/>
  <c r="AK817" i="6"/>
  <c r="AK687" i="6"/>
  <c r="AK700" i="6"/>
  <c r="AK735" i="6"/>
  <c r="AK793" i="6"/>
  <c r="AK2234" i="6"/>
  <c r="AK1601" i="6"/>
  <c r="AK1155" i="6"/>
  <c r="AK980" i="6"/>
  <c r="AK1355" i="6"/>
  <c r="AK704" i="6"/>
  <c r="AK557" i="6"/>
  <c r="AK419" i="6"/>
  <c r="AK659" i="6"/>
  <c r="AK395" i="6"/>
  <c r="AK753" i="6"/>
  <c r="AK2108" i="6"/>
  <c r="AK965" i="6"/>
  <c r="AK240" i="6"/>
  <c r="AK1762" i="6"/>
  <c r="AK1132" i="6"/>
  <c r="AK599" i="6"/>
  <c r="AK417" i="6"/>
  <c r="AK288" i="6"/>
  <c r="AK1300" i="6"/>
  <c r="AK322" i="6"/>
  <c r="AK820" i="6"/>
  <c r="AK553" i="6"/>
  <c r="AK6" i="6"/>
  <c r="AK1675" i="6"/>
  <c r="AK1744" i="6"/>
  <c r="AK1965" i="6"/>
  <c r="AK987" i="6"/>
  <c r="AK975" i="6"/>
  <c r="AK1278" i="6"/>
  <c r="AK2245" i="6"/>
  <c r="AK415" i="6"/>
  <c r="AK705" i="6"/>
  <c r="AK741" i="6"/>
  <c r="AK1701" i="6"/>
  <c r="AK1287" i="6"/>
  <c r="AK524" i="6"/>
  <c r="AK2117" i="6"/>
  <c r="AK538" i="6"/>
  <c r="AK2305" i="6"/>
  <c r="AK911" i="6"/>
  <c r="AK1622" i="6"/>
  <c r="AK581" i="6"/>
  <c r="AK807" i="6"/>
  <c r="AK642" i="6"/>
  <c r="AK218" i="6"/>
  <c r="AK759" i="6"/>
  <c r="AK917" i="6"/>
  <c r="AK308" i="6"/>
  <c r="AK733" i="6"/>
  <c r="AK27" i="6"/>
  <c r="AK499" i="6"/>
  <c r="AK1444" i="6"/>
  <c r="AK427" i="6"/>
  <c r="AK966" i="6"/>
  <c r="AK327" i="6"/>
  <c r="AK223" i="6"/>
  <c r="AK1618" i="6"/>
  <c r="AK1464" i="6"/>
  <c r="AK1367" i="6"/>
  <c r="AK1053" i="6"/>
  <c r="AK1113" i="6"/>
  <c r="AK648" i="6"/>
  <c r="AK1873" i="6"/>
  <c r="AK2174" i="6"/>
  <c r="AK746" i="6"/>
  <c r="AK739" i="6"/>
  <c r="AK814" i="6"/>
  <c r="AK1619" i="6"/>
  <c r="AK1169" i="6"/>
  <c r="AK1681" i="6"/>
  <c r="AK2137" i="6"/>
  <c r="AK838" i="6"/>
  <c r="AK1975" i="6"/>
  <c r="AK694" i="6"/>
  <c r="AK689" i="6"/>
  <c r="AK228" i="6"/>
  <c r="AK1466" i="6"/>
  <c r="AK1643" i="6"/>
  <c r="AK2162" i="6"/>
  <c r="AK1968" i="6"/>
  <c r="AK1884" i="6"/>
  <c r="AK1830" i="6"/>
  <c r="AK1753" i="6"/>
  <c r="AK2125" i="6"/>
  <c r="AK598" i="6"/>
  <c r="AK839" i="6"/>
  <c r="AK548" i="6"/>
  <c r="AK1751" i="6"/>
  <c r="AK567" i="6"/>
  <c r="AK298" i="6"/>
  <c r="AK727" i="6"/>
  <c r="AK1679" i="6"/>
  <c r="AK783" i="6"/>
  <c r="AK1754" i="6"/>
  <c r="AK2211" i="6"/>
  <c r="AK1453" i="6"/>
  <c r="AK592" i="6"/>
  <c r="AK1371" i="6"/>
  <c r="AK1973" i="6"/>
  <c r="AK1862" i="6"/>
  <c r="AK1875" i="6"/>
  <c r="AK1821" i="6"/>
  <c r="AK1677" i="6"/>
  <c r="AK702" i="6"/>
  <c r="AK718" i="6"/>
  <c r="AK8" i="6"/>
  <c r="AK669" i="6"/>
  <c r="AK486" i="6"/>
  <c r="AK635" i="6"/>
  <c r="AK744" i="6"/>
  <c r="AK542" i="6"/>
  <c r="AK1764" i="6"/>
  <c r="AK1272" i="6"/>
  <c r="AK1745" i="6"/>
  <c r="AK1468" i="6"/>
  <c r="AK2242" i="6"/>
  <c r="AK2223" i="6"/>
  <c r="AK2121" i="6"/>
  <c r="AK639" i="6"/>
  <c r="AK511" i="6"/>
  <c r="AK1883" i="6"/>
  <c r="AK1147" i="6"/>
  <c r="AK732" i="6"/>
  <c r="AK397" i="6"/>
  <c r="AK558" i="6"/>
  <c r="AK582" i="6"/>
  <c r="AK452" i="6"/>
  <c r="AK1644" i="6"/>
  <c r="AK1980" i="6"/>
  <c r="AK1806" i="6"/>
  <c r="AK1662" i="6"/>
  <c r="AK1067" i="6"/>
  <c r="AK227" i="6"/>
  <c r="AK777" i="6"/>
  <c r="AK1771" i="6"/>
  <c r="AK921" i="6"/>
  <c r="AK1378" i="6"/>
  <c r="AK889" i="6"/>
  <c r="AK1807" i="6"/>
  <c r="AK760" i="6"/>
  <c r="AK591" i="6"/>
  <c r="AK1621" i="6"/>
  <c r="AK309" i="6"/>
  <c r="AK729" i="6"/>
  <c r="AK1094" i="6"/>
  <c r="AK2069" i="6"/>
  <c r="AK1076" i="6"/>
  <c r="AK672" i="6"/>
  <c r="AK914" i="6"/>
  <c r="AK749" i="6"/>
  <c r="AK1121" i="6"/>
  <c r="AK884" i="6"/>
  <c r="AK1284" i="6"/>
  <c r="AK234" i="6"/>
  <c r="AK1673" i="6"/>
  <c r="AK1651" i="6"/>
  <c r="AK1971" i="6"/>
  <c r="AK1959" i="6"/>
  <c r="AK2284" i="6"/>
  <c r="AK2201" i="6"/>
  <c r="AK478" i="6"/>
  <c r="AK220" i="6"/>
  <c r="AK423" i="6"/>
  <c r="AK1611" i="6"/>
  <c r="AK532" i="6"/>
  <c r="AK1695" i="6"/>
  <c r="AK1281" i="6"/>
  <c r="AK505" i="6"/>
  <c r="AK1463" i="6"/>
  <c r="AK896" i="6"/>
  <c r="AK404" i="6"/>
  <c r="AK2220" i="6"/>
  <c r="AK2215" i="6"/>
  <c r="AK493" i="6"/>
  <c r="AK1606" i="6"/>
  <c r="AK2365" i="6"/>
  <c r="AK766" i="6"/>
  <c r="AK1705" i="6"/>
  <c r="AK1291" i="6"/>
  <c r="AK1080" i="6"/>
  <c r="AK786" i="6"/>
  <c r="AK1122" i="6"/>
  <c r="AK918" i="6"/>
  <c r="AK432" i="6"/>
  <c r="AK408" i="6"/>
  <c r="AK540" i="6"/>
  <c r="AK880" i="6"/>
  <c r="AK1110" i="6"/>
  <c r="AK1620" i="6"/>
  <c r="AK641" i="6"/>
  <c r="AK837" i="6"/>
  <c r="AK1709" i="6"/>
  <c r="AK1295" i="6"/>
  <c r="AK422" i="6"/>
  <c r="AK470" i="6"/>
  <c r="AK740" i="6"/>
  <c r="AK434" i="6"/>
  <c r="AK1637" i="6"/>
  <c r="AK738" i="6"/>
  <c r="AK1290" i="6"/>
  <c r="AK1763" i="6"/>
  <c r="AK539" i="6"/>
  <c r="AK983" i="6"/>
  <c r="AK1372" i="6"/>
  <c r="AK1614" i="6"/>
  <c r="AK2132" i="6"/>
  <c r="AK671" i="6"/>
  <c r="AK2236" i="6"/>
  <c r="AK1093" i="6"/>
  <c r="AK1073" i="6"/>
  <c r="AK2175" i="6"/>
  <c r="AK2313" i="6"/>
  <c r="AK891" i="6"/>
  <c r="AK2288" i="6"/>
  <c r="AK822" i="6"/>
  <c r="AK878" i="6"/>
  <c r="AK461" i="6"/>
  <c r="AK1685" i="6"/>
  <c r="AK1271" i="6"/>
  <c r="AK1451" i="6"/>
  <c r="AK547" i="6"/>
  <c r="AK978" i="6"/>
  <c r="AK1303" i="6"/>
  <c r="AK1369" i="6"/>
  <c r="AK695" i="6"/>
  <c r="AK520" i="6"/>
  <c r="AK467" i="6"/>
  <c r="AK1812" i="6"/>
  <c r="AK1668" i="6"/>
  <c r="AK734" i="6"/>
  <c r="AK1706" i="6"/>
  <c r="AK1292" i="6"/>
  <c r="AK1143" i="6"/>
  <c r="AK1131" i="6"/>
  <c r="AK2221" i="6"/>
  <c r="AK2295" i="6"/>
  <c r="AK2103" i="6"/>
  <c r="AK321" i="6"/>
  <c r="AK463" i="6"/>
  <c r="AK405" i="6"/>
  <c r="AK579" i="6"/>
  <c r="AK2351" i="6"/>
  <c r="AK649" i="6"/>
  <c r="AK284" i="6"/>
  <c r="AK1127" i="6"/>
  <c r="AK1690" i="6"/>
  <c r="AK1276" i="6"/>
  <c r="AK812" i="6"/>
  <c r="AK2061" i="6"/>
  <c r="AK241" i="6"/>
  <c r="AK1596" i="6"/>
  <c r="AK1962" i="6"/>
  <c r="AK1878" i="6"/>
  <c r="AK1824" i="6"/>
  <c r="AK1680" i="6"/>
  <c r="AK2222" i="6"/>
  <c r="AK318" i="6"/>
  <c r="AK2342" i="6"/>
  <c r="AK691" i="6"/>
  <c r="AK774" i="6"/>
  <c r="AK779" i="6"/>
  <c r="AK597" i="6"/>
  <c r="AK2138" i="6"/>
  <c r="AK721" i="6"/>
  <c r="AK1374" i="6"/>
  <c r="AK2343" i="6"/>
  <c r="AK2151" i="6"/>
  <c r="AK707" i="6"/>
  <c r="AK2193" i="6"/>
  <c r="AK1676" i="6"/>
  <c r="AK601" i="6"/>
  <c r="AK222" i="6"/>
  <c r="AK768" i="6"/>
  <c r="AK487" i="6"/>
  <c r="AK469" i="6"/>
  <c r="AK655" i="6"/>
  <c r="AK991" i="6"/>
  <c r="AK481" i="6"/>
  <c r="AK411" i="6"/>
  <c r="AK1616" i="6"/>
  <c r="AK1366" i="6"/>
  <c r="AK660" i="6"/>
  <c r="AK1357" i="6"/>
  <c r="AK2070" i="6"/>
  <c r="AK2371" i="6"/>
  <c r="AK651" i="6"/>
  <c r="AK676" i="6"/>
  <c r="AK841" i="6"/>
  <c r="AK1828" i="6"/>
  <c r="AK2114" i="6"/>
  <c r="AK1696" i="6"/>
  <c r="AK1282" i="6"/>
  <c r="AK14" i="6"/>
  <c r="AK291" i="6"/>
  <c r="AK2181" i="6"/>
  <c r="AK2319" i="6"/>
  <c r="AK897" i="6"/>
  <c r="AK451" i="6"/>
  <c r="AK748" i="6"/>
  <c r="AK979" i="6"/>
  <c r="AK719" i="6"/>
  <c r="AK904" i="6"/>
  <c r="AK22" i="6"/>
  <c r="AK1742" i="6"/>
  <c r="AK468" i="6"/>
  <c r="AK712" i="6"/>
  <c r="AK1633" i="6"/>
  <c r="AK899" i="6"/>
  <c r="AK287" i="6"/>
  <c r="AK674" i="6"/>
  <c r="AK1758" i="6"/>
  <c r="AK1380" i="6"/>
  <c r="AK324" i="6"/>
  <c r="AK226" i="6"/>
  <c r="AK514" i="6"/>
  <c r="AK1699" i="6"/>
  <c r="AK1285" i="6"/>
  <c r="AK988" i="6"/>
  <c r="AK1977" i="6"/>
  <c r="AK1803" i="6"/>
  <c r="AK1659" i="6"/>
  <c r="AK2140" i="6"/>
  <c r="AK1356" i="6"/>
  <c r="AK874" i="6"/>
  <c r="AK409" i="6"/>
  <c r="AK1608" i="6"/>
  <c r="AK460" i="6"/>
  <c r="AK2159" i="6"/>
  <c r="AK278" i="6"/>
  <c r="AK771" i="6"/>
  <c r="AK272" i="6"/>
  <c r="AK775" i="6"/>
  <c r="AK237" i="6"/>
  <c r="AK2307" i="6"/>
  <c r="AK2115" i="6"/>
  <c r="AK633" i="6"/>
  <c r="AK731" i="6"/>
  <c r="AK2217" i="6"/>
  <c r="AK1062" i="6"/>
  <c r="AK1158" i="6"/>
  <c r="AK804" i="6"/>
  <c r="AK906" i="6"/>
  <c r="AK1305" i="6"/>
  <c r="AK1353" i="6"/>
  <c r="AK1461" i="6"/>
  <c r="AK2173" i="6"/>
  <c r="AK711" i="6"/>
  <c r="AK747" i="6"/>
  <c r="AK1263" i="6"/>
  <c r="AK696" i="6"/>
  <c r="AK1161" i="6"/>
  <c r="AK909" i="6"/>
  <c r="AK1957" i="6"/>
  <c r="AK1770" i="6"/>
  <c r="AK479" i="6"/>
  <c r="AK1312" i="6"/>
  <c r="AK433" i="6"/>
  <c r="AK2213" i="6"/>
  <c r="AK504" i="6"/>
  <c r="AK406" i="6"/>
  <c r="AK1603" i="6"/>
  <c r="AK829" i="6"/>
  <c r="AK563" i="6"/>
  <c r="AK681" i="6"/>
  <c r="AK685" i="6"/>
  <c r="AK666" i="6"/>
  <c r="AK1632" i="6"/>
  <c r="AK2206" i="6"/>
  <c r="AK477" i="6"/>
  <c r="AK1462" i="6"/>
  <c r="AK1460" i="6"/>
  <c r="AK815" i="6"/>
  <c r="AK972" i="6"/>
  <c r="AK1363" i="6"/>
  <c r="AK796" i="6"/>
  <c r="AK17" i="6"/>
  <c r="AK1309" i="6"/>
  <c r="AK1375" i="6"/>
  <c r="AK2205" i="6"/>
  <c r="AK919" i="6"/>
  <c r="AK500" i="6"/>
  <c r="AK1448" i="6"/>
  <c r="AK833" i="6"/>
  <c r="AK1075" i="6"/>
  <c r="AK2197" i="6"/>
  <c r="AK677" i="6"/>
  <c r="AK678" i="6"/>
  <c r="AK320" i="6"/>
  <c r="AK224" i="6"/>
  <c r="AK920" i="6"/>
  <c r="AK632" i="6"/>
  <c r="AK221" i="6"/>
  <c r="AK1638" i="6"/>
  <c r="AK1974" i="6"/>
  <c r="AK1890" i="6"/>
  <c r="AK1656" i="6"/>
  <c r="AK2190" i="6"/>
  <c r="AK2226" i="6"/>
  <c r="AK2352" i="6"/>
  <c r="AK2328" i="6"/>
  <c r="AK2124" i="6"/>
  <c r="AK2160" i="6"/>
  <c r="AK1070" i="6"/>
  <c r="AK392" i="6"/>
  <c r="AK1688" i="6"/>
  <c r="AK1274" i="6"/>
  <c r="AK789" i="6"/>
  <c r="AK927" i="6"/>
  <c r="AK393" i="6"/>
  <c r="AK1315" i="6"/>
  <c r="AK1381" i="6"/>
  <c r="AK1691" i="6"/>
  <c r="AK1277" i="6"/>
  <c r="AK491" i="6"/>
  <c r="AK1079" i="6"/>
  <c r="AK545" i="6"/>
  <c r="AK302" i="6"/>
  <c r="AK1757" i="6"/>
  <c r="AK1625" i="6"/>
  <c r="AK989" i="6"/>
  <c r="AK1469" i="6"/>
  <c r="AK1819" i="6"/>
  <c r="AK439" i="6"/>
  <c r="AK1981" i="6"/>
  <c r="AK1321" i="6"/>
  <c r="AK28" i="6"/>
  <c r="AK2187" i="6"/>
  <c r="AK2325" i="6"/>
  <c r="AK587" i="6"/>
  <c r="AK2180" i="6"/>
  <c r="AK1310" i="6"/>
  <c r="AK1264" i="6"/>
  <c r="AK781" i="6"/>
  <c r="AK985" i="6"/>
  <c r="AK1669" i="6"/>
  <c r="AK445" i="6"/>
  <c r="AK1891" i="6"/>
  <c r="AK2049" i="6"/>
  <c r="AK271" i="6"/>
  <c r="AK2168" i="6"/>
  <c r="AK1831" i="6"/>
  <c r="AK667" i="6"/>
  <c r="AK1970" i="6"/>
  <c r="AK1627" i="6"/>
  <c r="AK780" i="6"/>
  <c r="AK1450" i="6"/>
  <c r="AK315" i="6"/>
  <c r="AK1607" i="6"/>
  <c r="AK1969" i="6"/>
  <c r="AK2169" i="6"/>
  <c r="AK2367" i="6"/>
  <c r="AK885" i="6"/>
  <c r="AK2043" i="6"/>
  <c r="AK1454" i="6"/>
  <c r="AK515" i="6"/>
  <c r="AK488" i="6"/>
  <c r="AK2219" i="6"/>
  <c r="AK584" i="6"/>
  <c r="AK497" i="6"/>
  <c r="AK1126" i="6"/>
  <c r="AK506" i="6"/>
  <c r="AK29" i="6"/>
  <c r="AK269" i="6"/>
  <c r="AK697" i="6"/>
  <c r="AK1456" i="6"/>
  <c r="AK1442" i="6"/>
  <c r="AK827" i="6"/>
  <c r="AK1879" i="6"/>
  <c r="AK1697" i="6"/>
  <c r="AK1283" i="6"/>
  <c r="AK2186" i="6"/>
  <c r="AK1769" i="6"/>
  <c r="AK1631" i="6"/>
  <c r="AK661" i="6"/>
  <c r="AK475" i="6"/>
  <c r="AK637" i="6"/>
  <c r="AK1684" i="6"/>
  <c r="AK1270" i="6"/>
  <c r="AK2306" i="6"/>
  <c r="AK282" i="6"/>
  <c r="AK2156" i="6"/>
  <c r="AK2294" i="6"/>
  <c r="AK2241" i="6"/>
  <c r="AK2139" i="6"/>
  <c r="AK1639" i="6"/>
  <c r="AK328" i="6"/>
  <c r="AK701" i="6"/>
  <c r="AK1868" i="6"/>
  <c r="AK1814" i="6"/>
  <c r="AK1452" i="6"/>
  <c r="AK503" i="6"/>
  <c r="AK330" i="6"/>
  <c r="AK1646" i="6"/>
  <c r="AK21" i="6"/>
  <c r="AK1961" i="6"/>
  <c r="AK1889" i="6"/>
  <c r="AK1655" i="6"/>
  <c r="AS248" i="6"/>
  <c r="AK435" i="6"/>
  <c r="AK561" i="6"/>
  <c r="AK513" i="6"/>
  <c r="AK459" i="6"/>
  <c r="AK2203" i="6"/>
  <c r="AK578" i="6"/>
  <c r="AK521" i="6"/>
  <c r="AK1964" i="6"/>
  <c r="AK1880" i="6"/>
  <c r="AK1826" i="6"/>
  <c r="AK1682" i="6"/>
  <c r="AK312" i="6"/>
  <c r="AK494" i="6"/>
  <c r="AS260" i="6"/>
  <c r="AK260" i="6" s="1"/>
  <c r="AK594" i="6"/>
  <c r="AK1364" i="6"/>
  <c r="AK1097" i="6"/>
  <c r="AK1886" i="6"/>
  <c r="AK1652" i="6"/>
  <c r="AS255" i="6"/>
  <c r="AK255" i="6" s="1"/>
  <c r="AQ250" i="6"/>
  <c r="AK1109" i="6"/>
  <c r="AK1157" i="6"/>
  <c r="AK1640" i="6"/>
  <c r="AK1976" i="6"/>
  <c r="AK1802" i="6"/>
  <c r="AK1658" i="6"/>
  <c r="AQ270" i="6"/>
  <c r="AQ257" i="6"/>
  <c r="AK257" i="6" s="1"/>
  <c r="AK1760" i="6"/>
  <c r="AK1808" i="6"/>
  <c r="AK1664" i="6"/>
  <c r="AK325" i="6"/>
  <c r="AK428" i="6"/>
  <c r="AK1465" i="6"/>
  <c r="AK1162" i="6"/>
  <c r="AS253" i="6"/>
  <c r="AK253" i="6" s="1"/>
  <c r="AK1163" i="6"/>
  <c r="AS244" i="6"/>
  <c r="AK244" i="6" s="1"/>
  <c r="AS267" i="6"/>
  <c r="AK570" i="6"/>
  <c r="AK1642" i="6"/>
  <c r="AK1978" i="6"/>
  <c r="AQ251" i="6"/>
  <c r="AK251" i="6" s="1"/>
  <c r="AK216" i="6"/>
  <c r="AK1766" i="6"/>
  <c r="AK1952" i="6"/>
  <c r="AK1670" i="6"/>
  <c r="AK310" i="6"/>
  <c r="AK482" i="6"/>
  <c r="AK402" i="6"/>
  <c r="AK1958" i="6"/>
  <c r="AK1874" i="6"/>
  <c r="AK1820" i="6"/>
  <c r="AK523" i="6"/>
  <c r="AK466" i="6"/>
  <c r="AS264" i="6"/>
  <c r="AK974" i="6"/>
  <c r="AK1767" i="6"/>
  <c r="AK229" i="6"/>
  <c r="AQ261" i="6"/>
  <c r="AK2134" i="6"/>
  <c r="AK292" i="6"/>
  <c r="AK1360" i="6"/>
  <c r="AK1629" i="6"/>
  <c r="AK787" i="6"/>
  <c r="AK2119" i="6"/>
  <c r="AK2235" i="6"/>
  <c r="AK2133" i="6"/>
  <c r="AK756" i="6"/>
  <c r="AK643" i="6"/>
  <c r="AK2350" i="6"/>
  <c r="AK529" i="6"/>
  <c r="AK1648" i="6"/>
  <c r="AK1864" i="6"/>
  <c r="AK910" i="6"/>
  <c r="AK1156" i="6"/>
  <c r="AK214" i="6"/>
  <c r="AK1956" i="6"/>
  <c r="AK1872" i="6"/>
  <c r="AK1818" i="6"/>
  <c r="AK1674" i="6"/>
  <c r="AK650" i="6"/>
  <c r="AK1060" i="6"/>
  <c r="AQ248" i="6"/>
  <c r="AK1055" i="6"/>
  <c r="AK1139" i="6"/>
  <c r="AK1370" i="6"/>
  <c r="AK566" i="6"/>
  <c r="AK1967" i="6"/>
  <c r="AK1805" i="6"/>
  <c r="AK1661" i="6"/>
  <c r="AK1686" i="6"/>
  <c r="AK441" i="6"/>
  <c r="AK483" i="6"/>
  <c r="AK519" i="6"/>
  <c r="AK465" i="6"/>
  <c r="AS250" i="6"/>
  <c r="AK268" i="6"/>
  <c r="AK246" i="6"/>
  <c r="AS262" i="6"/>
  <c r="AK1081" i="6"/>
  <c r="AK1756" i="6"/>
  <c r="AK585" i="6"/>
  <c r="AS252" i="6"/>
  <c r="AK252" i="6" s="1"/>
  <c r="AS249" i="6"/>
  <c r="AK1153" i="6"/>
  <c r="AK840" i="6"/>
  <c r="AK1746" i="6"/>
  <c r="AK1129" i="6"/>
  <c r="AK1602" i="6"/>
  <c r="AK762" i="6"/>
  <c r="AK784" i="6"/>
  <c r="AK583" i="6"/>
  <c r="AK1308" i="6"/>
  <c r="AK535" i="6"/>
  <c r="AK1954" i="6"/>
  <c r="AK1870" i="6"/>
  <c r="AQ259" i="6"/>
  <c r="AK2312" i="6"/>
  <c r="AK1265" i="6"/>
  <c r="AK1445" i="6"/>
  <c r="AK767" i="6"/>
  <c r="AK1151" i="6"/>
  <c r="AK425" i="6"/>
  <c r="AK1376" i="6"/>
  <c r="AS270" i="6"/>
  <c r="AK266" i="6"/>
  <c r="AK647" i="6"/>
  <c r="AK752" i="6"/>
  <c r="AK1979" i="6"/>
  <c r="AK1811" i="6"/>
  <c r="AK1667" i="6"/>
  <c r="AK1266" i="6"/>
  <c r="AK447" i="6"/>
  <c r="AK489" i="6"/>
  <c r="AK525" i="6"/>
  <c r="AK471" i="6"/>
  <c r="AK1623" i="6"/>
  <c r="AK726" i="6"/>
  <c r="AK565" i="6"/>
  <c r="AK708" i="6"/>
  <c r="AK730" i="6"/>
  <c r="AK2290" i="6"/>
  <c r="AK2192" i="6"/>
  <c r="AK1107" i="6"/>
  <c r="AS247" i="6"/>
  <c r="AK247" i="6" s="1"/>
  <c r="AK1752" i="6"/>
  <c r="AK2198" i="6"/>
  <c r="AK803" i="6"/>
  <c r="AK2163" i="6"/>
  <c r="AK2361" i="6"/>
  <c r="AK879" i="6"/>
  <c r="AK1362" i="6"/>
  <c r="AK1960" i="6"/>
  <c r="AK1876" i="6"/>
  <c r="AQ245" i="6"/>
  <c r="AK245" i="6" s="1"/>
  <c r="AK2251" i="6"/>
  <c r="AQ263" i="6"/>
  <c r="AK263" i="6" s="1"/>
  <c r="AQ249" i="6"/>
  <c r="AS265" i="6"/>
  <c r="AK265" i="6" s="1"/>
  <c r="AK782" i="6"/>
  <c r="AK431" i="6"/>
  <c r="AK1316" i="6"/>
  <c r="AS254" i="6"/>
  <c r="AK758" i="6"/>
  <c r="AK1865" i="6"/>
  <c r="AK1817" i="6"/>
  <c r="AK1071" i="6"/>
  <c r="AK1119" i="6"/>
  <c r="AK2066" i="6"/>
  <c r="AK543" i="6"/>
  <c r="AK495" i="6"/>
  <c r="AK531" i="6"/>
  <c r="AK476" i="6"/>
  <c r="AK13" i="6"/>
  <c r="AK925" i="6"/>
  <c r="AQ267" i="6"/>
  <c r="AS259" i="6"/>
  <c r="AK2301" i="6"/>
  <c r="AK2109" i="6"/>
  <c r="AK1114" i="6"/>
  <c r="AK1446" i="6"/>
  <c r="AQ264" i="6"/>
  <c r="AK703" i="6"/>
  <c r="AK1966" i="6"/>
  <c r="AK1882" i="6"/>
  <c r="AK1104" i="6"/>
  <c r="AK1103" i="6"/>
  <c r="AK20" i="6"/>
  <c r="AK2360" i="6"/>
  <c r="AK2317" i="6"/>
  <c r="AK1115" i="6"/>
  <c r="AK2348" i="6"/>
  <c r="AQ254" i="6"/>
  <c r="AK1061" i="6"/>
  <c r="AK1106" i="6"/>
  <c r="AK797" i="6"/>
  <c r="AK437" i="6"/>
  <c r="AK1100" i="6"/>
  <c r="AK1352" i="6"/>
  <c r="AK2309" i="6"/>
  <c r="AK764" i="6"/>
  <c r="AK1649" i="6"/>
  <c r="AK1871" i="6"/>
  <c r="AK1823" i="6"/>
  <c r="AK549" i="6"/>
  <c r="AK501" i="6"/>
  <c r="AK537" i="6"/>
  <c r="AK962" i="6"/>
  <c r="AK1825" i="6"/>
  <c r="AK580" i="6"/>
  <c r="AQ262" i="6"/>
  <c r="AK1447" i="6"/>
  <c r="AS243" i="6"/>
  <c r="AK1698" i="6"/>
  <c r="AS258" i="6"/>
  <c r="AK258" i="6" s="1"/>
  <c r="AK679" i="6"/>
  <c r="AS261" i="6"/>
  <c r="AQ256" i="6"/>
  <c r="AK256" i="6" s="1"/>
  <c r="AK709" i="6"/>
  <c r="AK1297" i="6"/>
  <c r="AK2289" i="6"/>
  <c r="AK2337" i="6"/>
  <c r="AK517" i="6"/>
  <c r="AK1636" i="6"/>
  <c r="AK1972" i="6"/>
  <c r="AK1888" i="6"/>
  <c r="AK595" i="6"/>
  <c r="AQ243" i="6"/>
  <c r="AK1098" i="6"/>
  <c r="AK2336" i="6"/>
  <c r="AK2324" i="6"/>
  <c r="AK1748" i="6"/>
  <c r="AK905" i="6"/>
  <c r="AK588" i="6"/>
  <c r="AK239" i="6"/>
  <c r="AK890" i="6"/>
  <c r="AK1358" i="6"/>
  <c r="AQ242" i="6"/>
  <c r="AK242" i="6" s="1"/>
  <c r="AK2366" i="6"/>
  <c r="AK770" i="6"/>
  <c r="AK1955" i="6"/>
  <c r="AK1877" i="6"/>
  <c r="AK1829" i="6"/>
  <c r="AK1167" i="6"/>
  <c r="AK915" i="6"/>
  <c r="AK429" i="6"/>
  <c r="AK555" i="6"/>
  <c r="AK507" i="6"/>
  <c r="AK453" i="6"/>
  <c r="AK968" i="6"/>
  <c r="AT662" i="6" l="1"/>
  <c r="AT812" i="6"/>
  <c r="AT2042" i="6"/>
  <c r="AK248" i="6"/>
  <c r="AT272" i="6"/>
  <c r="AT392" i="6"/>
  <c r="AT1592" i="6"/>
  <c r="AK262" i="6"/>
  <c r="AK250" i="6"/>
  <c r="AK270" i="6"/>
  <c r="AK249" i="6"/>
  <c r="AT302" i="6"/>
  <c r="AT2102" i="6"/>
  <c r="AT2" i="6"/>
  <c r="AT1142" i="6"/>
  <c r="AT452" i="6"/>
  <c r="AT1292" i="6"/>
  <c r="AK254" i="6"/>
  <c r="AT422" i="6"/>
  <c r="AT1262" i="6"/>
  <c r="AT632" i="6"/>
  <c r="AT572" i="6"/>
  <c r="AT1082" i="6"/>
  <c r="AK267" i="6"/>
  <c r="AK243" i="6"/>
  <c r="AK264" i="6"/>
  <c r="AT1112" i="6"/>
  <c r="AT1352" i="6"/>
  <c r="AT1442" i="6"/>
  <c r="AT1682" i="6"/>
  <c r="AT2282" i="6"/>
  <c r="AT722" i="6"/>
  <c r="AT752" i="6"/>
  <c r="AT482" i="6"/>
  <c r="AT1652" i="6"/>
  <c r="AT962" i="6"/>
  <c r="AT1952" i="6"/>
  <c r="AT1802" i="6"/>
  <c r="AT1052" i="6"/>
  <c r="AT902" i="6"/>
  <c r="AT542" i="6"/>
  <c r="AT872" i="6"/>
  <c r="AT2192" i="6"/>
  <c r="AT1862" i="6"/>
  <c r="AT1622" i="6"/>
  <c r="AT2312" i="6"/>
  <c r="AT1742" i="6"/>
  <c r="AT2342" i="6"/>
  <c r="AT692" i="6"/>
  <c r="AT782" i="6"/>
  <c r="AK259" i="6"/>
  <c r="AT2132" i="6"/>
  <c r="AT512" i="6"/>
  <c r="AT2162" i="6"/>
  <c r="AT212" i="6"/>
  <c r="AT2222" i="6"/>
  <c r="AK261" i="6"/>
  <c r="AT242" i="6" l="1"/>
  <c r="AH751" i="6" l="1"/>
  <c r="AG751" i="6"/>
  <c r="AF751" i="6"/>
  <c r="W751" i="6"/>
  <c r="V751" i="6"/>
  <c r="U751" i="6"/>
  <c r="AH750" i="6"/>
  <c r="AG750" i="6"/>
  <c r="AF750" i="6"/>
  <c r="W750" i="6"/>
  <c r="V750" i="6"/>
  <c r="U750" i="6"/>
  <c r="AH749" i="6"/>
  <c r="AG749" i="6"/>
  <c r="AF749" i="6"/>
  <c r="W749" i="6"/>
  <c r="V749" i="6"/>
  <c r="U749" i="6"/>
  <c r="AH748" i="6"/>
  <c r="AG748" i="6"/>
  <c r="AF748" i="6"/>
  <c r="W748" i="6"/>
  <c r="V748" i="6"/>
  <c r="U748" i="6"/>
  <c r="AH747" i="6"/>
  <c r="AG747" i="6"/>
  <c r="AF747" i="6"/>
  <c r="W747" i="6"/>
  <c r="V747" i="6"/>
  <c r="U747" i="6"/>
  <c r="AH746" i="6"/>
  <c r="AG746" i="6"/>
  <c r="AF746" i="6"/>
  <c r="W746" i="6"/>
  <c r="V746" i="6"/>
  <c r="U746" i="6"/>
  <c r="AH745" i="6"/>
  <c r="AG745" i="6"/>
  <c r="AF745" i="6"/>
  <c r="W745" i="6"/>
  <c r="V745" i="6"/>
  <c r="U745" i="6"/>
  <c r="AH744" i="6"/>
  <c r="AG744" i="6"/>
  <c r="AF744" i="6"/>
  <c r="W744" i="6"/>
  <c r="V744" i="6"/>
  <c r="U744" i="6"/>
  <c r="AH743" i="6"/>
  <c r="AG743" i="6"/>
  <c r="AF743" i="6"/>
  <c r="W743" i="6"/>
  <c r="V743" i="6"/>
  <c r="U743" i="6"/>
  <c r="AH742" i="6"/>
  <c r="AG742" i="6"/>
  <c r="AF742" i="6"/>
  <c r="W742" i="6"/>
  <c r="V742" i="6"/>
  <c r="U742" i="6"/>
  <c r="AH741" i="6"/>
  <c r="AG741" i="6"/>
  <c r="AF741" i="6"/>
  <c r="W741" i="6"/>
  <c r="V741" i="6"/>
  <c r="U741" i="6"/>
  <c r="AH740" i="6"/>
  <c r="AG740" i="6"/>
  <c r="AF740" i="6"/>
  <c r="W740" i="6"/>
  <c r="V740" i="6"/>
  <c r="U740" i="6"/>
  <c r="AH739" i="6"/>
  <c r="AG739" i="6"/>
  <c r="AF739" i="6"/>
  <c r="W739" i="6"/>
  <c r="V739" i="6"/>
  <c r="U739" i="6"/>
  <c r="AH738" i="6"/>
  <c r="AG738" i="6"/>
  <c r="AF738" i="6"/>
  <c r="W738" i="6"/>
  <c r="V738" i="6"/>
  <c r="U738" i="6"/>
  <c r="AH737" i="6"/>
  <c r="AG737" i="6"/>
  <c r="AF737" i="6"/>
  <c r="W737" i="6"/>
  <c r="V737" i="6"/>
  <c r="U737" i="6"/>
  <c r="AH736" i="6"/>
  <c r="AG736" i="6"/>
  <c r="AF736" i="6"/>
  <c r="W736" i="6"/>
  <c r="V736" i="6"/>
  <c r="U736" i="6"/>
  <c r="AH735" i="6"/>
  <c r="AG735" i="6"/>
  <c r="AF735" i="6"/>
  <c r="W735" i="6"/>
  <c r="V735" i="6"/>
  <c r="U735" i="6"/>
  <c r="AH734" i="6"/>
  <c r="AG734" i="6"/>
  <c r="AF734" i="6"/>
  <c r="W734" i="6"/>
  <c r="V734" i="6"/>
  <c r="U734" i="6"/>
  <c r="AH733" i="6"/>
  <c r="AG733" i="6"/>
  <c r="AF733" i="6"/>
  <c r="W733" i="6"/>
  <c r="V733" i="6"/>
  <c r="U733" i="6"/>
  <c r="AH732" i="6"/>
  <c r="AG732" i="6"/>
  <c r="AF732" i="6"/>
  <c r="W732" i="6"/>
  <c r="V732" i="6"/>
  <c r="U732" i="6"/>
  <c r="AH731" i="6"/>
  <c r="AG731" i="6"/>
  <c r="AF731" i="6"/>
  <c r="W731" i="6"/>
  <c r="V731" i="6"/>
  <c r="U731" i="6"/>
  <c r="AH730" i="6"/>
  <c r="AG730" i="6"/>
  <c r="AF730" i="6"/>
  <c r="W730" i="6"/>
  <c r="V730" i="6"/>
  <c r="U730" i="6"/>
  <c r="AH729" i="6"/>
  <c r="AG729" i="6"/>
  <c r="AF729" i="6"/>
  <c r="W729" i="6"/>
  <c r="V729" i="6"/>
  <c r="U729" i="6"/>
  <c r="AH728" i="6"/>
  <c r="AG728" i="6"/>
  <c r="AF728" i="6"/>
  <c r="W728" i="6"/>
  <c r="V728" i="6"/>
  <c r="U728" i="6"/>
  <c r="AH727" i="6"/>
  <c r="AG727" i="6"/>
  <c r="AF727" i="6"/>
  <c r="W727" i="6"/>
  <c r="V727" i="6"/>
  <c r="U727" i="6"/>
  <c r="AH726" i="6"/>
  <c r="AG726" i="6"/>
  <c r="AF726" i="6"/>
  <c r="W726" i="6"/>
  <c r="V726" i="6"/>
  <c r="U726" i="6"/>
  <c r="AH725" i="6"/>
  <c r="AG725" i="6"/>
  <c r="AF725" i="6"/>
  <c r="W725" i="6"/>
  <c r="V725" i="6"/>
  <c r="U725" i="6"/>
  <c r="AH724" i="6"/>
  <c r="AG724" i="6"/>
  <c r="AF724" i="6"/>
  <c r="W724" i="6"/>
  <c r="V724" i="6"/>
  <c r="U724" i="6"/>
  <c r="AH723" i="6"/>
  <c r="AG723" i="6"/>
  <c r="AF723" i="6"/>
  <c r="W723" i="6"/>
  <c r="V723" i="6"/>
  <c r="U723" i="6"/>
  <c r="AH722" i="6"/>
  <c r="AG722" i="6"/>
  <c r="AF722" i="6"/>
  <c r="W722" i="6"/>
  <c r="V722" i="6"/>
  <c r="U722" i="6"/>
  <c r="AH2371" i="6"/>
  <c r="AG2371" i="6"/>
  <c r="AF2371" i="6"/>
  <c r="W2371" i="6"/>
  <c r="V2371" i="6"/>
  <c r="U2371" i="6"/>
  <c r="AH2370" i="6"/>
  <c r="AG2370" i="6"/>
  <c r="AF2370" i="6"/>
  <c r="W2370" i="6"/>
  <c r="V2370" i="6"/>
  <c r="U2370" i="6"/>
  <c r="AH2369" i="6"/>
  <c r="AG2369" i="6"/>
  <c r="AF2369" i="6"/>
  <c r="W2369" i="6"/>
  <c r="V2369" i="6"/>
  <c r="U2369" i="6"/>
  <c r="AH2368" i="6"/>
  <c r="AG2368" i="6"/>
  <c r="AF2368" i="6"/>
  <c r="W2368" i="6"/>
  <c r="V2368" i="6"/>
  <c r="U2368" i="6"/>
  <c r="AH2367" i="6"/>
  <c r="AG2367" i="6"/>
  <c r="AF2367" i="6"/>
  <c r="W2367" i="6"/>
  <c r="V2367" i="6"/>
  <c r="U2367" i="6"/>
  <c r="AH2366" i="6"/>
  <c r="AG2366" i="6"/>
  <c r="AF2366" i="6"/>
  <c r="W2366" i="6"/>
  <c r="V2366" i="6"/>
  <c r="U2366" i="6"/>
  <c r="AH2365" i="6"/>
  <c r="AG2365" i="6"/>
  <c r="AF2365" i="6"/>
  <c r="W2365" i="6"/>
  <c r="V2365" i="6"/>
  <c r="U2365" i="6"/>
  <c r="AH2364" i="6"/>
  <c r="AG2364" i="6"/>
  <c r="AF2364" i="6"/>
  <c r="W2364" i="6"/>
  <c r="V2364" i="6"/>
  <c r="U2364" i="6"/>
  <c r="AH2363" i="6"/>
  <c r="AG2363" i="6"/>
  <c r="AF2363" i="6"/>
  <c r="W2363" i="6"/>
  <c r="V2363" i="6"/>
  <c r="U2363" i="6"/>
  <c r="AH2362" i="6"/>
  <c r="AG2362" i="6"/>
  <c r="AF2362" i="6"/>
  <c r="W2362" i="6"/>
  <c r="V2362" i="6"/>
  <c r="U2362" i="6"/>
  <c r="AH2361" i="6"/>
  <c r="AG2361" i="6"/>
  <c r="AF2361" i="6"/>
  <c r="W2361" i="6"/>
  <c r="V2361" i="6"/>
  <c r="U2361" i="6"/>
  <c r="AH2360" i="6"/>
  <c r="AG2360" i="6"/>
  <c r="AF2360" i="6"/>
  <c r="W2360" i="6"/>
  <c r="V2360" i="6"/>
  <c r="U2360" i="6"/>
  <c r="AH2359" i="6"/>
  <c r="AG2359" i="6"/>
  <c r="AF2359" i="6"/>
  <c r="W2359" i="6"/>
  <c r="V2359" i="6"/>
  <c r="U2359" i="6"/>
  <c r="AH2358" i="6"/>
  <c r="AG2358" i="6"/>
  <c r="AF2358" i="6"/>
  <c r="W2358" i="6"/>
  <c r="V2358" i="6"/>
  <c r="U2358" i="6"/>
  <c r="AH2357" i="6"/>
  <c r="AG2357" i="6"/>
  <c r="AF2357" i="6"/>
  <c r="W2357" i="6"/>
  <c r="V2357" i="6"/>
  <c r="U2357" i="6"/>
  <c r="AH2356" i="6"/>
  <c r="AG2356" i="6"/>
  <c r="AF2356" i="6"/>
  <c r="W2356" i="6"/>
  <c r="V2356" i="6"/>
  <c r="U2356" i="6"/>
  <c r="AH2355" i="6"/>
  <c r="AG2355" i="6"/>
  <c r="AF2355" i="6"/>
  <c r="W2355" i="6"/>
  <c r="V2355" i="6"/>
  <c r="U2355" i="6"/>
  <c r="AH2354" i="6"/>
  <c r="AG2354" i="6"/>
  <c r="AF2354" i="6"/>
  <c r="W2354" i="6"/>
  <c r="V2354" i="6"/>
  <c r="U2354" i="6"/>
  <c r="AH2353" i="6"/>
  <c r="AG2353" i="6"/>
  <c r="AF2353" i="6"/>
  <c r="W2353" i="6"/>
  <c r="V2353" i="6"/>
  <c r="U2353" i="6"/>
  <c r="AH2352" i="6"/>
  <c r="AG2352" i="6"/>
  <c r="AF2352" i="6"/>
  <c r="W2352" i="6"/>
  <c r="V2352" i="6"/>
  <c r="U2352" i="6"/>
  <c r="AH2351" i="6"/>
  <c r="AG2351" i="6"/>
  <c r="AF2351" i="6"/>
  <c r="W2351" i="6"/>
  <c r="V2351" i="6"/>
  <c r="U2351" i="6"/>
  <c r="AH2350" i="6"/>
  <c r="AG2350" i="6"/>
  <c r="AF2350" i="6"/>
  <c r="W2350" i="6"/>
  <c r="V2350" i="6"/>
  <c r="U2350" i="6"/>
  <c r="AH2349" i="6"/>
  <c r="AG2349" i="6"/>
  <c r="AF2349" i="6"/>
  <c r="W2349" i="6"/>
  <c r="V2349" i="6"/>
  <c r="U2349" i="6"/>
  <c r="AH2348" i="6"/>
  <c r="AG2348" i="6"/>
  <c r="AF2348" i="6"/>
  <c r="W2348" i="6"/>
  <c r="V2348" i="6"/>
  <c r="U2348" i="6"/>
  <c r="AH2347" i="6"/>
  <c r="AG2347" i="6"/>
  <c r="AF2347" i="6"/>
  <c r="W2347" i="6"/>
  <c r="V2347" i="6"/>
  <c r="U2347" i="6"/>
  <c r="AH2346" i="6"/>
  <c r="AG2346" i="6"/>
  <c r="AF2346" i="6"/>
  <c r="W2346" i="6"/>
  <c r="V2346" i="6"/>
  <c r="U2346" i="6"/>
  <c r="AH2345" i="6"/>
  <c r="AG2345" i="6"/>
  <c r="AF2345" i="6"/>
  <c r="W2345" i="6"/>
  <c r="V2345" i="6"/>
  <c r="U2345" i="6"/>
  <c r="AH2344" i="6"/>
  <c r="AG2344" i="6"/>
  <c r="AF2344" i="6"/>
  <c r="W2344" i="6"/>
  <c r="V2344" i="6"/>
  <c r="U2344" i="6"/>
  <c r="AH2343" i="6"/>
  <c r="AG2343" i="6"/>
  <c r="AF2343" i="6"/>
  <c r="W2343" i="6"/>
  <c r="V2343" i="6"/>
  <c r="U2343" i="6"/>
  <c r="AH2342" i="6"/>
  <c r="AG2342" i="6"/>
  <c r="AF2342" i="6"/>
  <c r="W2342" i="6"/>
  <c r="V2342" i="6"/>
  <c r="U2342" i="6"/>
  <c r="AH2341" i="6"/>
  <c r="AG2341" i="6"/>
  <c r="AF2341" i="6"/>
  <c r="W2341" i="6"/>
  <c r="V2341" i="6"/>
  <c r="U2341" i="6"/>
  <c r="AH2340" i="6"/>
  <c r="AG2340" i="6"/>
  <c r="AF2340" i="6"/>
  <c r="W2340" i="6"/>
  <c r="V2340" i="6"/>
  <c r="U2340" i="6"/>
  <c r="AH2339" i="6"/>
  <c r="AG2339" i="6"/>
  <c r="AF2339" i="6"/>
  <c r="W2339" i="6"/>
  <c r="V2339" i="6"/>
  <c r="U2339" i="6"/>
  <c r="AH2338" i="6"/>
  <c r="AG2338" i="6"/>
  <c r="AF2338" i="6"/>
  <c r="W2338" i="6"/>
  <c r="V2338" i="6"/>
  <c r="U2338" i="6"/>
  <c r="AH2337" i="6"/>
  <c r="AG2337" i="6"/>
  <c r="AF2337" i="6"/>
  <c r="W2337" i="6"/>
  <c r="V2337" i="6"/>
  <c r="U2337" i="6"/>
  <c r="AH2336" i="6"/>
  <c r="AG2336" i="6"/>
  <c r="AF2336" i="6"/>
  <c r="W2336" i="6"/>
  <c r="V2336" i="6"/>
  <c r="U2336" i="6"/>
  <c r="AH2335" i="6"/>
  <c r="AG2335" i="6"/>
  <c r="AF2335" i="6"/>
  <c r="W2335" i="6"/>
  <c r="V2335" i="6"/>
  <c r="U2335" i="6"/>
  <c r="AH2334" i="6"/>
  <c r="AG2334" i="6"/>
  <c r="AF2334" i="6"/>
  <c r="W2334" i="6"/>
  <c r="V2334" i="6"/>
  <c r="U2334" i="6"/>
  <c r="AH2333" i="6"/>
  <c r="AG2333" i="6"/>
  <c r="AF2333" i="6"/>
  <c r="W2333" i="6"/>
  <c r="V2333" i="6"/>
  <c r="U2333" i="6"/>
  <c r="AH2332" i="6"/>
  <c r="AG2332" i="6"/>
  <c r="AF2332" i="6"/>
  <c r="W2332" i="6"/>
  <c r="V2332" i="6"/>
  <c r="U2332" i="6"/>
  <c r="AH2331" i="6"/>
  <c r="AG2331" i="6"/>
  <c r="AF2331" i="6"/>
  <c r="W2331" i="6"/>
  <c r="V2331" i="6"/>
  <c r="U2331" i="6"/>
  <c r="AH2330" i="6"/>
  <c r="AG2330" i="6"/>
  <c r="AF2330" i="6"/>
  <c r="W2330" i="6"/>
  <c r="V2330" i="6"/>
  <c r="U2330" i="6"/>
  <c r="AH2329" i="6"/>
  <c r="AG2329" i="6"/>
  <c r="AF2329" i="6"/>
  <c r="W2329" i="6"/>
  <c r="V2329" i="6"/>
  <c r="U2329" i="6"/>
  <c r="AH2328" i="6"/>
  <c r="AG2328" i="6"/>
  <c r="AF2328" i="6"/>
  <c r="W2328" i="6"/>
  <c r="V2328" i="6"/>
  <c r="U2328" i="6"/>
  <c r="AH2327" i="6"/>
  <c r="AG2327" i="6"/>
  <c r="AF2327" i="6"/>
  <c r="W2327" i="6"/>
  <c r="V2327" i="6"/>
  <c r="U2327" i="6"/>
  <c r="AH2326" i="6"/>
  <c r="AG2326" i="6"/>
  <c r="AF2326" i="6"/>
  <c r="W2326" i="6"/>
  <c r="V2326" i="6"/>
  <c r="U2326" i="6"/>
  <c r="AH2325" i="6"/>
  <c r="AG2325" i="6"/>
  <c r="AF2325" i="6"/>
  <c r="W2325" i="6"/>
  <c r="V2325" i="6"/>
  <c r="U2325" i="6"/>
  <c r="AH2324" i="6"/>
  <c r="AG2324" i="6"/>
  <c r="AF2324" i="6"/>
  <c r="W2324" i="6"/>
  <c r="V2324" i="6"/>
  <c r="U2324" i="6"/>
  <c r="AH2323" i="6"/>
  <c r="AG2323" i="6"/>
  <c r="AF2323" i="6"/>
  <c r="W2323" i="6"/>
  <c r="V2323" i="6"/>
  <c r="U2323" i="6"/>
  <c r="AH2322" i="6"/>
  <c r="AG2322" i="6"/>
  <c r="AF2322" i="6"/>
  <c r="W2322" i="6"/>
  <c r="V2322" i="6"/>
  <c r="U2322" i="6"/>
  <c r="AH2321" i="6"/>
  <c r="AG2321" i="6"/>
  <c r="AF2321" i="6"/>
  <c r="W2321" i="6"/>
  <c r="V2321" i="6"/>
  <c r="U2321" i="6"/>
  <c r="AH2320" i="6"/>
  <c r="AG2320" i="6"/>
  <c r="AF2320" i="6"/>
  <c r="W2320" i="6"/>
  <c r="V2320" i="6"/>
  <c r="U2320" i="6"/>
  <c r="AH2319" i="6"/>
  <c r="AG2319" i="6"/>
  <c r="AF2319" i="6"/>
  <c r="W2319" i="6"/>
  <c r="V2319" i="6"/>
  <c r="U2319" i="6"/>
  <c r="AH2318" i="6"/>
  <c r="AG2318" i="6"/>
  <c r="AF2318" i="6"/>
  <c r="W2318" i="6"/>
  <c r="V2318" i="6"/>
  <c r="U2318" i="6"/>
  <c r="AH2317" i="6"/>
  <c r="AG2317" i="6"/>
  <c r="AF2317" i="6"/>
  <c r="W2317" i="6"/>
  <c r="V2317" i="6"/>
  <c r="U2317" i="6"/>
  <c r="AH2316" i="6"/>
  <c r="AG2316" i="6"/>
  <c r="AF2316" i="6"/>
  <c r="W2316" i="6"/>
  <c r="V2316" i="6"/>
  <c r="U2316" i="6"/>
  <c r="AH2315" i="6"/>
  <c r="AG2315" i="6"/>
  <c r="AF2315" i="6"/>
  <c r="W2315" i="6"/>
  <c r="V2315" i="6"/>
  <c r="U2315" i="6"/>
  <c r="AH2314" i="6"/>
  <c r="AG2314" i="6"/>
  <c r="AF2314" i="6"/>
  <c r="W2314" i="6"/>
  <c r="V2314" i="6"/>
  <c r="U2314" i="6"/>
  <c r="AH2313" i="6"/>
  <c r="AG2313" i="6"/>
  <c r="AF2313" i="6"/>
  <c r="W2313" i="6"/>
  <c r="V2313" i="6"/>
  <c r="U2313" i="6"/>
  <c r="AH2312" i="6"/>
  <c r="AG2312" i="6"/>
  <c r="AF2312" i="6"/>
  <c r="W2312" i="6"/>
  <c r="V2312" i="6"/>
  <c r="U2312" i="6"/>
  <c r="AH2311" i="6"/>
  <c r="AG2311" i="6"/>
  <c r="AF2311" i="6"/>
  <c r="W2311" i="6"/>
  <c r="V2311" i="6"/>
  <c r="U2311" i="6"/>
  <c r="AH2310" i="6"/>
  <c r="AG2310" i="6"/>
  <c r="AF2310" i="6"/>
  <c r="W2310" i="6"/>
  <c r="V2310" i="6"/>
  <c r="U2310" i="6"/>
  <c r="AH2309" i="6"/>
  <c r="AG2309" i="6"/>
  <c r="AF2309" i="6"/>
  <c r="W2309" i="6"/>
  <c r="V2309" i="6"/>
  <c r="U2309" i="6"/>
  <c r="AH2308" i="6"/>
  <c r="AG2308" i="6"/>
  <c r="AF2308" i="6"/>
  <c r="W2308" i="6"/>
  <c r="V2308" i="6"/>
  <c r="U2308" i="6"/>
  <c r="AH2307" i="6"/>
  <c r="AG2307" i="6"/>
  <c r="AF2307" i="6"/>
  <c r="W2307" i="6"/>
  <c r="V2307" i="6"/>
  <c r="U2307" i="6"/>
  <c r="AH2306" i="6"/>
  <c r="AG2306" i="6"/>
  <c r="AF2306" i="6"/>
  <c r="W2306" i="6"/>
  <c r="V2306" i="6"/>
  <c r="U2306" i="6"/>
  <c r="AH2305" i="6"/>
  <c r="AG2305" i="6"/>
  <c r="AF2305" i="6"/>
  <c r="W2305" i="6"/>
  <c r="V2305" i="6"/>
  <c r="U2305" i="6"/>
  <c r="AH2304" i="6"/>
  <c r="AG2304" i="6"/>
  <c r="AF2304" i="6"/>
  <c r="W2304" i="6"/>
  <c r="V2304" i="6"/>
  <c r="U2304" i="6"/>
  <c r="AH2303" i="6"/>
  <c r="AG2303" i="6"/>
  <c r="AF2303" i="6"/>
  <c r="W2303" i="6"/>
  <c r="V2303" i="6"/>
  <c r="U2303" i="6"/>
  <c r="AH2302" i="6"/>
  <c r="AG2302" i="6"/>
  <c r="AF2302" i="6"/>
  <c r="W2302" i="6"/>
  <c r="V2302" i="6"/>
  <c r="U2302" i="6"/>
  <c r="AH2301" i="6"/>
  <c r="AG2301" i="6"/>
  <c r="AF2301" i="6"/>
  <c r="W2301" i="6"/>
  <c r="V2301" i="6"/>
  <c r="U2301" i="6"/>
  <c r="AH2300" i="6"/>
  <c r="AG2300" i="6"/>
  <c r="AF2300" i="6"/>
  <c r="W2300" i="6"/>
  <c r="V2300" i="6"/>
  <c r="U2300" i="6"/>
  <c r="AH2299" i="6"/>
  <c r="AG2299" i="6"/>
  <c r="AF2299" i="6"/>
  <c r="W2299" i="6"/>
  <c r="V2299" i="6"/>
  <c r="U2299" i="6"/>
  <c r="AH2298" i="6"/>
  <c r="AG2298" i="6"/>
  <c r="AF2298" i="6"/>
  <c r="W2298" i="6"/>
  <c r="V2298" i="6"/>
  <c r="U2298" i="6"/>
  <c r="AH2297" i="6"/>
  <c r="AG2297" i="6"/>
  <c r="AF2297" i="6"/>
  <c r="W2297" i="6"/>
  <c r="V2297" i="6"/>
  <c r="U2297" i="6"/>
  <c r="AH2296" i="6"/>
  <c r="AG2296" i="6"/>
  <c r="AF2296" i="6"/>
  <c r="W2296" i="6"/>
  <c r="V2296" i="6"/>
  <c r="U2296" i="6"/>
  <c r="AH2295" i="6"/>
  <c r="AG2295" i="6"/>
  <c r="AF2295" i="6"/>
  <c r="W2295" i="6"/>
  <c r="V2295" i="6"/>
  <c r="U2295" i="6"/>
  <c r="AH2294" i="6"/>
  <c r="AG2294" i="6"/>
  <c r="AF2294" i="6"/>
  <c r="W2294" i="6"/>
  <c r="V2294" i="6"/>
  <c r="U2294" i="6"/>
  <c r="AH2293" i="6"/>
  <c r="AG2293" i="6"/>
  <c r="AF2293" i="6"/>
  <c r="W2293" i="6"/>
  <c r="V2293" i="6"/>
  <c r="U2293" i="6"/>
  <c r="AH2292" i="6"/>
  <c r="AG2292" i="6"/>
  <c r="AF2292" i="6"/>
  <c r="W2292" i="6"/>
  <c r="V2292" i="6"/>
  <c r="U2292" i="6"/>
  <c r="AH2291" i="6"/>
  <c r="AG2291" i="6"/>
  <c r="AF2291" i="6"/>
  <c r="W2291" i="6"/>
  <c r="V2291" i="6"/>
  <c r="U2291" i="6"/>
  <c r="AH2290" i="6"/>
  <c r="AG2290" i="6"/>
  <c r="AF2290" i="6"/>
  <c r="W2290" i="6"/>
  <c r="V2290" i="6"/>
  <c r="U2290" i="6"/>
  <c r="AH2289" i="6"/>
  <c r="AG2289" i="6"/>
  <c r="AF2289" i="6"/>
  <c r="W2289" i="6"/>
  <c r="V2289" i="6"/>
  <c r="U2289" i="6"/>
  <c r="AH2288" i="6"/>
  <c r="AG2288" i="6"/>
  <c r="AF2288" i="6"/>
  <c r="W2288" i="6"/>
  <c r="V2288" i="6"/>
  <c r="U2288" i="6"/>
  <c r="AH2287" i="6"/>
  <c r="AG2287" i="6"/>
  <c r="AF2287" i="6"/>
  <c r="W2287" i="6"/>
  <c r="V2287" i="6"/>
  <c r="U2287" i="6"/>
  <c r="AH2286" i="6"/>
  <c r="AG2286" i="6"/>
  <c r="AF2286" i="6"/>
  <c r="W2286" i="6"/>
  <c r="V2286" i="6"/>
  <c r="U2286" i="6"/>
  <c r="AH2285" i="6"/>
  <c r="AG2285" i="6"/>
  <c r="AF2285" i="6"/>
  <c r="W2285" i="6"/>
  <c r="V2285" i="6"/>
  <c r="U2285" i="6"/>
  <c r="AH2284" i="6"/>
  <c r="AG2284" i="6"/>
  <c r="AF2284" i="6"/>
  <c r="W2284" i="6"/>
  <c r="V2284" i="6"/>
  <c r="U2284" i="6"/>
  <c r="AH2283" i="6"/>
  <c r="AG2283" i="6"/>
  <c r="AF2283" i="6"/>
  <c r="W2283" i="6"/>
  <c r="V2283" i="6"/>
  <c r="U2283" i="6"/>
  <c r="AH2282" i="6"/>
  <c r="AG2282" i="6"/>
  <c r="AF2282" i="6"/>
  <c r="W2282" i="6"/>
  <c r="V2282" i="6"/>
  <c r="U2282" i="6"/>
  <c r="AH2251" i="6"/>
  <c r="AG2251" i="6"/>
  <c r="AF2251" i="6"/>
  <c r="W2251" i="6"/>
  <c r="V2251" i="6"/>
  <c r="U2251" i="6"/>
  <c r="AH2250" i="6"/>
  <c r="AG2250" i="6"/>
  <c r="AF2250" i="6"/>
  <c r="W2250" i="6"/>
  <c r="V2250" i="6"/>
  <c r="U2250" i="6"/>
  <c r="AH2249" i="6"/>
  <c r="AG2249" i="6"/>
  <c r="AF2249" i="6"/>
  <c r="W2249" i="6"/>
  <c r="V2249" i="6"/>
  <c r="U2249" i="6"/>
  <c r="AH2248" i="6"/>
  <c r="AG2248" i="6"/>
  <c r="AF2248" i="6"/>
  <c r="W2248" i="6"/>
  <c r="V2248" i="6"/>
  <c r="U2248" i="6"/>
  <c r="AH2247" i="6"/>
  <c r="AG2247" i="6"/>
  <c r="AF2247" i="6"/>
  <c r="W2247" i="6"/>
  <c r="V2247" i="6"/>
  <c r="U2247" i="6"/>
  <c r="AH2246" i="6"/>
  <c r="AG2246" i="6"/>
  <c r="AF2246" i="6"/>
  <c r="W2246" i="6"/>
  <c r="V2246" i="6"/>
  <c r="U2246" i="6"/>
  <c r="AH2245" i="6"/>
  <c r="AG2245" i="6"/>
  <c r="AF2245" i="6"/>
  <c r="W2245" i="6"/>
  <c r="V2245" i="6"/>
  <c r="U2245" i="6"/>
  <c r="AH2244" i="6"/>
  <c r="AG2244" i="6"/>
  <c r="AF2244" i="6"/>
  <c r="W2244" i="6"/>
  <c r="V2244" i="6"/>
  <c r="U2244" i="6"/>
  <c r="AH2243" i="6"/>
  <c r="AG2243" i="6"/>
  <c r="AF2243" i="6"/>
  <c r="W2243" i="6"/>
  <c r="V2243" i="6"/>
  <c r="U2243" i="6"/>
  <c r="AH2242" i="6"/>
  <c r="AG2242" i="6"/>
  <c r="AF2242" i="6"/>
  <c r="W2242" i="6"/>
  <c r="V2242" i="6"/>
  <c r="U2242" i="6"/>
  <c r="AH2241" i="6"/>
  <c r="AG2241" i="6"/>
  <c r="AF2241" i="6"/>
  <c r="W2241" i="6"/>
  <c r="V2241" i="6"/>
  <c r="U2241" i="6"/>
  <c r="AH2240" i="6"/>
  <c r="AG2240" i="6"/>
  <c r="AF2240" i="6"/>
  <c r="W2240" i="6"/>
  <c r="V2240" i="6"/>
  <c r="U2240" i="6"/>
  <c r="AH2239" i="6"/>
  <c r="AG2239" i="6"/>
  <c r="AF2239" i="6"/>
  <c r="W2239" i="6"/>
  <c r="V2239" i="6"/>
  <c r="U2239" i="6"/>
  <c r="AH2238" i="6"/>
  <c r="AG2238" i="6"/>
  <c r="AF2238" i="6"/>
  <c r="W2238" i="6"/>
  <c r="V2238" i="6"/>
  <c r="U2238" i="6"/>
  <c r="AH2237" i="6"/>
  <c r="AG2237" i="6"/>
  <c r="AF2237" i="6"/>
  <c r="W2237" i="6"/>
  <c r="V2237" i="6"/>
  <c r="U2237" i="6"/>
  <c r="AH2236" i="6"/>
  <c r="AG2236" i="6"/>
  <c r="AF2236" i="6"/>
  <c r="W2236" i="6"/>
  <c r="V2236" i="6"/>
  <c r="U2236" i="6"/>
  <c r="AH2235" i="6"/>
  <c r="AG2235" i="6"/>
  <c r="AF2235" i="6"/>
  <c r="W2235" i="6"/>
  <c r="V2235" i="6"/>
  <c r="U2235" i="6"/>
  <c r="AH2234" i="6"/>
  <c r="AG2234" i="6"/>
  <c r="AF2234" i="6"/>
  <c r="W2234" i="6"/>
  <c r="V2234" i="6"/>
  <c r="U2234" i="6"/>
  <c r="AH2233" i="6"/>
  <c r="AG2233" i="6"/>
  <c r="AF2233" i="6"/>
  <c r="W2233" i="6"/>
  <c r="V2233" i="6"/>
  <c r="U2233" i="6"/>
  <c r="AH2232" i="6"/>
  <c r="AG2232" i="6"/>
  <c r="AF2232" i="6"/>
  <c r="W2232" i="6"/>
  <c r="V2232" i="6"/>
  <c r="U2232" i="6"/>
  <c r="AH2231" i="6"/>
  <c r="AG2231" i="6"/>
  <c r="AF2231" i="6"/>
  <c r="W2231" i="6"/>
  <c r="V2231" i="6"/>
  <c r="U2231" i="6"/>
  <c r="AH2230" i="6"/>
  <c r="AG2230" i="6"/>
  <c r="AF2230" i="6"/>
  <c r="W2230" i="6"/>
  <c r="V2230" i="6"/>
  <c r="U2230" i="6"/>
  <c r="AH2229" i="6"/>
  <c r="AG2229" i="6"/>
  <c r="AF2229" i="6"/>
  <c r="W2229" i="6"/>
  <c r="V2229" i="6"/>
  <c r="U2229" i="6"/>
  <c r="AH2228" i="6"/>
  <c r="AG2228" i="6"/>
  <c r="AF2228" i="6"/>
  <c r="W2228" i="6"/>
  <c r="V2228" i="6"/>
  <c r="U2228" i="6"/>
  <c r="AH2227" i="6"/>
  <c r="AG2227" i="6"/>
  <c r="AF2227" i="6"/>
  <c r="W2227" i="6"/>
  <c r="V2227" i="6"/>
  <c r="U2227" i="6"/>
  <c r="AH2226" i="6"/>
  <c r="AG2226" i="6"/>
  <c r="AF2226" i="6"/>
  <c r="W2226" i="6"/>
  <c r="V2226" i="6"/>
  <c r="U2226" i="6"/>
  <c r="AH2225" i="6"/>
  <c r="AG2225" i="6"/>
  <c r="AF2225" i="6"/>
  <c r="W2225" i="6"/>
  <c r="V2225" i="6"/>
  <c r="U2225" i="6"/>
  <c r="AH2224" i="6"/>
  <c r="AG2224" i="6"/>
  <c r="AF2224" i="6"/>
  <c r="W2224" i="6"/>
  <c r="V2224" i="6"/>
  <c r="U2224" i="6"/>
  <c r="AH2223" i="6"/>
  <c r="AG2223" i="6"/>
  <c r="AF2223" i="6"/>
  <c r="W2223" i="6"/>
  <c r="V2223" i="6"/>
  <c r="U2223" i="6"/>
  <c r="AH2222" i="6"/>
  <c r="AG2222" i="6"/>
  <c r="AF2222" i="6"/>
  <c r="W2222" i="6"/>
  <c r="V2222" i="6"/>
  <c r="U2222" i="6"/>
  <c r="AH2221" i="6"/>
  <c r="AG2221" i="6"/>
  <c r="AF2221" i="6"/>
  <c r="W2221" i="6"/>
  <c r="V2221" i="6"/>
  <c r="U2221" i="6"/>
  <c r="AH2220" i="6"/>
  <c r="AG2220" i="6"/>
  <c r="AF2220" i="6"/>
  <c r="W2220" i="6"/>
  <c r="V2220" i="6"/>
  <c r="U2220" i="6"/>
  <c r="AH2219" i="6"/>
  <c r="AG2219" i="6"/>
  <c r="AF2219" i="6"/>
  <c r="W2219" i="6"/>
  <c r="V2219" i="6"/>
  <c r="U2219" i="6"/>
  <c r="AH2218" i="6"/>
  <c r="AG2218" i="6"/>
  <c r="AF2218" i="6"/>
  <c r="W2218" i="6"/>
  <c r="V2218" i="6"/>
  <c r="U2218" i="6"/>
  <c r="AH2217" i="6"/>
  <c r="AG2217" i="6"/>
  <c r="AF2217" i="6"/>
  <c r="W2217" i="6"/>
  <c r="V2217" i="6"/>
  <c r="U2217" i="6"/>
  <c r="AH2216" i="6"/>
  <c r="AG2216" i="6"/>
  <c r="AF2216" i="6"/>
  <c r="W2216" i="6"/>
  <c r="V2216" i="6"/>
  <c r="U2216" i="6"/>
  <c r="AH2215" i="6"/>
  <c r="AG2215" i="6"/>
  <c r="AF2215" i="6"/>
  <c r="W2215" i="6"/>
  <c r="V2215" i="6"/>
  <c r="U2215" i="6"/>
  <c r="AH2214" i="6"/>
  <c r="AG2214" i="6"/>
  <c r="AF2214" i="6"/>
  <c r="W2214" i="6"/>
  <c r="V2214" i="6"/>
  <c r="U2214" i="6"/>
  <c r="AH2213" i="6"/>
  <c r="AG2213" i="6"/>
  <c r="AF2213" i="6"/>
  <c r="W2213" i="6"/>
  <c r="V2213" i="6"/>
  <c r="U2213" i="6"/>
  <c r="AH2212" i="6"/>
  <c r="AG2212" i="6"/>
  <c r="AF2212" i="6"/>
  <c r="W2212" i="6"/>
  <c r="V2212" i="6"/>
  <c r="U2212" i="6"/>
  <c r="AH2211" i="6"/>
  <c r="AG2211" i="6"/>
  <c r="AF2211" i="6"/>
  <c r="W2211" i="6"/>
  <c r="V2211" i="6"/>
  <c r="U2211" i="6"/>
  <c r="AH2210" i="6"/>
  <c r="AG2210" i="6"/>
  <c r="AF2210" i="6"/>
  <c r="W2210" i="6"/>
  <c r="V2210" i="6"/>
  <c r="U2210" i="6"/>
  <c r="AH2209" i="6"/>
  <c r="AG2209" i="6"/>
  <c r="AF2209" i="6"/>
  <c r="W2209" i="6"/>
  <c r="V2209" i="6"/>
  <c r="U2209" i="6"/>
  <c r="AH2208" i="6"/>
  <c r="AG2208" i="6"/>
  <c r="AF2208" i="6"/>
  <c r="W2208" i="6"/>
  <c r="V2208" i="6"/>
  <c r="U2208" i="6"/>
  <c r="AH2207" i="6"/>
  <c r="AG2207" i="6"/>
  <c r="AF2207" i="6"/>
  <c r="W2207" i="6"/>
  <c r="V2207" i="6"/>
  <c r="U2207" i="6"/>
  <c r="AH2206" i="6"/>
  <c r="AG2206" i="6"/>
  <c r="AF2206" i="6"/>
  <c r="W2206" i="6"/>
  <c r="V2206" i="6"/>
  <c r="U2206" i="6"/>
  <c r="AH2205" i="6"/>
  <c r="AG2205" i="6"/>
  <c r="AF2205" i="6"/>
  <c r="W2205" i="6"/>
  <c r="V2205" i="6"/>
  <c r="U2205" i="6"/>
  <c r="AH2204" i="6"/>
  <c r="AG2204" i="6"/>
  <c r="AF2204" i="6"/>
  <c r="W2204" i="6"/>
  <c r="V2204" i="6"/>
  <c r="U2204" i="6"/>
  <c r="AH2203" i="6"/>
  <c r="AG2203" i="6"/>
  <c r="AF2203" i="6"/>
  <c r="W2203" i="6"/>
  <c r="V2203" i="6"/>
  <c r="U2203" i="6"/>
  <c r="AH2202" i="6"/>
  <c r="AG2202" i="6"/>
  <c r="AF2202" i="6"/>
  <c r="W2202" i="6"/>
  <c r="V2202" i="6"/>
  <c r="U2202" i="6"/>
  <c r="AH2201" i="6"/>
  <c r="AG2201" i="6"/>
  <c r="AF2201" i="6"/>
  <c r="W2201" i="6"/>
  <c r="V2201" i="6"/>
  <c r="U2201" i="6"/>
  <c r="AH2200" i="6"/>
  <c r="AG2200" i="6"/>
  <c r="AF2200" i="6"/>
  <c r="W2200" i="6"/>
  <c r="V2200" i="6"/>
  <c r="U2200" i="6"/>
  <c r="AH2199" i="6"/>
  <c r="AG2199" i="6"/>
  <c r="AF2199" i="6"/>
  <c r="W2199" i="6"/>
  <c r="V2199" i="6"/>
  <c r="U2199" i="6"/>
  <c r="AH2198" i="6"/>
  <c r="AG2198" i="6"/>
  <c r="AF2198" i="6"/>
  <c r="W2198" i="6"/>
  <c r="V2198" i="6"/>
  <c r="U2198" i="6"/>
  <c r="AH2197" i="6"/>
  <c r="AG2197" i="6"/>
  <c r="AF2197" i="6"/>
  <c r="W2197" i="6"/>
  <c r="V2197" i="6"/>
  <c r="U2197" i="6"/>
  <c r="AH2196" i="6"/>
  <c r="AG2196" i="6"/>
  <c r="AF2196" i="6"/>
  <c r="W2196" i="6"/>
  <c r="V2196" i="6"/>
  <c r="U2196" i="6"/>
  <c r="AH2195" i="6"/>
  <c r="AG2195" i="6"/>
  <c r="AF2195" i="6"/>
  <c r="W2195" i="6"/>
  <c r="V2195" i="6"/>
  <c r="U2195" i="6"/>
  <c r="AH2194" i="6"/>
  <c r="AG2194" i="6"/>
  <c r="AF2194" i="6"/>
  <c r="W2194" i="6"/>
  <c r="V2194" i="6"/>
  <c r="U2194" i="6"/>
  <c r="AH2193" i="6"/>
  <c r="AG2193" i="6"/>
  <c r="AF2193" i="6"/>
  <c r="W2193" i="6"/>
  <c r="V2193" i="6"/>
  <c r="U2193" i="6"/>
  <c r="AH2192" i="6"/>
  <c r="AG2192" i="6"/>
  <c r="AF2192" i="6"/>
  <c r="W2192" i="6"/>
  <c r="V2192" i="6"/>
  <c r="U2192" i="6"/>
  <c r="AH2191" i="6"/>
  <c r="AG2191" i="6"/>
  <c r="AF2191" i="6"/>
  <c r="W2191" i="6"/>
  <c r="V2191" i="6"/>
  <c r="U2191" i="6"/>
  <c r="AH2190" i="6"/>
  <c r="AG2190" i="6"/>
  <c r="AF2190" i="6"/>
  <c r="W2190" i="6"/>
  <c r="V2190" i="6"/>
  <c r="U2190" i="6"/>
  <c r="AH2189" i="6"/>
  <c r="AG2189" i="6"/>
  <c r="AF2189" i="6"/>
  <c r="W2189" i="6"/>
  <c r="V2189" i="6"/>
  <c r="U2189" i="6"/>
  <c r="AH2188" i="6"/>
  <c r="AG2188" i="6"/>
  <c r="AF2188" i="6"/>
  <c r="W2188" i="6"/>
  <c r="V2188" i="6"/>
  <c r="U2188" i="6"/>
  <c r="AH2187" i="6"/>
  <c r="AG2187" i="6"/>
  <c r="AF2187" i="6"/>
  <c r="W2187" i="6"/>
  <c r="V2187" i="6"/>
  <c r="U2187" i="6"/>
  <c r="AH2186" i="6"/>
  <c r="AG2186" i="6"/>
  <c r="AF2186" i="6"/>
  <c r="W2186" i="6"/>
  <c r="V2186" i="6"/>
  <c r="U2186" i="6"/>
  <c r="AH2185" i="6"/>
  <c r="AG2185" i="6"/>
  <c r="AF2185" i="6"/>
  <c r="W2185" i="6"/>
  <c r="V2185" i="6"/>
  <c r="U2185" i="6"/>
  <c r="AH2184" i="6"/>
  <c r="AG2184" i="6"/>
  <c r="AF2184" i="6"/>
  <c r="W2184" i="6"/>
  <c r="V2184" i="6"/>
  <c r="U2184" i="6"/>
  <c r="AH2183" i="6"/>
  <c r="AG2183" i="6"/>
  <c r="AF2183" i="6"/>
  <c r="W2183" i="6"/>
  <c r="V2183" i="6"/>
  <c r="U2183" i="6"/>
  <c r="AH2182" i="6"/>
  <c r="AG2182" i="6"/>
  <c r="AF2182" i="6"/>
  <c r="W2182" i="6"/>
  <c r="V2182" i="6"/>
  <c r="U2182" i="6"/>
  <c r="AH2181" i="6"/>
  <c r="AG2181" i="6"/>
  <c r="AF2181" i="6"/>
  <c r="W2181" i="6"/>
  <c r="V2181" i="6"/>
  <c r="U2181" i="6"/>
  <c r="AH2180" i="6"/>
  <c r="AG2180" i="6"/>
  <c r="AF2180" i="6"/>
  <c r="W2180" i="6"/>
  <c r="V2180" i="6"/>
  <c r="U2180" i="6"/>
  <c r="AH2179" i="6"/>
  <c r="AG2179" i="6"/>
  <c r="AF2179" i="6"/>
  <c r="W2179" i="6"/>
  <c r="V2179" i="6"/>
  <c r="U2179" i="6"/>
  <c r="AH2178" i="6"/>
  <c r="AG2178" i="6"/>
  <c r="AF2178" i="6"/>
  <c r="W2178" i="6"/>
  <c r="V2178" i="6"/>
  <c r="U2178" i="6"/>
  <c r="AH2177" i="6"/>
  <c r="AG2177" i="6"/>
  <c r="AF2177" i="6"/>
  <c r="W2177" i="6"/>
  <c r="V2177" i="6"/>
  <c r="U2177" i="6"/>
  <c r="AH2176" i="6"/>
  <c r="AG2176" i="6"/>
  <c r="AF2176" i="6"/>
  <c r="W2176" i="6"/>
  <c r="V2176" i="6"/>
  <c r="U2176" i="6"/>
  <c r="AH2175" i="6"/>
  <c r="AG2175" i="6"/>
  <c r="AF2175" i="6"/>
  <c r="W2175" i="6"/>
  <c r="V2175" i="6"/>
  <c r="U2175" i="6"/>
  <c r="AH2174" i="6"/>
  <c r="AG2174" i="6"/>
  <c r="AF2174" i="6"/>
  <c r="W2174" i="6"/>
  <c r="V2174" i="6"/>
  <c r="U2174" i="6"/>
  <c r="AH2173" i="6"/>
  <c r="AG2173" i="6"/>
  <c r="AF2173" i="6"/>
  <c r="W2173" i="6"/>
  <c r="V2173" i="6"/>
  <c r="U2173" i="6"/>
  <c r="AH2172" i="6"/>
  <c r="AG2172" i="6"/>
  <c r="AF2172" i="6"/>
  <c r="W2172" i="6"/>
  <c r="V2172" i="6"/>
  <c r="U2172" i="6"/>
  <c r="AH2171" i="6"/>
  <c r="AG2171" i="6"/>
  <c r="AF2171" i="6"/>
  <c r="W2171" i="6"/>
  <c r="V2171" i="6"/>
  <c r="U2171" i="6"/>
  <c r="AH2170" i="6"/>
  <c r="AG2170" i="6"/>
  <c r="AF2170" i="6"/>
  <c r="W2170" i="6"/>
  <c r="V2170" i="6"/>
  <c r="U2170" i="6"/>
  <c r="AH2169" i="6"/>
  <c r="AG2169" i="6"/>
  <c r="AF2169" i="6"/>
  <c r="W2169" i="6"/>
  <c r="V2169" i="6"/>
  <c r="U2169" i="6"/>
  <c r="AH2168" i="6"/>
  <c r="AG2168" i="6"/>
  <c r="AF2168" i="6"/>
  <c r="W2168" i="6"/>
  <c r="V2168" i="6"/>
  <c r="U2168" i="6"/>
  <c r="AH2167" i="6"/>
  <c r="AG2167" i="6"/>
  <c r="AF2167" i="6"/>
  <c r="W2167" i="6"/>
  <c r="V2167" i="6"/>
  <c r="U2167" i="6"/>
  <c r="AH2166" i="6"/>
  <c r="AG2166" i="6"/>
  <c r="AF2166" i="6"/>
  <c r="W2166" i="6"/>
  <c r="V2166" i="6"/>
  <c r="U2166" i="6"/>
  <c r="AH2165" i="6"/>
  <c r="AG2165" i="6"/>
  <c r="AF2165" i="6"/>
  <c r="W2165" i="6"/>
  <c r="V2165" i="6"/>
  <c r="U2165" i="6"/>
  <c r="AH2164" i="6"/>
  <c r="AG2164" i="6"/>
  <c r="AF2164" i="6"/>
  <c r="W2164" i="6"/>
  <c r="V2164" i="6"/>
  <c r="U2164" i="6"/>
  <c r="AH2163" i="6"/>
  <c r="AG2163" i="6"/>
  <c r="AF2163" i="6"/>
  <c r="W2163" i="6"/>
  <c r="V2163" i="6"/>
  <c r="U2163" i="6"/>
  <c r="AH2162" i="6"/>
  <c r="AG2162" i="6"/>
  <c r="AF2162" i="6"/>
  <c r="W2162" i="6"/>
  <c r="V2162" i="6"/>
  <c r="U2162" i="6"/>
  <c r="AH2161" i="6"/>
  <c r="AG2161" i="6"/>
  <c r="AF2161" i="6"/>
  <c r="W2161" i="6"/>
  <c r="V2161" i="6"/>
  <c r="U2161" i="6"/>
  <c r="AH2160" i="6"/>
  <c r="AG2160" i="6"/>
  <c r="AF2160" i="6"/>
  <c r="W2160" i="6"/>
  <c r="V2160" i="6"/>
  <c r="U2160" i="6"/>
  <c r="AH2159" i="6"/>
  <c r="AG2159" i="6"/>
  <c r="AF2159" i="6"/>
  <c r="W2159" i="6"/>
  <c r="V2159" i="6"/>
  <c r="U2159" i="6"/>
  <c r="AH2158" i="6"/>
  <c r="AG2158" i="6"/>
  <c r="AF2158" i="6"/>
  <c r="W2158" i="6"/>
  <c r="V2158" i="6"/>
  <c r="U2158" i="6"/>
  <c r="AH2157" i="6"/>
  <c r="AG2157" i="6"/>
  <c r="AF2157" i="6"/>
  <c r="W2157" i="6"/>
  <c r="V2157" i="6"/>
  <c r="U2157" i="6"/>
  <c r="AH2156" i="6"/>
  <c r="AG2156" i="6"/>
  <c r="AF2156" i="6"/>
  <c r="W2156" i="6"/>
  <c r="V2156" i="6"/>
  <c r="U2156" i="6"/>
  <c r="AH2155" i="6"/>
  <c r="AG2155" i="6"/>
  <c r="AF2155" i="6"/>
  <c r="W2155" i="6"/>
  <c r="V2155" i="6"/>
  <c r="U2155" i="6"/>
  <c r="AH2154" i="6"/>
  <c r="AG2154" i="6"/>
  <c r="AF2154" i="6"/>
  <c r="W2154" i="6"/>
  <c r="V2154" i="6"/>
  <c r="U2154" i="6"/>
  <c r="AH2153" i="6"/>
  <c r="AG2153" i="6"/>
  <c r="AF2153" i="6"/>
  <c r="W2153" i="6"/>
  <c r="V2153" i="6"/>
  <c r="U2153" i="6"/>
  <c r="AH2152" i="6"/>
  <c r="AG2152" i="6"/>
  <c r="AF2152" i="6"/>
  <c r="W2152" i="6"/>
  <c r="V2152" i="6"/>
  <c r="U2152" i="6"/>
  <c r="AH2151" i="6"/>
  <c r="AG2151" i="6"/>
  <c r="AF2151" i="6"/>
  <c r="W2151" i="6"/>
  <c r="V2151" i="6"/>
  <c r="U2151" i="6"/>
  <c r="AH2150" i="6"/>
  <c r="AG2150" i="6"/>
  <c r="AF2150" i="6"/>
  <c r="W2150" i="6"/>
  <c r="V2150" i="6"/>
  <c r="U2150" i="6"/>
  <c r="AH2149" i="6"/>
  <c r="AG2149" i="6"/>
  <c r="AF2149" i="6"/>
  <c r="W2149" i="6"/>
  <c r="V2149" i="6"/>
  <c r="U2149" i="6"/>
  <c r="AH2148" i="6"/>
  <c r="AG2148" i="6"/>
  <c r="AF2148" i="6"/>
  <c r="W2148" i="6"/>
  <c r="V2148" i="6"/>
  <c r="U2148" i="6"/>
  <c r="AH2147" i="6"/>
  <c r="AG2147" i="6"/>
  <c r="AF2147" i="6"/>
  <c r="W2147" i="6"/>
  <c r="V2147" i="6"/>
  <c r="U2147" i="6"/>
  <c r="AH2146" i="6"/>
  <c r="AG2146" i="6"/>
  <c r="AF2146" i="6"/>
  <c r="W2146" i="6"/>
  <c r="V2146" i="6"/>
  <c r="U2146" i="6"/>
  <c r="AH2145" i="6"/>
  <c r="AG2145" i="6"/>
  <c r="AF2145" i="6"/>
  <c r="W2145" i="6"/>
  <c r="V2145" i="6"/>
  <c r="U2145" i="6"/>
  <c r="AH2144" i="6"/>
  <c r="AG2144" i="6"/>
  <c r="AF2144" i="6"/>
  <c r="W2144" i="6"/>
  <c r="V2144" i="6"/>
  <c r="U2144" i="6"/>
  <c r="AH2143" i="6"/>
  <c r="AG2143" i="6"/>
  <c r="AF2143" i="6"/>
  <c r="W2143" i="6"/>
  <c r="V2143" i="6"/>
  <c r="U2143" i="6"/>
  <c r="AH2142" i="6"/>
  <c r="AG2142" i="6"/>
  <c r="AF2142" i="6"/>
  <c r="W2142" i="6"/>
  <c r="V2142" i="6"/>
  <c r="U2142" i="6"/>
  <c r="AH2141" i="6"/>
  <c r="AG2141" i="6"/>
  <c r="AF2141" i="6"/>
  <c r="W2141" i="6"/>
  <c r="V2141" i="6"/>
  <c r="U2141" i="6"/>
  <c r="AH2140" i="6"/>
  <c r="AG2140" i="6"/>
  <c r="AF2140" i="6"/>
  <c r="W2140" i="6"/>
  <c r="V2140" i="6"/>
  <c r="U2140" i="6"/>
  <c r="AH2139" i="6"/>
  <c r="AG2139" i="6"/>
  <c r="AF2139" i="6"/>
  <c r="W2139" i="6"/>
  <c r="V2139" i="6"/>
  <c r="U2139" i="6"/>
  <c r="AH2138" i="6"/>
  <c r="AG2138" i="6"/>
  <c r="AF2138" i="6"/>
  <c r="W2138" i="6"/>
  <c r="V2138" i="6"/>
  <c r="U2138" i="6"/>
  <c r="AH2137" i="6"/>
  <c r="AG2137" i="6"/>
  <c r="AF2137" i="6"/>
  <c r="W2137" i="6"/>
  <c r="V2137" i="6"/>
  <c r="U2137" i="6"/>
  <c r="AH2136" i="6"/>
  <c r="AG2136" i="6"/>
  <c r="AF2136" i="6"/>
  <c r="W2136" i="6"/>
  <c r="V2136" i="6"/>
  <c r="U2136" i="6"/>
  <c r="AH2135" i="6"/>
  <c r="AG2135" i="6"/>
  <c r="AF2135" i="6"/>
  <c r="W2135" i="6"/>
  <c r="V2135" i="6"/>
  <c r="U2135" i="6"/>
  <c r="AH2134" i="6"/>
  <c r="AG2134" i="6"/>
  <c r="AF2134" i="6"/>
  <c r="W2134" i="6"/>
  <c r="V2134" i="6"/>
  <c r="U2134" i="6"/>
  <c r="AH2133" i="6"/>
  <c r="AG2133" i="6"/>
  <c r="AF2133" i="6"/>
  <c r="W2133" i="6"/>
  <c r="V2133" i="6"/>
  <c r="U2133" i="6"/>
  <c r="AH2132" i="6"/>
  <c r="AG2132" i="6"/>
  <c r="AF2132" i="6"/>
  <c r="W2132" i="6"/>
  <c r="V2132" i="6"/>
  <c r="U2132" i="6"/>
  <c r="AH2131" i="6"/>
  <c r="AG2131" i="6"/>
  <c r="AF2131" i="6"/>
  <c r="W2131" i="6"/>
  <c r="V2131" i="6"/>
  <c r="U2131" i="6"/>
  <c r="AH2130" i="6"/>
  <c r="AG2130" i="6"/>
  <c r="AF2130" i="6"/>
  <c r="W2130" i="6"/>
  <c r="V2130" i="6"/>
  <c r="U2130" i="6"/>
  <c r="AH2129" i="6"/>
  <c r="AG2129" i="6"/>
  <c r="AF2129" i="6"/>
  <c r="W2129" i="6"/>
  <c r="V2129" i="6"/>
  <c r="U2129" i="6"/>
  <c r="AH2128" i="6"/>
  <c r="AG2128" i="6"/>
  <c r="AF2128" i="6"/>
  <c r="W2128" i="6"/>
  <c r="V2128" i="6"/>
  <c r="U2128" i="6"/>
  <c r="AH2127" i="6"/>
  <c r="AG2127" i="6"/>
  <c r="AF2127" i="6"/>
  <c r="W2127" i="6"/>
  <c r="V2127" i="6"/>
  <c r="U2127" i="6"/>
  <c r="AH2126" i="6"/>
  <c r="AG2126" i="6"/>
  <c r="AF2126" i="6"/>
  <c r="W2126" i="6"/>
  <c r="V2126" i="6"/>
  <c r="U2126" i="6"/>
  <c r="AH2125" i="6"/>
  <c r="AG2125" i="6"/>
  <c r="AF2125" i="6"/>
  <c r="W2125" i="6"/>
  <c r="V2125" i="6"/>
  <c r="U2125" i="6"/>
  <c r="AH2124" i="6"/>
  <c r="AG2124" i="6"/>
  <c r="AF2124" i="6"/>
  <c r="W2124" i="6"/>
  <c r="V2124" i="6"/>
  <c r="U2124" i="6"/>
  <c r="AH2123" i="6"/>
  <c r="AG2123" i="6"/>
  <c r="AF2123" i="6"/>
  <c r="W2123" i="6"/>
  <c r="V2123" i="6"/>
  <c r="U2123" i="6"/>
  <c r="AH2122" i="6"/>
  <c r="AG2122" i="6"/>
  <c r="AF2122" i="6"/>
  <c r="W2122" i="6"/>
  <c r="V2122" i="6"/>
  <c r="U2122" i="6"/>
  <c r="AH2121" i="6"/>
  <c r="AG2121" i="6"/>
  <c r="AF2121" i="6"/>
  <c r="W2121" i="6"/>
  <c r="V2121" i="6"/>
  <c r="U2121" i="6"/>
  <c r="AH2120" i="6"/>
  <c r="AG2120" i="6"/>
  <c r="AF2120" i="6"/>
  <c r="W2120" i="6"/>
  <c r="V2120" i="6"/>
  <c r="U2120" i="6"/>
  <c r="AH2119" i="6"/>
  <c r="AG2119" i="6"/>
  <c r="AF2119" i="6"/>
  <c r="W2119" i="6"/>
  <c r="V2119" i="6"/>
  <c r="U2119" i="6"/>
  <c r="AH2118" i="6"/>
  <c r="AG2118" i="6"/>
  <c r="AF2118" i="6"/>
  <c r="W2118" i="6"/>
  <c r="V2118" i="6"/>
  <c r="U2118" i="6"/>
  <c r="AH2117" i="6"/>
  <c r="AG2117" i="6"/>
  <c r="AF2117" i="6"/>
  <c r="W2117" i="6"/>
  <c r="V2117" i="6"/>
  <c r="U2117" i="6"/>
  <c r="AH2116" i="6"/>
  <c r="AG2116" i="6"/>
  <c r="AF2116" i="6"/>
  <c r="W2116" i="6"/>
  <c r="V2116" i="6"/>
  <c r="U2116" i="6"/>
  <c r="AH2115" i="6"/>
  <c r="AG2115" i="6"/>
  <c r="AF2115" i="6"/>
  <c r="W2115" i="6"/>
  <c r="V2115" i="6"/>
  <c r="U2115" i="6"/>
  <c r="AH2114" i="6"/>
  <c r="AG2114" i="6"/>
  <c r="AF2114" i="6"/>
  <c r="W2114" i="6"/>
  <c r="V2114" i="6"/>
  <c r="U2114" i="6"/>
  <c r="AH2113" i="6"/>
  <c r="AG2113" i="6"/>
  <c r="AF2113" i="6"/>
  <c r="W2113" i="6"/>
  <c r="V2113" i="6"/>
  <c r="U2113" i="6"/>
  <c r="AH2112" i="6"/>
  <c r="AG2112" i="6"/>
  <c r="AF2112" i="6"/>
  <c r="W2112" i="6"/>
  <c r="V2112" i="6"/>
  <c r="U2112" i="6"/>
  <c r="AH2111" i="6"/>
  <c r="AG2111" i="6"/>
  <c r="AF2111" i="6"/>
  <c r="W2111" i="6"/>
  <c r="V2111" i="6"/>
  <c r="U2111" i="6"/>
  <c r="AH2110" i="6"/>
  <c r="AG2110" i="6"/>
  <c r="AF2110" i="6"/>
  <c r="W2110" i="6"/>
  <c r="V2110" i="6"/>
  <c r="U2110" i="6"/>
  <c r="AH2109" i="6"/>
  <c r="AG2109" i="6"/>
  <c r="AF2109" i="6"/>
  <c r="W2109" i="6"/>
  <c r="V2109" i="6"/>
  <c r="U2109" i="6"/>
  <c r="AH2108" i="6"/>
  <c r="AG2108" i="6"/>
  <c r="AF2108" i="6"/>
  <c r="W2108" i="6"/>
  <c r="V2108" i="6"/>
  <c r="U2108" i="6"/>
  <c r="AH2107" i="6"/>
  <c r="AG2107" i="6"/>
  <c r="AF2107" i="6"/>
  <c r="W2107" i="6"/>
  <c r="V2107" i="6"/>
  <c r="U2107" i="6"/>
  <c r="AH2106" i="6"/>
  <c r="AG2106" i="6"/>
  <c r="AF2106" i="6"/>
  <c r="W2106" i="6"/>
  <c r="V2106" i="6"/>
  <c r="U2106" i="6"/>
  <c r="AH2105" i="6"/>
  <c r="AG2105" i="6"/>
  <c r="AF2105" i="6"/>
  <c r="W2105" i="6"/>
  <c r="V2105" i="6"/>
  <c r="U2105" i="6"/>
  <c r="AH2104" i="6"/>
  <c r="AG2104" i="6"/>
  <c r="AF2104" i="6"/>
  <c r="W2104" i="6"/>
  <c r="V2104" i="6"/>
  <c r="U2104" i="6"/>
  <c r="AH2103" i="6"/>
  <c r="AG2103" i="6"/>
  <c r="AF2103" i="6"/>
  <c r="W2103" i="6"/>
  <c r="V2103" i="6"/>
  <c r="U2103" i="6"/>
  <c r="AH2102" i="6"/>
  <c r="AG2102" i="6"/>
  <c r="AF2102" i="6"/>
  <c r="W2102" i="6"/>
  <c r="V2102" i="6"/>
  <c r="U2102" i="6"/>
  <c r="AH2101" i="6"/>
  <c r="AG2101" i="6"/>
  <c r="AF2101" i="6"/>
  <c r="W2101" i="6"/>
  <c r="V2101" i="6"/>
  <c r="U2101" i="6"/>
  <c r="AH2100" i="6"/>
  <c r="AG2100" i="6"/>
  <c r="AF2100" i="6"/>
  <c r="W2100" i="6"/>
  <c r="V2100" i="6"/>
  <c r="U2100" i="6"/>
  <c r="AH2099" i="6"/>
  <c r="AG2099" i="6"/>
  <c r="AF2099" i="6"/>
  <c r="W2099" i="6"/>
  <c r="V2099" i="6"/>
  <c r="U2099" i="6"/>
  <c r="AH2098" i="6"/>
  <c r="AG2098" i="6"/>
  <c r="AF2098" i="6"/>
  <c r="W2098" i="6"/>
  <c r="V2098" i="6"/>
  <c r="U2098" i="6"/>
  <c r="AH2097" i="6"/>
  <c r="AG2097" i="6"/>
  <c r="AF2097" i="6"/>
  <c r="W2097" i="6"/>
  <c r="V2097" i="6"/>
  <c r="U2097" i="6"/>
  <c r="AH2096" i="6"/>
  <c r="AG2096" i="6"/>
  <c r="AF2096" i="6"/>
  <c r="W2096" i="6"/>
  <c r="V2096" i="6"/>
  <c r="U2096" i="6"/>
  <c r="AH2095" i="6"/>
  <c r="AG2095" i="6"/>
  <c r="AF2095" i="6"/>
  <c r="W2095" i="6"/>
  <c r="V2095" i="6"/>
  <c r="U2095" i="6"/>
  <c r="AH2094" i="6"/>
  <c r="AG2094" i="6"/>
  <c r="AF2094" i="6"/>
  <c r="W2094" i="6"/>
  <c r="V2094" i="6"/>
  <c r="U2094" i="6"/>
  <c r="AH2093" i="6"/>
  <c r="AG2093" i="6"/>
  <c r="AF2093" i="6"/>
  <c r="W2093" i="6"/>
  <c r="V2093" i="6"/>
  <c r="U2093" i="6"/>
  <c r="AH2092" i="6"/>
  <c r="AG2092" i="6"/>
  <c r="AF2092" i="6"/>
  <c r="W2092" i="6"/>
  <c r="V2092" i="6"/>
  <c r="U2092" i="6"/>
  <c r="AH2091" i="6"/>
  <c r="AG2091" i="6"/>
  <c r="AF2091" i="6"/>
  <c r="W2091" i="6"/>
  <c r="V2091" i="6"/>
  <c r="U2091" i="6"/>
  <c r="AH2090" i="6"/>
  <c r="AG2090" i="6"/>
  <c r="AF2090" i="6"/>
  <c r="W2090" i="6"/>
  <c r="V2090" i="6"/>
  <c r="U2090" i="6"/>
  <c r="AH2089" i="6"/>
  <c r="AG2089" i="6"/>
  <c r="AF2089" i="6"/>
  <c r="W2089" i="6"/>
  <c r="V2089" i="6"/>
  <c r="U2089" i="6"/>
  <c r="AH2088" i="6"/>
  <c r="AG2088" i="6"/>
  <c r="AF2088" i="6"/>
  <c r="W2088" i="6"/>
  <c r="V2088" i="6"/>
  <c r="U2088" i="6"/>
  <c r="AH2087" i="6"/>
  <c r="AG2087" i="6"/>
  <c r="AF2087" i="6"/>
  <c r="W2087" i="6"/>
  <c r="V2087" i="6"/>
  <c r="U2087" i="6"/>
  <c r="AH2086" i="6"/>
  <c r="AG2086" i="6"/>
  <c r="AF2086" i="6"/>
  <c r="W2086" i="6"/>
  <c r="V2086" i="6"/>
  <c r="U2086" i="6"/>
  <c r="AH2085" i="6"/>
  <c r="AG2085" i="6"/>
  <c r="AF2085" i="6"/>
  <c r="W2085" i="6"/>
  <c r="V2085" i="6"/>
  <c r="U2085" i="6"/>
  <c r="AH2084" i="6"/>
  <c r="AG2084" i="6"/>
  <c r="AF2084" i="6"/>
  <c r="W2084" i="6"/>
  <c r="V2084" i="6"/>
  <c r="U2084" i="6"/>
  <c r="AH2083" i="6"/>
  <c r="AG2083" i="6"/>
  <c r="AF2083" i="6"/>
  <c r="W2083" i="6"/>
  <c r="V2083" i="6"/>
  <c r="U2083" i="6"/>
  <c r="AH2082" i="6"/>
  <c r="AG2082" i="6"/>
  <c r="AF2082" i="6"/>
  <c r="W2082" i="6"/>
  <c r="V2082" i="6"/>
  <c r="U2082" i="6"/>
  <c r="AH2081" i="6"/>
  <c r="AG2081" i="6"/>
  <c r="AF2081" i="6"/>
  <c r="W2081" i="6"/>
  <c r="V2081" i="6"/>
  <c r="U2081" i="6"/>
  <c r="AH2080" i="6"/>
  <c r="AG2080" i="6"/>
  <c r="AF2080" i="6"/>
  <c r="W2080" i="6"/>
  <c r="V2080" i="6"/>
  <c r="U2080" i="6"/>
  <c r="AH2079" i="6"/>
  <c r="AG2079" i="6"/>
  <c r="AF2079" i="6"/>
  <c r="W2079" i="6"/>
  <c r="V2079" i="6"/>
  <c r="U2079" i="6"/>
  <c r="AH2078" i="6"/>
  <c r="AG2078" i="6"/>
  <c r="AF2078" i="6"/>
  <c r="W2078" i="6"/>
  <c r="V2078" i="6"/>
  <c r="U2078" i="6"/>
  <c r="AH2077" i="6"/>
  <c r="AG2077" i="6"/>
  <c r="AF2077" i="6"/>
  <c r="W2077" i="6"/>
  <c r="V2077" i="6"/>
  <c r="U2077" i="6"/>
  <c r="AH2076" i="6"/>
  <c r="AG2076" i="6"/>
  <c r="AF2076" i="6"/>
  <c r="W2076" i="6"/>
  <c r="V2076" i="6"/>
  <c r="U2076" i="6"/>
  <c r="AH2075" i="6"/>
  <c r="AG2075" i="6"/>
  <c r="AF2075" i="6"/>
  <c r="W2075" i="6"/>
  <c r="V2075" i="6"/>
  <c r="U2075" i="6"/>
  <c r="AH2074" i="6"/>
  <c r="AG2074" i="6"/>
  <c r="AF2074" i="6"/>
  <c r="W2074" i="6"/>
  <c r="V2074" i="6"/>
  <c r="U2074" i="6"/>
  <c r="AH2073" i="6"/>
  <c r="AG2073" i="6"/>
  <c r="AF2073" i="6"/>
  <c r="W2073" i="6"/>
  <c r="V2073" i="6"/>
  <c r="U2073" i="6"/>
  <c r="AH2072" i="6"/>
  <c r="AG2072" i="6"/>
  <c r="AF2072" i="6"/>
  <c r="W2072" i="6"/>
  <c r="V2072" i="6"/>
  <c r="U2072" i="6"/>
  <c r="AH2071" i="6"/>
  <c r="AG2071" i="6"/>
  <c r="AF2071" i="6"/>
  <c r="W2071" i="6"/>
  <c r="V2071" i="6"/>
  <c r="U2071" i="6"/>
  <c r="AH2070" i="6"/>
  <c r="AG2070" i="6"/>
  <c r="AF2070" i="6"/>
  <c r="W2070" i="6"/>
  <c r="V2070" i="6"/>
  <c r="U2070" i="6"/>
  <c r="AH2069" i="6"/>
  <c r="AG2069" i="6"/>
  <c r="AF2069" i="6"/>
  <c r="W2069" i="6"/>
  <c r="V2069" i="6"/>
  <c r="U2069" i="6"/>
  <c r="AH2068" i="6"/>
  <c r="AG2068" i="6"/>
  <c r="AF2068" i="6"/>
  <c r="W2068" i="6"/>
  <c r="V2068" i="6"/>
  <c r="U2068" i="6"/>
  <c r="AH2067" i="6"/>
  <c r="AG2067" i="6"/>
  <c r="AF2067" i="6"/>
  <c r="W2067" i="6"/>
  <c r="V2067" i="6"/>
  <c r="U2067" i="6"/>
  <c r="AH2066" i="6"/>
  <c r="AG2066" i="6"/>
  <c r="AF2066" i="6"/>
  <c r="W2066" i="6"/>
  <c r="V2066" i="6"/>
  <c r="U2066" i="6"/>
  <c r="AH2065" i="6"/>
  <c r="AG2065" i="6"/>
  <c r="AF2065" i="6"/>
  <c r="W2065" i="6"/>
  <c r="V2065" i="6"/>
  <c r="U2065" i="6"/>
  <c r="AH2064" i="6"/>
  <c r="AG2064" i="6"/>
  <c r="AF2064" i="6"/>
  <c r="W2064" i="6"/>
  <c r="V2064" i="6"/>
  <c r="U2064" i="6"/>
  <c r="AH2063" i="6"/>
  <c r="AG2063" i="6"/>
  <c r="AF2063" i="6"/>
  <c r="W2063" i="6"/>
  <c r="V2063" i="6"/>
  <c r="U2063" i="6"/>
  <c r="AH2062" i="6"/>
  <c r="AG2062" i="6"/>
  <c r="AF2062" i="6"/>
  <c r="W2062" i="6"/>
  <c r="V2062" i="6"/>
  <c r="U2062" i="6"/>
  <c r="AH2061" i="6"/>
  <c r="AG2061" i="6"/>
  <c r="AF2061" i="6"/>
  <c r="W2061" i="6"/>
  <c r="V2061" i="6"/>
  <c r="U2061" i="6"/>
  <c r="AH2060" i="6"/>
  <c r="AG2060" i="6"/>
  <c r="AF2060" i="6"/>
  <c r="W2060" i="6"/>
  <c r="V2060" i="6"/>
  <c r="U2060" i="6"/>
  <c r="AH2059" i="6"/>
  <c r="AG2059" i="6"/>
  <c r="AF2059" i="6"/>
  <c r="W2059" i="6"/>
  <c r="V2059" i="6"/>
  <c r="U2059" i="6"/>
  <c r="AH2058" i="6"/>
  <c r="AG2058" i="6"/>
  <c r="AF2058" i="6"/>
  <c r="W2058" i="6"/>
  <c r="V2058" i="6"/>
  <c r="U2058" i="6"/>
  <c r="AH2057" i="6"/>
  <c r="AG2057" i="6"/>
  <c r="AF2057" i="6"/>
  <c r="W2057" i="6"/>
  <c r="V2057" i="6"/>
  <c r="U2057" i="6"/>
  <c r="AH2056" i="6"/>
  <c r="AG2056" i="6"/>
  <c r="AF2056" i="6"/>
  <c r="W2056" i="6"/>
  <c r="V2056" i="6"/>
  <c r="U2056" i="6"/>
  <c r="AH2055" i="6"/>
  <c r="AG2055" i="6"/>
  <c r="AF2055" i="6"/>
  <c r="W2055" i="6"/>
  <c r="V2055" i="6"/>
  <c r="U2055" i="6"/>
  <c r="AH2054" i="6"/>
  <c r="AG2054" i="6"/>
  <c r="AF2054" i="6"/>
  <c r="W2054" i="6"/>
  <c r="V2054" i="6"/>
  <c r="U2054" i="6"/>
  <c r="AH2053" i="6"/>
  <c r="AG2053" i="6"/>
  <c r="AF2053" i="6"/>
  <c r="W2053" i="6"/>
  <c r="V2053" i="6"/>
  <c r="U2053" i="6"/>
  <c r="AH2052" i="6"/>
  <c r="AG2052" i="6"/>
  <c r="AF2052" i="6"/>
  <c r="W2052" i="6"/>
  <c r="V2052" i="6"/>
  <c r="U2052" i="6"/>
  <c r="AH2051" i="6"/>
  <c r="AG2051" i="6"/>
  <c r="AF2051" i="6"/>
  <c r="W2051" i="6"/>
  <c r="V2051" i="6"/>
  <c r="U2051" i="6"/>
  <c r="AH2050" i="6"/>
  <c r="AG2050" i="6"/>
  <c r="AF2050" i="6"/>
  <c r="W2050" i="6"/>
  <c r="V2050" i="6"/>
  <c r="U2050" i="6"/>
  <c r="AH2049" i="6"/>
  <c r="AG2049" i="6"/>
  <c r="AF2049" i="6"/>
  <c r="W2049" i="6"/>
  <c r="V2049" i="6"/>
  <c r="U2049" i="6"/>
  <c r="AH2048" i="6"/>
  <c r="AG2048" i="6"/>
  <c r="AF2048" i="6"/>
  <c r="W2048" i="6"/>
  <c r="V2048" i="6"/>
  <c r="U2048" i="6"/>
  <c r="AH2047" i="6"/>
  <c r="AG2047" i="6"/>
  <c r="AF2047" i="6"/>
  <c r="W2047" i="6"/>
  <c r="V2047" i="6"/>
  <c r="U2047" i="6"/>
  <c r="AH2046" i="6"/>
  <c r="AG2046" i="6"/>
  <c r="AF2046" i="6"/>
  <c r="W2046" i="6"/>
  <c r="V2046" i="6"/>
  <c r="U2046" i="6"/>
  <c r="AH2045" i="6"/>
  <c r="AG2045" i="6"/>
  <c r="AF2045" i="6"/>
  <c r="W2045" i="6"/>
  <c r="V2045" i="6"/>
  <c r="U2045" i="6"/>
  <c r="AH2044" i="6"/>
  <c r="AG2044" i="6"/>
  <c r="AF2044" i="6"/>
  <c r="W2044" i="6"/>
  <c r="V2044" i="6"/>
  <c r="U2044" i="6"/>
  <c r="AH2043" i="6"/>
  <c r="AG2043" i="6"/>
  <c r="AF2043" i="6"/>
  <c r="W2043" i="6"/>
  <c r="V2043" i="6"/>
  <c r="U2043" i="6"/>
  <c r="AH2042" i="6"/>
  <c r="AG2042" i="6"/>
  <c r="AF2042" i="6"/>
  <c r="W2042" i="6"/>
  <c r="V2042" i="6"/>
  <c r="U2042" i="6"/>
  <c r="AH1981" i="6"/>
  <c r="AG1981" i="6"/>
  <c r="AF1981" i="6"/>
  <c r="W1981" i="6"/>
  <c r="V1981" i="6"/>
  <c r="U1981" i="6"/>
  <c r="AH1980" i="6"/>
  <c r="AG1980" i="6"/>
  <c r="AF1980" i="6"/>
  <c r="W1980" i="6"/>
  <c r="V1980" i="6"/>
  <c r="U1980" i="6"/>
  <c r="AH1979" i="6"/>
  <c r="AG1979" i="6"/>
  <c r="AF1979" i="6"/>
  <c r="W1979" i="6"/>
  <c r="V1979" i="6"/>
  <c r="U1979" i="6"/>
  <c r="AH1978" i="6"/>
  <c r="AG1978" i="6"/>
  <c r="AF1978" i="6"/>
  <c r="W1978" i="6"/>
  <c r="V1978" i="6"/>
  <c r="U1978" i="6"/>
  <c r="AH1977" i="6"/>
  <c r="AG1977" i="6"/>
  <c r="AF1977" i="6"/>
  <c r="W1977" i="6"/>
  <c r="V1977" i="6"/>
  <c r="U1977" i="6"/>
  <c r="AH1976" i="6"/>
  <c r="AG1976" i="6"/>
  <c r="AF1976" i="6"/>
  <c r="W1976" i="6"/>
  <c r="V1976" i="6"/>
  <c r="U1976" i="6"/>
  <c r="AH1975" i="6"/>
  <c r="AG1975" i="6"/>
  <c r="AF1975" i="6"/>
  <c r="W1975" i="6"/>
  <c r="V1975" i="6"/>
  <c r="U1975" i="6"/>
  <c r="AH1974" i="6"/>
  <c r="AG1974" i="6"/>
  <c r="AF1974" i="6"/>
  <c r="W1974" i="6"/>
  <c r="V1974" i="6"/>
  <c r="U1974" i="6"/>
  <c r="AH1973" i="6"/>
  <c r="AG1973" i="6"/>
  <c r="AF1973" i="6"/>
  <c r="W1973" i="6"/>
  <c r="V1973" i="6"/>
  <c r="U1973" i="6"/>
  <c r="AH1972" i="6"/>
  <c r="AG1972" i="6"/>
  <c r="AF1972" i="6"/>
  <c r="W1972" i="6"/>
  <c r="V1972" i="6"/>
  <c r="U1972" i="6"/>
  <c r="AH1971" i="6"/>
  <c r="AG1971" i="6"/>
  <c r="AF1971" i="6"/>
  <c r="W1971" i="6"/>
  <c r="V1971" i="6"/>
  <c r="U1971" i="6"/>
  <c r="AH1970" i="6"/>
  <c r="AG1970" i="6"/>
  <c r="AF1970" i="6"/>
  <c r="W1970" i="6"/>
  <c r="V1970" i="6"/>
  <c r="U1970" i="6"/>
  <c r="AH1969" i="6"/>
  <c r="AG1969" i="6"/>
  <c r="AF1969" i="6"/>
  <c r="W1969" i="6"/>
  <c r="V1969" i="6"/>
  <c r="U1969" i="6"/>
  <c r="AH1968" i="6"/>
  <c r="AG1968" i="6"/>
  <c r="AF1968" i="6"/>
  <c r="W1968" i="6"/>
  <c r="V1968" i="6"/>
  <c r="U1968" i="6"/>
  <c r="AH1967" i="6"/>
  <c r="AG1967" i="6"/>
  <c r="AF1967" i="6"/>
  <c r="W1967" i="6"/>
  <c r="V1967" i="6"/>
  <c r="U1967" i="6"/>
  <c r="AH1966" i="6"/>
  <c r="AG1966" i="6"/>
  <c r="AF1966" i="6"/>
  <c r="W1966" i="6"/>
  <c r="V1966" i="6"/>
  <c r="U1966" i="6"/>
  <c r="AH1965" i="6"/>
  <c r="AG1965" i="6"/>
  <c r="AF1965" i="6"/>
  <c r="W1965" i="6"/>
  <c r="V1965" i="6"/>
  <c r="U1965" i="6"/>
  <c r="AH1964" i="6"/>
  <c r="AG1964" i="6"/>
  <c r="AF1964" i="6"/>
  <c r="W1964" i="6"/>
  <c r="V1964" i="6"/>
  <c r="U1964" i="6"/>
  <c r="AH1963" i="6"/>
  <c r="AG1963" i="6"/>
  <c r="AF1963" i="6"/>
  <c r="W1963" i="6"/>
  <c r="V1963" i="6"/>
  <c r="U1963" i="6"/>
  <c r="AH1962" i="6"/>
  <c r="AG1962" i="6"/>
  <c r="AF1962" i="6"/>
  <c r="W1962" i="6"/>
  <c r="V1962" i="6"/>
  <c r="U1962" i="6"/>
  <c r="AH1961" i="6"/>
  <c r="AG1961" i="6"/>
  <c r="AF1961" i="6"/>
  <c r="W1961" i="6"/>
  <c r="V1961" i="6"/>
  <c r="U1961" i="6"/>
  <c r="AH1960" i="6"/>
  <c r="AG1960" i="6"/>
  <c r="AF1960" i="6"/>
  <c r="W1960" i="6"/>
  <c r="V1960" i="6"/>
  <c r="U1960" i="6"/>
  <c r="AH1959" i="6"/>
  <c r="AG1959" i="6"/>
  <c r="AF1959" i="6"/>
  <c r="W1959" i="6"/>
  <c r="V1959" i="6"/>
  <c r="U1959" i="6"/>
  <c r="AH1958" i="6"/>
  <c r="AG1958" i="6"/>
  <c r="AF1958" i="6"/>
  <c r="W1958" i="6"/>
  <c r="V1958" i="6"/>
  <c r="U1958" i="6"/>
  <c r="AH1957" i="6"/>
  <c r="AG1957" i="6"/>
  <c r="AF1957" i="6"/>
  <c r="W1957" i="6"/>
  <c r="V1957" i="6"/>
  <c r="U1957" i="6"/>
  <c r="AH1956" i="6"/>
  <c r="AG1956" i="6"/>
  <c r="AF1956" i="6"/>
  <c r="W1956" i="6"/>
  <c r="V1956" i="6"/>
  <c r="U1956" i="6"/>
  <c r="AH1955" i="6"/>
  <c r="AG1955" i="6"/>
  <c r="AF1955" i="6"/>
  <c r="W1955" i="6"/>
  <c r="V1955" i="6"/>
  <c r="U1955" i="6"/>
  <c r="AH1954" i="6"/>
  <c r="AG1954" i="6"/>
  <c r="AF1954" i="6"/>
  <c r="W1954" i="6"/>
  <c r="V1954" i="6"/>
  <c r="U1954" i="6"/>
  <c r="AH1953" i="6"/>
  <c r="AG1953" i="6"/>
  <c r="AF1953" i="6"/>
  <c r="W1953" i="6"/>
  <c r="V1953" i="6"/>
  <c r="U1953" i="6"/>
  <c r="AH1952" i="6"/>
  <c r="AG1952" i="6"/>
  <c r="AF1952" i="6"/>
  <c r="W1952" i="6"/>
  <c r="V1952" i="6"/>
  <c r="U1952" i="6"/>
  <c r="AH1951" i="6"/>
  <c r="AG1951" i="6"/>
  <c r="AF1951" i="6"/>
  <c r="W1951" i="6"/>
  <c r="V1951" i="6"/>
  <c r="U1951" i="6"/>
  <c r="AH1950" i="6"/>
  <c r="AG1950" i="6"/>
  <c r="AF1950" i="6"/>
  <c r="W1950" i="6"/>
  <c r="V1950" i="6"/>
  <c r="U1950" i="6"/>
  <c r="AH1949" i="6"/>
  <c r="AG1949" i="6"/>
  <c r="AF1949" i="6"/>
  <c r="W1949" i="6"/>
  <c r="V1949" i="6"/>
  <c r="U1949" i="6"/>
  <c r="AH1948" i="6"/>
  <c r="AG1948" i="6"/>
  <c r="AF1948" i="6"/>
  <c r="W1948" i="6"/>
  <c r="V1948" i="6"/>
  <c r="U1948" i="6"/>
  <c r="AH1947" i="6"/>
  <c r="AG1947" i="6"/>
  <c r="AF1947" i="6"/>
  <c r="W1947" i="6"/>
  <c r="V1947" i="6"/>
  <c r="U1947" i="6"/>
  <c r="AH1946" i="6"/>
  <c r="AG1946" i="6"/>
  <c r="AF1946" i="6"/>
  <c r="W1946" i="6"/>
  <c r="V1946" i="6"/>
  <c r="U1946" i="6"/>
  <c r="AH1945" i="6"/>
  <c r="AG1945" i="6"/>
  <c r="AF1945" i="6"/>
  <c r="W1945" i="6"/>
  <c r="V1945" i="6"/>
  <c r="U1945" i="6"/>
  <c r="AH1944" i="6"/>
  <c r="AG1944" i="6"/>
  <c r="AF1944" i="6"/>
  <c r="W1944" i="6"/>
  <c r="V1944" i="6"/>
  <c r="U1944" i="6"/>
  <c r="AH1943" i="6"/>
  <c r="AG1943" i="6"/>
  <c r="AF1943" i="6"/>
  <c r="W1943" i="6"/>
  <c r="V1943" i="6"/>
  <c r="U1943" i="6"/>
  <c r="AH1942" i="6"/>
  <c r="AG1942" i="6"/>
  <c r="AF1942" i="6"/>
  <c r="W1942" i="6"/>
  <c r="V1942" i="6"/>
  <c r="U1942" i="6"/>
  <c r="AH1941" i="6"/>
  <c r="AG1941" i="6"/>
  <c r="AF1941" i="6"/>
  <c r="W1941" i="6"/>
  <c r="V1941" i="6"/>
  <c r="U1941" i="6"/>
  <c r="AH1940" i="6"/>
  <c r="AG1940" i="6"/>
  <c r="AF1940" i="6"/>
  <c r="W1940" i="6"/>
  <c r="V1940" i="6"/>
  <c r="U1940" i="6"/>
  <c r="AH1939" i="6"/>
  <c r="AG1939" i="6"/>
  <c r="AF1939" i="6"/>
  <c r="W1939" i="6"/>
  <c r="V1939" i="6"/>
  <c r="U1939" i="6"/>
  <c r="AH1938" i="6"/>
  <c r="AG1938" i="6"/>
  <c r="AF1938" i="6"/>
  <c r="W1938" i="6"/>
  <c r="V1938" i="6"/>
  <c r="U1938" i="6"/>
  <c r="AH1937" i="6"/>
  <c r="AG1937" i="6"/>
  <c r="AF1937" i="6"/>
  <c r="W1937" i="6"/>
  <c r="V1937" i="6"/>
  <c r="U1937" i="6"/>
  <c r="AH1936" i="6"/>
  <c r="AG1936" i="6"/>
  <c r="AF1936" i="6"/>
  <c r="W1936" i="6"/>
  <c r="V1936" i="6"/>
  <c r="U1936" i="6"/>
  <c r="AH1935" i="6"/>
  <c r="AG1935" i="6"/>
  <c r="AF1935" i="6"/>
  <c r="W1935" i="6"/>
  <c r="V1935" i="6"/>
  <c r="U1935" i="6"/>
  <c r="AH1934" i="6"/>
  <c r="AG1934" i="6"/>
  <c r="AF1934" i="6"/>
  <c r="W1934" i="6"/>
  <c r="V1934" i="6"/>
  <c r="U1934" i="6"/>
  <c r="AH1933" i="6"/>
  <c r="AG1933" i="6"/>
  <c r="AF1933" i="6"/>
  <c r="W1933" i="6"/>
  <c r="V1933" i="6"/>
  <c r="U1933" i="6"/>
  <c r="AH1932" i="6"/>
  <c r="AG1932" i="6"/>
  <c r="AF1932" i="6"/>
  <c r="W1932" i="6"/>
  <c r="V1932" i="6"/>
  <c r="U1932" i="6"/>
  <c r="AH1931" i="6"/>
  <c r="AG1931" i="6"/>
  <c r="AF1931" i="6"/>
  <c r="W1931" i="6"/>
  <c r="V1931" i="6"/>
  <c r="U1931" i="6"/>
  <c r="AH1930" i="6"/>
  <c r="AG1930" i="6"/>
  <c r="AF1930" i="6"/>
  <c r="W1930" i="6"/>
  <c r="V1930" i="6"/>
  <c r="U1930" i="6"/>
  <c r="AH1929" i="6"/>
  <c r="AG1929" i="6"/>
  <c r="AF1929" i="6"/>
  <c r="W1929" i="6"/>
  <c r="V1929" i="6"/>
  <c r="U1929" i="6"/>
  <c r="AH1928" i="6"/>
  <c r="AG1928" i="6"/>
  <c r="AF1928" i="6"/>
  <c r="W1928" i="6"/>
  <c r="V1928" i="6"/>
  <c r="U1928" i="6"/>
  <c r="AH1927" i="6"/>
  <c r="AG1927" i="6"/>
  <c r="AF1927" i="6"/>
  <c r="W1927" i="6"/>
  <c r="V1927" i="6"/>
  <c r="U1927" i="6"/>
  <c r="AH1926" i="6"/>
  <c r="AG1926" i="6"/>
  <c r="AF1926" i="6"/>
  <c r="W1926" i="6"/>
  <c r="V1926" i="6"/>
  <c r="U1926" i="6"/>
  <c r="AH1925" i="6"/>
  <c r="AG1925" i="6"/>
  <c r="AF1925" i="6"/>
  <c r="W1925" i="6"/>
  <c r="V1925" i="6"/>
  <c r="U1925" i="6"/>
  <c r="AH1924" i="6"/>
  <c r="AG1924" i="6"/>
  <c r="AF1924" i="6"/>
  <c r="W1924" i="6"/>
  <c r="V1924" i="6"/>
  <c r="U1924" i="6"/>
  <c r="AH1923" i="6"/>
  <c r="AG1923" i="6"/>
  <c r="AF1923" i="6"/>
  <c r="W1923" i="6"/>
  <c r="V1923" i="6"/>
  <c r="U1923" i="6"/>
  <c r="AH1922" i="6"/>
  <c r="AG1922" i="6"/>
  <c r="AF1922" i="6"/>
  <c r="W1922" i="6"/>
  <c r="V1922" i="6"/>
  <c r="U1922" i="6"/>
  <c r="AH1891" i="6"/>
  <c r="AG1891" i="6"/>
  <c r="AF1891" i="6"/>
  <c r="W1891" i="6"/>
  <c r="V1891" i="6"/>
  <c r="U1891" i="6"/>
  <c r="AH1890" i="6"/>
  <c r="AG1890" i="6"/>
  <c r="AF1890" i="6"/>
  <c r="W1890" i="6"/>
  <c r="V1890" i="6"/>
  <c r="U1890" i="6"/>
  <c r="AH1889" i="6"/>
  <c r="AG1889" i="6"/>
  <c r="AF1889" i="6"/>
  <c r="W1889" i="6"/>
  <c r="V1889" i="6"/>
  <c r="U1889" i="6"/>
  <c r="AH1888" i="6"/>
  <c r="AG1888" i="6"/>
  <c r="AF1888" i="6"/>
  <c r="W1888" i="6"/>
  <c r="V1888" i="6"/>
  <c r="U1888" i="6"/>
  <c r="AH1887" i="6"/>
  <c r="AG1887" i="6"/>
  <c r="AF1887" i="6"/>
  <c r="W1887" i="6"/>
  <c r="V1887" i="6"/>
  <c r="U1887" i="6"/>
  <c r="AH1886" i="6"/>
  <c r="AG1886" i="6"/>
  <c r="AF1886" i="6"/>
  <c r="W1886" i="6"/>
  <c r="V1886" i="6"/>
  <c r="U1886" i="6"/>
  <c r="AH1885" i="6"/>
  <c r="AG1885" i="6"/>
  <c r="AF1885" i="6"/>
  <c r="W1885" i="6"/>
  <c r="V1885" i="6"/>
  <c r="U1885" i="6"/>
  <c r="AH1884" i="6"/>
  <c r="AG1884" i="6"/>
  <c r="AF1884" i="6"/>
  <c r="W1884" i="6"/>
  <c r="V1884" i="6"/>
  <c r="U1884" i="6"/>
  <c r="AH1883" i="6"/>
  <c r="AG1883" i="6"/>
  <c r="AF1883" i="6"/>
  <c r="W1883" i="6"/>
  <c r="V1883" i="6"/>
  <c r="U1883" i="6"/>
  <c r="AH1882" i="6"/>
  <c r="AG1882" i="6"/>
  <c r="AF1882" i="6"/>
  <c r="W1882" i="6"/>
  <c r="V1882" i="6"/>
  <c r="U1882" i="6"/>
  <c r="AH1881" i="6"/>
  <c r="AG1881" i="6"/>
  <c r="AF1881" i="6"/>
  <c r="W1881" i="6"/>
  <c r="V1881" i="6"/>
  <c r="U1881" i="6"/>
  <c r="AH1880" i="6"/>
  <c r="AG1880" i="6"/>
  <c r="AF1880" i="6"/>
  <c r="W1880" i="6"/>
  <c r="V1880" i="6"/>
  <c r="U1880" i="6"/>
  <c r="AH1879" i="6"/>
  <c r="AG1879" i="6"/>
  <c r="AF1879" i="6"/>
  <c r="W1879" i="6"/>
  <c r="V1879" i="6"/>
  <c r="U1879" i="6"/>
  <c r="AH1878" i="6"/>
  <c r="AG1878" i="6"/>
  <c r="AF1878" i="6"/>
  <c r="W1878" i="6"/>
  <c r="V1878" i="6"/>
  <c r="U1878" i="6"/>
  <c r="AH1877" i="6"/>
  <c r="AG1877" i="6"/>
  <c r="AF1877" i="6"/>
  <c r="W1877" i="6"/>
  <c r="V1877" i="6"/>
  <c r="U1877" i="6"/>
  <c r="AH1876" i="6"/>
  <c r="AG1876" i="6"/>
  <c r="AF1876" i="6"/>
  <c r="W1876" i="6"/>
  <c r="V1876" i="6"/>
  <c r="U1876" i="6"/>
  <c r="AH1875" i="6"/>
  <c r="AG1875" i="6"/>
  <c r="AF1875" i="6"/>
  <c r="W1875" i="6"/>
  <c r="V1875" i="6"/>
  <c r="U1875" i="6"/>
  <c r="AH1874" i="6"/>
  <c r="AG1874" i="6"/>
  <c r="AF1874" i="6"/>
  <c r="W1874" i="6"/>
  <c r="V1874" i="6"/>
  <c r="U1874" i="6"/>
  <c r="AH1873" i="6"/>
  <c r="AG1873" i="6"/>
  <c r="AF1873" i="6"/>
  <c r="W1873" i="6"/>
  <c r="V1873" i="6"/>
  <c r="U1873" i="6"/>
  <c r="AH1872" i="6"/>
  <c r="AG1872" i="6"/>
  <c r="AF1872" i="6"/>
  <c r="W1872" i="6"/>
  <c r="V1872" i="6"/>
  <c r="U1872" i="6"/>
  <c r="AH1871" i="6"/>
  <c r="AG1871" i="6"/>
  <c r="AF1871" i="6"/>
  <c r="W1871" i="6"/>
  <c r="V1871" i="6"/>
  <c r="U1871" i="6"/>
  <c r="AH1870" i="6"/>
  <c r="AG1870" i="6"/>
  <c r="AF1870" i="6"/>
  <c r="W1870" i="6"/>
  <c r="V1870" i="6"/>
  <c r="U1870" i="6"/>
  <c r="AH1869" i="6"/>
  <c r="AG1869" i="6"/>
  <c r="AF1869" i="6"/>
  <c r="W1869" i="6"/>
  <c r="V1869" i="6"/>
  <c r="U1869" i="6"/>
  <c r="AH1868" i="6"/>
  <c r="AG1868" i="6"/>
  <c r="AF1868" i="6"/>
  <c r="W1868" i="6"/>
  <c r="V1868" i="6"/>
  <c r="U1868" i="6"/>
  <c r="AH1867" i="6"/>
  <c r="AG1867" i="6"/>
  <c r="AF1867" i="6"/>
  <c r="W1867" i="6"/>
  <c r="V1867" i="6"/>
  <c r="U1867" i="6"/>
  <c r="AH1866" i="6"/>
  <c r="AG1866" i="6"/>
  <c r="AF1866" i="6"/>
  <c r="W1866" i="6"/>
  <c r="V1866" i="6"/>
  <c r="U1866" i="6"/>
  <c r="AH1865" i="6"/>
  <c r="AG1865" i="6"/>
  <c r="AF1865" i="6"/>
  <c r="W1865" i="6"/>
  <c r="V1865" i="6"/>
  <c r="U1865" i="6"/>
  <c r="AH1864" i="6"/>
  <c r="AG1864" i="6"/>
  <c r="AF1864" i="6"/>
  <c r="W1864" i="6"/>
  <c r="V1864" i="6"/>
  <c r="U1864" i="6"/>
  <c r="AH1863" i="6"/>
  <c r="AG1863" i="6"/>
  <c r="AF1863" i="6"/>
  <c r="W1863" i="6"/>
  <c r="V1863" i="6"/>
  <c r="U1863" i="6"/>
  <c r="AH1862" i="6"/>
  <c r="AG1862" i="6"/>
  <c r="AF1862" i="6"/>
  <c r="W1862" i="6"/>
  <c r="V1862" i="6"/>
  <c r="U1862" i="6"/>
  <c r="AH1831" i="6"/>
  <c r="AG1831" i="6"/>
  <c r="AF1831" i="6"/>
  <c r="W1831" i="6"/>
  <c r="V1831" i="6"/>
  <c r="U1831" i="6"/>
  <c r="AH1830" i="6"/>
  <c r="AG1830" i="6"/>
  <c r="AF1830" i="6"/>
  <c r="W1830" i="6"/>
  <c r="V1830" i="6"/>
  <c r="U1830" i="6"/>
  <c r="AH1829" i="6"/>
  <c r="AG1829" i="6"/>
  <c r="AF1829" i="6"/>
  <c r="W1829" i="6"/>
  <c r="V1829" i="6"/>
  <c r="U1829" i="6"/>
  <c r="AH1828" i="6"/>
  <c r="AG1828" i="6"/>
  <c r="AF1828" i="6"/>
  <c r="W1828" i="6"/>
  <c r="V1828" i="6"/>
  <c r="U1828" i="6"/>
  <c r="AH1827" i="6"/>
  <c r="AG1827" i="6"/>
  <c r="AF1827" i="6"/>
  <c r="W1827" i="6"/>
  <c r="V1827" i="6"/>
  <c r="U1827" i="6"/>
  <c r="AH1826" i="6"/>
  <c r="AG1826" i="6"/>
  <c r="AF1826" i="6"/>
  <c r="W1826" i="6"/>
  <c r="V1826" i="6"/>
  <c r="U1826" i="6"/>
  <c r="AH1825" i="6"/>
  <c r="AG1825" i="6"/>
  <c r="AF1825" i="6"/>
  <c r="W1825" i="6"/>
  <c r="V1825" i="6"/>
  <c r="U1825" i="6"/>
  <c r="AH1824" i="6"/>
  <c r="AG1824" i="6"/>
  <c r="AF1824" i="6"/>
  <c r="W1824" i="6"/>
  <c r="V1824" i="6"/>
  <c r="U1824" i="6"/>
  <c r="AH1823" i="6"/>
  <c r="AG1823" i="6"/>
  <c r="AF1823" i="6"/>
  <c r="W1823" i="6"/>
  <c r="V1823" i="6"/>
  <c r="U1823" i="6"/>
  <c r="AH1822" i="6"/>
  <c r="AG1822" i="6"/>
  <c r="AF1822" i="6"/>
  <c r="W1822" i="6"/>
  <c r="V1822" i="6"/>
  <c r="U1822" i="6"/>
  <c r="AH1821" i="6"/>
  <c r="AG1821" i="6"/>
  <c r="AF1821" i="6"/>
  <c r="W1821" i="6"/>
  <c r="V1821" i="6"/>
  <c r="U1821" i="6"/>
  <c r="AH1820" i="6"/>
  <c r="AG1820" i="6"/>
  <c r="AF1820" i="6"/>
  <c r="W1820" i="6"/>
  <c r="V1820" i="6"/>
  <c r="U1820" i="6"/>
  <c r="AH1819" i="6"/>
  <c r="AG1819" i="6"/>
  <c r="AF1819" i="6"/>
  <c r="W1819" i="6"/>
  <c r="V1819" i="6"/>
  <c r="U1819" i="6"/>
  <c r="AH1818" i="6"/>
  <c r="AG1818" i="6"/>
  <c r="AF1818" i="6"/>
  <c r="W1818" i="6"/>
  <c r="V1818" i="6"/>
  <c r="U1818" i="6"/>
  <c r="AH1817" i="6"/>
  <c r="AG1817" i="6"/>
  <c r="AF1817" i="6"/>
  <c r="W1817" i="6"/>
  <c r="V1817" i="6"/>
  <c r="U1817" i="6"/>
  <c r="AH1816" i="6"/>
  <c r="AG1816" i="6"/>
  <c r="AF1816" i="6"/>
  <c r="W1816" i="6"/>
  <c r="V1816" i="6"/>
  <c r="U1816" i="6"/>
  <c r="AH1815" i="6"/>
  <c r="AG1815" i="6"/>
  <c r="AF1815" i="6"/>
  <c r="W1815" i="6"/>
  <c r="V1815" i="6"/>
  <c r="U1815" i="6"/>
  <c r="AH1814" i="6"/>
  <c r="AG1814" i="6"/>
  <c r="AF1814" i="6"/>
  <c r="W1814" i="6"/>
  <c r="V1814" i="6"/>
  <c r="U1814" i="6"/>
  <c r="AH1813" i="6"/>
  <c r="AG1813" i="6"/>
  <c r="AF1813" i="6"/>
  <c r="W1813" i="6"/>
  <c r="V1813" i="6"/>
  <c r="U1813" i="6"/>
  <c r="AH1812" i="6"/>
  <c r="AG1812" i="6"/>
  <c r="AF1812" i="6"/>
  <c r="W1812" i="6"/>
  <c r="V1812" i="6"/>
  <c r="U1812" i="6"/>
  <c r="AH1811" i="6"/>
  <c r="AG1811" i="6"/>
  <c r="AF1811" i="6"/>
  <c r="W1811" i="6"/>
  <c r="V1811" i="6"/>
  <c r="U1811" i="6"/>
  <c r="AH1810" i="6"/>
  <c r="AG1810" i="6"/>
  <c r="AF1810" i="6"/>
  <c r="W1810" i="6"/>
  <c r="V1810" i="6"/>
  <c r="U1810" i="6"/>
  <c r="AH1809" i="6"/>
  <c r="AG1809" i="6"/>
  <c r="AF1809" i="6"/>
  <c r="W1809" i="6"/>
  <c r="V1809" i="6"/>
  <c r="U1809" i="6"/>
  <c r="AH1808" i="6"/>
  <c r="AG1808" i="6"/>
  <c r="AF1808" i="6"/>
  <c r="W1808" i="6"/>
  <c r="V1808" i="6"/>
  <c r="U1808" i="6"/>
  <c r="AH1807" i="6"/>
  <c r="AG1807" i="6"/>
  <c r="AF1807" i="6"/>
  <c r="W1807" i="6"/>
  <c r="V1807" i="6"/>
  <c r="U1807" i="6"/>
  <c r="AH1806" i="6"/>
  <c r="AG1806" i="6"/>
  <c r="AF1806" i="6"/>
  <c r="W1806" i="6"/>
  <c r="V1806" i="6"/>
  <c r="U1806" i="6"/>
  <c r="AH1805" i="6"/>
  <c r="AG1805" i="6"/>
  <c r="AF1805" i="6"/>
  <c r="W1805" i="6"/>
  <c r="V1805" i="6"/>
  <c r="U1805" i="6"/>
  <c r="AH1804" i="6"/>
  <c r="AG1804" i="6"/>
  <c r="AF1804" i="6"/>
  <c r="W1804" i="6"/>
  <c r="V1804" i="6"/>
  <c r="U1804" i="6"/>
  <c r="AH1803" i="6"/>
  <c r="AG1803" i="6"/>
  <c r="AF1803" i="6"/>
  <c r="W1803" i="6"/>
  <c r="V1803" i="6"/>
  <c r="U1803" i="6"/>
  <c r="AH1802" i="6"/>
  <c r="AG1802" i="6"/>
  <c r="AF1802" i="6"/>
  <c r="W1802" i="6"/>
  <c r="V1802" i="6"/>
  <c r="U1802" i="6"/>
  <c r="AH1771" i="6"/>
  <c r="AG1771" i="6"/>
  <c r="AF1771" i="6"/>
  <c r="W1771" i="6"/>
  <c r="V1771" i="6"/>
  <c r="U1771" i="6"/>
  <c r="AH1770" i="6"/>
  <c r="AG1770" i="6"/>
  <c r="AF1770" i="6"/>
  <c r="W1770" i="6"/>
  <c r="V1770" i="6"/>
  <c r="U1770" i="6"/>
  <c r="AH1769" i="6"/>
  <c r="AG1769" i="6"/>
  <c r="AF1769" i="6"/>
  <c r="W1769" i="6"/>
  <c r="V1769" i="6"/>
  <c r="U1769" i="6"/>
  <c r="AH1768" i="6"/>
  <c r="AG1768" i="6"/>
  <c r="AF1768" i="6"/>
  <c r="W1768" i="6"/>
  <c r="V1768" i="6"/>
  <c r="U1768" i="6"/>
  <c r="AH1767" i="6"/>
  <c r="AG1767" i="6"/>
  <c r="AF1767" i="6"/>
  <c r="W1767" i="6"/>
  <c r="V1767" i="6"/>
  <c r="U1767" i="6"/>
  <c r="AH1766" i="6"/>
  <c r="AG1766" i="6"/>
  <c r="AF1766" i="6"/>
  <c r="W1766" i="6"/>
  <c r="V1766" i="6"/>
  <c r="U1766" i="6"/>
  <c r="AH1765" i="6"/>
  <c r="AG1765" i="6"/>
  <c r="AF1765" i="6"/>
  <c r="W1765" i="6"/>
  <c r="V1765" i="6"/>
  <c r="U1765" i="6"/>
  <c r="AH1764" i="6"/>
  <c r="AG1764" i="6"/>
  <c r="AF1764" i="6"/>
  <c r="W1764" i="6"/>
  <c r="V1764" i="6"/>
  <c r="U1764" i="6"/>
  <c r="AH1763" i="6"/>
  <c r="AG1763" i="6"/>
  <c r="AF1763" i="6"/>
  <c r="W1763" i="6"/>
  <c r="V1763" i="6"/>
  <c r="U1763" i="6"/>
  <c r="AH1762" i="6"/>
  <c r="AG1762" i="6"/>
  <c r="AF1762" i="6"/>
  <c r="W1762" i="6"/>
  <c r="V1762" i="6"/>
  <c r="U1762" i="6"/>
  <c r="AH1761" i="6"/>
  <c r="AG1761" i="6"/>
  <c r="AF1761" i="6"/>
  <c r="W1761" i="6"/>
  <c r="V1761" i="6"/>
  <c r="U1761" i="6"/>
  <c r="AH1760" i="6"/>
  <c r="AG1760" i="6"/>
  <c r="AF1760" i="6"/>
  <c r="W1760" i="6"/>
  <c r="V1760" i="6"/>
  <c r="U1760" i="6"/>
  <c r="AH1759" i="6"/>
  <c r="AG1759" i="6"/>
  <c r="AF1759" i="6"/>
  <c r="W1759" i="6"/>
  <c r="V1759" i="6"/>
  <c r="U1759" i="6"/>
  <c r="AH1758" i="6"/>
  <c r="AG1758" i="6"/>
  <c r="AF1758" i="6"/>
  <c r="W1758" i="6"/>
  <c r="V1758" i="6"/>
  <c r="U1758" i="6"/>
  <c r="AH1757" i="6"/>
  <c r="AG1757" i="6"/>
  <c r="AF1757" i="6"/>
  <c r="W1757" i="6"/>
  <c r="V1757" i="6"/>
  <c r="U1757" i="6"/>
  <c r="AH1756" i="6"/>
  <c r="AG1756" i="6"/>
  <c r="AF1756" i="6"/>
  <c r="W1756" i="6"/>
  <c r="V1756" i="6"/>
  <c r="U1756" i="6"/>
  <c r="AH1755" i="6"/>
  <c r="AG1755" i="6"/>
  <c r="AF1755" i="6"/>
  <c r="W1755" i="6"/>
  <c r="V1755" i="6"/>
  <c r="U1755" i="6"/>
  <c r="AH1754" i="6"/>
  <c r="AG1754" i="6"/>
  <c r="AF1754" i="6"/>
  <c r="W1754" i="6"/>
  <c r="V1754" i="6"/>
  <c r="U1754" i="6"/>
  <c r="AH1753" i="6"/>
  <c r="AG1753" i="6"/>
  <c r="AF1753" i="6"/>
  <c r="W1753" i="6"/>
  <c r="V1753" i="6"/>
  <c r="U1753" i="6"/>
  <c r="AH1752" i="6"/>
  <c r="AG1752" i="6"/>
  <c r="AF1752" i="6"/>
  <c r="W1752" i="6"/>
  <c r="V1752" i="6"/>
  <c r="U1752" i="6"/>
  <c r="AH1751" i="6"/>
  <c r="AG1751" i="6"/>
  <c r="AF1751" i="6"/>
  <c r="W1751" i="6"/>
  <c r="V1751" i="6"/>
  <c r="U1751" i="6"/>
  <c r="AH1750" i="6"/>
  <c r="AG1750" i="6"/>
  <c r="AF1750" i="6"/>
  <c r="W1750" i="6"/>
  <c r="V1750" i="6"/>
  <c r="U1750" i="6"/>
  <c r="AH1749" i="6"/>
  <c r="AG1749" i="6"/>
  <c r="AF1749" i="6"/>
  <c r="W1749" i="6"/>
  <c r="V1749" i="6"/>
  <c r="U1749" i="6"/>
  <c r="AH1748" i="6"/>
  <c r="AG1748" i="6"/>
  <c r="AF1748" i="6"/>
  <c r="W1748" i="6"/>
  <c r="V1748" i="6"/>
  <c r="U1748" i="6"/>
  <c r="AH1747" i="6"/>
  <c r="AG1747" i="6"/>
  <c r="AF1747" i="6"/>
  <c r="W1747" i="6"/>
  <c r="V1747" i="6"/>
  <c r="U1747" i="6"/>
  <c r="AH1746" i="6"/>
  <c r="AG1746" i="6"/>
  <c r="AF1746" i="6"/>
  <c r="W1746" i="6"/>
  <c r="V1746" i="6"/>
  <c r="U1746" i="6"/>
  <c r="AH1745" i="6"/>
  <c r="AG1745" i="6"/>
  <c r="AF1745" i="6"/>
  <c r="W1745" i="6"/>
  <c r="V1745" i="6"/>
  <c r="U1745" i="6"/>
  <c r="AH1744" i="6"/>
  <c r="AG1744" i="6"/>
  <c r="AF1744" i="6"/>
  <c r="W1744" i="6"/>
  <c r="V1744" i="6"/>
  <c r="U1744" i="6"/>
  <c r="AH1743" i="6"/>
  <c r="AG1743" i="6"/>
  <c r="AF1743" i="6"/>
  <c r="W1743" i="6"/>
  <c r="V1743" i="6"/>
  <c r="U1743" i="6"/>
  <c r="AH1742" i="6"/>
  <c r="AG1742" i="6"/>
  <c r="AF1742" i="6"/>
  <c r="W1742" i="6"/>
  <c r="V1742" i="6"/>
  <c r="U1742" i="6"/>
  <c r="AH1681" i="6"/>
  <c r="AG1681" i="6"/>
  <c r="AF1681" i="6"/>
  <c r="W1681" i="6"/>
  <c r="V1681" i="6"/>
  <c r="U1681" i="6"/>
  <c r="AH1680" i="6"/>
  <c r="AG1680" i="6"/>
  <c r="AF1680" i="6"/>
  <c r="W1680" i="6"/>
  <c r="V1680" i="6"/>
  <c r="U1680" i="6"/>
  <c r="AH1679" i="6"/>
  <c r="AG1679" i="6"/>
  <c r="AF1679" i="6"/>
  <c r="W1679" i="6"/>
  <c r="V1679" i="6"/>
  <c r="U1679" i="6"/>
  <c r="AH1678" i="6"/>
  <c r="AG1678" i="6"/>
  <c r="AF1678" i="6"/>
  <c r="W1678" i="6"/>
  <c r="V1678" i="6"/>
  <c r="U1678" i="6"/>
  <c r="AH1677" i="6"/>
  <c r="AG1677" i="6"/>
  <c r="AF1677" i="6"/>
  <c r="W1677" i="6"/>
  <c r="V1677" i="6"/>
  <c r="U1677" i="6"/>
  <c r="AH1676" i="6"/>
  <c r="AG1676" i="6"/>
  <c r="AF1676" i="6"/>
  <c r="W1676" i="6"/>
  <c r="V1676" i="6"/>
  <c r="U1676" i="6"/>
  <c r="AH1675" i="6"/>
  <c r="AG1675" i="6"/>
  <c r="AF1675" i="6"/>
  <c r="W1675" i="6"/>
  <c r="V1675" i="6"/>
  <c r="U1675" i="6"/>
  <c r="AH1674" i="6"/>
  <c r="AG1674" i="6"/>
  <c r="AF1674" i="6"/>
  <c r="W1674" i="6"/>
  <c r="V1674" i="6"/>
  <c r="U1674" i="6"/>
  <c r="AH1673" i="6"/>
  <c r="AG1673" i="6"/>
  <c r="AF1673" i="6"/>
  <c r="W1673" i="6"/>
  <c r="V1673" i="6"/>
  <c r="U1673" i="6"/>
  <c r="AH1672" i="6"/>
  <c r="AG1672" i="6"/>
  <c r="AF1672" i="6"/>
  <c r="W1672" i="6"/>
  <c r="V1672" i="6"/>
  <c r="U1672" i="6"/>
  <c r="AH1671" i="6"/>
  <c r="AG1671" i="6"/>
  <c r="AF1671" i="6"/>
  <c r="W1671" i="6"/>
  <c r="V1671" i="6"/>
  <c r="U1671" i="6"/>
  <c r="AH1670" i="6"/>
  <c r="AG1670" i="6"/>
  <c r="AF1670" i="6"/>
  <c r="W1670" i="6"/>
  <c r="V1670" i="6"/>
  <c r="U1670" i="6"/>
  <c r="AH1669" i="6"/>
  <c r="AG1669" i="6"/>
  <c r="AF1669" i="6"/>
  <c r="W1669" i="6"/>
  <c r="V1669" i="6"/>
  <c r="U1669" i="6"/>
  <c r="AH1668" i="6"/>
  <c r="AG1668" i="6"/>
  <c r="AF1668" i="6"/>
  <c r="W1668" i="6"/>
  <c r="V1668" i="6"/>
  <c r="U1668" i="6"/>
  <c r="AH1667" i="6"/>
  <c r="AG1667" i="6"/>
  <c r="AF1667" i="6"/>
  <c r="W1667" i="6"/>
  <c r="V1667" i="6"/>
  <c r="U1667" i="6"/>
  <c r="AH1666" i="6"/>
  <c r="AG1666" i="6"/>
  <c r="AF1666" i="6"/>
  <c r="W1666" i="6"/>
  <c r="V1666" i="6"/>
  <c r="U1666" i="6"/>
  <c r="AH1665" i="6"/>
  <c r="AG1665" i="6"/>
  <c r="AF1665" i="6"/>
  <c r="W1665" i="6"/>
  <c r="V1665" i="6"/>
  <c r="U1665" i="6"/>
  <c r="AH1664" i="6"/>
  <c r="AG1664" i="6"/>
  <c r="AF1664" i="6"/>
  <c r="W1664" i="6"/>
  <c r="V1664" i="6"/>
  <c r="U1664" i="6"/>
  <c r="AH1663" i="6"/>
  <c r="AG1663" i="6"/>
  <c r="AF1663" i="6"/>
  <c r="W1663" i="6"/>
  <c r="V1663" i="6"/>
  <c r="U1663" i="6"/>
  <c r="AH1662" i="6"/>
  <c r="AG1662" i="6"/>
  <c r="AF1662" i="6"/>
  <c r="W1662" i="6"/>
  <c r="V1662" i="6"/>
  <c r="U1662" i="6"/>
  <c r="AH1661" i="6"/>
  <c r="AG1661" i="6"/>
  <c r="AF1661" i="6"/>
  <c r="W1661" i="6"/>
  <c r="V1661" i="6"/>
  <c r="U1661" i="6"/>
  <c r="AH1660" i="6"/>
  <c r="AG1660" i="6"/>
  <c r="AF1660" i="6"/>
  <c r="W1660" i="6"/>
  <c r="V1660" i="6"/>
  <c r="U1660" i="6"/>
  <c r="AH1659" i="6"/>
  <c r="AG1659" i="6"/>
  <c r="AF1659" i="6"/>
  <c r="W1659" i="6"/>
  <c r="V1659" i="6"/>
  <c r="U1659" i="6"/>
  <c r="AH1658" i="6"/>
  <c r="AG1658" i="6"/>
  <c r="AF1658" i="6"/>
  <c r="W1658" i="6"/>
  <c r="V1658" i="6"/>
  <c r="U1658" i="6"/>
  <c r="AH1657" i="6"/>
  <c r="AG1657" i="6"/>
  <c r="AF1657" i="6"/>
  <c r="W1657" i="6"/>
  <c r="V1657" i="6"/>
  <c r="U1657" i="6"/>
  <c r="AH1656" i="6"/>
  <c r="AG1656" i="6"/>
  <c r="AF1656" i="6"/>
  <c r="W1656" i="6"/>
  <c r="V1656" i="6"/>
  <c r="U1656" i="6"/>
  <c r="AH1655" i="6"/>
  <c r="AG1655" i="6"/>
  <c r="AF1655" i="6"/>
  <c r="W1655" i="6"/>
  <c r="V1655" i="6"/>
  <c r="U1655" i="6"/>
  <c r="AH1654" i="6"/>
  <c r="AG1654" i="6"/>
  <c r="AF1654" i="6"/>
  <c r="W1654" i="6"/>
  <c r="V1654" i="6"/>
  <c r="U1654" i="6"/>
  <c r="AH1653" i="6"/>
  <c r="AG1653" i="6"/>
  <c r="AF1653" i="6"/>
  <c r="W1653" i="6"/>
  <c r="V1653" i="6"/>
  <c r="U1653" i="6"/>
  <c r="AH1652" i="6"/>
  <c r="AG1652" i="6"/>
  <c r="AF1652" i="6"/>
  <c r="W1652" i="6"/>
  <c r="V1652" i="6"/>
  <c r="U1652" i="6"/>
  <c r="AH1651" i="6"/>
  <c r="AG1651" i="6"/>
  <c r="AF1651" i="6"/>
  <c r="W1651" i="6"/>
  <c r="V1651" i="6"/>
  <c r="U1651" i="6"/>
  <c r="AH1650" i="6"/>
  <c r="AG1650" i="6"/>
  <c r="AF1650" i="6"/>
  <c r="W1650" i="6"/>
  <c r="V1650" i="6"/>
  <c r="U1650" i="6"/>
  <c r="AH1649" i="6"/>
  <c r="AG1649" i="6"/>
  <c r="AF1649" i="6"/>
  <c r="W1649" i="6"/>
  <c r="V1649" i="6"/>
  <c r="U1649" i="6"/>
  <c r="AH1648" i="6"/>
  <c r="AG1648" i="6"/>
  <c r="AF1648" i="6"/>
  <c r="W1648" i="6"/>
  <c r="V1648" i="6"/>
  <c r="U1648" i="6"/>
  <c r="AH1647" i="6"/>
  <c r="AG1647" i="6"/>
  <c r="AF1647" i="6"/>
  <c r="W1647" i="6"/>
  <c r="V1647" i="6"/>
  <c r="U1647" i="6"/>
  <c r="AH1646" i="6"/>
  <c r="AG1646" i="6"/>
  <c r="AF1646" i="6"/>
  <c r="W1646" i="6"/>
  <c r="V1646" i="6"/>
  <c r="U1646" i="6"/>
  <c r="AH1645" i="6"/>
  <c r="AG1645" i="6"/>
  <c r="AF1645" i="6"/>
  <c r="W1645" i="6"/>
  <c r="V1645" i="6"/>
  <c r="U1645" i="6"/>
  <c r="AH1644" i="6"/>
  <c r="AG1644" i="6"/>
  <c r="AF1644" i="6"/>
  <c r="W1644" i="6"/>
  <c r="V1644" i="6"/>
  <c r="U1644" i="6"/>
  <c r="AH1643" i="6"/>
  <c r="AG1643" i="6"/>
  <c r="AF1643" i="6"/>
  <c r="W1643" i="6"/>
  <c r="V1643" i="6"/>
  <c r="U1643" i="6"/>
  <c r="AH1642" i="6"/>
  <c r="AG1642" i="6"/>
  <c r="AF1642" i="6"/>
  <c r="W1642" i="6"/>
  <c r="V1642" i="6"/>
  <c r="U1642" i="6"/>
  <c r="AH1641" i="6"/>
  <c r="AG1641" i="6"/>
  <c r="AF1641" i="6"/>
  <c r="W1641" i="6"/>
  <c r="V1641" i="6"/>
  <c r="U1641" i="6"/>
  <c r="AH1640" i="6"/>
  <c r="AG1640" i="6"/>
  <c r="AF1640" i="6"/>
  <c r="W1640" i="6"/>
  <c r="V1640" i="6"/>
  <c r="U1640" i="6"/>
  <c r="AH1639" i="6"/>
  <c r="AG1639" i="6"/>
  <c r="AF1639" i="6"/>
  <c r="W1639" i="6"/>
  <c r="V1639" i="6"/>
  <c r="U1639" i="6"/>
  <c r="AH1638" i="6"/>
  <c r="AG1638" i="6"/>
  <c r="AF1638" i="6"/>
  <c r="W1638" i="6"/>
  <c r="V1638" i="6"/>
  <c r="U1638" i="6"/>
  <c r="AH1637" i="6"/>
  <c r="AG1637" i="6"/>
  <c r="AF1637" i="6"/>
  <c r="W1637" i="6"/>
  <c r="V1637" i="6"/>
  <c r="U1637" i="6"/>
  <c r="AH1636" i="6"/>
  <c r="AG1636" i="6"/>
  <c r="AF1636" i="6"/>
  <c r="W1636" i="6"/>
  <c r="V1636" i="6"/>
  <c r="U1636" i="6"/>
  <c r="AH1635" i="6"/>
  <c r="AG1635" i="6"/>
  <c r="AF1635" i="6"/>
  <c r="W1635" i="6"/>
  <c r="V1635" i="6"/>
  <c r="U1635" i="6"/>
  <c r="AH1634" i="6"/>
  <c r="AG1634" i="6"/>
  <c r="AF1634" i="6"/>
  <c r="W1634" i="6"/>
  <c r="V1634" i="6"/>
  <c r="U1634" i="6"/>
  <c r="AH1633" i="6"/>
  <c r="AG1633" i="6"/>
  <c r="AF1633" i="6"/>
  <c r="W1633" i="6"/>
  <c r="V1633" i="6"/>
  <c r="U1633" i="6"/>
  <c r="AH1632" i="6"/>
  <c r="AG1632" i="6"/>
  <c r="AF1632" i="6"/>
  <c r="W1632" i="6"/>
  <c r="V1632" i="6"/>
  <c r="U1632" i="6"/>
  <c r="AH1631" i="6"/>
  <c r="AG1631" i="6"/>
  <c r="AF1631" i="6"/>
  <c r="W1631" i="6"/>
  <c r="V1631" i="6"/>
  <c r="U1631" i="6"/>
  <c r="AH1630" i="6"/>
  <c r="AG1630" i="6"/>
  <c r="AF1630" i="6"/>
  <c r="W1630" i="6"/>
  <c r="V1630" i="6"/>
  <c r="U1630" i="6"/>
  <c r="AH1629" i="6"/>
  <c r="AG1629" i="6"/>
  <c r="AF1629" i="6"/>
  <c r="W1629" i="6"/>
  <c r="V1629" i="6"/>
  <c r="U1629" i="6"/>
  <c r="AH1628" i="6"/>
  <c r="AG1628" i="6"/>
  <c r="AF1628" i="6"/>
  <c r="W1628" i="6"/>
  <c r="V1628" i="6"/>
  <c r="U1628" i="6"/>
  <c r="AH1627" i="6"/>
  <c r="AG1627" i="6"/>
  <c r="AF1627" i="6"/>
  <c r="W1627" i="6"/>
  <c r="V1627" i="6"/>
  <c r="U1627" i="6"/>
  <c r="AH1626" i="6"/>
  <c r="AG1626" i="6"/>
  <c r="AF1626" i="6"/>
  <c r="W1626" i="6"/>
  <c r="V1626" i="6"/>
  <c r="U1626" i="6"/>
  <c r="AH1625" i="6"/>
  <c r="AG1625" i="6"/>
  <c r="AF1625" i="6"/>
  <c r="W1625" i="6"/>
  <c r="V1625" i="6"/>
  <c r="U1625" i="6"/>
  <c r="AH1624" i="6"/>
  <c r="AG1624" i="6"/>
  <c r="AF1624" i="6"/>
  <c r="W1624" i="6"/>
  <c r="V1624" i="6"/>
  <c r="U1624" i="6"/>
  <c r="AH1623" i="6"/>
  <c r="AG1623" i="6"/>
  <c r="AF1623" i="6"/>
  <c r="W1623" i="6"/>
  <c r="V1623" i="6"/>
  <c r="U1623" i="6"/>
  <c r="AH1622" i="6"/>
  <c r="AG1622" i="6"/>
  <c r="AF1622" i="6"/>
  <c r="W1622" i="6"/>
  <c r="V1622" i="6"/>
  <c r="U1622" i="6"/>
  <c r="AH1621" i="6"/>
  <c r="AG1621" i="6"/>
  <c r="AF1621" i="6"/>
  <c r="W1621" i="6"/>
  <c r="V1621" i="6"/>
  <c r="U1621" i="6"/>
  <c r="AH1620" i="6"/>
  <c r="AG1620" i="6"/>
  <c r="AF1620" i="6"/>
  <c r="W1620" i="6"/>
  <c r="V1620" i="6"/>
  <c r="U1620" i="6"/>
  <c r="AH1619" i="6"/>
  <c r="AG1619" i="6"/>
  <c r="AF1619" i="6"/>
  <c r="W1619" i="6"/>
  <c r="V1619" i="6"/>
  <c r="U1619" i="6"/>
  <c r="AH1618" i="6"/>
  <c r="AG1618" i="6"/>
  <c r="AF1618" i="6"/>
  <c r="W1618" i="6"/>
  <c r="V1618" i="6"/>
  <c r="U1618" i="6"/>
  <c r="AH1617" i="6"/>
  <c r="AG1617" i="6"/>
  <c r="AF1617" i="6"/>
  <c r="W1617" i="6"/>
  <c r="V1617" i="6"/>
  <c r="U1617" i="6"/>
  <c r="AH1616" i="6"/>
  <c r="AG1616" i="6"/>
  <c r="AF1616" i="6"/>
  <c r="W1616" i="6"/>
  <c r="V1616" i="6"/>
  <c r="U1616" i="6"/>
  <c r="AH1615" i="6"/>
  <c r="AG1615" i="6"/>
  <c r="AF1615" i="6"/>
  <c r="W1615" i="6"/>
  <c r="V1615" i="6"/>
  <c r="U1615" i="6"/>
  <c r="AH1614" i="6"/>
  <c r="AG1614" i="6"/>
  <c r="AF1614" i="6"/>
  <c r="W1614" i="6"/>
  <c r="V1614" i="6"/>
  <c r="U1614" i="6"/>
  <c r="AH1613" i="6"/>
  <c r="AG1613" i="6"/>
  <c r="AF1613" i="6"/>
  <c r="W1613" i="6"/>
  <c r="V1613" i="6"/>
  <c r="U1613" i="6"/>
  <c r="AH1612" i="6"/>
  <c r="AG1612" i="6"/>
  <c r="AF1612" i="6"/>
  <c r="W1612" i="6"/>
  <c r="V1612" i="6"/>
  <c r="U1612" i="6"/>
  <c r="AH1611" i="6"/>
  <c r="AG1611" i="6"/>
  <c r="AF1611" i="6"/>
  <c r="W1611" i="6"/>
  <c r="V1611" i="6"/>
  <c r="U1611" i="6"/>
  <c r="AH1610" i="6"/>
  <c r="AG1610" i="6"/>
  <c r="AF1610" i="6"/>
  <c r="W1610" i="6"/>
  <c r="V1610" i="6"/>
  <c r="U1610" i="6"/>
  <c r="AH1609" i="6"/>
  <c r="AG1609" i="6"/>
  <c r="AF1609" i="6"/>
  <c r="W1609" i="6"/>
  <c r="V1609" i="6"/>
  <c r="U1609" i="6"/>
  <c r="AH1608" i="6"/>
  <c r="AG1608" i="6"/>
  <c r="AF1608" i="6"/>
  <c r="W1608" i="6"/>
  <c r="V1608" i="6"/>
  <c r="U1608" i="6"/>
  <c r="AH1607" i="6"/>
  <c r="AG1607" i="6"/>
  <c r="AF1607" i="6"/>
  <c r="W1607" i="6"/>
  <c r="V1607" i="6"/>
  <c r="U1607" i="6"/>
  <c r="AH1606" i="6"/>
  <c r="AG1606" i="6"/>
  <c r="AF1606" i="6"/>
  <c r="W1606" i="6"/>
  <c r="V1606" i="6"/>
  <c r="U1606" i="6"/>
  <c r="AH1605" i="6"/>
  <c r="AG1605" i="6"/>
  <c r="AF1605" i="6"/>
  <c r="W1605" i="6"/>
  <c r="V1605" i="6"/>
  <c r="U1605" i="6"/>
  <c r="AH1604" i="6"/>
  <c r="AG1604" i="6"/>
  <c r="AF1604" i="6"/>
  <c r="W1604" i="6"/>
  <c r="V1604" i="6"/>
  <c r="U1604" i="6"/>
  <c r="AH1603" i="6"/>
  <c r="AG1603" i="6"/>
  <c r="AF1603" i="6"/>
  <c r="W1603" i="6"/>
  <c r="V1603" i="6"/>
  <c r="U1603" i="6"/>
  <c r="AH1602" i="6"/>
  <c r="AG1602" i="6"/>
  <c r="AF1602" i="6"/>
  <c r="W1602" i="6"/>
  <c r="V1602" i="6"/>
  <c r="U1602" i="6"/>
  <c r="AH1601" i="6"/>
  <c r="AG1601" i="6"/>
  <c r="AF1601" i="6"/>
  <c r="W1601" i="6"/>
  <c r="V1601" i="6"/>
  <c r="U1601" i="6"/>
  <c r="AH1600" i="6"/>
  <c r="AG1600" i="6"/>
  <c r="AF1600" i="6"/>
  <c r="W1600" i="6"/>
  <c r="V1600" i="6"/>
  <c r="U1600" i="6"/>
  <c r="AH1599" i="6"/>
  <c r="AG1599" i="6"/>
  <c r="AF1599" i="6"/>
  <c r="W1599" i="6"/>
  <c r="V1599" i="6"/>
  <c r="U1599" i="6"/>
  <c r="AH1598" i="6"/>
  <c r="AG1598" i="6"/>
  <c r="AF1598" i="6"/>
  <c r="W1598" i="6"/>
  <c r="V1598" i="6"/>
  <c r="U1598" i="6"/>
  <c r="AH1597" i="6"/>
  <c r="AG1597" i="6"/>
  <c r="AF1597" i="6"/>
  <c r="W1597" i="6"/>
  <c r="V1597" i="6"/>
  <c r="U1597" i="6"/>
  <c r="AH1596" i="6"/>
  <c r="AG1596" i="6"/>
  <c r="AF1596" i="6"/>
  <c r="W1596" i="6"/>
  <c r="V1596" i="6"/>
  <c r="U1596" i="6"/>
  <c r="AH1595" i="6"/>
  <c r="AG1595" i="6"/>
  <c r="AF1595" i="6"/>
  <c r="W1595" i="6"/>
  <c r="V1595" i="6"/>
  <c r="U1595" i="6"/>
  <c r="AH1594" i="6"/>
  <c r="AG1594" i="6"/>
  <c r="AF1594" i="6"/>
  <c r="W1594" i="6"/>
  <c r="V1594" i="6"/>
  <c r="U1594" i="6"/>
  <c r="AH1593" i="6"/>
  <c r="AG1593" i="6"/>
  <c r="AF1593" i="6"/>
  <c r="W1593" i="6"/>
  <c r="V1593" i="6"/>
  <c r="U1593" i="6"/>
  <c r="AH1592" i="6"/>
  <c r="AG1592" i="6"/>
  <c r="AF1592" i="6"/>
  <c r="W1592" i="6"/>
  <c r="V1592" i="6"/>
  <c r="U1592" i="6"/>
  <c r="AH1471" i="6"/>
  <c r="AG1471" i="6"/>
  <c r="AF1471" i="6"/>
  <c r="W1471" i="6"/>
  <c r="V1471" i="6"/>
  <c r="U1471" i="6"/>
  <c r="AH1470" i="6"/>
  <c r="AG1470" i="6"/>
  <c r="AF1470" i="6"/>
  <c r="W1470" i="6"/>
  <c r="V1470" i="6"/>
  <c r="U1470" i="6"/>
  <c r="AH1469" i="6"/>
  <c r="AG1469" i="6"/>
  <c r="AF1469" i="6"/>
  <c r="W1469" i="6"/>
  <c r="V1469" i="6"/>
  <c r="U1469" i="6"/>
  <c r="AH1468" i="6"/>
  <c r="AG1468" i="6"/>
  <c r="AF1468" i="6"/>
  <c r="W1468" i="6"/>
  <c r="V1468" i="6"/>
  <c r="U1468" i="6"/>
  <c r="AH1467" i="6"/>
  <c r="AG1467" i="6"/>
  <c r="AF1467" i="6"/>
  <c r="W1467" i="6"/>
  <c r="V1467" i="6"/>
  <c r="U1467" i="6"/>
  <c r="AH1466" i="6"/>
  <c r="AG1466" i="6"/>
  <c r="AF1466" i="6"/>
  <c r="W1466" i="6"/>
  <c r="V1466" i="6"/>
  <c r="U1466" i="6"/>
  <c r="AH1465" i="6"/>
  <c r="AG1465" i="6"/>
  <c r="AF1465" i="6"/>
  <c r="W1465" i="6"/>
  <c r="V1465" i="6"/>
  <c r="U1465" i="6"/>
  <c r="AH1464" i="6"/>
  <c r="AG1464" i="6"/>
  <c r="AF1464" i="6"/>
  <c r="W1464" i="6"/>
  <c r="V1464" i="6"/>
  <c r="U1464" i="6"/>
  <c r="AH1463" i="6"/>
  <c r="AG1463" i="6"/>
  <c r="AF1463" i="6"/>
  <c r="W1463" i="6"/>
  <c r="V1463" i="6"/>
  <c r="U1463" i="6"/>
  <c r="AH1462" i="6"/>
  <c r="AG1462" i="6"/>
  <c r="AF1462" i="6"/>
  <c r="W1462" i="6"/>
  <c r="V1462" i="6"/>
  <c r="U1462" i="6"/>
  <c r="AH1461" i="6"/>
  <c r="AG1461" i="6"/>
  <c r="AF1461" i="6"/>
  <c r="W1461" i="6"/>
  <c r="V1461" i="6"/>
  <c r="U1461" i="6"/>
  <c r="AH1460" i="6"/>
  <c r="AG1460" i="6"/>
  <c r="AF1460" i="6"/>
  <c r="W1460" i="6"/>
  <c r="V1460" i="6"/>
  <c r="U1460" i="6"/>
  <c r="AH1459" i="6"/>
  <c r="AG1459" i="6"/>
  <c r="AF1459" i="6"/>
  <c r="W1459" i="6"/>
  <c r="V1459" i="6"/>
  <c r="U1459" i="6"/>
  <c r="AH1458" i="6"/>
  <c r="AG1458" i="6"/>
  <c r="AF1458" i="6"/>
  <c r="W1458" i="6"/>
  <c r="V1458" i="6"/>
  <c r="U1458" i="6"/>
  <c r="AH1457" i="6"/>
  <c r="AG1457" i="6"/>
  <c r="AF1457" i="6"/>
  <c r="W1457" i="6"/>
  <c r="V1457" i="6"/>
  <c r="U1457" i="6"/>
  <c r="AH1456" i="6"/>
  <c r="AG1456" i="6"/>
  <c r="AF1456" i="6"/>
  <c r="W1456" i="6"/>
  <c r="V1456" i="6"/>
  <c r="U1456" i="6"/>
  <c r="AH1455" i="6"/>
  <c r="AG1455" i="6"/>
  <c r="AF1455" i="6"/>
  <c r="W1455" i="6"/>
  <c r="V1455" i="6"/>
  <c r="U1455" i="6"/>
  <c r="AH1454" i="6"/>
  <c r="AG1454" i="6"/>
  <c r="AF1454" i="6"/>
  <c r="W1454" i="6"/>
  <c r="V1454" i="6"/>
  <c r="U1454" i="6"/>
  <c r="AH1453" i="6"/>
  <c r="AG1453" i="6"/>
  <c r="AF1453" i="6"/>
  <c r="W1453" i="6"/>
  <c r="V1453" i="6"/>
  <c r="U1453" i="6"/>
  <c r="AH1452" i="6"/>
  <c r="AG1452" i="6"/>
  <c r="AF1452" i="6"/>
  <c r="W1452" i="6"/>
  <c r="V1452" i="6"/>
  <c r="U1452" i="6"/>
  <c r="AH1451" i="6"/>
  <c r="AG1451" i="6"/>
  <c r="AF1451" i="6"/>
  <c r="W1451" i="6"/>
  <c r="V1451" i="6"/>
  <c r="U1451" i="6"/>
  <c r="AH1450" i="6"/>
  <c r="AG1450" i="6"/>
  <c r="AF1450" i="6"/>
  <c r="W1450" i="6"/>
  <c r="V1450" i="6"/>
  <c r="U1450" i="6"/>
  <c r="AH1449" i="6"/>
  <c r="AG1449" i="6"/>
  <c r="AF1449" i="6"/>
  <c r="W1449" i="6"/>
  <c r="V1449" i="6"/>
  <c r="U1449" i="6"/>
  <c r="AH1448" i="6"/>
  <c r="AG1448" i="6"/>
  <c r="AF1448" i="6"/>
  <c r="W1448" i="6"/>
  <c r="V1448" i="6"/>
  <c r="U1448" i="6"/>
  <c r="AH1447" i="6"/>
  <c r="AG1447" i="6"/>
  <c r="AF1447" i="6"/>
  <c r="W1447" i="6"/>
  <c r="V1447" i="6"/>
  <c r="U1447" i="6"/>
  <c r="AH1446" i="6"/>
  <c r="AG1446" i="6"/>
  <c r="AF1446" i="6"/>
  <c r="W1446" i="6"/>
  <c r="V1446" i="6"/>
  <c r="U1446" i="6"/>
  <c r="AH1445" i="6"/>
  <c r="AG1445" i="6"/>
  <c r="AF1445" i="6"/>
  <c r="W1445" i="6"/>
  <c r="V1445" i="6"/>
  <c r="U1445" i="6"/>
  <c r="AH1444" i="6"/>
  <c r="AG1444" i="6"/>
  <c r="AF1444" i="6"/>
  <c r="W1444" i="6"/>
  <c r="V1444" i="6"/>
  <c r="U1444" i="6"/>
  <c r="AH1443" i="6"/>
  <c r="AG1443" i="6"/>
  <c r="AF1443" i="6"/>
  <c r="W1443" i="6"/>
  <c r="V1443" i="6"/>
  <c r="U1443" i="6"/>
  <c r="AH1442" i="6"/>
  <c r="AG1442" i="6"/>
  <c r="AF1442" i="6"/>
  <c r="W1442" i="6"/>
  <c r="V1442" i="6"/>
  <c r="U1442" i="6"/>
  <c r="AH1381" i="6"/>
  <c r="AG1381" i="6"/>
  <c r="AF1381" i="6"/>
  <c r="W1381" i="6"/>
  <c r="V1381" i="6"/>
  <c r="U1381" i="6"/>
  <c r="AH1380" i="6"/>
  <c r="AG1380" i="6"/>
  <c r="AF1380" i="6"/>
  <c r="W1380" i="6"/>
  <c r="V1380" i="6"/>
  <c r="U1380" i="6"/>
  <c r="AH1379" i="6"/>
  <c r="AG1379" i="6"/>
  <c r="AF1379" i="6"/>
  <c r="W1379" i="6"/>
  <c r="V1379" i="6"/>
  <c r="U1379" i="6"/>
  <c r="AH1378" i="6"/>
  <c r="AG1378" i="6"/>
  <c r="AF1378" i="6"/>
  <c r="W1378" i="6"/>
  <c r="V1378" i="6"/>
  <c r="U1378" i="6"/>
  <c r="AH1377" i="6"/>
  <c r="AG1377" i="6"/>
  <c r="AF1377" i="6"/>
  <c r="W1377" i="6"/>
  <c r="V1377" i="6"/>
  <c r="U1377" i="6"/>
  <c r="AH1376" i="6"/>
  <c r="AG1376" i="6"/>
  <c r="AF1376" i="6"/>
  <c r="W1376" i="6"/>
  <c r="V1376" i="6"/>
  <c r="U1376" i="6"/>
  <c r="AH1375" i="6"/>
  <c r="AG1375" i="6"/>
  <c r="AF1375" i="6"/>
  <c r="W1375" i="6"/>
  <c r="V1375" i="6"/>
  <c r="U1375" i="6"/>
  <c r="AH1374" i="6"/>
  <c r="AG1374" i="6"/>
  <c r="AF1374" i="6"/>
  <c r="W1374" i="6"/>
  <c r="V1374" i="6"/>
  <c r="U1374" i="6"/>
  <c r="AH1373" i="6"/>
  <c r="AG1373" i="6"/>
  <c r="AF1373" i="6"/>
  <c r="W1373" i="6"/>
  <c r="V1373" i="6"/>
  <c r="U1373" i="6"/>
  <c r="AH1372" i="6"/>
  <c r="AG1372" i="6"/>
  <c r="AF1372" i="6"/>
  <c r="W1372" i="6"/>
  <c r="V1372" i="6"/>
  <c r="U1372" i="6"/>
  <c r="AH1371" i="6"/>
  <c r="AG1371" i="6"/>
  <c r="AF1371" i="6"/>
  <c r="W1371" i="6"/>
  <c r="V1371" i="6"/>
  <c r="U1371" i="6"/>
  <c r="AH1370" i="6"/>
  <c r="AG1370" i="6"/>
  <c r="AF1370" i="6"/>
  <c r="W1370" i="6"/>
  <c r="V1370" i="6"/>
  <c r="U1370" i="6"/>
  <c r="AH1369" i="6"/>
  <c r="AG1369" i="6"/>
  <c r="AF1369" i="6"/>
  <c r="W1369" i="6"/>
  <c r="V1369" i="6"/>
  <c r="U1369" i="6"/>
  <c r="AH1368" i="6"/>
  <c r="AG1368" i="6"/>
  <c r="AF1368" i="6"/>
  <c r="W1368" i="6"/>
  <c r="V1368" i="6"/>
  <c r="U1368" i="6"/>
  <c r="AH1367" i="6"/>
  <c r="AG1367" i="6"/>
  <c r="AF1367" i="6"/>
  <c r="W1367" i="6"/>
  <c r="V1367" i="6"/>
  <c r="U1367" i="6"/>
  <c r="AH1366" i="6"/>
  <c r="AG1366" i="6"/>
  <c r="AF1366" i="6"/>
  <c r="W1366" i="6"/>
  <c r="V1366" i="6"/>
  <c r="U1366" i="6"/>
  <c r="AH1365" i="6"/>
  <c r="AG1365" i="6"/>
  <c r="AF1365" i="6"/>
  <c r="W1365" i="6"/>
  <c r="V1365" i="6"/>
  <c r="U1365" i="6"/>
  <c r="AH1364" i="6"/>
  <c r="AG1364" i="6"/>
  <c r="AF1364" i="6"/>
  <c r="W1364" i="6"/>
  <c r="V1364" i="6"/>
  <c r="U1364" i="6"/>
  <c r="AH1363" i="6"/>
  <c r="AG1363" i="6"/>
  <c r="AF1363" i="6"/>
  <c r="W1363" i="6"/>
  <c r="V1363" i="6"/>
  <c r="U1363" i="6"/>
  <c r="AH1362" i="6"/>
  <c r="AG1362" i="6"/>
  <c r="AF1362" i="6"/>
  <c r="W1362" i="6"/>
  <c r="V1362" i="6"/>
  <c r="U1362" i="6"/>
  <c r="AH1361" i="6"/>
  <c r="AG1361" i="6"/>
  <c r="AF1361" i="6"/>
  <c r="W1361" i="6"/>
  <c r="V1361" i="6"/>
  <c r="U1361" i="6"/>
  <c r="AH1360" i="6"/>
  <c r="AG1360" i="6"/>
  <c r="AF1360" i="6"/>
  <c r="W1360" i="6"/>
  <c r="V1360" i="6"/>
  <c r="U1360" i="6"/>
  <c r="AH1359" i="6"/>
  <c r="AG1359" i="6"/>
  <c r="AF1359" i="6"/>
  <c r="W1359" i="6"/>
  <c r="V1359" i="6"/>
  <c r="U1359" i="6"/>
  <c r="AH1358" i="6"/>
  <c r="AG1358" i="6"/>
  <c r="AF1358" i="6"/>
  <c r="W1358" i="6"/>
  <c r="V1358" i="6"/>
  <c r="U1358" i="6"/>
  <c r="AH1357" i="6"/>
  <c r="AG1357" i="6"/>
  <c r="AF1357" i="6"/>
  <c r="W1357" i="6"/>
  <c r="V1357" i="6"/>
  <c r="U1357" i="6"/>
  <c r="AH1356" i="6"/>
  <c r="AG1356" i="6"/>
  <c r="AF1356" i="6"/>
  <c r="W1356" i="6"/>
  <c r="V1356" i="6"/>
  <c r="U1356" i="6"/>
  <c r="AH1355" i="6"/>
  <c r="AG1355" i="6"/>
  <c r="AF1355" i="6"/>
  <c r="W1355" i="6"/>
  <c r="V1355" i="6"/>
  <c r="U1355" i="6"/>
  <c r="AH1354" i="6"/>
  <c r="AG1354" i="6"/>
  <c r="AF1354" i="6"/>
  <c r="W1354" i="6"/>
  <c r="V1354" i="6"/>
  <c r="U1354" i="6"/>
  <c r="AH1353" i="6"/>
  <c r="AG1353" i="6"/>
  <c r="AF1353" i="6"/>
  <c r="W1353" i="6"/>
  <c r="V1353" i="6"/>
  <c r="U1353" i="6"/>
  <c r="AH1352" i="6"/>
  <c r="AG1352" i="6"/>
  <c r="AF1352" i="6"/>
  <c r="W1352" i="6"/>
  <c r="V1352" i="6"/>
  <c r="U1352" i="6"/>
  <c r="AH1321" i="6"/>
  <c r="AG1321" i="6"/>
  <c r="AF1321" i="6"/>
  <c r="W1321" i="6"/>
  <c r="V1321" i="6"/>
  <c r="U1321" i="6"/>
  <c r="AH1320" i="6"/>
  <c r="AG1320" i="6"/>
  <c r="AF1320" i="6"/>
  <c r="W1320" i="6"/>
  <c r="V1320" i="6"/>
  <c r="U1320" i="6"/>
  <c r="AH1319" i="6"/>
  <c r="AG1319" i="6"/>
  <c r="AF1319" i="6"/>
  <c r="W1319" i="6"/>
  <c r="V1319" i="6"/>
  <c r="U1319" i="6"/>
  <c r="AH1318" i="6"/>
  <c r="AG1318" i="6"/>
  <c r="AF1318" i="6"/>
  <c r="W1318" i="6"/>
  <c r="V1318" i="6"/>
  <c r="U1318" i="6"/>
  <c r="AH1317" i="6"/>
  <c r="AG1317" i="6"/>
  <c r="AF1317" i="6"/>
  <c r="W1317" i="6"/>
  <c r="V1317" i="6"/>
  <c r="U1317" i="6"/>
  <c r="AH1316" i="6"/>
  <c r="AG1316" i="6"/>
  <c r="AF1316" i="6"/>
  <c r="W1316" i="6"/>
  <c r="V1316" i="6"/>
  <c r="U1316" i="6"/>
  <c r="AH1315" i="6"/>
  <c r="AG1315" i="6"/>
  <c r="AF1315" i="6"/>
  <c r="W1315" i="6"/>
  <c r="V1315" i="6"/>
  <c r="U1315" i="6"/>
  <c r="AH1314" i="6"/>
  <c r="AG1314" i="6"/>
  <c r="AF1314" i="6"/>
  <c r="W1314" i="6"/>
  <c r="V1314" i="6"/>
  <c r="U1314" i="6"/>
  <c r="AH1313" i="6"/>
  <c r="AG1313" i="6"/>
  <c r="AF1313" i="6"/>
  <c r="W1313" i="6"/>
  <c r="V1313" i="6"/>
  <c r="U1313" i="6"/>
  <c r="AH1312" i="6"/>
  <c r="AG1312" i="6"/>
  <c r="AF1312" i="6"/>
  <c r="W1312" i="6"/>
  <c r="V1312" i="6"/>
  <c r="U1312" i="6"/>
  <c r="AH1311" i="6"/>
  <c r="AG1311" i="6"/>
  <c r="AF1311" i="6"/>
  <c r="W1311" i="6"/>
  <c r="V1311" i="6"/>
  <c r="U1311" i="6"/>
  <c r="AH1310" i="6"/>
  <c r="AG1310" i="6"/>
  <c r="AF1310" i="6"/>
  <c r="W1310" i="6"/>
  <c r="V1310" i="6"/>
  <c r="U1310" i="6"/>
  <c r="AH1309" i="6"/>
  <c r="AG1309" i="6"/>
  <c r="AF1309" i="6"/>
  <c r="W1309" i="6"/>
  <c r="V1309" i="6"/>
  <c r="U1309" i="6"/>
  <c r="AH1308" i="6"/>
  <c r="AG1308" i="6"/>
  <c r="AF1308" i="6"/>
  <c r="W1308" i="6"/>
  <c r="V1308" i="6"/>
  <c r="U1308" i="6"/>
  <c r="AH1307" i="6"/>
  <c r="AG1307" i="6"/>
  <c r="AF1307" i="6"/>
  <c r="W1307" i="6"/>
  <c r="V1307" i="6"/>
  <c r="U1307" i="6"/>
  <c r="AH1306" i="6"/>
  <c r="AG1306" i="6"/>
  <c r="AF1306" i="6"/>
  <c r="W1306" i="6"/>
  <c r="V1306" i="6"/>
  <c r="U1306" i="6"/>
  <c r="AH1305" i="6"/>
  <c r="AG1305" i="6"/>
  <c r="AF1305" i="6"/>
  <c r="W1305" i="6"/>
  <c r="V1305" i="6"/>
  <c r="U1305" i="6"/>
  <c r="AH1304" i="6"/>
  <c r="AG1304" i="6"/>
  <c r="AF1304" i="6"/>
  <c r="W1304" i="6"/>
  <c r="V1304" i="6"/>
  <c r="U1304" i="6"/>
  <c r="AH1303" i="6"/>
  <c r="AG1303" i="6"/>
  <c r="AF1303" i="6"/>
  <c r="W1303" i="6"/>
  <c r="V1303" i="6"/>
  <c r="U1303" i="6"/>
  <c r="AH1302" i="6"/>
  <c r="AG1302" i="6"/>
  <c r="AF1302" i="6"/>
  <c r="W1302" i="6"/>
  <c r="V1302" i="6"/>
  <c r="U1302" i="6"/>
  <c r="AH1301" i="6"/>
  <c r="AG1301" i="6"/>
  <c r="AF1301" i="6"/>
  <c r="W1301" i="6"/>
  <c r="V1301" i="6"/>
  <c r="U1301" i="6"/>
  <c r="AH1300" i="6"/>
  <c r="AG1300" i="6"/>
  <c r="AF1300" i="6"/>
  <c r="W1300" i="6"/>
  <c r="V1300" i="6"/>
  <c r="U1300" i="6"/>
  <c r="AH1299" i="6"/>
  <c r="AG1299" i="6"/>
  <c r="AF1299" i="6"/>
  <c r="W1299" i="6"/>
  <c r="V1299" i="6"/>
  <c r="U1299" i="6"/>
  <c r="AH1298" i="6"/>
  <c r="AG1298" i="6"/>
  <c r="AF1298" i="6"/>
  <c r="W1298" i="6"/>
  <c r="V1298" i="6"/>
  <c r="U1298" i="6"/>
  <c r="AH1297" i="6"/>
  <c r="AG1297" i="6"/>
  <c r="AF1297" i="6"/>
  <c r="W1297" i="6"/>
  <c r="V1297" i="6"/>
  <c r="U1297" i="6"/>
  <c r="AH1296" i="6"/>
  <c r="AG1296" i="6"/>
  <c r="AF1296" i="6"/>
  <c r="W1296" i="6"/>
  <c r="V1296" i="6"/>
  <c r="U1296" i="6"/>
  <c r="AH1295" i="6"/>
  <c r="AG1295" i="6"/>
  <c r="AF1295" i="6"/>
  <c r="W1295" i="6"/>
  <c r="V1295" i="6"/>
  <c r="U1295" i="6"/>
  <c r="AH1294" i="6"/>
  <c r="AG1294" i="6"/>
  <c r="AF1294" i="6"/>
  <c r="W1294" i="6"/>
  <c r="V1294" i="6"/>
  <c r="U1294" i="6"/>
  <c r="AH1293" i="6"/>
  <c r="AG1293" i="6"/>
  <c r="AF1293" i="6"/>
  <c r="W1293" i="6"/>
  <c r="V1293" i="6"/>
  <c r="U1293" i="6"/>
  <c r="AH1292" i="6"/>
  <c r="AG1292" i="6"/>
  <c r="AF1292" i="6"/>
  <c r="W1292" i="6"/>
  <c r="V1292" i="6"/>
  <c r="U1292" i="6"/>
  <c r="AH1291" i="6"/>
  <c r="AG1291" i="6"/>
  <c r="AF1291" i="6"/>
  <c r="W1291" i="6"/>
  <c r="V1291" i="6"/>
  <c r="U1291" i="6"/>
  <c r="AH1290" i="6"/>
  <c r="AG1290" i="6"/>
  <c r="AF1290" i="6"/>
  <c r="W1290" i="6"/>
  <c r="V1290" i="6"/>
  <c r="U1290" i="6"/>
  <c r="AH1289" i="6"/>
  <c r="AG1289" i="6"/>
  <c r="AF1289" i="6"/>
  <c r="W1289" i="6"/>
  <c r="V1289" i="6"/>
  <c r="U1289" i="6"/>
  <c r="AH1288" i="6"/>
  <c r="AG1288" i="6"/>
  <c r="AF1288" i="6"/>
  <c r="W1288" i="6"/>
  <c r="V1288" i="6"/>
  <c r="U1288" i="6"/>
  <c r="AH1287" i="6"/>
  <c r="AG1287" i="6"/>
  <c r="AF1287" i="6"/>
  <c r="W1287" i="6"/>
  <c r="V1287" i="6"/>
  <c r="U1287" i="6"/>
  <c r="AH1286" i="6"/>
  <c r="AG1286" i="6"/>
  <c r="AF1286" i="6"/>
  <c r="W1286" i="6"/>
  <c r="V1286" i="6"/>
  <c r="U1286" i="6"/>
  <c r="AH1285" i="6"/>
  <c r="AG1285" i="6"/>
  <c r="AF1285" i="6"/>
  <c r="W1285" i="6"/>
  <c r="V1285" i="6"/>
  <c r="U1285" i="6"/>
  <c r="AH1284" i="6"/>
  <c r="AG1284" i="6"/>
  <c r="AF1284" i="6"/>
  <c r="W1284" i="6"/>
  <c r="V1284" i="6"/>
  <c r="U1284" i="6"/>
  <c r="AH1283" i="6"/>
  <c r="AG1283" i="6"/>
  <c r="AF1283" i="6"/>
  <c r="W1283" i="6"/>
  <c r="V1283" i="6"/>
  <c r="U1283" i="6"/>
  <c r="AH1282" i="6"/>
  <c r="AG1282" i="6"/>
  <c r="AF1282" i="6"/>
  <c r="W1282" i="6"/>
  <c r="V1282" i="6"/>
  <c r="U1282" i="6"/>
  <c r="AH1281" i="6"/>
  <c r="AG1281" i="6"/>
  <c r="AF1281" i="6"/>
  <c r="W1281" i="6"/>
  <c r="V1281" i="6"/>
  <c r="U1281" i="6"/>
  <c r="AH1280" i="6"/>
  <c r="AG1280" i="6"/>
  <c r="AF1280" i="6"/>
  <c r="W1280" i="6"/>
  <c r="V1280" i="6"/>
  <c r="U1280" i="6"/>
  <c r="AH1279" i="6"/>
  <c r="AG1279" i="6"/>
  <c r="AF1279" i="6"/>
  <c r="W1279" i="6"/>
  <c r="V1279" i="6"/>
  <c r="U1279" i="6"/>
  <c r="AH1278" i="6"/>
  <c r="AG1278" i="6"/>
  <c r="AF1278" i="6"/>
  <c r="W1278" i="6"/>
  <c r="V1278" i="6"/>
  <c r="U1278" i="6"/>
  <c r="AH1277" i="6"/>
  <c r="AG1277" i="6"/>
  <c r="AF1277" i="6"/>
  <c r="W1277" i="6"/>
  <c r="V1277" i="6"/>
  <c r="U1277" i="6"/>
  <c r="AH1276" i="6"/>
  <c r="AG1276" i="6"/>
  <c r="AF1276" i="6"/>
  <c r="W1276" i="6"/>
  <c r="V1276" i="6"/>
  <c r="U1276" i="6"/>
  <c r="AH1275" i="6"/>
  <c r="AG1275" i="6"/>
  <c r="AF1275" i="6"/>
  <c r="W1275" i="6"/>
  <c r="V1275" i="6"/>
  <c r="U1275" i="6"/>
  <c r="AH1274" i="6"/>
  <c r="AG1274" i="6"/>
  <c r="AF1274" i="6"/>
  <c r="W1274" i="6"/>
  <c r="V1274" i="6"/>
  <c r="U1274" i="6"/>
  <c r="AH1273" i="6"/>
  <c r="AG1273" i="6"/>
  <c r="AF1273" i="6"/>
  <c r="W1273" i="6"/>
  <c r="V1273" i="6"/>
  <c r="U1273" i="6"/>
  <c r="AH1272" i="6"/>
  <c r="AG1272" i="6"/>
  <c r="AF1272" i="6"/>
  <c r="W1272" i="6"/>
  <c r="V1272" i="6"/>
  <c r="U1272" i="6"/>
  <c r="AH1271" i="6"/>
  <c r="AG1271" i="6"/>
  <c r="AF1271" i="6"/>
  <c r="W1271" i="6"/>
  <c r="V1271" i="6"/>
  <c r="U1271" i="6"/>
  <c r="AH1270" i="6"/>
  <c r="AG1270" i="6"/>
  <c r="AF1270" i="6"/>
  <c r="W1270" i="6"/>
  <c r="V1270" i="6"/>
  <c r="U1270" i="6"/>
  <c r="AH1269" i="6"/>
  <c r="AG1269" i="6"/>
  <c r="AF1269" i="6"/>
  <c r="W1269" i="6"/>
  <c r="V1269" i="6"/>
  <c r="U1269" i="6"/>
  <c r="AH1268" i="6"/>
  <c r="AG1268" i="6"/>
  <c r="AF1268" i="6"/>
  <c r="W1268" i="6"/>
  <c r="V1268" i="6"/>
  <c r="U1268" i="6"/>
  <c r="AH1267" i="6"/>
  <c r="AG1267" i="6"/>
  <c r="AF1267" i="6"/>
  <c r="W1267" i="6"/>
  <c r="V1267" i="6"/>
  <c r="U1267" i="6"/>
  <c r="AH1266" i="6"/>
  <c r="AG1266" i="6"/>
  <c r="AF1266" i="6"/>
  <c r="W1266" i="6"/>
  <c r="V1266" i="6"/>
  <c r="U1266" i="6"/>
  <c r="AH1265" i="6"/>
  <c r="AG1265" i="6"/>
  <c r="AF1265" i="6"/>
  <c r="W1265" i="6"/>
  <c r="V1265" i="6"/>
  <c r="U1265" i="6"/>
  <c r="AH1264" i="6"/>
  <c r="AG1264" i="6"/>
  <c r="AF1264" i="6"/>
  <c r="W1264" i="6"/>
  <c r="V1264" i="6"/>
  <c r="U1264" i="6"/>
  <c r="AH1263" i="6"/>
  <c r="AG1263" i="6"/>
  <c r="AF1263" i="6"/>
  <c r="W1263" i="6"/>
  <c r="V1263" i="6"/>
  <c r="U1263" i="6"/>
  <c r="AH1262" i="6"/>
  <c r="AG1262" i="6"/>
  <c r="AF1262" i="6"/>
  <c r="W1262" i="6"/>
  <c r="V1262" i="6"/>
  <c r="U1262" i="6"/>
  <c r="AH1171" i="6"/>
  <c r="AG1171" i="6"/>
  <c r="AF1171" i="6"/>
  <c r="W1171" i="6"/>
  <c r="V1171" i="6"/>
  <c r="U1171" i="6"/>
  <c r="AH1170" i="6"/>
  <c r="AG1170" i="6"/>
  <c r="AF1170" i="6"/>
  <c r="W1170" i="6"/>
  <c r="V1170" i="6"/>
  <c r="U1170" i="6"/>
  <c r="AH1169" i="6"/>
  <c r="AG1169" i="6"/>
  <c r="AF1169" i="6"/>
  <c r="W1169" i="6"/>
  <c r="V1169" i="6"/>
  <c r="U1169" i="6"/>
  <c r="AH1168" i="6"/>
  <c r="AG1168" i="6"/>
  <c r="AF1168" i="6"/>
  <c r="W1168" i="6"/>
  <c r="V1168" i="6"/>
  <c r="U1168" i="6"/>
  <c r="AH1167" i="6"/>
  <c r="AG1167" i="6"/>
  <c r="AF1167" i="6"/>
  <c r="W1167" i="6"/>
  <c r="V1167" i="6"/>
  <c r="U1167" i="6"/>
  <c r="AH1166" i="6"/>
  <c r="AG1166" i="6"/>
  <c r="AF1166" i="6"/>
  <c r="W1166" i="6"/>
  <c r="V1166" i="6"/>
  <c r="U1166" i="6"/>
  <c r="AH1165" i="6"/>
  <c r="AG1165" i="6"/>
  <c r="AF1165" i="6"/>
  <c r="W1165" i="6"/>
  <c r="V1165" i="6"/>
  <c r="U1165" i="6"/>
  <c r="AH1164" i="6"/>
  <c r="AG1164" i="6"/>
  <c r="AF1164" i="6"/>
  <c r="W1164" i="6"/>
  <c r="V1164" i="6"/>
  <c r="U1164" i="6"/>
  <c r="AH1163" i="6"/>
  <c r="AG1163" i="6"/>
  <c r="AF1163" i="6"/>
  <c r="W1163" i="6"/>
  <c r="V1163" i="6"/>
  <c r="U1163" i="6"/>
  <c r="AH1162" i="6"/>
  <c r="AG1162" i="6"/>
  <c r="AF1162" i="6"/>
  <c r="W1162" i="6"/>
  <c r="V1162" i="6"/>
  <c r="U1162" i="6"/>
  <c r="AH1161" i="6"/>
  <c r="AG1161" i="6"/>
  <c r="AF1161" i="6"/>
  <c r="W1161" i="6"/>
  <c r="V1161" i="6"/>
  <c r="U1161" i="6"/>
  <c r="AH1160" i="6"/>
  <c r="AG1160" i="6"/>
  <c r="AF1160" i="6"/>
  <c r="W1160" i="6"/>
  <c r="V1160" i="6"/>
  <c r="U1160" i="6"/>
  <c r="AH1159" i="6"/>
  <c r="AG1159" i="6"/>
  <c r="AF1159" i="6"/>
  <c r="W1159" i="6"/>
  <c r="V1159" i="6"/>
  <c r="U1159" i="6"/>
  <c r="AH1158" i="6"/>
  <c r="AG1158" i="6"/>
  <c r="AF1158" i="6"/>
  <c r="W1158" i="6"/>
  <c r="V1158" i="6"/>
  <c r="U1158" i="6"/>
  <c r="AH1157" i="6"/>
  <c r="AG1157" i="6"/>
  <c r="AF1157" i="6"/>
  <c r="W1157" i="6"/>
  <c r="V1157" i="6"/>
  <c r="U1157" i="6"/>
  <c r="AH1156" i="6"/>
  <c r="AG1156" i="6"/>
  <c r="AF1156" i="6"/>
  <c r="W1156" i="6"/>
  <c r="V1156" i="6"/>
  <c r="U1156" i="6"/>
  <c r="AH1155" i="6"/>
  <c r="AG1155" i="6"/>
  <c r="AF1155" i="6"/>
  <c r="W1155" i="6"/>
  <c r="V1155" i="6"/>
  <c r="U1155" i="6"/>
  <c r="AH1154" i="6"/>
  <c r="AG1154" i="6"/>
  <c r="AF1154" i="6"/>
  <c r="W1154" i="6"/>
  <c r="V1154" i="6"/>
  <c r="U1154" i="6"/>
  <c r="AH1153" i="6"/>
  <c r="AG1153" i="6"/>
  <c r="AF1153" i="6"/>
  <c r="W1153" i="6"/>
  <c r="V1153" i="6"/>
  <c r="U1153" i="6"/>
  <c r="AH1152" i="6"/>
  <c r="AG1152" i="6"/>
  <c r="AF1152" i="6"/>
  <c r="W1152" i="6"/>
  <c r="V1152" i="6"/>
  <c r="U1152" i="6"/>
  <c r="AH1151" i="6"/>
  <c r="AG1151" i="6"/>
  <c r="AF1151" i="6"/>
  <c r="W1151" i="6"/>
  <c r="V1151" i="6"/>
  <c r="U1151" i="6"/>
  <c r="AH1150" i="6"/>
  <c r="AG1150" i="6"/>
  <c r="AF1150" i="6"/>
  <c r="W1150" i="6"/>
  <c r="V1150" i="6"/>
  <c r="U1150" i="6"/>
  <c r="AH1149" i="6"/>
  <c r="AG1149" i="6"/>
  <c r="AF1149" i="6"/>
  <c r="W1149" i="6"/>
  <c r="V1149" i="6"/>
  <c r="U1149" i="6"/>
  <c r="AH1148" i="6"/>
  <c r="AG1148" i="6"/>
  <c r="AF1148" i="6"/>
  <c r="W1148" i="6"/>
  <c r="V1148" i="6"/>
  <c r="U1148" i="6"/>
  <c r="AH1147" i="6"/>
  <c r="AG1147" i="6"/>
  <c r="AF1147" i="6"/>
  <c r="W1147" i="6"/>
  <c r="V1147" i="6"/>
  <c r="U1147" i="6"/>
  <c r="AH1146" i="6"/>
  <c r="AG1146" i="6"/>
  <c r="AF1146" i="6"/>
  <c r="W1146" i="6"/>
  <c r="V1146" i="6"/>
  <c r="U1146" i="6"/>
  <c r="AH1145" i="6"/>
  <c r="AG1145" i="6"/>
  <c r="AF1145" i="6"/>
  <c r="W1145" i="6"/>
  <c r="V1145" i="6"/>
  <c r="U1145" i="6"/>
  <c r="AH1144" i="6"/>
  <c r="AG1144" i="6"/>
  <c r="AF1144" i="6"/>
  <c r="W1144" i="6"/>
  <c r="V1144" i="6"/>
  <c r="U1144" i="6"/>
  <c r="AH1143" i="6"/>
  <c r="AG1143" i="6"/>
  <c r="AF1143" i="6"/>
  <c r="W1143" i="6"/>
  <c r="V1143" i="6"/>
  <c r="U1143" i="6"/>
  <c r="AH1142" i="6"/>
  <c r="AG1142" i="6"/>
  <c r="AF1142" i="6"/>
  <c r="W1142" i="6"/>
  <c r="V1142" i="6"/>
  <c r="U1142" i="6"/>
  <c r="AH1141" i="6"/>
  <c r="AG1141" i="6"/>
  <c r="AF1141" i="6"/>
  <c r="W1141" i="6"/>
  <c r="V1141" i="6"/>
  <c r="U1141" i="6"/>
  <c r="AH1140" i="6"/>
  <c r="AG1140" i="6"/>
  <c r="AF1140" i="6"/>
  <c r="W1140" i="6"/>
  <c r="V1140" i="6"/>
  <c r="U1140" i="6"/>
  <c r="AH1139" i="6"/>
  <c r="AG1139" i="6"/>
  <c r="AF1139" i="6"/>
  <c r="W1139" i="6"/>
  <c r="V1139" i="6"/>
  <c r="U1139" i="6"/>
  <c r="AH1138" i="6"/>
  <c r="AG1138" i="6"/>
  <c r="AF1138" i="6"/>
  <c r="W1138" i="6"/>
  <c r="V1138" i="6"/>
  <c r="U1138" i="6"/>
  <c r="AH1137" i="6"/>
  <c r="AG1137" i="6"/>
  <c r="AF1137" i="6"/>
  <c r="W1137" i="6"/>
  <c r="V1137" i="6"/>
  <c r="U1137" i="6"/>
  <c r="AH1136" i="6"/>
  <c r="AG1136" i="6"/>
  <c r="AF1136" i="6"/>
  <c r="W1136" i="6"/>
  <c r="V1136" i="6"/>
  <c r="U1136" i="6"/>
  <c r="AH1135" i="6"/>
  <c r="AG1135" i="6"/>
  <c r="AF1135" i="6"/>
  <c r="W1135" i="6"/>
  <c r="V1135" i="6"/>
  <c r="U1135" i="6"/>
  <c r="AH1134" i="6"/>
  <c r="AG1134" i="6"/>
  <c r="AF1134" i="6"/>
  <c r="W1134" i="6"/>
  <c r="V1134" i="6"/>
  <c r="U1134" i="6"/>
  <c r="AH1133" i="6"/>
  <c r="AG1133" i="6"/>
  <c r="AF1133" i="6"/>
  <c r="W1133" i="6"/>
  <c r="V1133" i="6"/>
  <c r="U1133" i="6"/>
  <c r="AH1132" i="6"/>
  <c r="AG1132" i="6"/>
  <c r="AF1132" i="6"/>
  <c r="W1132" i="6"/>
  <c r="V1132" i="6"/>
  <c r="U1132" i="6"/>
  <c r="AH1131" i="6"/>
  <c r="AG1131" i="6"/>
  <c r="AF1131" i="6"/>
  <c r="W1131" i="6"/>
  <c r="V1131" i="6"/>
  <c r="U1131" i="6"/>
  <c r="AH1130" i="6"/>
  <c r="AG1130" i="6"/>
  <c r="AF1130" i="6"/>
  <c r="W1130" i="6"/>
  <c r="V1130" i="6"/>
  <c r="U1130" i="6"/>
  <c r="AH1129" i="6"/>
  <c r="AG1129" i="6"/>
  <c r="AF1129" i="6"/>
  <c r="W1129" i="6"/>
  <c r="V1129" i="6"/>
  <c r="U1129" i="6"/>
  <c r="AH1128" i="6"/>
  <c r="AG1128" i="6"/>
  <c r="AF1128" i="6"/>
  <c r="W1128" i="6"/>
  <c r="V1128" i="6"/>
  <c r="U1128" i="6"/>
  <c r="AH1127" i="6"/>
  <c r="AG1127" i="6"/>
  <c r="AF1127" i="6"/>
  <c r="W1127" i="6"/>
  <c r="V1127" i="6"/>
  <c r="U1127" i="6"/>
  <c r="AH1126" i="6"/>
  <c r="AG1126" i="6"/>
  <c r="AF1126" i="6"/>
  <c r="W1126" i="6"/>
  <c r="V1126" i="6"/>
  <c r="U1126" i="6"/>
  <c r="AH1125" i="6"/>
  <c r="AG1125" i="6"/>
  <c r="AF1125" i="6"/>
  <c r="W1125" i="6"/>
  <c r="V1125" i="6"/>
  <c r="U1125" i="6"/>
  <c r="AH1124" i="6"/>
  <c r="AG1124" i="6"/>
  <c r="AF1124" i="6"/>
  <c r="W1124" i="6"/>
  <c r="V1124" i="6"/>
  <c r="U1124" i="6"/>
  <c r="AH1123" i="6"/>
  <c r="AG1123" i="6"/>
  <c r="AF1123" i="6"/>
  <c r="W1123" i="6"/>
  <c r="V1123" i="6"/>
  <c r="U1123" i="6"/>
  <c r="AH1122" i="6"/>
  <c r="AG1122" i="6"/>
  <c r="AF1122" i="6"/>
  <c r="W1122" i="6"/>
  <c r="V1122" i="6"/>
  <c r="U1122" i="6"/>
  <c r="AH1121" i="6"/>
  <c r="AG1121" i="6"/>
  <c r="AF1121" i="6"/>
  <c r="W1121" i="6"/>
  <c r="V1121" i="6"/>
  <c r="U1121" i="6"/>
  <c r="AH1120" i="6"/>
  <c r="AG1120" i="6"/>
  <c r="AF1120" i="6"/>
  <c r="W1120" i="6"/>
  <c r="V1120" i="6"/>
  <c r="U1120" i="6"/>
  <c r="AH1119" i="6"/>
  <c r="AG1119" i="6"/>
  <c r="AF1119" i="6"/>
  <c r="W1119" i="6"/>
  <c r="V1119" i="6"/>
  <c r="U1119" i="6"/>
  <c r="AH1118" i="6"/>
  <c r="AG1118" i="6"/>
  <c r="AF1118" i="6"/>
  <c r="W1118" i="6"/>
  <c r="V1118" i="6"/>
  <c r="U1118" i="6"/>
  <c r="AH1117" i="6"/>
  <c r="AG1117" i="6"/>
  <c r="AF1117" i="6"/>
  <c r="W1117" i="6"/>
  <c r="V1117" i="6"/>
  <c r="U1117" i="6"/>
  <c r="AH1116" i="6"/>
  <c r="AG1116" i="6"/>
  <c r="AF1116" i="6"/>
  <c r="W1116" i="6"/>
  <c r="V1116" i="6"/>
  <c r="U1116" i="6"/>
  <c r="AH1115" i="6"/>
  <c r="AG1115" i="6"/>
  <c r="AF1115" i="6"/>
  <c r="W1115" i="6"/>
  <c r="V1115" i="6"/>
  <c r="U1115" i="6"/>
  <c r="AH1114" i="6"/>
  <c r="AG1114" i="6"/>
  <c r="AF1114" i="6"/>
  <c r="W1114" i="6"/>
  <c r="V1114" i="6"/>
  <c r="U1114" i="6"/>
  <c r="AH1113" i="6"/>
  <c r="AG1113" i="6"/>
  <c r="AF1113" i="6"/>
  <c r="W1113" i="6"/>
  <c r="V1113" i="6"/>
  <c r="U1113" i="6"/>
  <c r="AH1112" i="6"/>
  <c r="AG1112" i="6"/>
  <c r="AF1112" i="6"/>
  <c r="W1112" i="6"/>
  <c r="V1112" i="6"/>
  <c r="U1112" i="6"/>
  <c r="AH1081" i="6"/>
  <c r="AG1081" i="6"/>
  <c r="AF1081" i="6"/>
  <c r="W1081" i="6"/>
  <c r="V1081" i="6"/>
  <c r="U1081" i="6"/>
  <c r="AH1080" i="6"/>
  <c r="AG1080" i="6"/>
  <c r="AF1080" i="6"/>
  <c r="W1080" i="6"/>
  <c r="V1080" i="6"/>
  <c r="U1080" i="6"/>
  <c r="AH1079" i="6"/>
  <c r="AG1079" i="6"/>
  <c r="AF1079" i="6"/>
  <c r="W1079" i="6"/>
  <c r="V1079" i="6"/>
  <c r="U1079" i="6"/>
  <c r="AH1078" i="6"/>
  <c r="AG1078" i="6"/>
  <c r="AF1078" i="6"/>
  <c r="W1078" i="6"/>
  <c r="V1078" i="6"/>
  <c r="U1078" i="6"/>
  <c r="AH1077" i="6"/>
  <c r="AG1077" i="6"/>
  <c r="AF1077" i="6"/>
  <c r="W1077" i="6"/>
  <c r="V1077" i="6"/>
  <c r="U1077" i="6"/>
  <c r="AH1076" i="6"/>
  <c r="AG1076" i="6"/>
  <c r="AF1076" i="6"/>
  <c r="W1076" i="6"/>
  <c r="V1076" i="6"/>
  <c r="U1076" i="6"/>
  <c r="AH1075" i="6"/>
  <c r="AG1075" i="6"/>
  <c r="AF1075" i="6"/>
  <c r="W1075" i="6"/>
  <c r="V1075" i="6"/>
  <c r="U1075" i="6"/>
  <c r="AH1074" i="6"/>
  <c r="AG1074" i="6"/>
  <c r="AF1074" i="6"/>
  <c r="W1074" i="6"/>
  <c r="V1074" i="6"/>
  <c r="U1074" i="6"/>
  <c r="AH1073" i="6"/>
  <c r="AG1073" i="6"/>
  <c r="AF1073" i="6"/>
  <c r="W1073" i="6"/>
  <c r="V1073" i="6"/>
  <c r="U1073" i="6"/>
  <c r="AH1072" i="6"/>
  <c r="AG1072" i="6"/>
  <c r="AF1072" i="6"/>
  <c r="W1072" i="6"/>
  <c r="V1072" i="6"/>
  <c r="U1072" i="6"/>
  <c r="AH1071" i="6"/>
  <c r="AG1071" i="6"/>
  <c r="AF1071" i="6"/>
  <c r="W1071" i="6"/>
  <c r="V1071" i="6"/>
  <c r="U1071" i="6"/>
  <c r="AH1070" i="6"/>
  <c r="AG1070" i="6"/>
  <c r="AF1070" i="6"/>
  <c r="W1070" i="6"/>
  <c r="V1070" i="6"/>
  <c r="U1070" i="6"/>
  <c r="AH1069" i="6"/>
  <c r="AG1069" i="6"/>
  <c r="AF1069" i="6"/>
  <c r="W1069" i="6"/>
  <c r="V1069" i="6"/>
  <c r="U1069" i="6"/>
  <c r="AH1068" i="6"/>
  <c r="AG1068" i="6"/>
  <c r="AF1068" i="6"/>
  <c r="W1068" i="6"/>
  <c r="V1068" i="6"/>
  <c r="U1068" i="6"/>
  <c r="AH1067" i="6"/>
  <c r="AG1067" i="6"/>
  <c r="AF1067" i="6"/>
  <c r="W1067" i="6"/>
  <c r="V1067" i="6"/>
  <c r="U1067" i="6"/>
  <c r="AH1066" i="6"/>
  <c r="AG1066" i="6"/>
  <c r="AF1066" i="6"/>
  <c r="W1066" i="6"/>
  <c r="V1066" i="6"/>
  <c r="U1066" i="6"/>
  <c r="AH1065" i="6"/>
  <c r="AG1065" i="6"/>
  <c r="AF1065" i="6"/>
  <c r="W1065" i="6"/>
  <c r="V1065" i="6"/>
  <c r="U1065" i="6"/>
  <c r="AH1064" i="6"/>
  <c r="AG1064" i="6"/>
  <c r="AF1064" i="6"/>
  <c r="W1064" i="6"/>
  <c r="V1064" i="6"/>
  <c r="U1064" i="6"/>
  <c r="AH1063" i="6"/>
  <c r="AG1063" i="6"/>
  <c r="AF1063" i="6"/>
  <c r="W1063" i="6"/>
  <c r="V1063" i="6"/>
  <c r="U1063" i="6"/>
  <c r="AH1062" i="6"/>
  <c r="AG1062" i="6"/>
  <c r="AF1062" i="6"/>
  <c r="W1062" i="6"/>
  <c r="V1062" i="6"/>
  <c r="U1062" i="6"/>
  <c r="AH1061" i="6"/>
  <c r="AG1061" i="6"/>
  <c r="AF1061" i="6"/>
  <c r="W1061" i="6"/>
  <c r="V1061" i="6"/>
  <c r="U1061" i="6"/>
  <c r="AH1060" i="6"/>
  <c r="AG1060" i="6"/>
  <c r="AF1060" i="6"/>
  <c r="W1060" i="6"/>
  <c r="V1060" i="6"/>
  <c r="U1060" i="6"/>
  <c r="AH1059" i="6"/>
  <c r="AG1059" i="6"/>
  <c r="AF1059" i="6"/>
  <c r="W1059" i="6"/>
  <c r="V1059" i="6"/>
  <c r="U1059" i="6"/>
  <c r="AH1058" i="6"/>
  <c r="AG1058" i="6"/>
  <c r="AF1058" i="6"/>
  <c r="W1058" i="6"/>
  <c r="V1058" i="6"/>
  <c r="U1058" i="6"/>
  <c r="AH1057" i="6"/>
  <c r="AG1057" i="6"/>
  <c r="AF1057" i="6"/>
  <c r="W1057" i="6"/>
  <c r="V1057" i="6"/>
  <c r="U1057" i="6"/>
  <c r="AH1056" i="6"/>
  <c r="AG1056" i="6"/>
  <c r="AF1056" i="6"/>
  <c r="W1056" i="6"/>
  <c r="V1056" i="6"/>
  <c r="U1056" i="6"/>
  <c r="AH1055" i="6"/>
  <c r="AG1055" i="6"/>
  <c r="AF1055" i="6"/>
  <c r="W1055" i="6"/>
  <c r="V1055" i="6"/>
  <c r="U1055" i="6"/>
  <c r="AH1054" i="6"/>
  <c r="AG1054" i="6"/>
  <c r="AF1054" i="6"/>
  <c r="W1054" i="6"/>
  <c r="V1054" i="6"/>
  <c r="U1054" i="6"/>
  <c r="AH1053" i="6"/>
  <c r="AG1053" i="6"/>
  <c r="AF1053" i="6"/>
  <c r="W1053" i="6"/>
  <c r="V1053" i="6"/>
  <c r="U1053" i="6"/>
  <c r="AH1052" i="6"/>
  <c r="AG1052" i="6"/>
  <c r="AF1052" i="6"/>
  <c r="W1052" i="6"/>
  <c r="V1052" i="6"/>
  <c r="U1052" i="6"/>
  <c r="AH1111" i="6"/>
  <c r="AG1111" i="6"/>
  <c r="AF1111" i="6"/>
  <c r="W1111" i="6"/>
  <c r="V1111" i="6"/>
  <c r="U1111" i="6"/>
  <c r="AH1110" i="6"/>
  <c r="AG1110" i="6"/>
  <c r="AF1110" i="6"/>
  <c r="W1110" i="6"/>
  <c r="V1110" i="6"/>
  <c r="U1110" i="6"/>
  <c r="AH1109" i="6"/>
  <c r="AG1109" i="6"/>
  <c r="AF1109" i="6"/>
  <c r="W1109" i="6"/>
  <c r="V1109" i="6"/>
  <c r="U1109" i="6"/>
  <c r="AH1108" i="6"/>
  <c r="AG1108" i="6"/>
  <c r="AF1108" i="6"/>
  <c r="W1108" i="6"/>
  <c r="V1108" i="6"/>
  <c r="U1108" i="6"/>
  <c r="AH1107" i="6"/>
  <c r="AG1107" i="6"/>
  <c r="AF1107" i="6"/>
  <c r="W1107" i="6"/>
  <c r="V1107" i="6"/>
  <c r="U1107" i="6"/>
  <c r="AH1106" i="6"/>
  <c r="AG1106" i="6"/>
  <c r="AF1106" i="6"/>
  <c r="W1106" i="6"/>
  <c r="V1106" i="6"/>
  <c r="U1106" i="6"/>
  <c r="AH1105" i="6"/>
  <c r="AG1105" i="6"/>
  <c r="AF1105" i="6"/>
  <c r="W1105" i="6"/>
  <c r="V1105" i="6"/>
  <c r="U1105" i="6"/>
  <c r="AH1104" i="6"/>
  <c r="AG1104" i="6"/>
  <c r="AF1104" i="6"/>
  <c r="W1104" i="6"/>
  <c r="V1104" i="6"/>
  <c r="U1104" i="6"/>
  <c r="AH1103" i="6"/>
  <c r="AG1103" i="6"/>
  <c r="AF1103" i="6"/>
  <c r="W1103" i="6"/>
  <c r="V1103" i="6"/>
  <c r="U1103" i="6"/>
  <c r="AH1102" i="6"/>
  <c r="AG1102" i="6"/>
  <c r="AF1102" i="6"/>
  <c r="W1102" i="6"/>
  <c r="V1102" i="6"/>
  <c r="U1102" i="6"/>
  <c r="AH1101" i="6"/>
  <c r="AG1101" i="6"/>
  <c r="AF1101" i="6"/>
  <c r="W1101" i="6"/>
  <c r="V1101" i="6"/>
  <c r="U1101" i="6"/>
  <c r="AH1100" i="6"/>
  <c r="AG1100" i="6"/>
  <c r="AF1100" i="6"/>
  <c r="W1100" i="6"/>
  <c r="V1100" i="6"/>
  <c r="U1100" i="6"/>
  <c r="AH1099" i="6"/>
  <c r="AG1099" i="6"/>
  <c r="AF1099" i="6"/>
  <c r="W1099" i="6"/>
  <c r="V1099" i="6"/>
  <c r="U1099" i="6"/>
  <c r="AH1098" i="6"/>
  <c r="AG1098" i="6"/>
  <c r="AF1098" i="6"/>
  <c r="W1098" i="6"/>
  <c r="V1098" i="6"/>
  <c r="U1098" i="6"/>
  <c r="AH1097" i="6"/>
  <c r="AG1097" i="6"/>
  <c r="AF1097" i="6"/>
  <c r="W1097" i="6"/>
  <c r="V1097" i="6"/>
  <c r="U1097" i="6"/>
  <c r="AH1096" i="6"/>
  <c r="AG1096" i="6"/>
  <c r="AF1096" i="6"/>
  <c r="W1096" i="6"/>
  <c r="V1096" i="6"/>
  <c r="U1096" i="6"/>
  <c r="AH1095" i="6"/>
  <c r="AG1095" i="6"/>
  <c r="AF1095" i="6"/>
  <c r="W1095" i="6"/>
  <c r="V1095" i="6"/>
  <c r="U1095" i="6"/>
  <c r="AH1094" i="6"/>
  <c r="AG1094" i="6"/>
  <c r="AF1094" i="6"/>
  <c r="W1094" i="6"/>
  <c r="V1094" i="6"/>
  <c r="U1094" i="6"/>
  <c r="AH1093" i="6"/>
  <c r="AG1093" i="6"/>
  <c r="AF1093" i="6"/>
  <c r="W1093" i="6"/>
  <c r="V1093" i="6"/>
  <c r="U1093" i="6"/>
  <c r="AH1092" i="6"/>
  <c r="AG1092" i="6"/>
  <c r="AF1092" i="6"/>
  <c r="W1092" i="6"/>
  <c r="V1092" i="6"/>
  <c r="U1092" i="6"/>
  <c r="AH1091" i="6"/>
  <c r="AG1091" i="6"/>
  <c r="AF1091" i="6"/>
  <c r="W1091" i="6"/>
  <c r="V1091" i="6"/>
  <c r="U1091" i="6"/>
  <c r="AH1090" i="6"/>
  <c r="AG1090" i="6"/>
  <c r="AF1090" i="6"/>
  <c r="W1090" i="6"/>
  <c r="V1090" i="6"/>
  <c r="U1090" i="6"/>
  <c r="AH1089" i="6"/>
  <c r="AG1089" i="6"/>
  <c r="AF1089" i="6"/>
  <c r="W1089" i="6"/>
  <c r="V1089" i="6"/>
  <c r="U1089" i="6"/>
  <c r="AH1088" i="6"/>
  <c r="AG1088" i="6"/>
  <c r="AF1088" i="6"/>
  <c r="W1088" i="6"/>
  <c r="V1088" i="6"/>
  <c r="U1088" i="6"/>
  <c r="AH1087" i="6"/>
  <c r="AG1087" i="6"/>
  <c r="AF1087" i="6"/>
  <c r="W1087" i="6"/>
  <c r="V1087" i="6"/>
  <c r="U1087" i="6"/>
  <c r="AH1086" i="6"/>
  <c r="AG1086" i="6"/>
  <c r="AF1086" i="6"/>
  <c r="W1086" i="6"/>
  <c r="V1086" i="6"/>
  <c r="U1086" i="6"/>
  <c r="AH1085" i="6"/>
  <c r="AG1085" i="6"/>
  <c r="AF1085" i="6"/>
  <c r="W1085" i="6"/>
  <c r="V1085" i="6"/>
  <c r="U1085" i="6"/>
  <c r="AH1084" i="6"/>
  <c r="AG1084" i="6"/>
  <c r="AF1084" i="6"/>
  <c r="W1084" i="6"/>
  <c r="V1084" i="6"/>
  <c r="U1084" i="6"/>
  <c r="AH1083" i="6"/>
  <c r="AG1083" i="6"/>
  <c r="AF1083" i="6"/>
  <c r="W1083" i="6"/>
  <c r="V1083" i="6"/>
  <c r="U1083" i="6"/>
  <c r="AH1082" i="6"/>
  <c r="AG1082" i="6"/>
  <c r="AF1082" i="6"/>
  <c r="W1082" i="6"/>
  <c r="V1082" i="6"/>
  <c r="U1082" i="6"/>
  <c r="AH1021" i="6"/>
  <c r="AG1021" i="6"/>
  <c r="AF1021" i="6"/>
  <c r="W1021" i="6"/>
  <c r="V1021" i="6"/>
  <c r="U1021" i="6"/>
  <c r="AH1020" i="6"/>
  <c r="AG1020" i="6"/>
  <c r="AF1020" i="6"/>
  <c r="W1020" i="6"/>
  <c r="V1020" i="6"/>
  <c r="U1020" i="6"/>
  <c r="AH1019" i="6"/>
  <c r="AG1019" i="6"/>
  <c r="AF1019" i="6"/>
  <c r="W1019" i="6"/>
  <c r="V1019" i="6"/>
  <c r="U1019" i="6"/>
  <c r="AH1018" i="6"/>
  <c r="AG1018" i="6"/>
  <c r="AF1018" i="6"/>
  <c r="W1018" i="6"/>
  <c r="V1018" i="6"/>
  <c r="U1018" i="6"/>
  <c r="AH1017" i="6"/>
  <c r="AG1017" i="6"/>
  <c r="AF1017" i="6"/>
  <c r="W1017" i="6"/>
  <c r="V1017" i="6"/>
  <c r="U1017" i="6"/>
  <c r="AH1016" i="6"/>
  <c r="AG1016" i="6"/>
  <c r="AF1016" i="6"/>
  <c r="W1016" i="6"/>
  <c r="V1016" i="6"/>
  <c r="U1016" i="6"/>
  <c r="AH1015" i="6"/>
  <c r="AG1015" i="6"/>
  <c r="AF1015" i="6"/>
  <c r="W1015" i="6"/>
  <c r="V1015" i="6"/>
  <c r="U1015" i="6"/>
  <c r="AH1014" i="6"/>
  <c r="AG1014" i="6"/>
  <c r="AF1014" i="6"/>
  <c r="W1014" i="6"/>
  <c r="V1014" i="6"/>
  <c r="U1014" i="6"/>
  <c r="AH1013" i="6"/>
  <c r="AG1013" i="6"/>
  <c r="AF1013" i="6"/>
  <c r="W1013" i="6"/>
  <c r="V1013" i="6"/>
  <c r="U1013" i="6"/>
  <c r="AH1012" i="6"/>
  <c r="AG1012" i="6"/>
  <c r="AF1012" i="6"/>
  <c r="W1012" i="6"/>
  <c r="V1012" i="6"/>
  <c r="U1012" i="6"/>
  <c r="AH1011" i="6"/>
  <c r="AG1011" i="6"/>
  <c r="AF1011" i="6"/>
  <c r="W1011" i="6"/>
  <c r="V1011" i="6"/>
  <c r="U1011" i="6"/>
  <c r="AH1010" i="6"/>
  <c r="AG1010" i="6"/>
  <c r="AF1010" i="6"/>
  <c r="W1010" i="6"/>
  <c r="V1010" i="6"/>
  <c r="U1010" i="6"/>
  <c r="AH1009" i="6"/>
  <c r="AG1009" i="6"/>
  <c r="AF1009" i="6"/>
  <c r="W1009" i="6"/>
  <c r="V1009" i="6"/>
  <c r="U1009" i="6"/>
  <c r="AH1008" i="6"/>
  <c r="AG1008" i="6"/>
  <c r="AF1008" i="6"/>
  <c r="W1008" i="6"/>
  <c r="V1008" i="6"/>
  <c r="U1008" i="6"/>
  <c r="AH1007" i="6"/>
  <c r="AG1007" i="6"/>
  <c r="AF1007" i="6"/>
  <c r="W1007" i="6"/>
  <c r="V1007" i="6"/>
  <c r="U1007" i="6"/>
  <c r="AH1006" i="6"/>
  <c r="AG1006" i="6"/>
  <c r="AF1006" i="6"/>
  <c r="W1006" i="6"/>
  <c r="V1006" i="6"/>
  <c r="U1006" i="6"/>
  <c r="AH1005" i="6"/>
  <c r="AG1005" i="6"/>
  <c r="AF1005" i="6"/>
  <c r="W1005" i="6"/>
  <c r="V1005" i="6"/>
  <c r="U1005" i="6"/>
  <c r="AH1004" i="6"/>
  <c r="AG1004" i="6"/>
  <c r="AF1004" i="6"/>
  <c r="W1004" i="6"/>
  <c r="V1004" i="6"/>
  <c r="U1004" i="6"/>
  <c r="AH1003" i="6"/>
  <c r="AG1003" i="6"/>
  <c r="AF1003" i="6"/>
  <c r="W1003" i="6"/>
  <c r="V1003" i="6"/>
  <c r="U1003" i="6"/>
  <c r="AH1002" i="6"/>
  <c r="AG1002" i="6"/>
  <c r="AF1002" i="6"/>
  <c r="W1002" i="6"/>
  <c r="V1002" i="6"/>
  <c r="U1002" i="6"/>
  <c r="AH1001" i="6"/>
  <c r="AG1001" i="6"/>
  <c r="AF1001" i="6"/>
  <c r="W1001" i="6"/>
  <c r="V1001" i="6"/>
  <c r="U1001" i="6"/>
  <c r="AH1000" i="6"/>
  <c r="AG1000" i="6"/>
  <c r="AF1000" i="6"/>
  <c r="W1000" i="6"/>
  <c r="V1000" i="6"/>
  <c r="U1000" i="6"/>
  <c r="AH999" i="6"/>
  <c r="AG999" i="6"/>
  <c r="AF999" i="6"/>
  <c r="W999" i="6"/>
  <c r="V999" i="6"/>
  <c r="U999" i="6"/>
  <c r="AH998" i="6"/>
  <c r="AG998" i="6"/>
  <c r="AF998" i="6"/>
  <c r="W998" i="6"/>
  <c r="V998" i="6"/>
  <c r="U998" i="6"/>
  <c r="AH997" i="6"/>
  <c r="AG997" i="6"/>
  <c r="AF997" i="6"/>
  <c r="W997" i="6"/>
  <c r="V997" i="6"/>
  <c r="U997" i="6"/>
  <c r="AH996" i="6"/>
  <c r="AG996" i="6"/>
  <c r="AF996" i="6"/>
  <c r="W996" i="6"/>
  <c r="V996" i="6"/>
  <c r="U996" i="6"/>
  <c r="AH995" i="6"/>
  <c r="AG995" i="6"/>
  <c r="AF995" i="6"/>
  <c r="W995" i="6"/>
  <c r="V995" i="6"/>
  <c r="U995" i="6"/>
  <c r="AH994" i="6"/>
  <c r="AG994" i="6"/>
  <c r="AF994" i="6"/>
  <c r="W994" i="6"/>
  <c r="V994" i="6"/>
  <c r="U994" i="6"/>
  <c r="AH993" i="6"/>
  <c r="AG993" i="6"/>
  <c r="AF993" i="6"/>
  <c r="W993" i="6"/>
  <c r="V993" i="6"/>
  <c r="U993" i="6"/>
  <c r="AH992" i="6"/>
  <c r="AG992" i="6"/>
  <c r="AF992" i="6"/>
  <c r="W992" i="6"/>
  <c r="V992" i="6"/>
  <c r="U992" i="6"/>
  <c r="AH991" i="6"/>
  <c r="AG991" i="6"/>
  <c r="AF991" i="6"/>
  <c r="W991" i="6"/>
  <c r="V991" i="6"/>
  <c r="U991" i="6"/>
  <c r="AH990" i="6"/>
  <c r="AG990" i="6"/>
  <c r="AF990" i="6"/>
  <c r="W990" i="6"/>
  <c r="V990" i="6"/>
  <c r="U990" i="6"/>
  <c r="AH989" i="6"/>
  <c r="AG989" i="6"/>
  <c r="AF989" i="6"/>
  <c r="W989" i="6"/>
  <c r="V989" i="6"/>
  <c r="U989" i="6"/>
  <c r="AH988" i="6"/>
  <c r="AG988" i="6"/>
  <c r="AF988" i="6"/>
  <c r="W988" i="6"/>
  <c r="V988" i="6"/>
  <c r="U988" i="6"/>
  <c r="AH987" i="6"/>
  <c r="AG987" i="6"/>
  <c r="AF987" i="6"/>
  <c r="W987" i="6"/>
  <c r="V987" i="6"/>
  <c r="U987" i="6"/>
  <c r="AH986" i="6"/>
  <c r="AG986" i="6"/>
  <c r="AF986" i="6"/>
  <c r="W986" i="6"/>
  <c r="V986" i="6"/>
  <c r="U986" i="6"/>
  <c r="AH985" i="6"/>
  <c r="AG985" i="6"/>
  <c r="AF985" i="6"/>
  <c r="W985" i="6"/>
  <c r="V985" i="6"/>
  <c r="U985" i="6"/>
  <c r="AH984" i="6"/>
  <c r="AG984" i="6"/>
  <c r="AF984" i="6"/>
  <c r="W984" i="6"/>
  <c r="V984" i="6"/>
  <c r="U984" i="6"/>
  <c r="AH983" i="6"/>
  <c r="AG983" i="6"/>
  <c r="AF983" i="6"/>
  <c r="W983" i="6"/>
  <c r="V983" i="6"/>
  <c r="U983" i="6"/>
  <c r="AH982" i="6"/>
  <c r="AG982" i="6"/>
  <c r="AF982" i="6"/>
  <c r="W982" i="6"/>
  <c r="V982" i="6"/>
  <c r="U982" i="6"/>
  <c r="AH981" i="6"/>
  <c r="AG981" i="6"/>
  <c r="AF981" i="6"/>
  <c r="W981" i="6"/>
  <c r="V981" i="6"/>
  <c r="U981" i="6"/>
  <c r="AH980" i="6"/>
  <c r="AG980" i="6"/>
  <c r="AF980" i="6"/>
  <c r="W980" i="6"/>
  <c r="V980" i="6"/>
  <c r="U980" i="6"/>
  <c r="AH979" i="6"/>
  <c r="AG979" i="6"/>
  <c r="AF979" i="6"/>
  <c r="W979" i="6"/>
  <c r="V979" i="6"/>
  <c r="U979" i="6"/>
  <c r="AH978" i="6"/>
  <c r="AG978" i="6"/>
  <c r="AF978" i="6"/>
  <c r="W978" i="6"/>
  <c r="V978" i="6"/>
  <c r="U978" i="6"/>
  <c r="AH977" i="6"/>
  <c r="AG977" i="6"/>
  <c r="AF977" i="6"/>
  <c r="W977" i="6"/>
  <c r="V977" i="6"/>
  <c r="U977" i="6"/>
  <c r="AH976" i="6"/>
  <c r="AG976" i="6"/>
  <c r="AF976" i="6"/>
  <c r="W976" i="6"/>
  <c r="V976" i="6"/>
  <c r="U976" i="6"/>
  <c r="AH975" i="6"/>
  <c r="AG975" i="6"/>
  <c r="AF975" i="6"/>
  <c r="W975" i="6"/>
  <c r="V975" i="6"/>
  <c r="U975" i="6"/>
  <c r="AH974" i="6"/>
  <c r="AG974" i="6"/>
  <c r="AF974" i="6"/>
  <c r="W974" i="6"/>
  <c r="V974" i="6"/>
  <c r="U974" i="6"/>
  <c r="AH973" i="6"/>
  <c r="AG973" i="6"/>
  <c r="AF973" i="6"/>
  <c r="W973" i="6"/>
  <c r="V973" i="6"/>
  <c r="U973" i="6"/>
  <c r="AH972" i="6"/>
  <c r="AG972" i="6"/>
  <c r="AF972" i="6"/>
  <c r="W972" i="6"/>
  <c r="V972" i="6"/>
  <c r="U972" i="6"/>
  <c r="AH971" i="6"/>
  <c r="AG971" i="6"/>
  <c r="AF971" i="6"/>
  <c r="W971" i="6"/>
  <c r="V971" i="6"/>
  <c r="U971" i="6"/>
  <c r="AH970" i="6"/>
  <c r="AG970" i="6"/>
  <c r="AF970" i="6"/>
  <c r="W970" i="6"/>
  <c r="V970" i="6"/>
  <c r="U970" i="6"/>
  <c r="AH969" i="6"/>
  <c r="AG969" i="6"/>
  <c r="AF969" i="6"/>
  <c r="W969" i="6"/>
  <c r="V969" i="6"/>
  <c r="U969" i="6"/>
  <c r="AH968" i="6"/>
  <c r="AG968" i="6"/>
  <c r="AF968" i="6"/>
  <c r="W968" i="6"/>
  <c r="V968" i="6"/>
  <c r="U968" i="6"/>
  <c r="AH967" i="6"/>
  <c r="AG967" i="6"/>
  <c r="AF967" i="6"/>
  <c r="W967" i="6"/>
  <c r="V967" i="6"/>
  <c r="U967" i="6"/>
  <c r="AH966" i="6"/>
  <c r="AG966" i="6"/>
  <c r="AF966" i="6"/>
  <c r="W966" i="6"/>
  <c r="V966" i="6"/>
  <c r="U966" i="6"/>
  <c r="AH965" i="6"/>
  <c r="AG965" i="6"/>
  <c r="AF965" i="6"/>
  <c r="W965" i="6"/>
  <c r="V965" i="6"/>
  <c r="U965" i="6"/>
  <c r="AH964" i="6"/>
  <c r="AG964" i="6"/>
  <c r="AF964" i="6"/>
  <c r="W964" i="6"/>
  <c r="V964" i="6"/>
  <c r="U964" i="6"/>
  <c r="AH963" i="6"/>
  <c r="AG963" i="6"/>
  <c r="AF963" i="6"/>
  <c r="W963" i="6"/>
  <c r="V963" i="6"/>
  <c r="U963" i="6"/>
  <c r="AH962" i="6"/>
  <c r="AG962" i="6"/>
  <c r="AF962" i="6"/>
  <c r="W962" i="6"/>
  <c r="V962" i="6"/>
  <c r="U962" i="6"/>
  <c r="AH931" i="6"/>
  <c r="AG931" i="6"/>
  <c r="AF931" i="6"/>
  <c r="W931" i="6"/>
  <c r="V931" i="6"/>
  <c r="U931" i="6"/>
  <c r="AH930" i="6"/>
  <c r="AG930" i="6"/>
  <c r="AF930" i="6"/>
  <c r="W930" i="6"/>
  <c r="V930" i="6"/>
  <c r="U930" i="6"/>
  <c r="AH929" i="6"/>
  <c r="AG929" i="6"/>
  <c r="AF929" i="6"/>
  <c r="W929" i="6"/>
  <c r="V929" i="6"/>
  <c r="U929" i="6"/>
  <c r="AH928" i="6"/>
  <c r="AG928" i="6"/>
  <c r="AF928" i="6"/>
  <c r="W928" i="6"/>
  <c r="V928" i="6"/>
  <c r="U928" i="6"/>
  <c r="AH927" i="6"/>
  <c r="AG927" i="6"/>
  <c r="AF927" i="6"/>
  <c r="W927" i="6"/>
  <c r="V927" i="6"/>
  <c r="U927" i="6"/>
  <c r="AH926" i="6"/>
  <c r="AG926" i="6"/>
  <c r="AF926" i="6"/>
  <c r="W926" i="6"/>
  <c r="V926" i="6"/>
  <c r="U926" i="6"/>
  <c r="AH925" i="6"/>
  <c r="AG925" i="6"/>
  <c r="AF925" i="6"/>
  <c r="W925" i="6"/>
  <c r="V925" i="6"/>
  <c r="U925" i="6"/>
  <c r="AH924" i="6"/>
  <c r="AG924" i="6"/>
  <c r="AF924" i="6"/>
  <c r="W924" i="6"/>
  <c r="V924" i="6"/>
  <c r="U924" i="6"/>
  <c r="AH923" i="6"/>
  <c r="AG923" i="6"/>
  <c r="AF923" i="6"/>
  <c r="W923" i="6"/>
  <c r="V923" i="6"/>
  <c r="U923" i="6"/>
  <c r="AH922" i="6"/>
  <c r="AG922" i="6"/>
  <c r="AF922" i="6"/>
  <c r="W922" i="6"/>
  <c r="V922" i="6"/>
  <c r="U922" i="6"/>
  <c r="AH921" i="6"/>
  <c r="AG921" i="6"/>
  <c r="AF921" i="6"/>
  <c r="W921" i="6"/>
  <c r="V921" i="6"/>
  <c r="U921" i="6"/>
  <c r="AH920" i="6"/>
  <c r="AG920" i="6"/>
  <c r="AF920" i="6"/>
  <c r="W920" i="6"/>
  <c r="V920" i="6"/>
  <c r="U920" i="6"/>
  <c r="AH919" i="6"/>
  <c r="AG919" i="6"/>
  <c r="AF919" i="6"/>
  <c r="W919" i="6"/>
  <c r="V919" i="6"/>
  <c r="U919" i="6"/>
  <c r="AH918" i="6"/>
  <c r="AG918" i="6"/>
  <c r="AF918" i="6"/>
  <c r="W918" i="6"/>
  <c r="V918" i="6"/>
  <c r="U918" i="6"/>
  <c r="AH917" i="6"/>
  <c r="AG917" i="6"/>
  <c r="AF917" i="6"/>
  <c r="W917" i="6"/>
  <c r="V917" i="6"/>
  <c r="U917" i="6"/>
  <c r="AH916" i="6"/>
  <c r="AG916" i="6"/>
  <c r="AF916" i="6"/>
  <c r="W916" i="6"/>
  <c r="V916" i="6"/>
  <c r="U916" i="6"/>
  <c r="AH915" i="6"/>
  <c r="AG915" i="6"/>
  <c r="AF915" i="6"/>
  <c r="W915" i="6"/>
  <c r="V915" i="6"/>
  <c r="U915" i="6"/>
  <c r="AH914" i="6"/>
  <c r="AG914" i="6"/>
  <c r="AF914" i="6"/>
  <c r="W914" i="6"/>
  <c r="V914" i="6"/>
  <c r="U914" i="6"/>
  <c r="AH913" i="6"/>
  <c r="AG913" i="6"/>
  <c r="AF913" i="6"/>
  <c r="W913" i="6"/>
  <c r="V913" i="6"/>
  <c r="U913" i="6"/>
  <c r="AH912" i="6"/>
  <c r="AG912" i="6"/>
  <c r="AF912" i="6"/>
  <c r="W912" i="6"/>
  <c r="V912" i="6"/>
  <c r="U912" i="6"/>
  <c r="AH911" i="6"/>
  <c r="AG911" i="6"/>
  <c r="AF911" i="6"/>
  <c r="W911" i="6"/>
  <c r="V911" i="6"/>
  <c r="U911" i="6"/>
  <c r="AH910" i="6"/>
  <c r="AG910" i="6"/>
  <c r="AF910" i="6"/>
  <c r="W910" i="6"/>
  <c r="V910" i="6"/>
  <c r="U910" i="6"/>
  <c r="AH909" i="6"/>
  <c r="AG909" i="6"/>
  <c r="AF909" i="6"/>
  <c r="W909" i="6"/>
  <c r="V909" i="6"/>
  <c r="U909" i="6"/>
  <c r="AH908" i="6"/>
  <c r="AG908" i="6"/>
  <c r="AF908" i="6"/>
  <c r="W908" i="6"/>
  <c r="V908" i="6"/>
  <c r="U908" i="6"/>
  <c r="AH907" i="6"/>
  <c r="AG907" i="6"/>
  <c r="AF907" i="6"/>
  <c r="W907" i="6"/>
  <c r="V907" i="6"/>
  <c r="U907" i="6"/>
  <c r="AH906" i="6"/>
  <c r="AG906" i="6"/>
  <c r="AF906" i="6"/>
  <c r="W906" i="6"/>
  <c r="V906" i="6"/>
  <c r="U906" i="6"/>
  <c r="AH905" i="6"/>
  <c r="AG905" i="6"/>
  <c r="AF905" i="6"/>
  <c r="W905" i="6"/>
  <c r="V905" i="6"/>
  <c r="U905" i="6"/>
  <c r="AH904" i="6"/>
  <c r="AG904" i="6"/>
  <c r="AF904" i="6"/>
  <c r="W904" i="6"/>
  <c r="V904" i="6"/>
  <c r="U904" i="6"/>
  <c r="AH903" i="6"/>
  <c r="AG903" i="6"/>
  <c r="AF903" i="6"/>
  <c r="W903" i="6"/>
  <c r="V903" i="6"/>
  <c r="U903" i="6"/>
  <c r="AH902" i="6"/>
  <c r="AG902" i="6"/>
  <c r="AF902" i="6"/>
  <c r="W902" i="6"/>
  <c r="V902" i="6"/>
  <c r="U902" i="6"/>
  <c r="AH901" i="6"/>
  <c r="AG901" i="6"/>
  <c r="AF901" i="6"/>
  <c r="W901" i="6"/>
  <c r="V901" i="6"/>
  <c r="U901" i="6"/>
  <c r="AH900" i="6"/>
  <c r="AG900" i="6"/>
  <c r="AF900" i="6"/>
  <c r="W900" i="6"/>
  <c r="V900" i="6"/>
  <c r="U900" i="6"/>
  <c r="AH899" i="6"/>
  <c r="AG899" i="6"/>
  <c r="AF899" i="6"/>
  <c r="W899" i="6"/>
  <c r="V899" i="6"/>
  <c r="U899" i="6"/>
  <c r="AH898" i="6"/>
  <c r="AG898" i="6"/>
  <c r="AF898" i="6"/>
  <c r="W898" i="6"/>
  <c r="V898" i="6"/>
  <c r="U898" i="6"/>
  <c r="AH897" i="6"/>
  <c r="AG897" i="6"/>
  <c r="AF897" i="6"/>
  <c r="W897" i="6"/>
  <c r="V897" i="6"/>
  <c r="U897" i="6"/>
  <c r="AH896" i="6"/>
  <c r="AG896" i="6"/>
  <c r="AF896" i="6"/>
  <c r="W896" i="6"/>
  <c r="V896" i="6"/>
  <c r="U896" i="6"/>
  <c r="AH895" i="6"/>
  <c r="AG895" i="6"/>
  <c r="AF895" i="6"/>
  <c r="W895" i="6"/>
  <c r="V895" i="6"/>
  <c r="U895" i="6"/>
  <c r="AH894" i="6"/>
  <c r="AG894" i="6"/>
  <c r="AF894" i="6"/>
  <c r="W894" i="6"/>
  <c r="V894" i="6"/>
  <c r="U894" i="6"/>
  <c r="AH893" i="6"/>
  <c r="AG893" i="6"/>
  <c r="AF893" i="6"/>
  <c r="W893" i="6"/>
  <c r="V893" i="6"/>
  <c r="U893" i="6"/>
  <c r="AH892" i="6"/>
  <c r="AG892" i="6"/>
  <c r="AF892" i="6"/>
  <c r="W892" i="6"/>
  <c r="V892" i="6"/>
  <c r="U892" i="6"/>
  <c r="AH891" i="6"/>
  <c r="AG891" i="6"/>
  <c r="AF891" i="6"/>
  <c r="W891" i="6"/>
  <c r="V891" i="6"/>
  <c r="U891" i="6"/>
  <c r="AH890" i="6"/>
  <c r="AG890" i="6"/>
  <c r="AF890" i="6"/>
  <c r="W890" i="6"/>
  <c r="V890" i="6"/>
  <c r="U890" i="6"/>
  <c r="AH889" i="6"/>
  <c r="AG889" i="6"/>
  <c r="AF889" i="6"/>
  <c r="W889" i="6"/>
  <c r="V889" i="6"/>
  <c r="U889" i="6"/>
  <c r="AH888" i="6"/>
  <c r="AG888" i="6"/>
  <c r="AF888" i="6"/>
  <c r="W888" i="6"/>
  <c r="V888" i="6"/>
  <c r="U888" i="6"/>
  <c r="AH887" i="6"/>
  <c r="AG887" i="6"/>
  <c r="AF887" i="6"/>
  <c r="W887" i="6"/>
  <c r="V887" i="6"/>
  <c r="U887" i="6"/>
  <c r="AH886" i="6"/>
  <c r="AG886" i="6"/>
  <c r="AF886" i="6"/>
  <c r="W886" i="6"/>
  <c r="V886" i="6"/>
  <c r="U886" i="6"/>
  <c r="AH885" i="6"/>
  <c r="AG885" i="6"/>
  <c r="AF885" i="6"/>
  <c r="W885" i="6"/>
  <c r="V885" i="6"/>
  <c r="U885" i="6"/>
  <c r="AH884" i="6"/>
  <c r="AG884" i="6"/>
  <c r="AF884" i="6"/>
  <c r="W884" i="6"/>
  <c r="V884" i="6"/>
  <c r="U884" i="6"/>
  <c r="AH883" i="6"/>
  <c r="AG883" i="6"/>
  <c r="AF883" i="6"/>
  <c r="W883" i="6"/>
  <c r="V883" i="6"/>
  <c r="U883" i="6"/>
  <c r="AH882" i="6"/>
  <c r="AG882" i="6"/>
  <c r="AF882" i="6"/>
  <c r="W882" i="6"/>
  <c r="V882" i="6"/>
  <c r="U882" i="6"/>
  <c r="AH881" i="6"/>
  <c r="AG881" i="6"/>
  <c r="AF881" i="6"/>
  <c r="W881" i="6"/>
  <c r="V881" i="6"/>
  <c r="U881" i="6"/>
  <c r="AH880" i="6"/>
  <c r="AG880" i="6"/>
  <c r="AF880" i="6"/>
  <c r="W880" i="6"/>
  <c r="V880" i="6"/>
  <c r="U880" i="6"/>
  <c r="AH879" i="6"/>
  <c r="AG879" i="6"/>
  <c r="AF879" i="6"/>
  <c r="W879" i="6"/>
  <c r="V879" i="6"/>
  <c r="U879" i="6"/>
  <c r="AH878" i="6"/>
  <c r="AG878" i="6"/>
  <c r="AF878" i="6"/>
  <c r="W878" i="6"/>
  <c r="V878" i="6"/>
  <c r="U878" i="6"/>
  <c r="AH877" i="6"/>
  <c r="AG877" i="6"/>
  <c r="AF877" i="6"/>
  <c r="W877" i="6"/>
  <c r="V877" i="6"/>
  <c r="U877" i="6"/>
  <c r="AH876" i="6"/>
  <c r="AG876" i="6"/>
  <c r="AF876" i="6"/>
  <c r="W876" i="6"/>
  <c r="V876" i="6"/>
  <c r="U876" i="6"/>
  <c r="AH875" i="6"/>
  <c r="AG875" i="6"/>
  <c r="AF875" i="6"/>
  <c r="W875" i="6"/>
  <c r="V875" i="6"/>
  <c r="U875" i="6"/>
  <c r="AH874" i="6"/>
  <c r="AG874" i="6"/>
  <c r="AF874" i="6"/>
  <c r="W874" i="6"/>
  <c r="V874" i="6"/>
  <c r="U874" i="6"/>
  <c r="AH873" i="6"/>
  <c r="AG873" i="6"/>
  <c r="AF873" i="6"/>
  <c r="W873" i="6"/>
  <c r="V873" i="6"/>
  <c r="U873" i="6"/>
  <c r="AH872" i="6"/>
  <c r="AG872" i="6"/>
  <c r="AF872" i="6"/>
  <c r="W872" i="6"/>
  <c r="V872" i="6"/>
  <c r="U872" i="6"/>
  <c r="AH841" i="6"/>
  <c r="AG841" i="6"/>
  <c r="AF841" i="6"/>
  <c r="W841" i="6"/>
  <c r="V841" i="6"/>
  <c r="U841" i="6"/>
  <c r="AH840" i="6"/>
  <c r="AG840" i="6"/>
  <c r="AF840" i="6"/>
  <c r="W840" i="6"/>
  <c r="V840" i="6"/>
  <c r="U840" i="6"/>
  <c r="AH839" i="6"/>
  <c r="AG839" i="6"/>
  <c r="AF839" i="6"/>
  <c r="W839" i="6"/>
  <c r="V839" i="6"/>
  <c r="U839" i="6"/>
  <c r="AH838" i="6"/>
  <c r="AG838" i="6"/>
  <c r="AF838" i="6"/>
  <c r="W838" i="6"/>
  <c r="V838" i="6"/>
  <c r="U838" i="6"/>
  <c r="AH837" i="6"/>
  <c r="AG837" i="6"/>
  <c r="AF837" i="6"/>
  <c r="W837" i="6"/>
  <c r="V837" i="6"/>
  <c r="U837" i="6"/>
  <c r="AH836" i="6"/>
  <c r="AG836" i="6"/>
  <c r="AF836" i="6"/>
  <c r="W836" i="6"/>
  <c r="V836" i="6"/>
  <c r="U836" i="6"/>
  <c r="AH835" i="6"/>
  <c r="AG835" i="6"/>
  <c r="AF835" i="6"/>
  <c r="W835" i="6"/>
  <c r="V835" i="6"/>
  <c r="U835" i="6"/>
  <c r="AH834" i="6"/>
  <c r="AG834" i="6"/>
  <c r="AF834" i="6"/>
  <c r="W834" i="6"/>
  <c r="V834" i="6"/>
  <c r="U834" i="6"/>
  <c r="AH833" i="6"/>
  <c r="AG833" i="6"/>
  <c r="AF833" i="6"/>
  <c r="W833" i="6"/>
  <c r="V833" i="6"/>
  <c r="U833" i="6"/>
  <c r="AH832" i="6"/>
  <c r="AG832" i="6"/>
  <c r="AF832" i="6"/>
  <c r="W832" i="6"/>
  <c r="V832" i="6"/>
  <c r="U832" i="6"/>
  <c r="AH831" i="6"/>
  <c r="AG831" i="6"/>
  <c r="AF831" i="6"/>
  <c r="W831" i="6"/>
  <c r="V831" i="6"/>
  <c r="U831" i="6"/>
  <c r="AH830" i="6"/>
  <c r="AG830" i="6"/>
  <c r="AF830" i="6"/>
  <c r="W830" i="6"/>
  <c r="V830" i="6"/>
  <c r="U830" i="6"/>
  <c r="AH829" i="6"/>
  <c r="AG829" i="6"/>
  <c r="AF829" i="6"/>
  <c r="W829" i="6"/>
  <c r="V829" i="6"/>
  <c r="U829" i="6"/>
  <c r="AH828" i="6"/>
  <c r="AG828" i="6"/>
  <c r="AF828" i="6"/>
  <c r="W828" i="6"/>
  <c r="V828" i="6"/>
  <c r="U828" i="6"/>
  <c r="AH827" i="6"/>
  <c r="AG827" i="6"/>
  <c r="AF827" i="6"/>
  <c r="W827" i="6"/>
  <c r="V827" i="6"/>
  <c r="U827" i="6"/>
  <c r="AH826" i="6"/>
  <c r="AG826" i="6"/>
  <c r="AF826" i="6"/>
  <c r="W826" i="6"/>
  <c r="V826" i="6"/>
  <c r="U826" i="6"/>
  <c r="AH825" i="6"/>
  <c r="AG825" i="6"/>
  <c r="AF825" i="6"/>
  <c r="W825" i="6"/>
  <c r="V825" i="6"/>
  <c r="U825" i="6"/>
  <c r="AH824" i="6"/>
  <c r="AG824" i="6"/>
  <c r="AF824" i="6"/>
  <c r="W824" i="6"/>
  <c r="V824" i="6"/>
  <c r="U824" i="6"/>
  <c r="AH823" i="6"/>
  <c r="AG823" i="6"/>
  <c r="AF823" i="6"/>
  <c r="W823" i="6"/>
  <c r="V823" i="6"/>
  <c r="U823" i="6"/>
  <c r="AH822" i="6"/>
  <c r="AG822" i="6"/>
  <c r="AF822" i="6"/>
  <c r="W822" i="6"/>
  <c r="V822" i="6"/>
  <c r="U822" i="6"/>
  <c r="AH821" i="6"/>
  <c r="AG821" i="6"/>
  <c r="AF821" i="6"/>
  <c r="W821" i="6"/>
  <c r="V821" i="6"/>
  <c r="U821" i="6"/>
  <c r="AH820" i="6"/>
  <c r="AG820" i="6"/>
  <c r="AF820" i="6"/>
  <c r="W820" i="6"/>
  <c r="V820" i="6"/>
  <c r="U820" i="6"/>
  <c r="AH819" i="6"/>
  <c r="AG819" i="6"/>
  <c r="AF819" i="6"/>
  <c r="W819" i="6"/>
  <c r="V819" i="6"/>
  <c r="U819" i="6"/>
  <c r="AH818" i="6"/>
  <c r="AG818" i="6"/>
  <c r="AF818" i="6"/>
  <c r="W818" i="6"/>
  <c r="V818" i="6"/>
  <c r="U818" i="6"/>
  <c r="AH817" i="6"/>
  <c r="AG817" i="6"/>
  <c r="AF817" i="6"/>
  <c r="W817" i="6"/>
  <c r="V817" i="6"/>
  <c r="U817" i="6"/>
  <c r="AH816" i="6"/>
  <c r="AG816" i="6"/>
  <c r="AF816" i="6"/>
  <c r="W816" i="6"/>
  <c r="V816" i="6"/>
  <c r="U816" i="6"/>
  <c r="AH815" i="6"/>
  <c r="AG815" i="6"/>
  <c r="AF815" i="6"/>
  <c r="W815" i="6"/>
  <c r="V815" i="6"/>
  <c r="U815" i="6"/>
  <c r="AH814" i="6"/>
  <c r="AG814" i="6"/>
  <c r="AF814" i="6"/>
  <c r="W814" i="6"/>
  <c r="V814" i="6"/>
  <c r="U814" i="6"/>
  <c r="AH813" i="6"/>
  <c r="AG813" i="6"/>
  <c r="AF813" i="6"/>
  <c r="W813" i="6"/>
  <c r="V813" i="6"/>
  <c r="U813" i="6"/>
  <c r="AH812" i="6"/>
  <c r="AG812" i="6"/>
  <c r="AF812" i="6"/>
  <c r="W812" i="6"/>
  <c r="V812" i="6"/>
  <c r="U812" i="6"/>
  <c r="AH811" i="6"/>
  <c r="AG811" i="6"/>
  <c r="AF811" i="6"/>
  <c r="W811" i="6"/>
  <c r="V811" i="6"/>
  <c r="U811" i="6"/>
  <c r="AH810" i="6"/>
  <c r="AG810" i="6"/>
  <c r="AF810" i="6"/>
  <c r="W810" i="6"/>
  <c r="V810" i="6"/>
  <c r="U810" i="6"/>
  <c r="AH809" i="6"/>
  <c r="AG809" i="6"/>
  <c r="AF809" i="6"/>
  <c r="W809" i="6"/>
  <c r="V809" i="6"/>
  <c r="U809" i="6"/>
  <c r="AH808" i="6"/>
  <c r="AG808" i="6"/>
  <c r="AF808" i="6"/>
  <c r="W808" i="6"/>
  <c r="V808" i="6"/>
  <c r="U808" i="6"/>
  <c r="AH807" i="6"/>
  <c r="AG807" i="6"/>
  <c r="AF807" i="6"/>
  <c r="W807" i="6"/>
  <c r="V807" i="6"/>
  <c r="U807" i="6"/>
  <c r="AH806" i="6"/>
  <c r="AG806" i="6"/>
  <c r="AF806" i="6"/>
  <c r="W806" i="6"/>
  <c r="V806" i="6"/>
  <c r="U806" i="6"/>
  <c r="AH805" i="6"/>
  <c r="AG805" i="6"/>
  <c r="AF805" i="6"/>
  <c r="W805" i="6"/>
  <c r="V805" i="6"/>
  <c r="U805" i="6"/>
  <c r="AH804" i="6"/>
  <c r="AG804" i="6"/>
  <c r="AF804" i="6"/>
  <c r="W804" i="6"/>
  <c r="V804" i="6"/>
  <c r="U804" i="6"/>
  <c r="AH803" i="6"/>
  <c r="AG803" i="6"/>
  <c r="AF803" i="6"/>
  <c r="W803" i="6"/>
  <c r="V803" i="6"/>
  <c r="U803" i="6"/>
  <c r="AH802" i="6"/>
  <c r="AG802" i="6"/>
  <c r="AF802" i="6"/>
  <c r="W802" i="6"/>
  <c r="V802" i="6"/>
  <c r="U802" i="6"/>
  <c r="AH801" i="6"/>
  <c r="AG801" i="6"/>
  <c r="AF801" i="6"/>
  <c r="W801" i="6"/>
  <c r="V801" i="6"/>
  <c r="U801" i="6"/>
  <c r="AH800" i="6"/>
  <c r="AG800" i="6"/>
  <c r="AF800" i="6"/>
  <c r="W800" i="6"/>
  <c r="V800" i="6"/>
  <c r="U800" i="6"/>
  <c r="AH799" i="6"/>
  <c r="AG799" i="6"/>
  <c r="AF799" i="6"/>
  <c r="W799" i="6"/>
  <c r="V799" i="6"/>
  <c r="U799" i="6"/>
  <c r="AH798" i="6"/>
  <c r="AG798" i="6"/>
  <c r="AF798" i="6"/>
  <c r="W798" i="6"/>
  <c r="V798" i="6"/>
  <c r="U798" i="6"/>
  <c r="AH797" i="6"/>
  <c r="AG797" i="6"/>
  <c r="AF797" i="6"/>
  <c r="W797" i="6"/>
  <c r="V797" i="6"/>
  <c r="U797" i="6"/>
  <c r="AH796" i="6"/>
  <c r="AG796" i="6"/>
  <c r="AF796" i="6"/>
  <c r="W796" i="6"/>
  <c r="V796" i="6"/>
  <c r="U796" i="6"/>
  <c r="AH795" i="6"/>
  <c r="AG795" i="6"/>
  <c r="AF795" i="6"/>
  <c r="W795" i="6"/>
  <c r="V795" i="6"/>
  <c r="U795" i="6"/>
  <c r="AH794" i="6"/>
  <c r="AG794" i="6"/>
  <c r="AF794" i="6"/>
  <c r="W794" i="6"/>
  <c r="V794" i="6"/>
  <c r="U794" i="6"/>
  <c r="AH793" i="6"/>
  <c r="AG793" i="6"/>
  <c r="AF793" i="6"/>
  <c r="W793" i="6"/>
  <c r="V793" i="6"/>
  <c r="U793" i="6"/>
  <c r="AH792" i="6"/>
  <c r="AG792" i="6"/>
  <c r="AF792" i="6"/>
  <c r="W792" i="6"/>
  <c r="V792" i="6"/>
  <c r="U792" i="6"/>
  <c r="AH791" i="6"/>
  <c r="AG791" i="6"/>
  <c r="AF791" i="6"/>
  <c r="W791" i="6"/>
  <c r="V791" i="6"/>
  <c r="U791" i="6"/>
  <c r="AH790" i="6"/>
  <c r="AG790" i="6"/>
  <c r="AF790" i="6"/>
  <c r="W790" i="6"/>
  <c r="V790" i="6"/>
  <c r="U790" i="6"/>
  <c r="AH789" i="6"/>
  <c r="AG789" i="6"/>
  <c r="AF789" i="6"/>
  <c r="W789" i="6"/>
  <c r="V789" i="6"/>
  <c r="U789" i="6"/>
  <c r="AH788" i="6"/>
  <c r="AG788" i="6"/>
  <c r="AF788" i="6"/>
  <c r="W788" i="6"/>
  <c r="V788" i="6"/>
  <c r="U788" i="6"/>
  <c r="AH787" i="6"/>
  <c r="AG787" i="6"/>
  <c r="AF787" i="6"/>
  <c r="W787" i="6"/>
  <c r="V787" i="6"/>
  <c r="U787" i="6"/>
  <c r="AH786" i="6"/>
  <c r="AG786" i="6"/>
  <c r="AF786" i="6"/>
  <c r="W786" i="6"/>
  <c r="V786" i="6"/>
  <c r="U786" i="6"/>
  <c r="AH785" i="6"/>
  <c r="AG785" i="6"/>
  <c r="AF785" i="6"/>
  <c r="W785" i="6"/>
  <c r="V785" i="6"/>
  <c r="U785" i="6"/>
  <c r="AH784" i="6"/>
  <c r="AG784" i="6"/>
  <c r="AF784" i="6"/>
  <c r="W784" i="6"/>
  <c r="V784" i="6"/>
  <c r="U784" i="6"/>
  <c r="AH783" i="6"/>
  <c r="AG783" i="6"/>
  <c r="AF783" i="6"/>
  <c r="W783" i="6"/>
  <c r="V783" i="6"/>
  <c r="U783" i="6"/>
  <c r="AH782" i="6"/>
  <c r="AG782" i="6"/>
  <c r="AF782" i="6"/>
  <c r="W782" i="6"/>
  <c r="V782" i="6"/>
  <c r="U782" i="6"/>
  <c r="AH781" i="6"/>
  <c r="AG781" i="6"/>
  <c r="AF781" i="6"/>
  <c r="W781" i="6"/>
  <c r="V781" i="6"/>
  <c r="U781" i="6"/>
  <c r="AH780" i="6"/>
  <c r="AG780" i="6"/>
  <c r="AF780" i="6"/>
  <c r="W780" i="6"/>
  <c r="V780" i="6"/>
  <c r="U780" i="6"/>
  <c r="AH779" i="6"/>
  <c r="AG779" i="6"/>
  <c r="AF779" i="6"/>
  <c r="W779" i="6"/>
  <c r="V779" i="6"/>
  <c r="U779" i="6"/>
  <c r="AH778" i="6"/>
  <c r="AG778" i="6"/>
  <c r="AF778" i="6"/>
  <c r="W778" i="6"/>
  <c r="V778" i="6"/>
  <c r="U778" i="6"/>
  <c r="AH777" i="6"/>
  <c r="AG777" i="6"/>
  <c r="AF777" i="6"/>
  <c r="W777" i="6"/>
  <c r="V777" i="6"/>
  <c r="U777" i="6"/>
  <c r="AH776" i="6"/>
  <c r="AG776" i="6"/>
  <c r="AF776" i="6"/>
  <c r="W776" i="6"/>
  <c r="V776" i="6"/>
  <c r="U776" i="6"/>
  <c r="AH775" i="6"/>
  <c r="AG775" i="6"/>
  <c r="AF775" i="6"/>
  <c r="W775" i="6"/>
  <c r="V775" i="6"/>
  <c r="U775" i="6"/>
  <c r="AH774" i="6"/>
  <c r="AG774" i="6"/>
  <c r="AF774" i="6"/>
  <c r="W774" i="6"/>
  <c r="V774" i="6"/>
  <c r="U774" i="6"/>
  <c r="AH773" i="6"/>
  <c r="AG773" i="6"/>
  <c r="AF773" i="6"/>
  <c r="W773" i="6"/>
  <c r="V773" i="6"/>
  <c r="U773" i="6"/>
  <c r="AH772" i="6"/>
  <c r="AG772" i="6"/>
  <c r="AF772" i="6"/>
  <c r="W772" i="6"/>
  <c r="V772" i="6"/>
  <c r="U772" i="6"/>
  <c r="AH771" i="6"/>
  <c r="AG771" i="6"/>
  <c r="AF771" i="6"/>
  <c r="W771" i="6"/>
  <c r="V771" i="6"/>
  <c r="U771" i="6"/>
  <c r="AH770" i="6"/>
  <c r="AG770" i="6"/>
  <c r="AF770" i="6"/>
  <c r="W770" i="6"/>
  <c r="V770" i="6"/>
  <c r="U770" i="6"/>
  <c r="AH769" i="6"/>
  <c r="AG769" i="6"/>
  <c r="AF769" i="6"/>
  <c r="W769" i="6"/>
  <c r="V769" i="6"/>
  <c r="U769" i="6"/>
  <c r="AH768" i="6"/>
  <c r="AG768" i="6"/>
  <c r="AF768" i="6"/>
  <c r="W768" i="6"/>
  <c r="V768" i="6"/>
  <c r="U768" i="6"/>
  <c r="AH767" i="6"/>
  <c r="AG767" i="6"/>
  <c r="AF767" i="6"/>
  <c r="W767" i="6"/>
  <c r="V767" i="6"/>
  <c r="U767" i="6"/>
  <c r="AH766" i="6"/>
  <c r="AG766" i="6"/>
  <c r="AF766" i="6"/>
  <c r="W766" i="6"/>
  <c r="V766" i="6"/>
  <c r="U766" i="6"/>
  <c r="AH765" i="6"/>
  <c r="AG765" i="6"/>
  <c r="AF765" i="6"/>
  <c r="W765" i="6"/>
  <c r="V765" i="6"/>
  <c r="U765" i="6"/>
  <c r="AH764" i="6"/>
  <c r="AG764" i="6"/>
  <c r="AF764" i="6"/>
  <c r="W764" i="6"/>
  <c r="V764" i="6"/>
  <c r="U764" i="6"/>
  <c r="AH763" i="6"/>
  <c r="AG763" i="6"/>
  <c r="AF763" i="6"/>
  <c r="W763" i="6"/>
  <c r="V763" i="6"/>
  <c r="U763" i="6"/>
  <c r="AH762" i="6"/>
  <c r="AG762" i="6"/>
  <c r="AF762" i="6"/>
  <c r="W762" i="6"/>
  <c r="V762" i="6"/>
  <c r="U762" i="6"/>
  <c r="AH761" i="6"/>
  <c r="AG761" i="6"/>
  <c r="AF761" i="6"/>
  <c r="W761" i="6"/>
  <c r="V761" i="6"/>
  <c r="U761" i="6"/>
  <c r="AH760" i="6"/>
  <c r="AG760" i="6"/>
  <c r="AF760" i="6"/>
  <c r="W760" i="6"/>
  <c r="V760" i="6"/>
  <c r="U760" i="6"/>
  <c r="AH759" i="6"/>
  <c r="AG759" i="6"/>
  <c r="AF759" i="6"/>
  <c r="W759" i="6"/>
  <c r="V759" i="6"/>
  <c r="U759" i="6"/>
  <c r="AH758" i="6"/>
  <c r="AG758" i="6"/>
  <c r="AF758" i="6"/>
  <c r="W758" i="6"/>
  <c r="V758" i="6"/>
  <c r="U758" i="6"/>
  <c r="AH757" i="6"/>
  <c r="AG757" i="6"/>
  <c r="AF757" i="6"/>
  <c r="W757" i="6"/>
  <c r="V757" i="6"/>
  <c r="U757" i="6"/>
  <c r="AH756" i="6"/>
  <c r="AG756" i="6"/>
  <c r="AF756" i="6"/>
  <c r="W756" i="6"/>
  <c r="V756" i="6"/>
  <c r="U756" i="6"/>
  <c r="AH755" i="6"/>
  <c r="AG755" i="6"/>
  <c r="AF755" i="6"/>
  <c r="W755" i="6"/>
  <c r="V755" i="6"/>
  <c r="U755" i="6"/>
  <c r="AH754" i="6"/>
  <c r="AG754" i="6"/>
  <c r="AF754" i="6"/>
  <c r="W754" i="6"/>
  <c r="V754" i="6"/>
  <c r="U754" i="6"/>
  <c r="AH753" i="6"/>
  <c r="AG753" i="6"/>
  <c r="AF753" i="6"/>
  <c r="W753" i="6"/>
  <c r="V753" i="6"/>
  <c r="U753" i="6"/>
  <c r="AH752" i="6"/>
  <c r="AG752" i="6"/>
  <c r="AF752" i="6"/>
  <c r="W752" i="6"/>
  <c r="V752" i="6"/>
  <c r="U752" i="6"/>
  <c r="AH721" i="6"/>
  <c r="AG721" i="6"/>
  <c r="AF721" i="6"/>
  <c r="W721" i="6"/>
  <c r="V721" i="6"/>
  <c r="U721" i="6"/>
  <c r="AH720" i="6"/>
  <c r="AG720" i="6"/>
  <c r="AF720" i="6"/>
  <c r="W720" i="6"/>
  <c r="V720" i="6"/>
  <c r="U720" i="6"/>
  <c r="AH719" i="6"/>
  <c r="AG719" i="6"/>
  <c r="AF719" i="6"/>
  <c r="W719" i="6"/>
  <c r="V719" i="6"/>
  <c r="U719" i="6"/>
  <c r="AH718" i="6"/>
  <c r="AG718" i="6"/>
  <c r="AF718" i="6"/>
  <c r="W718" i="6"/>
  <c r="V718" i="6"/>
  <c r="U718" i="6"/>
  <c r="AH717" i="6"/>
  <c r="AG717" i="6"/>
  <c r="AF717" i="6"/>
  <c r="W717" i="6"/>
  <c r="V717" i="6"/>
  <c r="U717" i="6"/>
  <c r="AH716" i="6"/>
  <c r="AG716" i="6"/>
  <c r="AF716" i="6"/>
  <c r="W716" i="6"/>
  <c r="V716" i="6"/>
  <c r="U716" i="6"/>
  <c r="AH715" i="6"/>
  <c r="AG715" i="6"/>
  <c r="AF715" i="6"/>
  <c r="W715" i="6"/>
  <c r="V715" i="6"/>
  <c r="U715" i="6"/>
  <c r="AH714" i="6"/>
  <c r="AG714" i="6"/>
  <c r="AF714" i="6"/>
  <c r="W714" i="6"/>
  <c r="V714" i="6"/>
  <c r="U714" i="6"/>
  <c r="AH713" i="6"/>
  <c r="AG713" i="6"/>
  <c r="AF713" i="6"/>
  <c r="W713" i="6"/>
  <c r="V713" i="6"/>
  <c r="U713" i="6"/>
  <c r="AH712" i="6"/>
  <c r="AG712" i="6"/>
  <c r="AF712" i="6"/>
  <c r="W712" i="6"/>
  <c r="V712" i="6"/>
  <c r="U712" i="6"/>
  <c r="AH711" i="6"/>
  <c r="AG711" i="6"/>
  <c r="AF711" i="6"/>
  <c r="W711" i="6"/>
  <c r="V711" i="6"/>
  <c r="U711" i="6"/>
  <c r="AH710" i="6"/>
  <c r="AG710" i="6"/>
  <c r="AF710" i="6"/>
  <c r="W710" i="6"/>
  <c r="V710" i="6"/>
  <c r="U710" i="6"/>
  <c r="AH709" i="6"/>
  <c r="AG709" i="6"/>
  <c r="AF709" i="6"/>
  <c r="W709" i="6"/>
  <c r="V709" i="6"/>
  <c r="U709" i="6"/>
  <c r="AH708" i="6"/>
  <c r="AG708" i="6"/>
  <c r="AF708" i="6"/>
  <c r="W708" i="6"/>
  <c r="V708" i="6"/>
  <c r="U708" i="6"/>
  <c r="AH707" i="6"/>
  <c r="AG707" i="6"/>
  <c r="AF707" i="6"/>
  <c r="W707" i="6"/>
  <c r="V707" i="6"/>
  <c r="U707" i="6"/>
  <c r="AH706" i="6"/>
  <c r="AG706" i="6"/>
  <c r="AF706" i="6"/>
  <c r="W706" i="6"/>
  <c r="V706" i="6"/>
  <c r="U706" i="6"/>
  <c r="AH705" i="6"/>
  <c r="AG705" i="6"/>
  <c r="AF705" i="6"/>
  <c r="W705" i="6"/>
  <c r="V705" i="6"/>
  <c r="U705" i="6"/>
  <c r="AH704" i="6"/>
  <c r="AG704" i="6"/>
  <c r="AF704" i="6"/>
  <c r="W704" i="6"/>
  <c r="V704" i="6"/>
  <c r="U704" i="6"/>
  <c r="AH703" i="6"/>
  <c r="AG703" i="6"/>
  <c r="AF703" i="6"/>
  <c r="W703" i="6"/>
  <c r="V703" i="6"/>
  <c r="U703" i="6"/>
  <c r="AH702" i="6"/>
  <c r="AG702" i="6"/>
  <c r="AF702" i="6"/>
  <c r="W702" i="6"/>
  <c r="V702" i="6"/>
  <c r="U702" i="6"/>
  <c r="AH701" i="6"/>
  <c r="AG701" i="6"/>
  <c r="AF701" i="6"/>
  <c r="W701" i="6"/>
  <c r="V701" i="6"/>
  <c r="U701" i="6"/>
  <c r="AH700" i="6"/>
  <c r="AG700" i="6"/>
  <c r="AF700" i="6"/>
  <c r="W700" i="6"/>
  <c r="V700" i="6"/>
  <c r="U700" i="6"/>
  <c r="AH699" i="6"/>
  <c r="AG699" i="6"/>
  <c r="AF699" i="6"/>
  <c r="W699" i="6"/>
  <c r="V699" i="6"/>
  <c r="U699" i="6"/>
  <c r="AH698" i="6"/>
  <c r="AG698" i="6"/>
  <c r="AF698" i="6"/>
  <c r="W698" i="6"/>
  <c r="V698" i="6"/>
  <c r="U698" i="6"/>
  <c r="AH697" i="6"/>
  <c r="AG697" i="6"/>
  <c r="AF697" i="6"/>
  <c r="W697" i="6"/>
  <c r="V697" i="6"/>
  <c r="U697" i="6"/>
  <c r="AH696" i="6"/>
  <c r="AG696" i="6"/>
  <c r="AF696" i="6"/>
  <c r="W696" i="6"/>
  <c r="V696" i="6"/>
  <c r="U696" i="6"/>
  <c r="AH695" i="6"/>
  <c r="AG695" i="6"/>
  <c r="AF695" i="6"/>
  <c r="W695" i="6"/>
  <c r="V695" i="6"/>
  <c r="U695" i="6"/>
  <c r="AH694" i="6"/>
  <c r="AG694" i="6"/>
  <c r="AF694" i="6"/>
  <c r="W694" i="6"/>
  <c r="V694" i="6"/>
  <c r="U694" i="6"/>
  <c r="AH693" i="6"/>
  <c r="AG693" i="6"/>
  <c r="AF693" i="6"/>
  <c r="W693" i="6"/>
  <c r="V693" i="6"/>
  <c r="U693" i="6"/>
  <c r="AH692" i="6"/>
  <c r="AG692" i="6"/>
  <c r="AF692" i="6"/>
  <c r="W692" i="6"/>
  <c r="V692" i="6"/>
  <c r="U692" i="6"/>
  <c r="AH691" i="6"/>
  <c r="AG691" i="6"/>
  <c r="AF691" i="6"/>
  <c r="W691" i="6"/>
  <c r="V691" i="6"/>
  <c r="U691" i="6"/>
  <c r="AH690" i="6"/>
  <c r="AG690" i="6"/>
  <c r="AF690" i="6"/>
  <c r="W690" i="6"/>
  <c r="V690" i="6"/>
  <c r="U690" i="6"/>
  <c r="AH689" i="6"/>
  <c r="AG689" i="6"/>
  <c r="AF689" i="6"/>
  <c r="W689" i="6"/>
  <c r="V689" i="6"/>
  <c r="U689" i="6"/>
  <c r="AH688" i="6"/>
  <c r="AG688" i="6"/>
  <c r="AF688" i="6"/>
  <c r="W688" i="6"/>
  <c r="V688" i="6"/>
  <c r="U688" i="6"/>
  <c r="AH687" i="6"/>
  <c r="AG687" i="6"/>
  <c r="AF687" i="6"/>
  <c r="W687" i="6"/>
  <c r="V687" i="6"/>
  <c r="U687" i="6"/>
  <c r="AH686" i="6"/>
  <c r="AG686" i="6"/>
  <c r="AF686" i="6"/>
  <c r="W686" i="6"/>
  <c r="V686" i="6"/>
  <c r="U686" i="6"/>
  <c r="AH685" i="6"/>
  <c r="AG685" i="6"/>
  <c r="AF685" i="6"/>
  <c r="W685" i="6"/>
  <c r="V685" i="6"/>
  <c r="U685" i="6"/>
  <c r="AH684" i="6"/>
  <c r="AG684" i="6"/>
  <c r="AF684" i="6"/>
  <c r="W684" i="6"/>
  <c r="V684" i="6"/>
  <c r="U684" i="6"/>
  <c r="AH683" i="6"/>
  <c r="AG683" i="6"/>
  <c r="AF683" i="6"/>
  <c r="W683" i="6"/>
  <c r="V683" i="6"/>
  <c r="U683" i="6"/>
  <c r="AH682" i="6"/>
  <c r="AG682" i="6"/>
  <c r="AF682" i="6"/>
  <c r="W682" i="6"/>
  <c r="V682" i="6"/>
  <c r="U682" i="6"/>
  <c r="AH681" i="6"/>
  <c r="AG681" i="6"/>
  <c r="AF681" i="6"/>
  <c r="W681" i="6"/>
  <c r="V681" i="6"/>
  <c r="U681" i="6"/>
  <c r="AH680" i="6"/>
  <c r="AG680" i="6"/>
  <c r="AF680" i="6"/>
  <c r="W680" i="6"/>
  <c r="V680" i="6"/>
  <c r="U680" i="6"/>
  <c r="AH679" i="6"/>
  <c r="AG679" i="6"/>
  <c r="AF679" i="6"/>
  <c r="W679" i="6"/>
  <c r="V679" i="6"/>
  <c r="U679" i="6"/>
  <c r="AH678" i="6"/>
  <c r="AG678" i="6"/>
  <c r="AF678" i="6"/>
  <c r="W678" i="6"/>
  <c r="V678" i="6"/>
  <c r="U678" i="6"/>
  <c r="AH677" i="6"/>
  <c r="AG677" i="6"/>
  <c r="AF677" i="6"/>
  <c r="W677" i="6"/>
  <c r="V677" i="6"/>
  <c r="U677" i="6"/>
  <c r="AH676" i="6"/>
  <c r="AG676" i="6"/>
  <c r="AF676" i="6"/>
  <c r="W676" i="6"/>
  <c r="V676" i="6"/>
  <c r="U676" i="6"/>
  <c r="AH675" i="6"/>
  <c r="AG675" i="6"/>
  <c r="AF675" i="6"/>
  <c r="W675" i="6"/>
  <c r="V675" i="6"/>
  <c r="U675" i="6"/>
  <c r="AH674" i="6"/>
  <c r="AG674" i="6"/>
  <c r="AF674" i="6"/>
  <c r="W674" i="6"/>
  <c r="V674" i="6"/>
  <c r="U674" i="6"/>
  <c r="AH673" i="6"/>
  <c r="AG673" i="6"/>
  <c r="AF673" i="6"/>
  <c r="W673" i="6"/>
  <c r="V673" i="6"/>
  <c r="U673" i="6"/>
  <c r="AH672" i="6"/>
  <c r="AG672" i="6"/>
  <c r="AF672" i="6"/>
  <c r="W672" i="6"/>
  <c r="V672" i="6"/>
  <c r="U672" i="6"/>
  <c r="AH671" i="6"/>
  <c r="AG671" i="6"/>
  <c r="AF671" i="6"/>
  <c r="W671" i="6"/>
  <c r="V671" i="6"/>
  <c r="U671" i="6"/>
  <c r="AH670" i="6"/>
  <c r="AG670" i="6"/>
  <c r="AF670" i="6"/>
  <c r="W670" i="6"/>
  <c r="V670" i="6"/>
  <c r="U670" i="6"/>
  <c r="AH669" i="6"/>
  <c r="AG669" i="6"/>
  <c r="AF669" i="6"/>
  <c r="W669" i="6"/>
  <c r="V669" i="6"/>
  <c r="U669" i="6"/>
  <c r="AH668" i="6"/>
  <c r="AG668" i="6"/>
  <c r="AF668" i="6"/>
  <c r="W668" i="6"/>
  <c r="V668" i="6"/>
  <c r="U668" i="6"/>
  <c r="AH667" i="6"/>
  <c r="AG667" i="6"/>
  <c r="AF667" i="6"/>
  <c r="W667" i="6"/>
  <c r="V667" i="6"/>
  <c r="U667" i="6"/>
  <c r="AH666" i="6"/>
  <c r="AG666" i="6"/>
  <c r="AF666" i="6"/>
  <c r="W666" i="6"/>
  <c r="V666" i="6"/>
  <c r="U666" i="6"/>
  <c r="AH665" i="6"/>
  <c r="AG665" i="6"/>
  <c r="AF665" i="6"/>
  <c r="W665" i="6"/>
  <c r="V665" i="6"/>
  <c r="U665" i="6"/>
  <c r="AH664" i="6"/>
  <c r="AG664" i="6"/>
  <c r="AF664" i="6"/>
  <c r="W664" i="6"/>
  <c r="V664" i="6"/>
  <c r="U664" i="6"/>
  <c r="AH663" i="6"/>
  <c r="AG663" i="6"/>
  <c r="AF663" i="6"/>
  <c r="W663" i="6"/>
  <c r="V663" i="6"/>
  <c r="U663" i="6"/>
  <c r="AH662" i="6"/>
  <c r="AG662" i="6"/>
  <c r="AF662" i="6"/>
  <c r="W662" i="6"/>
  <c r="V662" i="6"/>
  <c r="U662" i="6"/>
  <c r="AH661" i="6"/>
  <c r="AG661" i="6"/>
  <c r="AF661" i="6"/>
  <c r="W661" i="6"/>
  <c r="V661" i="6"/>
  <c r="U661" i="6"/>
  <c r="AH660" i="6"/>
  <c r="AG660" i="6"/>
  <c r="AF660" i="6"/>
  <c r="W660" i="6"/>
  <c r="V660" i="6"/>
  <c r="U660" i="6"/>
  <c r="AH659" i="6"/>
  <c r="AG659" i="6"/>
  <c r="AF659" i="6"/>
  <c r="W659" i="6"/>
  <c r="V659" i="6"/>
  <c r="U659" i="6"/>
  <c r="AH658" i="6"/>
  <c r="AG658" i="6"/>
  <c r="AF658" i="6"/>
  <c r="W658" i="6"/>
  <c r="V658" i="6"/>
  <c r="U658" i="6"/>
  <c r="AH657" i="6"/>
  <c r="AG657" i="6"/>
  <c r="AF657" i="6"/>
  <c r="W657" i="6"/>
  <c r="V657" i="6"/>
  <c r="U657" i="6"/>
  <c r="AH656" i="6"/>
  <c r="AG656" i="6"/>
  <c r="AF656" i="6"/>
  <c r="W656" i="6"/>
  <c r="V656" i="6"/>
  <c r="U656" i="6"/>
  <c r="AH655" i="6"/>
  <c r="AG655" i="6"/>
  <c r="AF655" i="6"/>
  <c r="W655" i="6"/>
  <c r="V655" i="6"/>
  <c r="U655" i="6"/>
  <c r="AH654" i="6"/>
  <c r="AG654" i="6"/>
  <c r="AF654" i="6"/>
  <c r="W654" i="6"/>
  <c r="V654" i="6"/>
  <c r="U654" i="6"/>
  <c r="AH653" i="6"/>
  <c r="AG653" i="6"/>
  <c r="AF653" i="6"/>
  <c r="W653" i="6"/>
  <c r="V653" i="6"/>
  <c r="U653" i="6"/>
  <c r="AH652" i="6"/>
  <c r="AG652" i="6"/>
  <c r="AF652" i="6"/>
  <c r="W652" i="6"/>
  <c r="V652" i="6"/>
  <c r="U652" i="6"/>
  <c r="AH651" i="6"/>
  <c r="AG651" i="6"/>
  <c r="AF651" i="6"/>
  <c r="W651" i="6"/>
  <c r="V651" i="6"/>
  <c r="U651" i="6"/>
  <c r="AH650" i="6"/>
  <c r="AG650" i="6"/>
  <c r="AF650" i="6"/>
  <c r="W650" i="6"/>
  <c r="V650" i="6"/>
  <c r="U650" i="6"/>
  <c r="AH649" i="6"/>
  <c r="AG649" i="6"/>
  <c r="AF649" i="6"/>
  <c r="W649" i="6"/>
  <c r="V649" i="6"/>
  <c r="U649" i="6"/>
  <c r="AH648" i="6"/>
  <c r="AG648" i="6"/>
  <c r="AF648" i="6"/>
  <c r="W648" i="6"/>
  <c r="V648" i="6"/>
  <c r="U648" i="6"/>
  <c r="AH647" i="6"/>
  <c r="AG647" i="6"/>
  <c r="AF647" i="6"/>
  <c r="W647" i="6"/>
  <c r="V647" i="6"/>
  <c r="U647" i="6"/>
  <c r="AH646" i="6"/>
  <c r="AG646" i="6"/>
  <c r="AF646" i="6"/>
  <c r="W646" i="6"/>
  <c r="V646" i="6"/>
  <c r="U646" i="6"/>
  <c r="AH645" i="6"/>
  <c r="AG645" i="6"/>
  <c r="AF645" i="6"/>
  <c r="W645" i="6"/>
  <c r="V645" i="6"/>
  <c r="U645" i="6"/>
  <c r="AH644" i="6"/>
  <c r="AG644" i="6"/>
  <c r="AF644" i="6"/>
  <c r="W644" i="6"/>
  <c r="V644" i="6"/>
  <c r="U644" i="6"/>
  <c r="AH643" i="6"/>
  <c r="AG643" i="6"/>
  <c r="AF643" i="6"/>
  <c r="W643" i="6"/>
  <c r="V643" i="6"/>
  <c r="U643" i="6"/>
  <c r="AH642" i="6"/>
  <c r="AG642" i="6"/>
  <c r="AF642" i="6"/>
  <c r="W642" i="6"/>
  <c r="V642" i="6"/>
  <c r="U642" i="6"/>
  <c r="AH641" i="6"/>
  <c r="AG641" i="6"/>
  <c r="AF641" i="6"/>
  <c r="W641" i="6"/>
  <c r="V641" i="6"/>
  <c r="U641" i="6"/>
  <c r="AH640" i="6"/>
  <c r="AG640" i="6"/>
  <c r="AF640" i="6"/>
  <c r="W640" i="6"/>
  <c r="V640" i="6"/>
  <c r="U640" i="6"/>
  <c r="AH639" i="6"/>
  <c r="AG639" i="6"/>
  <c r="AF639" i="6"/>
  <c r="W639" i="6"/>
  <c r="V639" i="6"/>
  <c r="U639" i="6"/>
  <c r="AH638" i="6"/>
  <c r="AG638" i="6"/>
  <c r="AF638" i="6"/>
  <c r="W638" i="6"/>
  <c r="V638" i="6"/>
  <c r="U638" i="6"/>
  <c r="AH637" i="6"/>
  <c r="AG637" i="6"/>
  <c r="AF637" i="6"/>
  <c r="W637" i="6"/>
  <c r="V637" i="6"/>
  <c r="U637" i="6"/>
  <c r="AH636" i="6"/>
  <c r="AG636" i="6"/>
  <c r="AF636" i="6"/>
  <c r="W636" i="6"/>
  <c r="V636" i="6"/>
  <c r="U636" i="6"/>
  <c r="AH635" i="6"/>
  <c r="AG635" i="6"/>
  <c r="AF635" i="6"/>
  <c r="W635" i="6"/>
  <c r="V635" i="6"/>
  <c r="U635" i="6"/>
  <c r="AH634" i="6"/>
  <c r="AG634" i="6"/>
  <c r="AF634" i="6"/>
  <c r="W634" i="6"/>
  <c r="V634" i="6"/>
  <c r="U634" i="6"/>
  <c r="AH633" i="6"/>
  <c r="AG633" i="6"/>
  <c r="AF633" i="6"/>
  <c r="W633" i="6"/>
  <c r="V633" i="6"/>
  <c r="U633" i="6"/>
  <c r="AH632" i="6"/>
  <c r="AG632" i="6"/>
  <c r="AF632" i="6"/>
  <c r="W632" i="6"/>
  <c r="V632" i="6"/>
  <c r="U632" i="6"/>
  <c r="AH601" i="6"/>
  <c r="AG601" i="6"/>
  <c r="AF601" i="6"/>
  <c r="W601" i="6"/>
  <c r="V601" i="6"/>
  <c r="U601" i="6"/>
  <c r="AH600" i="6"/>
  <c r="AG600" i="6"/>
  <c r="AF600" i="6"/>
  <c r="W600" i="6"/>
  <c r="V600" i="6"/>
  <c r="U600" i="6"/>
  <c r="AH599" i="6"/>
  <c r="AG599" i="6"/>
  <c r="AF599" i="6"/>
  <c r="W599" i="6"/>
  <c r="V599" i="6"/>
  <c r="U599" i="6"/>
  <c r="AH598" i="6"/>
  <c r="AG598" i="6"/>
  <c r="AF598" i="6"/>
  <c r="W598" i="6"/>
  <c r="V598" i="6"/>
  <c r="U598" i="6"/>
  <c r="AH597" i="6"/>
  <c r="AG597" i="6"/>
  <c r="AF597" i="6"/>
  <c r="W597" i="6"/>
  <c r="V597" i="6"/>
  <c r="U597" i="6"/>
  <c r="AH596" i="6"/>
  <c r="AG596" i="6"/>
  <c r="AF596" i="6"/>
  <c r="W596" i="6"/>
  <c r="V596" i="6"/>
  <c r="U596" i="6"/>
  <c r="AH595" i="6"/>
  <c r="AG595" i="6"/>
  <c r="AF595" i="6"/>
  <c r="W595" i="6"/>
  <c r="V595" i="6"/>
  <c r="U595" i="6"/>
  <c r="AH594" i="6"/>
  <c r="AG594" i="6"/>
  <c r="AF594" i="6"/>
  <c r="W594" i="6"/>
  <c r="V594" i="6"/>
  <c r="U594" i="6"/>
  <c r="AH593" i="6"/>
  <c r="AG593" i="6"/>
  <c r="AF593" i="6"/>
  <c r="W593" i="6"/>
  <c r="V593" i="6"/>
  <c r="U593" i="6"/>
  <c r="AH592" i="6"/>
  <c r="AG592" i="6"/>
  <c r="AF592" i="6"/>
  <c r="W592" i="6"/>
  <c r="V592" i="6"/>
  <c r="U592" i="6"/>
  <c r="AH591" i="6"/>
  <c r="AG591" i="6"/>
  <c r="AF591" i="6"/>
  <c r="W591" i="6"/>
  <c r="V591" i="6"/>
  <c r="U591" i="6"/>
  <c r="AH590" i="6"/>
  <c r="AG590" i="6"/>
  <c r="AF590" i="6"/>
  <c r="W590" i="6"/>
  <c r="V590" i="6"/>
  <c r="U590" i="6"/>
  <c r="AH589" i="6"/>
  <c r="AG589" i="6"/>
  <c r="AF589" i="6"/>
  <c r="W589" i="6"/>
  <c r="V589" i="6"/>
  <c r="U589" i="6"/>
  <c r="AH588" i="6"/>
  <c r="AG588" i="6"/>
  <c r="AF588" i="6"/>
  <c r="W588" i="6"/>
  <c r="V588" i="6"/>
  <c r="U588" i="6"/>
  <c r="AH587" i="6"/>
  <c r="AG587" i="6"/>
  <c r="AF587" i="6"/>
  <c r="W587" i="6"/>
  <c r="V587" i="6"/>
  <c r="U587" i="6"/>
  <c r="AH586" i="6"/>
  <c r="AG586" i="6"/>
  <c r="AF586" i="6"/>
  <c r="W586" i="6"/>
  <c r="V586" i="6"/>
  <c r="U586" i="6"/>
  <c r="AH585" i="6"/>
  <c r="AG585" i="6"/>
  <c r="AF585" i="6"/>
  <c r="W585" i="6"/>
  <c r="V585" i="6"/>
  <c r="U585" i="6"/>
  <c r="AH584" i="6"/>
  <c r="AG584" i="6"/>
  <c r="AF584" i="6"/>
  <c r="W584" i="6"/>
  <c r="V584" i="6"/>
  <c r="U584" i="6"/>
  <c r="AH583" i="6"/>
  <c r="AG583" i="6"/>
  <c r="AF583" i="6"/>
  <c r="W583" i="6"/>
  <c r="V583" i="6"/>
  <c r="U583" i="6"/>
  <c r="AH582" i="6"/>
  <c r="AG582" i="6"/>
  <c r="AF582" i="6"/>
  <c r="W582" i="6"/>
  <c r="V582" i="6"/>
  <c r="U582" i="6"/>
  <c r="AH581" i="6"/>
  <c r="AG581" i="6"/>
  <c r="AF581" i="6"/>
  <c r="W581" i="6"/>
  <c r="V581" i="6"/>
  <c r="U581" i="6"/>
  <c r="AH580" i="6"/>
  <c r="AG580" i="6"/>
  <c r="AF580" i="6"/>
  <c r="W580" i="6"/>
  <c r="V580" i="6"/>
  <c r="U580" i="6"/>
  <c r="AH579" i="6"/>
  <c r="AG579" i="6"/>
  <c r="AF579" i="6"/>
  <c r="W579" i="6"/>
  <c r="V579" i="6"/>
  <c r="U579" i="6"/>
  <c r="AH578" i="6"/>
  <c r="AG578" i="6"/>
  <c r="AF578" i="6"/>
  <c r="W578" i="6"/>
  <c r="V578" i="6"/>
  <c r="U578" i="6"/>
  <c r="AH577" i="6"/>
  <c r="AG577" i="6"/>
  <c r="AF577" i="6"/>
  <c r="W577" i="6"/>
  <c r="V577" i="6"/>
  <c r="U577" i="6"/>
  <c r="AH576" i="6"/>
  <c r="AG576" i="6"/>
  <c r="AF576" i="6"/>
  <c r="W576" i="6"/>
  <c r="V576" i="6"/>
  <c r="U576" i="6"/>
  <c r="AH575" i="6"/>
  <c r="AG575" i="6"/>
  <c r="AF575" i="6"/>
  <c r="W575" i="6"/>
  <c r="V575" i="6"/>
  <c r="U575" i="6"/>
  <c r="AH574" i="6"/>
  <c r="AG574" i="6"/>
  <c r="AF574" i="6"/>
  <c r="W574" i="6"/>
  <c r="V574" i="6"/>
  <c r="U574" i="6"/>
  <c r="AH573" i="6"/>
  <c r="AG573" i="6"/>
  <c r="AF573" i="6"/>
  <c r="W573" i="6"/>
  <c r="V573" i="6"/>
  <c r="U573" i="6"/>
  <c r="AH572" i="6"/>
  <c r="AG572" i="6"/>
  <c r="AF572" i="6"/>
  <c r="W572" i="6"/>
  <c r="V572" i="6"/>
  <c r="U572" i="6"/>
  <c r="AH571" i="6"/>
  <c r="AG571" i="6"/>
  <c r="AF571" i="6"/>
  <c r="W571" i="6"/>
  <c r="V571" i="6"/>
  <c r="U571" i="6"/>
  <c r="AH570" i="6"/>
  <c r="AG570" i="6"/>
  <c r="AF570" i="6"/>
  <c r="W570" i="6"/>
  <c r="V570" i="6"/>
  <c r="U570" i="6"/>
  <c r="AH569" i="6"/>
  <c r="AG569" i="6"/>
  <c r="AF569" i="6"/>
  <c r="W569" i="6"/>
  <c r="V569" i="6"/>
  <c r="U569" i="6"/>
  <c r="AH568" i="6"/>
  <c r="AG568" i="6"/>
  <c r="AF568" i="6"/>
  <c r="W568" i="6"/>
  <c r="V568" i="6"/>
  <c r="U568" i="6"/>
  <c r="AH567" i="6"/>
  <c r="AG567" i="6"/>
  <c r="AF567" i="6"/>
  <c r="W567" i="6"/>
  <c r="V567" i="6"/>
  <c r="U567" i="6"/>
  <c r="AH566" i="6"/>
  <c r="AG566" i="6"/>
  <c r="AF566" i="6"/>
  <c r="W566" i="6"/>
  <c r="V566" i="6"/>
  <c r="U566" i="6"/>
  <c r="AH565" i="6"/>
  <c r="AG565" i="6"/>
  <c r="AF565" i="6"/>
  <c r="W565" i="6"/>
  <c r="V565" i="6"/>
  <c r="U565" i="6"/>
  <c r="AH564" i="6"/>
  <c r="AG564" i="6"/>
  <c r="AF564" i="6"/>
  <c r="W564" i="6"/>
  <c r="V564" i="6"/>
  <c r="U564" i="6"/>
  <c r="AH563" i="6"/>
  <c r="AG563" i="6"/>
  <c r="AF563" i="6"/>
  <c r="W563" i="6"/>
  <c r="V563" i="6"/>
  <c r="U563" i="6"/>
  <c r="AH562" i="6"/>
  <c r="AG562" i="6"/>
  <c r="AF562" i="6"/>
  <c r="W562" i="6"/>
  <c r="V562" i="6"/>
  <c r="U562" i="6"/>
  <c r="AH561" i="6"/>
  <c r="AG561" i="6"/>
  <c r="AF561" i="6"/>
  <c r="W561" i="6"/>
  <c r="V561" i="6"/>
  <c r="U561" i="6"/>
  <c r="AH560" i="6"/>
  <c r="AG560" i="6"/>
  <c r="AF560" i="6"/>
  <c r="W560" i="6"/>
  <c r="V560" i="6"/>
  <c r="U560" i="6"/>
  <c r="AH559" i="6"/>
  <c r="AG559" i="6"/>
  <c r="AF559" i="6"/>
  <c r="W559" i="6"/>
  <c r="V559" i="6"/>
  <c r="U559" i="6"/>
  <c r="AH558" i="6"/>
  <c r="AG558" i="6"/>
  <c r="AF558" i="6"/>
  <c r="W558" i="6"/>
  <c r="V558" i="6"/>
  <c r="U558" i="6"/>
  <c r="AH557" i="6"/>
  <c r="AG557" i="6"/>
  <c r="AF557" i="6"/>
  <c r="W557" i="6"/>
  <c r="V557" i="6"/>
  <c r="U557" i="6"/>
  <c r="AH556" i="6"/>
  <c r="AG556" i="6"/>
  <c r="AF556" i="6"/>
  <c r="W556" i="6"/>
  <c r="V556" i="6"/>
  <c r="U556" i="6"/>
  <c r="AH555" i="6"/>
  <c r="AG555" i="6"/>
  <c r="AF555" i="6"/>
  <c r="W555" i="6"/>
  <c r="V555" i="6"/>
  <c r="U555" i="6"/>
  <c r="AH554" i="6"/>
  <c r="AG554" i="6"/>
  <c r="AF554" i="6"/>
  <c r="W554" i="6"/>
  <c r="V554" i="6"/>
  <c r="U554" i="6"/>
  <c r="AH553" i="6"/>
  <c r="AG553" i="6"/>
  <c r="AF553" i="6"/>
  <c r="W553" i="6"/>
  <c r="V553" i="6"/>
  <c r="U553" i="6"/>
  <c r="AH552" i="6"/>
  <c r="AG552" i="6"/>
  <c r="AF552" i="6"/>
  <c r="W552" i="6"/>
  <c r="V552" i="6"/>
  <c r="U552" i="6"/>
  <c r="AH551" i="6"/>
  <c r="AG551" i="6"/>
  <c r="AF551" i="6"/>
  <c r="W551" i="6"/>
  <c r="V551" i="6"/>
  <c r="U551" i="6"/>
  <c r="AH550" i="6"/>
  <c r="AG550" i="6"/>
  <c r="AF550" i="6"/>
  <c r="W550" i="6"/>
  <c r="V550" i="6"/>
  <c r="U550" i="6"/>
  <c r="AH549" i="6"/>
  <c r="AG549" i="6"/>
  <c r="AF549" i="6"/>
  <c r="W549" i="6"/>
  <c r="V549" i="6"/>
  <c r="U549" i="6"/>
  <c r="AH548" i="6"/>
  <c r="AG548" i="6"/>
  <c r="AF548" i="6"/>
  <c r="W548" i="6"/>
  <c r="V548" i="6"/>
  <c r="U548" i="6"/>
  <c r="AH547" i="6"/>
  <c r="AG547" i="6"/>
  <c r="AF547" i="6"/>
  <c r="W547" i="6"/>
  <c r="V547" i="6"/>
  <c r="U547" i="6"/>
  <c r="AH546" i="6"/>
  <c r="AG546" i="6"/>
  <c r="AF546" i="6"/>
  <c r="W546" i="6"/>
  <c r="V546" i="6"/>
  <c r="U546" i="6"/>
  <c r="AH545" i="6"/>
  <c r="AG545" i="6"/>
  <c r="AF545" i="6"/>
  <c r="W545" i="6"/>
  <c r="V545" i="6"/>
  <c r="U545" i="6"/>
  <c r="AH544" i="6"/>
  <c r="AG544" i="6"/>
  <c r="AF544" i="6"/>
  <c r="W544" i="6"/>
  <c r="V544" i="6"/>
  <c r="U544" i="6"/>
  <c r="AH543" i="6"/>
  <c r="AG543" i="6"/>
  <c r="AF543" i="6"/>
  <c r="W543" i="6"/>
  <c r="V543" i="6"/>
  <c r="U543" i="6"/>
  <c r="AH542" i="6"/>
  <c r="AG542" i="6"/>
  <c r="AF542" i="6"/>
  <c r="W542" i="6"/>
  <c r="V542" i="6"/>
  <c r="U542" i="6"/>
  <c r="AH541" i="6"/>
  <c r="AG541" i="6"/>
  <c r="AF541" i="6"/>
  <c r="W541" i="6"/>
  <c r="V541" i="6"/>
  <c r="U541" i="6"/>
  <c r="AH540" i="6"/>
  <c r="AG540" i="6"/>
  <c r="AF540" i="6"/>
  <c r="W540" i="6"/>
  <c r="V540" i="6"/>
  <c r="U540" i="6"/>
  <c r="AH539" i="6"/>
  <c r="AG539" i="6"/>
  <c r="AF539" i="6"/>
  <c r="W539" i="6"/>
  <c r="V539" i="6"/>
  <c r="U539" i="6"/>
  <c r="AH538" i="6"/>
  <c r="AG538" i="6"/>
  <c r="AF538" i="6"/>
  <c r="W538" i="6"/>
  <c r="V538" i="6"/>
  <c r="U538" i="6"/>
  <c r="AH537" i="6"/>
  <c r="AG537" i="6"/>
  <c r="AF537" i="6"/>
  <c r="W537" i="6"/>
  <c r="V537" i="6"/>
  <c r="U537" i="6"/>
  <c r="AH536" i="6"/>
  <c r="AG536" i="6"/>
  <c r="AF536" i="6"/>
  <c r="W536" i="6"/>
  <c r="V536" i="6"/>
  <c r="U536" i="6"/>
  <c r="AH535" i="6"/>
  <c r="AG535" i="6"/>
  <c r="AF535" i="6"/>
  <c r="W535" i="6"/>
  <c r="V535" i="6"/>
  <c r="U535" i="6"/>
  <c r="AH534" i="6"/>
  <c r="AG534" i="6"/>
  <c r="AF534" i="6"/>
  <c r="W534" i="6"/>
  <c r="V534" i="6"/>
  <c r="U534" i="6"/>
  <c r="AH533" i="6"/>
  <c r="AG533" i="6"/>
  <c r="AF533" i="6"/>
  <c r="W533" i="6"/>
  <c r="V533" i="6"/>
  <c r="U533" i="6"/>
  <c r="AH532" i="6"/>
  <c r="AG532" i="6"/>
  <c r="AF532" i="6"/>
  <c r="W532" i="6"/>
  <c r="V532" i="6"/>
  <c r="U532" i="6"/>
  <c r="AH531" i="6"/>
  <c r="AG531" i="6"/>
  <c r="AF531" i="6"/>
  <c r="W531" i="6"/>
  <c r="V531" i="6"/>
  <c r="U531" i="6"/>
  <c r="AH530" i="6"/>
  <c r="AG530" i="6"/>
  <c r="AF530" i="6"/>
  <c r="W530" i="6"/>
  <c r="V530" i="6"/>
  <c r="U530" i="6"/>
  <c r="AH529" i="6"/>
  <c r="AG529" i="6"/>
  <c r="AF529" i="6"/>
  <c r="W529" i="6"/>
  <c r="V529" i="6"/>
  <c r="U529" i="6"/>
  <c r="AH528" i="6"/>
  <c r="AG528" i="6"/>
  <c r="AF528" i="6"/>
  <c r="W528" i="6"/>
  <c r="V528" i="6"/>
  <c r="U528" i="6"/>
  <c r="AH527" i="6"/>
  <c r="AG527" i="6"/>
  <c r="AF527" i="6"/>
  <c r="W527" i="6"/>
  <c r="V527" i="6"/>
  <c r="U527" i="6"/>
  <c r="AH526" i="6"/>
  <c r="AG526" i="6"/>
  <c r="AF526" i="6"/>
  <c r="W526" i="6"/>
  <c r="V526" i="6"/>
  <c r="U526" i="6"/>
  <c r="AH525" i="6"/>
  <c r="AG525" i="6"/>
  <c r="AF525" i="6"/>
  <c r="W525" i="6"/>
  <c r="V525" i="6"/>
  <c r="U525" i="6"/>
  <c r="AH524" i="6"/>
  <c r="AG524" i="6"/>
  <c r="AF524" i="6"/>
  <c r="W524" i="6"/>
  <c r="V524" i="6"/>
  <c r="U524" i="6"/>
  <c r="AH523" i="6"/>
  <c r="AG523" i="6"/>
  <c r="AF523" i="6"/>
  <c r="W523" i="6"/>
  <c r="V523" i="6"/>
  <c r="U523" i="6"/>
  <c r="AH522" i="6"/>
  <c r="AG522" i="6"/>
  <c r="AF522" i="6"/>
  <c r="W522" i="6"/>
  <c r="V522" i="6"/>
  <c r="U522" i="6"/>
  <c r="AH521" i="6"/>
  <c r="AG521" i="6"/>
  <c r="AF521" i="6"/>
  <c r="W521" i="6"/>
  <c r="V521" i="6"/>
  <c r="U521" i="6"/>
  <c r="AH520" i="6"/>
  <c r="AG520" i="6"/>
  <c r="AF520" i="6"/>
  <c r="W520" i="6"/>
  <c r="V520" i="6"/>
  <c r="U520" i="6"/>
  <c r="AH519" i="6"/>
  <c r="AG519" i="6"/>
  <c r="AF519" i="6"/>
  <c r="W519" i="6"/>
  <c r="V519" i="6"/>
  <c r="U519" i="6"/>
  <c r="AH518" i="6"/>
  <c r="AG518" i="6"/>
  <c r="AF518" i="6"/>
  <c r="W518" i="6"/>
  <c r="V518" i="6"/>
  <c r="U518" i="6"/>
  <c r="AH517" i="6"/>
  <c r="AG517" i="6"/>
  <c r="AF517" i="6"/>
  <c r="W517" i="6"/>
  <c r="V517" i="6"/>
  <c r="U517" i="6"/>
  <c r="AH516" i="6"/>
  <c r="AG516" i="6"/>
  <c r="AF516" i="6"/>
  <c r="W516" i="6"/>
  <c r="V516" i="6"/>
  <c r="U516" i="6"/>
  <c r="AH515" i="6"/>
  <c r="AG515" i="6"/>
  <c r="AF515" i="6"/>
  <c r="W515" i="6"/>
  <c r="V515" i="6"/>
  <c r="U515" i="6"/>
  <c r="AH514" i="6"/>
  <c r="AG514" i="6"/>
  <c r="AF514" i="6"/>
  <c r="W514" i="6"/>
  <c r="V514" i="6"/>
  <c r="U514" i="6"/>
  <c r="AH513" i="6"/>
  <c r="AG513" i="6"/>
  <c r="AF513" i="6"/>
  <c r="W513" i="6"/>
  <c r="V513" i="6"/>
  <c r="U513" i="6"/>
  <c r="AH512" i="6"/>
  <c r="AG512" i="6"/>
  <c r="AF512" i="6"/>
  <c r="W512" i="6"/>
  <c r="V512" i="6"/>
  <c r="U512" i="6"/>
  <c r="AH511" i="6"/>
  <c r="AG511" i="6"/>
  <c r="AF511" i="6"/>
  <c r="W511" i="6"/>
  <c r="V511" i="6"/>
  <c r="U511" i="6"/>
  <c r="AH510" i="6"/>
  <c r="AG510" i="6"/>
  <c r="AF510" i="6"/>
  <c r="W510" i="6"/>
  <c r="V510" i="6"/>
  <c r="U510" i="6"/>
  <c r="AH509" i="6"/>
  <c r="AG509" i="6"/>
  <c r="AF509" i="6"/>
  <c r="W509" i="6"/>
  <c r="V509" i="6"/>
  <c r="U509" i="6"/>
  <c r="AH508" i="6"/>
  <c r="AG508" i="6"/>
  <c r="AF508" i="6"/>
  <c r="W508" i="6"/>
  <c r="V508" i="6"/>
  <c r="U508" i="6"/>
  <c r="AH507" i="6"/>
  <c r="AG507" i="6"/>
  <c r="AF507" i="6"/>
  <c r="W507" i="6"/>
  <c r="V507" i="6"/>
  <c r="U507" i="6"/>
  <c r="AH506" i="6"/>
  <c r="AG506" i="6"/>
  <c r="AF506" i="6"/>
  <c r="W506" i="6"/>
  <c r="V506" i="6"/>
  <c r="U506" i="6"/>
  <c r="AH505" i="6"/>
  <c r="AG505" i="6"/>
  <c r="AF505" i="6"/>
  <c r="W505" i="6"/>
  <c r="V505" i="6"/>
  <c r="U505" i="6"/>
  <c r="AH504" i="6"/>
  <c r="AG504" i="6"/>
  <c r="AF504" i="6"/>
  <c r="W504" i="6"/>
  <c r="V504" i="6"/>
  <c r="U504" i="6"/>
  <c r="AH503" i="6"/>
  <c r="AG503" i="6"/>
  <c r="AF503" i="6"/>
  <c r="W503" i="6"/>
  <c r="V503" i="6"/>
  <c r="U503" i="6"/>
  <c r="AH502" i="6"/>
  <c r="AG502" i="6"/>
  <c r="AF502" i="6"/>
  <c r="W502" i="6"/>
  <c r="V502" i="6"/>
  <c r="U502" i="6"/>
  <c r="AH501" i="6"/>
  <c r="AG501" i="6"/>
  <c r="AF501" i="6"/>
  <c r="W501" i="6"/>
  <c r="V501" i="6"/>
  <c r="U501" i="6"/>
  <c r="AH500" i="6"/>
  <c r="AG500" i="6"/>
  <c r="AF500" i="6"/>
  <c r="W500" i="6"/>
  <c r="V500" i="6"/>
  <c r="U500" i="6"/>
  <c r="AH499" i="6"/>
  <c r="AG499" i="6"/>
  <c r="AF499" i="6"/>
  <c r="W499" i="6"/>
  <c r="V499" i="6"/>
  <c r="U499" i="6"/>
  <c r="AH498" i="6"/>
  <c r="AG498" i="6"/>
  <c r="AF498" i="6"/>
  <c r="W498" i="6"/>
  <c r="V498" i="6"/>
  <c r="U498" i="6"/>
  <c r="AH497" i="6"/>
  <c r="AG497" i="6"/>
  <c r="AF497" i="6"/>
  <c r="W497" i="6"/>
  <c r="V497" i="6"/>
  <c r="U497" i="6"/>
  <c r="AH496" i="6"/>
  <c r="AG496" i="6"/>
  <c r="AF496" i="6"/>
  <c r="W496" i="6"/>
  <c r="V496" i="6"/>
  <c r="U496" i="6"/>
  <c r="AH495" i="6"/>
  <c r="AG495" i="6"/>
  <c r="AF495" i="6"/>
  <c r="W495" i="6"/>
  <c r="V495" i="6"/>
  <c r="U495" i="6"/>
  <c r="AH494" i="6"/>
  <c r="AG494" i="6"/>
  <c r="AF494" i="6"/>
  <c r="W494" i="6"/>
  <c r="V494" i="6"/>
  <c r="U494" i="6"/>
  <c r="AH493" i="6"/>
  <c r="AG493" i="6"/>
  <c r="AF493" i="6"/>
  <c r="W493" i="6"/>
  <c r="V493" i="6"/>
  <c r="U493" i="6"/>
  <c r="AH492" i="6"/>
  <c r="AG492" i="6"/>
  <c r="AF492" i="6"/>
  <c r="W492" i="6"/>
  <c r="V492" i="6"/>
  <c r="U492" i="6"/>
  <c r="AH491" i="6"/>
  <c r="AG491" i="6"/>
  <c r="AF491" i="6"/>
  <c r="W491" i="6"/>
  <c r="V491" i="6"/>
  <c r="U491" i="6"/>
  <c r="AH490" i="6"/>
  <c r="AG490" i="6"/>
  <c r="AF490" i="6"/>
  <c r="W490" i="6"/>
  <c r="V490" i="6"/>
  <c r="U490" i="6"/>
  <c r="AH489" i="6"/>
  <c r="AG489" i="6"/>
  <c r="AF489" i="6"/>
  <c r="W489" i="6"/>
  <c r="V489" i="6"/>
  <c r="U489" i="6"/>
  <c r="AH488" i="6"/>
  <c r="AG488" i="6"/>
  <c r="AF488" i="6"/>
  <c r="W488" i="6"/>
  <c r="V488" i="6"/>
  <c r="U488" i="6"/>
  <c r="AH487" i="6"/>
  <c r="AG487" i="6"/>
  <c r="AF487" i="6"/>
  <c r="W487" i="6"/>
  <c r="V487" i="6"/>
  <c r="U487" i="6"/>
  <c r="AH486" i="6"/>
  <c r="AG486" i="6"/>
  <c r="AF486" i="6"/>
  <c r="W486" i="6"/>
  <c r="V486" i="6"/>
  <c r="U486" i="6"/>
  <c r="AH485" i="6"/>
  <c r="AG485" i="6"/>
  <c r="AF485" i="6"/>
  <c r="W485" i="6"/>
  <c r="V485" i="6"/>
  <c r="U485" i="6"/>
  <c r="AH484" i="6"/>
  <c r="AG484" i="6"/>
  <c r="AF484" i="6"/>
  <c r="W484" i="6"/>
  <c r="V484" i="6"/>
  <c r="U484" i="6"/>
  <c r="AH483" i="6"/>
  <c r="AG483" i="6"/>
  <c r="AF483" i="6"/>
  <c r="W483" i="6"/>
  <c r="V483" i="6"/>
  <c r="U483" i="6"/>
  <c r="AH482" i="6"/>
  <c r="AG482" i="6"/>
  <c r="AF482" i="6"/>
  <c r="W482" i="6"/>
  <c r="V482" i="6"/>
  <c r="U482" i="6"/>
  <c r="AH481" i="6"/>
  <c r="AG481" i="6"/>
  <c r="AF481" i="6"/>
  <c r="W481" i="6"/>
  <c r="V481" i="6"/>
  <c r="U481" i="6"/>
  <c r="AH480" i="6"/>
  <c r="AG480" i="6"/>
  <c r="AF480" i="6"/>
  <c r="W480" i="6"/>
  <c r="V480" i="6"/>
  <c r="U480" i="6"/>
  <c r="AH479" i="6"/>
  <c r="AG479" i="6"/>
  <c r="AF479" i="6"/>
  <c r="W479" i="6"/>
  <c r="V479" i="6"/>
  <c r="U479" i="6"/>
  <c r="AH478" i="6"/>
  <c r="AG478" i="6"/>
  <c r="AF478" i="6"/>
  <c r="W478" i="6"/>
  <c r="V478" i="6"/>
  <c r="U478" i="6"/>
  <c r="AH477" i="6"/>
  <c r="AG477" i="6"/>
  <c r="AF477" i="6"/>
  <c r="W477" i="6"/>
  <c r="V477" i="6"/>
  <c r="U477" i="6"/>
  <c r="AH476" i="6"/>
  <c r="AG476" i="6"/>
  <c r="AF476" i="6"/>
  <c r="W476" i="6"/>
  <c r="V476" i="6"/>
  <c r="U476" i="6"/>
  <c r="AH475" i="6"/>
  <c r="AG475" i="6"/>
  <c r="AF475" i="6"/>
  <c r="W475" i="6"/>
  <c r="V475" i="6"/>
  <c r="U475" i="6"/>
  <c r="AH474" i="6"/>
  <c r="AG474" i="6"/>
  <c r="AF474" i="6"/>
  <c r="W474" i="6"/>
  <c r="V474" i="6"/>
  <c r="U474" i="6"/>
  <c r="AH473" i="6"/>
  <c r="AG473" i="6"/>
  <c r="AF473" i="6"/>
  <c r="W473" i="6"/>
  <c r="V473" i="6"/>
  <c r="U473" i="6"/>
  <c r="AH472" i="6"/>
  <c r="AG472" i="6"/>
  <c r="AF472" i="6"/>
  <c r="W472" i="6"/>
  <c r="V472" i="6"/>
  <c r="U472" i="6"/>
  <c r="AH471" i="6"/>
  <c r="AG471" i="6"/>
  <c r="AF471" i="6"/>
  <c r="W471" i="6"/>
  <c r="V471" i="6"/>
  <c r="U471" i="6"/>
  <c r="AH470" i="6"/>
  <c r="AG470" i="6"/>
  <c r="AF470" i="6"/>
  <c r="W470" i="6"/>
  <c r="V470" i="6"/>
  <c r="U470" i="6"/>
  <c r="AH469" i="6"/>
  <c r="AG469" i="6"/>
  <c r="AF469" i="6"/>
  <c r="W469" i="6"/>
  <c r="V469" i="6"/>
  <c r="U469" i="6"/>
  <c r="AH468" i="6"/>
  <c r="AG468" i="6"/>
  <c r="AF468" i="6"/>
  <c r="W468" i="6"/>
  <c r="V468" i="6"/>
  <c r="U468" i="6"/>
  <c r="AH467" i="6"/>
  <c r="AG467" i="6"/>
  <c r="AF467" i="6"/>
  <c r="W467" i="6"/>
  <c r="V467" i="6"/>
  <c r="U467" i="6"/>
  <c r="AH466" i="6"/>
  <c r="AG466" i="6"/>
  <c r="AF466" i="6"/>
  <c r="W466" i="6"/>
  <c r="V466" i="6"/>
  <c r="U466" i="6"/>
  <c r="AH465" i="6"/>
  <c r="AG465" i="6"/>
  <c r="AF465" i="6"/>
  <c r="W465" i="6"/>
  <c r="V465" i="6"/>
  <c r="U465" i="6"/>
  <c r="AH464" i="6"/>
  <c r="AG464" i="6"/>
  <c r="AF464" i="6"/>
  <c r="W464" i="6"/>
  <c r="V464" i="6"/>
  <c r="U464" i="6"/>
  <c r="AH463" i="6"/>
  <c r="AG463" i="6"/>
  <c r="AF463" i="6"/>
  <c r="W463" i="6"/>
  <c r="V463" i="6"/>
  <c r="U463" i="6"/>
  <c r="AH462" i="6"/>
  <c r="AG462" i="6"/>
  <c r="AF462" i="6"/>
  <c r="W462" i="6"/>
  <c r="V462" i="6"/>
  <c r="U462" i="6"/>
  <c r="AH461" i="6"/>
  <c r="AG461" i="6"/>
  <c r="AF461" i="6"/>
  <c r="W461" i="6"/>
  <c r="V461" i="6"/>
  <c r="U461" i="6"/>
  <c r="AH460" i="6"/>
  <c r="AG460" i="6"/>
  <c r="AF460" i="6"/>
  <c r="W460" i="6"/>
  <c r="V460" i="6"/>
  <c r="U460" i="6"/>
  <c r="AH459" i="6"/>
  <c r="AG459" i="6"/>
  <c r="AF459" i="6"/>
  <c r="W459" i="6"/>
  <c r="V459" i="6"/>
  <c r="U459" i="6"/>
  <c r="AH458" i="6"/>
  <c r="AG458" i="6"/>
  <c r="AF458" i="6"/>
  <c r="W458" i="6"/>
  <c r="V458" i="6"/>
  <c r="U458" i="6"/>
  <c r="AH457" i="6"/>
  <c r="AG457" i="6"/>
  <c r="AF457" i="6"/>
  <c r="W457" i="6"/>
  <c r="V457" i="6"/>
  <c r="U457" i="6"/>
  <c r="AH456" i="6"/>
  <c r="AG456" i="6"/>
  <c r="AF456" i="6"/>
  <c r="W456" i="6"/>
  <c r="V456" i="6"/>
  <c r="U456" i="6"/>
  <c r="AH455" i="6"/>
  <c r="AG455" i="6"/>
  <c r="AF455" i="6"/>
  <c r="W455" i="6"/>
  <c r="V455" i="6"/>
  <c r="U455" i="6"/>
  <c r="AH454" i="6"/>
  <c r="AG454" i="6"/>
  <c r="AF454" i="6"/>
  <c r="W454" i="6"/>
  <c r="V454" i="6"/>
  <c r="U454" i="6"/>
  <c r="AH453" i="6"/>
  <c r="AG453" i="6"/>
  <c r="AF453" i="6"/>
  <c r="W453" i="6"/>
  <c r="V453" i="6"/>
  <c r="U453" i="6"/>
  <c r="AH452" i="6"/>
  <c r="AG452" i="6"/>
  <c r="AF452" i="6"/>
  <c r="W452" i="6"/>
  <c r="V452" i="6"/>
  <c r="U452" i="6"/>
  <c r="AH451" i="6"/>
  <c r="AG451" i="6"/>
  <c r="AF451" i="6"/>
  <c r="W451" i="6"/>
  <c r="V451" i="6"/>
  <c r="U451" i="6"/>
  <c r="AH450" i="6"/>
  <c r="AG450" i="6"/>
  <c r="AF450" i="6"/>
  <c r="W450" i="6"/>
  <c r="V450" i="6"/>
  <c r="U450" i="6"/>
  <c r="AH449" i="6"/>
  <c r="AG449" i="6"/>
  <c r="AF449" i="6"/>
  <c r="W449" i="6"/>
  <c r="V449" i="6"/>
  <c r="U449" i="6"/>
  <c r="AH448" i="6"/>
  <c r="AG448" i="6"/>
  <c r="AF448" i="6"/>
  <c r="W448" i="6"/>
  <c r="V448" i="6"/>
  <c r="U448" i="6"/>
  <c r="AH447" i="6"/>
  <c r="AG447" i="6"/>
  <c r="AF447" i="6"/>
  <c r="W447" i="6"/>
  <c r="V447" i="6"/>
  <c r="U447" i="6"/>
  <c r="AH446" i="6"/>
  <c r="AG446" i="6"/>
  <c r="AF446" i="6"/>
  <c r="W446" i="6"/>
  <c r="V446" i="6"/>
  <c r="U446" i="6"/>
  <c r="AH445" i="6"/>
  <c r="AG445" i="6"/>
  <c r="AF445" i="6"/>
  <c r="W445" i="6"/>
  <c r="V445" i="6"/>
  <c r="U445" i="6"/>
  <c r="AH444" i="6"/>
  <c r="AG444" i="6"/>
  <c r="AF444" i="6"/>
  <c r="W444" i="6"/>
  <c r="V444" i="6"/>
  <c r="U444" i="6"/>
  <c r="AH443" i="6"/>
  <c r="AG443" i="6"/>
  <c r="AF443" i="6"/>
  <c r="W443" i="6"/>
  <c r="V443" i="6"/>
  <c r="U443" i="6"/>
  <c r="AH442" i="6"/>
  <c r="AG442" i="6"/>
  <c r="AF442" i="6"/>
  <c r="W442" i="6"/>
  <c r="V442" i="6"/>
  <c r="U442" i="6"/>
  <c r="AH441" i="6"/>
  <c r="AG441" i="6"/>
  <c r="AF441" i="6"/>
  <c r="W441" i="6"/>
  <c r="V441" i="6"/>
  <c r="U441" i="6"/>
  <c r="AH440" i="6"/>
  <c r="AG440" i="6"/>
  <c r="AF440" i="6"/>
  <c r="W440" i="6"/>
  <c r="V440" i="6"/>
  <c r="U440" i="6"/>
  <c r="AH439" i="6"/>
  <c r="AG439" i="6"/>
  <c r="AF439" i="6"/>
  <c r="W439" i="6"/>
  <c r="V439" i="6"/>
  <c r="U439" i="6"/>
  <c r="AH438" i="6"/>
  <c r="AG438" i="6"/>
  <c r="AF438" i="6"/>
  <c r="W438" i="6"/>
  <c r="V438" i="6"/>
  <c r="U438" i="6"/>
  <c r="AH437" i="6"/>
  <c r="AG437" i="6"/>
  <c r="AF437" i="6"/>
  <c r="W437" i="6"/>
  <c r="V437" i="6"/>
  <c r="U437" i="6"/>
  <c r="AH436" i="6"/>
  <c r="AG436" i="6"/>
  <c r="AF436" i="6"/>
  <c r="W436" i="6"/>
  <c r="V436" i="6"/>
  <c r="U436" i="6"/>
  <c r="AH435" i="6"/>
  <c r="AG435" i="6"/>
  <c r="AF435" i="6"/>
  <c r="W435" i="6"/>
  <c r="V435" i="6"/>
  <c r="U435" i="6"/>
  <c r="AH434" i="6"/>
  <c r="AG434" i="6"/>
  <c r="AF434" i="6"/>
  <c r="W434" i="6"/>
  <c r="V434" i="6"/>
  <c r="U434" i="6"/>
  <c r="AH433" i="6"/>
  <c r="AG433" i="6"/>
  <c r="AF433" i="6"/>
  <c r="W433" i="6"/>
  <c r="V433" i="6"/>
  <c r="U433" i="6"/>
  <c r="AH432" i="6"/>
  <c r="AG432" i="6"/>
  <c r="AF432" i="6"/>
  <c r="W432" i="6"/>
  <c r="V432" i="6"/>
  <c r="U432" i="6"/>
  <c r="AH431" i="6"/>
  <c r="AG431" i="6"/>
  <c r="AF431" i="6"/>
  <c r="W431" i="6"/>
  <c r="V431" i="6"/>
  <c r="U431" i="6"/>
  <c r="AH430" i="6"/>
  <c r="AG430" i="6"/>
  <c r="AF430" i="6"/>
  <c r="W430" i="6"/>
  <c r="V430" i="6"/>
  <c r="U430" i="6"/>
  <c r="AH429" i="6"/>
  <c r="AG429" i="6"/>
  <c r="AF429" i="6"/>
  <c r="W429" i="6"/>
  <c r="V429" i="6"/>
  <c r="U429" i="6"/>
  <c r="AH428" i="6"/>
  <c r="AG428" i="6"/>
  <c r="AF428" i="6"/>
  <c r="W428" i="6"/>
  <c r="V428" i="6"/>
  <c r="U428" i="6"/>
  <c r="AH427" i="6"/>
  <c r="AG427" i="6"/>
  <c r="AF427" i="6"/>
  <c r="W427" i="6"/>
  <c r="V427" i="6"/>
  <c r="U427" i="6"/>
  <c r="AH426" i="6"/>
  <c r="AG426" i="6"/>
  <c r="AF426" i="6"/>
  <c r="W426" i="6"/>
  <c r="V426" i="6"/>
  <c r="U426" i="6"/>
  <c r="AH425" i="6"/>
  <c r="AG425" i="6"/>
  <c r="AF425" i="6"/>
  <c r="W425" i="6"/>
  <c r="V425" i="6"/>
  <c r="U425" i="6"/>
  <c r="AH424" i="6"/>
  <c r="AG424" i="6"/>
  <c r="AF424" i="6"/>
  <c r="W424" i="6"/>
  <c r="V424" i="6"/>
  <c r="U424" i="6"/>
  <c r="AH423" i="6"/>
  <c r="AG423" i="6"/>
  <c r="AF423" i="6"/>
  <c r="W423" i="6"/>
  <c r="V423" i="6"/>
  <c r="U423" i="6"/>
  <c r="AH422" i="6"/>
  <c r="AG422" i="6"/>
  <c r="AF422" i="6"/>
  <c r="W422" i="6"/>
  <c r="V422" i="6"/>
  <c r="U422" i="6"/>
  <c r="AH421" i="6"/>
  <c r="AG421" i="6"/>
  <c r="AF421" i="6"/>
  <c r="W421" i="6"/>
  <c r="V421" i="6"/>
  <c r="U421" i="6"/>
  <c r="AH420" i="6"/>
  <c r="AG420" i="6"/>
  <c r="AF420" i="6"/>
  <c r="W420" i="6"/>
  <c r="V420" i="6"/>
  <c r="U420" i="6"/>
  <c r="AH419" i="6"/>
  <c r="AG419" i="6"/>
  <c r="AF419" i="6"/>
  <c r="W419" i="6"/>
  <c r="V419" i="6"/>
  <c r="U419" i="6"/>
  <c r="AH418" i="6"/>
  <c r="AG418" i="6"/>
  <c r="AF418" i="6"/>
  <c r="W418" i="6"/>
  <c r="V418" i="6"/>
  <c r="U418" i="6"/>
  <c r="AH417" i="6"/>
  <c r="AG417" i="6"/>
  <c r="AF417" i="6"/>
  <c r="W417" i="6"/>
  <c r="V417" i="6"/>
  <c r="U417" i="6"/>
  <c r="AH416" i="6"/>
  <c r="AG416" i="6"/>
  <c r="AF416" i="6"/>
  <c r="W416" i="6"/>
  <c r="V416" i="6"/>
  <c r="U416" i="6"/>
  <c r="AH415" i="6"/>
  <c r="AG415" i="6"/>
  <c r="AF415" i="6"/>
  <c r="W415" i="6"/>
  <c r="V415" i="6"/>
  <c r="U415" i="6"/>
  <c r="AH414" i="6"/>
  <c r="AG414" i="6"/>
  <c r="AF414" i="6"/>
  <c r="W414" i="6"/>
  <c r="V414" i="6"/>
  <c r="U414" i="6"/>
  <c r="AH413" i="6"/>
  <c r="AG413" i="6"/>
  <c r="AF413" i="6"/>
  <c r="W413" i="6"/>
  <c r="V413" i="6"/>
  <c r="U413" i="6"/>
  <c r="AH412" i="6"/>
  <c r="AG412" i="6"/>
  <c r="AF412" i="6"/>
  <c r="W412" i="6"/>
  <c r="V412" i="6"/>
  <c r="U412" i="6"/>
  <c r="AH411" i="6"/>
  <c r="AG411" i="6"/>
  <c r="AF411" i="6"/>
  <c r="W411" i="6"/>
  <c r="V411" i="6"/>
  <c r="U411" i="6"/>
  <c r="AH410" i="6"/>
  <c r="AG410" i="6"/>
  <c r="AF410" i="6"/>
  <c r="W410" i="6"/>
  <c r="V410" i="6"/>
  <c r="U410" i="6"/>
  <c r="AH409" i="6"/>
  <c r="AG409" i="6"/>
  <c r="AF409" i="6"/>
  <c r="W409" i="6"/>
  <c r="V409" i="6"/>
  <c r="U409" i="6"/>
  <c r="AH408" i="6"/>
  <c r="AG408" i="6"/>
  <c r="AF408" i="6"/>
  <c r="W408" i="6"/>
  <c r="V408" i="6"/>
  <c r="U408" i="6"/>
  <c r="AH407" i="6"/>
  <c r="AG407" i="6"/>
  <c r="AF407" i="6"/>
  <c r="W407" i="6"/>
  <c r="V407" i="6"/>
  <c r="U407" i="6"/>
  <c r="AH406" i="6"/>
  <c r="AG406" i="6"/>
  <c r="AF406" i="6"/>
  <c r="W406" i="6"/>
  <c r="V406" i="6"/>
  <c r="U406" i="6"/>
  <c r="AH405" i="6"/>
  <c r="AG405" i="6"/>
  <c r="AF405" i="6"/>
  <c r="W405" i="6"/>
  <c r="V405" i="6"/>
  <c r="U405" i="6"/>
  <c r="AH404" i="6"/>
  <c r="AG404" i="6"/>
  <c r="AF404" i="6"/>
  <c r="W404" i="6"/>
  <c r="V404" i="6"/>
  <c r="U404" i="6"/>
  <c r="AH403" i="6"/>
  <c r="AG403" i="6"/>
  <c r="AF403" i="6"/>
  <c r="W403" i="6"/>
  <c r="V403" i="6"/>
  <c r="U403" i="6"/>
  <c r="AH402" i="6"/>
  <c r="AG402" i="6"/>
  <c r="AF402" i="6"/>
  <c r="W402" i="6"/>
  <c r="V402" i="6"/>
  <c r="U402" i="6"/>
  <c r="AH401" i="6"/>
  <c r="AG401" i="6"/>
  <c r="AF401" i="6"/>
  <c r="W401" i="6"/>
  <c r="V401" i="6"/>
  <c r="U401" i="6"/>
  <c r="AH400" i="6"/>
  <c r="AG400" i="6"/>
  <c r="AF400" i="6"/>
  <c r="W400" i="6"/>
  <c r="V400" i="6"/>
  <c r="U400" i="6"/>
  <c r="AH399" i="6"/>
  <c r="AG399" i="6"/>
  <c r="AF399" i="6"/>
  <c r="W399" i="6"/>
  <c r="V399" i="6"/>
  <c r="U399" i="6"/>
  <c r="AH398" i="6"/>
  <c r="AG398" i="6"/>
  <c r="AF398" i="6"/>
  <c r="W398" i="6"/>
  <c r="V398" i="6"/>
  <c r="U398" i="6"/>
  <c r="AH397" i="6"/>
  <c r="AG397" i="6"/>
  <c r="AF397" i="6"/>
  <c r="W397" i="6"/>
  <c r="V397" i="6"/>
  <c r="U397" i="6"/>
  <c r="AH396" i="6"/>
  <c r="AG396" i="6"/>
  <c r="AF396" i="6"/>
  <c r="W396" i="6"/>
  <c r="V396" i="6"/>
  <c r="U396" i="6"/>
  <c r="AH395" i="6"/>
  <c r="AG395" i="6"/>
  <c r="AF395" i="6"/>
  <c r="W395" i="6"/>
  <c r="V395" i="6"/>
  <c r="U395" i="6"/>
  <c r="AH394" i="6"/>
  <c r="AG394" i="6"/>
  <c r="AF394" i="6"/>
  <c r="W394" i="6"/>
  <c r="V394" i="6"/>
  <c r="U394" i="6"/>
  <c r="AH393" i="6"/>
  <c r="AG393" i="6"/>
  <c r="AF393" i="6"/>
  <c r="W393" i="6"/>
  <c r="V393" i="6"/>
  <c r="U393" i="6"/>
  <c r="AH392" i="6"/>
  <c r="AG392" i="6"/>
  <c r="AF392" i="6"/>
  <c r="W392" i="6"/>
  <c r="V392" i="6"/>
  <c r="U392" i="6"/>
  <c r="AH331" i="6"/>
  <c r="AG331" i="6"/>
  <c r="AF331" i="6"/>
  <c r="W331" i="6"/>
  <c r="V331" i="6"/>
  <c r="U331" i="6"/>
  <c r="AH330" i="6"/>
  <c r="AG330" i="6"/>
  <c r="AF330" i="6"/>
  <c r="W330" i="6"/>
  <c r="V330" i="6"/>
  <c r="U330" i="6"/>
  <c r="AH329" i="6"/>
  <c r="AG329" i="6"/>
  <c r="AF329" i="6"/>
  <c r="W329" i="6"/>
  <c r="V329" i="6"/>
  <c r="U329" i="6"/>
  <c r="AH328" i="6"/>
  <c r="AG328" i="6"/>
  <c r="AF328" i="6"/>
  <c r="W328" i="6"/>
  <c r="V328" i="6"/>
  <c r="U328" i="6"/>
  <c r="AH327" i="6"/>
  <c r="AG327" i="6"/>
  <c r="AF327" i="6"/>
  <c r="W327" i="6"/>
  <c r="V327" i="6"/>
  <c r="U327" i="6"/>
  <c r="AH326" i="6"/>
  <c r="AG326" i="6"/>
  <c r="AF326" i="6"/>
  <c r="W326" i="6"/>
  <c r="V326" i="6"/>
  <c r="U326" i="6"/>
  <c r="AH325" i="6"/>
  <c r="AG325" i="6"/>
  <c r="AF325" i="6"/>
  <c r="W325" i="6"/>
  <c r="V325" i="6"/>
  <c r="U325" i="6"/>
  <c r="AH324" i="6"/>
  <c r="AG324" i="6"/>
  <c r="AF324" i="6"/>
  <c r="W324" i="6"/>
  <c r="V324" i="6"/>
  <c r="U324" i="6"/>
  <c r="AH323" i="6"/>
  <c r="AG323" i="6"/>
  <c r="AF323" i="6"/>
  <c r="W323" i="6"/>
  <c r="V323" i="6"/>
  <c r="U323" i="6"/>
  <c r="AH322" i="6"/>
  <c r="AG322" i="6"/>
  <c r="AF322" i="6"/>
  <c r="W322" i="6"/>
  <c r="V322" i="6"/>
  <c r="U322" i="6"/>
  <c r="AH321" i="6"/>
  <c r="AG321" i="6"/>
  <c r="AF321" i="6"/>
  <c r="W321" i="6"/>
  <c r="V321" i="6"/>
  <c r="U321" i="6"/>
  <c r="AH320" i="6"/>
  <c r="AG320" i="6"/>
  <c r="AF320" i="6"/>
  <c r="W320" i="6"/>
  <c r="V320" i="6"/>
  <c r="U320" i="6"/>
  <c r="AH319" i="6"/>
  <c r="AG319" i="6"/>
  <c r="AF319" i="6"/>
  <c r="W319" i="6"/>
  <c r="V319" i="6"/>
  <c r="U319" i="6"/>
  <c r="AH318" i="6"/>
  <c r="AG318" i="6"/>
  <c r="AF318" i="6"/>
  <c r="W318" i="6"/>
  <c r="V318" i="6"/>
  <c r="U318" i="6"/>
  <c r="AH317" i="6"/>
  <c r="AG317" i="6"/>
  <c r="AF317" i="6"/>
  <c r="W317" i="6"/>
  <c r="V317" i="6"/>
  <c r="U317" i="6"/>
  <c r="AH316" i="6"/>
  <c r="AG316" i="6"/>
  <c r="AF316" i="6"/>
  <c r="W316" i="6"/>
  <c r="V316" i="6"/>
  <c r="U316" i="6"/>
  <c r="AH315" i="6"/>
  <c r="AG315" i="6"/>
  <c r="AF315" i="6"/>
  <c r="W315" i="6"/>
  <c r="V315" i="6"/>
  <c r="U315" i="6"/>
  <c r="AH314" i="6"/>
  <c r="AG314" i="6"/>
  <c r="AF314" i="6"/>
  <c r="W314" i="6"/>
  <c r="V314" i="6"/>
  <c r="U314" i="6"/>
  <c r="AH313" i="6"/>
  <c r="AG313" i="6"/>
  <c r="AF313" i="6"/>
  <c r="W313" i="6"/>
  <c r="V313" i="6"/>
  <c r="U313" i="6"/>
  <c r="AH312" i="6"/>
  <c r="AG312" i="6"/>
  <c r="AF312" i="6"/>
  <c r="W312" i="6"/>
  <c r="V312" i="6"/>
  <c r="U312" i="6"/>
  <c r="AH311" i="6"/>
  <c r="AG311" i="6"/>
  <c r="AF311" i="6"/>
  <c r="W311" i="6"/>
  <c r="V311" i="6"/>
  <c r="U311" i="6"/>
  <c r="AH310" i="6"/>
  <c r="AG310" i="6"/>
  <c r="AF310" i="6"/>
  <c r="W310" i="6"/>
  <c r="V310" i="6"/>
  <c r="U310" i="6"/>
  <c r="AH309" i="6"/>
  <c r="AG309" i="6"/>
  <c r="AF309" i="6"/>
  <c r="W309" i="6"/>
  <c r="V309" i="6"/>
  <c r="U309" i="6"/>
  <c r="AH308" i="6"/>
  <c r="AG308" i="6"/>
  <c r="AF308" i="6"/>
  <c r="W308" i="6"/>
  <c r="V308" i="6"/>
  <c r="U308" i="6"/>
  <c r="AH307" i="6"/>
  <c r="AG307" i="6"/>
  <c r="AF307" i="6"/>
  <c r="W307" i="6"/>
  <c r="V307" i="6"/>
  <c r="U307" i="6"/>
  <c r="AH306" i="6"/>
  <c r="AG306" i="6"/>
  <c r="AF306" i="6"/>
  <c r="W306" i="6"/>
  <c r="V306" i="6"/>
  <c r="U306" i="6"/>
  <c r="AH305" i="6"/>
  <c r="AG305" i="6"/>
  <c r="AF305" i="6"/>
  <c r="W305" i="6"/>
  <c r="V305" i="6"/>
  <c r="U305" i="6"/>
  <c r="AH304" i="6"/>
  <c r="AG304" i="6"/>
  <c r="AF304" i="6"/>
  <c r="W304" i="6"/>
  <c r="V304" i="6"/>
  <c r="U304" i="6"/>
  <c r="AH303" i="6"/>
  <c r="AG303" i="6"/>
  <c r="AF303" i="6"/>
  <c r="W303" i="6"/>
  <c r="V303" i="6"/>
  <c r="U303" i="6"/>
  <c r="AH302" i="6"/>
  <c r="AG302" i="6"/>
  <c r="AF302" i="6"/>
  <c r="W302" i="6"/>
  <c r="V302" i="6"/>
  <c r="U302" i="6"/>
  <c r="AH301" i="6"/>
  <c r="AG301" i="6"/>
  <c r="AF301" i="6"/>
  <c r="W301" i="6"/>
  <c r="V301" i="6"/>
  <c r="U301" i="6"/>
  <c r="AH300" i="6"/>
  <c r="AG300" i="6"/>
  <c r="AF300" i="6"/>
  <c r="W300" i="6"/>
  <c r="V300" i="6"/>
  <c r="U300" i="6"/>
  <c r="AH299" i="6"/>
  <c r="AG299" i="6"/>
  <c r="AF299" i="6"/>
  <c r="W299" i="6"/>
  <c r="V299" i="6"/>
  <c r="U299" i="6"/>
  <c r="AH298" i="6"/>
  <c r="AG298" i="6"/>
  <c r="AF298" i="6"/>
  <c r="W298" i="6"/>
  <c r="V298" i="6"/>
  <c r="U298" i="6"/>
  <c r="AH297" i="6"/>
  <c r="AG297" i="6"/>
  <c r="AF297" i="6"/>
  <c r="W297" i="6"/>
  <c r="V297" i="6"/>
  <c r="U297" i="6"/>
  <c r="AH296" i="6"/>
  <c r="AG296" i="6"/>
  <c r="AF296" i="6"/>
  <c r="W296" i="6"/>
  <c r="V296" i="6"/>
  <c r="U296" i="6"/>
  <c r="AH295" i="6"/>
  <c r="AG295" i="6"/>
  <c r="AF295" i="6"/>
  <c r="W295" i="6"/>
  <c r="V295" i="6"/>
  <c r="U295" i="6"/>
  <c r="AH294" i="6"/>
  <c r="AG294" i="6"/>
  <c r="AF294" i="6"/>
  <c r="W294" i="6"/>
  <c r="V294" i="6"/>
  <c r="U294" i="6"/>
  <c r="AH293" i="6"/>
  <c r="AG293" i="6"/>
  <c r="AF293" i="6"/>
  <c r="W293" i="6"/>
  <c r="V293" i="6"/>
  <c r="U293" i="6"/>
  <c r="AH292" i="6"/>
  <c r="AG292" i="6"/>
  <c r="AF292" i="6"/>
  <c r="W292" i="6"/>
  <c r="V292" i="6"/>
  <c r="U292" i="6"/>
  <c r="AH291" i="6"/>
  <c r="AG291" i="6"/>
  <c r="AF291" i="6"/>
  <c r="W291" i="6"/>
  <c r="V291" i="6"/>
  <c r="U291" i="6"/>
  <c r="AH290" i="6"/>
  <c r="AG290" i="6"/>
  <c r="AF290" i="6"/>
  <c r="W290" i="6"/>
  <c r="V290" i="6"/>
  <c r="U290" i="6"/>
  <c r="AH289" i="6"/>
  <c r="AG289" i="6"/>
  <c r="AF289" i="6"/>
  <c r="W289" i="6"/>
  <c r="V289" i="6"/>
  <c r="U289" i="6"/>
  <c r="AH288" i="6"/>
  <c r="AG288" i="6"/>
  <c r="AF288" i="6"/>
  <c r="W288" i="6"/>
  <c r="V288" i="6"/>
  <c r="U288" i="6"/>
  <c r="AH287" i="6"/>
  <c r="AG287" i="6"/>
  <c r="AF287" i="6"/>
  <c r="W287" i="6"/>
  <c r="V287" i="6"/>
  <c r="U287" i="6"/>
  <c r="AH286" i="6"/>
  <c r="AG286" i="6"/>
  <c r="AF286" i="6"/>
  <c r="W286" i="6"/>
  <c r="V286" i="6"/>
  <c r="U286" i="6"/>
  <c r="AH285" i="6"/>
  <c r="AG285" i="6"/>
  <c r="AF285" i="6"/>
  <c r="W285" i="6"/>
  <c r="V285" i="6"/>
  <c r="U285" i="6"/>
  <c r="AH284" i="6"/>
  <c r="AG284" i="6"/>
  <c r="AF284" i="6"/>
  <c r="W284" i="6"/>
  <c r="V284" i="6"/>
  <c r="U284" i="6"/>
  <c r="AH283" i="6"/>
  <c r="AG283" i="6"/>
  <c r="AF283" i="6"/>
  <c r="W283" i="6"/>
  <c r="V283" i="6"/>
  <c r="U283" i="6"/>
  <c r="AH282" i="6"/>
  <c r="AG282" i="6"/>
  <c r="AF282" i="6"/>
  <c r="W282" i="6"/>
  <c r="V282" i="6"/>
  <c r="U282" i="6"/>
  <c r="AH281" i="6"/>
  <c r="AG281" i="6"/>
  <c r="AF281" i="6"/>
  <c r="W281" i="6"/>
  <c r="V281" i="6"/>
  <c r="U281" i="6"/>
  <c r="AH280" i="6"/>
  <c r="AG280" i="6"/>
  <c r="AF280" i="6"/>
  <c r="W280" i="6"/>
  <c r="V280" i="6"/>
  <c r="U280" i="6"/>
  <c r="AH279" i="6"/>
  <c r="AG279" i="6"/>
  <c r="AF279" i="6"/>
  <c r="W279" i="6"/>
  <c r="V279" i="6"/>
  <c r="U279" i="6"/>
  <c r="AH278" i="6"/>
  <c r="AG278" i="6"/>
  <c r="AF278" i="6"/>
  <c r="W278" i="6"/>
  <c r="V278" i="6"/>
  <c r="U278" i="6"/>
  <c r="AH277" i="6"/>
  <c r="AG277" i="6"/>
  <c r="AF277" i="6"/>
  <c r="W277" i="6"/>
  <c r="V277" i="6"/>
  <c r="U277" i="6"/>
  <c r="AH276" i="6"/>
  <c r="AG276" i="6"/>
  <c r="AF276" i="6"/>
  <c r="W276" i="6"/>
  <c r="V276" i="6"/>
  <c r="U276" i="6"/>
  <c r="AH275" i="6"/>
  <c r="AG275" i="6"/>
  <c r="AF275" i="6"/>
  <c r="W275" i="6"/>
  <c r="V275" i="6"/>
  <c r="U275" i="6"/>
  <c r="AH274" i="6"/>
  <c r="AG274" i="6"/>
  <c r="AF274" i="6"/>
  <c r="W274" i="6"/>
  <c r="V274" i="6"/>
  <c r="U274" i="6"/>
  <c r="AH273" i="6"/>
  <c r="AG273" i="6"/>
  <c r="AF273" i="6"/>
  <c r="W273" i="6"/>
  <c r="V273" i="6"/>
  <c r="U273" i="6"/>
  <c r="AH272" i="6"/>
  <c r="AG272" i="6"/>
  <c r="AF272" i="6"/>
  <c r="W272" i="6"/>
  <c r="V272" i="6"/>
  <c r="U272" i="6"/>
  <c r="AH271" i="6"/>
  <c r="AG271" i="6"/>
  <c r="AF271" i="6"/>
  <c r="W271" i="6"/>
  <c r="V271" i="6"/>
  <c r="U271" i="6"/>
  <c r="AH270" i="6"/>
  <c r="AG270" i="6"/>
  <c r="AF270" i="6"/>
  <c r="W270" i="6"/>
  <c r="V270" i="6"/>
  <c r="U270" i="6"/>
  <c r="AH269" i="6"/>
  <c r="AG269" i="6"/>
  <c r="AF269" i="6"/>
  <c r="W269" i="6"/>
  <c r="V269" i="6"/>
  <c r="U269" i="6"/>
  <c r="AH268" i="6"/>
  <c r="AG268" i="6"/>
  <c r="AF268" i="6"/>
  <c r="W268" i="6"/>
  <c r="V268" i="6"/>
  <c r="U268" i="6"/>
  <c r="AH267" i="6"/>
  <c r="AG267" i="6"/>
  <c r="AF267" i="6"/>
  <c r="W267" i="6"/>
  <c r="V267" i="6"/>
  <c r="U267" i="6"/>
  <c r="AH266" i="6"/>
  <c r="AG266" i="6"/>
  <c r="AF266" i="6"/>
  <c r="W266" i="6"/>
  <c r="V266" i="6"/>
  <c r="U266" i="6"/>
  <c r="AH265" i="6"/>
  <c r="AG265" i="6"/>
  <c r="AF265" i="6"/>
  <c r="W265" i="6"/>
  <c r="V265" i="6"/>
  <c r="U265" i="6"/>
  <c r="AH264" i="6"/>
  <c r="AG264" i="6"/>
  <c r="AF264" i="6"/>
  <c r="W264" i="6"/>
  <c r="V264" i="6"/>
  <c r="U264" i="6"/>
  <c r="AH263" i="6"/>
  <c r="AG263" i="6"/>
  <c r="AF263" i="6"/>
  <c r="W263" i="6"/>
  <c r="V263" i="6"/>
  <c r="U263" i="6"/>
  <c r="AH262" i="6"/>
  <c r="AG262" i="6"/>
  <c r="AF262" i="6"/>
  <c r="W262" i="6"/>
  <c r="V262" i="6"/>
  <c r="U262" i="6"/>
  <c r="AH261" i="6"/>
  <c r="AG261" i="6"/>
  <c r="AF261" i="6"/>
  <c r="W261" i="6"/>
  <c r="V261" i="6"/>
  <c r="U261" i="6"/>
  <c r="AH260" i="6"/>
  <c r="AG260" i="6"/>
  <c r="AF260" i="6"/>
  <c r="W260" i="6"/>
  <c r="V260" i="6"/>
  <c r="U260" i="6"/>
  <c r="AH259" i="6"/>
  <c r="AG259" i="6"/>
  <c r="AF259" i="6"/>
  <c r="W259" i="6"/>
  <c r="V259" i="6"/>
  <c r="U259" i="6"/>
  <c r="AH258" i="6"/>
  <c r="AG258" i="6"/>
  <c r="AF258" i="6"/>
  <c r="W258" i="6"/>
  <c r="V258" i="6"/>
  <c r="U258" i="6"/>
  <c r="AH257" i="6"/>
  <c r="AG257" i="6"/>
  <c r="AF257" i="6"/>
  <c r="W257" i="6"/>
  <c r="V257" i="6"/>
  <c r="U257" i="6"/>
  <c r="AH256" i="6"/>
  <c r="AG256" i="6"/>
  <c r="AF256" i="6"/>
  <c r="W256" i="6"/>
  <c r="V256" i="6"/>
  <c r="U256" i="6"/>
  <c r="AH255" i="6"/>
  <c r="AG255" i="6"/>
  <c r="AF255" i="6"/>
  <c r="W255" i="6"/>
  <c r="V255" i="6"/>
  <c r="U255" i="6"/>
  <c r="AH254" i="6"/>
  <c r="AG254" i="6"/>
  <c r="AF254" i="6"/>
  <c r="W254" i="6"/>
  <c r="V254" i="6"/>
  <c r="U254" i="6"/>
  <c r="AH253" i="6"/>
  <c r="AG253" i="6"/>
  <c r="AF253" i="6"/>
  <c r="W253" i="6"/>
  <c r="V253" i="6"/>
  <c r="U253" i="6"/>
  <c r="AH252" i="6"/>
  <c r="AG252" i="6"/>
  <c r="AF252" i="6"/>
  <c r="W252" i="6"/>
  <c r="V252" i="6"/>
  <c r="U252" i="6"/>
  <c r="AH251" i="6"/>
  <c r="AG251" i="6"/>
  <c r="AF251" i="6"/>
  <c r="W251" i="6"/>
  <c r="V251" i="6"/>
  <c r="U251" i="6"/>
  <c r="AH250" i="6"/>
  <c r="AG250" i="6"/>
  <c r="AF250" i="6"/>
  <c r="W250" i="6"/>
  <c r="V250" i="6"/>
  <c r="U250" i="6"/>
  <c r="AH249" i="6"/>
  <c r="AG249" i="6"/>
  <c r="AF249" i="6"/>
  <c r="W249" i="6"/>
  <c r="V249" i="6"/>
  <c r="U249" i="6"/>
  <c r="AH248" i="6"/>
  <c r="AG248" i="6"/>
  <c r="AF248" i="6"/>
  <c r="W248" i="6"/>
  <c r="V248" i="6"/>
  <c r="U248" i="6"/>
  <c r="AH247" i="6"/>
  <c r="AG247" i="6"/>
  <c r="AF247" i="6"/>
  <c r="W247" i="6"/>
  <c r="V247" i="6"/>
  <c r="U247" i="6"/>
  <c r="AH246" i="6"/>
  <c r="AG246" i="6"/>
  <c r="AF246" i="6"/>
  <c r="W246" i="6"/>
  <c r="V246" i="6"/>
  <c r="U246" i="6"/>
  <c r="AH245" i="6"/>
  <c r="AG245" i="6"/>
  <c r="AF245" i="6"/>
  <c r="W245" i="6"/>
  <c r="V245" i="6"/>
  <c r="U245" i="6"/>
  <c r="AH244" i="6"/>
  <c r="AG244" i="6"/>
  <c r="AF244" i="6"/>
  <c r="W244" i="6"/>
  <c r="V244" i="6"/>
  <c r="U244" i="6"/>
  <c r="AH243" i="6"/>
  <c r="AG243" i="6"/>
  <c r="AF243" i="6"/>
  <c r="W243" i="6"/>
  <c r="V243" i="6"/>
  <c r="U243" i="6"/>
  <c r="AH242" i="6"/>
  <c r="AG242" i="6"/>
  <c r="AF242" i="6"/>
  <c r="W242" i="6"/>
  <c r="V242" i="6"/>
  <c r="U242" i="6"/>
  <c r="AH241" i="6"/>
  <c r="AG241" i="6"/>
  <c r="AF241" i="6"/>
  <c r="W241" i="6"/>
  <c r="V241" i="6"/>
  <c r="U241" i="6"/>
  <c r="AH240" i="6"/>
  <c r="AG240" i="6"/>
  <c r="AF240" i="6"/>
  <c r="W240" i="6"/>
  <c r="V240" i="6"/>
  <c r="U240" i="6"/>
  <c r="AH239" i="6"/>
  <c r="AG239" i="6"/>
  <c r="AF239" i="6"/>
  <c r="W239" i="6"/>
  <c r="V239" i="6"/>
  <c r="U239" i="6"/>
  <c r="AH238" i="6"/>
  <c r="AG238" i="6"/>
  <c r="AF238" i="6"/>
  <c r="W238" i="6"/>
  <c r="V238" i="6"/>
  <c r="U238" i="6"/>
  <c r="AH237" i="6"/>
  <c r="AG237" i="6"/>
  <c r="AF237" i="6"/>
  <c r="W237" i="6"/>
  <c r="V237" i="6"/>
  <c r="U237" i="6"/>
  <c r="AH236" i="6"/>
  <c r="AG236" i="6"/>
  <c r="AF236" i="6"/>
  <c r="W236" i="6"/>
  <c r="V236" i="6"/>
  <c r="U236" i="6"/>
  <c r="AH235" i="6"/>
  <c r="AG235" i="6"/>
  <c r="AF235" i="6"/>
  <c r="W235" i="6"/>
  <c r="V235" i="6"/>
  <c r="U235" i="6"/>
  <c r="AH234" i="6"/>
  <c r="AG234" i="6"/>
  <c r="AF234" i="6"/>
  <c r="W234" i="6"/>
  <c r="V234" i="6"/>
  <c r="U234" i="6"/>
  <c r="AH233" i="6"/>
  <c r="AG233" i="6"/>
  <c r="AF233" i="6"/>
  <c r="W233" i="6"/>
  <c r="V233" i="6"/>
  <c r="U233" i="6"/>
  <c r="AH232" i="6"/>
  <c r="AG232" i="6"/>
  <c r="AF232" i="6"/>
  <c r="W232" i="6"/>
  <c r="V232" i="6"/>
  <c r="U232" i="6"/>
  <c r="AH231" i="6"/>
  <c r="AG231" i="6"/>
  <c r="AF231" i="6"/>
  <c r="W231" i="6"/>
  <c r="V231" i="6"/>
  <c r="U231" i="6"/>
  <c r="AH230" i="6"/>
  <c r="AG230" i="6"/>
  <c r="AF230" i="6"/>
  <c r="W230" i="6"/>
  <c r="V230" i="6"/>
  <c r="U230" i="6"/>
  <c r="AH229" i="6"/>
  <c r="AG229" i="6"/>
  <c r="AF229" i="6"/>
  <c r="W229" i="6"/>
  <c r="V229" i="6"/>
  <c r="U229" i="6"/>
  <c r="AH228" i="6"/>
  <c r="AG228" i="6"/>
  <c r="AF228" i="6"/>
  <c r="W228" i="6"/>
  <c r="V228" i="6"/>
  <c r="U228" i="6"/>
  <c r="AH227" i="6"/>
  <c r="AG227" i="6"/>
  <c r="AF227" i="6"/>
  <c r="W227" i="6"/>
  <c r="V227" i="6"/>
  <c r="U227" i="6"/>
  <c r="AH226" i="6"/>
  <c r="AG226" i="6"/>
  <c r="AF226" i="6"/>
  <c r="W226" i="6"/>
  <c r="V226" i="6"/>
  <c r="U226" i="6"/>
  <c r="AH225" i="6"/>
  <c r="AG225" i="6"/>
  <c r="AF225" i="6"/>
  <c r="W225" i="6"/>
  <c r="V225" i="6"/>
  <c r="U225" i="6"/>
  <c r="AH224" i="6"/>
  <c r="AG224" i="6"/>
  <c r="AF224" i="6"/>
  <c r="W224" i="6"/>
  <c r="V224" i="6"/>
  <c r="U224" i="6"/>
  <c r="AH223" i="6"/>
  <c r="AG223" i="6"/>
  <c r="AF223" i="6"/>
  <c r="W223" i="6"/>
  <c r="V223" i="6"/>
  <c r="U223" i="6"/>
  <c r="AH222" i="6"/>
  <c r="AG222" i="6"/>
  <c r="AF222" i="6"/>
  <c r="W222" i="6"/>
  <c r="V222" i="6"/>
  <c r="U222" i="6"/>
  <c r="AH221" i="6"/>
  <c r="AG221" i="6"/>
  <c r="AF221" i="6"/>
  <c r="W221" i="6"/>
  <c r="V221" i="6"/>
  <c r="U221" i="6"/>
  <c r="AH220" i="6"/>
  <c r="AG220" i="6"/>
  <c r="AF220" i="6"/>
  <c r="W220" i="6"/>
  <c r="V220" i="6"/>
  <c r="U220" i="6"/>
  <c r="AH219" i="6"/>
  <c r="AG219" i="6"/>
  <c r="AF219" i="6"/>
  <c r="W219" i="6"/>
  <c r="V219" i="6"/>
  <c r="U219" i="6"/>
  <c r="AH218" i="6"/>
  <c r="AG218" i="6"/>
  <c r="AF218" i="6"/>
  <c r="W218" i="6"/>
  <c r="V218" i="6"/>
  <c r="U218" i="6"/>
  <c r="AH217" i="6"/>
  <c r="AG217" i="6"/>
  <c r="AF217" i="6"/>
  <c r="W217" i="6"/>
  <c r="V217" i="6"/>
  <c r="U217" i="6"/>
  <c r="AH216" i="6"/>
  <c r="AG216" i="6"/>
  <c r="AF216" i="6"/>
  <c r="W216" i="6"/>
  <c r="V216" i="6"/>
  <c r="U216" i="6"/>
  <c r="AH215" i="6"/>
  <c r="AG215" i="6"/>
  <c r="AF215" i="6"/>
  <c r="W215" i="6"/>
  <c r="V215" i="6"/>
  <c r="U215" i="6"/>
  <c r="AH214" i="6"/>
  <c r="AG214" i="6"/>
  <c r="AF214" i="6"/>
  <c r="W214" i="6"/>
  <c r="V214" i="6"/>
  <c r="U214" i="6"/>
  <c r="AH213" i="6"/>
  <c r="AG213" i="6"/>
  <c r="AF213" i="6"/>
  <c r="W213" i="6"/>
  <c r="V213" i="6"/>
  <c r="U213" i="6"/>
  <c r="AH212" i="6"/>
  <c r="AG212" i="6"/>
  <c r="AF212" i="6"/>
  <c r="W212" i="6"/>
  <c r="V212" i="6"/>
  <c r="U212" i="6"/>
  <c r="AH181" i="6"/>
  <c r="AG181" i="6"/>
  <c r="AF181" i="6"/>
  <c r="W181" i="6"/>
  <c r="V181" i="6"/>
  <c r="U181" i="6"/>
  <c r="AH180" i="6"/>
  <c r="AG180" i="6"/>
  <c r="AF180" i="6"/>
  <c r="W180" i="6"/>
  <c r="V180" i="6"/>
  <c r="U180" i="6"/>
  <c r="AH179" i="6"/>
  <c r="AG179" i="6"/>
  <c r="AF179" i="6"/>
  <c r="W179" i="6"/>
  <c r="V179" i="6"/>
  <c r="U179" i="6"/>
  <c r="AH178" i="6"/>
  <c r="AG178" i="6"/>
  <c r="AF178" i="6"/>
  <c r="W178" i="6"/>
  <c r="V178" i="6"/>
  <c r="U178" i="6"/>
  <c r="AH177" i="6"/>
  <c r="AG177" i="6"/>
  <c r="AF177" i="6"/>
  <c r="W177" i="6"/>
  <c r="V177" i="6"/>
  <c r="U177" i="6"/>
  <c r="AH176" i="6"/>
  <c r="AG176" i="6"/>
  <c r="AF176" i="6"/>
  <c r="W176" i="6"/>
  <c r="V176" i="6"/>
  <c r="U176" i="6"/>
  <c r="AH175" i="6"/>
  <c r="AG175" i="6"/>
  <c r="AF175" i="6"/>
  <c r="W175" i="6"/>
  <c r="V175" i="6"/>
  <c r="U175" i="6"/>
  <c r="AH174" i="6"/>
  <c r="AG174" i="6"/>
  <c r="AF174" i="6"/>
  <c r="W174" i="6"/>
  <c r="V174" i="6"/>
  <c r="U174" i="6"/>
  <c r="AH173" i="6"/>
  <c r="AG173" i="6"/>
  <c r="AF173" i="6"/>
  <c r="W173" i="6"/>
  <c r="V173" i="6"/>
  <c r="U173" i="6"/>
  <c r="AH172" i="6"/>
  <c r="AG172" i="6"/>
  <c r="AF172" i="6"/>
  <c r="W172" i="6"/>
  <c r="V172" i="6"/>
  <c r="U172" i="6"/>
  <c r="AH171" i="6"/>
  <c r="AG171" i="6"/>
  <c r="AF171" i="6"/>
  <c r="W171" i="6"/>
  <c r="V171" i="6"/>
  <c r="U171" i="6"/>
  <c r="AH170" i="6"/>
  <c r="AG170" i="6"/>
  <c r="AF170" i="6"/>
  <c r="W170" i="6"/>
  <c r="V170" i="6"/>
  <c r="U170" i="6"/>
  <c r="AH169" i="6"/>
  <c r="AG169" i="6"/>
  <c r="AF169" i="6"/>
  <c r="W169" i="6"/>
  <c r="V169" i="6"/>
  <c r="U169" i="6"/>
  <c r="AH168" i="6"/>
  <c r="AG168" i="6"/>
  <c r="AF168" i="6"/>
  <c r="W168" i="6"/>
  <c r="V168" i="6"/>
  <c r="U168" i="6"/>
  <c r="AH167" i="6"/>
  <c r="AG167" i="6"/>
  <c r="AF167" i="6"/>
  <c r="W167" i="6"/>
  <c r="V167" i="6"/>
  <c r="U167" i="6"/>
  <c r="AH166" i="6"/>
  <c r="AG166" i="6"/>
  <c r="AF166" i="6"/>
  <c r="W166" i="6"/>
  <c r="V166" i="6"/>
  <c r="U166" i="6"/>
  <c r="AH165" i="6"/>
  <c r="AG165" i="6"/>
  <c r="AF165" i="6"/>
  <c r="W165" i="6"/>
  <c r="V165" i="6"/>
  <c r="U165" i="6"/>
  <c r="AH164" i="6"/>
  <c r="AG164" i="6"/>
  <c r="AF164" i="6"/>
  <c r="W164" i="6"/>
  <c r="V164" i="6"/>
  <c r="U164" i="6"/>
  <c r="AH163" i="6"/>
  <c r="AG163" i="6"/>
  <c r="AF163" i="6"/>
  <c r="W163" i="6"/>
  <c r="V163" i="6"/>
  <c r="U163" i="6"/>
  <c r="AH162" i="6"/>
  <c r="AG162" i="6"/>
  <c r="AF162" i="6"/>
  <c r="W162" i="6"/>
  <c r="V162" i="6"/>
  <c r="U162" i="6"/>
  <c r="AH161" i="6"/>
  <c r="AG161" i="6"/>
  <c r="AF161" i="6"/>
  <c r="W161" i="6"/>
  <c r="V161" i="6"/>
  <c r="U161" i="6"/>
  <c r="AH160" i="6"/>
  <c r="AG160" i="6"/>
  <c r="AF160" i="6"/>
  <c r="W160" i="6"/>
  <c r="V160" i="6"/>
  <c r="U160" i="6"/>
  <c r="AH159" i="6"/>
  <c r="AG159" i="6"/>
  <c r="AF159" i="6"/>
  <c r="W159" i="6"/>
  <c r="V159" i="6"/>
  <c r="U159" i="6"/>
  <c r="AH158" i="6"/>
  <c r="AG158" i="6"/>
  <c r="AF158" i="6"/>
  <c r="W158" i="6"/>
  <c r="V158" i="6"/>
  <c r="U158" i="6"/>
  <c r="AH157" i="6"/>
  <c r="AG157" i="6"/>
  <c r="AF157" i="6"/>
  <c r="W157" i="6"/>
  <c r="V157" i="6"/>
  <c r="U157" i="6"/>
  <c r="AH156" i="6"/>
  <c r="AG156" i="6"/>
  <c r="AF156" i="6"/>
  <c r="W156" i="6"/>
  <c r="V156" i="6"/>
  <c r="U156" i="6"/>
  <c r="AH155" i="6"/>
  <c r="AG155" i="6"/>
  <c r="AF155" i="6"/>
  <c r="W155" i="6"/>
  <c r="V155" i="6"/>
  <c r="U155" i="6"/>
  <c r="AH154" i="6"/>
  <c r="AG154" i="6"/>
  <c r="AF154" i="6"/>
  <c r="W154" i="6"/>
  <c r="V154" i="6"/>
  <c r="U154" i="6"/>
  <c r="AH153" i="6"/>
  <c r="AG153" i="6"/>
  <c r="AF153" i="6"/>
  <c r="W153" i="6"/>
  <c r="V153" i="6"/>
  <c r="U153" i="6"/>
  <c r="AH152" i="6"/>
  <c r="AG152" i="6"/>
  <c r="AF152" i="6"/>
  <c r="W152" i="6"/>
  <c r="V152" i="6"/>
  <c r="U152" i="6"/>
  <c r="AH151" i="6"/>
  <c r="AG151" i="6"/>
  <c r="AF151" i="6"/>
  <c r="W151" i="6"/>
  <c r="V151" i="6"/>
  <c r="U151" i="6"/>
  <c r="AH150" i="6"/>
  <c r="AG150" i="6"/>
  <c r="AF150" i="6"/>
  <c r="W150" i="6"/>
  <c r="V150" i="6"/>
  <c r="U150" i="6"/>
  <c r="AH149" i="6"/>
  <c r="AG149" i="6"/>
  <c r="AF149" i="6"/>
  <c r="W149" i="6"/>
  <c r="V149" i="6"/>
  <c r="U149" i="6"/>
  <c r="AH148" i="6"/>
  <c r="AG148" i="6"/>
  <c r="AF148" i="6"/>
  <c r="W148" i="6"/>
  <c r="V148" i="6"/>
  <c r="U148" i="6"/>
  <c r="AH147" i="6"/>
  <c r="AG147" i="6"/>
  <c r="AF147" i="6"/>
  <c r="W147" i="6"/>
  <c r="V147" i="6"/>
  <c r="U147" i="6"/>
  <c r="AH146" i="6"/>
  <c r="AG146" i="6"/>
  <c r="AF146" i="6"/>
  <c r="W146" i="6"/>
  <c r="V146" i="6"/>
  <c r="U146" i="6"/>
  <c r="AH145" i="6"/>
  <c r="AG145" i="6"/>
  <c r="AF145" i="6"/>
  <c r="W145" i="6"/>
  <c r="V145" i="6"/>
  <c r="U145" i="6"/>
  <c r="AH144" i="6"/>
  <c r="AG144" i="6"/>
  <c r="AF144" i="6"/>
  <c r="W144" i="6"/>
  <c r="V144" i="6"/>
  <c r="U144" i="6"/>
  <c r="AH143" i="6"/>
  <c r="AG143" i="6"/>
  <c r="AF143" i="6"/>
  <c r="W143" i="6"/>
  <c r="V143" i="6"/>
  <c r="U143" i="6"/>
  <c r="AH142" i="6"/>
  <c r="AG142" i="6"/>
  <c r="AF142" i="6"/>
  <c r="W142" i="6"/>
  <c r="V142" i="6"/>
  <c r="U142" i="6"/>
  <c r="AH141" i="6"/>
  <c r="AG141" i="6"/>
  <c r="AF141" i="6"/>
  <c r="W141" i="6"/>
  <c r="V141" i="6"/>
  <c r="U141" i="6"/>
  <c r="AH140" i="6"/>
  <c r="AG140" i="6"/>
  <c r="AF140" i="6"/>
  <c r="W140" i="6"/>
  <c r="V140" i="6"/>
  <c r="U140" i="6"/>
  <c r="AH139" i="6"/>
  <c r="AG139" i="6"/>
  <c r="AF139" i="6"/>
  <c r="W139" i="6"/>
  <c r="V139" i="6"/>
  <c r="U139" i="6"/>
  <c r="AH138" i="6"/>
  <c r="AG138" i="6"/>
  <c r="AF138" i="6"/>
  <c r="W138" i="6"/>
  <c r="V138" i="6"/>
  <c r="U138" i="6"/>
  <c r="AH137" i="6"/>
  <c r="AG137" i="6"/>
  <c r="AF137" i="6"/>
  <c r="W137" i="6"/>
  <c r="V137" i="6"/>
  <c r="U137" i="6"/>
  <c r="AH136" i="6"/>
  <c r="AG136" i="6"/>
  <c r="AF136" i="6"/>
  <c r="W136" i="6"/>
  <c r="V136" i="6"/>
  <c r="U136" i="6"/>
  <c r="AH135" i="6"/>
  <c r="AG135" i="6"/>
  <c r="AF135" i="6"/>
  <c r="W135" i="6"/>
  <c r="V135" i="6"/>
  <c r="U135" i="6"/>
  <c r="AH134" i="6"/>
  <c r="AG134" i="6"/>
  <c r="AF134" i="6"/>
  <c r="W134" i="6"/>
  <c r="V134" i="6"/>
  <c r="U134" i="6"/>
  <c r="AH133" i="6"/>
  <c r="AG133" i="6"/>
  <c r="AF133" i="6"/>
  <c r="W133" i="6"/>
  <c r="V133" i="6"/>
  <c r="U133" i="6"/>
  <c r="AH132" i="6"/>
  <c r="AG132" i="6"/>
  <c r="AF132" i="6"/>
  <c r="W132" i="6"/>
  <c r="V132" i="6"/>
  <c r="U132" i="6"/>
  <c r="AH131" i="6"/>
  <c r="AG131" i="6"/>
  <c r="AF131" i="6"/>
  <c r="W131" i="6"/>
  <c r="V131" i="6"/>
  <c r="U131" i="6"/>
  <c r="AH130" i="6"/>
  <c r="AG130" i="6"/>
  <c r="AF130" i="6"/>
  <c r="W130" i="6"/>
  <c r="V130" i="6"/>
  <c r="U130" i="6"/>
  <c r="AH129" i="6"/>
  <c r="AG129" i="6"/>
  <c r="AF129" i="6"/>
  <c r="W129" i="6"/>
  <c r="V129" i="6"/>
  <c r="U129" i="6"/>
  <c r="AH128" i="6"/>
  <c r="AG128" i="6"/>
  <c r="AF128" i="6"/>
  <c r="W128" i="6"/>
  <c r="V128" i="6"/>
  <c r="U128" i="6"/>
  <c r="AH127" i="6"/>
  <c r="AG127" i="6"/>
  <c r="AF127" i="6"/>
  <c r="W127" i="6"/>
  <c r="V127" i="6"/>
  <c r="U127" i="6"/>
  <c r="AH126" i="6"/>
  <c r="AG126" i="6"/>
  <c r="AF126" i="6"/>
  <c r="W126" i="6"/>
  <c r="V126" i="6"/>
  <c r="U126" i="6"/>
  <c r="AH125" i="6"/>
  <c r="AG125" i="6"/>
  <c r="AF125" i="6"/>
  <c r="W125" i="6"/>
  <c r="V125" i="6"/>
  <c r="U125" i="6"/>
  <c r="AH124" i="6"/>
  <c r="AG124" i="6"/>
  <c r="AF124" i="6"/>
  <c r="W124" i="6"/>
  <c r="V124" i="6"/>
  <c r="U124" i="6"/>
  <c r="AH123" i="6"/>
  <c r="AG123" i="6"/>
  <c r="AF123" i="6"/>
  <c r="W123" i="6"/>
  <c r="V123" i="6"/>
  <c r="U123" i="6"/>
  <c r="AH122" i="6"/>
  <c r="AG122" i="6"/>
  <c r="AF122" i="6"/>
  <c r="W122" i="6"/>
  <c r="V122" i="6"/>
  <c r="U122" i="6"/>
  <c r="AH31" i="6"/>
  <c r="AG31" i="6"/>
  <c r="AF31" i="6"/>
  <c r="W31" i="6"/>
  <c r="V31" i="6"/>
  <c r="U31" i="6"/>
  <c r="AH30" i="6"/>
  <c r="AG30" i="6"/>
  <c r="AF30" i="6"/>
  <c r="W30" i="6"/>
  <c r="V30" i="6"/>
  <c r="U30" i="6"/>
  <c r="AH29" i="6"/>
  <c r="AG29" i="6"/>
  <c r="AF29" i="6"/>
  <c r="W29" i="6"/>
  <c r="V29" i="6"/>
  <c r="U29" i="6"/>
  <c r="AH28" i="6"/>
  <c r="AG28" i="6"/>
  <c r="AF28" i="6"/>
  <c r="W28" i="6"/>
  <c r="V28" i="6"/>
  <c r="U28" i="6"/>
  <c r="AH27" i="6"/>
  <c r="AG27" i="6"/>
  <c r="AF27" i="6"/>
  <c r="W27" i="6"/>
  <c r="V27" i="6"/>
  <c r="U27" i="6"/>
  <c r="AH26" i="6"/>
  <c r="AG26" i="6"/>
  <c r="AF26" i="6"/>
  <c r="W26" i="6"/>
  <c r="V26" i="6"/>
  <c r="U26" i="6"/>
  <c r="AH25" i="6"/>
  <c r="AG25" i="6"/>
  <c r="AF25" i="6"/>
  <c r="W25" i="6"/>
  <c r="V25" i="6"/>
  <c r="U25" i="6"/>
  <c r="AH24" i="6"/>
  <c r="AG24" i="6"/>
  <c r="AF24" i="6"/>
  <c r="W24" i="6"/>
  <c r="V24" i="6"/>
  <c r="U24" i="6"/>
  <c r="AH23" i="6"/>
  <c r="AG23" i="6"/>
  <c r="AF23" i="6"/>
  <c r="W23" i="6"/>
  <c r="V23" i="6"/>
  <c r="U23" i="6"/>
  <c r="AH22" i="6"/>
  <c r="AG22" i="6"/>
  <c r="AF22" i="6"/>
  <c r="W22" i="6"/>
  <c r="V22" i="6"/>
  <c r="U22" i="6"/>
  <c r="AH21" i="6"/>
  <c r="AG21" i="6"/>
  <c r="AF21" i="6"/>
  <c r="W21" i="6"/>
  <c r="V21" i="6"/>
  <c r="U21" i="6"/>
  <c r="AH20" i="6"/>
  <c r="AG20" i="6"/>
  <c r="AF20" i="6"/>
  <c r="W20" i="6"/>
  <c r="V20" i="6"/>
  <c r="U20" i="6"/>
  <c r="AH19" i="6"/>
  <c r="AG19" i="6"/>
  <c r="AF19" i="6"/>
  <c r="W19" i="6"/>
  <c r="V19" i="6"/>
  <c r="U19" i="6"/>
  <c r="AH18" i="6"/>
  <c r="AG18" i="6"/>
  <c r="AF18" i="6"/>
  <c r="W18" i="6"/>
  <c r="V18" i="6"/>
  <c r="U18" i="6"/>
  <c r="AH17" i="6"/>
  <c r="AG17" i="6"/>
  <c r="AF17" i="6"/>
  <c r="W17" i="6"/>
  <c r="V17" i="6"/>
  <c r="U17" i="6"/>
  <c r="AH16" i="6"/>
  <c r="AG16" i="6"/>
  <c r="AF16" i="6"/>
  <c r="W16" i="6"/>
  <c r="V16" i="6"/>
  <c r="U16" i="6"/>
  <c r="AH15" i="6"/>
  <c r="AG15" i="6"/>
  <c r="AF15" i="6"/>
  <c r="W15" i="6"/>
  <c r="V15" i="6"/>
  <c r="U15" i="6"/>
  <c r="AH14" i="6"/>
  <c r="AG14" i="6"/>
  <c r="AF14" i="6"/>
  <c r="W14" i="6"/>
  <c r="V14" i="6"/>
  <c r="U14" i="6"/>
  <c r="AH13" i="6"/>
  <c r="AG13" i="6"/>
  <c r="AF13" i="6"/>
  <c r="W13" i="6"/>
  <c r="V13" i="6"/>
  <c r="U13" i="6"/>
  <c r="AH12" i="6"/>
  <c r="AG12" i="6"/>
  <c r="AF12" i="6"/>
  <c r="W12" i="6"/>
  <c r="V12" i="6"/>
  <c r="U12" i="6"/>
  <c r="AH11" i="6"/>
  <c r="AG11" i="6"/>
  <c r="AF11" i="6"/>
  <c r="W11" i="6"/>
  <c r="V11" i="6"/>
  <c r="U11" i="6"/>
  <c r="AH10" i="6"/>
  <c r="AG10" i="6"/>
  <c r="AF10" i="6"/>
  <c r="W10" i="6"/>
  <c r="V10" i="6"/>
  <c r="U10" i="6"/>
  <c r="AH9" i="6"/>
  <c r="AG9" i="6"/>
  <c r="AF9" i="6"/>
  <c r="W9" i="6"/>
  <c r="V9" i="6"/>
  <c r="U9" i="6"/>
  <c r="AH8" i="6"/>
  <c r="AG8" i="6"/>
  <c r="AF8" i="6"/>
  <c r="W8" i="6"/>
  <c r="V8" i="6"/>
  <c r="U8" i="6"/>
  <c r="AH7" i="6"/>
  <c r="AG7" i="6"/>
  <c r="AF7" i="6"/>
  <c r="W7" i="6"/>
  <c r="V7" i="6"/>
  <c r="U7" i="6"/>
  <c r="AH6" i="6"/>
  <c r="AG6" i="6"/>
  <c r="AF6" i="6"/>
  <c r="W6" i="6"/>
  <c r="V6" i="6"/>
  <c r="U6" i="6"/>
  <c r="AH5" i="6"/>
  <c r="AG5" i="6"/>
  <c r="AF5" i="6"/>
  <c r="W5" i="6"/>
  <c r="V5" i="6"/>
  <c r="U5" i="6"/>
  <c r="AH4" i="6"/>
  <c r="AG4" i="6"/>
  <c r="AF4" i="6"/>
  <c r="W4" i="6"/>
  <c r="V4" i="6"/>
  <c r="U4" i="6"/>
  <c r="AH3" i="6"/>
  <c r="AG3" i="6"/>
  <c r="AF3" i="6"/>
  <c r="W3" i="6"/>
  <c r="V3" i="6"/>
  <c r="U3" i="6"/>
  <c r="AH2" i="6"/>
  <c r="AG2" i="6"/>
  <c r="AF2" i="6"/>
  <c r="W2" i="6"/>
  <c r="V2" i="6"/>
  <c r="U2" i="6"/>
  <c r="AH1951" i="3"/>
  <c r="AG1951" i="3"/>
  <c r="AF1951" i="3"/>
  <c r="Z1951" i="3"/>
  <c r="W1951" i="3"/>
  <c r="V1951" i="3"/>
  <c r="U1951" i="3"/>
  <c r="AH1950" i="3"/>
  <c r="AG1950" i="3"/>
  <c r="AF1950" i="3"/>
  <c r="W1950" i="3"/>
  <c r="V1950" i="3"/>
  <c r="U1950" i="3"/>
  <c r="AH1949" i="3"/>
  <c r="AG1949" i="3"/>
  <c r="AF1949" i="3"/>
  <c r="W1949" i="3"/>
  <c r="V1949" i="3"/>
  <c r="U1949" i="3"/>
  <c r="AH1948" i="3"/>
  <c r="AG1948" i="3"/>
  <c r="AF1948" i="3"/>
  <c r="W1948" i="3"/>
  <c r="V1948" i="3"/>
  <c r="U1948" i="3"/>
  <c r="AH1947" i="3"/>
  <c r="AG1947" i="3"/>
  <c r="AF1947" i="3"/>
  <c r="W1947" i="3"/>
  <c r="V1947" i="3"/>
  <c r="U1947" i="3"/>
  <c r="AH1946" i="3"/>
  <c r="AG1946" i="3"/>
  <c r="AF1946" i="3"/>
  <c r="W1946" i="3"/>
  <c r="V1946" i="3"/>
  <c r="U1946" i="3"/>
  <c r="AH1945" i="3"/>
  <c r="AG1945" i="3"/>
  <c r="AF1945" i="3"/>
  <c r="W1945" i="3"/>
  <c r="V1945" i="3"/>
  <c r="U1945" i="3"/>
  <c r="AH1944" i="3"/>
  <c r="AG1944" i="3"/>
  <c r="AF1944" i="3"/>
  <c r="W1944" i="3"/>
  <c r="V1944" i="3"/>
  <c r="U1944" i="3"/>
  <c r="AH1943" i="3"/>
  <c r="AG1943" i="3"/>
  <c r="AF1943" i="3"/>
  <c r="W1943" i="3"/>
  <c r="V1943" i="3"/>
  <c r="U1943" i="3"/>
  <c r="AH1942" i="3"/>
  <c r="AG1942" i="3"/>
  <c r="AF1942" i="3"/>
  <c r="Z1942" i="3"/>
  <c r="W1942" i="3"/>
  <c r="V1942" i="3"/>
  <c r="U1942" i="3"/>
  <c r="AH1941" i="3"/>
  <c r="AG1941" i="3"/>
  <c r="AF1941" i="3"/>
  <c r="W1941" i="3"/>
  <c r="V1941" i="3"/>
  <c r="U1941" i="3"/>
  <c r="AH1940" i="3"/>
  <c r="AG1940" i="3"/>
  <c r="AF1940" i="3"/>
  <c r="Z1940" i="3" s="1"/>
  <c r="W1940" i="3"/>
  <c r="V1940" i="3"/>
  <c r="U1940" i="3"/>
  <c r="AH1939" i="3"/>
  <c r="AG1939" i="3"/>
  <c r="AF1939" i="3"/>
  <c r="W1939" i="3"/>
  <c r="V1939" i="3"/>
  <c r="U1939" i="3"/>
  <c r="AH1938" i="3"/>
  <c r="AG1938" i="3"/>
  <c r="AF1938" i="3"/>
  <c r="W1938" i="3"/>
  <c r="V1938" i="3"/>
  <c r="U1938" i="3"/>
  <c r="AH1937" i="3"/>
  <c r="AG1937" i="3"/>
  <c r="AF1937" i="3"/>
  <c r="W1937" i="3"/>
  <c r="V1937" i="3"/>
  <c r="U1937" i="3"/>
  <c r="AH1936" i="3"/>
  <c r="AG1936" i="3"/>
  <c r="AF1936" i="3"/>
  <c r="W1936" i="3"/>
  <c r="V1936" i="3"/>
  <c r="U1936" i="3"/>
  <c r="AH1935" i="3"/>
  <c r="AG1935" i="3"/>
  <c r="AF1935" i="3"/>
  <c r="W1935" i="3"/>
  <c r="V1935" i="3"/>
  <c r="U1935" i="3"/>
  <c r="AH1934" i="3"/>
  <c r="AG1934" i="3"/>
  <c r="AF1934" i="3"/>
  <c r="W1934" i="3"/>
  <c r="V1934" i="3"/>
  <c r="U1934" i="3"/>
  <c r="AH1933" i="3"/>
  <c r="AG1933" i="3"/>
  <c r="AF1933" i="3"/>
  <c r="W1933" i="3"/>
  <c r="V1933" i="3"/>
  <c r="U1933" i="3"/>
  <c r="AH1932" i="3"/>
  <c r="AG1932" i="3"/>
  <c r="AF1932" i="3"/>
  <c r="W1932" i="3"/>
  <c r="V1932" i="3"/>
  <c r="U1932" i="3"/>
  <c r="AH1931" i="3"/>
  <c r="AG1931" i="3"/>
  <c r="AF1931" i="3"/>
  <c r="W1931" i="3"/>
  <c r="V1931" i="3"/>
  <c r="U1931" i="3"/>
  <c r="AH1930" i="3"/>
  <c r="AG1930" i="3"/>
  <c r="AF1930" i="3"/>
  <c r="W1930" i="3"/>
  <c r="V1930" i="3"/>
  <c r="U1930" i="3"/>
  <c r="AH1929" i="3"/>
  <c r="AG1929" i="3"/>
  <c r="AF1929" i="3"/>
  <c r="W1929" i="3"/>
  <c r="V1929" i="3"/>
  <c r="U1929" i="3"/>
  <c r="AH1928" i="3"/>
  <c r="AG1928" i="3"/>
  <c r="AF1928" i="3"/>
  <c r="Z1928" i="3" s="1"/>
  <c r="W1928" i="3"/>
  <c r="V1928" i="3"/>
  <c r="U1928" i="3"/>
  <c r="AH1927" i="3"/>
  <c r="AG1927" i="3"/>
  <c r="AF1927" i="3"/>
  <c r="W1927" i="3"/>
  <c r="V1927" i="3"/>
  <c r="U1927" i="3"/>
  <c r="AH1926" i="3"/>
  <c r="AG1926" i="3"/>
  <c r="AF1926" i="3"/>
  <c r="W1926" i="3"/>
  <c r="V1926" i="3"/>
  <c r="U1926" i="3"/>
  <c r="AH1925" i="3"/>
  <c r="AG1925" i="3"/>
  <c r="AF1925" i="3"/>
  <c r="W1925" i="3"/>
  <c r="V1925" i="3"/>
  <c r="U1925" i="3"/>
  <c r="AH1924" i="3"/>
  <c r="AG1924" i="3"/>
  <c r="AF1924" i="3"/>
  <c r="Z1924" i="3" s="1"/>
  <c r="W1924" i="3"/>
  <c r="V1924" i="3"/>
  <c r="U1924" i="3"/>
  <c r="AH1923" i="3"/>
  <c r="AG1923" i="3"/>
  <c r="AF1923" i="3"/>
  <c r="W1923" i="3"/>
  <c r="V1923" i="3"/>
  <c r="U1923" i="3"/>
  <c r="AJ1922" i="3"/>
  <c r="AH1922" i="3"/>
  <c r="AG1922" i="3"/>
  <c r="AF1922" i="3"/>
  <c r="W1922" i="3"/>
  <c r="V1922" i="3"/>
  <c r="U1922" i="3"/>
  <c r="AH1921" i="3"/>
  <c r="AG1921" i="3"/>
  <c r="AF1921" i="3"/>
  <c r="W1921" i="3"/>
  <c r="V1921" i="3"/>
  <c r="U1921" i="3"/>
  <c r="AH1920" i="3"/>
  <c r="AG1920" i="3"/>
  <c r="AF1920" i="3"/>
  <c r="W1920" i="3"/>
  <c r="V1920" i="3"/>
  <c r="U1920" i="3"/>
  <c r="AH1919" i="3"/>
  <c r="AG1919" i="3"/>
  <c r="AF1919" i="3"/>
  <c r="W1919" i="3"/>
  <c r="V1919" i="3"/>
  <c r="U1919" i="3"/>
  <c r="AH1918" i="3"/>
  <c r="AG1918" i="3"/>
  <c r="AF1918" i="3"/>
  <c r="W1918" i="3"/>
  <c r="V1918" i="3"/>
  <c r="U1918" i="3"/>
  <c r="AH1917" i="3"/>
  <c r="AG1917" i="3"/>
  <c r="AF1917" i="3"/>
  <c r="W1917" i="3"/>
  <c r="V1917" i="3"/>
  <c r="U1917" i="3"/>
  <c r="AH1916" i="3"/>
  <c r="AG1916" i="3"/>
  <c r="AF1916" i="3"/>
  <c r="W1916" i="3"/>
  <c r="V1916" i="3"/>
  <c r="U1916" i="3"/>
  <c r="AH1915" i="3"/>
  <c r="AG1915" i="3"/>
  <c r="AF1915" i="3"/>
  <c r="W1915" i="3"/>
  <c r="V1915" i="3"/>
  <c r="U1915" i="3"/>
  <c r="AH1914" i="3"/>
  <c r="AG1914" i="3"/>
  <c r="AF1914" i="3"/>
  <c r="W1914" i="3"/>
  <c r="V1914" i="3"/>
  <c r="U1914" i="3"/>
  <c r="O1914" i="3" s="1"/>
  <c r="AH1913" i="3"/>
  <c r="AG1913" i="3"/>
  <c r="AF1913" i="3"/>
  <c r="W1913" i="3"/>
  <c r="V1913" i="3"/>
  <c r="U1913" i="3"/>
  <c r="AH1912" i="3"/>
  <c r="AG1912" i="3"/>
  <c r="AF1912" i="3"/>
  <c r="W1912" i="3"/>
  <c r="V1912" i="3"/>
  <c r="U1912" i="3"/>
  <c r="AH1911" i="3"/>
  <c r="AG1911" i="3"/>
  <c r="AF1911" i="3"/>
  <c r="W1911" i="3"/>
  <c r="V1911" i="3"/>
  <c r="U1911" i="3"/>
  <c r="AH1910" i="3"/>
  <c r="AG1910" i="3"/>
  <c r="AF1910" i="3"/>
  <c r="W1910" i="3"/>
  <c r="V1910" i="3"/>
  <c r="U1910" i="3"/>
  <c r="AH1909" i="3"/>
  <c r="AG1909" i="3"/>
  <c r="AF1909" i="3"/>
  <c r="W1909" i="3"/>
  <c r="V1909" i="3"/>
  <c r="U1909" i="3"/>
  <c r="AH1908" i="3"/>
  <c r="AG1908" i="3"/>
  <c r="AF1908" i="3"/>
  <c r="W1908" i="3"/>
  <c r="V1908" i="3"/>
  <c r="U1908" i="3"/>
  <c r="AH1907" i="3"/>
  <c r="AG1907" i="3"/>
  <c r="AF1907" i="3"/>
  <c r="W1907" i="3"/>
  <c r="V1907" i="3"/>
  <c r="U1907" i="3"/>
  <c r="AH1906" i="3"/>
  <c r="AG1906" i="3"/>
  <c r="AF1906" i="3"/>
  <c r="W1906" i="3"/>
  <c r="V1906" i="3"/>
  <c r="U1906" i="3"/>
  <c r="AH1905" i="3"/>
  <c r="AG1905" i="3"/>
  <c r="AF1905" i="3"/>
  <c r="W1905" i="3"/>
  <c r="V1905" i="3"/>
  <c r="U1905" i="3"/>
  <c r="AH1904" i="3"/>
  <c r="AG1904" i="3"/>
  <c r="AF1904" i="3"/>
  <c r="W1904" i="3"/>
  <c r="V1904" i="3"/>
  <c r="U1904" i="3"/>
  <c r="AH1903" i="3"/>
  <c r="AG1903" i="3"/>
  <c r="AF1903" i="3"/>
  <c r="W1903" i="3"/>
  <c r="V1903" i="3"/>
  <c r="U1903" i="3"/>
  <c r="O1903" i="3" s="1"/>
  <c r="AH1902" i="3"/>
  <c r="AG1902" i="3"/>
  <c r="AF1902" i="3"/>
  <c r="W1902" i="3"/>
  <c r="V1902" i="3"/>
  <c r="U1902" i="3"/>
  <c r="AH1901" i="3"/>
  <c r="AG1901" i="3"/>
  <c r="AF1901" i="3"/>
  <c r="W1901" i="3"/>
  <c r="V1901" i="3"/>
  <c r="U1901" i="3"/>
  <c r="AH1900" i="3"/>
  <c r="AG1900" i="3"/>
  <c r="AF1900" i="3"/>
  <c r="W1900" i="3"/>
  <c r="V1900" i="3"/>
  <c r="U1900" i="3"/>
  <c r="AH1899" i="3"/>
  <c r="AG1899" i="3"/>
  <c r="AF1899" i="3"/>
  <c r="W1899" i="3"/>
  <c r="V1899" i="3"/>
  <c r="U1899" i="3"/>
  <c r="AH1898" i="3"/>
  <c r="AG1898" i="3"/>
  <c r="AF1898" i="3"/>
  <c r="W1898" i="3"/>
  <c r="V1898" i="3"/>
  <c r="U1898" i="3"/>
  <c r="AH1897" i="3"/>
  <c r="AG1897" i="3"/>
  <c r="AF1897" i="3"/>
  <c r="W1897" i="3"/>
  <c r="V1897" i="3"/>
  <c r="U1897" i="3"/>
  <c r="AH1896" i="3"/>
  <c r="AG1896" i="3"/>
  <c r="AF1896" i="3"/>
  <c r="W1896" i="3"/>
  <c r="V1896" i="3"/>
  <c r="U1896" i="3"/>
  <c r="AH1895" i="3"/>
  <c r="AG1895" i="3"/>
  <c r="AF1895" i="3"/>
  <c r="W1895" i="3"/>
  <c r="V1895" i="3"/>
  <c r="U1895" i="3"/>
  <c r="AH1894" i="3"/>
  <c r="AG1894" i="3"/>
  <c r="AF1894" i="3"/>
  <c r="W1894" i="3"/>
  <c r="V1894" i="3"/>
  <c r="U1894" i="3"/>
  <c r="AH1893" i="3"/>
  <c r="AG1893" i="3"/>
  <c r="AF1893" i="3"/>
  <c r="W1893" i="3"/>
  <c r="V1893" i="3"/>
  <c r="U1893" i="3"/>
  <c r="AH1892" i="3"/>
  <c r="AG1892" i="3"/>
  <c r="AF1892" i="3"/>
  <c r="W1892" i="3"/>
  <c r="V1892" i="3"/>
  <c r="U1892" i="3"/>
  <c r="AH1891" i="3"/>
  <c r="AG1891" i="3"/>
  <c r="AF1891" i="3"/>
  <c r="W1891" i="3"/>
  <c r="V1891" i="3"/>
  <c r="U1891" i="3"/>
  <c r="AH1890" i="3"/>
  <c r="AG1890" i="3"/>
  <c r="AF1890" i="3"/>
  <c r="W1890" i="3"/>
  <c r="V1890" i="3"/>
  <c r="U1890" i="3"/>
  <c r="AH1889" i="3"/>
  <c r="AG1889" i="3"/>
  <c r="AF1889" i="3"/>
  <c r="W1889" i="3"/>
  <c r="V1889" i="3"/>
  <c r="U1889" i="3"/>
  <c r="AH1888" i="3"/>
  <c r="AG1888" i="3"/>
  <c r="AF1888" i="3"/>
  <c r="W1888" i="3"/>
  <c r="V1888" i="3"/>
  <c r="U1888" i="3"/>
  <c r="O1888" i="3" s="1"/>
  <c r="AH1887" i="3"/>
  <c r="AG1887" i="3"/>
  <c r="AF1887" i="3"/>
  <c r="W1887" i="3"/>
  <c r="V1887" i="3"/>
  <c r="U1887" i="3"/>
  <c r="AH1886" i="3"/>
  <c r="AG1886" i="3"/>
  <c r="AF1886" i="3"/>
  <c r="W1886" i="3"/>
  <c r="V1886" i="3"/>
  <c r="U1886" i="3"/>
  <c r="AH1885" i="3"/>
  <c r="AG1885" i="3"/>
  <c r="AF1885" i="3"/>
  <c r="W1885" i="3"/>
  <c r="V1885" i="3"/>
  <c r="U1885" i="3"/>
  <c r="AH1884" i="3"/>
  <c r="AG1884" i="3"/>
  <c r="AF1884" i="3"/>
  <c r="W1884" i="3"/>
  <c r="V1884" i="3"/>
  <c r="U1884" i="3"/>
  <c r="AH1883" i="3"/>
  <c r="AG1883" i="3"/>
  <c r="AF1883" i="3"/>
  <c r="W1883" i="3"/>
  <c r="V1883" i="3"/>
  <c r="U1883" i="3"/>
  <c r="AH1882" i="3"/>
  <c r="AG1882" i="3"/>
  <c r="AF1882" i="3"/>
  <c r="W1882" i="3"/>
  <c r="V1882" i="3"/>
  <c r="U1882" i="3"/>
  <c r="AH1881" i="3"/>
  <c r="AG1881" i="3"/>
  <c r="AF1881" i="3"/>
  <c r="W1881" i="3"/>
  <c r="V1881" i="3"/>
  <c r="U1881" i="3"/>
  <c r="AH1880" i="3"/>
  <c r="AG1880" i="3"/>
  <c r="AF1880" i="3"/>
  <c r="W1880" i="3"/>
  <c r="V1880" i="3"/>
  <c r="U1880" i="3"/>
  <c r="AH1879" i="3"/>
  <c r="AG1879" i="3"/>
  <c r="AF1879" i="3"/>
  <c r="W1879" i="3"/>
  <c r="V1879" i="3"/>
  <c r="U1879" i="3"/>
  <c r="AH1878" i="3"/>
  <c r="AG1878" i="3"/>
  <c r="AF1878" i="3"/>
  <c r="W1878" i="3"/>
  <c r="V1878" i="3"/>
  <c r="U1878" i="3"/>
  <c r="AH1877" i="3"/>
  <c r="AG1877" i="3"/>
  <c r="AF1877" i="3"/>
  <c r="W1877" i="3"/>
  <c r="V1877" i="3"/>
  <c r="U1877" i="3"/>
  <c r="AH1876" i="3"/>
  <c r="AG1876" i="3"/>
  <c r="Z1876" i="3" s="1"/>
  <c r="AF1876" i="3"/>
  <c r="W1876" i="3"/>
  <c r="V1876" i="3"/>
  <c r="U1876" i="3"/>
  <c r="AH1875" i="3"/>
  <c r="AG1875" i="3"/>
  <c r="AF1875" i="3"/>
  <c r="W1875" i="3"/>
  <c r="V1875" i="3"/>
  <c r="U1875" i="3"/>
  <c r="AH1874" i="3"/>
  <c r="AG1874" i="3"/>
  <c r="AF1874" i="3"/>
  <c r="W1874" i="3"/>
  <c r="V1874" i="3"/>
  <c r="U1874" i="3"/>
  <c r="AH1873" i="3"/>
  <c r="AG1873" i="3"/>
  <c r="AF1873" i="3"/>
  <c r="W1873" i="3"/>
  <c r="V1873" i="3"/>
  <c r="U1873" i="3"/>
  <c r="AH1872" i="3"/>
  <c r="AG1872" i="3"/>
  <c r="AF1872" i="3"/>
  <c r="W1872" i="3"/>
  <c r="V1872" i="3"/>
  <c r="U1872" i="3"/>
  <c r="AH1871" i="3"/>
  <c r="Z1871" i="3" s="1"/>
  <c r="AG1871" i="3"/>
  <c r="AF1871" i="3"/>
  <c r="W1871" i="3"/>
  <c r="V1871" i="3"/>
  <c r="U1871" i="3"/>
  <c r="AH1870" i="3"/>
  <c r="AG1870" i="3"/>
  <c r="AF1870" i="3"/>
  <c r="W1870" i="3"/>
  <c r="V1870" i="3"/>
  <c r="U1870" i="3"/>
  <c r="AH1869" i="3"/>
  <c r="AG1869" i="3"/>
  <c r="AF1869" i="3"/>
  <c r="W1869" i="3"/>
  <c r="V1869" i="3"/>
  <c r="U1869" i="3"/>
  <c r="AH1868" i="3"/>
  <c r="AG1868" i="3"/>
  <c r="AF1868" i="3"/>
  <c r="W1868" i="3"/>
  <c r="V1868" i="3"/>
  <c r="U1868" i="3"/>
  <c r="O1868" i="3" s="1"/>
  <c r="AH1867" i="3"/>
  <c r="AG1867" i="3"/>
  <c r="AF1867" i="3"/>
  <c r="W1867" i="3"/>
  <c r="V1867" i="3"/>
  <c r="U1867" i="3"/>
  <c r="AH1866" i="3"/>
  <c r="AG1866" i="3"/>
  <c r="AF1866" i="3"/>
  <c r="W1866" i="3"/>
  <c r="V1866" i="3"/>
  <c r="U1866" i="3"/>
  <c r="AH1865" i="3"/>
  <c r="AG1865" i="3"/>
  <c r="AF1865" i="3"/>
  <c r="W1865" i="3"/>
  <c r="V1865" i="3"/>
  <c r="U1865" i="3"/>
  <c r="AH1864" i="3"/>
  <c r="AG1864" i="3"/>
  <c r="AF1864" i="3"/>
  <c r="W1864" i="3"/>
  <c r="V1864" i="3"/>
  <c r="U1864" i="3"/>
  <c r="AH1863" i="3"/>
  <c r="AG1863" i="3"/>
  <c r="AF1863" i="3"/>
  <c r="W1863" i="3"/>
  <c r="V1863" i="3"/>
  <c r="U1863" i="3"/>
  <c r="AH1862" i="3"/>
  <c r="AG1862" i="3"/>
  <c r="AF1862" i="3"/>
  <c r="W1862" i="3"/>
  <c r="V1862" i="3"/>
  <c r="U1862" i="3"/>
  <c r="O1862" i="3" s="1"/>
  <c r="AH1861" i="3"/>
  <c r="AG1861" i="3"/>
  <c r="AF1861" i="3"/>
  <c r="W1861" i="3"/>
  <c r="V1861" i="3"/>
  <c r="U1861" i="3"/>
  <c r="AH1860" i="3"/>
  <c r="AG1860" i="3"/>
  <c r="AF1860" i="3"/>
  <c r="W1860" i="3"/>
  <c r="V1860" i="3"/>
  <c r="U1860" i="3"/>
  <c r="AH1859" i="3"/>
  <c r="AG1859" i="3"/>
  <c r="AF1859" i="3"/>
  <c r="W1859" i="3"/>
  <c r="V1859" i="3"/>
  <c r="U1859" i="3"/>
  <c r="AH1858" i="3"/>
  <c r="AG1858" i="3"/>
  <c r="AF1858" i="3"/>
  <c r="W1858" i="3"/>
  <c r="V1858" i="3"/>
  <c r="U1858" i="3"/>
  <c r="AH1857" i="3"/>
  <c r="AG1857" i="3"/>
  <c r="AF1857" i="3"/>
  <c r="W1857" i="3"/>
  <c r="V1857" i="3"/>
  <c r="U1857" i="3"/>
  <c r="AH1856" i="3"/>
  <c r="AG1856" i="3"/>
  <c r="AF1856" i="3"/>
  <c r="W1856" i="3"/>
  <c r="V1856" i="3"/>
  <c r="U1856" i="3"/>
  <c r="AH1855" i="3"/>
  <c r="AG1855" i="3"/>
  <c r="AF1855" i="3"/>
  <c r="W1855" i="3"/>
  <c r="V1855" i="3"/>
  <c r="U1855" i="3"/>
  <c r="AH1854" i="3"/>
  <c r="AG1854" i="3"/>
  <c r="AF1854" i="3"/>
  <c r="W1854" i="3"/>
  <c r="V1854" i="3"/>
  <c r="U1854" i="3"/>
  <c r="AH1853" i="3"/>
  <c r="AG1853" i="3"/>
  <c r="AF1853" i="3"/>
  <c r="W1853" i="3"/>
  <c r="V1853" i="3"/>
  <c r="U1853" i="3"/>
  <c r="AH1852" i="3"/>
  <c r="AG1852" i="3"/>
  <c r="AF1852" i="3"/>
  <c r="W1852" i="3"/>
  <c r="V1852" i="3"/>
  <c r="U1852" i="3"/>
  <c r="AH1851" i="3"/>
  <c r="AG1851" i="3"/>
  <c r="AF1851" i="3"/>
  <c r="W1851" i="3"/>
  <c r="V1851" i="3"/>
  <c r="U1851" i="3"/>
  <c r="AH1850" i="3"/>
  <c r="AG1850" i="3"/>
  <c r="AF1850" i="3"/>
  <c r="W1850" i="3"/>
  <c r="V1850" i="3"/>
  <c r="U1850" i="3"/>
  <c r="AH1849" i="3"/>
  <c r="AG1849" i="3"/>
  <c r="AF1849" i="3"/>
  <c r="W1849" i="3"/>
  <c r="V1849" i="3"/>
  <c r="U1849" i="3"/>
  <c r="AH1848" i="3"/>
  <c r="AG1848" i="3"/>
  <c r="AF1848" i="3"/>
  <c r="W1848" i="3"/>
  <c r="V1848" i="3"/>
  <c r="U1848" i="3"/>
  <c r="AH1847" i="3"/>
  <c r="AG1847" i="3"/>
  <c r="AF1847" i="3"/>
  <c r="W1847" i="3"/>
  <c r="V1847" i="3"/>
  <c r="U1847" i="3"/>
  <c r="AH1846" i="3"/>
  <c r="AG1846" i="3"/>
  <c r="AF1846" i="3"/>
  <c r="W1846" i="3"/>
  <c r="V1846" i="3"/>
  <c r="U1846" i="3"/>
  <c r="AH1845" i="3"/>
  <c r="AG1845" i="3"/>
  <c r="AF1845" i="3"/>
  <c r="W1845" i="3"/>
  <c r="V1845" i="3"/>
  <c r="U1845" i="3"/>
  <c r="AH1844" i="3"/>
  <c r="AG1844" i="3"/>
  <c r="AF1844" i="3"/>
  <c r="W1844" i="3"/>
  <c r="V1844" i="3"/>
  <c r="U1844" i="3"/>
  <c r="AH1843" i="3"/>
  <c r="AG1843" i="3"/>
  <c r="AF1843" i="3"/>
  <c r="W1843" i="3"/>
  <c r="V1843" i="3"/>
  <c r="U1843" i="3"/>
  <c r="AH1842" i="3"/>
  <c r="AG1842" i="3"/>
  <c r="AF1842" i="3"/>
  <c r="W1842" i="3"/>
  <c r="V1842" i="3"/>
  <c r="U1842" i="3"/>
  <c r="AH1841" i="3"/>
  <c r="AG1841" i="3"/>
  <c r="AF1841" i="3"/>
  <c r="W1841" i="3"/>
  <c r="V1841" i="3"/>
  <c r="U1841" i="3"/>
  <c r="AH1840" i="3"/>
  <c r="AG1840" i="3"/>
  <c r="AF1840" i="3"/>
  <c r="W1840" i="3"/>
  <c r="V1840" i="3"/>
  <c r="U1840" i="3"/>
  <c r="AH1839" i="3"/>
  <c r="AG1839" i="3"/>
  <c r="AF1839" i="3"/>
  <c r="W1839" i="3"/>
  <c r="V1839" i="3"/>
  <c r="U1839" i="3"/>
  <c r="AH1838" i="3"/>
  <c r="AG1838" i="3"/>
  <c r="AF1838" i="3"/>
  <c r="W1838" i="3"/>
  <c r="V1838" i="3"/>
  <c r="U1838" i="3"/>
  <c r="AH1837" i="3"/>
  <c r="AG1837" i="3"/>
  <c r="AF1837" i="3"/>
  <c r="Z1837" i="3" s="1"/>
  <c r="W1837" i="3"/>
  <c r="V1837" i="3"/>
  <c r="U1837" i="3"/>
  <c r="AH1836" i="3"/>
  <c r="AG1836" i="3"/>
  <c r="AF1836" i="3"/>
  <c r="W1836" i="3"/>
  <c r="V1836" i="3"/>
  <c r="U1836" i="3"/>
  <c r="AH1835" i="3"/>
  <c r="AG1835" i="3"/>
  <c r="AF1835" i="3"/>
  <c r="W1835" i="3"/>
  <c r="V1835" i="3"/>
  <c r="U1835" i="3"/>
  <c r="AH1834" i="3"/>
  <c r="AG1834" i="3"/>
  <c r="AF1834" i="3"/>
  <c r="W1834" i="3"/>
  <c r="V1834" i="3"/>
  <c r="U1834" i="3"/>
  <c r="AH1833" i="3"/>
  <c r="AG1833" i="3"/>
  <c r="AF1833" i="3"/>
  <c r="W1833" i="3"/>
  <c r="V1833" i="3"/>
  <c r="U1833" i="3"/>
  <c r="AH1832" i="3"/>
  <c r="AG1832" i="3"/>
  <c r="AF1832" i="3"/>
  <c r="Z1832" i="3"/>
  <c r="W1832" i="3"/>
  <c r="V1832" i="3"/>
  <c r="U1832" i="3"/>
  <c r="AH1831" i="3"/>
  <c r="AG1831" i="3"/>
  <c r="AF1831" i="3"/>
  <c r="Z1831" i="3" s="1"/>
  <c r="W1831" i="3"/>
  <c r="V1831" i="3"/>
  <c r="U1831" i="3"/>
  <c r="AH1830" i="3"/>
  <c r="AG1830" i="3"/>
  <c r="AF1830" i="3"/>
  <c r="W1830" i="3"/>
  <c r="V1830" i="3"/>
  <c r="U1830" i="3"/>
  <c r="AH1829" i="3"/>
  <c r="AG1829" i="3"/>
  <c r="AF1829" i="3"/>
  <c r="W1829" i="3"/>
  <c r="V1829" i="3"/>
  <c r="U1829" i="3"/>
  <c r="AH1828" i="3"/>
  <c r="AG1828" i="3"/>
  <c r="AF1828" i="3"/>
  <c r="W1828" i="3"/>
  <c r="V1828" i="3"/>
  <c r="U1828" i="3"/>
  <c r="AH1827" i="3"/>
  <c r="AG1827" i="3"/>
  <c r="AF1827" i="3"/>
  <c r="W1827" i="3"/>
  <c r="V1827" i="3"/>
  <c r="U1827" i="3"/>
  <c r="AH1826" i="3"/>
  <c r="AG1826" i="3"/>
  <c r="AF1826" i="3"/>
  <c r="W1826" i="3"/>
  <c r="V1826" i="3"/>
  <c r="U1826" i="3"/>
  <c r="AH1825" i="3"/>
  <c r="AG1825" i="3"/>
  <c r="AF1825" i="3"/>
  <c r="W1825" i="3"/>
  <c r="V1825" i="3"/>
  <c r="U1825" i="3"/>
  <c r="AH1824" i="3"/>
  <c r="AG1824" i="3"/>
  <c r="AF1824" i="3"/>
  <c r="W1824" i="3"/>
  <c r="V1824" i="3"/>
  <c r="U1824" i="3"/>
  <c r="AH1823" i="3"/>
  <c r="AG1823" i="3"/>
  <c r="AF1823" i="3"/>
  <c r="W1823" i="3"/>
  <c r="V1823" i="3"/>
  <c r="U1823" i="3"/>
  <c r="AH1822" i="3"/>
  <c r="AG1822" i="3"/>
  <c r="AF1822" i="3"/>
  <c r="W1822" i="3"/>
  <c r="V1822" i="3"/>
  <c r="U1822" i="3"/>
  <c r="AH1821" i="3"/>
  <c r="AG1821" i="3"/>
  <c r="AF1821" i="3"/>
  <c r="W1821" i="3"/>
  <c r="V1821" i="3"/>
  <c r="U1821" i="3"/>
  <c r="AH1820" i="3"/>
  <c r="AG1820" i="3"/>
  <c r="AF1820" i="3"/>
  <c r="W1820" i="3"/>
  <c r="V1820" i="3"/>
  <c r="U1820" i="3"/>
  <c r="AH1819" i="3"/>
  <c r="AG1819" i="3"/>
  <c r="AF1819" i="3"/>
  <c r="W1819" i="3"/>
  <c r="V1819" i="3"/>
  <c r="U1819" i="3"/>
  <c r="AH1818" i="3"/>
  <c r="AG1818" i="3"/>
  <c r="AF1818" i="3"/>
  <c r="W1818" i="3"/>
  <c r="V1818" i="3"/>
  <c r="U1818" i="3"/>
  <c r="AH1817" i="3"/>
  <c r="AG1817" i="3"/>
  <c r="AF1817" i="3"/>
  <c r="W1817" i="3"/>
  <c r="V1817" i="3"/>
  <c r="U1817" i="3"/>
  <c r="AH1816" i="3"/>
  <c r="AG1816" i="3"/>
  <c r="AF1816" i="3"/>
  <c r="W1816" i="3"/>
  <c r="V1816" i="3"/>
  <c r="U1816" i="3"/>
  <c r="AH1815" i="3"/>
  <c r="AG1815" i="3"/>
  <c r="AF1815" i="3"/>
  <c r="W1815" i="3"/>
  <c r="V1815" i="3"/>
  <c r="U1815" i="3"/>
  <c r="AH1814" i="3"/>
  <c r="AG1814" i="3"/>
  <c r="AF1814" i="3"/>
  <c r="W1814" i="3"/>
  <c r="V1814" i="3"/>
  <c r="U1814" i="3"/>
  <c r="AH1813" i="3"/>
  <c r="AG1813" i="3"/>
  <c r="AF1813" i="3"/>
  <c r="W1813" i="3"/>
  <c r="V1813" i="3"/>
  <c r="U1813" i="3"/>
  <c r="AH1812" i="3"/>
  <c r="AG1812" i="3"/>
  <c r="AF1812" i="3"/>
  <c r="W1812" i="3"/>
  <c r="V1812" i="3"/>
  <c r="U1812" i="3"/>
  <c r="AH1811" i="3"/>
  <c r="AG1811" i="3"/>
  <c r="AF1811" i="3"/>
  <c r="Z1811" i="3" s="1"/>
  <c r="W1811" i="3"/>
  <c r="V1811" i="3"/>
  <c r="U1811" i="3"/>
  <c r="AH1810" i="3"/>
  <c r="AG1810" i="3"/>
  <c r="AF1810" i="3"/>
  <c r="W1810" i="3"/>
  <c r="V1810" i="3"/>
  <c r="U1810" i="3"/>
  <c r="AH1809" i="3"/>
  <c r="AG1809" i="3"/>
  <c r="AF1809" i="3"/>
  <c r="W1809" i="3"/>
  <c r="V1809" i="3"/>
  <c r="U1809" i="3"/>
  <c r="AH1808" i="3"/>
  <c r="AG1808" i="3"/>
  <c r="AF1808" i="3"/>
  <c r="Z1808" i="3" s="1"/>
  <c r="W1808" i="3"/>
  <c r="V1808" i="3"/>
  <c r="U1808" i="3"/>
  <c r="AH1807" i="3"/>
  <c r="AG1807" i="3"/>
  <c r="AF1807" i="3"/>
  <c r="W1807" i="3"/>
  <c r="V1807" i="3"/>
  <c r="U1807" i="3"/>
  <c r="AH1806" i="3"/>
  <c r="AG1806" i="3"/>
  <c r="AF1806" i="3"/>
  <c r="W1806" i="3"/>
  <c r="V1806" i="3"/>
  <c r="U1806" i="3"/>
  <c r="AH1805" i="3"/>
  <c r="AG1805" i="3"/>
  <c r="AF1805" i="3"/>
  <c r="Z1805" i="3" s="1"/>
  <c r="W1805" i="3"/>
  <c r="V1805" i="3"/>
  <c r="U1805" i="3"/>
  <c r="AH1804" i="3"/>
  <c r="AG1804" i="3"/>
  <c r="AF1804" i="3"/>
  <c r="Z1804" i="3" s="1"/>
  <c r="W1804" i="3"/>
  <c r="V1804" i="3"/>
  <c r="U1804" i="3"/>
  <c r="AH1803" i="3"/>
  <c r="AG1803" i="3"/>
  <c r="AF1803" i="3"/>
  <c r="W1803" i="3"/>
  <c r="V1803" i="3"/>
  <c r="U1803" i="3"/>
  <c r="AH1802" i="3"/>
  <c r="AG1802" i="3"/>
  <c r="AF1802" i="3"/>
  <c r="W1802" i="3"/>
  <c r="V1802" i="3"/>
  <c r="U1802" i="3"/>
  <c r="AH1801" i="3"/>
  <c r="AG1801" i="3"/>
  <c r="AF1801" i="3"/>
  <c r="W1801" i="3"/>
  <c r="V1801" i="3"/>
  <c r="U1801" i="3"/>
  <c r="AH1800" i="3"/>
  <c r="AG1800" i="3"/>
  <c r="AF1800" i="3"/>
  <c r="W1800" i="3"/>
  <c r="V1800" i="3"/>
  <c r="U1800" i="3"/>
  <c r="AH1799" i="3"/>
  <c r="AG1799" i="3"/>
  <c r="AF1799" i="3"/>
  <c r="W1799" i="3"/>
  <c r="V1799" i="3"/>
  <c r="U1799" i="3"/>
  <c r="AH1798" i="3"/>
  <c r="AG1798" i="3"/>
  <c r="AF1798" i="3"/>
  <c r="W1798" i="3"/>
  <c r="V1798" i="3"/>
  <c r="U1798" i="3"/>
  <c r="AH1797" i="3"/>
  <c r="AG1797" i="3"/>
  <c r="AF1797" i="3"/>
  <c r="W1797" i="3"/>
  <c r="V1797" i="3"/>
  <c r="U1797" i="3"/>
  <c r="AH1796" i="3"/>
  <c r="AG1796" i="3"/>
  <c r="AF1796" i="3"/>
  <c r="Z1796" i="3" s="1"/>
  <c r="W1796" i="3"/>
  <c r="V1796" i="3"/>
  <c r="U1796" i="3"/>
  <c r="AH1795" i="3"/>
  <c r="AG1795" i="3"/>
  <c r="AF1795" i="3"/>
  <c r="W1795" i="3"/>
  <c r="V1795" i="3"/>
  <c r="U1795" i="3"/>
  <c r="O1795" i="3" s="1"/>
  <c r="AH1794" i="3"/>
  <c r="AG1794" i="3"/>
  <c r="AF1794" i="3"/>
  <c r="W1794" i="3"/>
  <c r="V1794" i="3"/>
  <c r="U1794" i="3"/>
  <c r="AH1793" i="3"/>
  <c r="AG1793" i="3"/>
  <c r="AF1793" i="3"/>
  <c r="W1793" i="3"/>
  <c r="V1793" i="3"/>
  <c r="U1793" i="3"/>
  <c r="AH1792" i="3"/>
  <c r="AG1792" i="3"/>
  <c r="AF1792" i="3"/>
  <c r="W1792" i="3"/>
  <c r="V1792" i="3"/>
  <c r="U1792" i="3"/>
  <c r="AH1791" i="3"/>
  <c r="AG1791" i="3"/>
  <c r="AF1791" i="3"/>
  <c r="W1791" i="3"/>
  <c r="V1791" i="3"/>
  <c r="U1791" i="3"/>
  <c r="O1791" i="3" s="1"/>
  <c r="AH1790" i="3"/>
  <c r="AG1790" i="3"/>
  <c r="AF1790" i="3"/>
  <c r="W1790" i="3"/>
  <c r="V1790" i="3"/>
  <c r="U1790" i="3"/>
  <c r="AH1789" i="3"/>
  <c r="AG1789" i="3"/>
  <c r="AF1789" i="3"/>
  <c r="W1789" i="3"/>
  <c r="V1789" i="3"/>
  <c r="U1789" i="3"/>
  <c r="AH1788" i="3"/>
  <c r="AG1788" i="3"/>
  <c r="AF1788" i="3"/>
  <c r="W1788" i="3"/>
  <c r="V1788" i="3"/>
  <c r="U1788" i="3"/>
  <c r="AH1787" i="3"/>
  <c r="AG1787" i="3"/>
  <c r="AF1787" i="3"/>
  <c r="W1787" i="3"/>
  <c r="V1787" i="3"/>
  <c r="U1787" i="3"/>
  <c r="O1787" i="3" s="1"/>
  <c r="AH1786" i="3"/>
  <c r="AG1786" i="3"/>
  <c r="AF1786" i="3"/>
  <c r="W1786" i="3"/>
  <c r="V1786" i="3"/>
  <c r="U1786" i="3"/>
  <c r="AH1785" i="3"/>
  <c r="AG1785" i="3"/>
  <c r="AF1785" i="3"/>
  <c r="W1785" i="3"/>
  <c r="V1785" i="3"/>
  <c r="U1785" i="3"/>
  <c r="AH1784" i="3"/>
  <c r="AG1784" i="3"/>
  <c r="AF1784" i="3"/>
  <c r="W1784" i="3"/>
  <c r="V1784" i="3"/>
  <c r="U1784" i="3"/>
  <c r="AH1783" i="3"/>
  <c r="AG1783" i="3"/>
  <c r="AF1783" i="3"/>
  <c r="W1783" i="3"/>
  <c r="V1783" i="3"/>
  <c r="U1783" i="3"/>
  <c r="AH1782" i="3"/>
  <c r="AG1782" i="3"/>
  <c r="AF1782" i="3"/>
  <c r="W1782" i="3"/>
  <c r="V1782" i="3"/>
  <c r="U1782" i="3"/>
  <c r="AH1781" i="3"/>
  <c r="AG1781" i="3"/>
  <c r="AF1781" i="3"/>
  <c r="W1781" i="3"/>
  <c r="V1781" i="3"/>
  <c r="U1781" i="3"/>
  <c r="AH1780" i="3"/>
  <c r="AG1780" i="3"/>
  <c r="AF1780" i="3"/>
  <c r="W1780" i="3"/>
  <c r="V1780" i="3"/>
  <c r="U1780" i="3"/>
  <c r="AH1779" i="3"/>
  <c r="AG1779" i="3"/>
  <c r="AF1779" i="3"/>
  <c r="W1779" i="3"/>
  <c r="V1779" i="3"/>
  <c r="U1779" i="3"/>
  <c r="AH1778" i="3"/>
  <c r="AG1778" i="3"/>
  <c r="AF1778" i="3"/>
  <c r="W1778" i="3"/>
  <c r="V1778" i="3"/>
  <c r="U1778" i="3"/>
  <c r="AH1777" i="3"/>
  <c r="AG1777" i="3"/>
  <c r="AF1777" i="3"/>
  <c r="W1777" i="3"/>
  <c r="V1777" i="3"/>
  <c r="U1777" i="3"/>
  <c r="AH1776" i="3"/>
  <c r="AG1776" i="3"/>
  <c r="AF1776" i="3"/>
  <c r="W1776" i="3"/>
  <c r="V1776" i="3"/>
  <c r="U1776" i="3"/>
  <c r="O1776" i="3" s="1"/>
  <c r="AH1775" i="3"/>
  <c r="AG1775" i="3"/>
  <c r="AF1775" i="3"/>
  <c r="W1775" i="3"/>
  <c r="V1775" i="3"/>
  <c r="U1775" i="3"/>
  <c r="AH1774" i="3"/>
  <c r="AG1774" i="3"/>
  <c r="AF1774" i="3"/>
  <c r="W1774" i="3"/>
  <c r="V1774" i="3"/>
  <c r="U1774" i="3"/>
  <c r="AH1773" i="3"/>
  <c r="AG1773" i="3"/>
  <c r="AF1773" i="3"/>
  <c r="W1773" i="3"/>
  <c r="V1773" i="3"/>
  <c r="U1773" i="3"/>
  <c r="AH1772" i="3"/>
  <c r="AG1772" i="3"/>
  <c r="AF1772" i="3"/>
  <c r="W1772" i="3"/>
  <c r="V1772" i="3"/>
  <c r="U1772" i="3"/>
  <c r="AH1771" i="3"/>
  <c r="AG1771" i="3"/>
  <c r="AF1771" i="3"/>
  <c r="W1771" i="3"/>
  <c r="V1771" i="3"/>
  <c r="U1771" i="3"/>
  <c r="AH1770" i="3"/>
  <c r="AG1770" i="3"/>
  <c r="AF1770" i="3"/>
  <c r="W1770" i="3"/>
  <c r="V1770" i="3"/>
  <c r="U1770" i="3"/>
  <c r="AH1769" i="3"/>
  <c r="AG1769" i="3"/>
  <c r="AF1769" i="3"/>
  <c r="W1769" i="3"/>
  <c r="V1769" i="3"/>
  <c r="U1769" i="3"/>
  <c r="AH1768" i="3"/>
  <c r="AG1768" i="3"/>
  <c r="AF1768" i="3"/>
  <c r="W1768" i="3"/>
  <c r="V1768" i="3"/>
  <c r="U1768" i="3"/>
  <c r="AH1767" i="3"/>
  <c r="AG1767" i="3"/>
  <c r="AF1767" i="3"/>
  <c r="W1767" i="3"/>
  <c r="V1767" i="3"/>
  <c r="U1767" i="3"/>
  <c r="AH1766" i="3"/>
  <c r="AG1766" i="3"/>
  <c r="AF1766" i="3"/>
  <c r="W1766" i="3"/>
  <c r="V1766" i="3"/>
  <c r="U1766" i="3"/>
  <c r="AH1765" i="3"/>
  <c r="AG1765" i="3"/>
  <c r="AF1765" i="3"/>
  <c r="W1765" i="3"/>
  <c r="V1765" i="3"/>
  <c r="U1765" i="3"/>
  <c r="AH1764" i="3"/>
  <c r="AG1764" i="3"/>
  <c r="AF1764" i="3"/>
  <c r="W1764" i="3"/>
  <c r="V1764" i="3"/>
  <c r="U1764" i="3"/>
  <c r="AH1763" i="3"/>
  <c r="AG1763" i="3"/>
  <c r="AF1763" i="3"/>
  <c r="W1763" i="3"/>
  <c r="V1763" i="3"/>
  <c r="U1763" i="3"/>
  <c r="AH1762" i="3"/>
  <c r="AG1762" i="3"/>
  <c r="AF1762" i="3"/>
  <c r="W1762" i="3"/>
  <c r="V1762" i="3"/>
  <c r="U1762" i="3"/>
  <c r="AH1761" i="3"/>
  <c r="AG1761" i="3"/>
  <c r="AF1761" i="3"/>
  <c r="W1761" i="3"/>
  <c r="V1761" i="3"/>
  <c r="U1761" i="3"/>
  <c r="AH1760" i="3"/>
  <c r="AG1760" i="3"/>
  <c r="AF1760" i="3"/>
  <c r="W1760" i="3"/>
  <c r="V1760" i="3"/>
  <c r="U1760" i="3"/>
  <c r="AH1759" i="3"/>
  <c r="AG1759" i="3"/>
  <c r="AF1759" i="3"/>
  <c r="W1759" i="3"/>
  <c r="V1759" i="3"/>
  <c r="U1759" i="3"/>
  <c r="O1759" i="3" s="1"/>
  <c r="AH1758" i="3"/>
  <c r="AG1758" i="3"/>
  <c r="AF1758" i="3"/>
  <c r="W1758" i="3"/>
  <c r="V1758" i="3"/>
  <c r="U1758" i="3"/>
  <c r="AH1757" i="3"/>
  <c r="AG1757" i="3"/>
  <c r="AF1757" i="3"/>
  <c r="W1757" i="3"/>
  <c r="V1757" i="3"/>
  <c r="U1757" i="3"/>
  <c r="AH1756" i="3"/>
  <c r="AG1756" i="3"/>
  <c r="AF1756" i="3"/>
  <c r="W1756" i="3"/>
  <c r="V1756" i="3"/>
  <c r="U1756" i="3"/>
  <c r="AH1755" i="3"/>
  <c r="AG1755" i="3"/>
  <c r="AF1755" i="3"/>
  <c r="W1755" i="3"/>
  <c r="V1755" i="3"/>
  <c r="U1755" i="3"/>
  <c r="AH1754" i="3"/>
  <c r="AG1754" i="3"/>
  <c r="AF1754" i="3"/>
  <c r="W1754" i="3"/>
  <c r="V1754" i="3"/>
  <c r="U1754" i="3"/>
  <c r="AH1753" i="3"/>
  <c r="AG1753" i="3"/>
  <c r="AF1753" i="3"/>
  <c r="W1753" i="3"/>
  <c r="V1753" i="3"/>
  <c r="U1753" i="3"/>
  <c r="AH1752" i="3"/>
  <c r="AG1752" i="3"/>
  <c r="AF1752" i="3"/>
  <c r="Z1752" i="3" s="1"/>
  <c r="W1752" i="3"/>
  <c r="V1752" i="3"/>
  <c r="U1752" i="3"/>
  <c r="AH1751" i="3"/>
  <c r="AG1751" i="3"/>
  <c r="AF1751" i="3"/>
  <c r="W1751" i="3"/>
  <c r="V1751" i="3"/>
  <c r="U1751" i="3"/>
  <c r="AH1750" i="3"/>
  <c r="AG1750" i="3"/>
  <c r="AF1750" i="3"/>
  <c r="W1750" i="3"/>
  <c r="V1750" i="3"/>
  <c r="U1750" i="3"/>
  <c r="AH1749" i="3"/>
  <c r="AG1749" i="3"/>
  <c r="AF1749" i="3"/>
  <c r="W1749" i="3"/>
  <c r="V1749" i="3"/>
  <c r="U1749" i="3"/>
  <c r="AH1748" i="3"/>
  <c r="AG1748" i="3"/>
  <c r="AF1748" i="3"/>
  <c r="W1748" i="3"/>
  <c r="V1748" i="3"/>
  <c r="U1748" i="3"/>
  <c r="AH1747" i="3"/>
  <c r="AG1747" i="3"/>
  <c r="AF1747" i="3"/>
  <c r="W1747" i="3"/>
  <c r="V1747" i="3"/>
  <c r="U1747" i="3"/>
  <c r="O1747" i="3" s="1"/>
  <c r="AH1746" i="3"/>
  <c r="AG1746" i="3"/>
  <c r="AF1746" i="3"/>
  <c r="W1746" i="3"/>
  <c r="V1746" i="3"/>
  <c r="U1746" i="3"/>
  <c r="AH1745" i="3"/>
  <c r="AG1745" i="3"/>
  <c r="AF1745" i="3"/>
  <c r="W1745" i="3"/>
  <c r="V1745" i="3"/>
  <c r="U1745" i="3"/>
  <c r="AH1744" i="3"/>
  <c r="AG1744" i="3"/>
  <c r="AF1744" i="3"/>
  <c r="W1744" i="3"/>
  <c r="V1744" i="3"/>
  <c r="U1744" i="3"/>
  <c r="AH1743" i="3"/>
  <c r="AG1743" i="3"/>
  <c r="AF1743" i="3"/>
  <c r="W1743" i="3"/>
  <c r="V1743" i="3"/>
  <c r="U1743" i="3"/>
  <c r="AH1742" i="3"/>
  <c r="AG1742" i="3"/>
  <c r="AF1742" i="3"/>
  <c r="W1742" i="3"/>
  <c r="V1742" i="3"/>
  <c r="U1742" i="3"/>
  <c r="AH1741" i="3"/>
  <c r="AG1741" i="3"/>
  <c r="AF1741" i="3"/>
  <c r="Z1741" i="3" s="1"/>
  <c r="W1741" i="3"/>
  <c r="V1741" i="3"/>
  <c r="U1741" i="3"/>
  <c r="AH1740" i="3"/>
  <c r="AG1740" i="3"/>
  <c r="AF1740" i="3"/>
  <c r="W1740" i="3"/>
  <c r="V1740" i="3"/>
  <c r="U1740" i="3"/>
  <c r="AH1739" i="3"/>
  <c r="AG1739" i="3"/>
  <c r="AF1739" i="3"/>
  <c r="Z1739" i="3" s="1"/>
  <c r="W1739" i="3"/>
  <c r="V1739" i="3"/>
  <c r="U1739" i="3"/>
  <c r="AH1738" i="3"/>
  <c r="AG1738" i="3"/>
  <c r="AF1738" i="3"/>
  <c r="W1738" i="3"/>
  <c r="V1738" i="3"/>
  <c r="U1738" i="3"/>
  <c r="AH1737" i="3"/>
  <c r="AG1737" i="3"/>
  <c r="AF1737" i="3"/>
  <c r="W1737" i="3"/>
  <c r="V1737" i="3"/>
  <c r="U1737" i="3"/>
  <c r="AH1736" i="3"/>
  <c r="AG1736" i="3"/>
  <c r="AF1736" i="3"/>
  <c r="W1736" i="3"/>
  <c r="V1736" i="3"/>
  <c r="U1736" i="3"/>
  <c r="AH1735" i="3"/>
  <c r="AG1735" i="3"/>
  <c r="AF1735" i="3"/>
  <c r="W1735" i="3"/>
  <c r="V1735" i="3"/>
  <c r="U1735" i="3"/>
  <c r="AH1734" i="3"/>
  <c r="AG1734" i="3"/>
  <c r="AF1734" i="3"/>
  <c r="W1734" i="3"/>
  <c r="V1734" i="3"/>
  <c r="U1734" i="3"/>
  <c r="AH1733" i="3"/>
  <c r="AG1733" i="3"/>
  <c r="AF1733" i="3"/>
  <c r="W1733" i="3"/>
  <c r="V1733" i="3"/>
  <c r="U1733" i="3"/>
  <c r="AH1732" i="3"/>
  <c r="AG1732" i="3"/>
  <c r="AF1732" i="3"/>
  <c r="W1732" i="3"/>
  <c r="V1732" i="3"/>
  <c r="U1732" i="3"/>
  <c r="AH1731" i="3"/>
  <c r="AG1731" i="3"/>
  <c r="AF1731" i="3"/>
  <c r="Z1731" i="3" s="1"/>
  <c r="W1731" i="3"/>
  <c r="V1731" i="3"/>
  <c r="U1731" i="3"/>
  <c r="AH1730" i="3"/>
  <c r="AG1730" i="3"/>
  <c r="AF1730" i="3"/>
  <c r="W1730" i="3"/>
  <c r="V1730" i="3"/>
  <c r="U1730" i="3"/>
  <c r="AH1729" i="3"/>
  <c r="AG1729" i="3"/>
  <c r="AF1729" i="3"/>
  <c r="W1729" i="3"/>
  <c r="V1729" i="3"/>
  <c r="U1729" i="3"/>
  <c r="AH1728" i="3"/>
  <c r="AG1728" i="3"/>
  <c r="AF1728" i="3"/>
  <c r="W1728" i="3"/>
  <c r="V1728" i="3"/>
  <c r="U1728" i="3"/>
  <c r="AH1727" i="3"/>
  <c r="AG1727" i="3"/>
  <c r="AF1727" i="3"/>
  <c r="Z1727" i="3" s="1"/>
  <c r="W1727" i="3"/>
  <c r="V1727" i="3"/>
  <c r="U1727" i="3"/>
  <c r="AH1726" i="3"/>
  <c r="AG1726" i="3"/>
  <c r="AF1726" i="3"/>
  <c r="W1726" i="3"/>
  <c r="V1726" i="3"/>
  <c r="U1726" i="3"/>
  <c r="AH1725" i="3"/>
  <c r="AG1725" i="3"/>
  <c r="AF1725" i="3"/>
  <c r="W1725" i="3"/>
  <c r="V1725" i="3"/>
  <c r="U1725" i="3"/>
  <c r="AH1724" i="3"/>
  <c r="AG1724" i="3"/>
  <c r="AF1724" i="3"/>
  <c r="W1724" i="3"/>
  <c r="V1724" i="3"/>
  <c r="U1724" i="3"/>
  <c r="AH1723" i="3"/>
  <c r="AG1723" i="3"/>
  <c r="AF1723" i="3"/>
  <c r="W1723" i="3"/>
  <c r="V1723" i="3"/>
  <c r="U1723" i="3"/>
  <c r="AH1722" i="3"/>
  <c r="AG1722" i="3"/>
  <c r="AF1722" i="3"/>
  <c r="W1722" i="3"/>
  <c r="V1722" i="3"/>
  <c r="U1722" i="3"/>
  <c r="AH1721" i="3"/>
  <c r="AG1721" i="3"/>
  <c r="AF1721" i="3"/>
  <c r="W1721" i="3"/>
  <c r="V1721" i="3"/>
  <c r="U1721" i="3"/>
  <c r="AH1720" i="3"/>
  <c r="AG1720" i="3"/>
  <c r="AF1720" i="3"/>
  <c r="W1720" i="3"/>
  <c r="V1720" i="3"/>
  <c r="U1720" i="3"/>
  <c r="AH1719" i="3"/>
  <c r="AG1719" i="3"/>
  <c r="AF1719" i="3"/>
  <c r="Z1719" i="3" s="1"/>
  <c r="W1719" i="3"/>
  <c r="V1719" i="3"/>
  <c r="U1719" i="3"/>
  <c r="AH1718" i="3"/>
  <c r="AG1718" i="3"/>
  <c r="AF1718" i="3"/>
  <c r="W1718" i="3"/>
  <c r="V1718" i="3"/>
  <c r="U1718" i="3"/>
  <c r="AH1717" i="3"/>
  <c r="AG1717" i="3"/>
  <c r="AF1717" i="3"/>
  <c r="W1717" i="3"/>
  <c r="V1717" i="3"/>
  <c r="U1717" i="3"/>
  <c r="AH1716" i="3"/>
  <c r="AG1716" i="3"/>
  <c r="AF1716" i="3"/>
  <c r="W1716" i="3"/>
  <c r="V1716" i="3"/>
  <c r="U1716" i="3"/>
  <c r="AH1715" i="3"/>
  <c r="AG1715" i="3"/>
  <c r="AF1715" i="3"/>
  <c r="Z1715" i="3" s="1"/>
  <c r="W1715" i="3"/>
  <c r="V1715" i="3"/>
  <c r="U1715" i="3"/>
  <c r="AH1714" i="3"/>
  <c r="AG1714" i="3"/>
  <c r="AF1714" i="3"/>
  <c r="W1714" i="3"/>
  <c r="V1714" i="3"/>
  <c r="U1714" i="3"/>
  <c r="AH1713" i="3"/>
  <c r="AG1713" i="3"/>
  <c r="AF1713" i="3"/>
  <c r="W1713" i="3"/>
  <c r="V1713" i="3"/>
  <c r="U1713" i="3"/>
  <c r="AH1712" i="3"/>
  <c r="AG1712" i="3"/>
  <c r="AF1712" i="3"/>
  <c r="W1712" i="3"/>
  <c r="V1712" i="3"/>
  <c r="U1712" i="3"/>
  <c r="AH1711" i="3"/>
  <c r="AG1711" i="3"/>
  <c r="AF1711" i="3"/>
  <c r="Z1711" i="3" s="1"/>
  <c r="W1711" i="3"/>
  <c r="V1711" i="3"/>
  <c r="U1711" i="3"/>
  <c r="AH1710" i="3"/>
  <c r="AG1710" i="3"/>
  <c r="AF1710" i="3"/>
  <c r="W1710" i="3"/>
  <c r="V1710" i="3"/>
  <c r="U1710" i="3"/>
  <c r="AH1709" i="3"/>
  <c r="AG1709" i="3"/>
  <c r="AF1709" i="3"/>
  <c r="W1709" i="3"/>
  <c r="V1709" i="3"/>
  <c r="U1709" i="3"/>
  <c r="AH1708" i="3"/>
  <c r="AG1708" i="3"/>
  <c r="AF1708" i="3"/>
  <c r="W1708" i="3"/>
  <c r="V1708" i="3"/>
  <c r="U1708" i="3"/>
  <c r="AH1707" i="3"/>
  <c r="AG1707" i="3"/>
  <c r="AF1707" i="3"/>
  <c r="Z1707" i="3" s="1"/>
  <c r="W1707" i="3"/>
  <c r="V1707" i="3"/>
  <c r="U1707" i="3"/>
  <c r="AH1706" i="3"/>
  <c r="AG1706" i="3"/>
  <c r="AF1706" i="3"/>
  <c r="W1706" i="3"/>
  <c r="V1706" i="3"/>
  <c r="U1706" i="3"/>
  <c r="AH1705" i="3"/>
  <c r="AG1705" i="3"/>
  <c r="AF1705" i="3"/>
  <c r="W1705" i="3"/>
  <c r="V1705" i="3"/>
  <c r="U1705" i="3"/>
  <c r="AH1704" i="3"/>
  <c r="AG1704" i="3"/>
  <c r="AF1704" i="3"/>
  <c r="W1704" i="3"/>
  <c r="V1704" i="3"/>
  <c r="U1704" i="3"/>
  <c r="AH1703" i="3"/>
  <c r="AG1703" i="3"/>
  <c r="AF1703" i="3"/>
  <c r="W1703" i="3"/>
  <c r="V1703" i="3"/>
  <c r="U1703" i="3"/>
  <c r="AH1702" i="3"/>
  <c r="AG1702" i="3"/>
  <c r="AF1702" i="3"/>
  <c r="W1702" i="3"/>
  <c r="V1702" i="3"/>
  <c r="U1702" i="3"/>
  <c r="AH1701" i="3"/>
  <c r="AG1701" i="3"/>
  <c r="AF1701" i="3"/>
  <c r="W1701" i="3"/>
  <c r="V1701" i="3"/>
  <c r="U1701" i="3"/>
  <c r="AH1700" i="3"/>
  <c r="AG1700" i="3"/>
  <c r="AF1700" i="3"/>
  <c r="W1700" i="3"/>
  <c r="V1700" i="3"/>
  <c r="U1700" i="3"/>
  <c r="AH1699" i="3"/>
  <c r="AG1699" i="3"/>
  <c r="AF1699" i="3"/>
  <c r="Z1699" i="3" s="1"/>
  <c r="W1699" i="3"/>
  <c r="V1699" i="3"/>
  <c r="U1699" i="3"/>
  <c r="AH1698" i="3"/>
  <c r="AG1698" i="3"/>
  <c r="AF1698" i="3"/>
  <c r="W1698" i="3"/>
  <c r="V1698" i="3"/>
  <c r="U1698" i="3"/>
  <c r="AH1697" i="3"/>
  <c r="AG1697" i="3"/>
  <c r="AF1697" i="3"/>
  <c r="W1697" i="3"/>
  <c r="V1697" i="3"/>
  <c r="U1697" i="3"/>
  <c r="AH1696" i="3"/>
  <c r="AG1696" i="3"/>
  <c r="AF1696" i="3"/>
  <c r="W1696" i="3"/>
  <c r="V1696" i="3"/>
  <c r="U1696" i="3"/>
  <c r="AH1695" i="3"/>
  <c r="AG1695" i="3"/>
  <c r="AF1695" i="3"/>
  <c r="Z1695" i="3" s="1"/>
  <c r="W1695" i="3"/>
  <c r="V1695" i="3"/>
  <c r="U1695" i="3"/>
  <c r="AH1694" i="3"/>
  <c r="AG1694" i="3"/>
  <c r="AF1694" i="3"/>
  <c r="W1694" i="3"/>
  <c r="V1694" i="3"/>
  <c r="U1694" i="3"/>
  <c r="AH1693" i="3"/>
  <c r="AG1693" i="3"/>
  <c r="AF1693" i="3"/>
  <c r="W1693" i="3"/>
  <c r="V1693" i="3"/>
  <c r="U1693" i="3"/>
  <c r="AH1692" i="3"/>
  <c r="AG1692" i="3"/>
  <c r="AF1692" i="3"/>
  <c r="W1692" i="3"/>
  <c r="V1692" i="3"/>
  <c r="U1692" i="3"/>
  <c r="AH1691" i="3"/>
  <c r="AG1691" i="3"/>
  <c r="AF1691" i="3"/>
  <c r="W1691" i="3"/>
  <c r="V1691" i="3"/>
  <c r="U1691" i="3"/>
  <c r="AH1690" i="3"/>
  <c r="AG1690" i="3"/>
  <c r="AF1690" i="3"/>
  <c r="W1690" i="3"/>
  <c r="V1690" i="3"/>
  <c r="U1690" i="3"/>
  <c r="AH1689" i="3"/>
  <c r="AG1689" i="3"/>
  <c r="AF1689" i="3"/>
  <c r="W1689" i="3"/>
  <c r="V1689" i="3"/>
  <c r="U1689" i="3"/>
  <c r="AH1688" i="3"/>
  <c r="AG1688" i="3"/>
  <c r="AF1688" i="3"/>
  <c r="W1688" i="3"/>
  <c r="V1688" i="3"/>
  <c r="U1688" i="3"/>
  <c r="AH1687" i="3"/>
  <c r="AG1687" i="3"/>
  <c r="AF1687" i="3"/>
  <c r="Z1687" i="3" s="1"/>
  <c r="W1687" i="3"/>
  <c r="V1687" i="3"/>
  <c r="U1687" i="3"/>
  <c r="AH1686" i="3"/>
  <c r="AG1686" i="3"/>
  <c r="AF1686" i="3"/>
  <c r="W1686" i="3"/>
  <c r="V1686" i="3"/>
  <c r="U1686" i="3"/>
  <c r="AH1685" i="3"/>
  <c r="AG1685" i="3"/>
  <c r="AF1685" i="3"/>
  <c r="W1685" i="3"/>
  <c r="V1685" i="3"/>
  <c r="U1685" i="3"/>
  <c r="AH1684" i="3"/>
  <c r="AG1684" i="3"/>
  <c r="AF1684" i="3"/>
  <c r="W1684" i="3"/>
  <c r="V1684" i="3"/>
  <c r="U1684" i="3"/>
  <c r="AH1683" i="3"/>
  <c r="AG1683" i="3"/>
  <c r="AF1683" i="3"/>
  <c r="Z1683" i="3" s="1"/>
  <c r="W1683" i="3"/>
  <c r="V1683" i="3"/>
  <c r="U1683" i="3"/>
  <c r="AH1682" i="3"/>
  <c r="AG1682" i="3"/>
  <c r="AF1682" i="3"/>
  <c r="W1682" i="3"/>
  <c r="V1682" i="3"/>
  <c r="U1682" i="3"/>
  <c r="AH1681" i="3"/>
  <c r="AG1681" i="3"/>
  <c r="AF1681" i="3"/>
  <c r="W1681" i="3"/>
  <c r="V1681" i="3"/>
  <c r="U1681" i="3"/>
  <c r="AH1680" i="3"/>
  <c r="AG1680" i="3"/>
  <c r="AF1680" i="3"/>
  <c r="W1680" i="3"/>
  <c r="V1680" i="3"/>
  <c r="U1680" i="3"/>
  <c r="AH1679" i="3"/>
  <c r="AG1679" i="3"/>
  <c r="AF1679" i="3"/>
  <c r="W1679" i="3"/>
  <c r="V1679" i="3"/>
  <c r="U1679" i="3"/>
  <c r="AH1678" i="3"/>
  <c r="AG1678" i="3"/>
  <c r="AF1678" i="3"/>
  <c r="W1678" i="3"/>
  <c r="V1678" i="3"/>
  <c r="U1678" i="3"/>
  <c r="AH1677" i="3"/>
  <c r="AG1677" i="3"/>
  <c r="AF1677" i="3"/>
  <c r="W1677" i="3"/>
  <c r="V1677" i="3"/>
  <c r="U1677" i="3"/>
  <c r="AH1676" i="3"/>
  <c r="AG1676" i="3"/>
  <c r="AF1676" i="3"/>
  <c r="W1676" i="3"/>
  <c r="V1676" i="3"/>
  <c r="U1676" i="3"/>
  <c r="AH1675" i="3"/>
  <c r="AG1675" i="3"/>
  <c r="AF1675" i="3"/>
  <c r="Z1675" i="3" s="1"/>
  <c r="W1675" i="3"/>
  <c r="V1675" i="3"/>
  <c r="U1675" i="3"/>
  <c r="AH1674" i="3"/>
  <c r="AG1674" i="3"/>
  <c r="AF1674" i="3"/>
  <c r="W1674" i="3"/>
  <c r="V1674" i="3"/>
  <c r="U1674" i="3"/>
  <c r="AH1673" i="3"/>
  <c r="AG1673" i="3"/>
  <c r="AF1673" i="3"/>
  <c r="W1673" i="3"/>
  <c r="V1673" i="3"/>
  <c r="U1673" i="3"/>
  <c r="AH1672" i="3"/>
  <c r="AG1672" i="3"/>
  <c r="AF1672" i="3"/>
  <c r="W1672" i="3"/>
  <c r="V1672" i="3"/>
  <c r="U1672" i="3"/>
  <c r="AH1671" i="3"/>
  <c r="AG1671" i="3"/>
  <c r="AF1671" i="3"/>
  <c r="W1671" i="3"/>
  <c r="V1671" i="3"/>
  <c r="U1671" i="3"/>
  <c r="AH1670" i="3"/>
  <c r="AG1670" i="3"/>
  <c r="AF1670" i="3"/>
  <c r="W1670" i="3"/>
  <c r="V1670" i="3"/>
  <c r="U1670" i="3"/>
  <c r="AH1669" i="3"/>
  <c r="AG1669" i="3"/>
  <c r="AF1669" i="3"/>
  <c r="W1669" i="3"/>
  <c r="V1669" i="3"/>
  <c r="U1669" i="3"/>
  <c r="AH1668" i="3"/>
  <c r="AG1668" i="3"/>
  <c r="AF1668" i="3"/>
  <c r="W1668" i="3"/>
  <c r="V1668" i="3"/>
  <c r="U1668" i="3"/>
  <c r="AH1667" i="3"/>
  <c r="AG1667" i="3"/>
  <c r="AF1667" i="3"/>
  <c r="Z1667" i="3" s="1"/>
  <c r="W1667" i="3"/>
  <c r="V1667" i="3"/>
  <c r="U1667" i="3"/>
  <c r="AH1666" i="3"/>
  <c r="AG1666" i="3"/>
  <c r="AF1666" i="3"/>
  <c r="W1666" i="3"/>
  <c r="V1666" i="3"/>
  <c r="U1666" i="3"/>
  <c r="AH1665" i="3"/>
  <c r="AG1665" i="3"/>
  <c r="AF1665" i="3"/>
  <c r="W1665" i="3"/>
  <c r="V1665" i="3"/>
  <c r="U1665" i="3"/>
  <c r="AH1664" i="3"/>
  <c r="AG1664" i="3"/>
  <c r="AF1664" i="3"/>
  <c r="W1664" i="3"/>
  <c r="V1664" i="3"/>
  <c r="U1664" i="3"/>
  <c r="AH1663" i="3"/>
  <c r="AG1663" i="3"/>
  <c r="AF1663" i="3"/>
  <c r="Z1663" i="3" s="1"/>
  <c r="W1663" i="3"/>
  <c r="V1663" i="3"/>
  <c r="U1663" i="3"/>
  <c r="AH1662" i="3"/>
  <c r="AG1662" i="3"/>
  <c r="AF1662" i="3"/>
  <c r="W1662" i="3"/>
  <c r="V1662" i="3"/>
  <c r="U1662" i="3"/>
  <c r="AH1661" i="3"/>
  <c r="AG1661" i="3"/>
  <c r="AF1661" i="3"/>
  <c r="W1661" i="3"/>
  <c r="V1661" i="3"/>
  <c r="U1661" i="3"/>
  <c r="AH1660" i="3"/>
  <c r="AG1660" i="3"/>
  <c r="AF1660" i="3"/>
  <c r="W1660" i="3"/>
  <c r="V1660" i="3"/>
  <c r="U1660" i="3"/>
  <c r="AH1659" i="3"/>
  <c r="AG1659" i="3"/>
  <c r="AF1659" i="3"/>
  <c r="W1659" i="3"/>
  <c r="V1659" i="3"/>
  <c r="U1659" i="3"/>
  <c r="AH1658" i="3"/>
  <c r="AG1658" i="3"/>
  <c r="AF1658" i="3"/>
  <c r="W1658" i="3"/>
  <c r="V1658" i="3"/>
  <c r="U1658" i="3"/>
  <c r="AH1657" i="3"/>
  <c r="AG1657" i="3"/>
  <c r="AF1657" i="3"/>
  <c r="W1657" i="3"/>
  <c r="V1657" i="3"/>
  <c r="U1657" i="3"/>
  <c r="AH1656" i="3"/>
  <c r="AG1656" i="3"/>
  <c r="AF1656" i="3"/>
  <c r="W1656" i="3"/>
  <c r="V1656" i="3"/>
  <c r="U1656" i="3"/>
  <c r="AH1655" i="3"/>
  <c r="AG1655" i="3"/>
  <c r="AF1655" i="3"/>
  <c r="Z1655" i="3" s="1"/>
  <c r="W1655" i="3"/>
  <c r="V1655" i="3"/>
  <c r="U1655" i="3"/>
  <c r="AH1654" i="3"/>
  <c r="AG1654" i="3"/>
  <c r="AF1654" i="3"/>
  <c r="W1654" i="3"/>
  <c r="V1654" i="3"/>
  <c r="U1654" i="3"/>
  <c r="AH1653" i="3"/>
  <c r="AG1653" i="3"/>
  <c r="AF1653" i="3"/>
  <c r="W1653" i="3"/>
  <c r="V1653" i="3"/>
  <c r="U1653" i="3"/>
  <c r="AH1652" i="3"/>
  <c r="AG1652" i="3"/>
  <c r="AF1652" i="3"/>
  <c r="W1652" i="3"/>
  <c r="V1652" i="3"/>
  <c r="U1652" i="3"/>
  <c r="AH1651" i="3"/>
  <c r="AG1651" i="3"/>
  <c r="AF1651" i="3"/>
  <c r="W1651" i="3"/>
  <c r="V1651" i="3"/>
  <c r="U1651" i="3"/>
  <c r="AH1650" i="3"/>
  <c r="AG1650" i="3"/>
  <c r="AF1650" i="3"/>
  <c r="W1650" i="3"/>
  <c r="V1650" i="3"/>
  <c r="U1650" i="3"/>
  <c r="AH1649" i="3"/>
  <c r="AG1649" i="3"/>
  <c r="AF1649" i="3"/>
  <c r="W1649" i="3"/>
  <c r="V1649" i="3"/>
  <c r="U1649" i="3"/>
  <c r="AH1648" i="3"/>
  <c r="AG1648" i="3"/>
  <c r="AF1648" i="3"/>
  <c r="W1648" i="3"/>
  <c r="V1648" i="3"/>
  <c r="U1648" i="3"/>
  <c r="AH1647" i="3"/>
  <c r="AG1647" i="3"/>
  <c r="AF1647" i="3"/>
  <c r="W1647" i="3"/>
  <c r="V1647" i="3"/>
  <c r="U1647" i="3"/>
  <c r="AH1646" i="3"/>
  <c r="AG1646" i="3"/>
  <c r="AF1646" i="3"/>
  <c r="W1646" i="3"/>
  <c r="V1646" i="3"/>
  <c r="U1646" i="3"/>
  <c r="AH1645" i="3"/>
  <c r="AG1645" i="3"/>
  <c r="AF1645" i="3"/>
  <c r="W1645" i="3"/>
  <c r="V1645" i="3"/>
  <c r="U1645" i="3"/>
  <c r="AH1644" i="3"/>
  <c r="AG1644" i="3"/>
  <c r="AF1644" i="3"/>
  <c r="W1644" i="3"/>
  <c r="V1644" i="3"/>
  <c r="U1644" i="3"/>
  <c r="AH1643" i="3"/>
  <c r="AG1643" i="3"/>
  <c r="AF1643" i="3"/>
  <c r="W1643" i="3"/>
  <c r="V1643" i="3"/>
  <c r="U1643" i="3"/>
  <c r="AH1642" i="3"/>
  <c r="AG1642" i="3"/>
  <c r="AF1642" i="3"/>
  <c r="W1642" i="3"/>
  <c r="V1642" i="3"/>
  <c r="U1642" i="3"/>
  <c r="AH1641" i="3"/>
  <c r="AG1641" i="3"/>
  <c r="AF1641" i="3"/>
  <c r="W1641" i="3"/>
  <c r="V1641" i="3"/>
  <c r="U1641" i="3"/>
  <c r="AH1640" i="3"/>
  <c r="AG1640" i="3"/>
  <c r="AF1640" i="3"/>
  <c r="W1640" i="3"/>
  <c r="V1640" i="3"/>
  <c r="U1640" i="3"/>
  <c r="AH1639" i="3"/>
  <c r="AG1639" i="3"/>
  <c r="AF1639" i="3"/>
  <c r="W1639" i="3"/>
  <c r="V1639" i="3"/>
  <c r="U1639" i="3"/>
  <c r="AH1638" i="3"/>
  <c r="AG1638" i="3"/>
  <c r="AF1638" i="3"/>
  <c r="W1638" i="3"/>
  <c r="V1638" i="3"/>
  <c r="U1638" i="3"/>
  <c r="AH1637" i="3"/>
  <c r="AG1637" i="3"/>
  <c r="AF1637" i="3"/>
  <c r="W1637" i="3"/>
  <c r="V1637" i="3"/>
  <c r="U1637" i="3"/>
  <c r="AH1636" i="3"/>
  <c r="AG1636" i="3"/>
  <c r="AF1636" i="3"/>
  <c r="W1636" i="3"/>
  <c r="V1636" i="3"/>
  <c r="U1636" i="3"/>
  <c r="AH1635" i="3"/>
  <c r="AG1635" i="3"/>
  <c r="AF1635" i="3"/>
  <c r="W1635" i="3"/>
  <c r="V1635" i="3"/>
  <c r="U1635" i="3"/>
  <c r="AH1634" i="3"/>
  <c r="AG1634" i="3"/>
  <c r="AF1634" i="3"/>
  <c r="W1634" i="3"/>
  <c r="V1634" i="3"/>
  <c r="U1634" i="3"/>
  <c r="AH1633" i="3"/>
  <c r="AG1633" i="3"/>
  <c r="AF1633" i="3"/>
  <c r="W1633" i="3"/>
  <c r="V1633" i="3"/>
  <c r="U1633" i="3"/>
  <c r="AH1632" i="3"/>
  <c r="AG1632" i="3"/>
  <c r="AF1632" i="3"/>
  <c r="W1632" i="3"/>
  <c r="V1632" i="3"/>
  <c r="U1632" i="3"/>
  <c r="AH1631" i="3"/>
  <c r="AG1631" i="3"/>
  <c r="AF1631" i="3"/>
  <c r="Z1631" i="3" s="1"/>
  <c r="W1631" i="3"/>
  <c r="V1631" i="3"/>
  <c r="U1631" i="3"/>
  <c r="AH1630" i="3"/>
  <c r="AG1630" i="3"/>
  <c r="AF1630" i="3"/>
  <c r="W1630" i="3"/>
  <c r="V1630" i="3"/>
  <c r="U1630" i="3"/>
  <c r="AH1629" i="3"/>
  <c r="AG1629" i="3"/>
  <c r="AF1629" i="3"/>
  <c r="W1629" i="3"/>
  <c r="V1629" i="3"/>
  <c r="U1629" i="3"/>
  <c r="AH1628" i="3"/>
  <c r="AG1628" i="3"/>
  <c r="AF1628" i="3"/>
  <c r="W1628" i="3"/>
  <c r="V1628" i="3"/>
  <c r="U1628" i="3"/>
  <c r="AH1627" i="3"/>
  <c r="AG1627" i="3"/>
  <c r="AF1627" i="3"/>
  <c r="W1627" i="3"/>
  <c r="V1627" i="3"/>
  <c r="U1627" i="3"/>
  <c r="AH1626" i="3"/>
  <c r="AG1626" i="3"/>
  <c r="AF1626" i="3"/>
  <c r="W1626" i="3"/>
  <c r="V1626" i="3"/>
  <c r="U1626" i="3"/>
  <c r="AH1625" i="3"/>
  <c r="AG1625" i="3"/>
  <c r="AF1625" i="3"/>
  <c r="W1625" i="3"/>
  <c r="V1625" i="3"/>
  <c r="U1625" i="3"/>
  <c r="AH1624" i="3"/>
  <c r="AG1624" i="3"/>
  <c r="AF1624" i="3"/>
  <c r="W1624" i="3"/>
  <c r="V1624" i="3"/>
  <c r="U1624" i="3"/>
  <c r="AH1623" i="3"/>
  <c r="AG1623" i="3"/>
  <c r="AF1623" i="3"/>
  <c r="W1623" i="3"/>
  <c r="V1623" i="3"/>
  <c r="U1623" i="3"/>
  <c r="AH1622" i="3"/>
  <c r="AG1622" i="3"/>
  <c r="AF1622" i="3"/>
  <c r="W1622" i="3"/>
  <c r="V1622" i="3"/>
  <c r="U1622" i="3"/>
  <c r="AH1621" i="3"/>
  <c r="AG1621" i="3"/>
  <c r="AF1621" i="3"/>
  <c r="W1621" i="3"/>
  <c r="V1621" i="3"/>
  <c r="U1621" i="3"/>
  <c r="AH1620" i="3"/>
  <c r="AG1620" i="3"/>
  <c r="AF1620" i="3"/>
  <c r="W1620" i="3"/>
  <c r="V1620" i="3"/>
  <c r="U1620" i="3"/>
  <c r="AH1619" i="3"/>
  <c r="AG1619" i="3"/>
  <c r="AF1619" i="3"/>
  <c r="W1619" i="3"/>
  <c r="V1619" i="3"/>
  <c r="U1619" i="3"/>
  <c r="AH1618" i="3"/>
  <c r="AG1618" i="3"/>
  <c r="AF1618" i="3"/>
  <c r="W1618" i="3"/>
  <c r="V1618" i="3"/>
  <c r="U1618" i="3"/>
  <c r="AH1617" i="3"/>
  <c r="AG1617" i="3"/>
  <c r="AF1617" i="3"/>
  <c r="W1617" i="3"/>
  <c r="V1617" i="3"/>
  <c r="U1617" i="3"/>
  <c r="AH1616" i="3"/>
  <c r="AG1616" i="3"/>
  <c r="AF1616" i="3"/>
  <c r="W1616" i="3"/>
  <c r="V1616" i="3"/>
  <c r="U1616" i="3"/>
  <c r="AH1615" i="3"/>
  <c r="AG1615" i="3"/>
  <c r="AF1615" i="3"/>
  <c r="W1615" i="3"/>
  <c r="V1615" i="3"/>
  <c r="U1615" i="3"/>
  <c r="AH1614" i="3"/>
  <c r="AG1614" i="3"/>
  <c r="AF1614" i="3"/>
  <c r="W1614" i="3"/>
  <c r="V1614" i="3"/>
  <c r="U1614" i="3"/>
  <c r="AH1613" i="3"/>
  <c r="AG1613" i="3"/>
  <c r="AF1613" i="3"/>
  <c r="W1613" i="3"/>
  <c r="V1613" i="3"/>
  <c r="U1613" i="3"/>
  <c r="AH1612" i="3"/>
  <c r="AG1612" i="3"/>
  <c r="AF1612" i="3"/>
  <c r="W1612" i="3"/>
  <c r="V1612" i="3"/>
  <c r="U1612" i="3"/>
  <c r="AH1611" i="3"/>
  <c r="AG1611" i="3"/>
  <c r="AF1611" i="3"/>
  <c r="Z1611" i="3" s="1"/>
  <c r="W1611" i="3"/>
  <c r="V1611" i="3"/>
  <c r="U1611" i="3"/>
  <c r="AH1610" i="3"/>
  <c r="AG1610" i="3"/>
  <c r="AF1610" i="3"/>
  <c r="W1610" i="3"/>
  <c r="V1610" i="3"/>
  <c r="U1610" i="3"/>
  <c r="AH1609" i="3"/>
  <c r="AG1609" i="3"/>
  <c r="AF1609" i="3"/>
  <c r="W1609" i="3"/>
  <c r="V1609" i="3"/>
  <c r="U1609" i="3"/>
  <c r="AH1608" i="3"/>
  <c r="AG1608" i="3"/>
  <c r="AF1608" i="3"/>
  <c r="W1608" i="3"/>
  <c r="V1608" i="3"/>
  <c r="U1608" i="3"/>
  <c r="AH1607" i="3"/>
  <c r="AG1607" i="3"/>
  <c r="AF1607" i="3"/>
  <c r="W1607" i="3"/>
  <c r="V1607" i="3"/>
  <c r="U1607" i="3"/>
  <c r="AH1606" i="3"/>
  <c r="AG1606" i="3"/>
  <c r="AF1606" i="3"/>
  <c r="W1606" i="3"/>
  <c r="V1606" i="3"/>
  <c r="U1606" i="3"/>
  <c r="AH1605" i="3"/>
  <c r="AG1605" i="3"/>
  <c r="AF1605" i="3"/>
  <c r="W1605" i="3"/>
  <c r="V1605" i="3"/>
  <c r="U1605" i="3"/>
  <c r="AH1604" i="3"/>
  <c r="AG1604" i="3"/>
  <c r="AF1604" i="3"/>
  <c r="W1604" i="3"/>
  <c r="V1604" i="3"/>
  <c r="U1604" i="3"/>
  <c r="AH1603" i="3"/>
  <c r="AG1603" i="3"/>
  <c r="AF1603" i="3"/>
  <c r="W1603" i="3"/>
  <c r="V1603" i="3"/>
  <c r="U1603" i="3"/>
  <c r="AH1602" i="3"/>
  <c r="AG1602" i="3"/>
  <c r="AF1602" i="3"/>
  <c r="W1602" i="3"/>
  <c r="V1602" i="3"/>
  <c r="U1602" i="3"/>
  <c r="AH1601" i="3"/>
  <c r="AG1601" i="3"/>
  <c r="AF1601" i="3"/>
  <c r="W1601" i="3"/>
  <c r="V1601" i="3"/>
  <c r="U1601" i="3"/>
  <c r="AH1600" i="3"/>
  <c r="AG1600" i="3"/>
  <c r="AF1600" i="3"/>
  <c r="W1600" i="3"/>
  <c r="V1600" i="3"/>
  <c r="U1600" i="3"/>
  <c r="AH1599" i="3"/>
  <c r="AG1599" i="3"/>
  <c r="AF1599" i="3"/>
  <c r="W1599" i="3"/>
  <c r="V1599" i="3"/>
  <c r="U1599" i="3"/>
  <c r="O1599" i="3" s="1"/>
  <c r="AH1598" i="3"/>
  <c r="AG1598" i="3"/>
  <c r="AF1598" i="3"/>
  <c r="W1598" i="3"/>
  <c r="V1598" i="3"/>
  <c r="U1598" i="3"/>
  <c r="AH1597" i="3"/>
  <c r="AG1597" i="3"/>
  <c r="AF1597" i="3"/>
  <c r="W1597" i="3"/>
  <c r="V1597" i="3"/>
  <c r="U1597" i="3"/>
  <c r="AH1596" i="3"/>
  <c r="AG1596" i="3"/>
  <c r="AF1596" i="3"/>
  <c r="W1596" i="3"/>
  <c r="V1596" i="3"/>
  <c r="U1596" i="3"/>
  <c r="AH1595" i="3"/>
  <c r="AG1595" i="3"/>
  <c r="AF1595" i="3"/>
  <c r="W1595" i="3"/>
  <c r="V1595" i="3"/>
  <c r="U1595" i="3"/>
  <c r="O1595" i="3" s="1"/>
  <c r="AH1594" i="3"/>
  <c r="AG1594" i="3"/>
  <c r="AF1594" i="3"/>
  <c r="W1594" i="3"/>
  <c r="V1594" i="3"/>
  <c r="U1594" i="3"/>
  <c r="AH1593" i="3"/>
  <c r="AG1593" i="3"/>
  <c r="AF1593" i="3"/>
  <c r="Z1593" i="3" s="1"/>
  <c r="W1593" i="3"/>
  <c r="V1593" i="3"/>
  <c r="U1593" i="3"/>
  <c r="AH1592" i="3"/>
  <c r="AG1592" i="3"/>
  <c r="AF1592" i="3"/>
  <c r="W1592" i="3"/>
  <c r="V1592" i="3"/>
  <c r="U1592" i="3"/>
  <c r="AH1591" i="3"/>
  <c r="AG1591" i="3"/>
  <c r="AF1591" i="3"/>
  <c r="W1591" i="3"/>
  <c r="V1591" i="3"/>
  <c r="U1591" i="3"/>
  <c r="O1591" i="3"/>
  <c r="AH1590" i="3"/>
  <c r="AG1590" i="3"/>
  <c r="AF1590" i="3"/>
  <c r="W1590" i="3"/>
  <c r="V1590" i="3"/>
  <c r="U1590" i="3"/>
  <c r="O1590" i="3" s="1"/>
  <c r="AH1589" i="3"/>
  <c r="AG1589" i="3"/>
  <c r="AF1589" i="3"/>
  <c r="Z1589" i="3" s="1"/>
  <c r="W1589" i="3"/>
  <c r="V1589" i="3"/>
  <c r="U1589" i="3"/>
  <c r="AH1588" i="3"/>
  <c r="AG1588" i="3"/>
  <c r="AF1588" i="3"/>
  <c r="W1588" i="3"/>
  <c r="V1588" i="3"/>
  <c r="U1588" i="3"/>
  <c r="AH1587" i="3"/>
  <c r="AG1587" i="3"/>
  <c r="AF1587" i="3"/>
  <c r="W1587" i="3"/>
  <c r="V1587" i="3"/>
  <c r="U1587" i="3"/>
  <c r="AH1586" i="3"/>
  <c r="AG1586" i="3"/>
  <c r="AF1586" i="3"/>
  <c r="W1586" i="3"/>
  <c r="V1586" i="3"/>
  <c r="U1586" i="3"/>
  <c r="AH1585" i="3"/>
  <c r="AG1585" i="3"/>
  <c r="AF1585" i="3"/>
  <c r="Z1585" i="3" s="1"/>
  <c r="W1585" i="3"/>
  <c r="V1585" i="3"/>
  <c r="U1585" i="3"/>
  <c r="AH1584" i="3"/>
  <c r="AG1584" i="3"/>
  <c r="AF1584" i="3"/>
  <c r="W1584" i="3"/>
  <c r="V1584" i="3"/>
  <c r="U1584" i="3"/>
  <c r="AH1583" i="3"/>
  <c r="AG1583" i="3"/>
  <c r="AF1583" i="3"/>
  <c r="W1583" i="3"/>
  <c r="V1583" i="3"/>
  <c r="U1583" i="3"/>
  <c r="AH1582" i="3"/>
  <c r="AG1582" i="3"/>
  <c r="AF1582" i="3"/>
  <c r="W1582" i="3"/>
  <c r="V1582" i="3"/>
  <c r="U1582" i="3"/>
  <c r="AH1581" i="3"/>
  <c r="AG1581" i="3"/>
  <c r="AF1581" i="3"/>
  <c r="W1581" i="3"/>
  <c r="V1581" i="3"/>
  <c r="U1581" i="3"/>
  <c r="AH1580" i="3"/>
  <c r="AG1580" i="3"/>
  <c r="AF1580" i="3"/>
  <c r="W1580" i="3"/>
  <c r="V1580" i="3"/>
  <c r="U1580" i="3"/>
  <c r="AH1579" i="3"/>
  <c r="AG1579" i="3"/>
  <c r="AF1579" i="3"/>
  <c r="W1579" i="3"/>
  <c r="V1579" i="3"/>
  <c r="U1579" i="3"/>
  <c r="O1579" i="3" s="1"/>
  <c r="AH1578" i="3"/>
  <c r="AG1578" i="3"/>
  <c r="AF1578" i="3"/>
  <c r="W1578" i="3"/>
  <c r="V1578" i="3"/>
  <c r="U1578" i="3"/>
  <c r="AH1577" i="3"/>
  <c r="AG1577" i="3"/>
  <c r="AF1577" i="3"/>
  <c r="W1577" i="3"/>
  <c r="V1577" i="3"/>
  <c r="U1577" i="3"/>
  <c r="AH1576" i="3"/>
  <c r="AG1576" i="3"/>
  <c r="AF1576" i="3"/>
  <c r="W1576" i="3"/>
  <c r="V1576" i="3"/>
  <c r="U1576" i="3"/>
  <c r="AH1575" i="3"/>
  <c r="AG1575" i="3"/>
  <c r="AF1575" i="3"/>
  <c r="W1575" i="3"/>
  <c r="V1575" i="3"/>
  <c r="U1575" i="3"/>
  <c r="O1575" i="3" s="1"/>
  <c r="AH1574" i="3"/>
  <c r="AG1574" i="3"/>
  <c r="AF1574" i="3"/>
  <c r="W1574" i="3"/>
  <c r="V1574" i="3"/>
  <c r="U1574" i="3"/>
  <c r="AH1573" i="3"/>
  <c r="AG1573" i="3"/>
  <c r="AF1573" i="3"/>
  <c r="W1573" i="3"/>
  <c r="V1573" i="3"/>
  <c r="U1573" i="3"/>
  <c r="AH1572" i="3"/>
  <c r="AG1572" i="3"/>
  <c r="AF1572" i="3"/>
  <c r="W1572" i="3"/>
  <c r="V1572" i="3"/>
  <c r="O1572" i="3" s="1"/>
  <c r="U1572" i="3"/>
  <c r="AH1571" i="3"/>
  <c r="AG1571" i="3"/>
  <c r="AF1571" i="3"/>
  <c r="W1571" i="3"/>
  <c r="V1571" i="3"/>
  <c r="U1571" i="3"/>
  <c r="AH1570" i="3"/>
  <c r="AG1570" i="3"/>
  <c r="AF1570" i="3"/>
  <c r="W1570" i="3"/>
  <c r="V1570" i="3"/>
  <c r="U1570" i="3"/>
  <c r="AH1569" i="3"/>
  <c r="AG1569" i="3"/>
  <c r="AF1569" i="3"/>
  <c r="W1569" i="3"/>
  <c r="V1569" i="3"/>
  <c r="U1569" i="3"/>
  <c r="AH1568" i="3"/>
  <c r="AG1568" i="3"/>
  <c r="AF1568" i="3"/>
  <c r="Z1568" i="3" s="1"/>
  <c r="W1568" i="3"/>
  <c r="V1568" i="3"/>
  <c r="U1568" i="3"/>
  <c r="AH1567" i="3"/>
  <c r="AG1567" i="3"/>
  <c r="AF1567" i="3"/>
  <c r="W1567" i="3"/>
  <c r="V1567" i="3"/>
  <c r="U1567" i="3"/>
  <c r="AH1566" i="3"/>
  <c r="AG1566" i="3"/>
  <c r="AF1566" i="3"/>
  <c r="W1566" i="3"/>
  <c r="V1566" i="3"/>
  <c r="U1566" i="3"/>
  <c r="AH1565" i="3"/>
  <c r="AG1565" i="3"/>
  <c r="AF1565" i="3"/>
  <c r="W1565" i="3"/>
  <c r="V1565" i="3"/>
  <c r="U1565" i="3"/>
  <c r="AH1564" i="3"/>
  <c r="AG1564" i="3"/>
  <c r="AF1564" i="3"/>
  <c r="W1564" i="3"/>
  <c r="V1564" i="3"/>
  <c r="U1564" i="3"/>
  <c r="AH1563" i="3"/>
  <c r="AG1563" i="3"/>
  <c r="AF1563" i="3"/>
  <c r="W1563" i="3"/>
  <c r="V1563" i="3"/>
  <c r="U1563" i="3"/>
  <c r="AH1562" i="3"/>
  <c r="AG1562" i="3"/>
  <c r="AF1562" i="3"/>
  <c r="W1562" i="3"/>
  <c r="V1562" i="3"/>
  <c r="U1562" i="3"/>
  <c r="AH1561" i="3"/>
  <c r="AG1561" i="3"/>
  <c r="AF1561" i="3"/>
  <c r="W1561" i="3"/>
  <c r="V1561" i="3"/>
  <c r="U1561" i="3"/>
  <c r="O1561" i="3" s="1"/>
  <c r="AH1560" i="3"/>
  <c r="AG1560" i="3"/>
  <c r="AF1560" i="3"/>
  <c r="W1560" i="3"/>
  <c r="V1560" i="3"/>
  <c r="U1560" i="3"/>
  <c r="AH1559" i="3"/>
  <c r="AG1559" i="3"/>
  <c r="AF1559" i="3"/>
  <c r="W1559" i="3"/>
  <c r="V1559" i="3"/>
  <c r="U1559" i="3"/>
  <c r="O1559" i="3" s="1"/>
  <c r="AH1558" i="3"/>
  <c r="AG1558" i="3"/>
  <c r="AF1558" i="3"/>
  <c r="W1558" i="3"/>
  <c r="V1558" i="3"/>
  <c r="U1558" i="3"/>
  <c r="AH1557" i="3"/>
  <c r="AG1557" i="3"/>
  <c r="AF1557" i="3"/>
  <c r="W1557" i="3"/>
  <c r="V1557" i="3"/>
  <c r="U1557" i="3"/>
  <c r="AH1556" i="3"/>
  <c r="AG1556" i="3"/>
  <c r="AF1556" i="3"/>
  <c r="W1556" i="3"/>
  <c r="V1556" i="3"/>
  <c r="U1556" i="3"/>
  <c r="AH1555" i="3"/>
  <c r="AG1555" i="3"/>
  <c r="AF1555" i="3"/>
  <c r="W1555" i="3"/>
  <c r="V1555" i="3"/>
  <c r="U1555" i="3"/>
  <c r="AH1554" i="3"/>
  <c r="AG1554" i="3"/>
  <c r="AF1554" i="3"/>
  <c r="W1554" i="3"/>
  <c r="V1554" i="3"/>
  <c r="U1554" i="3"/>
  <c r="AH1553" i="3"/>
  <c r="AG1553" i="3"/>
  <c r="AF1553" i="3"/>
  <c r="W1553" i="3"/>
  <c r="V1553" i="3"/>
  <c r="U1553" i="3"/>
  <c r="AH1552" i="3"/>
  <c r="AG1552" i="3"/>
  <c r="AF1552" i="3"/>
  <c r="W1552" i="3"/>
  <c r="V1552" i="3"/>
  <c r="U1552" i="3"/>
  <c r="AH1551" i="3"/>
  <c r="AG1551" i="3"/>
  <c r="AF1551" i="3"/>
  <c r="W1551" i="3"/>
  <c r="V1551" i="3"/>
  <c r="U1551" i="3"/>
  <c r="AH1550" i="3"/>
  <c r="AG1550" i="3"/>
  <c r="AF1550" i="3"/>
  <c r="W1550" i="3"/>
  <c r="V1550" i="3"/>
  <c r="U1550" i="3"/>
  <c r="O1550" i="3"/>
  <c r="AH1549" i="3"/>
  <c r="AG1549" i="3"/>
  <c r="AF1549" i="3"/>
  <c r="W1549" i="3"/>
  <c r="V1549" i="3"/>
  <c r="U1549" i="3"/>
  <c r="AH1548" i="3"/>
  <c r="AG1548" i="3"/>
  <c r="AF1548" i="3"/>
  <c r="W1548" i="3"/>
  <c r="V1548" i="3"/>
  <c r="U1548" i="3"/>
  <c r="AH1547" i="3"/>
  <c r="AG1547" i="3"/>
  <c r="AF1547" i="3"/>
  <c r="Z1547" i="3"/>
  <c r="W1547" i="3"/>
  <c r="V1547" i="3"/>
  <c r="U1547" i="3"/>
  <c r="AH1546" i="3"/>
  <c r="AG1546" i="3"/>
  <c r="AF1546" i="3"/>
  <c r="W1546" i="3"/>
  <c r="V1546" i="3"/>
  <c r="U1546" i="3"/>
  <c r="AH1545" i="3"/>
  <c r="AG1545" i="3"/>
  <c r="AF1545" i="3"/>
  <c r="W1545" i="3"/>
  <c r="V1545" i="3"/>
  <c r="U1545" i="3"/>
  <c r="AH1544" i="3"/>
  <c r="AG1544" i="3"/>
  <c r="AF1544" i="3"/>
  <c r="W1544" i="3"/>
  <c r="V1544" i="3"/>
  <c r="U1544" i="3"/>
  <c r="AH1543" i="3"/>
  <c r="AG1543" i="3"/>
  <c r="AF1543" i="3"/>
  <c r="W1543" i="3"/>
  <c r="V1543" i="3"/>
  <c r="U1543" i="3"/>
  <c r="AH1542" i="3"/>
  <c r="AG1542" i="3"/>
  <c r="AF1542" i="3"/>
  <c r="W1542" i="3"/>
  <c r="V1542" i="3"/>
  <c r="U1542" i="3"/>
  <c r="AH1541" i="3"/>
  <c r="AG1541" i="3"/>
  <c r="AF1541" i="3"/>
  <c r="W1541" i="3"/>
  <c r="V1541" i="3"/>
  <c r="U1541" i="3"/>
  <c r="AH1540" i="3"/>
  <c r="AG1540" i="3"/>
  <c r="AF1540" i="3"/>
  <c r="W1540" i="3"/>
  <c r="V1540" i="3"/>
  <c r="U1540" i="3"/>
  <c r="AH1539" i="3"/>
  <c r="AG1539" i="3"/>
  <c r="AF1539" i="3"/>
  <c r="W1539" i="3"/>
  <c r="V1539" i="3"/>
  <c r="U1539" i="3"/>
  <c r="AH1538" i="3"/>
  <c r="AG1538" i="3"/>
  <c r="AF1538" i="3"/>
  <c r="Z1538" i="3"/>
  <c r="W1538" i="3"/>
  <c r="V1538" i="3"/>
  <c r="U1538" i="3"/>
  <c r="AH1537" i="3"/>
  <c r="AG1537" i="3"/>
  <c r="AF1537" i="3"/>
  <c r="W1537" i="3"/>
  <c r="V1537" i="3"/>
  <c r="U1537" i="3"/>
  <c r="AH1536" i="3"/>
  <c r="AG1536" i="3"/>
  <c r="AF1536" i="3"/>
  <c r="W1536" i="3"/>
  <c r="V1536" i="3"/>
  <c r="U1536" i="3"/>
  <c r="AH1535" i="3"/>
  <c r="AG1535" i="3"/>
  <c r="AF1535" i="3"/>
  <c r="W1535" i="3"/>
  <c r="V1535" i="3"/>
  <c r="U1535" i="3"/>
  <c r="AH1534" i="3"/>
  <c r="AG1534" i="3"/>
  <c r="AF1534" i="3"/>
  <c r="W1534" i="3"/>
  <c r="V1534" i="3"/>
  <c r="U1534" i="3"/>
  <c r="AH1533" i="3"/>
  <c r="AG1533" i="3"/>
  <c r="AF1533" i="3"/>
  <c r="W1533" i="3"/>
  <c r="V1533" i="3"/>
  <c r="U1533" i="3"/>
  <c r="AH1532" i="3"/>
  <c r="AG1532" i="3"/>
  <c r="AF1532" i="3"/>
  <c r="W1532" i="3"/>
  <c r="V1532" i="3"/>
  <c r="U1532" i="3"/>
  <c r="AH1531" i="3"/>
  <c r="AG1531" i="3"/>
  <c r="AF1531" i="3"/>
  <c r="W1531" i="3"/>
  <c r="V1531" i="3"/>
  <c r="U1531" i="3"/>
  <c r="AH1530" i="3"/>
  <c r="AG1530" i="3"/>
  <c r="AF1530" i="3"/>
  <c r="Z1530" i="3" s="1"/>
  <c r="W1530" i="3"/>
  <c r="V1530" i="3"/>
  <c r="U1530" i="3"/>
  <c r="AH1529" i="3"/>
  <c r="AG1529" i="3"/>
  <c r="AF1529" i="3"/>
  <c r="W1529" i="3"/>
  <c r="V1529" i="3"/>
  <c r="U1529" i="3"/>
  <c r="AH1528" i="3"/>
  <c r="AG1528" i="3"/>
  <c r="AF1528" i="3"/>
  <c r="W1528" i="3"/>
  <c r="V1528" i="3"/>
  <c r="U1528" i="3"/>
  <c r="AH1527" i="3"/>
  <c r="AG1527" i="3"/>
  <c r="AF1527" i="3"/>
  <c r="W1527" i="3"/>
  <c r="V1527" i="3"/>
  <c r="U1527" i="3"/>
  <c r="AH1526" i="3"/>
  <c r="AG1526" i="3"/>
  <c r="AF1526" i="3"/>
  <c r="W1526" i="3"/>
  <c r="V1526" i="3"/>
  <c r="U1526" i="3"/>
  <c r="AH1525" i="3"/>
  <c r="AG1525" i="3"/>
  <c r="AF1525" i="3"/>
  <c r="W1525" i="3"/>
  <c r="V1525" i="3"/>
  <c r="U1525" i="3"/>
  <c r="AH1524" i="3"/>
  <c r="AG1524" i="3"/>
  <c r="AF1524" i="3"/>
  <c r="W1524" i="3"/>
  <c r="V1524" i="3"/>
  <c r="U1524" i="3"/>
  <c r="AH1523" i="3"/>
  <c r="AG1523" i="3"/>
  <c r="AF1523" i="3"/>
  <c r="W1523" i="3"/>
  <c r="V1523" i="3"/>
  <c r="U1523" i="3"/>
  <c r="AH1522" i="3"/>
  <c r="AG1522" i="3"/>
  <c r="AF1522" i="3"/>
  <c r="W1522" i="3"/>
  <c r="V1522" i="3"/>
  <c r="U1522" i="3"/>
  <c r="AH1521" i="3"/>
  <c r="AG1521" i="3"/>
  <c r="AF1521" i="3"/>
  <c r="W1521" i="3"/>
  <c r="V1521" i="3"/>
  <c r="U1521" i="3"/>
  <c r="AH1520" i="3"/>
  <c r="AG1520" i="3"/>
  <c r="AF1520" i="3"/>
  <c r="W1520" i="3"/>
  <c r="V1520" i="3"/>
  <c r="O1520" i="3" s="1"/>
  <c r="U1520" i="3"/>
  <c r="AH1519" i="3"/>
  <c r="AG1519" i="3"/>
  <c r="AF1519" i="3"/>
  <c r="W1519" i="3"/>
  <c r="V1519" i="3"/>
  <c r="U1519" i="3"/>
  <c r="AH1518" i="3"/>
  <c r="AG1518" i="3"/>
  <c r="AF1518" i="3"/>
  <c r="W1518" i="3"/>
  <c r="V1518" i="3"/>
  <c r="U1518" i="3"/>
  <c r="AH1517" i="3"/>
  <c r="AG1517" i="3"/>
  <c r="AF1517" i="3"/>
  <c r="W1517" i="3"/>
  <c r="V1517" i="3"/>
  <c r="U1517" i="3"/>
  <c r="AH1516" i="3"/>
  <c r="AG1516" i="3"/>
  <c r="AF1516" i="3"/>
  <c r="W1516" i="3"/>
  <c r="V1516" i="3"/>
  <c r="U1516" i="3"/>
  <c r="AH1515" i="3"/>
  <c r="AG1515" i="3"/>
  <c r="AF1515" i="3"/>
  <c r="W1515" i="3"/>
  <c r="V1515" i="3"/>
  <c r="U1515" i="3"/>
  <c r="AH1514" i="3"/>
  <c r="AG1514" i="3"/>
  <c r="AF1514" i="3"/>
  <c r="W1514" i="3"/>
  <c r="V1514" i="3"/>
  <c r="U1514" i="3"/>
  <c r="AH1513" i="3"/>
  <c r="AG1513" i="3"/>
  <c r="AF1513" i="3"/>
  <c r="Z1513" i="3" s="1"/>
  <c r="W1513" i="3"/>
  <c r="V1513" i="3"/>
  <c r="U1513" i="3"/>
  <c r="AH1512" i="3"/>
  <c r="AG1512" i="3"/>
  <c r="AF1512" i="3"/>
  <c r="W1512" i="3"/>
  <c r="V1512" i="3"/>
  <c r="U1512" i="3"/>
  <c r="AH1511" i="3"/>
  <c r="AG1511" i="3"/>
  <c r="AF1511" i="3"/>
  <c r="W1511" i="3"/>
  <c r="V1511" i="3"/>
  <c r="U1511" i="3"/>
  <c r="AH1510" i="3"/>
  <c r="AG1510" i="3"/>
  <c r="AF1510" i="3"/>
  <c r="W1510" i="3"/>
  <c r="V1510" i="3"/>
  <c r="U1510" i="3"/>
  <c r="AH1509" i="3"/>
  <c r="AG1509" i="3"/>
  <c r="AF1509" i="3"/>
  <c r="W1509" i="3"/>
  <c r="V1509" i="3"/>
  <c r="U1509" i="3"/>
  <c r="AH1508" i="3"/>
  <c r="AG1508" i="3"/>
  <c r="AF1508" i="3"/>
  <c r="W1508" i="3"/>
  <c r="V1508" i="3"/>
  <c r="U1508" i="3"/>
  <c r="AH1507" i="3"/>
  <c r="AG1507" i="3"/>
  <c r="AF1507" i="3"/>
  <c r="W1507" i="3"/>
  <c r="V1507" i="3"/>
  <c r="U1507" i="3"/>
  <c r="AH1506" i="3"/>
  <c r="AG1506" i="3"/>
  <c r="AF1506" i="3"/>
  <c r="W1506" i="3"/>
  <c r="V1506" i="3"/>
  <c r="U1506" i="3"/>
  <c r="AH1505" i="3"/>
  <c r="AG1505" i="3"/>
  <c r="AF1505" i="3"/>
  <c r="W1505" i="3"/>
  <c r="V1505" i="3"/>
  <c r="U1505" i="3"/>
  <c r="AH1504" i="3"/>
  <c r="AG1504" i="3"/>
  <c r="Z1504" i="3" s="1"/>
  <c r="AF1504" i="3"/>
  <c r="W1504" i="3"/>
  <c r="V1504" i="3"/>
  <c r="U1504" i="3"/>
  <c r="AH1503" i="3"/>
  <c r="AG1503" i="3"/>
  <c r="AF1503" i="3"/>
  <c r="W1503" i="3"/>
  <c r="V1503" i="3"/>
  <c r="U1503" i="3"/>
  <c r="AH1502" i="3"/>
  <c r="AG1502" i="3"/>
  <c r="AF1502" i="3"/>
  <c r="W1502" i="3"/>
  <c r="V1502" i="3"/>
  <c r="U1502" i="3"/>
  <c r="AH1501" i="3"/>
  <c r="AG1501" i="3"/>
  <c r="AF1501" i="3"/>
  <c r="W1501" i="3"/>
  <c r="V1501" i="3"/>
  <c r="U1501" i="3"/>
  <c r="AH1500" i="3"/>
  <c r="AG1500" i="3"/>
  <c r="AF1500" i="3"/>
  <c r="W1500" i="3"/>
  <c r="V1500" i="3"/>
  <c r="U1500" i="3"/>
  <c r="AH1499" i="3"/>
  <c r="AG1499" i="3"/>
  <c r="AF1499" i="3"/>
  <c r="W1499" i="3"/>
  <c r="V1499" i="3"/>
  <c r="U1499" i="3"/>
  <c r="AH1498" i="3"/>
  <c r="AG1498" i="3"/>
  <c r="AF1498" i="3"/>
  <c r="W1498" i="3"/>
  <c r="V1498" i="3"/>
  <c r="U1498" i="3"/>
  <c r="AH1497" i="3"/>
  <c r="AG1497" i="3"/>
  <c r="AF1497" i="3"/>
  <c r="W1497" i="3"/>
  <c r="V1497" i="3"/>
  <c r="U1497" i="3"/>
  <c r="AH1496" i="3"/>
  <c r="AG1496" i="3"/>
  <c r="AF1496" i="3"/>
  <c r="W1496" i="3"/>
  <c r="V1496" i="3"/>
  <c r="U1496" i="3"/>
  <c r="AH1495" i="3"/>
  <c r="AG1495" i="3"/>
  <c r="AF1495" i="3"/>
  <c r="W1495" i="3"/>
  <c r="V1495" i="3"/>
  <c r="U1495" i="3"/>
  <c r="AH1494" i="3"/>
  <c r="AG1494" i="3"/>
  <c r="AF1494" i="3"/>
  <c r="W1494" i="3"/>
  <c r="V1494" i="3"/>
  <c r="U1494" i="3"/>
  <c r="AH1493" i="3"/>
  <c r="AG1493" i="3"/>
  <c r="AF1493" i="3"/>
  <c r="W1493" i="3"/>
  <c r="V1493" i="3"/>
  <c r="U1493" i="3"/>
  <c r="AH1492" i="3"/>
  <c r="AG1492" i="3"/>
  <c r="AF1492" i="3"/>
  <c r="W1492" i="3"/>
  <c r="V1492" i="3"/>
  <c r="U1492" i="3"/>
  <c r="AH1491" i="3"/>
  <c r="AG1491" i="3"/>
  <c r="AF1491" i="3"/>
  <c r="W1491" i="3"/>
  <c r="V1491" i="3"/>
  <c r="U1491" i="3"/>
  <c r="AH1490" i="3"/>
  <c r="AG1490" i="3"/>
  <c r="AF1490" i="3"/>
  <c r="W1490" i="3"/>
  <c r="V1490" i="3"/>
  <c r="U1490" i="3"/>
  <c r="AH1489" i="3"/>
  <c r="AG1489" i="3"/>
  <c r="AF1489" i="3"/>
  <c r="W1489" i="3"/>
  <c r="V1489" i="3"/>
  <c r="U1489" i="3"/>
  <c r="AH1488" i="3"/>
  <c r="AG1488" i="3"/>
  <c r="AF1488" i="3"/>
  <c r="W1488" i="3"/>
  <c r="V1488" i="3"/>
  <c r="U1488" i="3"/>
  <c r="AH1487" i="3"/>
  <c r="AG1487" i="3"/>
  <c r="AF1487" i="3"/>
  <c r="W1487" i="3"/>
  <c r="V1487" i="3"/>
  <c r="U1487" i="3"/>
  <c r="AH1486" i="3"/>
  <c r="AG1486" i="3"/>
  <c r="AF1486" i="3"/>
  <c r="W1486" i="3"/>
  <c r="V1486" i="3"/>
  <c r="O1486" i="3" s="1"/>
  <c r="U1486" i="3"/>
  <c r="AH1485" i="3"/>
  <c r="AG1485" i="3"/>
  <c r="AF1485" i="3"/>
  <c r="W1485" i="3"/>
  <c r="V1485" i="3"/>
  <c r="U1485" i="3"/>
  <c r="AH1484" i="3"/>
  <c r="AG1484" i="3"/>
  <c r="AF1484" i="3"/>
  <c r="W1484" i="3"/>
  <c r="V1484" i="3"/>
  <c r="U1484" i="3"/>
  <c r="AH1483" i="3"/>
  <c r="AG1483" i="3"/>
  <c r="Z1483" i="3" s="1"/>
  <c r="AF1483" i="3"/>
  <c r="W1483" i="3"/>
  <c r="V1483" i="3"/>
  <c r="U1483" i="3"/>
  <c r="AH1482" i="3"/>
  <c r="AG1482" i="3"/>
  <c r="AF1482" i="3"/>
  <c r="W1482" i="3"/>
  <c r="V1482" i="3"/>
  <c r="U1482" i="3"/>
  <c r="AH1481" i="3"/>
  <c r="AG1481" i="3"/>
  <c r="AF1481" i="3"/>
  <c r="W1481" i="3"/>
  <c r="V1481" i="3"/>
  <c r="U1481" i="3"/>
  <c r="AH1480" i="3"/>
  <c r="AG1480" i="3"/>
  <c r="AF1480" i="3"/>
  <c r="W1480" i="3"/>
  <c r="V1480" i="3"/>
  <c r="U1480" i="3"/>
  <c r="AH1479" i="3"/>
  <c r="AG1479" i="3"/>
  <c r="AF1479" i="3"/>
  <c r="W1479" i="3"/>
  <c r="V1479" i="3"/>
  <c r="U1479" i="3"/>
  <c r="AH1478" i="3"/>
  <c r="AG1478" i="3"/>
  <c r="AF1478" i="3"/>
  <c r="W1478" i="3"/>
  <c r="V1478" i="3"/>
  <c r="U1478" i="3"/>
  <c r="AH1477" i="3"/>
  <c r="AG1477" i="3"/>
  <c r="AF1477" i="3"/>
  <c r="W1477" i="3"/>
  <c r="V1477" i="3"/>
  <c r="U1477" i="3"/>
  <c r="AH1476" i="3"/>
  <c r="AG1476" i="3"/>
  <c r="AF1476" i="3"/>
  <c r="W1476" i="3"/>
  <c r="V1476" i="3"/>
  <c r="U1476" i="3"/>
  <c r="AH1475" i="3"/>
  <c r="AG1475" i="3"/>
  <c r="AF1475" i="3"/>
  <c r="W1475" i="3"/>
  <c r="V1475" i="3"/>
  <c r="U1475" i="3"/>
  <c r="AH1474" i="3"/>
  <c r="AG1474" i="3"/>
  <c r="AF1474" i="3"/>
  <c r="W1474" i="3"/>
  <c r="V1474" i="3"/>
  <c r="U1474" i="3"/>
  <c r="AH1473" i="3"/>
  <c r="AG1473" i="3"/>
  <c r="AF1473" i="3"/>
  <c r="W1473" i="3"/>
  <c r="V1473" i="3"/>
  <c r="U1473" i="3"/>
  <c r="AH1472" i="3"/>
  <c r="AG1472" i="3"/>
  <c r="AF1472" i="3"/>
  <c r="W1472" i="3"/>
  <c r="V1472" i="3"/>
  <c r="U1472" i="3"/>
  <c r="AH1471" i="3"/>
  <c r="AG1471" i="3"/>
  <c r="AF1471" i="3"/>
  <c r="W1471" i="3"/>
  <c r="V1471" i="3"/>
  <c r="U1471" i="3"/>
  <c r="AH1470" i="3"/>
  <c r="AG1470" i="3"/>
  <c r="AF1470" i="3"/>
  <c r="W1470" i="3"/>
  <c r="V1470" i="3"/>
  <c r="U1470" i="3"/>
  <c r="AH1469" i="3"/>
  <c r="AG1469" i="3"/>
  <c r="AF1469" i="3"/>
  <c r="W1469" i="3"/>
  <c r="O1469" i="3" s="1"/>
  <c r="V1469" i="3"/>
  <c r="U1469" i="3"/>
  <c r="AH1468" i="3"/>
  <c r="AG1468" i="3"/>
  <c r="AF1468" i="3"/>
  <c r="W1468" i="3"/>
  <c r="V1468" i="3"/>
  <c r="U1468" i="3"/>
  <c r="AH1467" i="3"/>
  <c r="AG1467" i="3"/>
  <c r="AF1467" i="3"/>
  <c r="W1467" i="3"/>
  <c r="V1467" i="3"/>
  <c r="U1467" i="3"/>
  <c r="AH1466" i="3"/>
  <c r="AG1466" i="3"/>
  <c r="AF1466" i="3"/>
  <c r="W1466" i="3"/>
  <c r="V1466" i="3"/>
  <c r="U1466" i="3"/>
  <c r="AH1465" i="3"/>
  <c r="AG1465" i="3"/>
  <c r="AF1465" i="3"/>
  <c r="W1465" i="3"/>
  <c r="V1465" i="3"/>
  <c r="U1465" i="3"/>
  <c r="AH1464" i="3"/>
  <c r="AG1464" i="3"/>
  <c r="AF1464" i="3"/>
  <c r="W1464" i="3"/>
  <c r="V1464" i="3"/>
  <c r="U1464" i="3"/>
  <c r="AH1463" i="3"/>
  <c r="AG1463" i="3"/>
  <c r="AF1463" i="3"/>
  <c r="W1463" i="3"/>
  <c r="V1463" i="3"/>
  <c r="U1463" i="3"/>
  <c r="AH1462" i="3"/>
  <c r="AG1462" i="3"/>
  <c r="AF1462" i="3"/>
  <c r="W1462" i="3"/>
  <c r="V1462" i="3"/>
  <c r="U1462" i="3"/>
  <c r="AH1461" i="3"/>
  <c r="AG1461" i="3"/>
  <c r="AF1461" i="3"/>
  <c r="W1461" i="3"/>
  <c r="V1461" i="3"/>
  <c r="U1461" i="3"/>
  <c r="AH1460" i="3"/>
  <c r="AG1460" i="3"/>
  <c r="AF1460" i="3"/>
  <c r="W1460" i="3"/>
  <c r="V1460" i="3"/>
  <c r="U1460" i="3"/>
  <c r="AH1459" i="3"/>
  <c r="AG1459" i="3"/>
  <c r="AF1459" i="3"/>
  <c r="W1459" i="3"/>
  <c r="V1459" i="3"/>
  <c r="U1459" i="3"/>
  <c r="AH1458" i="3"/>
  <c r="AG1458" i="3"/>
  <c r="AF1458" i="3"/>
  <c r="W1458" i="3"/>
  <c r="V1458" i="3"/>
  <c r="U1458" i="3"/>
  <c r="AH1457" i="3"/>
  <c r="AG1457" i="3"/>
  <c r="AF1457" i="3"/>
  <c r="W1457" i="3"/>
  <c r="V1457" i="3"/>
  <c r="U1457" i="3"/>
  <c r="AH1456" i="3"/>
  <c r="AG1456" i="3"/>
  <c r="AF1456" i="3"/>
  <c r="W1456" i="3"/>
  <c r="V1456" i="3"/>
  <c r="U1456" i="3"/>
  <c r="AH1455" i="3"/>
  <c r="AG1455" i="3"/>
  <c r="AF1455" i="3"/>
  <c r="W1455" i="3"/>
  <c r="V1455" i="3"/>
  <c r="U1455" i="3"/>
  <c r="AH1454" i="3"/>
  <c r="AG1454" i="3"/>
  <c r="AF1454" i="3"/>
  <c r="W1454" i="3"/>
  <c r="V1454" i="3"/>
  <c r="U1454" i="3"/>
  <c r="AH1453" i="3"/>
  <c r="AG1453" i="3"/>
  <c r="AF1453" i="3"/>
  <c r="W1453" i="3"/>
  <c r="V1453" i="3"/>
  <c r="U1453" i="3"/>
  <c r="AH1452" i="3"/>
  <c r="AG1452" i="3"/>
  <c r="AF1452" i="3"/>
  <c r="W1452" i="3"/>
  <c r="V1452" i="3"/>
  <c r="U1452" i="3"/>
  <c r="AH1451" i="3"/>
  <c r="AG1451" i="3"/>
  <c r="AF1451" i="3"/>
  <c r="W1451" i="3"/>
  <c r="V1451" i="3"/>
  <c r="U1451" i="3"/>
  <c r="AH1450" i="3"/>
  <c r="AG1450" i="3"/>
  <c r="AF1450" i="3"/>
  <c r="W1450" i="3"/>
  <c r="V1450" i="3"/>
  <c r="U1450" i="3"/>
  <c r="AH1449" i="3"/>
  <c r="AG1449" i="3"/>
  <c r="AF1449" i="3"/>
  <c r="W1449" i="3"/>
  <c r="V1449" i="3"/>
  <c r="U1449" i="3"/>
  <c r="AH1448" i="3"/>
  <c r="AG1448" i="3"/>
  <c r="AF1448" i="3"/>
  <c r="W1448" i="3"/>
  <c r="V1448" i="3"/>
  <c r="U1448" i="3"/>
  <c r="AH1447" i="3"/>
  <c r="AG1447" i="3"/>
  <c r="AF1447" i="3"/>
  <c r="W1447" i="3"/>
  <c r="V1447" i="3"/>
  <c r="U1447" i="3"/>
  <c r="AH1446" i="3"/>
  <c r="AG1446" i="3"/>
  <c r="AF1446" i="3"/>
  <c r="W1446" i="3"/>
  <c r="V1446" i="3"/>
  <c r="U1446" i="3"/>
  <c r="AH1445" i="3"/>
  <c r="AG1445" i="3"/>
  <c r="AF1445" i="3"/>
  <c r="W1445" i="3"/>
  <c r="V1445" i="3"/>
  <c r="U1445" i="3"/>
  <c r="AH1444" i="3"/>
  <c r="AG1444" i="3"/>
  <c r="AF1444" i="3"/>
  <c r="W1444" i="3"/>
  <c r="V1444" i="3"/>
  <c r="U1444" i="3"/>
  <c r="AH1443" i="3"/>
  <c r="AG1443" i="3"/>
  <c r="AF1443" i="3"/>
  <c r="W1443" i="3"/>
  <c r="V1443" i="3"/>
  <c r="U1443" i="3"/>
  <c r="AH1442" i="3"/>
  <c r="AG1442" i="3"/>
  <c r="AF1442" i="3"/>
  <c r="W1442" i="3"/>
  <c r="V1442" i="3"/>
  <c r="U1442" i="3"/>
  <c r="AH1441" i="3"/>
  <c r="AG1441" i="3"/>
  <c r="AF1441" i="3"/>
  <c r="W1441" i="3"/>
  <c r="V1441" i="3"/>
  <c r="U1441" i="3"/>
  <c r="AH1440" i="3"/>
  <c r="AG1440" i="3"/>
  <c r="AF1440" i="3"/>
  <c r="W1440" i="3"/>
  <c r="V1440" i="3"/>
  <c r="U1440" i="3"/>
  <c r="AH1439" i="3"/>
  <c r="AG1439" i="3"/>
  <c r="AF1439" i="3"/>
  <c r="W1439" i="3"/>
  <c r="V1439" i="3"/>
  <c r="U1439" i="3"/>
  <c r="AH1438" i="3"/>
  <c r="AG1438" i="3"/>
  <c r="AF1438" i="3"/>
  <c r="W1438" i="3"/>
  <c r="V1438" i="3"/>
  <c r="U1438" i="3"/>
  <c r="AH1437" i="3"/>
  <c r="AG1437" i="3"/>
  <c r="AF1437" i="3"/>
  <c r="W1437" i="3"/>
  <c r="V1437" i="3"/>
  <c r="U1437" i="3"/>
  <c r="AH1436" i="3"/>
  <c r="AG1436" i="3"/>
  <c r="AF1436" i="3"/>
  <c r="W1436" i="3"/>
  <c r="V1436" i="3"/>
  <c r="U1436" i="3"/>
  <c r="AH1435" i="3"/>
  <c r="AG1435" i="3"/>
  <c r="AF1435" i="3"/>
  <c r="W1435" i="3"/>
  <c r="V1435" i="3"/>
  <c r="U1435" i="3"/>
  <c r="AH1434" i="3"/>
  <c r="AG1434" i="3"/>
  <c r="AF1434" i="3"/>
  <c r="W1434" i="3"/>
  <c r="V1434" i="3"/>
  <c r="U1434" i="3"/>
  <c r="AH1433" i="3"/>
  <c r="AG1433" i="3"/>
  <c r="AF1433" i="3"/>
  <c r="W1433" i="3"/>
  <c r="V1433" i="3"/>
  <c r="U1433" i="3"/>
  <c r="AH1432" i="3"/>
  <c r="AG1432" i="3"/>
  <c r="AF1432" i="3"/>
  <c r="W1432" i="3"/>
  <c r="V1432" i="3"/>
  <c r="U1432" i="3"/>
  <c r="AH1431" i="3"/>
  <c r="AG1431" i="3"/>
  <c r="AF1431" i="3"/>
  <c r="W1431" i="3"/>
  <c r="V1431" i="3"/>
  <c r="U1431" i="3"/>
  <c r="AH1430" i="3"/>
  <c r="AG1430" i="3"/>
  <c r="AF1430" i="3"/>
  <c r="W1430" i="3"/>
  <c r="V1430" i="3"/>
  <c r="U1430" i="3"/>
  <c r="AH1429" i="3"/>
  <c r="AG1429" i="3"/>
  <c r="AF1429" i="3"/>
  <c r="W1429" i="3"/>
  <c r="V1429" i="3"/>
  <c r="U1429" i="3"/>
  <c r="AH1428" i="3"/>
  <c r="AG1428" i="3"/>
  <c r="AF1428" i="3"/>
  <c r="W1428" i="3"/>
  <c r="V1428" i="3"/>
  <c r="U1428" i="3"/>
  <c r="AH1427" i="3"/>
  <c r="AG1427" i="3"/>
  <c r="AF1427" i="3"/>
  <c r="W1427" i="3"/>
  <c r="V1427" i="3"/>
  <c r="U1427" i="3"/>
  <c r="AH1426" i="3"/>
  <c r="AG1426" i="3"/>
  <c r="AF1426" i="3"/>
  <c r="W1426" i="3"/>
  <c r="V1426" i="3"/>
  <c r="U1426" i="3"/>
  <c r="AH1425" i="3"/>
  <c r="AG1425" i="3"/>
  <c r="AF1425" i="3"/>
  <c r="W1425" i="3"/>
  <c r="V1425" i="3"/>
  <c r="U1425" i="3"/>
  <c r="AH1424" i="3"/>
  <c r="AG1424" i="3"/>
  <c r="AF1424" i="3"/>
  <c r="W1424" i="3"/>
  <c r="V1424" i="3"/>
  <c r="U1424" i="3"/>
  <c r="AH1423" i="3"/>
  <c r="AG1423" i="3"/>
  <c r="AF1423" i="3"/>
  <c r="W1423" i="3"/>
  <c r="V1423" i="3"/>
  <c r="U1423" i="3"/>
  <c r="AH1422" i="3"/>
  <c r="AG1422" i="3"/>
  <c r="AF1422" i="3"/>
  <c r="W1422" i="3"/>
  <c r="V1422" i="3"/>
  <c r="U1422" i="3"/>
  <c r="AH1421" i="3"/>
  <c r="AG1421" i="3"/>
  <c r="AF1421" i="3"/>
  <c r="W1421" i="3"/>
  <c r="V1421" i="3"/>
  <c r="U1421" i="3"/>
  <c r="AH1420" i="3"/>
  <c r="AG1420" i="3"/>
  <c r="AF1420" i="3"/>
  <c r="W1420" i="3"/>
  <c r="V1420" i="3"/>
  <c r="U1420" i="3"/>
  <c r="AH1419" i="3"/>
  <c r="AG1419" i="3"/>
  <c r="AF1419" i="3"/>
  <c r="W1419" i="3"/>
  <c r="V1419" i="3"/>
  <c r="U1419" i="3"/>
  <c r="AH1418" i="3"/>
  <c r="AG1418" i="3"/>
  <c r="AF1418" i="3"/>
  <c r="W1418" i="3"/>
  <c r="V1418" i="3"/>
  <c r="U1418" i="3"/>
  <c r="AH1417" i="3"/>
  <c r="AG1417" i="3"/>
  <c r="AF1417" i="3"/>
  <c r="W1417" i="3"/>
  <c r="V1417" i="3"/>
  <c r="U1417" i="3"/>
  <c r="AH1416" i="3"/>
  <c r="AG1416" i="3"/>
  <c r="AF1416" i="3"/>
  <c r="W1416" i="3"/>
  <c r="V1416" i="3"/>
  <c r="U1416" i="3"/>
  <c r="AH1415" i="3"/>
  <c r="AG1415" i="3"/>
  <c r="AF1415" i="3"/>
  <c r="W1415" i="3"/>
  <c r="V1415" i="3"/>
  <c r="U1415" i="3"/>
  <c r="AH1414" i="3"/>
  <c r="AG1414" i="3"/>
  <c r="AF1414" i="3"/>
  <c r="W1414" i="3"/>
  <c r="V1414" i="3"/>
  <c r="U1414" i="3"/>
  <c r="AH1413" i="3"/>
  <c r="AG1413" i="3"/>
  <c r="AF1413" i="3"/>
  <c r="W1413" i="3"/>
  <c r="V1413" i="3"/>
  <c r="U1413" i="3"/>
  <c r="AH1412" i="3"/>
  <c r="AG1412" i="3"/>
  <c r="AF1412" i="3"/>
  <c r="W1412" i="3"/>
  <c r="V1412" i="3"/>
  <c r="U1412" i="3"/>
  <c r="AH1411" i="3"/>
  <c r="AG1411" i="3"/>
  <c r="AF1411" i="3"/>
  <c r="W1411" i="3"/>
  <c r="V1411" i="3"/>
  <c r="U1411" i="3"/>
  <c r="AH1410" i="3"/>
  <c r="AG1410" i="3"/>
  <c r="AF1410" i="3"/>
  <c r="W1410" i="3"/>
  <c r="V1410" i="3"/>
  <c r="U1410" i="3"/>
  <c r="AH1409" i="3"/>
  <c r="AG1409" i="3"/>
  <c r="AF1409" i="3"/>
  <c r="W1409" i="3"/>
  <c r="V1409" i="3"/>
  <c r="U1409" i="3"/>
  <c r="AH1408" i="3"/>
  <c r="AG1408" i="3"/>
  <c r="AF1408" i="3"/>
  <c r="W1408" i="3"/>
  <c r="V1408" i="3"/>
  <c r="U1408" i="3"/>
  <c r="AH1407" i="3"/>
  <c r="AG1407" i="3"/>
  <c r="AF1407" i="3"/>
  <c r="W1407" i="3"/>
  <c r="V1407" i="3"/>
  <c r="U1407" i="3"/>
  <c r="AH1406" i="3"/>
  <c r="AG1406" i="3"/>
  <c r="AF1406" i="3"/>
  <c r="W1406" i="3"/>
  <c r="V1406" i="3"/>
  <c r="U1406" i="3"/>
  <c r="O1406" i="3" s="1"/>
  <c r="AH1405" i="3"/>
  <c r="AG1405" i="3"/>
  <c r="AF1405" i="3"/>
  <c r="W1405" i="3"/>
  <c r="V1405" i="3"/>
  <c r="U1405" i="3"/>
  <c r="AH1404" i="3"/>
  <c r="AG1404" i="3"/>
  <c r="AF1404" i="3"/>
  <c r="W1404" i="3"/>
  <c r="V1404" i="3"/>
  <c r="U1404" i="3"/>
  <c r="AH1403" i="3"/>
  <c r="AG1403" i="3"/>
  <c r="AF1403" i="3"/>
  <c r="W1403" i="3"/>
  <c r="V1403" i="3"/>
  <c r="U1403" i="3"/>
  <c r="AH1402" i="3"/>
  <c r="AG1402" i="3"/>
  <c r="AF1402" i="3"/>
  <c r="W1402" i="3"/>
  <c r="V1402" i="3"/>
  <c r="U1402" i="3"/>
  <c r="O1402" i="3" s="1"/>
  <c r="AH1401" i="3"/>
  <c r="AG1401" i="3"/>
  <c r="AF1401" i="3"/>
  <c r="W1401" i="3"/>
  <c r="V1401" i="3"/>
  <c r="U1401" i="3"/>
  <c r="AH1400" i="3"/>
  <c r="AG1400" i="3"/>
  <c r="AF1400" i="3"/>
  <c r="W1400" i="3"/>
  <c r="V1400" i="3"/>
  <c r="U1400" i="3"/>
  <c r="O1400" i="3" s="1"/>
  <c r="AH1399" i="3"/>
  <c r="AG1399" i="3"/>
  <c r="AF1399" i="3"/>
  <c r="W1399" i="3"/>
  <c r="V1399" i="3"/>
  <c r="U1399" i="3"/>
  <c r="AH1398" i="3"/>
  <c r="AG1398" i="3"/>
  <c r="AF1398" i="3"/>
  <c r="W1398" i="3"/>
  <c r="V1398" i="3"/>
  <c r="U1398" i="3"/>
  <c r="AH1397" i="3"/>
  <c r="AG1397" i="3"/>
  <c r="Z1397" i="3" s="1"/>
  <c r="AF1397" i="3"/>
  <c r="W1397" i="3"/>
  <c r="V1397" i="3"/>
  <c r="U1397" i="3"/>
  <c r="AH1396" i="3"/>
  <c r="AG1396" i="3"/>
  <c r="AF1396" i="3"/>
  <c r="W1396" i="3"/>
  <c r="V1396" i="3"/>
  <c r="U1396" i="3"/>
  <c r="O1396" i="3" s="1"/>
  <c r="AH1395" i="3"/>
  <c r="AG1395" i="3"/>
  <c r="AF1395" i="3"/>
  <c r="W1395" i="3"/>
  <c r="V1395" i="3"/>
  <c r="U1395" i="3"/>
  <c r="AH1394" i="3"/>
  <c r="AG1394" i="3"/>
  <c r="AF1394" i="3"/>
  <c r="W1394" i="3"/>
  <c r="V1394" i="3"/>
  <c r="U1394" i="3"/>
  <c r="AH1393" i="3"/>
  <c r="AG1393" i="3"/>
  <c r="AF1393" i="3"/>
  <c r="W1393" i="3"/>
  <c r="V1393" i="3"/>
  <c r="U1393" i="3"/>
  <c r="AH1392" i="3"/>
  <c r="AG1392" i="3"/>
  <c r="AF1392" i="3"/>
  <c r="W1392" i="3"/>
  <c r="V1392" i="3"/>
  <c r="U1392" i="3"/>
  <c r="O1392" i="3" s="1"/>
  <c r="AH1391" i="3"/>
  <c r="AG1391" i="3"/>
  <c r="AF1391" i="3"/>
  <c r="Z1391" i="3" s="1"/>
  <c r="W1391" i="3"/>
  <c r="V1391" i="3"/>
  <c r="U1391" i="3"/>
  <c r="AH1390" i="3"/>
  <c r="AG1390" i="3"/>
  <c r="Z1390" i="3" s="1"/>
  <c r="AF1390" i="3"/>
  <c r="W1390" i="3"/>
  <c r="V1390" i="3"/>
  <c r="U1390" i="3"/>
  <c r="AH1389" i="3"/>
  <c r="AG1389" i="3"/>
  <c r="AF1389" i="3"/>
  <c r="W1389" i="3"/>
  <c r="V1389" i="3"/>
  <c r="U1389" i="3"/>
  <c r="AH1388" i="3"/>
  <c r="AG1388" i="3"/>
  <c r="AF1388" i="3"/>
  <c r="W1388" i="3"/>
  <c r="V1388" i="3"/>
  <c r="U1388" i="3"/>
  <c r="AH1387" i="3"/>
  <c r="AG1387" i="3"/>
  <c r="AF1387" i="3"/>
  <c r="W1387" i="3"/>
  <c r="V1387" i="3"/>
  <c r="U1387" i="3"/>
  <c r="O1387" i="3" s="1"/>
  <c r="AH1386" i="3"/>
  <c r="AG1386" i="3"/>
  <c r="AF1386" i="3"/>
  <c r="W1386" i="3"/>
  <c r="V1386" i="3"/>
  <c r="U1386" i="3"/>
  <c r="AH1385" i="3"/>
  <c r="AG1385" i="3"/>
  <c r="AF1385" i="3"/>
  <c r="W1385" i="3"/>
  <c r="V1385" i="3"/>
  <c r="U1385" i="3"/>
  <c r="AH1384" i="3"/>
  <c r="AG1384" i="3"/>
  <c r="AF1384" i="3"/>
  <c r="W1384" i="3"/>
  <c r="V1384" i="3"/>
  <c r="U1384" i="3"/>
  <c r="AH1383" i="3"/>
  <c r="AG1383" i="3"/>
  <c r="AF1383" i="3"/>
  <c r="W1383" i="3"/>
  <c r="V1383" i="3"/>
  <c r="U1383" i="3"/>
  <c r="AH1382" i="3"/>
  <c r="AG1382" i="3"/>
  <c r="AF1382" i="3"/>
  <c r="W1382" i="3"/>
  <c r="V1382" i="3"/>
  <c r="U1382" i="3"/>
  <c r="AH1381" i="3"/>
  <c r="AG1381" i="3"/>
  <c r="AF1381" i="3"/>
  <c r="W1381" i="3"/>
  <c r="V1381" i="3"/>
  <c r="U1381" i="3"/>
  <c r="AH1380" i="3"/>
  <c r="AG1380" i="3"/>
  <c r="AF1380" i="3"/>
  <c r="W1380" i="3"/>
  <c r="V1380" i="3"/>
  <c r="U1380" i="3"/>
  <c r="AH1379" i="3"/>
  <c r="AG1379" i="3"/>
  <c r="AF1379" i="3"/>
  <c r="W1379" i="3"/>
  <c r="V1379" i="3"/>
  <c r="U1379" i="3"/>
  <c r="O1379" i="3" s="1"/>
  <c r="AH1378" i="3"/>
  <c r="AG1378" i="3"/>
  <c r="AF1378" i="3"/>
  <c r="W1378" i="3"/>
  <c r="V1378" i="3"/>
  <c r="U1378" i="3"/>
  <c r="AH1377" i="3"/>
  <c r="AG1377" i="3"/>
  <c r="AF1377" i="3"/>
  <c r="W1377" i="3"/>
  <c r="V1377" i="3"/>
  <c r="U1377" i="3"/>
  <c r="AH1376" i="3"/>
  <c r="AG1376" i="3"/>
  <c r="AF1376" i="3"/>
  <c r="W1376" i="3"/>
  <c r="V1376" i="3"/>
  <c r="U1376" i="3"/>
  <c r="AH1375" i="3"/>
  <c r="AG1375" i="3"/>
  <c r="AF1375" i="3"/>
  <c r="W1375" i="3"/>
  <c r="V1375" i="3"/>
  <c r="U1375" i="3"/>
  <c r="AH1374" i="3"/>
  <c r="AG1374" i="3"/>
  <c r="AF1374" i="3"/>
  <c r="W1374" i="3"/>
  <c r="V1374" i="3"/>
  <c r="U1374" i="3"/>
  <c r="AH1373" i="3"/>
  <c r="AG1373" i="3"/>
  <c r="AF1373" i="3"/>
  <c r="W1373" i="3"/>
  <c r="V1373" i="3"/>
  <c r="U1373" i="3"/>
  <c r="AH1372" i="3"/>
  <c r="AG1372" i="3"/>
  <c r="AF1372" i="3"/>
  <c r="W1372" i="3"/>
  <c r="V1372" i="3"/>
  <c r="U1372" i="3"/>
  <c r="AH1371" i="3"/>
  <c r="AG1371" i="3"/>
  <c r="AF1371" i="3"/>
  <c r="W1371" i="3"/>
  <c r="V1371" i="3"/>
  <c r="U1371" i="3"/>
  <c r="AH1370" i="3"/>
  <c r="AG1370" i="3"/>
  <c r="AF1370" i="3"/>
  <c r="W1370" i="3"/>
  <c r="V1370" i="3"/>
  <c r="U1370" i="3"/>
  <c r="AH1369" i="3"/>
  <c r="AG1369" i="3"/>
  <c r="AF1369" i="3"/>
  <c r="W1369" i="3"/>
  <c r="V1369" i="3"/>
  <c r="U1369" i="3"/>
  <c r="AH1368" i="3"/>
  <c r="AG1368" i="3"/>
  <c r="AF1368" i="3"/>
  <c r="Z1368" i="3"/>
  <c r="W1368" i="3"/>
  <c r="V1368" i="3"/>
  <c r="U1368" i="3"/>
  <c r="AH1367" i="3"/>
  <c r="AG1367" i="3"/>
  <c r="AF1367" i="3"/>
  <c r="W1367" i="3"/>
  <c r="V1367" i="3"/>
  <c r="U1367" i="3"/>
  <c r="AH1366" i="3"/>
  <c r="AG1366" i="3"/>
  <c r="AF1366" i="3"/>
  <c r="W1366" i="3"/>
  <c r="V1366" i="3"/>
  <c r="U1366" i="3"/>
  <c r="AH1365" i="3"/>
  <c r="AG1365" i="3"/>
  <c r="AF1365" i="3"/>
  <c r="W1365" i="3"/>
  <c r="V1365" i="3"/>
  <c r="U1365" i="3"/>
  <c r="AH1364" i="3"/>
  <c r="AG1364" i="3"/>
  <c r="AF1364" i="3"/>
  <c r="W1364" i="3"/>
  <c r="V1364" i="3"/>
  <c r="U1364" i="3"/>
  <c r="AH1363" i="3"/>
  <c r="AG1363" i="3"/>
  <c r="AF1363" i="3"/>
  <c r="W1363" i="3"/>
  <c r="V1363" i="3"/>
  <c r="U1363" i="3"/>
  <c r="AH1362" i="3"/>
  <c r="AG1362" i="3"/>
  <c r="AF1362" i="3"/>
  <c r="W1362" i="3"/>
  <c r="V1362" i="3"/>
  <c r="U1362" i="3"/>
  <c r="O1362" i="3" s="1"/>
  <c r="AH1361" i="3"/>
  <c r="AG1361" i="3"/>
  <c r="AF1361" i="3"/>
  <c r="W1361" i="3"/>
  <c r="V1361" i="3"/>
  <c r="U1361" i="3"/>
  <c r="O1361" i="3" s="1"/>
  <c r="AH1360" i="3"/>
  <c r="AG1360" i="3"/>
  <c r="AF1360" i="3"/>
  <c r="W1360" i="3"/>
  <c r="V1360" i="3"/>
  <c r="U1360" i="3"/>
  <c r="AH1359" i="3"/>
  <c r="AG1359" i="3"/>
  <c r="AF1359" i="3"/>
  <c r="W1359" i="3"/>
  <c r="V1359" i="3"/>
  <c r="U1359" i="3"/>
  <c r="AH1358" i="3"/>
  <c r="AG1358" i="3"/>
  <c r="AF1358" i="3"/>
  <c r="W1358" i="3"/>
  <c r="V1358" i="3"/>
  <c r="U1358" i="3"/>
  <c r="O1358" i="3" s="1"/>
  <c r="AH1357" i="3"/>
  <c r="AG1357" i="3"/>
  <c r="AF1357" i="3"/>
  <c r="W1357" i="3"/>
  <c r="V1357" i="3"/>
  <c r="U1357" i="3"/>
  <c r="AH1356" i="3"/>
  <c r="AG1356" i="3"/>
  <c r="AF1356" i="3"/>
  <c r="W1356" i="3"/>
  <c r="V1356" i="3"/>
  <c r="U1356" i="3"/>
  <c r="AH1355" i="3"/>
  <c r="AG1355" i="3"/>
  <c r="Z1355" i="3" s="1"/>
  <c r="AF1355" i="3"/>
  <c r="W1355" i="3"/>
  <c r="V1355" i="3"/>
  <c r="U1355" i="3"/>
  <c r="AH1354" i="3"/>
  <c r="AG1354" i="3"/>
  <c r="AF1354" i="3"/>
  <c r="W1354" i="3"/>
  <c r="V1354" i="3"/>
  <c r="U1354" i="3"/>
  <c r="AH1353" i="3"/>
  <c r="AG1353" i="3"/>
  <c r="AF1353" i="3"/>
  <c r="W1353" i="3"/>
  <c r="V1353" i="3"/>
  <c r="U1353" i="3"/>
  <c r="O1353" i="3" s="1"/>
  <c r="AH1352" i="3"/>
  <c r="AG1352" i="3"/>
  <c r="AF1352" i="3"/>
  <c r="W1352" i="3"/>
  <c r="V1352" i="3"/>
  <c r="U1352" i="3"/>
  <c r="AH1351" i="3"/>
  <c r="AG1351" i="3"/>
  <c r="Z1351" i="3" s="1"/>
  <c r="AF1351" i="3"/>
  <c r="W1351" i="3"/>
  <c r="V1351" i="3"/>
  <c r="U1351" i="3"/>
  <c r="AH1350" i="3"/>
  <c r="AG1350" i="3"/>
  <c r="AF1350" i="3"/>
  <c r="W1350" i="3"/>
  <c r="V1350" i="3"/>
  <c r="U1350" i="3"/>
  <c r="AH1349" i="3"/>
  <c r="AG1349" i="3"/>
  <c r="AF1349" i="3"/>
  <c r="W1349" i="3"/>
  <c r="V1349" i="3"/>
  <c r="U1349" i="3"/>
  <c r="AH1348" i="3"/>
  <c r="AG1348" i="3"/>
  <c r="AF1348" i="3"/>
  <c r="W1348" i="3"/>
  <c r="V1348" i="3"/>
  <c r="U1348" i="3"/>
  <c r="AH1347" i="3"/>
  <c r="AG1347" i="3"/>
  <c r="AF1347" i="3"/>
  <c r="W1347" i="3"/>
  <c r="V1347" i="3"/>
  <c r="U1347" i="3"/>
  <c r="AH1346" i="3"/>
  <c r="AG1346" i="3"/>
  <c r="AF1346" i="3"/>
  <c r="W1346" i="3"/>
  <c r="V1346" i="3"/>
  <c r="U1346" i="3"/>
  <c r="AH1345" i="3"/>
  <c r="AG1345" i="3"/>
  <c r="AF1345" i="3"/>
  <c r="W1345" i="3"/>
  <c r="V1345" i="3"/>
  <c r="U1345" i="3"/>
  <c r="AH1344" i="3"/>
  <c r="AG1344" i="3"/>
  <c r="AF1344" i="3"/>
  <c r="W1344" i="3"/>
  <c r="V1344" i="3"/>
  <c r="U1344" i="3"/>
  <c r="AH1343" i="3"/>
  <c r="AG1343" i="3"/>
  <c r="AF1343" i="3"/>
  <c r="W1343" i="3"/>
  <c r="V1343" i="3"/>
  <c r="U1343" i="3"/>
  <c r="AH1342" i="3"/>
  <c r="Z1342" i="3" s="1"/>
  <c r="AG1342" i="3"/>
  <c r="AF1342" i="3"/>
  <c r="W1342" i="3"/>
  <c r="V1342" i="3"/>
  <c r="U1342" i="3"/>
  <c r="AH1341" i="3"/>
  <c r="AG1341" i="3"/>
  <c r="AF1341" i="3"/>
  <c r="W1341" i="3"/>
  <c r="V1341" i="3"/>
  <c r="U1341" i="3"/>
  <c r="AH1340" i="3"/>
  <c r="AG1340" i="3"/>
  <c r="AF1340" i="3"/>
  <c r="W1340" i="3"/>
  <c r="V1340" i="3"/>
  <c r="U1340" i="3"/>
  <c r="AH1339" i="3"/>
  <c r="AG1339" i="3"/>
  <c r="AF1339" i="3"/>
  <c r="Z1339" i="3" s="1"/>
  <c r="W1339" i="3"/>
  <c r="V1339" i="3"/>
  <c r="U1339" i="3"/>
  <c r="AH1338" i="3"/>
  <c r="AG1338" i="3"/>
  <c r="AF1338" i="3"/>
  <c r="Z1338" i="3" s="1"/>
  <c r="W1338" i="3"/>
  <c r="V1338" i="3"/>
  <c r="U1338" i="3"/>
  <c r="AH1337" i="3"/>
  <c r="AG1337" i="3"/>
  <c r="AF1337" i="3"/>
  <c r="W1337" i="3"/>
  <c r="V1337" i="3"/>
  <c r="U1337" i="3"/>
  <c r="O1337" i="3"/>
  <c r="AH1336" i="3"/>
  <c r="AG1336" i="3"/>
  <c r="AF1336" i="3"/>
  <c r="W1336" i="3"/>
  <c r="V1336" i="3"/>
  <c r="U1336" i="3"/>
  <c r="O1336" i="3" s="1"/>
  <c r="AH1335" i="3"/>
  <c r="AG1335" i="3"/>
  <c r="AF1335" i="3"/>
  <c r="W1335" i="3"/>
  <c r="V1335" i="3"/>
  <c r="U1335" i="3"/>
  <c r="AH1334" i="3"/>
  <c r="AG1334" i="3"/>
  <c r="AF1334" i="3"/>
  <c r="W1334" i="3"/>
  <c r="V1334" i="3"/>
  <c r="U1334" i="3"/>
  <c r="AH1333" i="3"/>
  <c r="AG1333" i="3"/>
  <c r="AF1333" i="3"/>
  <c r="W1333" i="3"/>
  <c r="V1333" i="3"/>
  <c r="U1333" i="3"/>
  <c r="AH1332" i="3"/>
  <c r="AG1332" i="3"/>
  <c r="AF1332" i="3"/>
  <c r="W1332" i="3"/>
  <c r="V1332" i="3"/>
  <c r="U1332" i="3"/>
  <c r="AH1331" i="3"/>
  <c r="AG1331" i="3"/>
  <c r="AF1331" i="3"/>
  <c r="W1331" i="3"/>
  <c r="V1331" i="3"/>
  <c r="U1331" i="3"/>
  <c r="AH1330" i="3"/>
  <c r="AG1330" i="3"/>
  <c r="AF1330" i="3"/>
  <c r="W1330" i="3"/>
  <c r="V1330" i="3"/>
  <c r="U1330" i="3"/>
  <c r="AH1329" i="3"/>
  <c r="Z1329" i="3" s="1"/>
  <c r="AG1329" i="3"/>
  <c r="AF1329" i="3"/>
  <c r="W1329" i="3"/>
  <c r="V1329" i="3"/>
  <c r="U1329" i="3"/>
  <c r="AH1328" i="3"/>
  <c r="AG1328" i="3"/>
  <c r="AF1328" i="3"/>
  <c r="W1328" i="3"/>
  <c r="V1328" i="3"/>
  <c r="U1328" i="3"/>
  <c r="AH1327" i="3"/>
  <c r="AG1327" i="3"/>
  <c r="AF1327" i="3"/>
  <c r="W1327" i="3"/>
  <c r="V1327" i="3"/>
  <c r="U1327" i="3"/>
  <c r="AH1326" i="3"/>
  <c r="AG1326" i="3"/>
  <c r="AF1326" i="3"/>
  <c r="W1326" i="3"/>
  <c r="V1326" i="3"/>
  <c r="U1326" i="3"/>
  <c r="AH1325" i="3"/>
  <c r="AG1325" i="3"/>
  <c r="AF1325" i="3"/>
  <c r="W1325" i="3"/>
  <c r="V1325" i="3"/>
  <c r="U1325" i="3"/>
  <c r="AH1324" i="3"/>
  <c r="AG1324" i="3"/>
  <c r="AF1324" i="3"/>
  <c r="W1324" i="3"/>
  <c r="V1324" i="3"/>
  <c r="U1324" i="3"/>
  <c r="AH1323" i="3"/>
  <c r="AG1323" i="3"/>
  <c r="AF1323" i="3"/>
  <c r="W1323" i="3"/>
  <c r="V1323" i="3"/>
  <c r="U1323" i="3"/>
  <c r="AH1322" i="3"/>
  <c r="AG1322" i="3"/>
  <c r="AF1322" i="3"/>
  <c r="W1322" i="3"/>
  <c r="V1322" i="3"/>
  <c r="U1322" i="3"/>
  <c r="AH1321" i="3"/>
  <c r="AG1321" i="3"/>
  <c r="AF1321" i="3"/>
  <c r="W1321" i="3"/>
  <c r="V1321" i="3"/>
  <c r="U1321" i="3"/>
  <c r="AH1320" i="3"/>
  <c r="AG1320" i="3"/>
  <c r="AF1320" i="3"/>
  <c r="W1320" i="3"/>
  <c r="V1320" i="3"/>
  <c r="U1320" i="3"/>
  <c r="O1320" i="3" s="1"/>
  <c r="AH1319" i="3"/>
  <c r="AG1319" i="3"/>
  <c r="AF1319" i="3"/>
  <c r="W1319" i="3"/>
  <c r="V1319" i="3"/>
  <c r="U1319" i="3"/>
  <c r="AH1318" i="3"/>
  <c r="AG1318" i="3"/>
  <c r="AF1318" i="3"/>
  <c r="W1318" i="3"/>
  <c r="V1318" i="3"/>
  <c r="U1318" i="3"/>
  <c r="AH1317" i="3"/>
  <c r="AG1317" i="3"/>
  <c r="AF1317" i="3"/>
  <c r="W1317" i="3"/>
  <c r="V1317" i="3"/>
  <c r="U1317" i="3"/>
  <c r="O1317" i="3" s="1"/>
  <c r="AH1316" i="3"/>
  <c r="AG1316" i="3"/>
  <c r="AF1316" i="3"/>
  <c r="W1316" i="3"/>
  <c r="V1316" i="3"/>
  <c r="U1316" i="3"/>
  <c r="AH1315" i="3"/>
  <c r="AG1315" i="3"/>
  <c r="AF1315" i="3"/>
  <c r="Z1315" i="3" s="1"/>
  <c r="W1315" i="3"/>
  <c r="V1315" i="3"/>
  <c r="U1315" i="3"/>
  <c r="AH1314" i="3"/>
  <c r="AG1314" i="3"/>
  <c r="AF1314" i="3"/>
  <c r="W1314" i="3"/>
  <c r="V1314" i="3"/>
  <c r="U1314" i="3"/>
  <c r="AH1313" i="3"/>
  <c r="AG1313" i="3"/>
  <c r="AF1313" i="3"/>
  <c r="W1313" i="3"/>
  <c r="V1313" i="3"/>
  <c r="U1313" i="3"/>
  <c r="AH1312" i="3"/>
  <c r="AG1312" i="3"/>
  <c r="AF1312" i="3"/>
  <c r="W1312" i="3"/>
  <c r="V1312" i="3"/>
  <c r="U1312" i="3"/>
  <c r="AH1311" i="3"/>
  <c r="AG1311" i="3"/>
  <c r="AF1311" i="3"/>
  <c r="W1311" i="3"/>
  <c r="V1311" i="3"/>
  <c r="U1311" i="3"/>
  <c r="AH1310" i="3"/>
  <c r="AG1310" i="3"/>
  <c r="AF1310" i="3"/>
  <c r="W1310" i="3"/>
  <c r="V1310" i="3"/>
  <c r="U1310" i="3"/>
  <c r="AH1309" i="3"/>
  <c r="AG1309" i="3"/>
  <c r="AF1309" i="3"/>
  <c r="W1309" i="3"/>
  <c r="V1309" i="3"/>
  <c r="U1309" i="3"/>
  <c r="AH1308" i="3"/>
  <c r="AG1308" i="3"/>
  <c r="AF1308" i="3"/>
  <c r="W1308" i="3"/>
  <c r="V1308" i="3"/>
  <c r="U1308" i="3"/>
  <c r="AH1307" i="3"/>
  <c r="AG1307" i="3"/>
  <c r="AF1307" i="3"/>
  <c r="W1307" i="3"/>
  <c r="V1307" i="3"/>
  <c r="U1307" i="3"/>
  <c r="AH1306" i="3"/>
  <c r="AG1306" i="3"/>
  <c r="AF1306" i="3"/>
  <c r="W1306" i="3"/>
  <c r="V1306" i="3"/>
  <c r="U1306" i="3"/>
  <c r="AH1305" i="3"/>
  <c r="AG1305" i="3"/>
  <c r="AF1305" i="3"/>
  <c r="W1305" i="3"/>
  <c r="V1305" i="3"/>
  <c r="U1305" i="3"/>
  <c r="O1305" i="3" s="1"/>
  <c r="AH1304" i="3"/>
  <c r="AG1304" i="3"/>
  <c r="AF1304" i="3"/>
  <c r="W1304" i="3"/>
  <c r="V1304" i="3"/>
  <c r="U1304" i="3"/>
  <c r="AH1303" i="3"/>
  <c r="AG1303" i="3"/>
  <c r="AF1303" i="3"/>
  <c r="W1303" i="3"/>
  <c r="V1303" i="3"/>
  <c r="U1303" i="3"/>
  <c r="AH1302" i="3"/>
  <c r="AG1302" i="3"/>
  <c r="AF1302" i="3"/>
  <c r="W1302" i="3"/>
  <c r="V1302" i="3"/>
  <c r="U1302" i="3"/>
  <c r="AH1301" i="3"/>
  <c r="AG1301" i="3"/>
  <c r="AF1301" i="3"/>
  <c r="W1301" i="3"/>
  <c r="V1301" i="3"/>
  <c r="U1301" i="3"/>
  <c r="AH1300" i="3"/>
  <c r="AG1300" i="3"/>
  <c r="AF1300" i="3"/>
  <c r="W1300" i="3"/>
  <c r="V1300" i="3"/>
  <c r="U1300" i="3"/>
  <c r="AH1299" i="3"/>
  <c r="AG1299" i="3"/>
  <c r="AF1299" i="3"/>
  <c r="W1299" i="3"/>
  <c r="V1299" i="3"/>
  <c r="U1299" i="3"/>
  <c r="AH1298" i="3"/>
  <c r="AG1298" i="3"/>
  <c r="AF1298" i="3"/>
  <c r="W1298" i="3"/>
  <c r="V1298" i="3"/>
  <c r="U1298" i="3"/>
  <c r="AH1297" i="3"/>
  <c r="AG1297" i="3"/>
  <c r="AF1297" i="3"/>
  <c r="W1297" i="3"/>
  <c r="V1297" i="3"/>
  <c r="U1297" i="3"/>
  <c r="AH1296" i="3"/>
  <c r="AG1296" i="3"/>
  <c r="AF1296" i="3"/>
  <c r="W1296" i="3"/>
  <c r="V1296" i="3"/>
  <c r="U1296" i="3"/>
  <c r="AH1295" i="3"/>
  <c r="AG1295" i="3"/>
  <c r="AF1295" i="3"/>
  <c r="W1295" i="3"/>
  <c r="V1295" i="3"/>
  <c r="U1295" i="3"/>
  <c r="AH1294" i="3"/>
  <c r="AG1294" i="3"/>
  <c r="AF1294" i="3"/>
  <c r="W1294" i="3"/>
  <c r="V1294" i="3"/>
  <c r="U1294" i="3"/>
  <c r="AH1293" i="3"/>
  <c r="AG1293" i="3"/>
  <c r="AF1293" i="3"/>
  <c r="W1293" i="3"/>
  <c r="V1293" i="3"/>
  <c r="U1293" i="3"/>
  <c r="AH1292" i="3"/>
  <c r="AG1292" i="3"/>
  <c r="AF1292" i="3"/>
  <c r="W1292" i="3"/>
  <c r="V1292" i="3"/>
  <c r="U1292" i="3"/>
  <c r="AH1291" i="3"/>
  <c r="AG1291" i="3"/>
  <c r="AF1291" i="3"/>
  <c r="W1291" i="3"/>
  <c r="V1291" i="3"/>
  <c r="U1291" i="3"/>
  <c r="AH1290" i="3"/>
  <c r="AG1290" i="3"/>
  <c r="AF1290" i="3"/>
  <c r="W1290" i="3"/>
  <c r="V1290" i="3"/>
  <c r="U1290" i="3"/>
  <c r="AH1289" i="3"/>
  <c r="AG1289" i="3"/>
  <c r="AF1289" i="3"/>
  <c r="W1289" i="3"/>
  <c r="V1289" i="3"/>
  <c r="U1289" i="3"/>
  <c r="AH1288" i="3"/>
  <c r="AG1288" i="3"/>
  <c r="AF1288" i="3"/>
  <c r="W1288" i="3"/>
  <c r="V1288" i="3"/>
  <c r="U1288" i="3"/>
  <c r="AH1287" i="3"/>
  <c r="AG1287" i="3"/>
  <c r="AF1287" i="3"/>
  <c r="W1287" i="3"/>
  <c r="V1287" i="3"/>
  <c r="U1287" i="3"/>
  <c r="AH1286" i="3"/>
  <c r="AG1286" i="3"/>
  <c r="AF1286" i="3"/>
  <c r="W1286" i="3"/>
  <c r="V1286" i="3"/>
  <c r="U1286" i="3"/>
  <c r="AH1285" i="3"/>
  <c r="AG1285" i="3"/>
  <c r="AF1285" i="3"/>
  <c r="W1285" i="3"/>
  <c r="V1285" i="3"/>
  <c r="U1285" i="3"/>
  <c r="AH1284" i="3"/>
  <c r="AG1284" i="3"/>
  <c r="AF1284" i="3"/>
  <c r="W1284" i="3"/>
  <c r="V1284" i="3"/>
  <c r="U1284" i="3"/>
  <c r="AH1283" i="3"/>
  <c r="AG1283" i="3"/>
  <c r="AF1283" i="3"/>
  <c r="W1283" i="3"/>
  <c r="V1283" i="3"/>
  <c r="U1283" i="3"/>
  <c r="AH1282" i="3"/>
  <c r="AG1282" i="3"/>
  <c r="AF1282" i="3"/>
  <c r="W1282" i="3"/>
  <c r="V1282" i="3"/>
  <c r="U1282" i="3"/>
  <c r="AH1281" i="3"/>
  <c r="AG1281" i="3"/>
  <c r="AF1281" i="3"/>
  <c r="W1281" i="3"/>
  <c r="V1281" i="3"/>
  <c r="U1281" i="3"/>
  <c r="AH1280" i="3"/>
  <c r="AG1280" i="3"/>
  <c r="AF1280" i="3"/>
  <c r="W1280" i="3"/>
  <c r="V1280" i="3"/>
  <c r="U1280" i="3"/>
  <c r="AH1279" i="3"/>
  <c r="AG1279" i="3"/>
  <c r="AF1279" i="3"/>
  <c r="W1279" i="3"/>
  <c r="V1279" i="3"/>
  <c r="U1279" i="3"/>
  <c r="AH1278" i="3"/>
  <c r="AG1278" i="3"/>
  <c r="AF1278" i="3"/>
  <c r="W1278" i="3"/>
  <c r="V1278" i="3"/>
  <c r="U1278" i="3"/>
  <c r="AH1277" i="3"/>
  <c r="AG1277" i="3"/>
  <c r="AF1277" i="3"/>
  <c r="W1277" i="3"/>
  <c r="V1277" i="3"/>
  <c r="U1277" i="3"/>
  <c r="AH1276" i="3"/>
  <c r="AG1276" i="3"/>
  <c r="AF1276" i="3"/>
  <c r="W1276" i="3"/>
  <c r="V1276" i="3"/>
  <c r="U1276" i="3"/>
  <c r="AH1275" i="3"/>
  <c r="AG1275" i="3"/>
  <c r="AF1275" i="3"/>
  <c r="W1275" i="3"/>
  <c r="V1275" i="3"/>
  <c r="U1275" i="3"/>
  <c r="AH1274" i="3"/>
  <c r="AG1274" i="3"/>
  <c r="AF1274" i="3"/>
  <c r="W1274" i="3"/>
  <c r="V1274" i="3"/>
  <c r="U1274" i="3"/>
  <c r="AH1273" i="3"/>
  <c r="AG1273" i="3"/>
  <c r="AF1273" i="3"/>
  <c r="W1273" i="3"/>
  <c r="V1273" i="3"/>
  <c r="U1273" i="3"/>
  <c r="AH1272" i="3"/>
  <c r="AG1272" i="3"/>
  <c r="AF1272" i="3"/>
  <c r="W1272" i="3"/>
  <c r="V1272" i="3"/>
  <c r="U1272" i="3"/>
  <c r="AH1271" i="3"/>
  <c r="AG1271" i="3"/>
  <c r="AF1271" i="3"/>
  <c r="W1271" i="3"/>
  <c r="V1271" i="3"/>
  <c r="U1271" i="3"/>
  <c r="AH1270" i="3"/>
  <c r="AG1270" i="3"/>
  <c r="AF1270" i="3"/>
  <c r="W1270" i="3"/>
  <c r="V1270" i="3"/>
  <c r="U1270" i="3"/>
  <c r="O1270" i="3" s="1"/>
  <c r="AH1269" i="3"/>
  <c r="AG1269" i="3"/>
  <c r="AF1269" i="3"/>
  <c r="W1269" i="3"/>
  <c r="V1269" i="3"/>
  <c r="U1269" i="3"/>
  <c r="AH1268" i="3"/>
  <c r="AG1268" i="3"/>
  <c r="AF1268" i="3"/>
  <c r="W1268" i="3"/>
  <c r="V1268" i="3"/>
  <c r="U1268" i="3"/>
  <c r="AH1267" i="3"/>
  <c r="AG1267" i="3"/>
  <c r="AF1267" i="3"/>
  <c r="W1267" i="3"/>
  <c r="V1267" i="3"/>
  <c r="U1267" i="3"/>
  <c r="AH1266" i="3"/>
  <c r="AG1266" i="3"/>
  <c r="AF1266" i="3"/>
  <c r="W1266" i="3"/>
  <c r="V1266" i="3"/>
  <c r="U1266" i="3"/>
  <c r="AH1265" i="3"/>
  <c r="AG1265" i="3"/>
  <c r="AF1265" i="3"/>
  <c r="W1265" i="3"/>
  <c r="V1265" i="3"/>
  <c r="U1265" i="3"/>
  <c r="AH1264" i="3"/>
  <c r="AG1264" i="3"/>
  <c r="AF1264" i="3"/>
  <c r="W1264" i="3"/>
  <c r="V1264" i="3"/>
  <c r="U1264" i="3"/>
  <c r="AH1263" i="3"/>
  <c r="AG1263" i="3"/>
  <c r="AF1263" i="3"/>
  <c r="W1263" i="3"/>
  <c r="V1263" i="3"/>
  <c r="U1263" i="3"/>
  <c r="AH1262" i="3"/>
  <c r="AG1262" i="3"/>
  <c r="AF1262" i="3"/>
  <c r="W1262" i="3"/>
  <c r="V1262" i="3"/>
  <c r="U1262" i="3"/>
  <c r="AH1261" i="3"/>
  <c r="AG1261" i="3"/>
  <c r="AF1261" i="3"/>
  <c r="W1261" i="3"/>
  <c r="V1261" i="3"/>
  <c r="U1261" i="3"/>
  <c r="AH1260" i="3"/>
  <c r="AG1260" i="3"/>
  <c r="AF1260" i="3"/>
  <c r="W1260" i="3"/>
  <c r="V1260" i="3"/>
  <c r="U1260" i="3"/>
  <c r="AH1259" i="3"/>
  <c r="AG1259" i="3"/>
  <c r="AF1259" i="3"/>
  <c r="W1259" i="3"/>
  <c r="V1259" i="3"/>
  <c r="U1259" i="3"/>
  <c r="AH1258" i="3"/>
  <c r="AG1258" i="3"/>
  <c r="AF1258" i="3"/>
  <c r="W1258" i="3"/>
  <c r="V1258" i="3"/>
  <c r="U1258" i="3"/>
  <c r="AH1257" i="3"/>
  <c r="AG1257" i="3"/>
  <c r="AF1257" i="3"/>
  <c r="W1257" i="3"/>
  <c r="V1257" i="3"/>
  <c r="U1257" i="3"/>
  <c r="AH1256" i="3"/>
  <c r="AG1256" i="3"/>
  <c r="AF1256" i="3"/>
  <c r="W1256" i="3"/>
  <c r="V1256" i="3"/>
  <c r="U1256" i="3"/>
  <c r="AH1255" i="3"/>
  <c r="AG1255" i="3"/>
  <c r="AF1255" i="3"/>
  <c r="W1255" i="3"/>
  <c r="V1255" i="3"/>
  <c r="U1255" i="3"/>
  <c r="AH1254" i="3"/>
  <c r="AG1254" i="3"/>
  <c r="AF1254" i="3"/>
  <c r="W1254" i="3"/>
  <c r="V1254" i="3"/>
  <c r="U1254" i="3"/>
  <c r="AH1253" i="3"/>
  <c r="AG1253" i="3"/>
  <c r="AF1253" i="3"/>
  <c r="W1253" i="3"/>
  <c r="V1253" i="3"/>
  <c r="U1253" i="3"/>
  <c r="O1253" i="3" s="1"/>
  <c r="AH1252" i="3"/>
  <c r="AG1252" i="3"/>
  <c r="AF1252" i="3"/>
  <c r="W1252" i="3"/>
  <c r="V1252" i="3"/>
  <c r="U1252" i="3"/>
  <c r="AH1251" i="3"/>
  <c r="AG1251" i="3"/>
  <c r="AF1251" i="3"/>
  <c r="W1251" i="3"/>
  <c r="V1251" i="3"/>
  <c r="U1251" i="3"/>
  <c r="AH1250" i="3"/>
  <c r="AG1250" i="3"/>
  <c r="AF1250" i="3"/>
  <c r="W1250" i="3"/>
  <c r="V1250" i="3"/>
  <c r="U1250" i="3"/>
  <c r="AH1249" i="3"/>
  <c r="AG1249" i="3"/>
  <c r="AF1249" i="3"/>
  <c r="W1249" i="3"/>
  <c r="V1249" i="3"/>
  <c r="U1249" i="3"/>
  <c r="AH1248" i="3"/>
  <c r="AG1248" i="3"/>
  <c r="AF1248" i="3"/>
  <c r="W1248" i="3"/>
  <c r="V1248" i="3"/>
  <c r="U1248" i="3"/>
  <c r="AH1247" i="3"/>
  <c r="AG1247" i="3"/>
  <c r="AF1247" i="3"/>
  <c r="W1247" i="3"/>
  <c r="V1247" i="3"/>
  <c r="U1247" i="3"/>
  <c r="AH1246" i="3"/>
  <c r="AG1246" i="3"/>
  <c r="AF1246" i="3"/>
  <c r="W1246" i="3"/>
  <c r="V1246" i="3"/>
  <c r="U1246" i="3"/>
  <c r="AH1245" i="3"/>
  <c r="AG1245" i="3"/>
  <c r="AF1245" i="3"/>
  <c r="W1245" i="3"/>
  <c r="V1245" i="3"/>
  <c r="U1245" i="3"/>
  <c r="O1245" i="3" s="1"/>
  <c r="AH1244" i="3"/>
  <c r="AG1244" i="3"/>
  <c r="AF1244" i="3"/>
  <c r="W1244" i="3"/>
  <c r="V1244" i="3"/>
  <c r="U1244" i="3"/>
  <c r="AH1243" i="3"/>
  <c r="AG1243" i="3"/>
  <c r="AF1243" i="3"/>
  <c r="W1243" i="3"/>
  <c r="V1243" i="3"/>
  <c r="U1243" i="3"/>
  <c r="AH1242" i="3"/>
  <c r="AG1242" i="3"/>
  <c r="AF1242" i="3"/>
  <c r="W1242" i="3"/>
  <c r="V1242" i="3"/>
  <c r="U1242" i="3"/>
  <c r="AH1241" i="3"/>
  <c r="AG1241" i="3"/>
  <c r="AF1241" i="3"/>
  <c r="W1241" i="3"/>
  <c r="V1241" i="3"/>
  <c r="U1241" i="3"/>
  <c r="AH1240" i="3"/>
  <c r="AG1240" i="3"/>
  <c r="AF1240" i="3"/>
  <c r="W1240" i="3"/>
  <c r="V1240" i="3"/>
  <c r="U1240" i="3"/>
  <c r="AH1239" i="3"/>
  <c r="AG1239" i="3"/>
  <c r="AF1239" i="3"/>
  <c r="W1239" i="3"/>
  <c r="V1239" i="3"/>
  <c r="U1239" i="3"/>
  <c r="AH1238" i="3"/>
  <c r="AG1238" i="3"/>
  <c r="AF1238" i="3"/>
  <c r="W1238" i="3"/>
  <c r="V1238" i="3"/>
  <c r="U1238" i="3"/>
  <c r="AH1237" i="3"/>
  <c r="AG1237" i="3"/>
  <c r="AF1237" i="3"/>
  <c r="W1237" i="3"/>
  <c r="V1237" i="3"/>
  <c r="U1237" i="3"/>
  <c r="AH1236" i="3"/>
  <c r="AG1236" i="3"/>
  <c r="AF1236" i="3"/>
  <c r="W1236" i="3"/>
  <c r="V1236" i="3"/>
  <c r="U1236" i="3"/>
  <c r="AH1235" i="3"/>
  <c r="AG1235" i="3"/>
  <c r="AF1235" i="3"/>
  <c r="W1235" i="3"/>
  <c r="V1235" i="3"/>
  <c r="U1235" i="3"/>
  <c r="AH1234" i="3"/>
  <c r="AG1234" i="3"/>
  <c r="AF1234" i="3"/>
  <c r="W1234" i="3"/>
  <c r="V1234" i="3"/>
  <c r="U1234" i="3"/>
  <c r="AH1233" i="3"/>
  <c r="AG1233" i="3"/>
  <c r="AF1233" i="3"/>
  <c r="W1233" i="3"/>
  <c r="V1233" i="3"/>
  <c r="U1233" i="3"/>
  <c r="AH1232" i="3"/>
  <c r="AG1232" i="3"/>
  <c r="AF1232" i="3"/>
  <c r="W1232" i="3"/>
  <c r="V1232" i="3"/>
  <c r="U1232" i="3"/>
  <c r="AH1231" i="3"/>
  <c r="AG1231" i="3"/>
  <c r="AF1231" i="3"/>
  <c r="W1231" i="3"/>
  <c r="V1231" i="3"/>
  <c r="U1231" i="3"/>
  <c r="AH1230" i="3"/>
  <c r="AG1230" i="3"/>
  <c r="AF1230" i="3"/>
  <c r="W1230" i="3"/>
  <c r="V1230" i="3"/>
  <c r="U1230" i="3"/>
  <c r="AH1229" i="3"/>
  <c r="AG1229" i="3"/>
  <c r="AF1229" i="3"/>
  <c r="W1229" i="3"/>
  <c r="V1229" i="3"/>
  <c r="U1229" i="3"/>
  <c r="AH1228" i="3"/>
  <c r="AG1228" i="3"/>
  <c r="AF1228" i="3"/>
  <c r="W1228" i="3"/>
  <c r="V1228" i="3"/>
  <c r="U1228" i="3"/>
  <c r="AH1227" i="3"/>
  <c r="AG1227" i="3"/>
  <c r="AF1227" i="3"/>
  <c r="W1227" i="3"/>
  <c r="V1227" i="3"/>
  <c r="U1227" i="3"/>
  <c r="AH1226" i="3"/>
  <c r="AG1226" i="3"/>
  <c r="AF1226" i="3"/>
  <c r="W1226" i="3"/>
  <c r="V1226" i="3"/>
  <c r="U1226" i="3"/>
  <c r="AH1225" i="3"/>
  <c r="AG1225" i="3"/>
  <c r="AF1225" i="3"/>
  <c r="W1225" i="3"/>
  <c r="V1225" i="3"/>
  <c r="U1225" i="3"/>
  <c r="AH1224" i="3"/>
  <c r="AG1224" i="3"/>
  <c r="AF1224" i="3"/>
  <c r="W1224" i="3"/>
  <c r="V1224" i="3"/>
  <c r="U1224" i="3"/>
  <c r="AH1223" i="3"/>
  <c r="AG1223" i="3"/>
  <c r="AF1223" i="3"/>
  <c r="W1223" i="3"/>
  <c r="V1223" i="3"/>
  <c r="U1223" i="3"/>
  <c r="AH1222" i="3"/>
  <c r="AG1222" i="3"/>
  <c r="AF1222" i="3"/>
  <c r="W1222" i="3"/>
  <c r="V1222" i="3"/>
  <c r="U1222" i="3"/>
  <c r="AH1221" i="3"/>
  <c r="AG1221" i="3"/>
  <c r="AF1221" i="3"/>
  <c r="W1221" i="3"/>
  <c r="V1221" i="3"/>
  <c r="U1221" i="3"/>
  <c r="AH1220" i="3"/>
  <c r="AG1220" i="3"/>
  <c r="AF1220" i="3"/>
  <c r="W1220" i="3"/>
  <c r="V1220" i="3"/>
  <c r="U1220" i="3"/>
  <c r="AH1219" i="3"/>
  <c r="AG1219" i="3"/>
  <c r="AF1219" i="3"/>
  <c r="W1219" i="3"/>
  <c r="V1219" i="3"/>
  <c r="U1219" i="3"/>
  <c r="AH1218" i="3"/>
  <c r="AG1218" i="3"/>
  <c r="AF1218" i="3"/>
  <c r="W1218" i="3"/>
  <c r="V1218" i="3"/>
  <c r="U1218" i="3"/>
  <c r="AH1217" i="3"/>
  <c r="AG1217" i="3"/>
  <c r="AF1217" i="3"/>
  <c r="W1217" i="3"/>
  <c r="V1217" i="3"/>
  <c r="U1217" i="3"/>
  <c r="AH1216" i="3"/>
  <c r="AG1216" i="3"/>
  <c r="AF1216" i="3"/>
  <c r="W1216" i="3"/>
  <c r="V1216" i="3"/>
  <c r="U1216" i="3"/>
  <c r="AH1215" i="3"/>
  <c r="AG1215" i="3"/>
  <c r="AF1215" i="3"/>
  <c r="W1215" i="3"/>
  <c r="V1215" i="3"/>
  <c r="U1215" i="3"/>
  <c r="AH1214" i="3"/>
  <c r="AG1214" i="3"/>
  <c r="AF1214" i="3"/>
  <c r="W1214" i="3"/>
  <c r="V1214" i="3"/>
  <c r="U1214" i="3"/>
  <c r="AH1213" i="3"/>
  <c r="AG1213" i="3"/>
  <c r="AF1213" i="3"/>
  <c r="W1213" i="3"/>
  <c r="V1213" i="3"/>
  <c r="U1213" i="3"/>
  <c r="O1213" i="3" s="1"/>
  <c r="AH1212" i="3"/>
  <c r="AG1212" i="3"/>
  <c r="AF1212" i="3"/>
  <c r="W1212" i="3"/>
  <c r="V1212" i="3"/>
  <c r="U1212" i="3"/>
  <c r="AH1211" i="3"/>
  <c r="AG1211" i="3"/>
  <c r="AF1211" i="3"/>
  <c r="W1211" i="3"/>
  <c r="V1211" i="3"/>
  <c r="U1211" i="3"/>
  <c r="AH1210" i="3"/>
  <c r="AG1210" i="3"/>
  <c r="AF1210" i="3"/>
  <c r="W1210" i="3"/>
  <c r="V1210" i="3"/>
  <c r="U1210" i="3"/>
  <c r="AH1209" i="3"/>
  <c r="AG1209" i="3"/>
  <c r="AF1209" i="3"/>
  <c r="W1209" i="3"/>
  <c r="V1209" i="3"/>
  <c r="U1209" i="3"/>
  <c r="O1209" i="3" s="1"/>
  <c r="AH1208" i="3"/>
  <c r="AG1208" i="3"/>
  <c r="AF1208" i="3"/>
  <c r="W1208" i="3"/>
  <c r="V1208" i="3"/>
  <c r="U1208" i="3"/>
  <c r="AH1207" i="3"/>
  <c r="AG1207" i="3"/>
  <c r="AF1207" i="3"/>
  <c r="W1207" i="3"/>
  <c r="V1207" i="3"/>
  <c r="U1207" i="3"/>
  <c r="AH1206" i="3"/>
  <c r="AG1206" i="3"/>
  <c r="AF1206" i="3"/>
  <c r="W1206" i="3"/>
  <c r="V1206" i="3"/>
  <c r="U1206" i="3"/>
  <c r="AH1205" i="3"/>
  <c r="AG1205" i="3"/>
  <c r="AF1205" i="3"/>
  <c r="W1205" i="3"/>
  <c r="V1205" i="3"/>
  <c r="U1205" i="3"/>
  <c r="O1205" i="3" s="1"/>
  <c r="AH1204" i="3"/>
  <c r="AG1204" i="3"/>
  <c r="AF1204" i="3"/>
  <c r="W1204" i="3"/>
  <c r="V1204" i="3"/>
  <c r="U1204" i="3"/>
  <c r="AH1203" i="3"/>
  <c r="AG1203" i="3"/>
  <c r="AF1203" i="3"/>
  <c r="W1203" i="3"/>
  <c r="V1203" i="3"/>
  <c r="U1203" i="3"/>
  <c r="AH1202" i="3"/>
  <c r="AG1202" i="3"/>
  <c r="AF1202" i="3"/>
  <c r="W1202" i="3"/>
  <c r="V1202" i="3"/>
  <c r="U1202" i="3"/>
  <c r="AH1201" i="3"/>
  <c r="AG1201" i="3"/>
  <c r="AF1201" i="3"/>
  <c r="W1201" i="3"/>
  <c r="V1201" i="3"/>
  <c r="U1201" i="3"/>
  <c r="AH1200" i="3"/>
  <c r="AG1200" i="3"/>
  <c r="AF1200" i="3"/>
  <c r="W1200" i="3"/>
  <c r="V1200" i="3"/>
  <c r="U1200" i="3"/>
  <c r="AH1199" i="3"/>
  <c r="AG1199" i="3"/>
  <c r="AF1199" i="3"/>
  <c r="W1199" i="3"/>
  <c r="V1199" i="3"/>
  <c r="U1199" i="3"/>
  <c r="AH1198" i="3"/>
  <c r="AG1198" i="3"/>
  <c r="AF1198" i="3"/>
  <c r="W1198" i="3"/>
  <c r="V1198" i="3"/>
  <c r="U1198" i="3"/>
  <c r="AH1197" i="3"/>
  <c r="AG1197" i="3"/>
  <c r="AF1197" i="3"/>
  <c r="W1197" i="3"/>
  <c r="V1197" i="3"/>
  <c r="U1197" i="3"/>
  <c r="AH1196" i="3"/>
  <c r="AG1196" i="3"/>
  <c r="AF1196" i="3"/>
  <c r="W1196" i="3"/>
  <c r="V1196" i="3"/>
  <c r="U1196" i="3"/>
  <c r="AH1195" i="3"/>
  <c r="AG1195" i="3"/>
  <c r="Z1195" i="3" s="1"/>
  <c r="AF1195" i="3"/>
  <c r="W1195" i="3"/>
  <c r="V1195" i="3"/>
  <c r="U1195" i="3"/>
  <c r="AH1194" i="3"/>
  <c r="AG1194" i="3"/>
  <c r="AF1194" i="3"/>
  <c r="W1194" i="3"/>
  <c r="V1194" i="3"/>
  <c r="U1194" i="3"/>
  <c r="AH1193" i="3"/>
  <c r="AG1193" i="3"/>
  <c r="AF1193" i="3"/>
  <c r="W1193" i="3"/>
  <c r="V1193" i="3"/>
  <c r="U1193" i="3"/>
  <c r="AH1192" i="3"/>
  <c r="AG1192" i="3"/>
  <c r="AF1192" i="3"/>
  <c r="W1192" i="3"/>
  <c r="V1192" i="3"/>
  <c r="U1192" i="3"/>
  <c r="AH1191" i="3"/>
  <c r="AG1191" i="3"/>
  <c r="AF1191" i="3"/>
  <c r="W1191" i="3"/>
  <c r="V1191" i="3"/>
  <c r="U1191" i="3"/>
  <c r="AH1190" i="3"/>
  <c r="AG1190" i="3"/>
  <c r="AF1190" i="3"/>
  <c r="W1190" i="3"/>
  <c r="V1190" i="3"/>
  <c r="U1190" i="3"/>
  <c r="AH1189" i="3"/>
  <c r="AG1189" i="3"/>
  <c r="AF1189" i="3"/>
  <c r="W1189" i="3"/>
  <c r="V1189" i="3"/>
  <c r="U1189" i="3"/>
  <c r="AH1188" i="3"/>
  <c r="AG1188" i="3"/>
  <c r="AF1188" i="3"/>
  <c r="W1188" i="3"/>
  <c r="V1188" i="3"/>
  <c r="U1188" i="3"/>
  <c r="AH1187" i="3"/>
  <c r="AG1187" i="3"/>
  <c r="AF1187" i="3"/>
  <c r="W1187" i="3"/>
  <c r="V1187" i="3"/>
  <c r="U1187" i="3"/>
  <c r="AH1186" i="3"/>
  <c r="AG1186" i="3"/>
  <c r="AF1186" i="3"/>
  <c r="W1186" i="3"/>
  <c r="V1186" i="3"/>
  <c r="U1186" i="3"/>
  <c r="AH1185" i="3"/>
  <c r="AG1185" i="3"/>
  <c r="AF1185" i="3"/>
  <c r="W1185" i="3"/>
  <c r="V1185" i="3"/>
  <c r="U1185" i="3"/>
  <c r="AH1184" i="3"/>
  <c r="AG1184" i="3"/>
  <c r="AF1184" i="3"/>
  <c r="W1184" i="3"/>
  <c r="V1184" i="3"/>
  <c r="U1184" i="3"/>
  <c r="AH1183" i="3"/>
  <c r="AG1183" i="3"/>
  <c r="Z1183" i="3" s="1"/>
  <c r="AF1183" i="3"/>
  <c r="W1183" i="3"/>
  <c r="V1183" i="3"/>
  <c r="U1183" i="3"/>
  <c r="AH1182" i="3"/>
  <c r="AG1182" i="3"/>
  <c r="AF1182" i="3"/>
  <c r="W1182" i="3"/>
  <c r="V1182" i="3"/>
  <c r="U1182" i="3"/>
  <c r="AH1181" i="3"/>
  <c r="AG1181" i="3"/>
  <c r="AF1181" i="3"/>
  <c r="W1181" i="3"/>
  <c r="V1181" i="3"/>
  <c r="U1181" i="3"/>
  <c r="AH1180" i="3"/>
  <c r="AG1180" i="3"/>
  <c r="AF1180" i="3"/>
  <c r="W1180" i="3"/>
  <c r="V1180" i="3"/>
  <c r="U1180" i="3"/>
  <c r="AH1179" i="3"/>
  <c r="AG1179" i="3"/>
  <c r="AF1179" i="3"/>
  <c r="W1179" i="3"/>
  <c r="V1179" i="3"/>
  <c r="U1179" i="3"/>
  <c r="AH1178" i="3"/>
  <c r="AG1178" i="3"/>
  <c r="AF1178" i="3"/>
  <c r="Z1178" i="3"/>
  <c r="W1178" i="3"/>
  <c r="V1178" i="3"/>
  <c r="U1178" i="3"/>
  <c r="AH1177" i="3"/>
  <c r="AG1177" i="3"/>
  <c r="AF1177" i="3"/>
  <c r="W1177" i="3"/>
  <c r="V1177" i="3"/>
  <c r="U1177" i="3"/>
  <c r="AH1176" i="3"/>
  <c r="AG1176" i="3"/>
  <c r="AF1176" i="3"/>
  <c r="W1176" i="3"/>
  <c r="V1176" i="3"/>
  <c r="U1176" i="3"/>
  <c r="AH1175" i="3"/>
  <c r="AG1175" i="3"/>
  <c r="AF1175" i="3"/>
  <c r="W1175" i="3"/>
  <c r="V1175" i="3"/>
  <c r="U1175" i="3"/>
  <c r="AH1174" i="3"/>
  <c r="AG1174" i="3"/>
  <c r="AF1174" i="3"/>
  <c r="W1174" i="3"/>
  <c r="V1174" i="3"/>
  <c r="U1174" i="3"/>
  <c r="AH1173" i="3"/>
  <c r="AG1173" i="3"/>
  <c r="AF1173" i="3"/>
  <c r="W1173" i="3"/>
  <c r="V1173" i="3"/>
  <c r="U1173" i="3"/>
  <c r="AH1172" i="3"/>
  <c r="AG1172" i="3"/>
  <c r="AF1172" i="3"/>
  <c r="W1172" i="3"/>
  <c r="V1172" i="3"/>
  <c r="U1172" i="3"/>
  <c r="AH1171" i="3"/>
  <c r="AG1171" i="3"/>
  <c r="AF1171" i="3"/>
  <c r="W1171" i="3"/>
  <c r="V1171" i="3"/>
  <c r="U1171" i="3"/>
  <c r="AH1170" i="3"/>
  <c r="AG1170" i="3"/>
  <c r="AF1170" i="3"/>
  <c r="Z1170" i="3" s="1"/>
  <c r="W1170" i="3"/>
  <c r="V1170" i="3"/>
  <c r="U1170" i="3"/>
  <c r="AH1169" i="3"/>
  <c r="AG1169" i="3"/>
  <c r="AF1169" i="3"/>
  <c r="W1169" i="3"/>
  <c r="V1169" i="3"/>
  <c r="U1169" i="3"/>
  <c r="AH1168" i="3"/>
  <c r="AG1168" i="3"/>
  <c r="AF1168" i="3"/>
  <c r="W1168" i="3"/>
  <c r="V1168" i="3"/>
  <c r="U1168" i="3"/>
  <c r="AH1167" i="3"/>
  <c r="AG1167" i="3"/>
  <c r="AF1167" i="3"/>
  <c r="W1167" i="3"/>
  <c r="V1167" i="3"/>
  <c r="U1167" i="3"/>
  <c r="O1167" i="3" s="1"/>
  <c r="AH1166" i="3"/>
  <c r="AG1166" i="3"/>
  <c r="AF1166" i="3"/>
  <c r="W1166" i="3"/>
  <c r="V1166" i="3"/>
  <c r="U1166" i="3"/>
  <c r="AH1165" i="3"/>
  <c r="AG1165" i="3"/>
  <c r="AF1165" i="3"/>
  <c r="W1165" i="3"/>
  <c r="V1165" i="3"/>
  <c r="U1165" i="3"/>
  <c r="AH1164" i="3"/>
  <c r="AG1164" i="3"/>
  <c r="AF1164" i="3"/>
  <c r="W1164" i="3"/>
  <c r="V1164" i="3"/>
  <c r="U1164" i="3"/>
  <c r="AH1163" i="3"/>
  <c r="AG1163" i="3"/>
  <c r="AF1163" i="3"/>
  <c r="W1163" i="3"/>
  <c r="V1163" i="3"/>
  <c r="U1163" i="3"/>
  <c r="AH1162" i="3"/>
  <c r="AG1162" i="3"/>
  <c r="AF1162" i="3"/>
  <c r="W1162" i="3"/>
  <c r="V1162" i="3"/>
  <c r="U1162" i="3"/>
  <c r="AH1161" i="3"/>
  <c r="AG1161" i="3"/>
  <c r="AF1161" i="3"/>
  <c r="W1161" i="3"/>
  <c r="V1161" i="3"/>
  <c r="U1161" i="3"/>
  <c r="AH1160" i="3"/>
  <c r="AG1160" i="3"/>
  <c r="AF1160" i="3"/>
  <c r="W1160" i="3"/>
  <c r="V1160" i="3"/>
  <c r="U1160" i="3"/>
  <c r="O1160" i="3"/>
  <c r="AH1159" i="3"/>
  <c r="AG1159" i="3"/>
  <c r="AF1159" i="3"/>
  <c r="W1159" i="3"/>
  <c r="V1159" i="3"/>
  <c r="U1159" i="3"/>
  <c r="AH1158" i="3"/>
  <c r="AG1158" i="3"/>
  <c r="AF1158" i="3"/>
  <c r="W1158" i="3"/>
  <c r="V1158" i="3"/>
  <c r="U1158" i="3"/>
  <c r="AH1157" i="3"/>
  <c r="AG1157" i="3"/>
  <c r="AF1157" i="3"/>
  <c r="W1157" i="3"/>
  <c r="V1157" i="3"/>
  <c r="U1157" i="3"/>
  <c r="AH1156" i="3"/>
  <c r="AG1156" i="3"/>
  <c r="AF1156" i="3"/>
  <c r="W1156" i="3"/>
  <c r="V1156" i="3"/>
  <c r="U1156" i="3"/>
  <c r="AH1155" i="3"/>
  <c r="AG1155" i="3"/>
  <c r="AF1155" i="3"/>
  <c r="W1155" i="3"/>
  <c r="V1155" i="3"/>
  <c r="U1155" i="3"/>
  <c r="AH1154" i="3"/>
  <c r="AG1154" i="3"/>
  <c r="AF1154" i="3"/>
  <c r="W1154" i="3"/>
  <c r="V1154" i="3"/>
  <c r="U1154" i="3"/>
  <c r="AH1153" i="3"/>
  <c r="AG1153" i="3"/>
  <c r="AF1153" i="3"/>
  <c r="W1153" i="3"/>
  <c r="V1153" i="3"/>
  <c r="U1153" i="3"/>
  <c r="AH1152" i="3"/>
  <c r="AG1152" i="3"/>
  <c r="AF1152" i="3"/>
  <c r="W1152" i="3"/>
  <c r="V1152" i="3"/>
  <c r="U1152" i="3"/>
  <c r="AH1151" i="3"/>
  <c r="AG1151" i="3"/>
  <c r="AF1151" i="3"/>
  <c r="W1151" i="3"/>
  <c r="V1151" i="3"/>
  <c r="U1151" i="3"/>
  <c r="AH1150" i="3"/>
  <c r="AG1150" i="3"/>
  <c r="AF1150" i="3"/>
  <c r="W1150" i="3"/>
  <c r="V1150" i="3"/>
  <c r="U1150" i="3"/>
  <c r="AH1149" i="3"/>
  <c r="AG1149" i="3"/>
  <c r="AF1149" i="3"/>
  <c r="Z1149" i="3" s="1"/>
  <c r="W1149" i="3"/>
  <c r="V1149" i="3"/>
  <c r="U1149" i="3"/>
  <c r="AH1148" i="3"/>
  <c r="AG1148" i="3"/>
  <c r="AF1148" i="3"/>
  <c r="Z1148" i="3" s="1"/>
  <c r="W1148" i="3"/>
  <c r="V1148" i="3"/>
  <c r="U1148" i="3"/>
  <c r="AH1147" i="3"/>
  <c r="AG1147" i="3"/>
  <c r="AF1147" i="3"/>
  <c r="W1147" i="3"/>
  <c r="V1147" i="3"/>
  <c r="U1147" i="3"/>
  <c r="AH1146" i="3"/>
  <c r="AG1146" i="3"/>
  <c r="AF1146" i="3"/>
  <c r="W1146" i="3"/>
  <c r="V1146" i="3"/>
  <c r="U1146" i="3"/>
  <c r="AH1145" i="3"/>
  <c r="AG1145" i="3"/>
  <c r="AF1145" i="3"/>
  <c r="W1145" i="3"/>
  <c r="V1145" i="3"/>
  <c r="U1145" i="3"/>
  <c r="AH1144" i="3"/>
  <c r="AG1144" i="3"/>
  <c r="AF1144" i="3"/>
  <c r="W1144" i="3"/>
  <c r="V1144" i="3"/>
  <c r="U1144" i="3"/>
  <c r="AH1143" i="3"/>
  <c r="AG1143" i="3"/>
  <c r="AF1143" i="3"/>
  <c r="W1143" i="3"/>
  <c r="V1143" i="3"/>
  <c r="U1143" i="3"/>
  <c r="AH1142" i="3"/>
  <c r="AG1142" i="3"/>
  <c r="AF1142" i="3"/>
  <c r="W1142" i="3"/>
  <c r="V1142" i="3"/>
  <c r="U1142" i="3"/>
  <c r="AH1141" i="3"/>
  <c r="AG1141" i="3"/>
  <c r="AF1141" i="3"/>
  <c r="W1141" i="3"/>
  <c r="V1141" i="3"/>
  <c r="U1141" i="3"/>
  <c r="AH1140" i="3"/>
  <c r="AG1140" i="3"/>
  <c r="AF1140" i="3"/>
  <c r="W1140" i="3"/>
  <c r="V1140" i="3"/>
  <c r="U1140" i="3"/>
  <c r="AH1139" i="3"/>
  <c r="AG1139" i="3"/>
  <c r="AF1139" i="3"/>
  <c r="W1139" i="3"/>
  <c r="V1139" i="3"/>
  <c r="U1139" i="3"/>
  <c r="AH1138" i="3"/>
  <c r="AG1138" i="3"/>
  <c r="AF1138" i="3"/>
  <c r="W1138" i="3"/>
  <c r="V1138" i="3"/>
  <c r="U1138" i="3"/>
  <c r="AH1137" i="3"/>
  <c r="AG1137" i="3"/>
  <c r="AF1137" i="3"/>
  <c r="W1137" i="3"/>
  <c r="V1137" i="3"/>
  <c r="U1137" i="3"/>
  <c r="AH1136" i="3"/>
  <c r="AG1136" i="3"/>
  <c r="AF1136" i="3"/>
  <c r="W1136" i="3"/>
  <c r="V1136" i="3"/>
  <c r="U1136" i="3"/>
  <c r="AH1135" i="3"/>
  <c r="AG1135" i="3"/>
  <c r="AF1135" i="3"/>
  <c r="W1135" i="3"/>
  <c r="V1135" i="3"/>
  <c r="U1135" i="3"/>
  <c r="AH1134" i="3"/>
  <c r="AG1134" i="3"/>
  <c r="AF1134" i="3"/>
  <c r="W1134" i="3"/>
  <c r="V1134" i="3"/>
  <c r="U1134" i="3"/>
  <c r="AH1133" i="3"/>
  <c r="AG1133" i="3"/>
  <c r="AF1133" i="3"/>
  <c r="W1133" i="3"/>
  <c r="V1133" i="3"/>
  <c r="U1133" i="3"/>
  <c r="AH1132" i="3"/>
  <c r="AG1132" i="3"/>
  <c r="AF1132" i="3"/>
  <c r="W1132" i="3"/>
  <c r="V1132" i="3"/>
  <c r="U1132" i="3"/>
  <c r="AH1131" i="3"/>
  <c r="AG1131" i="3"/>
  <c r="AF1131" i="3"/>
  <c r="W1131" i="3"/>
  <c r="V1131" i="3"/>
  <c r="U1131" i="3"/>
  <c r="AH1130" i="3"/>
  <c r="AG1130" i="3"/>
  <c r="AF1130" i="3"/>
  <c r="W1130" i="3"/>
  <c r="V1130" i="3"/>
  <c r="U1130" i="3"/>
  <c r="AH1129" i="3"/>
  <c r="AG1129" i="3"/>
  <c r="AF1129" i="3"/>
  <c r="W1129" i="3"/>
  <c r="V1129" i="3"/>
  <c r="U1129" i="3"/>
  <c r="AH1128" i="3"/>
  <c r="AG1128" i="3"/>
  <c r="AF1128" i="3"/>
  <c r="W1128" i="3"/>
  <c r="V1128" i="3"/>
  <c r="U1128" i="3"/>
  <c r="AH1127" i="3"/>
  <c r="AG1127" i="3"/>
  <c r="AF1127" i="3"/>
  <c r="W1127" i="3"/>
  <c r="V1127" i="3"/>
  <c r="U1127" i="3"/>
  <c r="AH1126" i="3"/>
  <c r="AG1126" i="3"/>
  <c r="AF1126" i="3"/>
  <c r="W1126" i="3"/>
  <c r="V1126" i="3"/>
  <c r="U1126" i="3"/>
  <c r="AH1125" i="3"/>
  <c r="AG1125" i="3"/>
  <c r="AF1125" i="3"/>
  <c r="W1125" i="3"/>
  <c r="V1125" i="3"/>
  <c r="U1125" i="3"/>
  <c r="AH1124" i="3"/>
  <c r="AG1124" i="3"/>
  <c r="AF1124" i="3"/>
  <c r="W1124" i="3"/>
  <c r="V1124" i="3"/>
  <c r="U1124" i="3"/>
  <c r="AH1123" i="3"/>
  <c r="AG1123" i="3"/>
  <c r="AF1123" i="3"/>
  <c r="W1123" i="3"/>
  <c r="V1123" i="3"/>
  <c r="U1123" i="3"/>
  <c r="AH1122" i="3"/>
  <c r="AG1122" i="3"/>
  <c r="AF1122" i="3"/>
  <c r="W1122" i="3"/>
  <c r="V1122" i="3"/>
  <c r="U1122" i="3"/>
  <c r="AH1121" i="3"/>
  <c r="AG1121" i="3"/>
  <c r="AF1121" i="3"/>
  <c r="W1121" i="3"/>
  <c r="V1121" i="3"/>
  <c r="U1121" i="3"/>
  <c r="AH1120" i="3"/>
  <c r="AG1120" i="3"/>
  <c r="AF1120" i="3"/>
  <c r="W1120" i="3"/>
  <c r="V1120" i="3"/>
  <c r="U1120" i="3"/>
  <c r="AH1119" i="3"/>
  <c r="AG1119" i="3"/>
  <c r="AF1119" i="3"/>
  <c r="W1119" i="3"/>
  <c r="V1119" i="3"/>
  <c r="U1119" i="3"/>
  <c r="AH1118" i="3"/>
  <c r="AG1118" i="3"/>
  <c r="AF1118" i="3"/>
  <c r="W1118" i="3"/>
  <c r="V1118" i="3"/>
  <c r="U1118" i="3"/>
  <c r="AH1117" i="3"/>
  <c r="AG1117" i="3"/>
  <c r="AF1117" i="3"/>
  <c r="W1117" i="3"/>
  <c r="V1117" i="3"/>
  <c r="U1117" i="3"/>
  <c r="AH1116" i="3"/>
  <c r="AG1116" i="3"/>
  <c r="AF1116" i="3"/>
  <c r="W1116" i="3"/>
  <c r="V1116" i="3"/>
  <c r="U1116" i="3"/>
  <c r="O1116" i="3" s="1"/>
  <c r="AH1115" i="3"/>
  <c r="AG1115" i="3"/>
  <c r="AF1115" i="3"/>
  <c r="W1115" i="3"/>
  <c r="V1115" i="3"/>
  <c r="U1115" i="3"/>
  <c r="AH1114" i="3"/>
  <c r="AG1114" i="3"/>
  <c r="AF1114" i="3"/>
  <c r="W1114" i="3"/>
  <c r="V1114" i="3"/>
  <c r="U1114" i="3"/>
  <c r="AH1113" i="3"/>
  <c r="AG1113" i="3"/>
  <c r="AF1113" i="3"/>
  <c r="W1113" i="3"/>
  <c r="V1113" i="3"/>
  <c r="U1113" i="3"/>
  <c r="AH1112" i="3"/>
  <c r="AG1112" i="3"/>
  <c r="AF1112" i="3"/>
  <c r="W1112" i="3"/>
  <c r="V1112" i="3"/>
  <c r="U1112" i="3"/>
  <c r="AH1111" i="3"/>
  <c r="AG1111" i="3"/>
  <c r="AF1111" i="3"/>
  <c r="W1111" i="3"/>
  <c r="V1111" i="3"/>
  <c r="U1111" i="3"/>
  <c r="AH1110" i="3"/>
  <c r="AG1110" i="3"/>
  <c r="AF1110" i="3"/>
  <c r="W1110" i="3"/>
  <c r="V1110" i="3"/>
  <c r="U1110" i="3"/>
  <c r="AH1109" i="3"/>
  <c r="AG1109" i="3"/>
  <c r="AF1109" i="3"/>
  <c r="Z1109" i="3" s="1"/>
  <c r="W1109" i="3"/>
  <c r="V1109" i="3"/>
  <c r="U1109" i="3"/>
  <c r="AH1108" i="3"/>
  <c r="AG1108" i="3"/>
  <c r="AF1108" i="3"/>
  <c r="W1108" i="3"/>
  <c r="V1108" i="3"/>
  <c r="U1108" i="3"/>
  <c r="O1108" i="3" s="1"/>
  <c r="AH1107" i="3"/>
  <c r="AG1107" i="3"/>
  <c r="AF1107" i="3"/>
  <c r="W1107" i="3"/>
  <c r="V1107" i="3"/>
  <c r="U1107" i="3"/>
  <c r="AH1106" i="3"/>
  <c r="AG1106" i="3"/>
  <c r="AF1106" i="3"/>
  <c r="W1106" i="3"/>
  <c r="V1106" i="3"/>
  <c r="U1106" i="3"/>
  <c r="AH1105" i="3"/>
  <c r="AG1105" i="3"/>
  <c r="AF1105" i="3"/>
  <c r="W1105" i="3"/>
  <c r="V1105" i="3"/>
  <c r="U1105" i="3"/>
  <c r="AH1104" i="3"/>
  <c r="AG1104" i="3"/>
  <c r="AF1104" i="3"/>
  <c r="W1104" i="3"/>
  <c r="V1104" i="3"/>
  <c r="U1104" i="3"/>
  <c r="AH1103" i="3"/>
  <c r="AG1103" i="3"/>
  <c r="AF1103" i="3"/>
  <c r="W1103" i="3"/>
  <c r="V1103" i="3"/>
  <c r="U1103" i="3"/>
  <c r="AH1102" i="3"/>
  <c r="AG1102" i="3"/>
  <c r="AF1102" i="3"/>
  <c r="W1102" i="3"/>
  <c r="V1102" i="3"/>
  <c r="U1102" i="3"/>
  <c r="AH1101" i="3"/>
  <c r="AG1101" i="3"/>
  <c r="AF1101" i="3"/>
  <c r="W1101" i="3"/>
  <c r="V1101" i="3"/>
  <c r="U1101" i="3"/>
  <c r="AH1100" i="3"/>
  <c r="AG1100" i="3"/>
  <c r="AF1100" i="3"/>
  <c r="W1100" i="3"/>
  <c r="V1100" i="3"/>
  <c r="U1100" i="3"/>
  <c r="AH1099" i="3"/>
  <c r="AG1099" i="3"/>
  <c r="AF1099" i="3"/>
  <c r="W1099" i="3"/>
  <c r="V1099" i="3"/>
  <c r="U1099" i="3"/>
  <c r="AH1098" i="3"/>
  <c r="AG1098" i="3"/>
  <c r="AF1098" i="3"/>
  <c r="W1098" i="3"/>
  <c r="V1098" i="3"/>
  <c r="U1098" i="3"/>
  <c r="AH1097" i="3"/>
  <c r="AG1097" i="3"/>
  <c r="AF1097" i="3"/>
  <c r="W1097" i="3"/>
  <c r="V1097" i="3"/>
  <c r="U1097" i="3"/>
  <c r="AH1096" i="3"/>
  <c r="AG1096" i="3"/>
  <c r="AF1096" i="3"/>
  <c r="W1096" i="3"/>
  <c r="V1096" i="3"/>
  <c r="U1096" i="3"/>
  <c r="AH1095" i="3"/>
  <c r="AG1095" i="3"/>
  <c r="AF1095" i="3"/>
  <c r="W1095" i="3"/>
  <c r="V1095" i="3"/>
  <c r="U1095" i="3"/>
  <c r="AH1094" i="3"/>
  <c r="AG1094" i="3"/>
  <c r="AF1094" i="3"/>
  <c r="W1094" i="3"/>
  <c r="V1094" i="3"/>
  <c r="U1094" i="3"/>
  <c r="AH1093" i="3"/>
  <c r="AG1093" i="3"/>
  <c r="AF1093" i="3"/>
  <c r="W1093" i="3"/>
  <c r="V1093" i="3"/>
  <c r="U1093" i="3"/>
  <c r="AH1092" i="3"/>
  <c r="AG1092" i="3"/>
  <c r="AF1092" i="3"/>
  <c r="W1092" i="3"/>
  <c r="V1092" i="3"/>
  <c r="U1092" i="3"/>
  <c r="AH1091" i="3"/>
  <c r="AG1091" i="3"/>
  <c r="AF1091" i="3"/>
  <c r="W1091" i="3"/>
  <c r="V1091" i="3"/>
  <c r="U1091" i="3"/>
  <c r="AH1090" i="3"/>
  <c r="AG1090" i="3"/>
  <c r="AF1090" i="3"/>
  <c r="W1090" i="3"/>
  <c r="V1090" i="3"/>
  <c r="U1090" i="3"/>
  <c r="AH1089" i="3"/>
  <c r="AG1089" i="3"/>
  <c r="AF1089" i="3"/>
  <c r="W1089" i="3"/>
  <c r="V1089" i="3"/>
  <c r="U1089" i="3"/>
  <c r="AH1088" i="3"/>
  <c r="AG1088" i="3"/>
  <c r="AF1088" i="3"/>
  <c r="W1088" i="3"/>
  <c r="V1088" i="3"/>
  <c r="U1088" i="3"/>
  <c r="AH1087" i="3"/>
  <c r="AG1087" i="3"/>
  <c r="AF1087" i="3"/>
  <c r="W1087" i="3"/>
  <c r="V1087" i="3"/>
  <c r="U1087" i="3"/>
  <c r="AH1086" i="3"/>
  <c r="AG1086" i="3"/>
  <c r="AF1086" i="3"/>
  <c r="W1086" i="3"/>
  <c r="V1086" i="3"/>
  <c r="U1086" i="3"/>
  <c r="AH1085" i="3"/>
  <c r="AG1085" i="3"/>
  <c r="AF1085" i="3"/>
  <c r="W1085" i="3"/>
  <c r="V1085" i="3"/>
  <c r="U1085" i="3"/>
  <c r="AH1084" i="3"/>
  <c r="AG1084" i="3"/>
  <c r="AF1084" i="3"/>
  <c r="W1084" i="3"/>
  <c r="V1084" i="3"/>
  <c r="U1084" i="3"/>
  <c r="AH1083" i="3"/>
  <c r="AG1083" i="3"/>
  <c r="AF1083" i="3"/>
  <c r="W1083" i="3"/>
  <c r="V1083" i="3"/>
  <c r="U1083" i="3"/>
  <c r="AH1082" i="3"/>
  <c r="AG1082" i="3"/>
  <c r="AF1082" i="3"/>
  <c r="W1082" i="3"/>
  <c r="V1082" i="3"/>
  <c r="U1082" i="3"/>
  <c r="AH1081" i="3"/>
  <c r="AG1081" i="3"/>
  <c r="AF1081" i="3"/>
  <c r="W1081" i="3"/>
  <c r="V1081" i="3"/>
  <c r="U1081" i="3"/>
  <c r="AH1080" i="3"/>
  <c r="AG1080" i="3"/>
  <c r="AF1080" i="3"/>
  <c r="W1080" i="3"/>
  <c r="V1080" i="3"/>
  <c r="U1080" i="3"/>
  <c r="O1080" i="3" s="1"/>
  <c r="AH1079" i="3"/>
  <c r="AG1079" i="3"/>
  <c r="AF1079" i="3"/>
  <c r="W1079" i="3"/>
  <c r="V1079" i="3"/>
  <c r="U1079" i="3"/>
  <c r="AH1078" i="3"/>
  <c r="AG1078" i="3"/>
  <c r="AF1078" i="3"/>
  <c r="W1078" i="3"/>
  <c r="V1078" i="3"/>
  <c r="U1078" i="3"/>
  <c r="AH1077" i="3"/>
  <c r="AG1077" i="3"/>
  <c r="AF1077" i="3"/>
  <c r="W1077" i="3"/>
  <c r="V1077" i="3"/>
  <c r="U1077" i="3"/>
  <c r="AH1076" i="3"/>
  <c r="AG1076" i="3"/>
  <c r="AF1076" i="3"/>
  <c r="W1076" i="3"/>
  <c r="V1076" i="3"/>
  <c r="U1076" i="3"/>
  <c r="O1076" i="3" s="1"/>
  <c r="AH1075" i="3"/>
  <c r="AG1075" i="3"/>
  <c r="AF1075" i="3"/>
  <c r="W1075" i="3"/>
  <c r="V1075" i="3"/>
  <c r="U1075" i="3"/>
  <c r="AH1074" i="3"/>
  <c r="AG1074" i="3"/>
  <c r="AF1074" i="3"/>
  <c r="W1074" i="3"/>
  <c r="V1074" i="3"/>
  <c r="U1074" i="3"/>
  <c r="AH1073" i="3"/>
  <c r="AG1073" i="3"/>
  <c r="AF1073" i="3"/>
  <c r="W1073" i="3"/>
  <c r="V1073" i="3"/>
  <c r="U1073" i="3"/>
  <c r="AH1072" i="3"/>
  <c r="AG1072" i="3"/>
  <c r="AF1072" i="3"/>
  <c r="W1072" i="3"/>
  <c r="V1072" i="3"/>
  <c r="U1072" i="3"/>
  <c r="AH1071" i="3"/>
  <c r="AG1071" i="3"/>
  <c r="AF1071" i="3"/>
  <c r="W1071" i="3"/>
  <c r="V1071" i="3"/>
  <c r="U1071" i="3"/>
  <c r="AH1070" i="3"/>
  <c r="AG1070" i="3"/>
  <c r="AF1070" i="3"/>
  <c r="W1070" i="3"/>
  <c r="V1070" i="3"/>
  <c r="U1070" i="3"/>
  <c r="AH1069" i="3"/>
  <c r="AG1069" i="3"/>
  <c r="AF1069" i="3"/>
  <c r="W1069" i="3"/>
  <c r="V1069" i="3"/>
  <c r="U1069" i="3"/>
  <c r="AH1068" i="3"/>
  <c r="AG1068" i="3"/>
  <c r="AF1068" i="3"/>
  <c r="W1068" i="3"/>
  <c r="V1068" i="3"/>
  <c r="U1068" i="3"/>
  <c r="O1068" i="3" s="1"/>
  <c r="AH1067" i="3"/>
  <c r="AG1067" i="3"/>
  <c r="AF1067" i="3"/>
  <c r="W1067" i="3"/>
  <c r="V1067" i="3"/>
  <c r="U1067" i="3"/>
  <c r="AH1066" i="3"/>
  <c r="AG1066" i="3"/>
  <c r="AF1066" i="3"/>
  <c r="W1066" i="3"/>
  <c r="V1066" i="3"/>
  <c r="U1066" i="3"/>
  <c r="AH1065" i="3"/>
  <c r="AG1065" i="3"/>
  <c r="AF1065" i="3"/>
  <c r="W1065" i="3"/>
  <c r="V1065" i="3"/>
  <c r="U1065" i="3"/>
  <c r="AH1064" i="3"/>
  <c r="AG1064" i="3"/>
  <c r="AF1064" i="3"/>
  <c r="W1064" i="3"/>
  <c r="V1064" i="3"/>
  <c r="U1064" i="3"/>
  <c r="O1064" i="3" s="1"/>
  <c r="AH1063" i="3"/>
  <c r="AG1063" i="3"/>
  <c r="AF1063" i="3"/>
  <c r="W1063" i="3"/>
  <c r="V1063" i="3"/>
  <c r="U1063" i="3"/>
  <c r="AH1062" i="3"/>
  <c r="AG1062" i="3"/>
  <c r="AF1062" i="3"/>
  <c r="W1062" i="3"/>
  <c r="V1062" i="3"/>
  <c r="U1062" i="3"/>
  <c r="AH1061" i="3"/>
  <c r="AG1061" i="3"/>
  <c r="AF1061" i="3"/>
  <c r="W1061" i="3"/>
  <c r="V1061" i="3"/>
  <c r="U1061" i="3"/>
  <c r="AH1060" i="3"/>
  <c r="AG1060" i="3"/>
  <c r="AF1060" i="3"/>
  <c r="W1060" i="3"/>
  <c r="V1060" i="3"/>
  <c r="U1060" i="3"/>
  <c r="AH1059" i="3"/>
  <c r="AG1059" i="3"/>
  <c r="AF1059" i="3"/>
  <c r="W1059" i="3"/>
  <c r="V1059" i="3"/>
  <c r="U1059" i="3"/>
  <c r="AH1058" i="3"/>
  <c r="AG1058" i="3"/>
  <c r="AF1058" i="3"/>
  <c r="W1058" i="3"/>
  <c r="V1058" i="3"/>
  <c r="U1058" i="3"/>
  <c r="AH1057" i="3"/>
  <c r="AG1057" i="3"/>
  <c r="AF1057" i="3"/>
  <c r="W1057" i="3"/>
  <c r="V1057" i="3"/>
  <c r="U1057" i="3"/>
  <c r="AH1056" i="3"/>
  <c r="AG1056" i="3"/>
  <c r="AF1056" i="3"/>
  <c r="W1056" i="3"/>
  <c r="V1056" i="3"/>
  <c r="U1056" i="3"/>
  <c r="AH1055" i="3"/>
  <c r="AG1055" i="3"/>
  <c r="AF1055" i="3"/>
  <c r="W1055" i="3"/>
  <c r="V1055" i="3"/>
  <c r="U1055" i="3"/>
  <c r="AH1054" i="3"/>
  <c r="AG1054" i="3"/>
  <c r="AF1054" i="3"/>
  <c r="W1054" i="3"/>
  <c r="V1054" i="3"/>
  <c r="U1054" i="3"/>
  <c r="AH1053" i="3"/>
  <c r="AG1053" i="3"/>
  <c r="AF1053" i="3"/>
  <c r="Z1053" i="3" s="1"/>
  <c r="W1053" i="3"/>
  <c r="V1053" i="3"/>
  <c r="U1053" i="3"/>
  <c r="AJ1052" i="3"/>
  <c r="AJ1202" i="3" s="1"/>
  <c r="AH1052" i="3"/>
  <c r="AG1052" i="3"/>
  <c r="AF1052" i="3"/>
  <c r="W1052" i="3"/>
  <c r="V1052" i="3"/>
  <c r="U1052" i="3"/>
  <c r="AH1051" i="3"/>
  <c r="AG1051" i="3"/>
  <c r="AF1051" i="3"/>
  <c r="W1051" i="3"/>
  <c r="V1051" i="3"/>
  <c r="U1051" i="3"/>
  <c r="AH1050" i="3"/>
  <c r="AG1050" i="3"/>
  <c r="AF1050" i="3"/>
  <c r="W1050" i="3"/>
  <c r="V1050" i="3"/>
  <c r="U1050" i="3"/>
  <c r="AH1049" i="3"/>
  <c r="AG1049" i="3"/>
  <c r="AF1049" i="3"/>
  <c r="Z1049" i="3" s="1"/>
  <c r="W1049" i="3"/>
  <c r="V1049" i="3"/>
  <c r="U1049" i="3"/>
  <c r="AH1048" i="3"/>
  <c r="AG1048" i="3"/>
  <c r="AF1048" i="3"/>
  <c r="W1048" i="3"/>
  <c r="V1048" i="3"/>
  <c r="U1048" i="3"/>
  <c r="AH1047" i="3"/>
  <c r="AG1047" i="3"/>
  <c r="AF1047" i="3"/>
  <c r="W1047" i="3"/>
  <c r="V1047" i="3"/>
  <c r="U1047" i="3"/>
  <c r="AH1046" i="3"/>
  <c r="AG1046" i="3"/>
  <c r="AF1046" i="3"/>
  <c r="W1046" i="3"/>
  <c r="V1046" i="3"/>
  <c r="U1046" i="3"/>
  <c r="AH1045" i="3"/>
  <c r="AG1045" i="3"/>
  <c r="AF1045" i="3"/>
  <c r="W1045" i="3"/>
  <c r="V1045" i="3"/>
  <c r="U1045" i="3"/>
  <c r="AH1044" i="3"/>
  <c r="AG1044" i="3"/>
  <c r="AF1044" i="3"/>
  <c r="Z1044" i="3" s="1"/>
  <c r="W1044" i="3"/>
  <c r="V1044" i="3"/>
  <c r="U1044" i="3"/>
  <c r="AH1043" i="3"/>
  <c r="AG1043" i="3"/>
  <c r="AF1043" i="3"/>
  <c r="W1043" i="3"/>
  <c r="V1043" i="3"/>
  <c r="U1043" i="3"/>
  <c r="AH1042" i="3"/>
  <c r="AG1042" i="3"/>
  <c r="AF1042" i="3"/>
  <c r="W1042" i="3"/>
  <c r="V1042" i="3"/>
  <c r="U1042" i="3"/>
  <c r="AH1041" i="3"/>
  <c r="AG1041" i="3"/>
  <c r="AF1041" i="3"/>
  <c r="W1041" i="3"/>
  <c r="V1041" i="3"/>
  <c r="U1041" i="3"/>
  <c r="AH1040" i="3"/>
  <c r="AG1040" i="3"/>
  <c r="AF1040" i="3"/>
  <c r="W1040" i="3"/>
  <c r="V1040" i="3"/>
  <c r="U1040" i="3"/>
  <c r="AH1039" i="3"/>
  <c r="AG1039" i="3"/>
  <c r="AF1039" i="3"/>
  <c r="W1039" i="3"/>
  <c r="V1039" i="3"/>
  <c r="U1039" i="3"/>
  <c r="AH1038" i="3"/>
  <c r="AG1038" i="3"/>
  <c r="AF1038" i="3"/>
  <c r="W1038" i="3"/>
  <c r="V1038" i="3"/>
  <c r="U1038" i="3"/>
  <c r="AH1037" i="3"/>
  <c r="AG1037" i="3"/>
  <c r="AF1037" i="3"/>
  <c r="W1037" i="3"/>
  <c r="V1037" i="3"/>
  <c r="U1037" i="3"/>
  <c r="AH1036" i="3"/>
  <c r="AG1036" i="3"/>
  <c r="AF1036" i="3"/>
  <c r="Z1036" i="3" s="1"/>
  <c r="W1036" i="3"/>
  <c r="V1036" i="3"/>
  <c r="U1036" i="3"/>
  <c r="AH1035" i="3"/>
  <c r="AG1035" i="3"/>
  <c r="AF1035" i="3"/>
  <c r="W1035" i="3"/>
  <c r="V1035" i="3"/>
  <c r="U1035" i="3"/>
  <c r="AH1034" i="3"/>
  <c r="AG1034" i="3"/>
  <c r="AF1034" i="3"/>
  <c r="W1034" i="3"/>
  <c r="V1034" i="3"/>
  <c r="U1034" i="3"/>
  <c r="AH1033" i="3"/>
  <c r="AG1033" i="3"/>
  <c r="AF1033" i="3"/>
  <c r="W1033" i="3"/>
  <c r="V1033" i="3"/>
  <c r="U1033" i="3"/>
  <c r="AH1032" i="3"/>
  <c r="AG1032" i="3"/>
  <c r="AF1032" i="3"/>
  <c r="Z1032" i="3" s="1"/>
  <c r="W1032" i="3"/>
  <c r="V1032" i="3"/>
  <c r="U1032" i="3"/>
  <c r="AH1031" i="3"/>
  <c r="AG1031" i="3"/>
  <c r="AF1031" i="3"/>
  <c r="W1031" i="3"/>
  <c r="V1031" i="3"/>
  <c r="U1031" i="3"/>
  <c r="AH1030" i="3"/>
  <c r="AG1030" i="3"/>
  <c r="AF1030" i="3"/>
  <c r="W1030" i="3"/>
  <c r="V1030" i="3"/>
  <c r="U1030" i="3"/>
  <c r="AH1029" i="3"/>
  <c r="AG1029" i="3"/>
  <c r="AF1029" i="3"/>
  <c r="W1029" i="3"/>
  <c r="V1029" i="3"/>
  <c r="U1029" i="3"/>
  <c r="AH1028" i="3"/>
  <c r="AG1028" i="3"/>
  <c r="AF1028" i="3"/>
  <c r="Z1028" i="3" s="1"/>
  <c r="W1028" i="3"/>
  <c r="V1028" i="3"/>
  <c r="U1028" i="3"/>
  <c r="AH1027" i="3"/>
  <c r="AG1027" i="3"/>
  <c r="AF1027" i="3"/>
  <c r="W1027" i="3"/>
  <c r="V1027" i="3"/>
  <c r="U1027" i="3"/>
  <c r="AH1026" i="3"/>
  <c r="AG1026" i="3"/>
  <c r="AF1026" i="3"/>
  <c r="W1026" i="3"/>
  <c r="V1026" i="3"/>
  <c r="U1026" i="3"/>
  <c r="AH1025" i="3"/>
  <c r="AG1025" i="3"/>
  <c r="AF1025" i="3"/>
  <c r="W1025" i="3"/>
  <c r="V1025" i="3"/>
  <c r="U1025" i="3"/>
  <c r="AH1024" i="3"/>
  <c r="AG1024" i="3"/>
  <c r="AF1024" i="3"/>
  <c r="W1024" i="3"/>
  <c r="V1024" i="3"/>
  <c r="U1024" i="3"/>
  <c r="AH1023" i="3"/>
  <c r="AG1023" i="3"/>
  <c r="AF1023" i="3"/>
  <c r="W1023" i="3"/>
  <c r="V1023" i="3"/>
  <c r="U1023" i="3"/>
  <c r="AH1022" i="3"/>
  <c r="AG1022" i="3"/>
  <c r="AF1022" i="3"/>
  <c r="W1022" i="3"/>
  <c r="V1022" i="3"/>
  <c r="U1022" i="3"/>
  <c r="AH1021" i="3"/>
  <c r="AG1021" i="3"/>
  <c r="AF1021" i="3"/>
  <c r="W1021" i="3"/>
  <c r="V1021" i="3"/>
  <c r="U1021" i="3"/>
  <c r="AH1020" i="3"/>
  <c r="AG1020" i="3"/>
  <c r="AF1020" i="3"/>
  <c r="W1020" i="3"/>
  <c r="V1020" i="3"/>
  <c r="U1020" i="3"/>
  <c r="AH1019" i="3"/>
  <c r="AG1019" i="3"/>
  <c r="AF1019" i="3"/>
  <c r="W1019" i="3"/>
  <c r="V1019" i="3"/>
  <c r="U1019" i="3"/>
  <c r="AH1018" i="3"/>
  <c r="AG1018" i="3"/>
  <c r="AF1018" i="3"/>
  <c r="W1018" i="3"/>
  <c r="V1018" i="3"/>
  <c r="U1018" i="3"/>
  <c r="AH1017" i="3"/>
  <c r="AG1017" i="3"/>
  <c r="AF1017" i="3"/>
  <c r="W1017" i="3"/>
  <c r="V1017" i="3"/>
  <c r="U1017" i="3"/>
  <c r="AH1016" i="3"/>
  <c r="AG1016" i="3"/>
  <c r="AF1016" i="3"/>
  <c r="W1016" i="3"/>
  <c r="V1016" i="3"/>
  <c r="U1016" i="3"/>
  <c r="AH1015" i="3"/>
  <c r="AG1015" i="3"/>
  <c r="AF1015" i="3"/>
  <c r="W1015" i="3"/>
  <c r="V1015" i="3"/>
  <c r="U1015" i="3"/>
  <c r="AH1014" i="3"/>
  <c r="AG1014" i="3"/>
  <c r="AF1014" i="3"/>
  <c r="W1014" i="3"/>
  <c r="V1014" i="3"/>
  <c r="U1014" i="3"/>
  <c r="AH1013" i="3"/>
  <c r="AG1013" i="3"/>
  <c r="AF1013" i="3"/>
  <c r="W1013" i="3"/>
  <c r="V1013" i="3"/>
  <c r="U1013" i="3"/>
  <c r="AH1012" i="3"/>
  <c r="AG1012" i="3"/>
  <c r="AF1012" i="3"/>
  <c r="W1012" i="3"/>
  <c r="V1012" i="3"/>
  <c r="U1012" i="3"/>
  <c r="AH1011" i="3"/>
  <c r="AG1011" i="3"/>
  <c r="AF1011" i="3"/>
  <c r="W1011" i="3"/>
  <c r="V1011" i="3"/>
  <c r="U1011" i="3"/>
  <c r="AH1010" i="3"/>
  <c r="AG1010" i="3"/>
  <c r="AF1010" i="3"/>
  <c r="W1010" i="3"/>
  <c r="V1010" i="3"/>
  <c r="U1010" i="3"/>
  <c r="AH1009" i="3"/>
  <c r="AG1009" i="3"/>
  <c r="AF1009" i="3"/>
  <c r="W1009" i="3"/>
  <c r="V1009" i="3"/>
  <c r="U1009" i="3"/>
  <c r="AH1008" i="3"/>
  <c r="AG1008" i="3"/>
  <c r="AF1008" i="3"/>
  <c r="W1008" i="3"/>
  <c r="V1008" i="3"/>
  <c r="U1008" i="3"/>
  <c r="AH1007" i="3"/>
  <c r="AG1007" i="3"/>
  <c r="AF1007" i="3"/>
  <c r="W1007" i="3"/>
  <c r="V1007" i="3"/>
  <c r="U1007" i="3"/>
  <c r="AH1006" i="3"/>
  <c r="AG1006" i="3"/>
  <c r="AF1006" i="3"/>
  <c r="W1006" i="3"/>
  <c r="V1006" i="3"/>
  <c r="U1006" i="3"/>
  <c r="AH1005" i="3"/>
  <c r="AG1005" i="3"/>
  <c r="AF1005" i="3"/>
  <c r="W1005" i="3"/>
  <c r="V1005" i="3"/>
  <c r="U1005" i="3"/>
  <c r="AH1004" i="3"/>
  <c r="AG1004" i="3"/>
  <c r="AF1004" i="3"/>
  <c r="W1004" i="3"/>
  <c r="V1004" i="3"/>
  <c r="U1004" i="3"/>
  <c r="AH1003" i="3"/>
  <c r="AG1003" i="3"/>
  <c r="AF1003" i="3"/>
  <c r="W1003" i="3"/>
  <c r="V1003" i="3"/>
  <c r="U1003" i="3"/>
  <c r="AH1002" i="3"/>
  <c r="AG1002" i="3"/>
  <c r="AF1002" i="3"/>
  <c r="W1002" i="3"/>
  <c r="V1002" i="3"/>
  <c r="U1002" i="3"/>
  <c r="AH1001" i="3"/>
  <c r="AG1001" i="3"/>
  <c r="AF1001" i="3"/>
  <c r="W1001" i="3"/>
  <c r="V1001" i="3"/>
  <c r="U1001" i="3"/>
  <c r="AH1000" i="3"/>
  <c r="AG1000" i="3"/>
  <c r="AF1000" i="3"/>
  <c r="W1000" i="3"/>
  <c r="V1000" i="3"/>
  <c r="U1000" i="3"/>
  <c r="AH999" i="3"/>
  <c r="AG999" i="3"/>
  <c r="AF999" i="3"/>
  <c r="W999" i="3"/>
  <c r="V999" i="3"/>
  <c r="U999" i="3"/>
  <c r="AH998" i="3"/>
  <c r="AG998" i="3"/>
  <c r="AF998" i="3"/>
  <c r="W998" i="3"/>
  <c r="V998" i="3"/>
  <c r="U998" i="3"/>
  <c r="AH997" i="3"/>
  <c r="AG997" i="3"/>
  <c r="AF997" i="3"/>
  <c r="W997" i="3"/>
  <c r="V997" i="3"/>
  <c r="U997" i="3"/>
  <c r="AH996" i="3"/>
  <c r="AG996" i="3"/>
  <c r="AF996" i="3"/>
  <c r="W996" i="3"/>
  <c r="V996" i="3"/>
  <c r="U996" i="3"/>
  <c r="AH995" i="3"/>
  <c r="AG995" i="3"/>
  <c r="AF995" i="3"/>
  <c r="W995" i="3"/>
  <c r="V995" i="3"/>
  <c r="U995" i="3"/>
  <c r="AH994" i="3"/>
  <c r="AG994" i="3"/>
  <c r="AF994" i="3"/>
  <c r="W994" i="3"/>
  <c r="V994" i="3"/>
  <c r="U994" i="3"/>
  <c r="AH993" i="3"/>
  <c r="AG993" i="3"/>
  <c r="AF993" i="3"/>
  <c r="W993" i="3"/>
  <c r="V993" i="3"/>
  <c r="U993" i="3"/>
  <c r="AH992" i="3"/>
  <c r="AG992" i="3"/>
  <c r="AF992" i="3"/>
  <c r="W992" i="3"/>
  <c r="V992" i="3"/>
  <c r="U992" i="3"/>
  <c r="AH991" i="3"/>
  <c r="AG991" i="3"/>
  <c r="AF991" i="3"/>
  <c r="W991" i="3"/>
  <c r="V991" i="3"/>
  <c r="U991" i="3"/>
  <c r="AH990" i="3"/>
  <c r="AG990" i="3"/>
  <c r="AF990" i="3"/>
  <c r="W990" i="3"/>
  <c r="V990" i="3"/>
  <c r="U990" i="3"/>
  <c r="AH989" i="3"/>
  <c r="AG989" i="3"/>
  <c r="AF989" i="3"/>
  <c r="W989" i="3"/>
  <c r="V989" i="3"/>
  <c r="U989" i="3"/>
  <c r="AH988" i="3"/>
  <c r="AG988" i="3"/>
  <c r="AF988" i="3"/>
  <c r="W988" i="3"/>
  <c r="V988" i="3"/>
  <c r="U988" i="3"/>
  <c r="AH987" i="3"/>
  <c r="AG987" i="3"/>
  <c r="AF987" i="3"/>
  <c r="W987" i="3"/>
  <c r="V987" i="3"/>
  <c r="U987" i="3"/>
  <c r="AH986" i="3"/>
  <c r="AG986" i="3"/>
  <c r="AF986" i="3"/>
  <c r="W986" i="3"/>
  <c r="V986" i="3"/>
  <c r="U986" i="3"/>
  <c r="AH985" i="3"/>
  <c r="AG985" i="3"/>
  <c r="AF985" i="3"/>
  <c r="W985" i="3"/>
  <c r="V985" i="3"/>
  <c r="U985" i="3"/>
  <c r="AH984" i="3"/>
  <c r="AG984" i="3"/>
  <c r="AF984" i="3"/>
  <c r="W984" i="3"/>
  <c r="V984" i="3"/>
  <c r="U984" i="3"/>
  <c r="AH983" i="3"/>
  <c r="AG983" i="3"/>
  <c r="AF983" i="3"/>
  <c r="W983" i="3"/>
  <c r="V983" i="3"/>
  <c r="U983" i="3"/>
  <c r="AH982" i="3"/>
  <c r="AG982" i="3"/>
  <c r="AF982" i="3"/>
  <c r="W982" i="3"/>
  <c r="V982" i="3"/>
  <c r="U982" i="3"/>
  <c r="AH981" i="3"/>
  <c r="AG981" i="3"/>
  <c r="AF981" i="3"/>
  <c r="W981" i="3"/>
  <c r="V981" i="3"/>
  <c r="U981" i="3"/>
  <c r="AH980" i="3"/>
  <c r="AG980" i="3"/>
  <c r="AF980" i="3"/>
  <c r="Z980" i="3" s="1"/>
  <c r="W980" i="3"/>
  <c r="V980" i="3"/>
  <c r="U980" i="3"/>
  <c r="AH979" i="3"/>
  <c r="AG979" i="3"/>
  <c r="AF979" i="3"/>
  <c r="W979" i="3"/>
  <c r="V979" i="3"/>
  <c r="U979" i="3"/>
  <c r="AH978" i="3"/>
  <c r="AG978" i="3"/>
  <c r="AF978" i="3"/>
  <c r="W978" i="3"/>
  <c r="V978" i="3"/>
  <c r="U978" i="3"/>
  <c r="AH977" i="3"/>
  <c r="AG977" i="3"/>
  <c r="AF977" i="3"/>
  <c r="W977" i="3"/>
  <c r="V977" i="3"/>
  <c r="U977" i="3"/>
  <c r="AH976" i="3"/>
  <c r="AG976" i="3"/>
  <c r="AF976" i="3"/>
  <c r="W976" i="3"/>
  <c r="V976" i="3"/>
  <c r="U976" i="3"/>
  <c r="AH975" i="3"/>
  <c r="AG975" i="3"/>
  <c r="AF975" i="3"/>
  <c r="W975" i="3"/>
  <c r="V975" i="3"/>
  <c r="U975" i="3"/>
  <c r="AH974" i="3"/>
  <c r="AG974" i="3"/>
  <c r="AF974" i="3"/>
  <c r="W974" i="3"/>
  <c r="V974" i="3"/>
  <c r="U974" i="3"/>
  <c r="AH973" i="3"/>
  <c r="AG973" i="3"/>
  <c r="AF973" i="3"/>
  <c r="W973" i="3"/>
  <c r="V973" i="3"/>
  <c r="U973" i="3"/>
  <c r="AH972" i="3"/>
  <c r="AG972" i="3"/>
  <c r="AF972" i="3"/>
  <c r="W972" i="3"/>
  <c r="V972" i="3"/>
  <c r="U972" i="3"/>
  <c r="AH971" i="3"/>
  <c r="AG971" i="3"/>
  <c r="AF971" i="3"/>
  <c r="W971" i="3"/>
  <c r="V971" i="3"/>
  <c r="U971" i="3"/>
  <c r="AH970" i="3"/>
  <c r="AG970" i="3"/>
  <c r="AF970" i="3"/>
  <c r="W970" i="3"/>
  <c r="V970" i="3"/>
  <c r="U970" i="3"/>
  <c r="AH969" i="3"/>
  <c r="AG969" i="3"/>
  <c r="AF969" i="3"/>
  <c r="W969" i="3"/>
  <c r="V969" i="3"/>
  <c r="U969" i="3"/>
  <c r="AH968" i="3"/>
  <c r="AG968" i="3"/>
  <c r="AF968" i="3"/>
  <c r="W968" i="3"/>
  <c r="V968" i="3"/>
  <c r="U968" i="3"/>
  <c r="AH967" i="3"/>
  <c r="AG967" i="3"/>
  <c r="AF967" i="3"/>
  <c r="W967" i="3"/>
  <c r="V967" i="3"/>
  <c r="U967" i="3"/>
  <c r="AH966" i="3"/>
  <c r="AG966" i="3"/>
  <c r="AF966" i="3"/>
  <c r="W966" i="3"/>
  <c r="V966" i="3"/>
  <c r="U966" i="3"/>
  <c r="AH965" i="3"/>
  <c r="AG965" i="3"/>
  <c r="AF965" i="3"/>
  <c r="W965" i="3"/>
  <c r="V965" i="3"/>
  <c r="U965" i="3"/>
  <c r="AH964" i="3"/>
  <c r="AG964" i="3"/>
  <c r="AF964" i="3"/>
  <c r="W964" i="3"/>
  <c r="V964" i="3"/>
  <c r="U964" i="3"/>
  <c r="AH963" i="3"/>
  <c r="AG963" i="3"/>
  <c r="AF963" i="3"/>
  <c r="W963" i="3"/>
  <c r="V963" i="3"/>
  <c r="U963" i="3"/>
  <c r="AJ962" i="3"/>
  <c r="AH962" i="3"/>
  <c r="AG962" i="3"/>
  <c r="AF962" i="3"/>
  <c r="W962" i="3"/>
  <c r="V962" i="3"/>
  <c r="U962" i="3"/>
  <c r="AH961" i="3"/>
  <c r="AG961" i="3"/>
  <c r="AF961" i="3"/>
  <c r="W961" i="3"/>
  <c r="V961" i="3"/>
  <c r="U961" i="3"/>
  <c r="AH960" i="3"/>
  <c r="AG960" i="3"/>
  <c r="AF960" i="3"/>
  <c r="W960" i="3"/>
  <c r="V960" i="3"/>
  <c r="U960" i="3"/>
  <c r="AH959" i="3"/>
  <c r="AG959" i="3"/>
  <c r="AF959" i="3"/>
  <c r="W959" i="3"/>
  <c r="V959" i="3"/>
  <c r="U959" i="3"/>
  <c r="AH958" i="3"/>
  <c r="AG958" i="3"/>
  <c r="AF958" i="3"/>
  <c r="W958" i="3"/>
  <c r="V958" i="3"/>
  <c r="U958" i="3"/>
  <c r="O958" i="3" s="1"/>
  <c r="AH957" i="3"/>
  <c r="AG957" i="3"/>
  <c r="AF957" i="3"/>
  <c r="W957" i="3"/>
  <c r="V957" i="3"/>
  <c r="U957" i="3"/>
  <c r="AH956" i="3"/>
  <c r="AG956" i="3"/>
  <c r="AF956" i="3"/>
  <c r="W956" i="3"/>
  <c r="V956" i="3"/>
  <c r="U956" i="3"/>
  <c r="AH955" i="3"/>
  <c r="AG955" i="3"/>
  <c r="AF955" i="3"/>
  <c r="W955" i="3"/>
  <c r="V955" i="3"/>
  <c r="U955" i="3"/>
  <c r="AH954" i="3"/>
  <c r="AG954" i="3"/>
  <c r="AF954" i="3"/>
  <c r="W954" i="3"/>
  <c r="V954" i="3"/>
  <c r="U954" i="3"/>
  <c r="AH953" i="3"/>
  <c r="AG953" i="3"/>
  <c r="AF953" i="3"/>
  <c r="W953" i="3"/>
  <c r="V953" i="3"/>
  <c r="U953" i="3"/>
  <c r="AH952" i="3"/>
  <c r="AG952" i="3"/>
  <c r="AF952" i="3"/>
  <c r="W952" i="3"/>
  <c r="V952" i="3"/>
  <c r="U952" i="3"/>
  <c r="AH951" i="3"/>
  <c r="AG951" i="3"/>
  <c r="AF951" i="3"/>
  <c r="W951" i="3"/>
  <c r="V951" i="3"/>
  <c r="U951" i="3"/>
  <c r="AH950" i="3"/>
  <c r="AG950" i="3"/>
  <c r="AF950" i="3"/>
  <c r="W950" i="3"/>
  <c r="V950" i="3"/>
  <c r="U950" i="3"/>
  <c r="O950" i="3" s="1"/>
  <c r="AH949" i="3"/>
  <c r="AG949" i="3"/>
  <c r="AF949" i="3"/>
  <c r="W949" i="3"/>
  <c r="V949" i="3"/>
  <c r="U949" i="3"/>
  <c r="AH948" i="3"/>
  <c r="AG948" i="3"/>
  <c r="AF948" i="3"/>
  <c r="W948" i="3"/>
  <c r="V948" i="3"/>
  <c r="U948" i="3"/>
  <c r="AH947" i="3"/>
  <c r="AG947" i="3"/>
  <c r="AF947" i="3"/>
  <c r="W947" i="3"/>
  <c r="V947" i="3"/>
  <c r="U947" i="3"/>
  <c r="AH946" i="3"/>
  <c r="AG946" i="3"/>
  <c r="AF946" i="3"/>
  <c r="W946" i="3"/>
  <c r="V946" i="3"/>
  <c r="U946" i="3"/>
  <c r="O946" i="3" s="1"/>
  <c r="AH945" i="3"/>
  <c r="AG945" i="3"/>
  <c r="AF945" i="3"/>
  <c r="W945" i="3"/>
  <c r="V945" i="3"/>
  <c r="U945" i="3"/>
  <c r="AH944" i="3"/>
  <c r="AG944" i="3"/>
  <c r="AF944" i="3"/>
  <c r="W944" i="3"/>
  <c r="V944" i="3"/>
  <c r="U944" i="3"/>
  <c r="AH943" i="3"/>
  <c r="AG943" i="3"/>
  <c r="AF943" i="3"/>
  <c r="W943" i="3"/>
  <c r="V943" i="3"/>
  <c r="U943" i="3"/>
  <c r="AH942" i="3"/>
  <c r="AG942" i="3"/>
  <c r="AF942" i="3"/>
  <c r="W942" i="3"/>
  <c r="V942" i="3"/>
  <c r="U942" i="3"/>
  <c r="AH941" i="3"/>
  <c r="AG941" i="3"/>
  <c r="AF941" i="3"/>
  <c r="W941" i="3"/>
  <c r="V941" i="3"/>
  <c r="U941" i="3"/>
  <c r="AH940" i="3"/>
  <c r="AG940" i="3"/>
  <c r="AF940" i="3"/>
  <c r="W940" i="3"/>
  <c r="V940" i="3"/>
  <c r="U940" i="3"/>
  <c r="AH939" i="3"/>
  <c r="AG939" i="3"/>
  <c r="AF939" i="3"/>
  <c r="W939" i="3"/>
  <c r="V939" i="3"/>
  <c r="U939" i="3"/>
  <c r="AH938" i="3"/>
  <c r="AG938" i="3"/>
  <c r="AF938" i="3"/>
  <c r="W938" i="3"/>
  <c r="V938" i="3"/>
  <c r="U938" i="3"/>
  <c r="AH937" i="3"/>
  <c r="AG937" i="3"/>
  <c r="AF937" i="3"/>
  <c r="W937" i="3"/>
  <c r="V937" i="3"/>
  <c r="U937" i="3"/>
  <c r="AH936" i="3"/>
  <c r="AG936" i="3"/>
  <c r="AF936" i="3"/>
  <c r="W936" i="3"/>
  <c r="V936" i="3"/>
  <c r="U936" i="3"/>
  <c r="AH935" i="3"/>
  <c r="AG935" i="3"/>
  <c r="AF935" i="3"/>
  <c r="W935" i="3"/>
  <c r="V935" i="3"/>
  <c r="U935" i="3"/>
  <c r="AH934" i="3"/>
  <c r="AG934" i="3"/>
  <c r="AF934" i="3"/>
  <c r="W934" i="3"/>
  <c r="V934" i="3"/>
  <c r="U934" i="3"/>
  <c r="AH933" i="3"/>
  <c r="AG933" i="3"/>
  <c r="AF933" i="3"/>
  <c r="W933" i="3"/>
  <c r="V933" i="3"/>
  <c r="U933" i="3"/>
  <c r="AH932" i="3"/>
  <c r="AG932" i="3"/>
  <c r="AF932" i="3"/>
  <c r="W932" i="3"/>
  <c r="V932" i="3"/>
  <c r="U932" i="3"/>
  <c r="AH931" i="3"/>
  <c r="AG931" i="3"/>
  <c r="AF931" i="3"/>
  <c r="W931" i="3"/>
  <c r="V931" i="3"/>
  <c r="U931" i="3"/>
  <c r="AH930" i="3"/>
  <c r="AG930" i="3"/>
  <c r="AF930" i="3"/>
  <c r="W930" i="3"/>
  <c r="V930" i="3"/>
  <c r="U930" i="3"/>
  <c r="AH929" i="3"/>
  <c r="AG929" i="3"/>
  <c r="AF929" i="3"/>
  <c r="W929" i="3"/>
  <c r="V929" i="3"/>
  <c r="U929" i="3"/>
  <c r="AH928" i="3"/>
  <c r="AG928" i="3"/>
  <c r="AF928" i="3"/>
  <c r="W928" i="3"/>
  <c r="V928" i="3"/>
  <c r="U928" i="3"/>
  <c r="AH927" i="3"/>
  <c r="AG927" i="3"/>
  <c r="AF927" i="3"/>
  <c r="W927" i="3"/>
  <c r="V927" i="3"/>
  <c r="U927" i="3"/>
  <c r="AH926" i="3"/>
  <c r="AG926" i="3"/>
  <c r="AF926" i="3"/>
  <c r="W926" i="3"/>
  <c r="V926" i="3"/>
  <c r="U926" i="3"/>
  <c r="AH925" i="3"/>
  <c r="AG925" i="3"/>
  <c r="AF925" i="3"/>
  <c r="W925" i="3"/>
  <c r="V925" i="3"/>
  <c r="U925" i="3"/>
  <c r="AH924" i="3"/>
  <c r="AG924" i="3"/>
  <c r="AF924" i="3"/>
  <c r="W924" i="3"/>
  <c r="V924" i="3"/>
  <c r="U924" i="3"/>
  <c r="AH923" i="3"/>
  <c r="AG923" i="3"/>
  <c r="AF923" i="3"/>
  <c r="W923" i="3"/>
  <c r="V923" i="3"/>
  <c r="U923" i="3"/>
  <c r="AH922" i="3"/>
  <c r="AG922" i="3"/>
  <c r="AF922" i="3"/>
  <c r="W922" i="3"/>
  <c r="V922" i="3"/>
  <c r="U922" i="3"/>
  <c r="AH921" i="3"/>
  <c r="AG921" i="3"/>
  <c r="AF921" i="3"/>
  <c r="W921" i="3"/>
  <c r="V921" i="3"/>
  <c r="U921" i="3"/>
  <c r="AH920" i="3"/>
  <c r="AG920" i="3"/>
  <c r="AF920" i="3"/>
  <c r="W920" i="3"/>
  <c r="V920" i="3"/>
  <c r="U920" i="3"/>
  <c r="AH919" i="3"/>
  <c r="AG919" i="3"/>
  <c r="AF919" i="3"/>
  <c r="W919" i="3"/>
  <c r="V919" i="3"/>
  <c r="U919" i="3"/>
  <c r="O919" i="3" s="1"/>
  <c r="AH918" i="3"/>
  <c r="AG918" i="3"/>
  <c r="AF918" i="3"/>
  <c r="W918" i="3"/>
  <c r="V918" i="3"/>
  <c r="U918" i="3"/>
  <c r="AH917" i="3"/>
  <c r="AG917" i="3"/>
  <c r="AF917" i="3"/>
  <c r="W917" i="3"/>
  <c r="V917" i="3"/>
  <c r="U917" i="3"/>
  <c r="AH916" i="3"/>
  <c r="AG916" i="3"/>
  <c r="AF916" i="3"/>
  <c r="W916" i="3"/>
  <c r="V916" i="3"/>
  <c r="U916" i="3"/>
  <c r="AH915" i="3"/>
  <c r="AG915" i="3"/>
  <c r="AF915" i="3"/>
  <c r="W915" i="3"/>
  <c r="V915" i="3"/>
  <c r="U915" i="3"/>
  <c r="O915" i="3" s="1"/>
  <c r="AH914" i="3"/>
  <c r="AG914" i="3"/>
  <c r="AF914" i="3"/>
  <c r="W914" i="3"/>
  <c r="V914" i="3"/>
  <c r="U914" i="3"/>
  <c r="AH913" i="3"/>
  <c r="AG913" i="3"/>
  <c r="AF913" i="3"/>
  <c r="W913" i="3"/>
  <c r="V913" i="3"/>
  <c r="U913" i="3"/>
  <c r="AH912" i="3"/>
  <c r="AG912" i="3"/>
  <c r="AF912" i="3"/>
  <c r="W912" i="3"/>
  <c r="V912" i="3"/>
  <c r="U912" i="3"/>
  <c r="AH911" i="3"/>
  <c r="AG911" i="3"/>
  <c r="AF911" i="3"/>
  <c r="W911" i="3"/>
  <c r="V911" i="3"/>
  <c r="U911" i="3"/>
  <c r="O911" i="3" s="1"/>
  <c r="AH910" i="3"/>
  <c r="AG910" i="3"/>
  <c r="AF910" i="3"/>
  <c r="W910" i="3"/>
  <c r="V910" i="3"/>
  <c r="U910" i="3"/>
  <c r="AH909" i="3"/>
  <c r="AG909" i="3"/>
  <c r="AF909" i="3"/>
  <c r="W909" i="3"/>
  <c r="V909" i="3"/>
  <c r="U909" i="3"/>
  <c r="AH908" i="3"/>
  <c r="AG908" i="3"/>
  <c r="AF908" i="3"/>
  <c r="W908" i="3"/>
  <c r="V908" i="3"/>
  <c r="U908" i="3"/>
  <c r="AH907" i="3"/>
  <c r="AG907" i="3"/>
  <c r="AF907" i="3"/>
  <c r="W907" i="3"/>
  <c r="V907" i="3"/>
  <c r="U907" i="3"/>
  <c r="O907" i="3" s="1"/>
  <c r="AH906" i="3"/>
  <c r="AG906" i="3"/>
  <c r="AF906" i="3"/>
  <c r="W906" i="3"/>
  <c r="V906" i="3"/>
  <c r="U906" i="3"/>
  <c r="AH905" i="3"/>
  <c r="AG905" i="3"/>
  <c r="AF905" i="3"/>
  <c r="W905" i="3"/>
  <c r="V905" i="3"/>
  <c r="U905" i="3"/>
  <c r="AH904" i="3"/>
  <c r="AG904" i="3"/>
  <c r="AF904" i="3"/>
  <c r="W904" i="3"/>
  <c r="V904" i="3"/>
  <c r="U904" i="3"/>
  <c r="AH903" i="3"/>
  <c r="AG903" i="3"/>
  <c r="AF903" i="3"/>
  <c r="W903" i="3"/>
  <c r="V903" i="3"/>
  <c r="U903" i="3"/>
  <c r="O903" i="3" s="1"/>
  <c r="AH902" i="3"/>
  <c r="AG902" i="3"/>
  <c r="AF902" i="3"/>
  <c r="W902" i="3"/>
  <c r="V902" i="3"/>
  <c r="U902" i="3"/>
  <c r="AH901" i="3"/>
  <c r="AG901" i="3"/>
  <c r="AF901" i="3"/>
  <c r="W901" i="3"/>
  <c r="V901" i="3"/>
  <c r="U901" i="3"/>
  <c r="AH900" i="3"/>
  <c r="AG900" i="3"/>
  <c r="AF900" i="3"/>
  <c r="W900" i="3"/>
  <c r="V900" i="3"/>
  <c r="U900" i="3"/>
  <c r="AH899" i="3"/>
  <c r="AG899" i="3"/>
  <c r="AF899" i="3"/>
  <c r="W899" i="3"/>
  <c r="V899" i="3"/>
  <c r="U899" i="3"/>
  <c r="AH898" i="3"/>
  <c r="AG898" i="3"/>
  <c r="AF898" i="3"/>
  <c r="W898" i="3"/>
  <c r="V898" i="3"/>
  <c r="U898" i="3"/>
  <c r="AH897" i="3"/>
  <c r="AG897" i="3"/>
  <c r="Z897" i="3" s="1"/>
  <c r="AF897" i="3"/>
  <c r="W897" i="3"/>
  <c r="V897" i="3"/>
  <c r="U897" i="3"/>
  <c r="AH896" i="3"/>
  <c r="AG896" i="3"/>
  <c r="AF896" i="3"/>
  <c r="W896" i="3"/>
  <c r="V896" i="3"/>
  <c r="U896" i="3"/>
  <c r="AH895" i="3"/>
  <c r="AG895" i="3"/>
  <c r="AF895" i="3"/>
  <c r="W895" i="3"/>
  <c r="V895" i="3"/>
  <c r="U895" i="3"/>
  <c r="O895" i="3" s="1"/>
  <c r="AH894" i="3"/>
  <c r="AG894" i="3"/>
  <c r="AF894" i="3"/>
  <c r="W894" i="3"/>
  <c r="V894" i="3"/>
  <c r="U894" i="3"/>
  <c r="AH893" i="3"/>
  <c r="AG893" i="3"/>
  <c r="AF893" i="3"/>
  <c r="W893" i="3"/>
  <c r="V893" i="3"/>
  <c r="U893" i="3"/>
  <c r="AH892" i="3"/>
  <c r="AG892" i="3"/>
  <c r="AF892" i="3"/>
  <c r="W892" i="3"/>
  <c r="V892" i="3"/>
  <c r="U892" i="3"/>
  <c r="AH891" i="3"/>
  <c r="AG891" i="3"/>
  <c r="AF891" i="3"/>
  <c r="W891" i="3"/>
  <c r="V891" i="3"/>
  <c r="U891" i="3"/>
  <c r="O891" i="3" s="1"/>
  <c r="AH890" i="3"/>
  <c r="AG890" i="3"/>
  <c r="AF890" i="3"/>
  <c r="W890" i="3"/>
  <c r="V890" i="3"/>
  <c r="U890" i="3"/>
  <c r="AH889" i="3"/>
  <c r="AG889" i="3"/>
  <c r="AF889" i="3"/>
  <c r="W889" i="3"/>
  <c r="V889" i="3"/>
  <c r="U889" i="3"/>
  <c r="AH888" i="3"/>
  <c r="AG888" i="3"/>
  <c r="AF888" i="3"/>
  <c r="W888" i="3"/>
  <c r="V888" i="3"/>
  <c r="U888" i="3"/>
  <c r="AH887" i="3"/>
  <c r="AG887" i="3"/>
  <c r="AF887" i="3"/>
  <c r="W887" i="3"/>
  <c r="V887" i="3"/>
  <c r="U887" i="3"/>
  <c r="AH886" i="3"/>
  <c r="AG886" i="3"/>
  <c r="AF886" i="3"/>
  <c r="W886" i="3"/>
  <c r="V886" i="3"/>
  <c r="U886" i="3"/>
  <c r="AH885" i="3"/>
  <c r="AG885" i="3"/>
  <c r="AF885" i="3"/>
  <c r="W885" i="3"/>
  <c r="V885" i="3"/>
  <c r="U885" i="3"/>
  <c r="AH884" i="3"/>
  <c r="AG884" i="3"/>
  <c r="AF884" i="3"/>
  <c r="W884" i="3"/>
  <c r="V884" i="3"/>
  <c r="U884" i="3"/>
  <c r="AH883" i="3"/>
  <c r="AG883" i="3"/>
  <c r="AF883" i="3"/>
  <c r="W883" i="3"/>
  <c r="V883" i="3"/>
  <c r="U883" i="3"/>
  <c r="AH882" i="3"/>
  <c r="AG882" i="3"/>
  <c r="AF882" i="3"/>
  <c r="W882" i="3"/>
  <c r="V882" i="3"/>
  <c r="U882" i="3"/>
  <c r="AH881" i="3"/>
  <c r="AG881" i="3"/>
  <c r="AF881" i="3"/>
  <c r="W881" i="3"/>
  <c r="V881" i="3"/>
  <c r="U881" i="3"/>
  <c r="AH880" i="3"/>
  <c r="AG880" i="3"/>
  <c r="AF880" i="3"/>
  <c r="W880" i="3"/>
  <c r="V880" i="3"/>
  <c r="U880" i="3"/>
  <c r="AH879" i="3"/>
  <c r="AG879" i="3"/>
  <c r="AF879" i="3"/>
  <c r="W879" i="3"/>
  <c r="V879" i="3"/>
  <c r="U879" i="3"/>
  <c r="AH878" i="3"/>
  <c r="AG878" i="3"/>
  <c r="AF878" i="3"/>
  <c r="W878" i="3"/>
  <c r="V878" i="3"/>
  <c r="U878" i="3"/>
  <c r="AH877" i="3"/>
  <c r="AG877" i="3"/>
  <c r="AF877" i="3"/>
  <c r="W877" i="3"/>
  <c r="V877" i="3"/>
  <c r="U877" i="3"/>
  <c r="AH876" i="3"/>
  <c r="AG876" i="3"/>
  <c r="AF876" i="3"/>
  <c r="W876" i="3"/>
  <c r="V876" i="3"/>
  <c r="U876" i="3"/>
  <c r="AH875" i="3"/>
  <c r="AG875" i="3"/>
  <c r="AF875" i="3"/>
  <c r="W875" i="3"/>
  <c r="V875" i="3"/>
  <c r="U875" i="3"/>
  <c r="AH874" i="3"/>
  <c r="AG874" i="3"/>
  <c r="AF874" i="3"/>
  <c r="W874" i="3"/>
  <c r="V874" i="3"/>
  <c r="U874" i="3"/>
  <c r="AH873" i="3"/>
  <c r="AG873" i="3"/>
  <c r="AF873" i="3"/>
  <c r="W873" i="3"/>
  <c r="V873" i="3"/>
  <c r="U873" i="3"/>
  <c r="AH872" i="3"/>
  <c r="AG872" i="3"/>
  <c r="AF872" i="3"/>
  <c r="W872" i="3"/>
  <c r="V872" i="3"/>
  <c r="U872" i="3"/>
  <c r="AH871" i="3"/>
  <c r="AG871" i="3"/>
  <c r="AF871" i="3"/>
  <c r="W871" i="3"/>
  <c r="V871" i="3"/>
  <c r="U871" i="3"/>
  <c r="AH870" i="3"/>
  <c r="AG870" i="3"/>
  <c r="AF870" i="3"/>
  <c r="W870" i="3"/>
  <c r="V870" i="3"/>
  <c r="U870" i="3"/>
  <c r="AH869" i="3"/>
  <c r="AG869" i="3"/>
  <c r="AF869" i="3"/>
  <c r="W869" i="3"/>
  <c r="V869" i="3"/>
  <c r="U869" i="3"/>
  <c r="AH868" i="3"/>
  <c r="AG868" i="3"/>
  <c r="AF868" i="3"/>
  <c r="W868" i="3"/>
  <c r="V868" i="3"/>
  <c r="U868" i="3"/>
  <c r="AH867" i="3"/>
  <c r="AG867" i="3"/>
  <c r="AF867" i="3"/>
  <c r="W867" i="3"/>
  <c r="V867" i="3"/>
  <c r="U867" i="3"/>
  <c r="O867" i="3" s="1"/>
  <c r="AH866" i="3"/>
  <c r="AG866" i="3"/>
  <c r="AF866" i="3"/>
  <c r="W866" i="3"/>
  <c r="V866" i="3"/>
  <c r="U866" i="3"/>
  <c r="AH865" i="3"/>
  <c r="AG865" i="3"/>
  <c r="AF865" i="3"/>
  <c r="W865" i="3"/>
  <c r="V865" i="3"/>
  <c r="U865" i="3"/>
  <c r="AH864" i="3"/>
  <c r="AG864" i="3"/>
  <c r="AF864" i="3"/>
  <c r="W864" i="3"/>
  <c r="V864" i="3"/>
  <c r="U864" i="3"/>
  <c r="AH863" i="3"/>
  <c r="AG863" i="3"/>
  <c r="AF863" i="3"/>
  <c r="W863" i="3"/>
  <c r="V863" i="3"/>
  <c r="U863" i="3"/>
  <c r="AH862" i="3"/>
  <c r="AG862" i="3"/>
  <c r="AF862" i="3"/>
  <c r="W862" i="3"/>
  <c r="V862" i="3"/>
  <c r="U862" i="3"/>
  <c r="AH861" i="3"/>
  <c r="AG861" i="3"/>
  <c r="AF861" i="3"/>
  <c r="W861" i="3"/>
  <c r="V861" i="3"/>
  <c r="U861" i="3"/>
  <c r="AH860" i="3"/>
  <c r="AG860" i="3"/>
  <c r="AF860" i="3"/>
  <c r="W860" i="3"/>
  <c r="V860" i="3"/>
  <c r="U860" i="3"/>
  <c r="AH859" i="3"/>
  <c r="AG859" i="3"/>
  <c r="AF859" i="3"/>
  <c r="W859" i="3"/>
  <c r="V859" i="3"/>
  <c r="U859" i="3"/>
  <c r="O859" i="3" s="1"/>
  <c r="AH858" i="3"/>
  <c r="AG858" i="3"/>
  <c r="AF858" i="3"/>
  <c r="W858" i="3"/>
  <c r="V858" i="3"/>
  <c r="U858" i="3"/>
  <c r="O858" i="3" s="1"/>
  <c r="AH857" i="3"/>
  <c r="AG857" i="3"/>
  <c r="AF857" i="3"/>
  <c r="W857" i="3"/>
  <c r="V857" i="3"/>
  <c r="U857" i="3"/>
  <c r="AH856" i="3"/>
  <c r="AG856" i="3"/>
  <c r="AF856" i="3"/>
  <c r="W856" i="3"/>
  <c r="V856" i="3"/>
  <c r="U856" i="3"/>
  <c r="AH855" i="3"/>
  <c r="AG855" i="3"/>
  <c r="AF855" i="3"/>
  <c r="W855" i="3"/>
  <c r="V855" i="3"/>
  <c r="U855" i="3"/>
  <c r="AH854" i="3"/>
  <c r="AG854" i="3"/>
  <c r="AF854" i="3"/>
  <c r="W854" i="3"/>
  <c r="V854" i="3"/>
  <c r="U854" i="3"/>
  <c r="AH853" i="3"/>
  <c r="AG853" i="3"/>
  <c r="AF853" i="3"/>
  <c r="W853" i="3"/>
  <c r="V853" i="3"/>
  <c r="U853" i="3"/>
  <c r="AH852" i="3"/>
  <c r="AG852" i="3"/>
  <c r="AF852" i="3"/>
  <c r="W852" i="3"/>
  <c r="V852" i="3"/>
  <c r="U852" i="3"/>
  <c r="AH851" i="3"/>
  <c r="AG851" i="3"/>
  <c r="AF851" i="3"/>
  <c r="W851" i="3"/>
  <c r="V851" i="3"/>
  <c r="U851" i="3"/>
  <c r="AH850" i="3"/>
  <c r="AG850" i="3"/>
  <c r="AF850" i="3"/>
  <c r="W850" i="3"/>
  <c r="V850" i="3"/>
  <c r="U850" i="3"/>
  <c r="AH849" i="3"/>
  <c r="AG849" i="3"/>
  <c r="AF849" i="3"/>
  <c r="W849" i="3"/>
  <c r="V849" i="3"/>
  <c r="U849" i="3"/>
  <c r="AH848" i="3"/>
  <c r="AG848" i="3"/>
  <c r="AF848" i="3"/>
  <c r="W848" i="3"/>
  <c r="V848" i="3"/>
  <c r="U848" i="3"/>
  <c r="AH847" i="3"/>
  <c r="AG847" i="3"/>
  <c r="AF847" i="3"/>
  <c r="W847" i="3"/>
  <c r="V847" i="3"/>
  <c r="U847" i="3"/>
  <c r="AH846" i="3"/>
  <c r="AG846" i="3"/>
  <c r="AF846" i="3"/>
  <c r="W846" i="3"/>
  <c r="V846" i="3"/>
  <c r="U846" i="3"/>
  <c r="AH845" i="3"/>
  <c r="AG845" i="3"/>
  <c r="AF845" i="3"/>
  <c r="W845" i="3"/>
  <c r="V845" i="3"/>
  <c r="U845" i="3"/>
  <c r="AH844" i="3"/>
  <c r="AG844" i="3"/>
  <c r="AF844" i="3"/>
  <c r="W844" i="3"/>
  <c r="V844" i="3"/>
  <c r="U844" i="3"/>
  <c r="AH843" i="3"/>
  <c r="AG843" i="3"/>
  <c r="AF843" i="3"/>
  <c r="W843" i="3"/>
  <c r="V843" i="3"/>
  <c r="U843" i="3"/>
  <c r="AH842" i="3"/>
  <c r="AG842" i="3"/>
  <c r="AF842" i="3"/>
  <c r="W842" i="3"/>
  <c r="V842" i="3"/>
  <c r="U842" i="3"/>
  <c r="AH841" i="3"/>
  <c r="AG841" i="3"/>
  <c r="AF841" i="3"/>
  <c r="W841" i="3"/>
  <c r="V841" i="3"/>
  <c r="U841" i="3"/>
  <c r="AH840" i="3"/>
  <c r="AG840" i="3"/>
  <c r="AF840" i="3"/>
  <c r="W840" i="3"/>
  <c r="V840" i="3"/>
  <c r="U840" i="3"/>
  <c r="AH839" i="3"/>
  <c r="AG839" i="3"/>
  <c r="AF839" i="3"/>
  <c r="W839" i="3"/>
  <c r="V839" i="3"/>
  <c r="U839" i="3"/>
  <c r="AH838" i="3"/>
  <c r="AG838" i="3"/>
  <c r="AF838" i="3"/>
  <c r="W838" i="3"/>
  <c r="V838" i="3"/>
  <c r="U838" i="3"/>
  <c r="AH837" i="3"/>
  <c r="AG837" i="3"/>
  <c r="AF837" i="3"/>
  <c r="W837" i="3"/>
  <c r="V837" i="3"/>
  <c r="U837" i="3"/>
  <c r="AH836" i="3"/>
  <c r="AG836" i="3"/>
  <c r="AF836" i="3"/>
  <c r="W836" i="3"/>
  <c r="V836" i="3"/>
  <c r="U836" i="3"/>
  <c r="AH835" i="3"/>
  <c r="AG835" i="3"/>
  <c r="AF835" i="3"/>
  <c r="W835" i="3"/>
  <c r="V835" i="3"/>
  <c r="U835" i="3"/>
  <c r="AH834" i="3"/>
  <c r="AG834" i="3"/>
  <c r="AF834" i="3"/>
  <c r="W834" i="3"/>
  <c r="V834" i="3"/>
  <c r="U834" i="3"/>
  <c r="AH833" i="3"/>
  <c r="AG833" i="3"/>
  <c r="AF833" i="3"/>
  <c r="W833" i="3"/>
  <c r="V833" i="3"/>
  <c r="U833" i="3"/>
  <c r="AH832" i="3"/>
  <c r="AG832" i="3"/>
  <c r="AF832" i="3"/>
  <c r="W832" i="3"/>
  <c r="V832" i="3"/>
  <c r="U832" i="3"/>
  <c r="AH831" i="3"/>
  <c r="AG831" i="3"/>
  <c r="AF831" i="3"/>
  <c r="W831" i="3"/>
  <c r="V831" i="3"/>
  <c r="U831" i="3"/>
  <c r="AH830" i="3"/>
  <c r="AG830" i="3"/>
  <c r="AF830" i="3"/>
  <c r="W830" i="3"/>
  <c r="V830" i="3"/>
  <c r="U830" i="3"/>
  <c r="AH829" i="3"/>
  <c r="AG829" i="3"/>
  <c r="AF829" i="3"/>
  <c r="W829" i="3"/>
  <c r="V829" i="3"/>
  <c r="U829" i="3"/>
  <c r="AH828" i="3"/>
  <c r="AG828" i="3"/>
  <c r="AF828" i="3"/>
  <c r="W828" i="3"/>
  <c r="V828" i="3"/>
  <c r="U828" i="3"/>
  <c r="AH827" i="3"/>
  <c r="AG827" i="3"/>
  <c r="AF827" i="3"/>
  <c r="W827" i="3"/>
  <c r="V827" i="3"/>
  <c r="U827" i="3"/>
  <c r="AH826" i="3"/>
  <c r="AG826" i="3"/>
  <c r="AF826" i="3"/>
  <c r="W826" i="3"/>
  <c r="V826" i="3"/>
  <c r="U826" i="3"/>
  <c r="O826" i="3" s="1"/>
  <c r="AH825" i="3"/>
  <c r="AG825" i="3"/>
  <c r="AF825" i="3"/>
  <c r="W825" i="3"/>
  <c r="V825" i="3"/>
  <c r="U825" i="3"/>
  <c r="AH824" i="3"/>
  <c r="AG824" i="3"/>
  <c r="AF824" i="3"/>
  <c r="W824" i="3"/>
  <c r="V824" i="3"/>
  <c r="U824" i="3"/>
  <c r="AH823" i="3"/>
  <c r="AG823" i="3"/>
  <c r="AF823" i="3"/>
  <c r="W823" i="3"/>
  <c r="V823" i="3"/>
  <c r="U823" i="3"/>
  <c r="AH822" i="3"/>
  <c r="AG822" i="3"/>
  <c r="AF822" i="3"/>
  <c r="W822" i="3"/>
  <c r="V822" i="3"/>
  <c r="U822" i="3"/>
  <c r="O822" i="3" s="1"/>
  <c r="AH821" i="3"/>
  <c r="AG821" i="3"/>
  <c r="AF821" i="3"/>
  <c r="W821" i="3"/>
  <c r="V821" i="3"/>
  <c r="U821" i="3"/>
  <c r="AH820" i="3"/>
  <c r="AG820" i="3"/>
  <c r="AF820" i="3"/>
  <c r="W820" i="3"/>
  <c r="V820" i="3"/>
  <c r="U820" i="3"/>
  <c r="AH819" i="3"/>
  <c r="AG819" i="3"/>
  <c r="AF819" i="3"/>
  <c r="W819" i="3"/>
  <c r="V819" i="3"/>
  <c r="U819" i="3"/>
  <c r="AH818" i="3"/>
  <c r="AG818" i="3"/>
  <c r="AF818" i="3"/>
  <c r="W818" i="3"/>
  <c r="V818" i="3"/>
  <c r="U818" i="3"/>
  <c r="O818" i="3" s="1"/>
  <c r="AH817" i="3"/>
  <c r="AG817" i="3"/>
  <c r="AF817" i="3"/>
  <c r="W817" i="3"/>
  <c r="V817" i="3"/>
  <c r="U817" i="3"/>
  <c r="AH816" i="3"/>
  <c r="AG816" i="3"/>
  <c r="AF816" i="3"/>
  <c r="W816" i="3"/>
  <c r="V816" i="3"/>
  <c r="U816" i="3"/>
  <c r="AH815" i="3"/>
  <c r="AG815" i="3"/>
  <c r="AF815" i="3"/>
  <c r="W815" i="3"/>
  <c r="V815" i="3"/>
  <c r="U815" i="3"/>
  <c r="AH814" i="3"/>
  <c r="AG814" i="3"/>
  <c r="AF814" i="3"/>
  <c r="W814" i="3"/>
  <c r="V814" i="3"/>
  <c r="U814" i="3"/>
  <c r="AH813" i="3"/>
  <c r="AG813" i="3"/>
  <c r="AF813" i="3"/>
  <c r="W813" i="3"/>
  <c r="V813" i="3"/>
  <c r="U813" i="3"/>
  <c r="AH812" i="3"/>
  <c r="AG812" i="3"/>
  <c r="AF812" i="3"/>
  <c r="W812" i="3"/>
  <c r="V812" i="3"/>
  <c r="U812" i="3"/>
  <c r="AH811" i="3"/>
  <c r="AG811" i="3"/>
  <c r="AF811" i="3"/>
  <c r="W811" i="3"/>
  <c r="V811" i="3"/>
  <c r="U811" i="3"/>
  <c r="AH810" i="3"/>
  <c r="AG810" i="3"/>
  <c r="AF810" i="3"/>
  <c r="W810" i="3"/>
  <c r="V810" i="3"/>
  <c r="U810" i="3"/>
  <c r="AH809" i="3"/>
  <c r="AG809" i="3"/>
  <c r="AF809" i="3"/>
  <c r="W809" i="3"/>
  <c r="V809" i="3"/>
  <c r="U809" i="3"/>
  <c r="AH808" i="3"/>
  <c r="AG808" i="3"/>
  <c r="AF808" i="3"/>
  <c r="W808" i="3"/>
  <c r="V808" i="3"/>
  <c r="U808" i="3"/>
  <c r="AH807" i="3"/>
  <c r="AG807" i="3"/>
  <c r="AF807" i="3"/>
  <c r="W807" i="3"/>
  <c r="V807" i="3"/>
  <c r="U807" i="3"/>
  <c r="AH806" i="3"/>
  <c r="AG806" i="3"/>
  <c r="AF806" i="3"/>
  <c r="W806" i="3"/>
  <c r="V806" i="3"/>
  <c r="U806" i="3"/>
  <c r="AH805" i="3"/>
  <c r="AG805" i="3"/>
  <c r="AF805" i="3"/>
  <c r="W805" i="3"/>
  <c r="V805" i="3"/>
  <c r="U805" i="3"/>
  <c r="AH804" i="3"/>
  <c r="AG804" i="3"/>
  <c r="AF804" i="3"/>
  <c r="W804" i="3"/>
  <c r="V804" i="3"/>
  <c r="U804" i="3"/>
  <c r="AH803" i="3"/>
  <c r="AG803" i="3"/>
  <c r="AF803" i="3"/>
  <c r="W803" i="3"/>
  <c r="V803" i="3"/>
  <c r="U803" i="3"/>
  <c r="AH802" i="3"/>
  <c r="AG802" i="3"/>
  <c r="AF802" i="3"/>
  <c r="W802" i="3"/>
  <c r="V802" i="3"/>
  <c r="U802" i="3"/>
  <c r="AH801" i="3"/>
  <c r="AG801" i="3"/>
  <c r="AF801" i="3"/>
  <c r="W801" i="3"/>
  <c r="V801" i="3"/>
  <c r="U801" i="3"/>
  <c r="AH800" i="3"/>
  <c r="AG800" i="3"/>
  <c r="AF800" i="3"/>
  <c r="W800" i="3"/>
  <c r="V800" i="3"/>
  <c r="U800" i="3"/>
  <c r="AH799" i="3"/>
  <c r="AG799" i="3"/>
  <c r="AF799" i="3"/>
  <c r="W799" i="3"/>
  <c r="V799" i="3"/>
  <c r="U799" i="3"/>
  <c r="AH798" i="3"/>
  <c r="AG798" i="3"/>
  <c r="AF798" i="3"/>
  <c r="W798" i="3"/>
  <c r="V798" i="3"/>
  <c r="U798" i="3"/>
  <c r="AH797" i="3"/>
  <c r="AG797" i="3"/>
  <c r="AF797" i="3"/>
  <c r="W797" i="3"/>
  <c r="V797" i="3"/>
  <c r="U797" i="3"/>
  <c r="AH796" i="3"/>
  <c r="AG796" i="3"/>
  <c r="AF796" i="3"/>
  <c r="W796" i="3"/>
  <c r="V796" i="3"/>
  <c r="U796" i="3"/>
  <c r="AH795" i="3"/>
  <c r="AG795" i="3"/>
  <c r="AF795" i="3"/>
  <c r="W795" i="3"/>
  <c r="V795" i="3"/>
  <c r="U795" i="3"/>
  <c r="AH794" i="3"/>
  <c r="AG794" i="3"/>
  <c r="AF794" i="3"/>
  <c r="W794" i="3"/>
  <c r="V794" i="3"/>
  <c r="U794" i="3"/>
  <c r="AH793" i="3"/>
  <c r="AG793" i="3"/>
  <c r="AF793" i="3"/>
  <c r="W793" i="3"/>
  <c r="V793" i="3"/>
  <c r="U793" i="3"/>
  <c r="AH792" i="3"/>
  <c r="AG792" i="3"/>
  <c r="AF792" i="3"/>
  <c r="W792" i="3"/>
  <c r="V792" i="3"/>
  <c r="U792" i="3"/>
  <c r="AH791" i="3"/>
  <c r="AG791" i="3"/>
  <c r="AF791" i="3"/>
  <c r="W791" i="3"/>
  <c r="V791" i="3"/>
  <c r="U791" i="3"/>
  <c r="AH790" i="3"/>
  <c r="AG790" i="3"/>
  <c r="AF790" i="3"/>
  <c r="W790" i="3"/>
  <c r="V790" i="3"/>
  <c r="U790" i="3"/>
  <c r="AH789" i="3"/>
  <c r="AG789" i="3"/>
  <c r="AF789" i="3"/>
  <c r="W789" i="3"/>
  <c r="V789" i="3"/>
  <c r="U789" i="3"/>
  <c r="AH788" i="3"/>
  <c r="AG788" i="3"/>
  <c r="AF788" i="3"/>
  <c r="W788" i="3"/>
  <c r="V788" i="3"/>
  <c r="U788" i="3"/>
  <c r="AH787" i="3"/>
  <c r="AG787" i="3"/>
  <c r="AF787" i="3"/>
  <c r="W787" i="3"/>
  <c r="V787" i="3"/>
  <c r="U787" i="3"/>
  <c r="AH786" i="3"/>
  <c r="AG786" i="3"/>
  <c r="AF786" i="3"/>
  <c r="W786" i="3"/>
  <c r="V786" i="3"/>
  <c r="U786" i="3"/>
  <c r="AH785" i="3"/>
  <c r="AG785" i="3"/>
  <c r="AF785" i="3"/>
  <c r="W785" i="3"/>
  <c r="V785" i="3"/>
  <c r="U785" i="3"/>
  <c r="AH784" i="3"/>
  <c r="AG784" i="3"/>
  <c r="AF784" i="3"/>
  <c r="W784" i="3"/>
  <c r="V784" i="3"/>
  <c r="U784" i="3"/>
  <c r="AH783" i="3"/>
  <c r="AG783" i="3"/>
  <c r="AF783" i="3"/>
  <c r="W783" i="3"/>
  <c r="V783" i="3"/>
  <c r="U783" i="3"/>
  <c r="AH782" i="3"/>
  <c r="AG782" i="3"/>
  <c r="AF782" i="3"/>
  <c r="W782" i="3"/>
  <c r="V782" i="3"/>
  <c r="U782" i="3"/>
  <c r="O782" i="3" s="1"/>
  <c r="AH781" i="3"/>
  <c r="AG781" i="3"/>
  <c r="AF781" i="3"/>
  <c r="W781" i="3"/>
  <c r="V781" i="3"/>
  <c r="U781" i="3"/>
  <c r="AH780" i="3"/>
  <c r="AG780" i="3"/>
  <c r="AF780" i="3"/>
  <c r="W780" i="3"/>
  <c r="V780" i="3"/>
  <c r="U780" i="3"/>
  <c r="AH779" i="3"/>
  <c r="AG779" i="3"/>
  <c r="AF779" i="3"/>
  <c r="W779" i="3"/>
  <c r="V779" i="3"/>
  <c r="U779" i="3"/>
  <c r="AH778" i="3"/>
  <c r="AG778" i="3"/>
  <c r="AF778" i="3"/>
  <c r="W778" i="3"/>
  <c r="V778" i="3"/>
  <c r="U778" i="3"/>
  <c r="AH777" i="3"/>
  <c r="AG777" i="3"/>
  <c r="AF777" i="3"/>
  <c r="W777" i="3"/>
  <c r="V777" i="3"/>
  <c r="U777" i="3"/>
  <c r="AH776" i="3"/>
  <c r="AG776" i="3"/>
  <c r="AF776" i="3"/>
  <c r="W776" i="3"/>
  <c r="V776" i="3"/>
  <c r="U776" i="3"/>
  <c r="AH775" i="3"/>
  <c r="AG775" i="3"/>
  <c r="AF775" i="3"/>
  <c r="W775" i="3"/>
  <c r="V775" i="3"/>
  <c r="U775" i="3"/>
  <c r="AH774" i="3"/>
  <c r="AG774" i="3"/>
  <c r="AF774" i="3"/>
  <c r="W774" i="3"/>
  <c r="V774" i="3"/>
  <c r="U774" i="3"/>
  <c r="AH773" i="3"/>
  <c r="AG773" i="3"/>
  <c r="AF773" i="3"/>
  <c r="W773" i="3"/>
  <c r="V773" i="3"/>
  <c r="U773" i="3"/>
  <c r="AH772" i="3"/>
  <c r="AG772" i="3"/>
  <c r="AF772" i="3"/>
  <c r="W772" i="3"/>
  <c r="V772" i="3"/>
  <c r="U772" i="3"/>
  <c r="AH771" i="3"/>
  <c r="AG771" i="3"/>
  <c r="AF771" i="3"/>
  <c r="W771" i="3"/>
  <c r="V771" i="3"/>
  <c r="U771" i="3"/>
  <c r="AH770" i="3"/>
  <c r="AG770" i="3"/>
  <c r="AF770" i="3"/>
  <c r="W770" i="3"/>
  <c r="V770" i="3"/>
  <c r="U770" i="3"/>
  <c r="AH769" i="3"/>
  <c r="AG769" i="3"/>
  <c r="AF769" i="3"/>
  <c r="W769" i="3"/>
  <c r="V769" i="3"/>
  <c r="U769" i="3"/>
  <c r="AH768" i="3"/>
  <c r="AG768" i="3"/>
  <c r="AF768" i="3"/>
  <c r="W768" i="3"/>
  <c r="V768" i="3"/>
  <c r="U768" i="3"/>
  <c r="AH767" i="3"/>
  <c r="AG767" i="3"/>
  <c r="AF767" i="3"/>
  <c r="W767" i="3"/>
  <c r="V767" i="3"/>
  <c r="U767" i="3"/>
  <c r="AH766" i="3"/>
  <c r="AG766" i="3"/>
  <c r="AF766" i="3"/>
  <c r="W766" i="3"/>
  <c r="V766" i="3"/>
  <c r="U766" i="3"/>
  <c r="O766" i="3" s="1"/>
  <c r="AH765" i="3"/>
  <c r="AG765" i="3"/>
  <c r="AF765" i="3"/>
  <c r="W765" i="3"/>
  <c r="V765" i="3"/>
  <c r="U765" i="3"/>
  <c r="AH764" i="3"/>
  <c r="AG764" i="3"/>
  <c r="AF764" i="3"/>
  <c r="W764" i="3"/>
  <c r="V764" i="3"/>
  <c r="U764" i="3"/>
  <c r="AH763" i="3"/>
  <c r="AG763" i="3"/>
  <c r="AF763" i="3"/>
  <c r="W763" i="3"/>
  <c r="V763" i="3"/>
  <c r="U763" i="3"/>
  <c r="AH762" i="3"/>
  <c r="AG762" i="3"/>
  <c r="AF762" i="3"/>
  <c r="W762" i="3"/>
  <c r="V762" i="3"/>
  <c r="U762" i="3"/>
  <c r="AH761" i="3"/>
  <c r="AG761" i="3"/>
  <c r="AF761" i="3"/>
  <c r="W761" i="3"/>
  <c r="V761" i="3"/>
  <c r="U761" i="3"/>
  <c r="AH760" i="3"/>
  <c r="AG760" i="3"/>
  <c r="AF760" i="3"/>
  <c r="W760" i="3"/>
  <c r="V760" i="3"/>
  <c r="U760" i="3"/>
  <c r="AH759" i="3"/>
  <c r="AG759" i="3"/>
  <c r="AF759" i="3"/>
  <c r="W759" i="3"/>
  <c r="V759" i="3"/>
  <c r="U759" i="3"/>
  <c r="AH758" i="3"/>
  <c r="AG758" i="3"/>
  <c r="AF758" i="3"/>
  <c r="W758" i="3"/>
  <c r="V758" i="3"/>
  <c r="U758" i="3"/>
  <c r="AH757" i="3"/>
  <c r="AG757" i="3"/>
  <c r="AF757" i="3"/>
  <c r="W757" i="3"/>
  <c r="V757" i="3"/>
  <c r="U757" i="3"/>
  <c r="AH756" i="3"/>
  <c r="AG756" i="3"/>
  <c r="AF756" i="3"/>
  <c r="W756" i="3"/>
  <c r="V756" i="3"/>
  <c r="U756" i="3"/>
  <c r="AH755" i="3"/>
  <c r="AG755" i="3"/>
  <c r="AF755" i="3"/>
  <c r="W755" i="3"/>
  <c r="V755" i="3"/>
  <c r="U755" i="3"/>
  <c r="AH754" i="3"/>
  <c r="AG754" i="3"/>
  <c r="AF754" i="3"/>
  <c r="W754" i="3"/>
  <c r="V754" i="3"/>
  <c r="U754" i="3"/>
  <c r="AH753" i="3"/>
  <c r="AG753" i="3"/>
  <c r="AF753" i="3"/>
  <c r="W753" i="3"/>
  <c r="V753" i="3"/>
  <c r="U753" i="3"/>
  <c r="AH752" i="3"/>
  <c r="AG752" i="3"/>
  <c r="AF752" i="3"/>
  <c r="W752" i="3"/>
  <c r="V752" i="3"/>
  <c r="U752" i="3"/>
  <c r="AH751" i="3"/>
  <c r="AG751" i="3"/>
  <c r="AF751" i="3"/>
  <c r="W751" i="3"/>
  <c r="V751" i="3"/>
  <c r="U751" i="3"/>
  <c r="AH750" i="3"/>
  <c r="AG750" i="3"/>
  <c r="AF750" i="3"/>
  <c r="W750" i="3"/>
  <c r="V750" i="3"/>
  <c r="U750" i="3"/>
  <c r="AH749" i="3"/>
  <c r="AG749" i="3"/>
  <c r="AF749" i="3"/>
  <c r="W749" i="3"/>
  <c r="V749" i="3"/>
  <c r="U749" i="3"/>
  <c r="AH748" i="3"/>
  <c r="AG748" i="3"/>
  <c r="AF748" i="3"/>
  <c r="W748" i="3"/>
  <c r="V748" i="3"/>
  <c r="U748" i="3"/>
  <c r="AH747" i="3"/>
  <c r="AG747" i="3"/>
  <c r="AF747" i="3"/>
  <c r="W747" i="3"/>
  <c r="V747" i="3"/>
  <c r="U747" i="3"/>
  <c r="AH746" i="3"/>
  <c r="AG746" i="3"/>
  <c r="AF746" i="3"/>
  <c r="W746" i="3"/>
  <c r="V746" i="3"/>
  <c r="U746" i="3"/>
  <c r="AH745" i="3"/>
  <c r="AG745" i="3"/>
  <c r="AF745" i="3"/>
  <c r="W745" i="3"/>
  <c r="V745" i="3"/>
  <c r="U745" i="3"/>
  <c r="AH744" i="3"/>
  <c r="AG744" i="3"/>
  <c r="AF744" i="3"/>
  <c r="W744" i="3"/>
  <c r="V744" i="3"/>
  <c r="U744" i="3"/>
  <c r="AH743" i="3"/>
  <c r="AG743" i="3"/>
  <c r="AF743" i="3"/>
  <c r="W743" i="3"/>
  <c r="V743" i="3"/>
  <c r="U743" i="3"/>
  <c r="AH742" i="3"/>
  <c r="AG742" i="3"/>
  <c r="AF742" i="3"/>
  <c r="W742" i="3"/>
  <c r="V742" i="3"/>
  <c r="U742" i="3"/>
  <c r="AH741" i="3"/>
  <c r="AG741" i="3"/>
  <c r="AF741" i="3"/>
  <c r="W741" i="3"/>
  <c r="V741" i="3"/>
  <c r="U741" i="3"/>
  <c r="AH740" i="3"/>
  <c r="AG740" i="3"/>
  <c r="AF740" i="3"/>
  <c r="W740" i="3"/>
  <c r="V740" i="3"/>
  <c r="U740" i="3"/>
  <c r="AH739" i="3"/>
  <c r="AG739" i="3"/>
  <c r="AF739" i="3"/>
  <c r="W739" i="3"/>
  <c r="V739" i="3"/>
  <c r="U739" i="3"/>
  <c r="AH738" i="3"/>
  <c r="AG738" i="3"/>
  <c r="AF738" i="3"/>
  <c r="W738" i="3"/>
  <c r="V738" i="3"/>
  <c r="U738" i="3"/>
  <c r="O738" i="3" s="1"/>
  <c r="AH737" i="3"/>
  <c r="AG737" i="3"/>
  <c r="AF737" i="3"/>
  <c r="W737" i="3"/>
  <c r="V737" i="3"/>
  <c r="U737" i="3"/>
  <c r="AH736" i="3"/>
  <c r="AG736" i="3"/>
  <c r="AF736" i="3"/>
  <c r="W736" i="3"/>
  <c r="V736" i="3"/>
  <c r="U736" i="3"/>
  <c r="AH735" i="3"/>
  <c r="AG735" i="3"/>
  <c r="AF735" i="3"/>
  <c r="W735" i="3"/>
  <c r="V735" i="3"/>
  <c r="U735" i="3"/>
  <c r="AH734" i="3"/>
  <c r="AG734" i="3"/>
  <c r="AF734" i="3"/>
  <c r="W734" i="3"/>
  <c r="V734" i="3"/>
  <c r="U734" i="3"/>
  <c r="AH733" i="3"/>
  <c r="AG733" i="3"/>
  <c r="AF733" i="3"/>
  <c r="W733" i="3"/>
  <c r="V733" i="3"/>
  <c r="U733" i="3"/>
  <c r="AH732" i="3"/>
  <c r="AG732" i="3"/>
  <c r="AF732" i="3"/>
  <c r="W732" i="3"/>
  <c r="V732" i="3"/>
  <c r="U732" i="3"/>
  <c r="AH731" i="3"/>
  <c r="AG731" i="3"/>
  <c r="AF731" i="3"/>
  <c r="W731" i="3"/>
  <c r="V731" i="3"/>
  <c r="U731" i="3"/>
  <c r="AH730" i="3"/>
  <c r="AG730" i="3"/>
  <c r="AF730" i="3"/>
  <c r="W730" i="3"/>
  <c r="V730" i="3"/>
  <c r="U730" i="3"/>
  <c r="O730" i="3" s="1"/>
  <c r="AH729" i="3"/>
  <c r="AG729" i="3"/>
  <c r="AF729" i="3"/>
  <c r="W729" i="3"/>
  <c r="V729" i="3"/>
  <c r="U729" i="3"/>
  <c r="AH728" i="3"/>
  <c r="AG728" i="3"/>
  <c r="AF728" i="3"/>
  <c r="W728" i="3"/>
  <c r="V728" i="3"/>
  <c r="U728" i="3"/>
  <c r="AH727" i="3"/>
  <c r="AG727" i="3"/>
  <c r="AF727" i="3"/>
  <c r="W727" i="3"/>
  <c r="V727" i="3"/>
  <c r="U727" i="3"/>
  <c r="AH726" i="3"/>
  <c r="AG726" i="3"/>
  <c r="AF726" i="3"/>
  <c r="W726" i="3"/>
  <c r="V726" i="3"/>
  <c r="U726" i="3"/>
  <c r="AH725" i="3"/>
  <c r="AG725" i="3"/>
  <c r="AF725" i="3"/>
  <c r="W725" i="3"/>
  <c r="V725" i="3"/>
  <c r="U725" i="3"/>
  <c r="AH724" i="3"/>
  <c r="AG724" i="3"/>
  <c r="AF724" i="3"/>
  <c r="W724" i="3"/>
  <c r="V724" i="3"/>
  <c r="U724" i="3"/>
  <c r="AH723" i="3"/>
  <c r="AG723" i="3"/>
  <c r="AF723" i="3"/>
  <c r="W723" i="3"/>
  <c r="V723" i="3"/>
  <c r="U723" i="3"/>
  <c r="AH722" i="3"/>
  <c r="AG722" i="3"/>
  <c r="AF722" i="3"/>
  <c r="W722" i="3"/>
  <c r="V722" i="3"/>
  <c r="U722" i="3"/>
  <c r="O722" i="3" s="1"/>
  <c r="AH721" i="3"/>
  <c r="AG721" i="3"/>
  <c r="AF721" i="3"/>
  <c r="W721" i="3"/>
  <c r="V721" i="3"/>
  <c r="U721" i="3"/>
  <c r="AH720" i="3"/>
  <c r="AG720" i="3"/>
  <c r="AF720" i="3"/>
  <c r="W720" i="3"/>
  <c r="V720" i="3"/>
  <c r="U720" i="3"/>
  <c r="AH719" i="3"/>
  <c r="AG719" i="3"/>
  <c r="AF719" i="3"/>
  <c r="W719" i="3"/>
  <c r="V719" i="3"/>
  <c r="U719" i="3"/>
  <c r="AH718" i="3"/>
  <c r="AG718" i="3"/>
  <c r="AF718" i="3"/>
  <c r="W718" i="3"/>
  <c r="V718" i="3"/>
  <c r="U718" i="3"/>
  <c r="O718" i="3" s="1"/>
  <c r="AH717" i="3"/>
  <c r="AG717" i="3"/>
  <c r="AF717" i="3"/>
  <c r="W717" i="3"/>
  <c r="V717" i="3"/>
  <c r="U717" i="3"/>
  <c r="AH716" i="3"/>
  <c r="AG716" i="3"/>
  <c r="AF716" i="3"/>
  <c r="W716" i="3"/>
  <c r="V716" i="3"/>
  <c r="U716" i="3"/>
  <c r="AH715" i="3"/>
  <c r="AG715" i="3"/>
  <c r="AF715" i="3"/>
  <c r="W715" i="3"/>
  <c r="V715" i="3"/>
  <c r="U715" i="3"/>
  <c r="AH714" i="3"/>
  <c r="AG714" i="3"/>
  <c r="AF714" i="3"/>
  <c r="W714" i="3"/>
  <c r="V714" i="3"/>
  <c r="U714" i="3"/>
  <c r="AH713" i="3"/>
  <c r="AG713" i="3"/>
  <c r="AF713" i="3"/>
  <c r="W713" i="3"/>
  <c r="V713" i="3"/>
  <c r="U713" i="3"/>
  <c r="AH712" i="3"/>
  <c r="AG712" i="3"/>
  <c r="AF712" i="3"/>
  <c r="W712" i="3"/>
  <c r="V712" i="3"/>
  <c r="U712" i="3"/>
  <c r="AH711" i="3"/>
  <c r="AG711" i="3"/>
  <c r="AF711" i="3"/>
  <c r="W711" i="3"/>
  <c r="V711" i="3"/>
  <c r="U711" i="3"/>
  <c r="AH710" i="3"/>
  <c r="AG710" i="3"/>
  <c r="AF710" i="3"/>
  <c r="W710" i="3"/>
  <c r="V710" i="3"/>
  <c r="U710" i="3"/>
  <c r="AH709" i="3"/>
  <c r="AG709" i="3"/>
  <c r="AF709" i="3"/>
  <c r="W709" i="3"/>
  <c r="V709" i="3"/>
  <c r="U709" i="3"/>
  <c r="AH708" i="3"/>
  <c r="AG708" i="3"/>
  <c r="AF708" i="3"/>
  <c r="W708" i="3"/>
  <c r="V708" i="3"/>
  <c r="U708" i="3"/>
  <c r="AH707" i="3"/>
  <c r="AG707" i="3"/>
  <c r="AF707" i="3"/>
  <c r="W707" i="3"/>
  <c r="V707" i="3"/>
  <c r="U707" i="3"/>
  <c r="AH706" i="3"/>
  <c r="AG706" i="3"/>
  <c r="AF706" i="3"/>
  <c r="W706" i="3"/>
  <c r="V706" i="3"/>
  <c r="U706" i="3"/>
  <c r="AH705" i="3"/>
  <c r="AG705" i="3"/>
  <c r="AF705" i="3"/>
  <c r="W705" i="3"/>
  <c r="V705" i="3"/>
  <c r="U705" i="3"/>
  <c r="AH704" i="3"/>
  <c r="AG704" i="3"/>
  <c r="AF704" i="3"/>
  <c r="W704" i="3"/>
  <c r="V704" i="3"/>
  <c r="U704" i="3"/>
  <c r="AH703" i="3"/>
  <c r="AG703" i="3"/>
  <c r="AF703" i="3"/>
  <c r="W703" i="3"/>
  <c r="V703" i="3"/>
  <c r="U703" i="3"/>
  <c r="AH702" i="3"/>
  <c r="AG702" i="3"/>
  <c r="AF702" i="3"/>
  <c r="W702" i="3"/>
  <c r="V702" i="3"/>
  <c r="U702" i="3"/>
  <c r="AH701" i="3"/>
  <c r="AG701" i="3"/>
  <c r="AF701" i="3"/>
  <c r="W701" i="3"/>
  <c r="V701" i="3"/>
  <c r="U701" i="3"/>
  <c r="AH700" i="3"/>
  <c r="AG700" i="3"/>
  <c r="AF700" i="3"/>
  <c r="W700" i="3"/>
  <c r="V700" i="3"/>
  <c r="U700" i="3"/>
  <c r="AH699" i="3"/>
  <c r="AG699" i="3"/>
  <c r="AF699" i="3"/>
  <c r="W699" i="3"/>
  <c r="V699" i="3"/>
  <c r="U699" i="3"/>
  <c r="AH698" i="3"/>
  <c r="AG698" i="3"/>
  <c r="AF698" i="3"/>
  <c r="W698" i="3"/>
  <c r="V698" i="3"/>
  <c r="U698" i="3"/>
  <c r="O698" i="3" s="1"/>
  <c r="AH697" i="3"/>
  <c r="AG697" i="3"/>
  <c r="AF697" i="3"/>
  <c r="W697" i="3"/>
  <c r="V697" i="3"/>
  <c r="U697" i="3"/>
  <c r="AH696" i="3"/>
  <c r="AG696" i="3"/>
  <c r="AF696" i="3"/>
  <c r="W696" i="3"/>
  <c r="V696" i="3"/>
  <c r="U696" i="3"/>
  <c r="AH695" i="3"/>
  <c r="AG695" i="3"/>
  <c r="AF695" i="3"/>
  <c r="W695" i="3"/>
  <c r="V695" i="3"/>
  <c r="U695" i="3"/>
  <c r="AH694" i="3"/>
  <c r="AG694" i="3"/>
  <c r="AF694" i="3"/>
  <c r="W694" i="3"/>
  <c r="V694" i="3"/>
  <c r="U694" i="3"/>
  <c r="O694" i="3" s="1"/>
  <c r="AH693" i="3"/>
  <c r="AG693" i="3"/>
  <c r="AF693" i="3"/>
  <c r="W693" i="3"/>
  <c r="V693" i="3"/>
  <c r="U693" i="3"/>
  <c r="AH692" i="3"/>
  <c r="AG692" i="3"/>
  <c r="AF692" i="3"/>
  <c r="W692" i="3"/>
  <c r="V692" i="3"/>
  <c r="U692" i="3"/>
  <c r="AH691" i="3"/>
  <c r="AG691" i="3"/>
  <c r="AF691" i="3"/>
  <c r="W691" i="3"/>
  <c r="V691" i="3"/>
  <c r="U691" i="3"/>
  <c r="AH690" i="3"/>
  <c r="AG690" i="3"/>
  <c r="AF690" i="3"/>
  <c r="W690" i="3"/>
  <c r="V690" i="3"/>
  <c r="U690" i="3"/>
  <c r="AH689" i="3"/>
  <c r="AG689" i="3"/>
  <c r="AF689" i="3"/>
  <c r="W689" i="3"/>
  <c r="V689" i="3"/>
  <c r="U689" i="3"/>
  <c r="AH688" i="3"/>
  <c r="AG688" i="3"/>
  <c r="AF688" i="3"/>
  <c r="W688" i="3"/>
  <c r="V688" i="3"/>
  <c r="U688" i="3"/>
  <c r="AH687" i="3"/>
  <c r="AG687" i="3"/>
  <c r="AF687" i="3"/>
  <c r="W687" i="3"/>
  <c r="V687" i="3"/>
  <c r="U687" i="3"/>
  <c r="AH686" i="3"/>
  <c r="AG686" i="3"/>
  <c r="AF686" i="3"/>
  <c r="W686" i="3"/>
  <c r="V686" i="3"/>
  <c r="U686" i="3"/>
  <c r="AH685" i="3"/>
  <c r="AG685" i="3"/>
  <c r="AF685" i="3"/>
  <c r="W685" i="3"/>
  <c r="V685" i="3"/>
  <c r="U685" i="3"/>
  <c r="AH684" i="3"/>
  <c r="AG684" i="3"/>
  <c r="AF684" i="3"/>
  <c r="W684" i="3"/>
  <c r="V684" i="3"/>
  <c r="U684" i="3"/>
  <c r="AH683" i="3"/>
  <c r="AG683" i="3"/>
  <c r="AF683" i="3"/>
  <c r="W683" i="3"/>
  <c r="V683" i="3"/>
  <c r="U683" i="3"/>
  <c r="AH682" i="3"/>
  <c r="AG682" i="3"/>
  <c r="AF682" i="3"/>
  <c r="W682" i="3"/>
  <c r="V682" i="3"/>
  <c r="U682" i="3"/>
  <c r="AH681" i="3"/>
  <c r="AG681" i="3"/>
  <c r="AF681" i="3"/>
  <c r="W681" i="3"/>
  <c r="V681" i="3"/>
  <c r="U681" i="3"/>
  <c r="AH680" i="3"/>
  <c r="AG680" i="3"/>
  <c r="AF680" i="3"/>
  <c r="W680" i="3"/>
  <c r="V680" i="3"/>
  <c r="U680" i="3"/>
  <c r="AH679" i="3"/>
  <c r="AG679" i="3"/>
  <c r="AF679" i="3"/>
  <c r="W679" i="3"/>
  <c r="V679" i="3"/>
  <c r="U679" i="3"/>
  <c r="AH678" i="3"/>
  <c r="AG678" i="3"/>
  <c r="AF678" i="3"/>
  <c r="W678" i="3"/>
  <c r="V678" i="3"/>
  <c r="U678" i="3"/>
  <c r="AH677" i="3"/>
  <c r="AG677" i="3"/>
  <c r="AF677" i="3"/>
  <c r="W677" i="3"/>
  <c r="V677" i="3"/>
  <c r="U677" i="3"/>
  <c r="AH676" i="3"/>
  <c r="AG676" i="3"/>
  <c r="AF676" i="3"/>
  <c r="W676" i="3"/>
  <c r="V676" i="3"/>
  <c r="U676" i="3"/>
  <c r="AH675" i="3"/>
  <c r="AG675" i="3"/>
  <c r="AF675" i="3"/>
  <c r="W675" i="3"/>
  <c r="V675" i="3"/>
  <c r="U675" i="3"/>
  <c r="AH674" i="3"/>
  <c r="AG674" i="3"/>
  <c r="AF674" i="3"/>
  <c r="W674" i="3"/>
  <c r="V674" i="3"/>
  <c r="U674" i="3"/>
  <c r="AH673" i="3"/>
  <c r="AG673" i="3"/>
  <c r="AF673" i="3"/>
  <c r="W673" i="3"/>
  <c r="V673" i="3"/>
  <c r="U673" i="3"/>
  <c r="AH672" i="3"/>
  <c r="AG672" i="3"/>
  <c r="AF672" i="3"/>
  <c r="W672" i="3"/>
  <c r="V672" i="3"/>
  <c r="U672" i="3"/>
  <c r="AH671" i="3"/>
  <c r="AG671" i="3"/>
  <c r="AF671" i="3"/>
  <c r="W671" i="3"/>
  <c r="V671" i="3"/>
  <c r="U671" i="3"/>
  <c r="AH670" i="3"/>
  <c r="AG670" i="3"/>
  <c r="AF670" i="3"/>
  <c r="W670" i="3"/>
  <c r="V670" i="3"/>
  <c r="U670" i="3"/>
  <c r="AH669" i="3"/>
  <c r="AG669" i="3"/>
  <c r="AF669" i="3"/>
  <c r="W669" i="3"/>
  <c r="V669" i="3"/>
  <c r="U669" i="3"/>
  <c r="AH668" i="3"/>
  <c r="AG668" i="3"/>
  <c r="AF668" i="3"/>
  <c r="W668" i="3"/>
  <c r="V668" i="3"/>
  <c r="U668" i="3"/>
  <c r="AH667" i="3"/>
  <c r="AG667" i="3"/>
  <c r="AF667" i="3"/>
  <c r="W667" i="3"/>
  <c r="V667" i="3"/>
  <c r="U667" i="3"/>
  <c r="AH666" i="3"/>
  <c r="AG666" i="3"/>
  <c r="AF666" i="3"/>
  <c r="W666" i="3"/>
  <c r="V666" i="3"/>
  <c r="U666" i="3"/>
  <c r="AH665" i="3"/>
  <c r="AG665" i="3"/>
  <c r="AF665" i="3"/>
  <c r="W665" i="3"/>
  <c r="V665" i="3"/>
  <c r="U665" i="3"/>
  <c r="AH664" i="3"/>
  <c r="AG664" i="3"/>
  <c r="AF664" i="3"/>
  <c r="W664" i="3"/>
  <c r="V664" i="3"/>
  <c r="U664" i="3"/>
  <c r="AH663" i="3"/>
  <c r="AG663" i="3"/>
  <c r="AF663" i="3"/>
  <c r="W663" i="3"/>
  <c r="V663" i="3"/>
  <c r="U663" i="3"/>
  <c r="AH662" i="3"/>
  <c r="AG662" i="3"/>
  <c r="AF662" i="3"/>
  <c r="W662" i="3"/>
  <c r="V662" i="3"/>
  <c r="U662" i="3"/>
  <c r="AH661" i="3"/>
  <c r="AG661" i="3"/>
  <c r="AF661" i="3"/>
  <c r="W661" i="3"/>
  <c r="V661" i="3"/>
  <c r="U661" i="3"/>
  <c r="AH660" i="3"/>
  <c r="AG660" i="3"/>
  <c r="AF660" i="3"/>
  <c r="W660" i="3"/>
  <c r="V660" i="3"/>
  <c r="U660" i="3"/>
  <c r="AH659" i="3"/>
  <c r="AG659" i="3"/>
  <c r="AF659" i="3"/>
  <c r="W659" i="3"/>
  <c r="V659" i="3"/>
  <c r="U659" i="3"/>
  <c r="AH658" i="3"/>
  <c r="AG658" i="3"/>
  <c r="AF658" i="3"/>
  <c r="W658" i="3"/>
  <c r="V658" i="3"/>
  <c r="U658" i="3"/>
  <c r="AH657" i="3"/>
  <c r="AG657" i="3"/>
  <c r="AF657" i="3"/>
  <c r="W657" i="3"/>
  <c r="V657" i="3"/>
  <c r="U657" i="3"/>
  <c r="AH656" i="3"/>
  <c r="AG656" i="3"/>
  <c r="AF656" i="3"/>
  <c r="W656" i="3"/>
  <c r="V656" i="3"/>
  <c r="U656" i="3"/>
  <c r="AH655" i="3"/>
  <c r="AG655" i="3"/>
  <c r="AF655" i="3"/>
  <c r="W655" i="3"/>
  <c r="V655" i="3"/>
  <c r="U655" i="3"/>
  <c r="AH654" i="3"/>
  <c r="AG654" i="3"/>
  <c r="AF654" i="3"/>
  <c r="W654" i="3"/>
  <c r="V654" i="3"/>
  <c r="U654" i="3"/>
  <c r="AH653" i="3"/>
  <c r="AG653" i="3"/>
  <c r="AF653" i="3"/>
  <c r="W653" i="3"/>
  <c r="V653" i="3"/>
  <c r="U653" i="3"/>
  <c r="AH652" i="3"/>
  <c r="AG652" i="3"/>
  <c r="AF652" i="3"/>
  <c r="W652" i="3"/>
  <c r="V652" i="3"/>
  <c r="U652" i="3"/>
  <c r="AH651" i="3"/>
  <c r="AG651" i="3"/>
  <c r="AF651" i="3"/>
  <c r="W651" i="3"/>
  <c r="V651" i="3"/>
  <c r="U651" i="3"/>
  <c r="AH650" i="3"/>
  <c r="AG650" i="3"/>
  <c r="AF650" i="3"/>
  <c r="W650" i="3"/>
  <c r="V650" i="3"/>
  <c r="U650" i="3"/>
  <c r="AH649" i="3"/>
  <c r="AG649" i="3"/>
  <c r="AF649" i="3"/>
  <c r="W649" i="3"/>
  <c r="V649" i="3"/>
  <c r="U649" i="3"/>
  <c r="AH648" i="3"/>
  <c r="AG648" i="3"/>
  <c r="AF648" i="3"/>
  <c r="W648" i="3"/>
  <c r="V648" i="3"/>
  <c r="U648" i="3"/>
  <c r="AH647" i="3"/>
  <c r="AG647" i="3"/>
  <c r="AF647" i="3"/>
  <c r="W647" i="3"/>
  <c r="V647" i="3"/>
  <c r="U647" i="3"/>
  <c r="AH646" i="3"/>
  <c r="AG646" i="3"/>
  <c r="AF646" i="3"/>
  <c r="W646" i="3"/>
  <c r="V646" i="3"/>
  <c r="U646" i="3"/>
  <c r="AH645" i="3"/>
  <c r="AG645" i="3"/>
  <c r="AF645" i="3"/>
  <c r="W645" i="3"/>
  <c r="V645" i="3"/>
  <c r="U645" i="3"/>
  <c r="AH644" i="3"/>
  <c r="AG644" i="3"/>
  <c r="AF644" i="3"/>
  <c r="W644" i="3"/>
  <c r="V644" i="3"/>
  <c r="U644" i="3"/>
  <c r="AH643" i="3"/>
  <c r="AG643" i="3"/>
  <c r="AF643" i="3"/>
  <c r="W643" i="3"/>
  <c r="V643" i="3"/>
  <c r="U643" i="3"/>
  <c r="AH642" i="3"/>
  <c r="AG642" i="3"/>
  <c r="AF642" i="3"/>
  <c r="W642" i="3"/>
  <c r="V642" i="3"/>
  <c r="U642" i="3"/>
  <c r="O642" i="3" s="1"/>
  <c r="AH641" i="3"/>
  <c r="AG641" i="3"/>
  <c r="AF641" i="3"/>
  <c r="W641" i="3"/>
  <c r="V641" i="3"/>
  <c r="U641" i="3"/>
  <c r="AH640" i="3"/>
  <c r="AG640" i="3"/>
  <c r="AF640" i="3"/>
  <c r="W640" i="3"/>
  <c r="V640" i="3"/>
  <c r="U640" i="3"/>
  <c r="AH639" i="3"/>
  <c r="AG639" i="3"/>
  <c r="AF639" i="3"/>
  <c r="W639" i="3"/>
  <c r="V639" i="3"/>
  <c r="U639" i="3"/>
  <c r="AH638" i="3"/>
  <c r="AG638" i="3"/>
  <c r="AF638" i="3"/>
  <c r="W638" i="3"/>
  <c r="V638" i="3"/>
  <c r="U638" i="3"/>
  <c r="AH637" i="3"/>
  <c r="AG637" i="3"/>
  <c r="AF637" i="3"/>
  <c r="W637" i="3"/>
  <c r="V637" i="3"/>
  <c r="U637" i="3"/>
  <c r="AH636" i="3"/>
  <c r="AG636" i="3"/>
  <c r="AF636" i="3"/>
  <c r="W636" i="3"/>
  <c r="V636" i="3"/>
  <c r="U636" i="3"/>
  <c r="AH635" i="3"/>
  <c r="AG635" i="3"/>
  <c r="AF635" i="3"/>
  <c r="W635" i="3"/>
  <c r="V635" i="3"/>
  <c r="U635" i="3"/>
  <c r="AH634" i="3"/>
  <c r="AG634" i="3"/>
  <c r="AF634" i="3"/>
  <c r="W634" i="3"/>
  <c r="V634" i="3"/>
  <c r="U634" i="3"/>
  <c r="AH633" i="3"/>
  <c r="AG633" i="3"/>
  <c r="AF633" i="3"/>
  <c r="W633" i="3"/>
  <c r="V633" i="3"/>
  <c r="U633" i="3"/>
  <c r="AH632" i="3"/>
  <c r="AG632" i="3"/>
  <c r="AF632" i="3"/>
  <c r="W632" i="3"/>
  <c r="V632" i="3"/>
  <c r="U632" i="3"/>
  <c r="AH631" i="3"/>
  <c r="AG631" i="3"/>
  <c r="AF631" i="3"/>
  <c r="W631" i="3"/>
  <c r="V631" i="3"/>
  <c r="U631" i="3"/>
  <c r="AH630" i="3"/>
  <c r="AG630" i="3"/>
  <c r="AF630" i="3"/>
  <c r="W630" i="3"/>
  <c r="V630" i="3"/>
  <c r="U630" i="3"/>
  <c r="AH629" i="3"/>
  <c r="AG629" i="3"/>
  <c r="AF629" i="3"/>
  <c r="W629" i="3"/>
  <c r="V629" i="3"/>
  <c r="U629" i="3"/>
  <c r="AH628" i="3"/>
  <c r="AG628" i="3"/>
  <c r="AF628" i="3"/>
  <c r="W628" i="3"/>
  <c r="V628" i="3"/>
  <c r="U628" i="3"/>
  <c r="AH627" i="3"/>
  <c r="AG627" i="3"/>
  <c r="AF627" i="3"/>
  <c r="W627" i="3"/>
  <c r="V627" i="3"/>
  <c r="U627" i="3"/>
  <c r="AH626" i="3"/>
  <c r="AG626" i="3"/>
  <c r="AF626" i="3"/>
  <c r="W626" i="3"/>
  <c r="V626" i="3"/>
  <c r="U626" i="3"/>
  <c r="AH625" i="3"/>
  <c r="AG625" i="3"/>
  <c r="AF625" i="3"/>
  <c r="W625" i="3"/>
  <c r="V625" i="3"/>
  <c r="U625" i="3"/>
  <c r="AH624" i="3"/>
  <c r="AG624" i="3"/>
  <c r="AF624" i="3"/>
  <c r="W624" i="3"/>
  <c r="V624" i="3"/>
  <c r="U624" i="3"/>
  <c r="AH623" i="3"/>
  <c r="AG623" i="3"/>
  <c r="AF623" i="3"/>
  <c r="W623" i="3"/>
  <c r="V623" i="3"/>
  <c r="U623" i="3"/>
  <c r="AH622" i="3"/>
  <c r="AG622" i="3"/>
  <c r="AF622" i="3"/>
  <c r="W622" i="3"/>
  <c r="V622" i="3"/>
  <c r="U622" i="3"/>
  <c r="AH621" i="3"/>
  <c r="AG621" i="3"/>
  <c r="AF621" i="3"/>
  <c r="W621" i="3"/>
  <c r="V621" i="3"/>
  <c r="U621" i="3"/>
  <c r="AH620" i="3"/>
  <c r="AG620" i="3"/>
  <c r="AF620" i="3"/>
  <c r="W620" i="3"/>
  <c r="V620" i="3"/>
  <c r="U620" i="3"/>
  <c r="AH619" i="3"/>
  <c r="AG619" i="3"/>
  <c r="AF619" i="3"/>
  <c r="W619" i="3"/>
  <c r="V619" i="3"/>
  <c r="U619" i="3"/>
  <c r="AH618" i="3"/>
  <c r="AG618" i="3"/>
  <c r="AF618" i="3"/>
  <c r="W618" i="3"/>
  <c r="V618" i="3"/>
  <c r="U618" i="3"/>
  <c r="AH617" i="3"/>
  <c r="AG617" i="3"/>
  <c r="AF617" i="3"/>
  <c r="W617" i="3"/>
  <c r="V617" i="3"/>
  <c r="U617" i="3"/>
  <c r="AH616" i="3"/>
  <c r="AG616" i="3"/>
  <c r="AF616" i="3"/>
  <c r="W616" i="3"/>
  <c r="V616" i="3"/>
  <c r="U616" i="3"/>
  <c r="AH615" i="3"/>
  <c r="AG615" i="3"/>
  <c r="AF615" i="3"/>
  <c r="W615" i="3"/>
  <c r="V615" i="3"/>
  <c r="U615" i="3"/>
  <c r="AH614" i="3"/>
  <c r="AG614" i="3"/>
  <c r="AF614" i="3"/>
  <c r="W614" i="3"/>
  <c r="V614" i="3"/>
  <c r="U614" i="3"/>
  <c r="AH613" i="3"/>
  <c r="AG613" i="3"/>
  <c r="AF613" i="3"/>
  <c r="W613" i="3"/>
  <c r="V613" i="3"/>
  <c r="U613" i="3"/>
  <c r="AH612" i="3"/>
  <c r="AG612" i="3"/>
  <c r="AF612" i="3"/>
  <c r="W612" i="3"/>
  <c r="V612" i="3"/>
  <c r="U612" i="3"/>
  <c r="AH611" i="3"/>
  <c r="AG611" i="3"/>
  <c r="AF611" i="3"/>
  <c r="W611" i="3"/>
  <c r="V611" i="3"/>
  <c r="U611" i="3"/>
  <c r="AH610" i="3"/>
  <c r="AG610" i="3"/>
  <c r="AF610" i="3"/>
  <c r="W610" i="3"/>
  <c r="V610" i="3"/>
  <c r="U610" i="3"/>
  <c r="AH609" i="3"/>
  <c r="AG609" i="3"/>
  <c r="AF609" i="3"/>
  <c r="W609" i="3"/>
  <c r="V609" i="3"/>
  <c r="U609" i="3"/>
  <c r="AH608" i="3"/>
  <c r="AG608" i="3"/>
  <c r="AF608" i="3"/>
  <c r="W608" i="3"/>
  <c r="V608" i="3"/>
  <c r="U608" i="3"/>
  <c r="AH607" i="3"/>
  <c r="AG607" i="3"/>
  <c r="AF607" i="3"/>
  <c r="W607" i="3"/>
  <c r="V607" i="3"/>
  <c r="U607" i="3"/>
  <c r="AH606" i="3"/>
  <c r="AG606" i="3"/>
  <c r="AF606" i="3"/>
  <c r="W606" i="3"/>
  <c r="V606" i="3"/>
  <c r="U606" i="3"/>
  <c r="O606" i="3" s="1"/>
  <c r="AH605" i="3"/>
  <c r="AG605" i="3"/>
  <c r="AF605" i="3"/>
  <c r="W605" i="3"/>
  <c r="V605" i="3"/>
  <c r="U605" i="3"/>
  <c r="AH604" i="3"/>
  <c r="AG604" i="3"/>
  <c r="AF604" i="3"/>
  <c r="W604" i="3"/>
  <c r="V604" i="3"/>
  <c r="U604" i="3"/>
  <c r="AH603" i="3"/>
  <c r="AG603" i="3"/>
  <c r="AF603" i="3"/>
  <c r="W603" i="3"/>
  <c r="V603" i="3"/>
  <c r="U603" i="3"/>
  <c r="AH602" i="3"/>
  <c r="AG602" i="3"/>
  <c r="AF602" i="3"/>
  <c r="W602" i="3"/>
  <c r="V602" i="3"/>
  <c r="U602" i="3"/>
  <c r="AH601" i="3"/>
  <c r="AG601" i="3"/>
  <c r="AF601" i="3"/>
  <c r="W601" i="3"/>
  <c r="V601" i="3"/>
  <c r="U601" i="3"/>
  <c r="AH600" i="3"/>
  <c r="AG600" i="3"/>
  <c r="AF600" i="3"/>
  <c r="W600" i="3"/>
  <c r="V600" i="3"/>
  <c r="U600" i="3"/>
  <c r="AH599" i="3"/>
  <c r="AG599" i="3"/>
  <c r="AF599" i="3"/>
  <c r="W599" i="3"/>
  <c r="V599" i="3"/>
  <c r="U599" i="3"/>
  <c r="AH598" i="3"/>
  <c r="AG598" i="3"/>
  <c r="AF598" i="3"/>
  <c r="W598" i="3"/>
  <c r="V598" i="3"/>
  <c r="U598" i="3"/>
  <c r="AH597" i="3"/>
  <c r="AG597" i="3"/>
  <c r="AF597" i="3"/>
  <c r="W597" i="3"/>
  <c r="V597" i="3"/>
  <c r="U597" i="3"/>
  <c r="AH596" i="3"/>
  <c r="AG596" i="3"/>
  <c r="AF596" i="3"/>
  <c r="W596" i="3"/>
  <c r="V596" i="3"/>
  <c r="U596" i="3"/>
  <c r="AH595" i="3"/>
  <c r="AG595" i="3"/>
  <c r="AF595" i="3"/>
  <c r="W595" i="3"/>
  <c r="V595" i="3"/>
  <c r="U595" i="3"/>
  <c r="AH594" i="3"/>
  <c r="AG594" i="3"/>
  <c r="AF594" i="3"/>
  <c r="W594" i="3"/>
  <c r="V594" i="3"/>
  <c r="U594" i="3"/>
  <c r="AH593" i="3"/>
  <c r="AG593" i="3"/>
  <c r="AF593" i="3"/>
  <c r="W593" i="3"/>
  <c r="V593" i="3"/>
  <c r="U593" i="3"/>
  <c r="AH592" i="3"/>
  <c r="AG592" i="3"/>
  <c r="AF592" i="3"/>
  <c r="W592" i="3"/>
  <c r="V592" i="3"/>
  <c r="U592" i="3"/>
  <c r="AH591" i="3"/>
  <c r="AG591" i="3"/>
  <c r="AF591" i="3"/>
  <c r="W591" i="3"/>
  <c r="V591" i="3"/>
  <c r="U591" i="3"/>
  <c r="AH590" i="3"/>
  <c r="AG590" i="3"/>
  <c r="AF590" i="3"/>
  <c r="W590" i="3"/>
  <c r="V590" i="3"/>
  <c r="U590" i="3"/>
  <c r="AH589" i="3"/>
  <c r="AG589" i="3"/>
  <c r="AF589" i="3"/>
  <c r="W589" i="3"/>
  <c r="V589" i="3"/>
  <c r="U589" i="3"/>
  <c r="AH588" i="3"/>
  <c r="AG588" i="3"/>
  <c r="AF588" i="3"/>
  <c r="W588" i="3"/>
  <c r="V588" i="3"/>
  <c r="U588" i="3"/>
  <c r="AH587" i="3"/>
  <c r="AG587" i="3"/>
  <c r="AF587" i="3"/>
  <c r="W587" i="3"/>
  <c r="V587" i="3"/>
  <c r="U587" i="3"/>
  <c r="AH586" i="3"/>
  <c r="AG586" i="3"/>
  <c r="AF586" i="3"/>
  <c r="W586" i="3"/>
  <c r="V586" i="3"/>
  <c r="U586" i="3"/>
  <c r="AH585" i="3"/>
  <c r="AG585" i="3"/>
  <c r="AF585" i="3"/>
  <c r="W585" i="3"/>
  <c r="V585" i="3"/>
  <c r="U585" i="3"/>
  <c r="AH584" i="3"/>
  <c r="AG584" i="3"/>
  <c r="AF584" i="3"/>
  <c r="W584" i="3"/>
  <c r="V584" i="3"/>
  <c r="U584" i="3"/>
  <c r="AH583" i="3"/>
  <c r="AG583" i="3"/>
  <c r="AF583" i="3"/>
  <c r="W583" i="3"/>
  <c r="V583" i="3"/>
  <c r="U583" i="3"/>
  <c r="AH582" i="3"/>
  <c r="AG582" i="3"/>
  <c r="AF582" i="3"/>
  <c r="W582" i="3"/>
  <c r="V582" i="3"/>
  <c r="U582" i="3"/>
  <c r="AH581" i="3"/>
  <c r="AG581" i="3"/>
  <c r="AF581" i="3"/>
  <c r="W581" i="3"/>
  <c r="V581" i="3"/>
  <c r="U581" i="3"/>
  <c r="AH580" i="3"/>
  <c r="AG580" i="3"/>
  <c r="AF580" i="3"/>
  <c r="W580" i="3"/>
  <c r="V580" i="3"/>
  <c r="U580" i="3"/>
  <c r="AH579" i="3"/>
  <c r="AG579" i="3"/>
  <c r="AF579" i="3"/>
  <c r="W579" i="3"/>
  <c r="V579" i="3"/>
  <c r="U579" i="3"/>
  <c r="AH578" i="3"/>
  <c r="AG578" i="3"/>
  <c r="AF578" i="3"/>
  <c r="W578" i="3"/>
  <c r="V578" i="3"/>
  <c r="U578" i="3"/>
  <c r="O578" i="3" s="1"/>
  <c r="AH577" i="3"/>
  <c r="AG577" i="3"/>
  <c r="AF577" i="3"/>
  <c r="W577" i="3"/>
  <c r="V577" i="3"/>
  <c r="U577" i="3"/>
  <c r="AH576" i="3"/>
  <c r="AG576" i="3"/>
  <c r="AF576" i="3"/>
  <c r="W576" i="3"/>
  <c r="V576" i="3"/>
  <c r="U576" i="3"/>
  <c r="AH575" i="3"/>
  <c r="AG575" i="3"/>
  <c r="AF575" i="3"/>
  <c r="W575" i="3"/>
  <c r="V575" i="3"/>
  <c r="U575" i="3"/>
  <c r="AH574" i="3"/>
  <c r="AG574" i="3"/>
  <c r="AF574" i="3"/>
  <c r="W574" i="3"/>
  <c r="V574" i="3"/>
  <c r="U574" i="3"/>
  <c r="AH573" i="3"/>
  <c r="AG573" i="3"/>
  <c r="AF573" i="3"/>
  <c r="W573" i="3"/>
  <c r="V573" i="3"/>
  <c r="U573" i="3"/>
  <c r="AJ572" i="3"/>
  <c r="AH572" i="3"/>
  <c r="AG572" i="3"/>
  <c r="AF572" i="3"/>
  <c r="W572" i="3"/>
  <c r="V572" i="3"/>
  <c r="U572" i="3"/>
  <c r="AH571" i="3"/>
  <c r="AG571" i="3"/>
  <c r="AF571" i="3"/>
  <c r="W571" i="3"/>
  <c r="V571" i="3"/>
  <c r="U571" i="3"/>
  <c r="AH570" i="3"/>
  <c r="AG570" i="3"/>
  <c r="AF570" i="3"/>
  <c r="W570" i="3"/>
  <c r="V570" i="3"/>
  <c r="U570" i="3"/>
  <c r="AH569" i="3"/>
  <c r="AG569" i="3"/>
  <c r="AF569" i="3"/>
  <c r="W569" i="3"/>
  <c r="V569" i="3"/>
  <c r="U569" i="3"/>
  <c r="AH568" i="3"/>
  <c r="AG568" i="3"/>
  <c r="AF568" i="3"/>
  <c r="W568" i="3"/>
  <c r="V568" i="3"/>
  <c r="U568" i="3"/>
  <c r="AH567" i="3"/>
  <c r="AG567" i="3"/>
  <c r="AF567" i="3"/>
  <c r="Z567" i="3" s="1"/>
  <c r="W567" i="3"/>
  <c r="V567" i="3"/>
  <c r="U567" i="3"/>
  <c r="AH566" i="3"/>
  <c r="AG566" i="3"/>
  <c r="AF566" i="3"/>
  <c r="W566" i="3"/>
  <c r="V566" i="3"/>
  <c r="U566" i="3"/>
  <c r="AH565" i="3"/>
  <c r="AG565" i="3"/>
  <c r="AF565" i="3"/>
  <c r="W565" i="3"/>
  <c r="V565" i="3"/>
  <c r="U565" i="3"/>
  <c r="AH564" i="3"/>
  <c r="AG564" i="3"/>
  <c r="AF564" i="3"/>
  <c r="W564" i="3"/>
  <c r="V564" i="3"/>
  <c r="U564" i="3"/>
  <c r="AH563" i="3"/>
  <c r="AG563" i="3"/>
  <c r="AF563" i="3"/>
  <c r="W563" i="3"/>
  <c r="V563" i="3"/>
  <c r="U563" i="3"/>
  <c r="AH562" i="3"/>
  <c r="AG562" i="3"/>
  <c r="AF562" i="3"/>
  <c r="W562" i="3"/>
  <c r="V562" i="3"/>
  <c r="U562" i="3"/>
  <c r="AH561" i="3"/>
  <c r="AG561" i="3"/>
  <c r="AF561" i="3"/>
  <c r="W561" i="3"/>
  <c r="V561" i="3"/>
  <c r="U561" i="3"/>
  <c r="AH560" i="3"/>
  <c r="AG560" i="3"/>
  <c r="AF560" i="3"/>
  <c r="W560" i="3"/>
  <c r="V560" i="3"/>
  <c r="U560" i="3"/>
  <c r="AH559" i="3"/>
  <c r="AG559" i="3"/>
  <c r="AF559" i="3"/>
  <c r="W559" i="3"/>
  <c r="V559" i="3"/>
  <c r="U559" i="3"/>
  <c r="AH558" i="3"/>
  <c r="AG558" i="3"/>
  <c r="AF558" i="3"/>
  <c r="W558" i="3"/>
  <c r="V558" i="3"/>
  <c r="U558" i="3"/>
  <c r="AH557" i="3"/>
  <c r="AG557" i="3"/>
  <c r="AF557" i="3"/>
  <c r="W557" i="3"/>
  <c r="V557" i="3"/>
  <c r="U557" i="3"/>
  <c r="AH556" i="3"/>
  <c r="AG556" i="3"/>
  <c r="AF556" i="3"/>
  <c r="W556" i="3"/>
  <c r="V556" i="3"/>
  <c r="U556" i="3"/>
  <c r="AH555" i="3"/>
  <c r="AG555" i="3"/>
  <c r="AF555" i="3"/>
  <c r="W555" i="3"/>
  <c r="V555" i="3"/>
  <c r="U555" i="3"/>
  <c r="AH554" i="3"/>
  <c r="AG554" i="3"/>
  <c r="AF554" i="3"/>
  <c r="W554" i="3"/>
  <c r="V554" i="3"/>
  <c r="U554" i="3"/>
  <c r="AH553" i="3"/>
  <c r="AG553" i="3"/>
  <c r="AF553" i="3"/>
  <c r="W553" i="3"/>
  <c r="V553" i="3"/>
  <c r="U553" i="3"/>
  <c r="O553" i="3"/>
  <c r="AH552" i="3"/>
  <c r="AG552" i="3"/>
  <c r="AF552" i="3"/>
  <c r="W552" i="3"/>
  <c r="V552" i="3"/>
  <c r="U552" i="3"/>
  <c r="AH551" i="3"/>
  <c r="AG551" i="3"/>
  <c r="AF551" i="3"/>
  <c r="W551" i="3"/>
  <c r="V551" i="3"/>
  <c r="U551" i="3"/>
  <c r="AH550" i="3"/>
  <c r="AG550" i="3"/>
  <c r="AF550" i="3"/>
  <c r="W550" i="3"/>
  <c r="V550" i="3"/>
  <c r="U550" i="3"/>
  <c r="AH549" i="3"/>
  <c r="AG549" i="3"/>
  <c r="AF549" i="3"/>
  <c r="W549" i="3"/>
  <c r="V549" i="3"/>
  <c r="U549" i="3"/>
  <c r="O549" i="3" s="1"/>
  <c r="AH548" i="3"/>
  <c r="AG548" i="3"/>
  <c r="AF548" i="3"/>
  <c r="W548" i="3"/>
  <c r="V548" i="3"/>
  <c r="U548" i="3"/>
  <c r="AH547" i="3"/>
  <c r="AG547" i="3"/>
  <c r="AF547" i="3"/>
  <c r="W547" i="3"/>
  <c r="V547" i="3"/>
  <c r="U547" i="3"/>
  <c r="AH546" i="3"/>
  <c r="AG546" i="3"/>
  <c r="AF546" i="3"/>
  <c r="W546" i="3"/>
  <c r="V546" i="3"/>
  <c r="U546" i="3"/>
  <c r="AH545" i="3"/>
  <c r="AG545" i="3"/>
  <c r="AF545" i="3"/>
  <c r="W545" i="3"/>
  <c r="V545" i="3"/>
  <c r="U545" i="3"/>
  <c r="O545" i="3" s="1"/>
  <c r="AH544" i="3"/>
  <c r="AG544" i="3"/>
  <c r="AF544" i="3"/>
  <c r="W544" i="3"/>
  <c r="V544" i="3"/>
  <c r="U544" i="3"/>
  <c r="AH543" i="3"/>
  <c r="AG543" i="3"/>
  <c r="AF543" i="3"/>
  <c r="W543" i="3"/>
  <c r="V543" i="3"/>
  <c r="U543" i="3"/>
  <c r="AH542" i="3"/>
  <c r="AG542" i="3"/>
  <c r="AF542" i="3"/>
  <c r="W542" i="3"/>
  <c r="V542" i="3"/>
  <c r="U542" i="3"/>
  <c r="AH541" i="3"/>
  <c r="AG541" i="3"/>
  <c r="AF541" i="3"/>
  <c r="W541" i="3"/>
  <c r="V541" i="3"/>
  <c r="U541" i="3"/>
  <c r="O541" i="3" s="1"/>
  <c r="AH540" i="3"/>
  <c r="AG540" i="3"/>
  <c r="AF540" i="3"/>
  <c r="W540" i="3"/>
  <c r="V540" i="3"/>
  <c r="U540" i="3"/>
  <c r="AH539" i="3"/>
  <c r="AG539" i="3"/>
  <c r="AF539" i="3"/>
  <c r="W539" i="3"/>
  <c r="V539" i="3"/>
  <c r="U539" i="3"/>
  <c r="AH538" i="3"/>
  <c r="AG538" i="3"/>
  <c r="AF538" i="3"/>
  <c r="W538" i="3"/>
  <c r="V538" i="3"/>
  <c r="U538" i="3"/>
  <c r="AH537" i="3"/>
  <c r="AG537" i="3"/>
  <c r="AF537" i="3"/>
  <c r="W537" i="3"/>
  <c r="V537" i="3"/>
  <c r="U537" i="3"/>
  <c r="AH536" i="3"/>
  <c r="AG536" i="3"/>
  <c r="AF536" i="3"/>
  <c r="W536" i="3"/>
  <c r="V536" i="3"/>
  <c r="U536" i="3"/>
  <c r="AH535" i="3"/>
  <c r="AG535" i="3"/>
  <c r="AF535" i="3"/>
  <c r="W535" i="3"/>
  <c r="V535" i="3"/>
  <c r="U535" i="3"/>
  <c r="AH534" i="3"/>
  <c r="AG534" i="3"/>
  <c r="AF534" i="3"/>
  <c r="W534" i="3"/>
  <c r="V534" i="3"/>
  <c r="U534" i="3"/>
  <c r="AH533" i="3"/>
  <c r="AG533" i="3"/>
  <c r="AF533" i="3"/>
  <c r="W533" i="3"/>
  <c r="V533" i="3"/>
  <c r="U533" i="3"/>
  <c r="AH532" i="3"/>
  <c r="AG532" i="3"/>
  <c r="AF532" i="3"/>
  <c r="W532" i="3"/>
  <c r="V532" i="3"/>
  <c r="U532" i="3"/>
  <c r="AH531" i="3"/>
  <c r="AG531" i="3"/>
  <c r="AF531" i="3"/>
  <c r="W531" i="3"/>
  <c r="V531" i="3"/>
  <c r="U531" i="3"/>
  <c r="AH530" i="3"/>
  <c r="AG530" i="3"/>
  <c r="AF530" i="3"/>
  <c r="W530" i="3"/>
  <c r="V530" i="3"/>
  <c r="U530" i="3"/>
  <c r="AH529" i="3"/>
  <c r="AG529" i="3"/>
  <c r="AF529" i="3"/>
  <c r="W529" i="3"/>
  <c r="V529" i="3"/>
  <c r="U529" i="3"/>
  <c r="AH528" i="3"/>
  <c r="AG528" i="3"/>
  <c r="AF528" i="3"/>
  <c r="W528" i="3"/>
  <c r="V528" i="3"/>
  <c r="U528" i="3"/>
  <c r="AH527" i="3"/>
  <c r="AG527" i="3"/>
  <c r="AF527" i="3"/>
  <c r="W527" i="3"/>
  <c r="V527" i="3"/>
  <c r="U527" i="3"/>
  <c r="AH526" i="3"/>
  <c r="AG526" i="3"/>
  <c r="AF526" i="3"/>
  <c r="W526" i="3"/>
  <c r="V526" i="3"/>
  <c r="U526" i="3"/>
  <c r="AH525" i="3"/>
  <c r="AG525" i="3"/>
  <c r="AF525" i="3"/>
  <c r="W525" i="3"/>
  <c r="V525" i="3"/>
  <c r="U525" i="3"/>
  <c r="O525" i="3" s="1"/>
  <c r="AH524" i="3"/>
  <c r="AG524" i="3"/>
  <c r="AF524" i="3"/>
  <c r="W524" i="3"/>
  <c r="V524" i="3"/>
  <c r="U524" i="3"/>
  <c r="AH523" i="3"/>
  <c r="AG523" i="3"/>
  <c r="AF523" i="3"/>
  <c r="W523" i="3"/>
  <c r="V523" i="3"/>
  <c r="U523" i="3"/>
  <c r="AH522" i="3"/>
  <c r="AG522" i="3"/>
  <c r="AF522" i="3"/>
  <c r="W522" i="3"/>
  <c r="V522" i="3"/>
  <c r="U522" i="3"/>
  <c r="AH521" i="3"/>
  <c r="AG521" i="3"/>
  <c r="AF521" i="3"/>
  <c r="W521" i="3"/>
  <c r="V521" i="3"/>
  <c r="U521" i="3"/>
  <c r="AH520" i="3"/>
  <c r="AG520" i="3"/>
  <c r="AF520" i="3"/>
  <c r="W520" i="3"/>
  <c r="V520" i="3"/>
  <c r="U520" i="3"/>
  <c r="AH519" i="3"/>
  <c r="AG519" i="3"/>
  <c r="AF519" i="3"/>
  <c r="W519" i="3"/>
  <c r="V519" i="3"/>
  <c r="U519" i="3"/>
  <c r="AH518" i="3"/>
  <c r="AG518" i="3"/>
  <c r="AF518" i="3"/>
  <c r="W518" i="3"/>
  <c r="V518" i="3"/>
  <c r="U518" i="3"/>
  <c r="AH517" i="3"/>
  <c r="AG517" i="3"/>
  <c r="AF517" i="3"/>
  <c r="W517" i="3"/>
  <c r="V517" i="3"/>
  <c r="U517" i="3"/>
  <c r="O517" i="3" s="1"/>
  <c r="AH516" i="3"/>
  <c r="AG516" i="3"/>
  <c r="AF516" i="3"/>
  <c r="W516" i="3"/>
  <c r="V516" i="3"/>
  <c r="U516" i="3"/>
  <c r="AH515" i="3"/>
  <c r="AG515" i="3"/>
  <c r="AF515" i="3"/>
  <c r="W515" i="3"/>
  <c r="V515" i="3"/>
  <c r="U515" i="3"/>
  <c r="AH514" i="3"/>
  <c r="AG514" i="3"/>
  <c r="AF514" i="3"/>
  <c r="W514" i="3"/>
  <c r="V514" i="3"/>
  <c r="U514" i="3"/>
  <c r="AH513" i="3"/>
  <c r="AG513" i="3"/>
  <c r="AF513" i="3"/>
  <c r="W513" i="3"/>
  <c r="V513" i="3"/>
  <c r="U513" i="3"/>
  <c r="O513" i="3" s="1"/>
  <c r="AH512" i="3"/>
  <c r="AG512" i="3"/>
  <c r="AF512" i="3"/>
  <c r="W512" i="3"/>
  <c r="V512" i="3"/>
  <c r="U512" i="3"/>
  <c r="AH511" i="3"/>
  <c r="AG511" i="3"/>
  <c r="AF511" i="3"/>
  <c r="W511" i="3"/>
  <c r="V511" i="3"/>
  <c r="U511" i="3"/>
  <c r="AH510" i="3"/>
  <c r="AG510" i="3"/>
  <c r="AF510" i="3"/>
  <c r="W510" i="3"/>
  <c r="V510" i="3"/>
  <c r="U510" i="3"/>
  <c r="AH509" i="3"/>
  <c r="AG509" i="3"/>
  <c r="AF509" i="3"/>
  <c r="W509" i="3"/>
  <c r="V509" i="3"/>
  <c r="U509" i="3"/>
  <c r="O509" i="3" s="1"/>
  <c r="AH508" i="3"/>
  <c r="AG508" i="3"/>
  <c r="AF508" i="3"/>
  <c r="W508" i="3"/>
  <c r="V508" i="3"/>
  <c r="U508" i="3"/>
  <c r="AH507" i="3"/>
  <c r="AG507" i="3"/>
  <c r="AF507" i="3"/>
  <c r="W507" i="3"/>
  <c r="V507" i="3"/>
  <c r="U507" i="3"/>
  <c r="AH506" i="3"/>
  <c r="AG506" i="3"/>
  <c r="AF506" i="3"/>
  <c r="W506" i="3"/>
  <c r="V506" i="3"/>
  <c r="U506" i="3"/>
  <c r="AH505" i="3"/>
  <c r="AG505" i="3"/>
  <c r="AF505" i="3"/>
  <c r="W505" i="3"/>
  <c r="V505" i="3"/>
  <c r="U505" i="3"/>
  <c r="O505" i="3" s="1"/>
  <c r="AH504" i="3"/>
  <c r="AG504" i="3"/>
  <c r="AF504" i="3"/>
  <c r="W504" i="3"/>
  <c r="V504" i="3"/>
  <c r="U504" i="3"/>
  <c r="AH503" i="3"/>
  <c r="AG503" i="3"/>
  <c r="AF503" i="3"/>
  <c r="W503" i="3"/>
  <c r="V503" i="3"/>
  <c r="U503" i="3"/>
  <c r="AH502" i="3"/>
  <c r="AG502" i="3"/>
  <c r="AF502" i="3"/>
  <c r="W502" i="3"/>
  <c r="V502" i="3"/>
  <c r="U502" i="3"/>
  <c r="AH501" i="3"/>
  <c r="AG501" i="3"/>
  <c r="AF501" i="3"/>
  <c r="W501" i="3"/>
  <c r="V501" i="3"/>
  <c r="U501" i="3"/>
  <c r="AH500" i="3"/>
  <c r="AG500" i="3"/>
  <c r="AF500" i="3"/>
  <c r="W500" i="3"/>
  <c r="V500" i="3"/>
  <c r="U500" i="3"/>
  <c r="AH499" i="3"/>
  <c r="AG499" i="3"/>
  <c r="AF499" i="3"/>
  <c r="W499" i="3"/>
  <c r="V499" i="3"/>
  <c r="U499" i="3"/>
  <c r="AH498" i="3"/>
  <c r="AG498" i="3"/>
  <c r="AF498" i="3"/>
  <c r="W498" i="3"/>
  <c r="V498" i="3"/>
  <c r="U498" i="3"/>
  <c r="AH497" i="3"/>
  <c r="AG497" i="3"/>
  <c r="AF497" i="3"/>
  <c r="W497" i="3"/>
  <c r="V497" i="3"/>
  <c r="U497" i="3"/>
  <c r="AH496" i="3"/>
  <c r="AG496" i="3"/>
  <c r="AF496" i="3"/>
  <c r="W496" i="3"/>
  <c r="V496" i="3"/>
  <c r="U496" i="3"/>
  <c r="AH495" i="3"/>
  <c r="AG495" i="3"/>
  <c r="AF495" i="3"/>
  <c r="W495" i="3"/>
  <c r="V495" i="3"/>
  <c r="U495" i="3"/>
  <c r="AH494" i="3"/>
  <c r="AG494" i="3"/>
  <c r="AF494" i="3"/>
  <c r="W494" i="3"/>
  <c r="V494" i="3"/>
  <c r="U494" i="3"/>
  <c r="AH493" i="3"/>
  <c r="AG493" i="3"/>
  <c r="AF493" i="3"/>
  <c r="W493" i="3"/>
  <c r="V493" i="3"/>
  <c r="U493" i="3"/>
  <c r="O493" i="3" s="1"/>
  <c r="AH492" i="3"/>
  <c r="AG492" i="3"/>
  <c r="AF492" i="3"/>
  <c r="W492" i="3"/>
  <c r="V492" i="3"/>
  <c r="U492" i="3"/>
  <c r="AH491" i="3"/>
  <c r="AG491" i="3"/>
  <c r="AF491" i="3"/>
  <c r="W491" i="3"/>
  <c r="V491" i="3"/>
  <c r="U491" i="3"/>
  <c r="AH490" i="3"/>
  <c r="AG490" i="3"/>
  <c r="AF490" i="3"/>
  <c r="W490" i="3"/>
  <c r="V490" i="3"/>
  <c r="U490" i="3"/>
  <c r="AH489" i="3"/>
  <c r="AG489" i="3"/>
  <c r="AF489" i="3"/>
  <c r="W489" i="3"/>
  <c r="V489" i="3"/>
  <c r="U489" i="3"/>
  <c r="O489" i="3" s="1"/>
  <c r="AH488" i="3"/>
  <c r="AG488" i="3"/>
  <c r="AF488" i="3"/>
  <c r="W488" i="3"/>
  <c r="V488" i="3"/>
  <c r="U488" i="3"/>
  <c r="AH487" i="3"/>
  <c r="AG487" i="3"/>
  <c r="AF487" i="3"/>
  <c r="W487" i="3"/>
  <c r="V487" i="3"/>
  <c r="U487" i="3"/>
  <c r="AH486" i="3"/>
  <c r="AG486" i="3"/>
  <c r="AF486" i="3"/>
  <c r="W486" i="3"/>
  <c r="V486" i="3"/>
  <c r="U486" i="3"/>
  <c r="AH485" i="3"/>
  <c r="AG485" i="3"/>
  <c r="AF485" i="3"/>
  <c r="W485" i="3"/>
  <c r="V485" i="3"/>
  <c r="U485" i="3"/>
  <c r="O485" i="3" s="1"/>
  <c r="AH484" i="3"/>
  <c r="AG484" i="3"/>
  <c r="AF484" i="3"/>
  <c r="W484" i="3"/>
  <c r="V484" i="3"/>
  <c r="U484" i="3"/>
  <c r="AH483" i="3"/>
  <c r="AG483" i="3"/>
  <c r="AF483" i="3"/>
  <c r="W483" i="3"/>
  <c r="V483" i="3"/>
  <c r="U483" i="3"/>
  <c r="AH482" i="3"/>
  <c r="AG482" i="3"/>
  <c r="AF482" i="3"/>
  <c r="W482" i="3"/>
  <c r="V482" i="3"/>
  <c r="U482" i="3"/>
  <c r="AH481" i="3"/>
  <c r="AG481" i="3"/>
  <c r="AF481" i="3"/>
  <c r="W481" i="3"/>
  <c r="V481" i="3"/>
  <c r="U481" i="3"/>
  <c r="AH480" i="3"/>
  <c r="AG480" i="3"/>
  <c r="AF480" i="3"/>
  <c r="W480" i="3"/>
  <c r="V480" i="3"/>
  <c r="U480" i="3"/>
  <c r="AH479" i="3"/>
  <c r="AG479" i="3"/>
  <c r="AF479" i="3"/>
  <c r="W479" i="3"/>
  <c r="V479" i="3"/>
  <c r="U479" i="3"/>
  <c r="AH478" i="3"/>
  <c r="AG478" i="3"/>
  <c r="AF478" i="3"/>
  <c r="W478" i="3"/>
  <c r="V478" i="3"/>
  <c r="U478" i="3"/>
  <c r="AH477" i="3"/>
  <c r="AG477" i="3"/>
  <c r="AF477" i="3"/>
  <c r="W477" i="3"/>
  <c r="V477" i="3"/>
  <c r="U477" i="3"/>
  <c r="AH476" i="3"/>
  <c r="AG476" i="3"/>
  <c r="AF476" i="3"/>
  <c r="W476" i="3"/>
  <c r="V476" i="3"/>
  <c r="U476" i="3"/>
  <c r="AH475" i="3"/>
  <c r="AG475" i="3"/>
  <c r="AF475" i="3"/>
  <c r="W475" i="3"/>
  <c r="V475" i="3"/>
  <c r="U475" i="3"/>
  <c r="AH474" i="3"/>
  <c r="AG474" i="3"/>
  <c r="AF474" i="3"/>
  <c r="W474" i="3"/>
  <c r="V474" i="3"/>
  <c r="U474" i="3"/>
  <c r="AH473" i="3"/>
  <c r="AG473" i="3"/>
  <c r="AF473" i="3"/>
  <c r="W473" i="3"/>
  <c r="V473" i="3"/>
  <c r="U473" i="3"/>
  <c r="AH472" i="3"/>
  <c r="AG472" i="3"/>
  <c r="AF472" i="3"/>
  <c r="W472" i="3"/>
  <c r="V472" i="3"/>
  <c r="U472" i="3"/>
  <c r="AH471" i="3"/>
  <c r="AG471" i="3"/>
  <c r="AF471" i="3"/>
  <c r="W471" i="3"/>
  <c r="V471" i="3"/>
  <c r="U471" i="3"/>
  <c r="AH470" i="3"/>
  <c r="AG470" i="3"/>
  <c r="AF470" i="3"/>
  <c r="W470" i="3"/>
  <c r="V470" i="3"/>
  <c r="U470" i="3"/>
  <c r="AH469" i="3"/>
  <c r="AG469" i="3"/>
  <c r="AF469" i="3"/>
  <c r="W469" i="3"/>
  <c r="V469" i="3"/>
  <c r="U469" i="3"/>
  <c r="AH468" i="3"/>
  <c r="AG468" i="3"/>
  <c r="AF468" i="3"/>
  <c r="W468" i="3"/>
  <c r="V468" i="3"/>
  <c r="U468" i="3"/>
  <c r="AH467" i="3"/>
  <c r="AG467" i="3"/>
  <c r="AF467" i="3"/>
  <c r="W467" i="3"/>
  <c r="V467" i="3"/>
  <c r="U467" i="3"/>
  <c r="AH466" i="3"/>
  <c r="AG466" i="3"/>
  <c r="AF466" i="3"/>
  <c r="W466" i="3"/>
  <c r="V466" i="3"/>
  <c r="U466" i="3"/>
  <c r="AH465" i="3"/>
  <c r="AG465" i="3"/>
  <c r="AF465" i="3"/>
  <c r="W465" i="3"/>
  <c r="V465" i="3"/>
  <c r="U465" i="3"/>
  <c r="AH464" i="3"/>
  <c r="AG464" i="3"/>
  <c r="AF464" i="3"/>
  <c r="W464" i="3"/>
  <c r="V464" i="3"/>
  <c r="U464" i="3"/>
  <c r="AH463" i="3"/>
  <c r="AG463" i="3"/>
  <c r="AF463" i="3"/>
  <c r="W463" i="3"/>
  <c r="V463" i="3"/>
  <c r="U463" i="3"/>
  <c r="AH462" i="3"/>
  <c r="AG462" i="3"/>
  <c r="AF462" i="3"/>
  <c r="W462" i="3"/>
  <c r="V462" i="3"/>
  <c r="U462" i="3"/>
  <c r="AH461" i="3"/>
  <c r="AG461" i="3"/>
  <c r="AF461" i="3"/>
  <c r="W461" i="3"/>
  <c r="V461" i="3"/>
  <c r="U461" i="3"/>
  <c r="AH460" i="3"/>
  <c r="AG460" i="3"/>
  <c r="AF460" i="3"/>
  <c r="W460" i="3"/>
  <c r="V460" i="3"/>
  <c r="U460" i="3"/>
  <c r="AH459" i="3"/>
  <c r="AG459" i="3"/>
  <c r="AF459" i="3"/>
  <c r="W459" i="3"/>
  <c r="V459" i="3"/>
  <c r="U459" i="3"/>
  <c r="AH458" i="3"/>
  <c r="AG458" i="3"/>
  <c r="AF458" i="3"/>
  <c r="W458" i="3"/>
  <c r="V458" i="3"/>
  <c r="U458" i="3"/>
  <c r="AH457" i="3"/>
  <c r="AG457" i="3"/>
  <c r="AF457" i="3"/>
  <c r="W457" i="3"/>
  <c r="V457" i="3"/>
  <c r="U457" i="3"/>
  <c r="O457" i="3" s="1"/>
  <c r="AH456" i="3"/>
  <c r="AG456" i="3"/>
  <c r="AF456" i="3"/>
  <c r="W456" i="3"/>
  <c r="V456" i="3"/>
  <c r="U456" i="3"/>
  <c r="AH455" i="3"/>
  <c r="AG455" i="3"/>
  <c r="AF455" i="3"/>
  <c r="W455" i="3"/>
  <c r="V455" i="3"/>
  <c r="U455" i="3"/>
  <c r="AH454" i="3"/>
  <c r="AG454" i="3"/>
  <c r="AF454" i="3"/>
  <c r="W454" i="3"/>
  <c r="V454" i="3"/>
  <c r="U454" i="3"/>
  <c r="AH453" i="3"/>
  <c r="AG453" i="3"/>
  <c r="AF453" i="3"/>
  <c r="W453" i="3"/>
  <c r="V453" i="3"/>
  <c r="U453" i="3"/>
  <c r="O453" i="3" s="1"/>
  <c r="AH452" i="3"/>
  <c r="AG452" i="3"/>
  <c r="AF452" i="3"/>
  <c r="W452" i="3"/>
  <c r="V452" i="3"/>
  <c r="U452" i="3"/>
  <c r="AH451" i="3"/>
  <c r="AG451" i="3"/>
  <c r="AF451" i="3"/>
  <c r="W451" i="3"/>
  <c r="V451" i="3"/>
  <c r="U451" i="3"/>
  <c r="AH450" i="3"/>
  <c r="AG450" i="3"/>
  <c r="AF450" i="3"/>
  <c r="W450" i="3"/>
  <c r="V450" i="3"/>
  <c r="U450" i="3"/>
  <c r="AH449" i="3"/>
  <c r="AG449" i="3"/>
  <c r="AF449" i="3"/>
  <c r="W449" i="3"/>
  <c r="V449" i="3"/>
  <c r="U449" i="3"/>
  <c r="AH448" i="3"/>
  <c r="AG448" i="3"/>
  <c r="AF448" i="3"/>
  <c r="W448" i="3"/>
  <c r="V448" i="3"/>
  <c r="U448" i="3"/>
  <c r="AH447" i="3"/>
  <c r="AG447" i="3"/>
  <c r="AF447" i="3"/>
  <c r="W447" i="3"/>
  <c r="V447" i="3"/>
  <c r="U447" i="3"/>
  <c r="AH446" i="3"/>
  <c r="AG446" i="3"/>
  <c r="AF446" i="3"/>
  <c r="W446" i="3"/>
  <c r="V446" i="3"/>
  <c r="U446" i="3"/>
  <c r="AH445" i="3"/>
  <c r="AG445" i="3"/>
  <c r="AF445" i="3"/>
  <c r="W445" i="3"/>
  <c r="V445" i="3"/>
  <c r="U445" i="3"/>
  <c r="AH444" i="3"/>
  <c r="AG444" i="3"/>
  <c r="AF444" i="3"/>
  <c r="W444" i="3"/>
  <c r="V444" i="3"/>
  <c r="U444" i="3"/>
  <c r="AH443" i="3"/>
  <c r="AG443" i="3"/>
  <c r="AF443" i="3"/>
  <c r="W443" i="3"/>
  <c r="V443" i="3"/>
  <c r="U443" i="3"/>
  <c r="AH442" i="3"/>
  <c r="AG442" i="3"/>
  <c r="AF442" i="3"/>
  <c r="W442" i="3"/>
  <c r="V442" i="3"/>
  <c r="U442" i="3"/>
  <c r="AH441" i="3"/>
  <c r="AG441" i="3"/>
  <c r="AF441" i="3"/>
  <c r="W441" i="3"/>
  <c r="V441" i="3"/>
  <c r="U441" i="3"/>
  <c r="AH440" i="3"/>
  <c r="AG440" i="3"/>
  <c r="AF440" i="3"/>
  <c r="W440" i="3"/>
  <c r="V440" i="3"/>
  <c r="U440" i="3"/>
  <c r="AH439" i="3"/>
  <c r="AG439" i="3"/>
  <c r="AF439" i="3"/>
  <c r="W439" i="3"/>
  <c r="V439" i="3"/>
  <c r="U439" i="3"/>
  <c r="AH438" i="3"/>
  <c r="AG438" i="3"/>
  <c r="AF438" i="3"/>
  <c r="W438" i="3"/>
  <c r="V438" i="3"/>
  <c r="U438" i="3"/>
  <c r="AH437" i="3"/>
  <c r="AG437" i="3"/>
  <c r="AF437" i="3"/>
  <c r="W437" i="3"/>
  <c r="V437" i="3"/>
  <c r="U437" i="3"/>
  <c r="AH436" i="3"/>
  <c r="AG436" i="3"/>
  <c r="AF436" i="3"/>
  <c r="W436" i="3"/>
  <c r="V436" i="3"/>
  <c r="U436" i="3"/>
  <c r="AH435" i="3"/>
  <c r="AG435" i="3"/>
  <c r="AF435" i="3"/>
  <c r="W435" i="3"/>
  <c r="V435" i="3"/>
  <c r="U435" i="3"/>
  <c r="AH434" i="3"/>
  <c r="AG434" i="3"/>
  <c r="AF434" i="3"/>
  <c r="W434" i="3"/>
  <c r="V434" i="3"/>
  <c r="U434" i="3"/>
  <c r="AH433" i="3"/>
  <c r="AG433" i="3"/>
  <c r="AF433" i="3"/>
  <c r="W433" i="3"/>
  <c r="V433" i="3"/>
  <c r="U433" i="3"/>
  <c r="AH432" i="3"/>
  <c r="AG432" i="3"/>
  <c r="AF432" i="3"/>
  <c r="W432" i="3"/>
  <c r="V432" i="3"/>
  <c r="U432" i="3"/>
  <c r="AH431" i="3"/>
  <c r="AG431" i="3"/>
  <c r="AF431" i="3"/>
  <c r="W431" i="3"/>
  <c r="V431" i="3"/>
  <c r="U431" i="3"/>
  <c r="AH430" i="3"/>
  <c r="AG430" i="3"/>
  <c r="AF430" i="3"/>
  <c r="W430" i="3"/>
  <c r="V430" i="3"/>
  <c r="U430" i="3"/>
  <c r="AH429" i="3"/>
  <c r="AG429" i="3"/>
  <c r="AF429" i="3"/>
  <c r="W429" i="3"/>
  <c r="V429" i="3"/>
  <c r="U429" i="3"/>
  <c r="AH428" i="3"/>
  <c r="AG428" i="3"/>
  <c r="AF428" i="3"/>
  <c r="W428" i="3"/>
  <c r="V428" i="3"/>
  <c r="U428" i="3"/>
  <c r="AH427" i="3"/>
  <c r="AG427" i="3"/>
  <c r="AF427" i="3"/>
  <c r="W427" i="3"/>
  <c r="V427" i="3"/>
  <c r="U427" i="3"/>
  <c r="AH426" i="3"/>
  <c r="AG426" i="3"/>
  <c r="AF426" i="3"/>
  <c r="W426" i="3"/>
  <c r="V426" i="3"/>
  <c r="U426" i="3"/>
  <c r="AH425" i="3"/>
  <c r="AG425" i="3"/>
  <c r="AF425" i="3"/>
  <c r="W425" i="3"/>
  <c r="V425" i="3"/>
  <c r="U425" i="3"/>
  <c r="AH424" i="3"/>
  <c r="AG424" i="3"/>
  <c r="AF424" i="3"/>
  <c r="W424" i="3"/>
  <c r="V424" i="3"/>
  <c r="U424" i="3"/>
  <c r="AH423" i="3"/>
  <c r="AG423" i="3"/>
  <c r="AF423" i="3"/>
  <c r="W423" i="3"/>
  <c r="V423" i="3"/>
  <c r="U423" i="3"/>
  <c r="AH422" i="3"/>
  <c r="AG422" i="3"/>
  <c r="AF422" i="3"/>
  <c r="W422" i="3"/>
  <c r="V422" i="3"/>
  <c r="U422" i="3"/>
  <c r="AH421" i="3"/>
  <c r="AG421" i="3"/>
  <c r="AF421" i="3"/>
  <c r="W421" i="3"/>
  <c r="V421" i="3"/>
  <c r="U421" i="3"/>
  <c r="AH420" i="3"/>
  <c r="AG420" i="3"/>
  <c r="AF420" i="3"/>
  <c r="W420" i="3"/>
  <c r="V420" i="3"/>
  <c r="U420" i="3"/>
  <c r="AH419" i="3"/>
  <c r="AG419" i="3"/>
  <c r="AF419" i="3"/>
  <c r="W419" i="3"/>
  <c r="V419" i="3"/>
  <c r="U419" i="3"/>
  <c r="AH418" i="3"/>
  <c r="AG418" i="3"/>
  <c r="AF418" i="3"/>
  <c r="W418" i="3"/>
  <c r="V418" i="3"/>
  <c r="U418" i="3"/>
  <c r="AH417" i="3"/>
  <c r="AG417" i="3"/>
  <c r="AF417" i="3"/>
  <c r="W417" i="3"/>
  <c r="V417" i="3"/>
  <c r="U417" i="3"/>
  <c r="AH416" i="3"/>
  <c r="AG416" i="3"/>
  <c r="AF416" i="3"/>
  <c r="W416" i="3"/>
  <c r="V416" i="3"/>
  <c r="U416" i="3"/>
  <c r="AH415" i="3"/>
  <c r="AG415" i="3"/>
  <c r="AF415" i="3"/>
  <c r="W415" i="3"/>
  <c r="V415" i="3"/>
  <c r="U415" i="3"/>
  <c r="AH414" i="3"/>
  <c r="AG414" i="3"/>
  <c r="AF414" i="3"/>
  <c r="W414" i="3"/>
  <c r="V414" i="3"/>
  <c r="U414" i="3"/>
  <c r="AH413" i="3"/>
  <c r="AG413" i="3"/>
  <c r="AF413" i="3"/>
  <c r="W413" i="3"/>
  <c r="V413" i="3"/>
  <c r="U413" i="3"/>
  <c r="AH412" i="3"/>
  <c r="AG412" i="3"/>
  <c r="AF412" i="3"/>
  <c r="W412" i="3"/>
  <c r="V412" i="3"/>
  <c r="U412" i="3"/>
  <c r="AH411" i="3"/>
  <c r="AG411" i="3"/>
  <c r="AF411" i="3"/>
  <c r="W411" i="3"/>
  <c r="V411" i="3"/>
  <c r="U411" i="3"/>
  <c r="AH410" i="3"/>
  <c r="AG410" i="3"/>
  <c r="AF410" i="3"/>
  <c r="W410" i="3"/>
  <c r="V410" i="3"/>
  <c r="U410" i="3"/>
  <c r="AH409" i="3"/>
  <c r="AG409" i="3"/>
  <c r="AF409" i="3"/>
  <c r="W409" i="3"/>
  <c r="V409" i="3"/>
  <c r="U409" i="3"/>
  <c r="AH408" i="3"/>
  <c r="AG408" i="3"/>
  <c r="AF408" i="3"/>
  <c r="W408" i="3"/>
  <c r="V408" i="3"/>
  <c r="U408" i="3"/>
  <c r="AH407" i="3"/>
  <c r="AG407" i="3"/>
  <c r="AF407" i="3"/>
  <c r="W407" i="3"/>
  <c r="V407" i="3"/>
  <c r="U407" i="3"/>
  <c r="AH406" i="3"/>
  <c r="AG406" i="3"/>
  <c r="AF406" i="3"/>
  <c r="W406" i="3"/>
  <c r="V406" i="3"/>
  <c r="U406" i="3"/>
  <c r="AH405" i="3"/>
  <c r="AG405" i="3"/>
  <c r="AF405" i="3"/>
  <c r="W405" i="3"/>
  <c r="V405" i="3"/>
  <c r="U405" i="3"/>
  <c r="AH404" i="3"/>
  <c r="AG404" i="3"/>
  <c r="AF404" i="3"/>
  <c r="W404" i="3"/>
  <c r="V404" i="3"/>
  <c r="U404" i="3"/>
  <c r="AH403" i="3"/>
  <c r="AG403" i="3"/>
  <c r="AF403" i="3"/>
  <c r="W403" i="3"/>
  <c r="V403" i="3"/>
  <c r="U403" i="3"/>
  <c r="AH402" i="3"/>
  <c r="AG402" i="3"/>
  <c r="AF402" i="3"/>
  <c r="W402" i="3"/>
  <c r="V402" i="3"/>
  <c r="U402" i="3"/>
  <c r="AH401" i="3"/>
  <c r="AG401" i="3"/>
  <c r="AF401" i="3"/>
  <c r="W401" i="3"/>
  <c r="V401" i="3"/>
  <c r="U401" i="3"/>
  <c r="AH400" i="3"/>
  <c r="AG400" i="3"/>
  <c r="AF400" i="3"/>
  <c r="W400" i="3"/>
  <c r="V400" i="3"/>
  <c r="U400" i="3"/>
  <c r="AH399" i="3"/>
  <c r="AG399" i="3"/>
  <c r="AF399" i="3"/>
  <c r="W399" i="3"/>
  <c r="V399" i="3"/>
  <c r="U399" i="3"/>
  <c r="AH398" i="3"/>
  <c r="AG398" i="3"/>
  <c r="AF398" i="3"/>
  <c r="W398" i="3"/>
  <c r="V398" i="3"/>
  <c r="U398" i="3"/>
  <c r="AH397" i="3"/>
  <c r="AG397" i="3"/>
  <c r="AF397" i="3"/>
  <c r="W397" i="3"/>
  <c r="V397" i="3"/>
  <c r="U397" i="3"/>
  <c r="AH396" i="3"/>
  <c r="AG396" i="3"/>
  <c r="AF396" i="3"/>
  <c r="W396" i="3"/>
  <c r="V396" i="3"/>
  <c r="U396" i="3"/>
  <c r="AH395" i="3"/>
  <c r="AG395" i="3"/>
  <c r="AF395" i="3"/>
  <c r="W395" i="3"/>
  <c r="V395" i="3"/>
  <c r="U395" i="3"/>
  <c r="AH394" i="3"/>
  <c r="AG394" i="3"/>
  <c r="AF394" i="3"/>
  <c r="W394" i="3"/>
  <c r="V394" i="3"/>
  <c r="U394" i="3"/>
  <c r="AH393" i="3"/>
  <c r="AG393" i="3"/>
  <c r="AF393" i="3"/>
  <c r="W393" i="3"/>
  <c r="V393" i="3"/>
  <c r="U393" i="3"/>
  <c r="AH392" i="3"/>
  <c r="AG392" i="3"/>
  <c r="AF392" i="3"/>
  <c r="W392" i="3"/>
  <c r="V392" i="3"/>
  <c r="U392" i="3"/>
  <c r="AH391" i="3"/>
  <c r="AG391" i="3"/>
  <c r="AF391" i="3"/>
  <c r="W391" i="3"/>
  <c r="V391" i="3"/>
  <c r="U391" i="3"/>
  <c r="AH390" i="3"/>
  <c r="AG390" i="3"/>
  <c r="AF390" i="3"/>
  <c r="W390" i="3"/>
  <c r="V390" i="3"/>
  <c r="U390" i="3"/>
  <c r="AH389" i="3"/>
  <c r="AG389" i="3"/>
  <c r="AF389" i="3"/>
  <c r="W389" i="3"/>
  <c r="V389" i="3"/>
  <c r="U389" i="3"/>
  <c r="AH388" i="3"/>
  <c r="AG388" i="3"/>
  <c r="AF388" i="3"/>
  <c r="W388" i="3"/>
  <c r="V388" i="3"/>
  <c r="U388" i="3"/>
  <c r="AH387" i="3"/>
  <c r="AG387" i="3"/>
  <c r="AF387" i="3"/>
  <c r="W387" i="3"/>
  <c r="V387" i="3"/>
  <c r="U387" i="3"/>
  <c r="AH386" i="3"/>
  <c r="AG386" i="3"/>
  <c r="AF386" i="3"/>
  <c r="W386" i="3"/>
  <c r="V386" i="3"/>
  <c r="U386" i="3"/>
  <c r="AH385" i="3"/>
  <c r="AG385" i="3"/>
  <c r="AF385" i="3"/>
  <c r="W385" i="3"/>
  <c r="V385" i="3"/>
  <c r="U385" i="3"/>
  <c r="AH384" i="3"/>
  <c r="AG384" i="3"/>
  <c r="AF384" i="3"/>
  <c r="W384" i="3"/>
  <c r="V384" i="3"/>
  <c r="U384" i="3"/>
  <c r="AH383" i="3"/>
  <c r="AG383" i="3"/>
  <c r="AF383" i="3"/>
  <c r="W383" i="3"/>
  <c r="V383" i="3"/>
  <c r="U383" i="3"/>
  <c r="AH382" i="3"/>
  <c r="AG382" i="3"/>
  <c r="AF382" i="3"/>
  <c r="W382" i="3"/>
  <c r="V382" i="3"/>
  <c r="U382" i="3"/>
  <c r="AH381" i="3"/>
  <c r="AG381" i="3"/>
  <c r="AF381" i="3"/>
  <c r="W381" i="3"/>
  <c r="V381" i="3"/>
  <c r="U381" i="3"/>
  <c r="AH380" i="3"/>
  <c r="AG380" i="3"/>
  <c r="AF380" i="3"/>
  <c r="W380" i="3"/>
  <c r="V380" i="3"/>
  <c r="U380" i="3"/>
  <c r="AH379" i="3"/>
  <c r="AG379" i="3"/>
  <c r="AF379" i="3"/>
  <c r="W379" i="3"/>
  <c r="V379" i="3"/>
  <c r="U379" i="3"/>
  <c r="AH378" i="3"/>
  <c r="AG378" i="3"/>
  <c r="AF378" i="3"/>
  <c r="W378" i="3"/>
  <c r="V378" i="3"/>
  <c r="U378" i="3"/>
  <c r="AH377" i="3"/>
  <c r="AG377" i="3"/>
  <c r="AF377" i="3"/>
  <c r="W377" i="3"/>
  <c r="V377" i="3"/>
  <c r="U377" i="3"/>
  <c r="AH376" i="3"/>
  <c r="AG376" i="3"/>
  <c r="AF376" i="3"/>
  <c r="W376" i="3"/>
  <c r="V376" i="3"/>
  <c r="U376" i="3"/>
  <c r="AH375" i="3"/>
  <c r="AG375" i="3"/>
  <c r="AF375" i="3"/>
  <c r="W375" i="3"/>
  <c r="V375" i="3"/>
  <c r="U375" i="3"/>
  <c r="AH374" i="3"/>
  <c r="AG374" i="3"/>
  <c r="AF374" i="3"/>
  <c r="W374" i="3"/>
  <c r="V374" i="3"/>
  <c r="U374" i="3"/>
  <c r="AH373" i="3"/>
  <c r="AG373" i="3"/>
  <c r="AF373" i="3"/>
  <c r="W373" i="3"/>
  <c r="V373" i="3"/>
  <c r="U373" i="3"/>
  <c r="AH372" i="3"/>
  <c r="AG372" i="3"/>
  <c r="AF372" i="3"/>
  <c r="W372" i="3"/>
  <c r="V372" i="3"/>
  <c r="U372" i="3"/>
  <c r="AH371" i="3"/>
  <c r="AG371" i="3"/>
  <c r="AF371" i="3"/>
  <c r="W371" i="3"/>
  <c r="V371" i="3"/>
  <c r="U371" i="3"/>
  <c r="AH370" i="3"/>
  <c r="AG370" i="3"/>
  <c r="AF370" i="3"/>
  <c r="W370" i="3"/>
  <c r="V370" i="3"/>
  <c r="U370" i="3"/>
  <c r="AH369" i="3"/>
  <c r="AG369" i="3"/>
  <c r="AF369" i="3"/>
  <c r="W369" i="3"/>
  <c r="V369" i="3"/>
  <c r="U369" i="3"/>
  <c r="AH368" i="3"/>
  <c r="AG368" i="3"/>
  <c r="AF368" i="3"/>
  <c r="W368" i="3"/>
  <c r="V368" i="3"/>
  <c r="U368" i="3"/>
  <c r="O368" i="3" s="1"/>
  <c r="AH367" i="3"/>
  <c r="AG367" i="3"/>
  <c r="AF367" i="3"/>
  <c r="W367" i="3"/>
  <c r="V367" i="3"/>
  <c r="U367" i="3"/>
  <c r="AH366" i="3"/>
  <c r="AG366" i="3"/>
  <c r="AF366" i="3"/>
  <c r="Z366" i="3" s="1"/>
  <c r="W366" i="3"/>
  <c r="V366" i="3"/>
  <c r="U366" i="3"/>
  <c r="AH365" i="3"/>
  <c r="AG365" i="3"/>
  <c r="AF365" i="3"/>
  <c r="W365" i="3"/>
  <c r="V365" i="3"/>
  <c r="U365" i="3"/>
  <c r="AH364" i="3"/>
  <c r="AG364" i="3"/>
  <c r="AF364" i="3"/>
  <c r="W364" i="3"/>
  <c r="V364" i="3"/>
  <c r="U364" i="3"/>
  <c r="AH363" i="3"/>
  <c r="AG363" i="3"/>
  <c r="AF363" i="3"/>
  <c r="W363" i="3"/>
  <c r="V363" i="3"/>
  <c r="U363" i="3"/>
  <c r="AH362" i="3"/>
  <c r="AG362" i="3"/>
  <c r="AF362" i="3"/>
  <c r="W362" i="3"/>
  <c r="V362" i="3"/>
  <c r="U362" i="3"/>
  <c r="AH361" i="3"/>
  <c r="AG361" i="3"/>
  <c r="AF361" i="3"/>
  <c r="W361" i="3"/>
  <c r="V361" i="3"/>
  <c r="U361" i="3"/>
  <c r="AH360" i="3"/>
  <c r="AG360" i="3"/>
  <c r="AF360" i="3"/>
  <c r="W360" i="3"/>
  <c r="V360" i="3"/>
  <c r="U360" i="3"/>
  <c r="AH359" i="3"/>
  <c r="AG359" i="3"/>
  <c r="AF359" i="3"/>
  <c r="W359" i="3"/>
  <c r="V359" i="3"/>
  <c r="U359" i="3"/>
  <c r="AH358" i="3"/>
  <c r="AG358" i="3"/>
  <c r="AF358" i="3"/>
  <c r="Z358" i="3" s="1"/>
  <c r="W358" i="3"/>
  <c r="V358" i="3"/>
  <c r="U358" i="3"/>
  <c r="AH357" i="3"/>
  <c r="AG357" i="3"/>
  <c r="AF357" i="3"/>
  <c r="W357" i="3"/>
  <c r="V357" i="3"/>
  <c r="U357" i="3"/>
  <c r="AH356" i="3"/>
  <c r="AG356" i="3"/>
  <c r="AF356" i="3"/>
  <c r="W356" i="3"/>
  <c r="V356" i="3"/>
  <c r="U356" i="3"/>
  <c r="AH355" i="3"/>
  <c r="AG355" i="3"/>
  <c r="AF355" i="3"/>
  <c r="W355" i="3"/>
  <c r="V355" i="3"/>
  <c r="U355" i="3"/>
  <c r="AH354" i="3"/>
  <c r="AG354" i="3"/>
  <c r="AF354" i="3"/>
  <c r="W354" i="3"/>
  <c r="V354" i="3"/>
  <c r="U354" i="3"/>
  <c r="AH353" i="3"/>
  <c r="AG353" i="3"/>
  <c r="AF353" i="3"/>
  <c r="W353" i="3"/>
  <c r="V353" i="3"/>
  <c r="U353" i="3"/>
  <c r="AH352" i="3"/>
  <c r="AG352" i="3"/>
  <c r="AF352" i="3"/>
  <c r="W352" i="3"/>
  <c r="V352" i="3"/>
  <c r="U352" i="3"/>
  <c r="AH351" i="3"/>
  <c r="AG351" i="3"/>
  <c r="AF351" i="3"/>
  <c r="W351" i="3"/>
  <c r="V351" i="3"/>
  <c r="U351" i="3"/>
  <c r="AH350" i="3"/>
  <c r="AG350" i="3"/>
  <c r="AF350" i="3"/>
  <c r="W350" i="3"/>
  <c r="V350" i="3"/>
  <c r="U350" i="3"/>
  <c r="AH349" i="3"/>
  <c r="AG349" i="3"/>
  <c r="AF349" i="3"/>
  <c r="W349" i="3"/>
  <c r="V349" i="3"/>
  <c r="U349" i="3"/>
  <c r="AH348" i="3"/>
  <c r="AG348" i="3"/>
  <c r="AF348" i="3"/>
  <c r="W348" i="3"/>
  <c r="V348" i="3"/>
  <c r="U348" i="3"/>
  <c r="AH347" i="3"/>
  <c r="AG347" i="3"/>
  <c r="AF347" i="3"/>
  <c r="W347" i="3"/>
  <c r="V347" i="3"/>
  <c r="U347" i="3"/>
  <c r="AH346" i="3"/>
  <c r="AG346" i="3"/>
  <c r="AF346" i="3"/>
  <c r="W346" i="3"/>
  <c r="V346" i="3"/>
  <c r="U346" i="3"/>
  <c r="AH345" i="3"/>
  <c r="AG345" i="3"/>
  <c r="AF345" i="3"/>
  <c r="W345" i="3"/>
  <c r="V345" i="3"/>
  <c r="U345" i="3"/>
  <c r="AH344" i="3"/>
  <c r="AG344" i="3"/>
  <c r="AF344" i="3"/>
  <c r="W344" i="3"/>
  <c r="V344" i="3"/>
  <c r="U344" i="3"/>
  <c r="AH343" i="3"/>
  <c r="AG343" i="3"/>
  <c r="AF343" i="3"/>
  <c r="W343" i="3"/>
  <c r="V343" i="3"/>
  <c r="U343" i="3"/>
  <c r="AH342" i="3"/>
  <c r="AG342" i="3"/>
  <c r="AF342" i="3"/>
  <c r="W342" i="3"/>
  <c r="V342" i="3"/>
  <c r="U342" i="3"/>
  <c r="AH341" i="3"/>
  <c r="AG341" i="3"/>
  <c r="AF341" i="3"/>
  <c r="W341" i="3"/>
  <c r="V341" i="3"/>
  <c r="U341" i="3"/>
  <c r="AH340" i="3"/>
  <c r="AG340" i="3"/>
  <c r="AF340" i="3"/>
  <c r="W340" i="3"/>
  <c r="V340" i="3"/>
  <c r="U340" i="3"/>
  <c r="AH339" i="3"/>
  <c r="AG339" i="3"/>
  <c r="AF339" i="3"/>
  <c r="W339" i="3"/>
  <c r="V339" i="3"/>
  <c r="U339" i="3"/>
  <c r="AH338" i="3"/>
  <c r="AG338" i="3"/>
  <c r="AF338" i="3"/>
  <c r="W338" i="3"/>
  <c r="V338" i="3"/>
  <c r="U338" i="3"/>
  <c r="AH337" i="3"/>
  <c r="AG337" i="3"/>
  <c r="AF337" i="3"/>
  <c r="W337" i="3"/>
  <c r="V337" i="3"/>
  <c r="U337" i="3"/>
  <c r="AH336" i="3"/>
  <c r="AG336" i="3"/>
  <c r="AF336" i="3"/>
  <c r="W336" i="3"/>
  <c r="V336" i="3"/>
  <c r="U336" i="3"/>
  <c r="AH335" i="3"/>
  <c r="AG335" i="3"/>
  <c r="AF335" i="3"/>
  <c r="W335" i="3"/>
  <c r="V335" i="3"/>
  <c r="U335" i="3"/>
  <c r="AH334" i="3"/>
  <c r="AG334" i="3"/>
  <c r="AF334" i="3"/>
  <c r="W334" i="3"/>
  <c r="V334" i="3"/>
  <c r="U334" i="3"/>
  <c r="AH333" i="3"/>
  <c r="AG333" i="3"/>
  <c r="AF333" i="3"/>
  <c r="W333" i="3"/>
  <c r="V333" i="3"/>
  <c r="U333" i="3"/>
  <c r="AH332" i="3"/>
  <c r="AG332" i="3"/>
  <c r="AF332" i="3"/>
  <c r="W332" i="3"/>
  <c r="V332" i="3"/>
  <c r="U332" i="3"/>
  <c r="AH331" i="3"/>
  <c r="AG331" i="3"/>
  <c r="AF331" i="3"/>
  <c r="W331" i="3"/>
  <c r="V331" i="3"/>
  <c r="U331" i="3"/>
  <c r="AH330" i="3"/>
  <c r="AG330" i="3"/>
  <c r="AF330" i="3"/>
  <c r="W330" i="3"/>
  <c r="V330" i="3"/>
  <c r="U330" i="3"/>
  <c r="AH329" i="3"/>
  <c r="AG329" i="3"/>
  <c r="AF329" i="3"/>
  <c r="W329" i="3"/>
  <c r="V329" i="3"/>
  <c r="U329" i="3"/>
  <c r="AH328" i="3"/>
  <c r="AG328" i="3"/>
  <c r="AF328" i="3"/>
  <c r="W328" i="3"/>
  <c r="V328" i="3"/>
  <c r="U328" i="3"/>
  <c r="AH327" i="3"/>
  <c r="AG327" i="3"/>
  <c r="AF327" i="3"/>
  <c r="W327" i="3"/>
  <c r="V327" i="3"/>
  <c r="U327" i="3"/>
  <c r="AH326" i="3"/>
  <c r="AG326" i="3"/>
  <c r="AF326" i="3"/>
  <c r="W326" i="3"/>
  <c r="V326" i="3"/>
  <c r="U326" i="3"/>
  <c r="AH325" i="3"/>
  <c r="AG325" i="3"/>
  <c r="AF325" i="3"/>
  <c r="W325" i="3"/>
  <c r="V325" i="3"/>
  <c r="U325" i="3"/>
  <c r="AH324" i="3"/>
  <c r="AG324" i="3"/>
  <c r="AF324" i="3"/>
  <c r="W324" i="3"/>
  <c r="V324" i="3"/>
  <c r="U324" i="3"/>
  <c r="AH323" i="3"/>
  <c r="AG323" i="3"/>
  <c r="AF323" i="3"/>
  <c r="W323" i="3"/>
  <c r="V323" i="3"/>
  <c r="U323" i="3"/>
  <c r="AH322" i="3"/>
  <c r="AG322" i="3"/>
  <c r="AF322" i="3"/>
  <c r="W322" i="3"/>
  <c r="V322" i="3"/>
  <c r="U322" i="3"/>
  <c r="AH321" i="3"/>
  <c r="AG321" i="3"/>
  <c r="AF321" i="3"/>
  <c r="W321" i="3"/>
  <c r="V321" i="3"/>
  <c r="U321" i="3"/>
  <c r="AH320" i="3"/>
  <c r="AG320" i="3"/>
  <c r="AF320" i="3"/>
  <c r="W320" i="3"/>
  <c r="V320" i="3"/>
  <c r="U320" i="3"/>
  <c r="AH319" i="3"/>
  <c r="AG319" i="3"/>
  <c r="AF319" i="3"/>
  <c r="W319" i="3"/>
  <c r="V319" i="3"/>
  <c r="U319" i="3"/>
  <c r="AH318" i="3"/>
  <c r="AG318" i="3"/>
  <c r="AF318" i="3"/>
  <c r="W318" i="3"/>
  <c r="V318" i="3"/>
  <c r="U318" i="3"/>
  <c r="AH317" i="3"/>
  <c r="AG317" i="3"/>
  <c r="AF317" i="3"/>
  <c r="W317" i="3"/>
  <c r="V317" i="3"/>
  <c r="U317" i="3"/>
  <c r="AH316" i="3"/>
  <c r="AG316" i="3"/>
  <c r="AF316" i="3"/>
  <c r="W316" i="3"/>
  <c r="V316" i="3"/>
  <c r="U316" i="3"/>
  <c r="AH315" i="3"/>
  <c r="AG315" i="3"/>
  <c r="AF315" i="3"/>
  <c r="W315" i="3"/>
  <c r="V315" i="3"/>
  <c r="U315" i="3"/>
  <c r="AH314" i="3"/>
  <c r="AG314" i="3"/>
  <c r="AF314" i="3"/>
  <c r="Z314" i="3" s="1"/>
  <c r="W314" i="3"/>
  <c r="V314" i="3"/>
  <c r="U314" i="3"/>
  <c r="AH313" i="3"/>
  <c r="AG313" i="3"/>
  <c r="AF313" i="3"/>
  <c r="W313" i="3"/>
  <c r="V313" i="3"/>
  <c r="U313" i="3"/>
  <c r="AH312" i="3"/>
  <c r="AG312" i="3"/>
  <c r="AF312" i="3"/>
  <c r="W312" i="3"/>
  <c r="V312" i="3"/>
  <c r="U312" i="3"/>
  <c r="AH311" i="3"/>
  <c r="AG311" i="3"/>
  <c r="AF311" i="3"/>
  <c r="W311" i="3"/>
  <c r="V311" i="3"/>
  <c r="U311" i="3"/>
  <c r="AH310" i="3"/>
  <c r="AG310" i="3"/>
  <c r="AF310" i="3"/>
  <c r="Z310" i="3" s="1"/>
  <c r="W310" i="3"/>
  <c r="V310" i="3"/>
  <c r="U310" i="3"/>
  <c r="AH309" i="3"/>
  <c r="AG309" i="3"/>
  <c r="AF309" i="3"/>
  <c r="W309" i="3"/>
  <c r="V309" i="3"/>
  <c r="U309" i="3"/>
  <c r="AH308" i="3"/>
  <c r="AG308" i="3"/>
  <c r="AF308" i="3"/>
  <c r="W308" i="3"/>
  <c r="V308" i="3"/>
  <c r="U308" i="3"/>
  <c r="AH307" i="3"/>
  <c r="AG307" i="3"/>
  <c r="AF307" i="3"/>
  <c r="W307" i="3"/>
  <c r="V307" i="3"/>
  <c r="U307" i="3"/>
  <c r="AH306" i="3"/>
  <c r="AG306" i="3"/>
  <c r="AF306" i="3"/>
  <c r="Z306" i="3" s="1"/>
  <c r="W306" i="3"/>
  <c r="V306" i="3"/>
  <c r="U306" i="3"/>
  <c r="AH305" i="3"/>
  <c r="AG305" i="3"/>
  <c r="AF305" i="3"/>
  <c r="W305" i="3"/>
  <c r="V305" i="3"/>
  <c r="U305" i="3"/>
  <c r="AH304" i="3"/>
  <c r="AG304" i="3"/>
  <c r="AF304" i="3"/>
  <c r="W304" i="3"/>
  <c r="V304" i="3"/>
  <c r="U304" i="3"/>
  <c r="AH303" i="3"/>
  <c r="AG303" i="3"/>
  <c r="AF303" i="3"/>
  <c r="W303" i="3"/>
  <c r="V303" i="3"/>
  <c r="U303" i="3"/>
  <c r="AH302" i="3"/>
  <c r="AG302" i="3"/>
  <c r="AF302" i="3"/>
  <c r="W302" i="3"/>
  <c r="V302" i="3"/>
  <c r="U302" i="3"/>
  <c r="AH301" i="3"/>
  <c r="AG301" i="3"/>
  <c r="AF301" i="3"/>
  <c r="W301" i="3"/>
  <c r="V301" i="3"/>
  <c r="U301" i="3"/>
  <c r="AH300" i="3"/>
  <c r="AG300" i="3"/>
  <c r="AF300" i="3"/>
  <c r="W300" i="3"/>
  <c r="V300" i="3"/>
  <c r="U300" i="3"/>
  <c r="AH299" i="3"/>
  <c r="AG299" i="3"/>
  <c r="AF299" i="3"/>
  <c r="W299" i="3"/>
  <c r="V299" i="3"/>
  <c r="U299" i="3"/>
  <c r="AH298" i="3"/>
  <c r="AG298" i="3"/>
  <c r="AF298" i="3"/>
  <c r="W298" i="3"/>
  <c r="V298" i="3"/>
  <c r="U298" i="3"/>
  <c r="AH297" i="3"/>
  <c r="AG297" i="3"/>
  <c r="AF297" i="3"/>
  <c r="W297" i="3"/>
  <c r="V297" i="3"/>
  <c r="U297" i="3"/>
  <c r="AH296" i="3"/>
  <c r="AG296" i="3"/>
  <c r="AF296" i="3"/>
  <c r="W296" i="3"/>
  <c r="V296" i="3"/>
  <c r="U296" i="3"/>
  <c r="AH295" i="3"/>
  <c r="AG295" i="3"/>
  <c r="AF295" i="3"/>
  <c r="W295" i="3"/>
  <c r="V295" i="3"/>
  <c r="U295" i="3"/>
  <c r="AH294" i="3"/>
  <c r="AG294" i="3"/>
  <c r="AF294" i="3"/>
  <c r="W294" i="3"/>
  <c r="V294" i="3"/>
  <c r="U294" i="3"/>
  <c r="AH293" i="3"/>
  <c r="AG293" i="3"/>
  <c r="AF293" i="3"/>
  <c r="W293" i="3"/>
  <c r="V293" i="3"/>
  <c r="U293" i="3"/>
  <c r="AH292" i="3"/>
  <c r="AG292" i="3"/>
  <c r="AF292" i="3"/>
  <c r="W292" i="3"/>
  <c r="V292" i="3"/>
  <c r="U292" i="3"/>
  <c r="AH291" i="3"/>
  <c r="AG291" i="3"/>
  <c r="AF291" i="3"/>
  <c r="W291" i="3"/>
  <c r="V291" i="3"/>
  <c r="U291" i="3"/>
  <c r="AH290" i="3"/>
  <c r="AG290" i="3"/>
  <c r="AF290" i="3"/>
  <c r="Z290" i="3" s="1"/>
  <c r="W290" i="3"/>
  <c r="V290" i="3"/>
  <c r="U290" i="3"/>
  <c r="AH289" i="3"/>
  <c r="AG289" i="3"/>
  <c r="AF289" i="3"/>
  <c r="W289" i="3"/>
  <c r="V289" i="3"/>
  <c r="U289" i="3"/>
  <c r="AH288" i="3"/>
  <c r="AG288" i="3"/>
  <c r="AF288" i="3"/>
  <c r="W288" i="3"/>
  <c r="V288" i="3"/>
  <c r="U288" i="3"/>
  <c r="AH287" i="3"/>
  <c r="AG287" i="3"/>
  <c r="AF287" i="3"/>
  <c r="W287" i="3"/>
  <c r="V287" i="3"/>
  <c r="U287" i="3"/>
  <c r="AH286" i="3"/>
  <c r="AG286" i="3"/>
  <c r="AF286" i="3"/>
  <c r="W286" i="3"/>
  <c r="V286" i="3"/>
  <c r="U286" i="3"/>
  <c r="AH285" i="3"/>
  <c r="AG285" i="3"/>
  <c r="AF285" i="3"/>
  <c r="W285" i="3"/>
  <c r="V285" i="3"/>
  <c r="U285" i="3"/>
  <c r="AH284" i="3"/>
  <c r="AG284" i="3"/>
  <c r="AF284" i="3"/>
  <c r="W284" i="3"/>
  <c r="V284" i="3"/>
  <c r="U284" i="3"/>
  <c r="AH283" i="3"/>
  <c r="AG283" i="3"/>
  <c r="AF283" i="3"/>
  <c r="W283" i="3"/>
  <c r="V283" i="3"/>
  <c r="U283" i="3"/>
  <c r="AH282" i="3"/>
  <c r="AG282" i="3"/>
  <c r="AF282" i="3"/>
  <c r="W282" i="3"/>
  <c r="V282" i="3"/>
  <c r="U282" i="3"/>
  <c r="AH281" i="3"/>
  <c r="AG281" i="3"/>
  <c r="AF281" i="3"/>
  <c r="W281" i="3"/>
  <c r="V281" i="3"/>
  <c r="U281" i="3"/>
  <c r="AH280" i="3"/>
  <c r="AG280" i="3"/>
  <c r="AF280" i="3"/>
  <c r="W280" i="3"/>
  <c r="V280" i="3"/>
  <c r="U280" i="3"/>
  <c r="AH279" i="3"/>
  <c r="AG279" i="3"/>
  <c r="AF279" i="3"/>
  <c r="W279" i="3"/>
  <c r="V279" i="3"/>
  <c r="U279" i="3"/>
  <c r="AH278" i="3"/>
  <c r="AG278" i="3"/>
  <c r="AF278" i="3"/>
  <c r="W278" i="3"/>
  <c r="V278" i="3"/>
  <c r="U278" i="3"/>
  <c r="AH277" i="3"/>
  <c r="AG277" i="3"/>
  <c r="AF277" i="3"/>
  <c r="W277" i="3"/>
  <c r="V277" i="3"/>
  <c r="U277" i="3"/>
  <c r="AH276" i="3"/>
  <c r="AG276" i="3"/>
  <c r="AF276" i="3"/>
  <c r="W276" i="3"/>
  <c r="V276" i="3"/>
  <c r="U276" i="3"/>
  <c r="AH275" i="3"/>
  <c r="AG275" i="3"/>
  <c r="AF275" i="3"/>
  <c r="W275" i="3"/>
  <c r="V275" i="3"/>
  <c r="O275" i="3" s="1"/>
  <c r="U275" i="3"/>
  <c r="AH274" i="3"/>
  <c r="AG274" i="3"/>
  <c r="AF274" i="3"/>
  <c r="W274" i="3"/>
  <c r="V274" i="3"/>
  <c r="U274" i="3"/>
  <c r="AH273" i="3"/>
  <c r="AG273" i="3"/>
  <c r="AF273" i="3"/>
  <c r="W273" i="3"/>
  <c r="V273" i="3"/>
  <c r="U273" i="3"/>
  <c r="AH272" i="3"/>
  <c r="AG272" i="3"/>
  <c r="AF272" i="3"/>
  <c r="W272" i="3"/>
  <c r="V272" i="3"/>
  <c r="U272" i="3"/>
  <c r="AH271" i="3"/>
  <c r="AG271" i="3"/>
  <c r="AF271" i="3"/>
  <c r="W271" i="3"/>
  <c r="V271" i="3"/>
  <c r="U271" i="3"/>
  <c r="AH270" i="3"/>
  <c r="AG270" i="3"/>
  <c r="AF270" i="3"/>
  <c r="W270" i="3"/>
  <c r="V270" i="3"/>
  <c r="U270" i="3"/>
  <c r="AH269" i="3"/>
  <c r="AG269" i="3"/>
  <c r="AF269" i="3"/>
  <c r="W269" i="3"/>
  <c r="V269" i="3"/>
  <c r="U269" i="3"/>
  <c r="AH268" i="3"/>
  <c r="AG268" i="3"/>
  <c r="AF268" i="3"/>
  <c r="W268" i="3"/>
  <c r="V268" i="3"/>
  <c r="U268" i="3"/>
  <c r="AH267" i="3"/>
  <c r="AG267" i="3"/>
  <c r="AF267" i="3"/>
  <c r="W267" i="3"/>
  <c r="V267" i="3"/>
  <c r="U267" i="3"/>
  <c r="AH266" i="3"/>
  <c r="AG266" i="3"/>
  <c r="AF266" i="3"/>
  <c r="W266" i="3"/>
  <c r="V266" i="3"/>
  <c r="U266" i="3"/>
  <c r="AH265" i="3"/>
  <c r="AG265" i="3"/>
  <c r="AF265" i="3"/>
  <c r="W265" i="3"/>
  <c r="V265" i="3"/>
  <c r="U265" i="3"/>
  <c r="AH264" i="3"/>
  <c r="AG264" i="3"/>
  <c r="AF264" i="3"/>
  <c r="W264" i="3"/>
  <c r="V264" i="3"/>
  <c r="U264" i="3"/>
  <c r="AH263" i="3"/>
  <c r="AG263" i="3"/>
  <c r="AF263" i="3"/>
  <c r="W263" i="3"/>
  <c r="V263" i="3"/>
  <c r="U263" i="3"/>
  <c r="AH262" i="3"/>
  <c r="AG262" i="3"/>
  <c r="AF262" i="3"/>
  <c r="W262" i="3"/>
  <c r="V262" i="3"/>
  <c r="U262" i="3"/>
  <c r="AH261" i="3"/>
  <c r="AG261" i="3"/>
  <c r="AF261" i="3"/>
  <c r="W261" i="3"/>
  <c r="V261" i="3"/>
  <c r="U261" i="3"/>
  <c r="AH260" i="3"/>
  <c r="AG260" i="3"/>
  <c r="AF260" i="3"/>
  <c r="W260" i="3"/>
  <c r="V260" i="3"/>
  <c r="U260" i="3"/>
  <c r="AH259" i="3"/>
  <c r="AG259" i="3"/>
  <c r="AF259" i="3"/>
  <c r="W259" i="3"/>
  <c r="V259" i="3"/>
  <c r="U259" i="3"/>
  <c r="AH258" i="3"/>
  <c r="AG258" i="3"/>
  <c r="AF258" i="3"/>
  <c r="Z258" i="3" s="1"/>
  <c r="W258" i="3"/>
  <c r="V258" i="3"/>
  <c r="U258" i="3"/>
  <c r="AH257" i="3"/>
  <c r="AG257" i="3"/>
  <c r="AF257" i="3"/>
  <c r="W257" i="3"/>
  <c r="V257" i="3"/>
  <c r="U257" i="3"/>
  <c r="AH256" i="3"/>
  <c r="AG256" i="3"/>
  <c r="AF256" i="3"/>
  <c r="W256" i="3"/>
  <c r="V256" i="3"/>
  <c r="U256" i="3"/>
  <c r="AH255" i="3"/>
  <c r="AG255" i="3"/>
  <c r="AF255" i="3"/>
  <c r="W255" i="3"/>
  <c r="V255" i="3"/>
  <c r="U255" i="3"/>
  <c r="AH254" i="3"/>
  <c r="AG254" i="3"/>
  <c r="AF254" i="3"/>
  <c r="Z254" i="3" s="1"/>
  <c r="W254" i="3"/>
  <c r="V254" i="3"/>
  <c r="U254" i="3"/>
  <c r="AH253" i="3"/>
  <c r="AG253" i="3"/>
  <c r="AF253" i="3"/>
  <c r="W253" i="3"/>
  <c r="V253" i="3"/>
  <c r="U253" i="3"/>
  <c r="AH252" i="3"/>
  <c r="AG252" i="3"/>
  <c r="AF252" i="3"/>
  <c r="W252" i="3"/>
  <c r="V252" i="3"/>
  <c r="U252" i="3"/>
  <c r="AH251" i="3"/>
  <c r="AG251" i="3"/>
  <c r="AF251" i="3"/>
  <c r="W251" i="3"/>
  <c r="V251" i="3"/>
  <c r="U251" i="3"/>
  <c r="AH250" i="3"/>
  <c r="AG250" i="3"/>
  <c r="AF250" i="3"/>
  <c r="W250" i="3"/>
  <c r="V250" i="3"/>
  <c r="U250" i="3"/>
  <c r="AH249" i="3"/>
  <c r="AG249" i="3"/>
  <c r="AF249" i="3"/>
  <c r="W249" i="3"/>
  <c r="V249" i="3"/>
  <c r="U249" i="3"/>
  <c r="AH248" i="3"/>
  <c r="AG248" i="3"/>
  <c r="AF248" i="3"/>
  <c r="W248" i="3"/>
  <c r="V248" i="3"/>
  <c r="U248" i="3"/>
  <c r="AH247" i="3"/>
  <c r="AG247" i="3"/>
  <c r="AF247" i="3"/>
  <c r="W247" i="3"/>
  <c r="V247" i="3"/>
  <c r="U247" i="3"/>
  <c r="AH246" i="3"/>
  <c r="AG246" i="3"/>
  <c r="AF246" i="3"/>
  <c r="W246" i="3"/>
  <c r="V246" i="3"/>
  <c r="U246" i="3"/>
  <c r="AH245" i="3"/>
  <c r="AG245" i="3"/>
  <c r="AF245" i="3"/>
  <c r="W245" i="3"/>
  <c r="V245" i="3"/>
  <c r="U245" i="3"/>
  <c r="AH244" i="3"/>
  <c r="AG244" i="3"/>
  <c r="AF244" i="3"/>
  <c r="W244" i="3"/>
  <c r="V244" i="3"/>
  <c r="U244" i="3"/>
  <c r="AH243" i="3"/>
  <c r="AG243" i="3"/>
  <c r="AF243" i="3"/>
  <c r="W243" i="3"/>
  <c r="V243" i="3"/>
  <c r="U243" i="3"/>
  <c r="AH242" i="3"/>
  <c r="AG242" i="3"/>
  <c r="AF242" i="3"/>
  <c r="W242" i="3"/>
  <c r="V242" i="3"/>
  <c r="U242" i="3"/>
  <c r="AH241" i="3"/>
  <c r="AG241" i="3"/>
  <c r="AF241" i="3"/>
  <c r="W241" i="3"/>
  <c r="V241" i="3"/>
  <c r="U241" i="3"/>
  <c r="AH240" i="3"/>
  <c r="AG240" i="3"/>
  <c r="AF240" i="3"/>
  <c r="W240" i="3"/>
  <c r="V240" i="3"/>
  <c r="U240" i="3"/>
  <c r="AH239" i="3"/>
  <c r="AG239" i="3"/>
  <c r="AF239" i="3"/>
  <c r="W239" i="3"/>
  <c r="V239" i="3"/>
  <c r="U239" i="3"/>
  <c r="AH238" i="3"/>
  <c r="AG238" i="3"/>
  <c r="AF238" i="3"/>
  <c r="W238" i="3"/>
  <c r="V238" i="3"/>
  <c r="U238" i="3"/>
  <c r="AH237" i="3"/>
  <c r="AG237" i="3"/>
  <c r="AF237" i="3"/>
  <c r="W237" i="3"/>
  <c r="V237" i="3"/>
  <c r="U237" i="3"/>
  <c r="AH236" i="3"/>
  <c r="AG236" i="3"/>
  <c r="AF236" i="3"/>
  <c r="W236" i="3"/>
  <c r="V236" i="3"/>
  <c r="U236" i="3"/>
  <c r="AH235" i="3"/>
  <c r="AG235" i="3"/>
  <c r="AF235" i="3"/>
  <c r="W235" i="3"/>
  <c r="V235" i="3"/>
  <c r="U235" i="3"/>
  <c r="AH234" i="3"/>
  <c r="AG234" i="3"/>
  <c r="AF234" i="3"/>
  <c r="W234" i="3"/>
  <c r="V234" i="3"/>
  <c r="U234" i="3"/>
  <c r="AH233" i="3"/>
  <c r="AG233" i="3"/>
  <c r="AF233" i="3"/>
  <c r="W233" i="3"/>
  <c r="V233" i="3"/>
  <c r="U233" i="3"/>
  <c r="AH232" i="3"/>
  <c r="AG232" i="3"/>
  <c r="AF232" i="3"/>
  <c r="W232" i="3"/>
  <c r="V232" i="3"/>
  <c r="U232" i="3"/>
  <c r="AH231" i="3"/>
  <c r="AG231" i="3"/>
  <c r="AF231" i="3"/>
  <c r="W231" i="3"/>
  <c r="V231" i="3"/>
  <c r="U231" i="3"/>
  <c r="AH230" i="3"/>
  <c r="AG230" i="3"/>
  <c r="AF230" i="3"/>
  <c r="W230" i="3"/>
  <c r="V230" i="3"/>
  <c r="U230" i="3"/>
  <c r="AH229" i="3"/>
  <c r="AG229" i="3"/>
  <c r="AF229" i="3"/>
  <c r="W229" i="3"/>
  <c r="V229" i="3"/>
  <c r="U229" i="3"/>
  <c r="AH228" i="3"/>
  <c r="AG228" i="3"/>
  <c r="AF228" i="3"/>
  <c r="W228" i="3"/>
  <c r="V228" i="3"/>
  <c r="U228" i="3"/>
  <c r="AH227" i="3"/>
  <c r="AG227" i="3"/>
  <c r="AF227" i="3"/>
  <c r="W227" i="3"/>
  <c r="V227" i="3"/>
  <c r="U227" i="3"/>
  <c r="AH226" i="3"/>
  <c r="AG226" i="3"/>
  <c r="AF226" i="3"/>
  <c r="W226" i="3"/>
  <c r="V226" i="3"/>
  <c r="U226" i="3"/>
  <c r="AH225" i="3"/>
  <c r="AG225" i="3"/>
  <c r="AF225" i="3"/>
  <c r="W225" i="3"/>
  <c r="V225" i="3"/>
  <c r="U225" i="3"/>
  <c r="AH224" i="3"/>
  <c r="AG224" i="3"/>
  <c r="AF224" i="3"/>
  <c r="W224" i="3"/>
  <c r="V224" i="3"/>
  <c r="U224" i="3"/>
  <c r="AH223" i="3"/>
  <c r="AG223" i="3"/>
  <c r="AF223" i="3"/>
  <c r="W223" i="3"/>
  <c r="V223" i="3"/>
  <c r="U223" i="3"/>
  <c r="AH222" i="3"/>
  <c r="AG222" i="3"/>
  <c r="AF222" i="3"/>
  <c r="W222" i="3"/>
  <c r="V222" i="3"/>
  <c r="U222" i="3"/>
  <c r="AH221" i="3"/>
  <c r="AG221" i="3"/>
  <c r="AF221" i="3"/>
  <c r="W221" i="3"/>
  <c r="V221" i="3"/>
  <c r="U221" i="3"/>
  <c r="AH220" i="3"/>
  <c r="AG220" i="3"/>
  <c r="AF220" i="3"/>
  <c r="W220" i="3"/>
  <c r="V220" i="3"/>
  <c r="U220" i="3"/>
  <c r="AH219" i="3"/>
  <c r="AG219" i="3"/>
  <c r="AF219" i="3"/>
  <c r="W219" i="3"/>
  <c r="V219" i="3"/>
  <c r="U219" i="3"/>
  <c r="AH218" i="3"/>
  <c r="AG218" i="3"/>
  <c r="AF218" i="3"/>
  <c r="W218" i="3"/>
  <c r="V218" i="3"/>
  <c r="U218" i="3"/>
  <c r="AH217" i="3"/>
  <c r="AG217" i="3"/>
  <c r="AF217" i="3"/>
  <c r="W217" i="3"/>
  <c r="V217" i="3"/>
  <c r="U217" i="3"/>
  <c r="AH216" i="3"/>
  <c r="AG216" i="3"/>
  <c r="AF216" i="3"/>
  <c r="W216" i="3"/>
  <c r="V216" i="3"/>
  <c r="U216" i="3"/>
  <c r="AH215" i="3"/>
  <c r="AG215" i="3"/>
  <c r="AF215" i="3"/>
  <c r="W215" i="3"/>
  <c r="V215" i="3"/>
  <c r="U215" i="3"/>
  <c r="AH214" i="3"/>
  <c r="AG214" i="3"/>
  <c r="AF214" i="3"/>
  <c r="W214" i="3"/>
  <c r="V214" i="3"/>
  <c r="U214" i="3"/>
  <c r="AH213" i="3"/>
  <c r="AG213" i="3"/>
  <c r="AF213" i="3"/>
  <c r="W213" i="3"/>
  <c r="V213" i="3"/>
  <c r="U213" i="3"/>
  <c r="AJ212" i="3"/>
  <c r="AH212" i="3"/>
  <c r="AG212" i="3"/>
  <c r="AF212" i="3"/>
  <c r="W212" i="3"/>
  <c r="V212" i="3"/>
  <c r="U212" i="3"/>
  <c r="AH211" i="3"/>
  <c r="AG211" i="3"/>
  <c r="AF211" i="3"/>
  <c r="W211" i="3"/>
  <c r="V211" i="3"/>
  <c r="U211" i="3"/>
  <c r="AH210" i="3"/>
  <c r="AG210" i="3"/>
  <c r="AF210" i="3"/>
  <c r="W210" i="3"/>
  <c r="V210" i="3"/>
  <c r="U210" i="3"/>
  <c r="AH209" i="3"/>
  <c r="AG209" i="3"/>
  <c r="AF209" i="3"/>
  <c r="W209" i="3"/>
  <c r="V209" i="3"/>
  <c r="U209" i="3"/>
  <c r="AH208" i="3"/>
  <c r="AG208" i="3"/>
  <c r="AF208" i="3"/>
  <c r="W208" i="3"/>
  <c r="V208" i="3"/>
  <c r="U208" i="3"/>
  <c r="AH207" i="3"/>
  <c r="AG207" i="3"/>
  <c r="AF207" i="3"/>
  <c r="W207" i="3"/>
  <c r="V207" i="3"/>
  <c r="U207" i="3"/>
  <c r="AH206" i="3"/>
  <c r="AG206" i="3"/>
  <c r="AF206" i="3"/>
  <c r="W206" i="3"/>
  <c r="V206" i="3"/>
  <c r="U206" i="3"/>
  <c r="AH205" i="3"/>
  <c r="AG205" i="3"/>
  <c r="AF205" i="3"/>
  <c r="W205" i="3"/>
  <c r="V205" i="3"/>
  <c r="U205" i="3"/>
  <c r="AH204" i="3"/>
  <c r="AG204" i="3"/>
  <c r="AF204" i="3"/>
  <c r="W204" i="3"/>
  <c r="V204" i="3"/>
  <c r="U204" i="3"/>
  <c r="AH203" i="3"/>
  <c r="AG203" i="3"/>
  <c r="AF203" i="3"/>
  <c r="W203" i="3"/>
  <c r="V203" i="3"/>
  <c r="U203" i="3"/>
  <c r="AH202" i="3"/>
  <c r="AG202" i="3"/>
  <c r="AF202" i="3"/>
  <c r="W202" i="3"/>
  <c r="V202" i="3"/>
  <c r="U202" i="3"/>
  <c r="AH201" i="3"/>
  <c r="AG201" i="3"/>
  <c r="AF201" i="3"/>
  <c r="W201" i="3"/>
  <c r="V201" i="3"/>
  <c r="U201" i="3"/>
  <c r="AH200" i="3"/>
  <c r="AG200" i="3"/>
  <c r="AF200" i="3"/>
  <c r="W200" i="3"/>
  <c r="V200" i="3"/>
  <c r="U200" i="3"/>
  <c r="AH199" i="3"/>
  <c r="AG199" i="3"/>
  <c r="AF199" i="3"/>
  <c r="W199" i="3"/>
  <c r="V199" i="3"/>
  <c r="U199" i="3"/>
  <c r="AH198" i="3"/>
  <c r="AG198" i="3"/>
  <c r="AF198" i="3"/>
  <c r="W198" i="3"/>
  <c r="V198" i="3"/>
  <c r="U198" i="3"/>
  <c r="AH197" i="3"/>
  <c r="AG197" i="3"/>
  <c r="AF197" i="3"/>
  <c r="W197" i="3"/>
  <c r="V197" i="3"/>
  <c r="U197" i="3"/>
  <c r="O197" i="3" s="1"/>
  <c r="AH196" i="3"/>
  <c r="AG196" i="3"/>
  <c r="AF196" i="3"/>
  <c r="W196" i="3"/>
  <c r="V196" i="3"/>
  <c r="U196" i="3"/>
  <c r="AH195" i="3"/>
  <c r="AG195" i="3"/>
  <c r="AF195" i="3"/>
  <c r="W195" i="3"/>
  <c r="V195" i="3"/>
  <c r="U195" i="3"/>
  <c r="AH194" i="3"/>
  <c r="AG194" i="3"/>
  <c r="AF194" i="3"/>
  <c r="W194" i="3"/>
  <c r="V194" i="3"/>
  <c r="U194" i="3"/>
  <c r="AH193" i="3"/>
  <c r="AG193" i="3"/>
  <c r="AF193" i="3"/>
  <c r="W193" i="3"/>
  <c r="V193" i="3"/>
  <c r="U193" i="3"/>
  <c r="AH192" i="3"/>
  <c r="AG192" i="3"/>
  <c r="AF192" i="3"/>
  <c r="W192" i="3"/>
  <c r="V192" i="3"/>
  <c r="U192" i="3"/>
  <c r="AH191" i="3"/>
  <c r="AG191" i="3"/>
  <c r="AF191" i="3"/>
  <c r="W191" i="3"/>
  <c r="V191" i="3"/>
  <c r="U191" i="3"/>
  <c r="AH190" i="3"/>
  <c r="AG190" i="3"/>
  <c r="AF190" i="3"/>
  <c r="W190" i="3"/>
  <c r="V190" i="3"/>
  <c r="U190" i="3"/>
  <c r="AH189" i="3"/>
  <c r="AG189" i="3"/>
  <c r="AF189" i="3"/>
  <c r="W189" i="3"/>
  <c r="V189" i="3"/>
  <c r="U189" i="3"/>
  <c r="AH188" i="3"/>
  <c r="AG188" i="3"/>
  <c r="AF188" i="3"/>
  <c r="W188" i="3"/>
  <c r="V188" i="3"/>
  <c r="U188" i="3"/>
  <c r="AH187" i="3"/>
  <c r="AG187" i="3"/>
  <c r="AF187" i="3"/>
  <c r="W187" i="3"/>
  <c r="V187" i="3"/>
  <c r="U187" i="3"/>
  <c r="AH186" i="3"/>
  <c r="AG186" i="3"/>
  <c r="AF186" i="3"/>
  <c r="W186" i="3"/>
  <c r="V186" i="3"/>
  <c r="U186" i="3"/>
  <c r="AH185" i="3"/>
  <c r="AG185" i="3"/>
  <c r="AF185" i="3"/>
  <c r="W185" i="3"/>
  <c r="V185" i="3"/>
  <c r="U185" i="3"/>
  <c r="AH184" i="3"/>
  <c r="AG184" i="3"/>
  <c r="AF184" i="3"/>
  <c r="W184" i="3"/>
  <c r="V184" i="3"/>
  <c r="U184" i="3"/>
  <c r="AH183" i="3"/>
  <c r="AG183" i="3"/>
  <c r="AF183" i="3"/>
  <c r="W183" i="3"/>
  <c r="V183" i="3"/>
  <c r="U183" i="3"/>
  <c r="AH182" i="3"/>
  <c r="AG182" i="3"/>
  <c r="AF182" i="3"/>
  <c r="W182" i="3"/>
  <c r="V182" i="3"/>
  <c r="U182" i="3"/>
  <c r="AH181" i="3"/>
  <c r="AG181" i="3"/>
  <c r="AF181" i="3"/>
  <c r="W181" i="3"/>
  <c r="V181" i="3"/>
  <c r="U181" i="3"/>
  <c r="AH180" i="3"/>
  <c r="AG180" i="3"/>
  <c r="AF180" i="3"/>
  <c r="W180" i="3"/>
  <c r="V180" i="3"/>
  <c r="U180" i="3"/>
  <c r="AH179" i="3"/>
  <c r="AG179" i="3"/>
  <c r="AF179" i="3"/>
  <c r="W179" i="3"/>
  <c r="V179" i="3"/>
  <c r="U179" i="3"/>
  <c r="AH178" i="3"/>
  <c r="AG178" i="3"/>
  <c r="AF178" i="3"/>
  <c r="W178" i="3"/>
  <c r="V178" i="3"/>
  <c r="U178" i="3"/>
  <c r="AH177" i="3"/>
  <c r="AG177" i="3"/>
  <c r="AF177" i="3"/>
  <c r="W177" i="3"/>
  <c r="V177" i="3"/>
  <c r="U177" i="3"/>
  <c r="AH176" i="3"/>
  <c r="AG176" i="3"/>
  <c r="AF176" i="3"/>
  <c r="W176" i="3"/>
  <c r="V176" i="3"/>
  <c r="U176" i="3"/>
  <c r="AH175" i="3"/>
  <c r="AG175" i="3"/>
  <c r="AF175" i="3"/>
  <c r="W175" i="3"/>
  <c r="V175" i="3"/>
  <c r="U175" i="3"/>
  <c r="AH174" i="3"/>
  <c r="AG174" i="3"/>
  <c r="AF174" i="3"/>
  <c r="W174" i="3"/>
  <c r="V174" i="3"/>
  <c r="U174" i="3"/>
  <c r="AH173" i="3"/>
  <c r="AG173" i="3"/>
  <c r="AF173" i="3"/>
  <c r="W173" i="3"/>
  <c r="V173" i="3"/>
  <c r="U173" i="3"/>
  <c r="AH172" i="3"/>
  <c r="AG172" i="3"/>
  <c r="AF172" i="3"/>
  <c r="W172" i="3"/>
  <c r="V172" i="3"/>
  <c r="U172" i="3"/>
  <c r="AH171" i="3"/>
  <c r="AG171" i="3"/>
  <c r="AF171" i="3"/>
  <c r="W171" i="3"/>
  <c r="V171" i="3"/>
  <c r="U171" i="3"/>
  <c r="AH170" i="3"/>
  <c r="AG170" i="3"/>
  <c r="AF170" i="3"/>
  <c r="W170" i="3"/>
  <c r="V170" i="3"/>
  <c r="U170" i="3"/>
  <c r="AH169" i="3"/>
  <c r="AG169" i="3"/>
  <c r="AF169" i="3"/>
  <c r="W169" i="3"/>
  <c r="V169" i="3"/>
  <c r="U169" i="3"/>
  <c r="AH168" i="3"/>
  <c r="AG168" i="3"/>
  <c r="AF168" i="3"/>
  <c r="W168" i="3"/>
  <c r="V168" i="3"/>
  <c r="U168" i="3"/>
  <c r="AH167" i="3"/>
  <c r="AG167" i="3"/>
  <c r="AF167" i="3"/>
  <c r="W167" i="3"/>
  <c r="V167" i="3"/>
  <c r="U167" i="3"/>
  <c r="AH166" i="3"/>
  <c r="AG166" i="3"/>
  <c r="AF166" i="3"/>
  <c r="W166" i="3"/>
  <c r="V166" i="3"/>
  <c r="U166" i="3"/>
  <c r="AH165" i="3"/>
  <c r="AG165" i="3"/>
  <c r="AF165" i="3"/>
  <c r="W165" i="3"/>
  <c r="V165" i="3"/>
  <c r="U165" i="3"/>
  <c r="AH164" i="3"/>
  <c r="AG164" i="3"/>
  <c r="AF164" i="3"/>
  <c r="W164" i="3"/>
  <c r="V164" i="3"/>
  <c r="U164" i="3"/>
  <c r="AH163" i="3"/>
  <c r="AG163" i="3"/>
  <c r="AF163" i="3"/>
  <c r="W163" i="3"/>
  <c r="V163" i="3"/>
  <c r="U163" i="3"/>
  <c r="O163" i="3" s="1"/>
  <c r="AH162" i="3"/>
  <c r="AG162" i="3"/>
  <c r="AF162" i="3"/>
  <c r="Z162" i="3" s="1"/>
  <c r="W162" i="3"/>
  <c r="V162" i="3"/>
  <c r="U162" i="3"/>
  <c r="AH161" i="3"/>
  <c r="AG161" i="3"/>
  <c r="AF161" i="3"/>
  <c r="W161" i="3"/>
  <c r="V161" i="3"/>
  <c r="U161" i="3"/>
  <c r="O161" i="3" s="1"/>
  <c r="AH160" i="3"/>
  <c r="AG160" i="3"/>
  <c r="AF160" i="3"/>
  <c r="W160" i="3"/>
  <c r="V160" i="3"/>
  <c r="U160" i="3"/>
  <c r="AH159" i="3"/>
  <c r="AG159" i="3"/>
  <c r="Z159" i="3" s="1"/>
  <c r="AF159" i="3"/>
  <c r="W159" i="3"/>
  <c r="V159" i="3"/>
  <c r="U159" i="3"/>
  <c r="AH158" i="3"/>
  <c r="AG158" i="3"/>
  <c r="AF158" i="3"/>
  <c r="W158" i="3"/>
  <c r="V158" i="3"/>
  <c r="U158" i="3"/>
  <c r="AH157" i="3"/>
  <c r="AG157" i="3"/>
  <c r="AF157" i="3"/>
  <c r="W157" i="3"/>
  <c r="V157" i="3"/>
  <c r="U157" i="3"/>
  <c r="AH156" i="3"/>
  <c r="AG156" i="3"/>
  <c r="AF156" i="3"/>
  <c r="Z156" i="3"/>
  <c r="W156" i="3"/>
  <c r="V156" i="3"/>
  <c r="U156" i="3"/>
  <c r="O156" i="3" s="1"/>
  <c r="AH155" i="3"/>
  <c r="AG155" i="3"/>
  <c r="AF155" i="3"/>
  <c r="W155" i="3"/>
  <c r="V155" i="3"/>
  <c r="U155" i="3"/>
  <c r="AH154" i="3"/>
  <c r="AG154" i="3"/>
  <c r="AF154" i="3"/>
  <c r="W154" i="3"/>
  <c r="V154" i="3"/>
  <c r="U154" i="3"/>
  <c r="AH153" i="3"/>
  <c r="AG153" i="3"/>
  <c r="AF153" i="3"/>
  <c r="W153" i="3"/>
  <c r="V153" i="3"/>
  <c r="U153" i="3"/>
  <c r="AH152" i="3"/>
  <c r="AG152" i="3"/>
  <c r="AF152" i="3"/>
  <c r="W152" i="3"/>
  <c r="V152" i="3"/>
  <c r="U152" i="3"/>
  <c r="AH151" i="3"/>
  <c r="AG151" i="3"/>
  <c r="AF151" i="3"/>
  <c r="W151" i="3"/>
  <c r="V151" i="3"/>
  <c r="U151" i="3"/>
  <c r="AH150" i="3"/>
  <c r="AG150" i="3"/>
  <c r="AF150" i="3"/>
  <c r="W150" i="3"/>
  <c r="V150" i="3"/>
  <c r="U150" i="3"/>
  <c r="AH149" i="3"/>
  <c r="AG149" i="3"/>
  <c r="AF149" i="3"/>
  <c r="W149" i="3"/>
  <c r="V149" i="3"/>
  <c r="U149" i="3"/>
  <c r="AH148" i="3"/>
  <c r="AG148" i="3"/>
  <c r="AF148" i="3"/>
  <c r="W148" i="3"/>
  <c r="V148" i="3"/>
  <c r="U148" i="3"/>
  <c r="AH147" i="3"/>
  <c r="AG147" i="3"/>
  <c r="AF147" i="3"/>
  <c r="W147" i="3"/>
  <c r="V147" i="3"/>
  <c r="U147" i="3"/>
  <c r="AH146" i="3"/>
  <c r="AG146" i="3"/>
  <c r="AF146" i="3"/>
  <c r="W146" i="3"/>
  <c r="V146" i="3"/>
  <c r="U146" i="3"/>
  <c r="AH145" i="3"/>
  <c r="AG145" i="3"/>
  <c r="AF145" i="3"/>
  <c r="W145" i="3"/>
  <c r="V145" i="3"/>
  <c r="U145" i="3"/>
  <c r="AH144" i="3"/>
  <c r="AG144" i="3"/>
  <c r="AF144" i="3"/>
  <c r="W144" i="3"/>
  <c r="V144" i="3"/>
  <c r="U144" i="3"/>
  <c r="AH143" i="3"/>
  <c r="AG143" i="3"/>
  <c r="AF143" i="3"/>
  <c r="W143" i="3"/>
  <c r="V143" i="3"/>
  <c r="U143" i="3"/>
  <c r="AH142" i="3"/>
  <c r="AG142" i="3"/>
  <c r="AF142" i="3"/>
  <c r="W142" i="3"/>
  <c r="V142" i="3"/>
  <c r="U142" i="3"/>
  <c r="AH141" i="3"/>
  <c r="AG141" i="3"/>
  <c r="AF141" i="3"/>
  <c r="W141" i="3"/>
  <c r="V141" i="3"/>
  <c r="U141" i="3"/>
  <c r="AH140" i="3"/>
  <c r="AG140" i="3"/>
  <c r="AF140" i="3"/>
  <c r="W140" i="3"/>
  <c r="V140" i="3"/>
  <c r="U140" i="3"/>
  <c r="AH139" i="3"/>
  <c r="AG139" i="3"/>
  <c r="AF139" i="3"/>
  <c r="W139" i="3"/>
  <c r="V139" i="3"/>
  <c r="U139" i="3"/>
  <c r="AH138" i="3"/>
  <c r="AG138" i="3"/>
  <c r="AF138" i="3"/>
  <c r="W138" i="3"/>
  <c r="V138" i="3"/>
  <c r="U138" i="3"/>
  <c r="AH137" i="3"/>
  <c r="AG137" i="3"/>
  <c r="AF137" i="3"/>
  <c r="W137" i="3"/>
  <c r="V137" i="3"/>
  <c r="U137" i="3"/>
  <c r="AH136" i="3"/>
  <c r="AG136" i="3"/>
  <c r="AF136" i="3"/>
  <c r="W136" i="3"/>
  <c r="V136" i="3"/>
  <c r="U136" i="3"/>
  <c r="AH135" i="3"/>
  <c r="AG135" i="3"/>
  <c r="AF135" i="3"/>
  <c r="W135" i="3"/>
  <c r="V135" i="3"/>
  <c r="U135" i="3"/>
  <c r="AH134" i="3"/>
  <c r="AG134" i="3"/>
  <c r="AF134" i="3"/>
  <c r="W134" i="3"/>
  <c r="V134" i="3"/>
  <c r="U134" i="3"/>
  <c r="AH133" i="3"/>
  <c r="AG133" i="3"/>
  <c r="AF133" i="3"/>
  <c r="W133" i="3"/>
  <c r="V133" i="3"/>
  <c r="U133" i="3"/>
  <c r="AH132" i="3"/>
  <c r="AG132" i="3"/>
  <c r="AF132" i="3"/>
  <c r="W132" i="3"/>
  <c r="V132" i="3"/>
  <c r="U132" i="3"/>
  <c r="AH131" i="3"/>
  <c r="AG131" i="3"/>
  <c r="AF131" i="3"/>
  <c r="W131" i="3"/>
  <c r="V131" i="3"/>
  <c r="U131" i="3"/>
  <c r="AH130" i="3"/>
  <c r="AG130" i="3"/>
  <c r="AF130" i="3"/>
  <c r="W130" i="3"/>
  <c r="V130" i="3"/>
  <c r="U130" i="3"/>
  <c r="AH129" i="3"/>
  <c r="AG129" i="3"/>
  <c r="AF129" i="3"/>
  <c r="W129" i="3"/>
  <c r="V129" i="3"/>
  <c r="U129" i="3"/>
  <c r="AH128" i="3"/>
  <c r="AG128" i="3"/>
  <c r="AF128" i="3"/>
  <c r="W128" i="3"/>
  <c r="V128" i="3"/>
  <c r="U128" i="3"/>
  <c r="AH127" i="3"/>
  <c r="AG127" i="3"/>
  <c r="AF127" i="3"/>
  <c r="W127" i="3"/>
  <c r="V127" i="3"/>
  <c r="U127" i="3"/>
  <c r="AH126" i="3"/>
  <c r="AG126" i="3"/>
  <c r="AF126" i="3"/>
  <c r="W126" i="3"/>
  <c r="V126" i="3"/>
  <c r="U126" i="3"/>
  <c r="AH125" i="3"/>
  <c r="AG125" i="3"/>
  <c r="AF125" i="3"/>
  <c r="W125" i="3"/>
  <c r="V125" i="3"/>
  <c r="U125" i="3"/>
  <c r="AH124" i="3"/>
  <c r="AG124" i="3"/>
  <c r="AF124" i="3"/>
  <c r="W124" i="3"/>
  <c r="V124" i="3"/>
  <c r="U124" i="3"/>
  <c r="AH123" i="3"/>
  <c r="AG123" i="3"/>
  <c r="AF123" i="3"/>
  <c r="W123" i="3"/>
  <c r="V123" i="3"/>
  <c r="U123" i="3"/>
  <c r="AJ122" i="3"/>
  <c r="AH122" i="3"/>
  <c r="AG122" i="3"/>
  <c r="AF122" i="3"/>
  <c r="W122" i="3"/>
  <c r="V122" i="3"/>
  <c r="U122" i="3"/>
  <c r="O122" i="3" s="1"/>
  <c r="AH121" i="3"/>
  <c r="AG121" i="3"/>
  <c r="AF121" i="3"/>
  <c r="W121" i="3"/>
  <c r="V121" i="3"/>
  <c r="U121" i="3"/>
  <c r="AH120" i="3"/>
  <c r="AG120" i="3"/>
  <c r="AF120" i="3"/>
  <c r="W120" i="3"/>
  <c r="V120" i="3"/>
  <c r="U120" i="3"/>
  <c r="AH119" i="3"/>
  <c r="AG119" i="3"/>
  <c r="AF119" i="3"/>
  <c r="W119" i="3"/>
  <c r="V119" i="3"/>
  <c r="U119" i="3"/>
  <c r="AH118" i="3"/>
  <c r="AG118" i="3"/>
  <c r="AF118" i="3"/>
  <c r="W118" i="3"/>
  <c r="V118" i="3"/>
  <c r="U118" i="3"/>
  <c r="O118" i="3" s="1"/>
  <c r="AH117" i="3"/>
  <c r="AG117" i="3"/>
  <c r="AF117" i="3"/>
  <c r="Z117" i="3" s="1"/>
  <c r="W117" i="3"/>
  <c r="V117" i="3"/>
  <c r="U117" i="3"/>
  <c r="AH116" i="3"/>
  <c r="AG116" i="3"/>
  <c r="AF116" i="3"/>
  <c r="W116" i="3"/>
  <c r="V116" i="3"/>
  <c r="U116" i="3"/>
  <c r="O116" i="3" s="1"/>
  <c r="AH115" i="3"/>
  <c r="AG115" i="3"/>
  <c r="AF115" i="3"/>
  <c r="W115" i="3"/>
  <c r="V115" i="3"/>
  <c r="U115" i="3"/>
  <c r="AH114" i="3"/>
  <c r="AG114" i="3"/>
  <c r="AF114" i="3"/>
  <c r="W114" i="3"/>
  <c r="V114" i="3"/>
  <c r="U114" i="3"/>
  <c r="AH113" i="3"/>
  <c r="AG113" i="3"/>
  <c r="AF113" i="3"/>
  <c r="Z113" i="3"/>
  <c r="W113" i="3"/>
  <c r="V113" i="3"/>
  <c r="U113" i="3"/>
  <c r="AH112" i="3"/>
  <c r="AG112" i="3"/>
  <c r="AF112" i="3"/>
  <c r="W112" i="3"/>
  <c r="V112" i="3"/>
  <c r="U112" i="3"/>
  <c r="AH111" i="3"/>
  <c r="AG111" i="3"/>
  <c r="AF111" i="3"/>
  <c r="W111" i="3"/>
  <c r="V111" i="3"/>
  <c r="U111" i="3"/>
  <c r="AH110" i="3"/>
  <c r="AG110" i="3"/>
  <c r="AF110" i="3"/>
  <c r="W110" i="3"/>
  <c r="V110" i="3"/>
  <c r="U110" i="3"/>
  <c r="AH109" i="3"/>
  <c r="AG109" i="3"/>
  <c r="AF109" i="3"/>
  <c r="W109" i="3"/>
  <c r="V109" i="3"/>
  <c r="U109" i="3"/>
  <c r="AH108" i="3"/>
  <c r="AG108" i="3"/>
  <c r="AF108" i="3"/>
  <c r="W108" i="3"/>
  <c r="V108" i="3"/>
  <c r="U108" i="3"/>
  <c r="AH107" i="3"/>
  <c r="AG107" i="3"/>
  <c r="AF107" i="3"/>
  <c r="Z107" i="3" s="1"/>
  <c r="W107" i="3"/>
  <c r="V107" i="3"/>
  <c r="U107" i="3"/>
  <c r="AH106" i="3"/>
  <c r="AG106" i="3"/>
  <c r="AF106" i="3"/>
  <c r="W106" i="3"/>
  <c r="V106" i="3"/>
  <c r="U106" i="3"/>
  <c r="AH105" i="3"/>
  <c r="AG105" i="3"/>
  <c r="AF105" i="3"/>
  <c r="W105" i="3"/>
  <c r="V105" i="3"/>
  <c r="U105" i="3"/>
  <c r="AH104" i="3"/>
  <c r="AG104" i="3"/>
  <c r="AF104" i="3"/>
  <c r="W104" i="3"/>
  <c r="V104" i="3"/>
  <c r="U104" i="3"/>
  <c r="AH103" i="3"/>
  <c r="AG103" i="3"/>
  <c r="AF103" i="3"/>
  <c r="W103" i="3"/>
  <c r="V103" i="3"/>
  <c r="U103" i="3"/>
  <c r="AH102" i="3"/>
  <c r="AG102" i="3"/>
  <c r="AF102" i="3"/>
  <c r="W102" i="3"/>
  <c r="V102" i="3"/>
  <c r="O102" i="3" s="1"/>
  <c r="U102" i="3"/>
  <c r="AH101" i="3"/>
  <c r="AG101" i="3"/>
  <c r="AF101" i="3"/>
  <c r="W101" i="3"/>
  <c r="V101" i="3"/>
  <c r="U101" i="3"/>
  <c r="AH100" i="3"/>
  <c r="AG100" i="3"/>
  <c r="AF100" i="3"/>
  <c r="W100" i="3"/>
  <c r="V100" i="3"/>
  <c r="U100" i="3"/>
  <c r="AH99" i="3"/>
  <c r="AG99" i="3"/>
  <c r="AF99" i="3"/>
  <c r="W99" i="3"/>
  <c r="V99" i="3"/>
  <c r="U99" i="3"/>
  <c r="AH98" i="3"/>
  <c r="AG98" i="3"/>
  <c r="AF98" i="3"/>
  <c r="W98" i="3"/>
  <c r="V98" i="3"/>
  <c r="U98" i="3"/>
  <c r="AH97" i="3"/>
  <c r="AG97" i="3"/>
  <c r="AF97" i="3"/>
  <c r="W97" i="3"/>
  <c r="V97" i="3"/>
  <c r="U97" i="3"/>
  <c r="AH96" i="3"/>
  <c r="AG96" i="3"/>
  <c r="AF96" i="3"/>
  <c r="W96" i="3"/>
  <c r="V96" i="3"/>
  <c r="U96" i="3"/>
  <c r="AH95" i="3"/>
  <c r="AG95" i="3"/>
  <c r="AF95" i="3"/>
  <c r="W95" i="3"/>
  <c r="V95" i="3"/>
  <c r="U95" i="3"/>
  <c r="AH94" i="3"/>
  <c r="AG94" i="3"/>
  <c r="AF94" i="3"/>
  <c r="W94" i="3"/>
  <c r="V94" i="3"/>
  <c r="U94" i="3"/>
  <c r="AH93" i="3"/>
  <c r="AG93" i="3"/>
  <c r="AF93" i="3"/>
  <c r="W93" i="3"/>
  <c r="V93" i="3"/>
  <c r="U93" i="3"/>
  <c r="AH92" i="3"/>
  <c r="AG92" i="3"/>
  <c r="AF92" i="3"/>
  <c r="W92" i="3"/>
  <c r="V92" i="3"/>
  <c r="U92" i="3"/>
  <c r="AH91" i="3"/>
  <c r="AG91" i="3"/>
  <c r="AF91" i="3"/>
  <c r="W91" i="3"/>
  <c r="V91" i="3"/>
  <c r="U91" i="3"/>
  <c r="AH90" i="3"/>
  <c r="AG90" i="3"/>
  <c r="AF90" i="3"/>
  <c r="W90" i="3"/>
  <c r="V90" i="3"/>
  <c r="U90" i="3"/>
  <c r="AH89" i="3"/>
  <c r="AG89" i="3"/>
  <c r="AF89" i="3"/>
  <c r="W89" i="3"/>
  <c r="V89" i="3"/>
  <c r="U89" i="3"/>
  <c r="O89" i="3" s="1"/>
  <c r="AH88" i="3"/>
  <c r="AG88" i="3"/>
  <c r="AF88" i="3"/>
  <c r="W88" i="3"/>
  <c r="V88" i="3"/>
  <c r="U88" i="3"/>
  <c r="AH87" i="3"/>
  <c r="AG87" i="3"/>
  <c r="AF87" i="3"/>
  <c r="W87" i="3"/>
  <c r="V87" i="3"/>
  <c r="U87" i="3"/>
  <c r="O87" i="3" s="1"/>
  <c r="AH86" i="3"/>
  <c r="AG86" i="3"/>
  <c r="AF86" i="3"/>
  <c r="W86" i="3"/>
  <c r="V86" i="3"/>
  <c r="U86" i="3"/>
  <c r="AH85" i="3"/>
  <c r="AG85" i="3"/>
  <c r="AF85" i="3"/>
  <c r="W85" i="3"/>
  <c r="V85" i="3"/>
  <c r="U85" i="3"/>
  <c r="AH84" i="3"/>
  <c r="AG84" i="3"/>
  <c r="AF84" i="3"/>
  <c r="W84" i="3"/>
  <c r="V84" i="3"/>
  <c r="U84" i="3"/>
  <c r="AH83" i="3"/>
  <c r="AG83" i="3"/>
  <c r="AF83" i="3"/>
  <c r="W83" i="3"/>
  <c r="V83" i="3"/>
  <c r="U83" i="3"/>
  <c r="AH82" i="3"/>
  <c r="AG82" i="3"/>
  <c r="AF82" i="3"/>
  <c r="W82" i="3"/>
  <c r="V82" i="3"/>
  <c r="U82" i="3"/>
  <c r="AH81" i="3"/>
  <c r="AG81" i="3"/>
  <c r="AF81" i="3"/>
  <c r="W81" i="3"/>
  <c r="V81" i="3"/>
  <c r="U81" i="3"/>
  <c r="AH80" i="3"/>
  <c r="AG80" i="3"/>
  <c r="AF80" i="3"/>
  <c r="W80" i="3"/>
  <c r="V80" i="3"/>
  <c r="U80" i="3"/>
  <c r="AH79" i="3"/>
  <c r="AG79" i="3"/>
  <c r="AF79" i="3"/>
  <c r="W79" i="3"/>
  <c r="V79" i="3"/>
  <c r="U79" i="3"/>
  <c r="AH78" i="3"/>
  <c r="AG78" i="3"/>
  <c r="AF78" i="3"/>
  <c r="W78" i="3"/>
  <c r="V78" i="3"/>
  <c r="U78" i="3"/>
  <c r="AH77" i="3"/>
  <c r="AG77" i="3"/>
  <c r="AF77" i="3"/>
  <c r="W77" i="3"/>
  <c r="V77" i="3"/>
  <c r="U77" i="3"/>
  <c r="AH76" i="3"/>
  <c r="AG76" i="3"/>
  <c r="AF76" i="3"/>
  <c r="W76" i="3"/>
  <c r="V76" i="3"/>
  <c r="U76" i="3"/>
  <c r="AH75" i="3"/>
  <c r="AG75" i="3"/>
  <c r="AF75" i="3"/>
  <c r="W75" i="3"/>
  <c r="V75" i="3"/>
  <c r="U75" i="3"/>
  <c r="AH74" i="3"/>
  <c r="AG74" i="3"/>
  <c r="AF74" i="3"/>
  <c r="W74" i="3"/>
  <c r="V74" i="3"/>
  <c r="O74" i="3" s="1"/>
  <c r="U74" i="3"/>
  <c r="AH73" i="3"/>
  <c r="AG73" i="3"/>
  <c r="AF73" i="3"/>
  <c r="W73" i="3"/>
  <c r="V73" i="3"/>
  <c r="U73" i="3"/>
  <c r="AH72" i="3"/>
  <c r="AG72" i="3"/>
  <c r="AF72" i="3"/>
  <c r="Z72" i="3" s="1"/>
  <c r="W72" i="3"/>
  <c r="V72" i="3"/>
  <c r="U72" i="3"/>
  <c r="AH71" i="3"/>
  <c r="AG71" i="3"/>
  <c r="AF71" i="3"/>
  <c r="W71" i="3"/>
  <c r="V71" i="3"/>
  <c r="U71" i="3"/>
  <c r="O71" i="3" s="1"/>
  <c r="AH70" i="3"/>
  <c r="AG70" i="3"/>
  <c r="AF70" i="3"/>
  <c r="W70" i="3"/>
  <c r="V70" i="3"/>
  <c r="U70" i="3"/>
  <c r="AH69" i="3"/>
  <c r="AG69" i="3"/>
  <c r="AF69" i="3"/>
  <c r="W69" i="3"/>
  <c r="V69" i="3"/>
  <c r="U69" i="3"/>
  <c r="AH68" i="3"/>
  <c r="AG68" i="3"/>
  <c r="AF68" i="3"/>
  <c r="W68" i="3"/>
  <c r="V68" i="3"/>
  <c r="U68" i="3"/>
  <c r="AH67" i="3"/>
  <c r="AG67" i="3"/>
  <c r="AF67" i="3"/>
  <c r="W67" i="3"/>
  <c r="V67" i="3"/>
  <c r="U67" i="3"/>
  <c r="AH66" i="3"/>
  <c r="AG66" i="3"/>
  <c r="AF66" i="3"/>
  <c r="W66" i="3"/>
  <c r="V66" i="3"/>
  <c r="U66" i="3"/>
  <c r="AH65" i="3"/>
  <c r="AG65" i="3"/>
  <c r="AF65" i="3"/>
  <c r="W65" i="3"/>
  <c r="V65" i="3"/>
  <c r="U65" i="3"/>
  <c r="O65" i="3" s="1"/>
  <c r="AH64" i="3"/>
  <c r="AG64" i="3"/>
  <c r="AF64" i="3"/>
  <c r="Z64" i="3" s="1"/>
  <c r="W64" i="3"/>
  <c r="V64" i="3"/>
  <c r="U64" i="3"/>
  <c r="AH63" i="3"/>
  <c r="AG63" i="3"/>
  <c r="AF63" i="3"/>
  <c r="W63" i="3"/>
  <c r="V63" i="3"/>
  <c r="U63" i="3"/>
  <c r="O63" i="3" s="1"/>
  <c r="AH62" i="3"/>
  <c r="AG62" i="3"/>
  <c r="AF62" i="3"/>
  <c r="W62" i="3"/>
  <c r="V62" i="3"/>
  <c r="U62" i="3"/>
  <c r="AH61" i="3"/>
  <c r="AG61" i="3"/>
  <c r="AF61" i="3"/>
  <c r="W61" i="3"/>
  <c r="V61" i="3"/>
  <c r="U61" i="3"/>
  <c r="AH60" i="3"/>
  <c r="AG60" i="3"/>
  <c r="AF60" i="3"/>
  <c r="W60" i="3"/>
  <c r="V60" i="3"/>
  <c r="U60" i="3"/>
  <c r="AH59" i="3"/>
  <c r="AG59" i="3"/>
  <c r="AF59" i="3"/>
  <c r="W59" i="3"/>
  <c r="V59" i="3"/>
  <c r="U59" i="3"/>
  <c r="O59" i="3" s="1"/>
  <c r="AH58" i="3"/>
  <c r="AG58" i="3"/>
  <c r="AF58" i="3"/>
  <c r="W58" i="3"/>
  <c r="V58" i="3"/>
  <c r="U58" i="3"/>
  <c r="AH57" i="3"/>
  <c r="AG57" i="3"/>
  <c r="AF57" i="3"/>
  <c r="W57" i="3"/>
  <c r="V57" i="3"/>
  <c r="U57" i="3"/>
  <c r="AH56" i="3"/>
  <c r="AG56" i="3"/>
  <c r="AF56" i="3"/>
  <c r="Z56" i="3" s="1"/>
  <c r="W56" i="3"/>
  <c r="V56" i="3"/>
  <c r="U56" i="3"/>
  <c r="AH55" i="3"/>
  <c r="AG55" i="3"/>
  <c r="AF55" i="3"/>
  <c r="W55" i="3"/>
  <c r="V55" i="3"/>
  <c r="U55" i="3"/>
  <c r="O55" i="3" s="1"/>
  <c r="AH54" i="3"/>
  <c r="AG54" i="3"/>
  <c r="AF54" i="3"/>
  <c r="W54" i="3"/>
  <c r="V54" i="3"/>
  <c r="U54" i="3"/>
  <c r="AH53" i="3"/>
  <c r="AG53" i="3"/>
  <c r="AF53" i="3"/>
  <c r="W53" i="3"/>
  <c r="V53" i="3"/>
  <c r="U53" i="3"/>
  <c r="AH52" i="3"/>
  <c r="AG52" i="3"/>
  <c r="AF52" i="3"/>
  <c r="W52" i="3"/>
  <c r="V52" i="3"/>
  <c r="U52" i="3"/>
  <c r="AH51" i="3"/>
  <c r="AG51" i="3"/>
  <c r="AF51" i="3"/>
  <c r="W51" i="3"/>
  <c r="V51" i="3"/>
  <c r="U51" i="3"/>
  <c r="AH50" i="3"/>
  <c r="AG50" i="3"/>
  <c r="AF50" i="3"/>
  <c r="W50" i="3"/>
  <c r="V50" i="3"/>
  <c r="U50" i="3"/>
  <c r="AH49" i="3"/>
  <c r="AG49" i="3"/>
  <c r="AF49" i="3"/>
  <c r="W49" i="3"/>
  <c r="V49" i="3"/>
  <c r="U49" i="3"/>
  <c r="AH48" i="3"/>
  <c r="AG48" i="3"/>
  <c r="AF48" i="3"/>
  <c r="W48" i="3"/>
  <c r="V48" i="3"/>
  <c r="U48" i="3"/>
  <c r="AH47" i="3"/>
  <c r="AG47" i="3"/>
  <c r="AF47" i="3"/>
  <c r="W47" i="3"/>
  <c r="V47" i="3"/>
  <c r="U47" i="3"/>
  <c r="AH46" i="3"/>
  <c r="AG46" i="3"/>
  <c r="AF46" i="3"/>
  <c r="W46" i="3"/>
  <c r="V46" i="3"/>
  <c r="U46" i="3"/>
  <c r="AH45" i="3"/>
  <c r="AG45" i="3"/>
  <c r="AF45" i="3"/>
  <c r="W45" i="3"/>
  <c r="V45" i="3"/>
  <c r="U45" i="3"/>
  <c r="AH44" i="3"/>
  <c r="AG44" i="3"/>
  <c r="AF44" i="3"/>
  <c r="W44" i="3"/>
  <c r="V44" i="3"/>
  <c r="U44" i="3"/>
  <c r="AH43" i="3"/>
  <c r="AG43" i="3"/>
  <c r="AF43" i="3"/>
  <c r="W43" i="3"/>
  <c r="V43" i="3"/>
  <c r="U43" i="3"/>
  <c r="AH42" i="3"/>
  <c r="AG42" i="3"/>
  <c r="AF42" i="3"/>
  <c r="W42" i="3"/>
  <c r="V42" i="3"/>
  <c r="U42" i="3"/>
  <c r="AH41" i="3"/>
  <c r="AG41" i="3"/>
  <c r="AF41" i="3"/>
  <c r="Z41" i="3" s="1"/>
  <c r="W41" i="3"/>
  <c r="V41" i="3"/>
  <c r="U41" i="3"/>
  <c r="AH40" i="3"/>
  <c r="AG40" i="3"/>
  <c r="AF40" i="3"/>
  <c r="W40" i="3"/>
  <c r="V40" i="3"/>
  <c r="U40" i="3"/>
  <c r="AH39" i="3"/>
  <c r="AG39" i="3"/>
  <c r="AF39" i="3"/>
  <c r="Z39" i="3" s="1"/>
  <c r="W39" i="3"/>
  <c r="V39" i="3"/>
  <c r="U39" i="3"/>
  <c r="AH38" i="3"/>
  <c r="AG38" i="3"/>
  <c r="AF38" i="3"/>
  <c r="W38" i="3"/>
  <c r="V38" i="3"/>
  <c r="U38" i="3"/>
  <c r="AH37" i="3"/>
  <c r="AG37" i="3"/>
  <c r="AF37" i="3"/>
  <c r="Z37" i="3" s="1"/>
  <c r="W37" i="3"/>
  <c r="V37" i="3"/>
  <c r="U37" i="3"/>
  <c r="AH36" i="3"/>
  <c r="AG36" i="3"/>
  <c r="AF36" i="3"/>
  <c r="W36" i="3"/>
  <c r="V36" i="3"/>
  <c r="U36" i="3"/>
  <c r="AH35" i="3"/>
  <c r="AG35" i="3"/>
  <c r="AF35" i="3"/>
  <c r="W35" i="3"/>
  <c r="V35" i="3"/>
  <c r="U35" i="3"/>
  <c r="AH34" i="3"/>
  <c r="AG34" i="3"/>
  <c r="AF34" i="3"/>
  <c r="W34" i="3"/>
  <c r="V34" i="3"/>
  <c r="U34" i="3"/>
  <c r="AH33" i="3"/>
  <c r="AG33" i="3"/>
  <c r="AF33" i="3"/>
  <c r="W33" i="3"/>
  <c r="O33" i="3" s="1"/>
  <c r="V33" i="3"/>
  <c r="U33" i="3"/>
  <c r="AH32" i="3"/>
  <c r="AG32" i="3"/>
  <c r="AF32" i="3"/>
  <c r="W32" i="3"/>
  <c r="V32" i="3"/>
  <c r="U32" i="3"/>
  <c r="AH31" i="3"/>
  <c r="AG31" i="3"/>
  <c r="AF31" i="3"/>
  <c r="Z31" i="3" s="1"/>
  <c r="W31" i="3"/>
  <c r="V31" i="3"/>
  <c r="U31" i="3"/>
  <c r="O31" i="3" s="1"/>
  <c r="AH30" i="3"/>
  <c r="AG30" i="3"/>
  <c r="AF30" i="3"/>
  <c r="W30" i="3"/>
  <c r="V30" i="3"/>
  <c r="U30" i="3"/>
  <c r="AH29" i="3"/>
  <c r="AG29" i="3"/>
  <c r="AF29" i="3"/>
  <c r="Z29" i="3" s="1"/>
  <c r="W29" i="3"/>
  <c r="V29" i="3"/>
  <c r="U29" i="3"/>
  <c r="AH28" i="3"/>
  <c r="AG28" i="3"/>
  <c r="AF28" i="3"/>
  <c r="W28" i="3"/>
  <c r="V28" i="3"/>
  <c r="U28" i="3"/>
  <c r="AH27" i="3"/>
  <c r="AG27" i="3"/>
  <c r="AF27" i="3"/>
  <c r="Z27" i="3" s="1"/>
  <c r="W27" i="3"/>
  <c r="V27" i="3"/>
  <c r="U27" i="3"/>
  <c r="AH26" i="3"/>
  <c r="AG26" i="3"/>
  <c r="AF26" i="3"/>
  <c r="W26" i="3"/>
  <c r="V26" i="3"/>
  <c r="U26" i="3"/>
  <c r="AH25" i="3"/>
  <c r="AG25" i="3"/>
  <c r="AF25" i="3"/>
  <c r="W25" i="3"/>
  <c r="V25" i="3"/>
  <c r="U25" i="3"/>
  <c r="AH24" i="3"/>
  <c r="AG24" i="3"/>
  <c r="AF24" i="3"/>
  <c r="W24" i="3"/>
  <c r="V24" i="3"/>
  <c r="U24" i="3"/>
  <c r="AH23" i="3"/>
  <c r="AG23" i="3"/>
  <c r="AF23" i="3"/>
  <c r="W23" i="3"/>
  <c r="V23" i="3"/>
  <c r="U23" i="3"/>
  <c r="AH22" i="3"/>
  <c r="AG22" i="3"/>
  <c r="AF22" i="3"/>
  <c r="W22" i="3"/>
  <c r="V22" i="3"/>
  <c r="U22" i="3"/>
  <c r="AH21" i="3"/>
  <c r="AG21" i="3"/>
  <c r="AF21" i="3"/>
  <c r="Z21" i="3" s="1"/>
  <c r="W21" i="3"/>
  <c r="V21" i="3"/>
  <c r="U21" i="3"/>
  <c r="AH20" i="3"/>
  <c r="AG20" i="3"/>
  <c r="AF20" i="3"/>
  <c r="W20" i="3"/>
  <c r="V20" i="3"/>
  <c r="U20" i="3"/>
  <c r="AH19" i="3"/>
  <c r="AG19" i="3"/>
  <c r="AF19" i="3"/>
  <c r="W19" i="3"/>
  <c r="V19" i="3"/>
  <c r="U19" i="3"/>
  <c r="AH18" i="3"/>
  <c r="AG18" i="3"/>
  <c r="AF18" i="3"/>
  <c r="W18" i="3"/>
  <c r="V18" i="3"/>
  <c r="U18" i="3"/>
  <c r="AH17" i="3"/>
  <c r="AG17" i="3"/>
  <c r="AF17" i="3"/>
  <c r="W17" i="3"/>
  <c r="V17" i="3"/>
  <c r="U17" i="3"/>
  <c r="AH16" i="3"/>
  <c r="AG16" i="3"/>
  <c r="AF16" i="3"/>
  <c r="W16" i="3"/>
  <c r="V16" i="3"/>
  <c r="U16" i="3"/>
  <c r="AH15" i="3"/>
  <c r="AG15" i="3"/>
  <c r="AF15" i="3"/>
  <c r="W15" i="3"/>
  <c r="V15" i="3"/>
  <c r="U15" i="3"/>
  <c r="O15" i="3"/>
  <c r="AH14" i="3"/>
  <c r="AG14" i="3"/>
  <c r="AF14" i="3"/>
  <c r="W14" i="3"/>
  <c r="V14" i="3"/>
  <c r="U14" i="3"/>
  <c r="AH13" i="3"/>
  <c r="AG13" i="3"/>
  <c r="AF13" i="3"/>
  <c r="W13" i="3"/>
  <c r="V13" i="3"/>
  <c r="U13" i="3"/>
  <c r="AH12" i="3"/>
  <c r="AG12" i="3"/>
  <c r="AF12" i="3"/>
  <c r="W12" i="3"/>
  <c r="V12" i="3"/>
  <c r="U12" i="3"/>
  <c r="AH11" i="3"/>
  <c r="AG11" i="3"/>
  <c r="AF11" i="3"/>
  <c r="W11" i="3"/>
  <c r="V11" i="3"/>
  <c r="U11" i="3"/>
  <c r="AH10" i="3"/>
  <c r="AG10" i="3"/>
  <c r="AF10" i="3"/>
  <c r="W10" i="3"/>
  <c r="V10" i="3"/>
  <c r="U10" i="3"/>
  <c r="AH9" i="3"/>
  <c r="AG9" i="3"/>
  <c r="AF9" i="3"/>
  <c r="W9" i="3"/>
  <c r="V9" i="3"/>
  <c r="U9" i="3"/>
  <c r="O9" i="3" s="1"/>
  <c r="AH8" i="3"/>
  <c r="AG8" i="3"/>
  <c r="AF8" i="3"/>
  <c r="Z8" i="3" s="1"/>
  <c r="W8" i="3"/>
  <c r="V8" i="3"/>
  <c r="U8" i="3"/>
  <c r="AH7" i="3"/>
  <c r="AG7" i="3"/>
  <c r="AF7" i="3"/>
  <c r="W7" i="3"/>
  <c r="V7" i="3"/>
  <c r="U7" i="3"/>
  <c r="AH6" i="3"/>
  <c r="AG6" i="3"/>
  <c r="AF6" i="3"/>
  <c r="W6" i="3"/>
  <c r="V6" i="3"/>
  <c r="U6" i="3"/>
  <c r="AH5" i="3"/>
  <c r="AG5" i="3"/>
  <c r="AF5" i="3"/>
  <c r="W5" i="3"/>
  <c r="V5" i="3"/>
  <c r="U5" i="3"/>
  <c r="AH4" i="3"/>
  <c r="AG4" i="3"/>
  <c r="AF4" i="3"/>
  <c r="Z4" i="3" s="1"/>
  <c r="W4" i="3"/>
  <c r="V4" i="3"/>
  <c r="U4" i="3"/>
  <c r="AH3" i="3"/>
  <c r="AG3" i="3"/>
  <c r="AF3" i="3"/>
  <c r="W3" i="3"/>
  <c r="V3" i="3"/>
  <c r="U3" i="3"/>
  <c r="A3" i="3"/>
  <c r="AH2" i="3"/>
  <c r="AG2" i="3"/>
  <c r="AF2" i="3"/>
  <c r="W2" i="3"/>
  <c r="V2" i="3"/>
  <c r="U2" i="3"/>
  <c r="O2" i="3" s="1"/>
  <c r="B2" i="3"/>
  <c r="H3" i="2"/>
  <c r="B33" i="2" l="1"/>
  <c r="L1021" i="6"/>
  <c r="L1019" i="6"/>
  <c r="L1017" i="6"/>
  <c r="L1015" i="6"/>
  <c r="L1013" i="6"/>
  <c r="L1011" i="6"/>
  <c r="L1009" i="6"/>
  <c r="L1007" i="6"/>
  <c r="L1005" i="6"/>
  <c r="L1003" i="6"/>
  <c r="L1001" i="6"/>
  <c r="L999" i="6"/>
  <c r="L997" i="6"/>
  <c r="L995" i="6"/>
  <c r="L993" i="6"/>
  <c r="K1008" i="6"/>
  <c r="K1002" i="6"/>
  <c r="K998" i="6"/>
  <c r="K994" i="6"/>
  <c r="J1020" i="6"/>
  <c r="J1014" i="6"/>
  <c r="J1012" i="6"/>
  <c r="J1006" i="6"/>
  <c r="J1002" i="6"/>
  <c r="J998" i="6"/>
  <c r="J994" i="6"/>
  <c r="K1021" i="6"/>
  <c r="K1019" i="6"/>
  <c r="K1017" i="6"/>
  <c r="K1015" i="6"/>
  <c r="K1013" i="6"/>
  <c r="K1011" i="6"/>
  <c r="K1009" i="6"/>
  <c r="K1007" i="6"/>
  <c r="K1005" i="6"/>
  <c r="K1003" i="6"/>
  <c r="K1001" i="6"/>
  <c r="K999" i="6"/>
  <c r="K997" i="6"/>
  <c r="K995" i="6"/>
  <c r="K993" i="6"/>
  <c r="J1021" i="6"/>
  <c r="J1019" i="6"/>
  <c r="J1017" i="6"/>
  <c r="J1015" i="6"/>
  <c r="J1013" i="6"/>
  <c r="J1011" i="6"/>
  <c r="J1009" i="6"/>
  <c r="J1007" i="6"/>
  <c r="J1005" i="6"/>
  <c r="J1003" i="6"/>
  <c r="J1001" i="6"/>
  <c r="J999" i="6"/>
  <c r="J997" i="6"/>
  <c r="J995" i="6"/>
  <c r="J993" i="6"/>
  <c r="I1021" i="6"/>
  <c r="I1019" i="6"/>
  <c r="I1017" i="6"/>
  <c r="I1015" i="6"/>
  <c r="I1013" i="6"/>
  <c r="I1011" i="6"/>
  <c r="I1009" i="6"/>
  <c r="I1007" i="6"/>
  <c r="I1005" i="6"/>
  <c r="I1003" i="6"/>
  <c r="I1001" i="6"/>
  <c r="I999" i="6"/>
  <c r="I997" i="6"/>
  <c r="I995" i="6"/>
  <c r="I993" i="6"/>
  <c r="L1020" i="6"/>
  <c r="L1018" i="6"/>
  <c r="L1016" i="6"/>
  <c r="L1014" i="6"/>
  <c r="L1012" i="6"/>
  <c r="L1010" i="6"/>
  <c r="L1008" i="6"/>
  <c r="L1006" i="6"/>
  <c r="L1004" i="6"/>
  <c r="L1002" i="6"/>
  <c r="L1000" i="6"/>
  <c r="L998" i="6"/>
  <c r="L996" i="6"/>
  <c r="L994" i="6"/>
  <c r="J992" i="6"/>
  <c r="K1020" i="6"/>
  <c r="K1018" i="6"/>
  <c r="K1016" i="6"/>
  <c r="K1014" i="6"/>
  <c r="K1012" i="6"/>
  <c r="K1010" i="6"/>
  <c r="K1006" i="6"/>
  <c r="K1000" i="6"/>
  <c r="I992" i="6"/>
  <c r="J1016" i="6"/>
  <c r="J1008" i="6"/>
  <c r="J1000" i="6"/>
  <c r="I1020" i="6"/>
  <c r="I1018" i="6"/>
  <c r="I1016" i="6"/>
  <c r="I1014" i="6"/>
  <c r="I1012" i="6"/>
  <c r="I1010" i="6"/>
  <c r="I1008" i="6"/>
  <c r="I1006" i="6"/>
  <c r="I1004" i="6"/>
  <c r="I1002" i="6"/>
  <c r="I1000" i="6"/>
  <c r="I998" i="6"/>
  <c r="I996" i="6"/>
  <c r="I994" i="6"/>
  <c r="K1004" i="6"/>
  <c r="K996" i="6"/>
  <c r="J1018" i="6"/>
  <c r="J1010" i="6"/>
  <c r="J1004" i="6"/>
  <c r="J996" i="6"/>
  <c r="L985" i="6"/>
  <c r="L983" i="6"/>
  <c r="K985" i="6"/>
  <c r="K983" i="6"/>
  <c r="K981" i="6"/>
  <c r="K979" i="6"/>
  <c r="K977" i="6"/>
  <c r="K975" i="6"/>
  <c r="K973" i="6"/>
  <c r="K971" i="6"/>
  <c r="K969" i="6"/>
  <c r="K967" i="6"/>
  <c r="K965" i="6"/>
  <c r="K963" i="6"/>
  <c r="J990" i="6"/>
  <c r="J988" i="6"/>
  <c r="J986" i="6"/>
  <c r="J960" i="6"/>
  <c r="J958" i="6"/>
  <c r="J956" i="6"/>
  <c r="J954" i="6"/>
  <c r="J952" i="6"/>
  <c r="J950" i="6"/>
  <c r="J948" i="6"/>
  <c r="J946" i="6"/>
  <c r="J944" i="6"/>
  <c r="J942" i="6"/>
  <c r="J940" i="6"/>
  <c r="J938" i="6"/>
  <c r="J936" i="6"/>
  <c r="J934" i="6"/>
  <c r="J932" i="6"/>
  <c r="D78" i="6" a="1"/>
  <c r="D78" i="6" s="1"/>
  <c r="D70" i="6" a="1"/>
  <c r="D70" i="6" s="1"/>
  <c r="D62" i="6" a="1"/>
  <c r="D62" i="6" s="1"/>
  <c r="D54" i="6" a="1"/>
  <c r="D54" i="6" s="1"/>
  <c r="D46" i="6" a="1"/>
  <c r="D46" i="6" s="1"/>
  <c r="D38" i="6" a="1"/>
  <c r="D38" i="6" s="1"/>
  <c r="D30" i="6" a="1"/>
  <c r="D30" i="6" s="1"/>
  <c r="D22" i="6" a="1"/>
  <c r="D22" i="6" s="1"/>
  <c r="D14" i="6" a="1"/>
  <c r="D14" i="6" s="1"/>
  <c r="D6" i="6" a="1"/>
  <c r="D6" i="6" s="1"/>
  <c r="J1109" i="6"/>
  <c r="J1101" i="6"/>
  <c r="J1093" i="6"/>
  <c r="J1085" i="6"/>
  <c r="J1077" i="6"/>
  <c r="J1069" i="6"/>
  <c r="J1061" i="6"/>
  <c r="J1053" i="6"/>
  <c r="K235" i="6"/>
  <c r="K227" i="6"/>
  <c r="K219" i="6"/>
  <c r="L241" i="6"/>
  <c r="L233" i="6"/>
  <c r="L225" i="6"/>
  <c r="L217" i="6"/>
  <c r="J985" i="6"/>
  <c r="J983" i="6"/>
  <c r="J981" i="6"/>
  <c r="J979" i="6"/>
  <c r="J977" i="6"/>
  <c r="J973" i="6"/>
  <c r="J971" i="6"/>
  <c r="J969" i="6"/>
  <c r="J967" i="6"/>
  <c r="J965" i="6"/>
  <c r="J963" i="6"/>
  <c r="I990" i="6"/>
  <c r="I988" i="6"/>
  <c r="I986" i="6"/>
  <c r="J975" i="6"/>
  <c r="I985" i="6"/>
  <c r="I983" i="6"/>
  <c r="I981" i="6"/>
  <c r="I979" i="6"/>
  <c r="I977" i="6"/>
  <c r="I975" i="6"/>
  <c r="I973" i="6"/>
  <c r="I971" i="6"/>
  <c r="I969" i="6"/>
  <c r="I967" i="6"/>
  <c r="I965" i="6"/>
  <c r="I963" i="6"/>
  <c r="L991" i="6"/>
  <c r="L989" i="6"/>
  <c r="L987" i="6"/>
  <c r="L961" i="6"/>
  <c r="L959" i="6"/>
  <c r="L957" i="6"/>
  <c r="L955" i="6"/>
  <c r="L953" i="6"/>
  <c r="L951" i="6"/>
  <c r="L949" i="6"/>
  <c r="L947" i="6"/>
  <c r="L945" i="6"/>
  <c r="L943" i="6"/>
  <c r="L941" i="6"/>
  <c r="L939" i="6"/>
  <c r="L937" i="6"/>
  <c r="L935" i="6"/>
  <c r="L933" i="6"/>
  <c r="D84" i="6" a="1"/>
  <c r="D84" i="6" s="1"/>
  <c r="D76" i="6" a="1"/>
  <c r="D76" i="6" s="1"/>
  <c r="D68" i="6" a="1"/>
  <c r="D68" i="6" s="1"/>
  <c r="D60" i="6" a="1"/>
  <c r="D60" i="6" s="1"/>
  <c r="D52" i="6" a="1"/>
  <c r="D52" i="6" s="1"/>
  <c r="D44" i="6" a="1"/>
  <c r="D44" i="6" s="1"/>
  <c r="D36" i="6" a="1"/>
  <c r="D36" i="6" s="1"/>
  <c r="D28" i="6" a="1"/>
  <c r="D28" i="6" s="1"/>
  <c r="D20" i="6" a="1"/>
  <c r="D20" i="6" s="1"/>
  <c r="D12" i="6" a="1"/>
  <c r="D12" i="6" s="1"/>
  <c r="D4" i="6" a="1"/>
  <c r="D4" i="6" s="1"/>
  <c r="J1107" i="6"/>
  <c r="J1099" i="6"/>
  <c r="J1091" i="6"/>
  <c r="J1083" i="6"/>
  <c r="J1075" i="6"/>
  <c r="J1067" i="6"/>
  <c r="J1059" i="6"/>
  <c r="K241" i="6"/>
  <c r="K233" i="6"/>
  <c r="K225" i="6"/>
  <c r="K217" i="6"/>
  <c r="L239" i="6"/>
  <c r="L231" i="6"/>
  <c r="L223" i="6"/>
  <c r="L215" i="6"/>
  <c r="K982" i="6"/>
  <c r="K978" i="6"/>
  <c r="K974" i="6"/>
  <c r="K970" i="6"/>
  <c r="K966" i="6"/>
  <c r="K962" i="6"/>
  <c r="J991" i="6"/>
  <c r="J987" i="6"/>
  <c r="J959" i="6"/>
  <c r="J955" i="6"/>
  <c r="J949" i="6"/>
  <c r="J945" i="6"/>
  <c r="J939" i="6"/>
  <c r="J935" i="6"/>
  <c r="D82" i="6" a="1"/>
  <c r="D82" i="6" s="1"/>
  <c r="D58" i="6" a="1"/>
  <c r="D58" i="6" s="1"/>
  <c r="L984" i="6"/>
  <c r="L982" i="6"/>
  <c r="L980" i="6"/>
  <c r="L978" i="6"/>
  <c r="L976" i="6"/>
  <c r="L974" i="6"/>
  <c r="L972" i="6"/>
  <c r="L970" i="6"/>
  <c r="L968" i="6"/>
  <c r="L966" i="6"/>
  <c r="L964" i="6"/>
  <c r="L962" i="6"/>
  <c r="K991" i="6"/>
  <c r="K989" i="6"/>
  <c r="K987" i="6"/>
  <c r="K961" i="6"/>
  <c r="K959" i="6"/>
  <c r="K957" i="6"/>
  <c r="K955" i="6"/>
  <c r="K953" i="6"/>
  <c r="K951" i="6"/>
  <c r="K949" i="6"/>
  <c r="K947" i="6"/>
  <c r="K945" i="6"/>
  <c r="K943" i="6"/>
  <c r="K941" i="6"/>
  <c r="K939" i="6"/>
  <c r="K937" i="6"/>
  <c r="K935" i="6"/>
  <c r="K933" i="6"/>
  <c r="D83" i="6" a="1"/>
  <c r="D83" i="6" s="1"/>
  <c r="D75" i="6" a="1"/>
  <c r="D75" i="6" s="1"/>
  <c r="D67" i="6" a="1"/>
  <c r="D67" i="6" s="1"/>
  <c r="D59" i="6" a="1"/>
  <c r="D59" i="6" s="1"/>
  <c r="D51" i="6" a="1"/>
  <c r="D51" i="6" s="1"/>
  <c r="D43" i="6" a="1"/>
  <c r="D43" i="6" s="1"/>
  <c r="D35" i="6" a="1"/>
  <c r="D35" i="6" s="1"/>
  <c r="D27" i="6" a="1"/>
  <c r="D27" i="6" s="1"/>
  <c r="D19" i="6" a="1"/>
  <c r="D19" i="6" s="1"/>
  <c r="D11" i="6" a="1"/>
  <c r="D11" i="6" s="1"/>
  <c r="D3" i="6" a="1"/>
  <c r="D3" i="6" s="1"/>
  <c r="J1106" i="6"/>
  <c r="J1098" i="6"/>
  <c r="J1090" i="6"/>
  <c r="J1082" i="6"/>
  <c r="J1074" i="6"/>
  <c r="J1066" i="6"/>
  <c r="J1058" i="6"/>
  <c r="K240" i="6"/>
  <c r="K232" i="6"/>
  <c r="K224" i="6"/>
  <c r="K216" i="6"/>
  <c r="L238" i="6"/>
  <c r="L230" i="6"/>
  <c r="L222" i="6"/>
  <c r="L214" i="6"/>
  <c r="K984" i="6"/>
  <c r="K980" i="6"/>
  <c r="K972" i="6"/>
  <c r="K968" i="6"/>
  <c r="K964" i="6"/>
  <c r="J989" i="6"/>
  <c r="J961" i="6"/>
  <c r="J957" i="6"/>
  <c r="J953" i="6"/>
  <c r="J951" i="6"/>
  <c r="J947" i="6"/>
  <c r="J943" i="6"/>
  <c r="J937" i="6"/>
  <c r="J933" i="6"/>
  <c r="D74" i="6" a="1"/>
  <c r="D74" i="6" s="1"/>
  <c r="D50" i="6" a="1"/>
  <c r="D50" i="6" s="1"/>
  <c r="K976" i="6"/>
  <c r="J941" i="6"/>
  <c r="D66" i="6" a="1"/>
  <c r="D66" i="6" s="1"/>
  <c r="J984" i="6"/>
  <c r="J982" i="6"/>
  <c r="J980" i="6"/>
  <c r="J978" i="6"/>
  <c r="J976" i="6"/>
  <c r="J974" i="6"/>
  <c r="J972" i="6"/>
  <c r="J970" i="6"/>
  <c r="J968" i="6"/>
  <c r="J966" i="6"/>
  <c r="J964" i="6"/>
  <c r="J962" i="6"/>
  <c r="I991" i="6"/>
  <c r="I989" i="6"/>
  <c r="I987" i="6"/>
  <c r="I961" i="6"/>
  <c r="I959" i="6"/>
  <c r="I957" i="6"/>
  <c r="I955" i="6"/>
  <c r="I953" i="6"/>
  <c r="I951" i="6"/>
  <c r="I949" i="6"/>
  <c r="I947" i="6"/>
  <c r="I945" i="6"/>
  <c r="I943" i="6"/>
  <c r="I941" i="6"/>
  <c r="I939" i="6"/>
  <c r="I937" i="6"/>
  <c r="I935" i="6"/>
  <c r="I933" i="6"/>
  <c r="D81" i="6" a="1"/>
  <c r="D81" i="6" s="1"/>
  <c r="D73" i="6" a="1"/>
  <c r="D73" i="6" s="1"/>
  <c r="D65" i="6" a="1"/>
  <c r="D65" i="6" s="1"/>
  <c r="D57" i="6" a="1"/>
  <c r="D57" i="6" s="1"/>
  <c r="D49" i="6" a="1"/>
  <c r="D49" i="6" s="1"/>
  <c r="D41" i="6" a="1"/>
  <c r="D41" i="6" s="1"/>
  <c r="D33" i="6" a="1"/>
  <c r="D33" i="6" s="1"/>
  <c r="D25" i="6" a="1"/>
  <c r="D25" i="6" s="1"/>
  <c r="D17" i="6" a="1"/>
  <c r="D17" i="6" s="1"/>
  <c r="D9" i="6" a="1"/>
  <c r="D9" i="6" s="1"/>
  <c r="C2" i="6" a="1"/>
  <c r="C2" i="6" s="1"/>
  <c r="J1104" i="6"/>
  <c r="J1096" i="6"/>
  <c r="J1088" i="6"/>
  <c r="J1080" i="6"/>
  <c r="J1072" i="6"/>
  <c r="J1064" i="6"/>
  <c r="J1056" i="6"/>
  <c r="K238" i="6"/>
  <c r="K230" i="6"/>
  <c r="K222" i="6"/>
  <c r="K214" i="6"/>
  <c r="L236" i="6"/>
  <c r="L228" i="6"/>
  <c r="L220" i="6"/>
  <c r="L212" i="6"/>
  <c r="I984" i="6"/>
  <c r="I982" i="6"/>
  <c r="I980" i="6"/>
  <c r="I978" i="6"/>
  <c r="I976" i="6"/>
  <c r="I974" i="6"/>
  <c r="I972" i="6"/>
  <c r="I970" i="6"/>
  <c r="I968" i="6"/>
  <c r="I966" i="6"/>
  <c r="I964" i="6"/>
  <c r="I962" i="6"/>
  <c r="L990" i="6"/>
  <c r="L988" i="6"/>
  <c r="L986" i="6"/>
  <c r="L981" i="6"/>
  <c r="L965" i="6"/>
  <c r="L958" i="6"/>
  <c r="I954" i="6"/>
  <c r="K948" i="6"/>
  <c r="L942" i="6"/>
  <c r="I938" i="6"/>
  <c r="K932" i="6"/>
  <c r="D64" i="6" a="1"/>
  <c r="D64" i="6" s="1"/>
  <c r="D45" i="6" a="1"/>
  <c r="D45" i="6" s="1"/>
  <c r="D29" i="6" a="1"/>
  <c r="D29" i="6" s="1"/>
  <c r="D13" i="6" a="1"/>
  <c r="D13" i="6" s="1"/>
  <c r="J1108" i="6"/>
  <c r="J1092" i="6"/>
  <c r="J1076" i="6"/>
  <c r="J1060" i="6"/>
  <c r="K234" i="6"/>
  <c r="K218" i="6"/>
  <c r="L232" i="6"/>
  <c r="L216" i="6"/>
  <c r="L979" i="6"/>
  <c r="L963" i="6"/>
  <c r="K958" i="6"/>
  <c r="L952" i="6"/>
  <c r="I948" i="6"/>
  <c r="K942" i="6"/>
  <c r="L936" i="6"/>
  <c r="I932" i="6"/>
  <c r="D63" i="6" a="1"/>
  <c r="D63" i="6" s="1"/>
  <c r="D42" i="6" a="1"/>
  <c r="D42" i="6" s="1"/>
  <c r="D26" i="6" a="1"/>
  <c r="D26" i="6" s="1"/>
  <c r="D10" i="6" a="1"/>
  <c r="D10" i="6" s="1"/>
  <c r="J1105" i="6"/>
  <c r="J1089" i="6"/>
  <c r="J1073" i="6"/>
  <c r="J1057" i="6"/>
  <c r="K231" i="6"/>
  <c r="K215" i="6"/>
  <c r="L229" i="6"/>
  <c r="L213" i="6"/>
  <c r="L226" i="6"/>
  <c r="D15" i="6" a="1"/>
  <c r="D15" i="6" s="1"/>
  <c r="L218" i="6"/>
  <c r="L977" i="6"/>
  <c r="K990" i="6"/>
  <c r="I958" i="6"/>
  <c r="K952" i="6"/>
  <c r="L946" i="6"/>
  <c r="I942" i="6"/>
  <c r="K936" i="6"/>
  <c r="D80" i="6" a="1"/>
  <c r="D80" i="6" s="1"/>
  <c r="D61" i="6" a="1"/>
  <c r="D61" i="6" s="1"/>
  <c r="D40" i="6" a="1"/>
  <c r="D40" i="6" s="1"/>
  <c r="D24" i="6" a="1"/>
  <c r="D24" i="6" s="1"/>
  <c r="D8" i="6" a="1"/>
  <c r="D8" i="6" s="1"/>
  <c r="J1103" i="6"/>
  <c r="J1087" i="6"/>
  <c r="J1071" i="6"/>
  <c r="J1055" i="6"/>
  <c r="K229" i="6"/>
  <c r="K213" i="6"/>
  <c r="L227" i="6"/>
  <c r="C10" i="6" a="1"/>
  <c r="C10" i="6" s="1"/>
  <c r="J1102" i="6"/>
  <c r="J1054" i="6"/>
  <c r="K228" i="6"/>
  <c r="I944" i="6"/>
  <c r="D47" i="6" a="1"/>
  <c r="D47" i="6" s="1"/>
  <c r="J1094" i="6"/>
  <c r="K236" i="6"/>
  <c r="L975" i="6"/>
  <c r="K988" i="6"/>
  <c r="L956" i="6"/>
  <c r="I952" i="6"/>
  <c r="K946" i="6"/>
  <c r="L940" i="6"/>
  <c r="I936" i="6"/>
  <c r="D79" i="6" a="1"/>
  <c r="D79" i="6" s="1"/>
  <c r="D56" i="6" a="1"/>
  <c r="D56" i="6" s="1"/>
  <c r="D39" i="6" a="1"/>
  <c r="D39" i="6" s="1"/>
  <c r="D23" i="6" a="1"/>
  <c r="D23" i="6" s="1"/>
  <c r="D7" i="6" a="1"/>
  <c r="D7" i="6" s="1"/>
  <c r="J1086" i="6"/>
  <c r="J1070" i="6"/>
  <c r="K212" i="6"/>
  <c r="J1110" i="6"/>
  <c r="J1062" i="6"/>
  <c r="L973" i="6"/>
  <c r="K986" i="6"/>
  <c r="K956" i="6"/>
  <c r="L950" i="6"/>
  <c r="I946" i="6"/>
  <c r="K940" i="6"/>
  <c r="L934" i="6"/>
  <c r="D77" i="6" a="1"/>
  <c r="D77" i="6" s="1"/>
  <c r="D55" i="6" a="1"/>
  <c r="D55" i="6" s="1"/>
  <c r="D37" i="6" a="1"/>
  <c r="D37" i="6" s="1"/>
  <c r="D21" i="6" a="1"/>
  <c r="D21" i="6" s="1"/>
  <c r="D5" i="6" a="1"/>
  <c r="D5" i="6" s="1"/>
  <c r="J1100" i="6"/>
  <c r="J1084" i="6"/>
  <c r="J1068" i="6"/>
  <c r="J1052" i="6"/>
  <c r="K226" i="6"/>
  <c r="L240" i="6"/>
  <c r="L224" i="6"/>
  <c r="L948" i="6"/>
  <c r="K938" i="6"/>
  <c r="D69" i="6" a="1"/>
  <c r="D69" i="6" s="1"/>
  <c r="J1078" i="6"/>
  <c r="L971" i="6"/>
  <c r="L960" i="6"/>
  <c r="I956" i="6"/>
  <c r="K950" i="6"/>
  <c r="L944" i="6"/>
  <c r="I940" i="6"/>
  <c r="K934" i="6"/>
  <c r="D72" i="6" a="1"/>
  <c r="D72" i="6" s="1"/>
  <c r="D53" i="6" a="1"/>
  <c r="D53" i="6" s="1"/>
  <c r="D34" i="6" a="1"/>
  <c r="D34" i="6" s="1"/>
  <c r="D18" i="6" a="1"/>
  <c r="D18" i="6" s="1"/>
  <c r="D2" i="6" a="1"/>
  <c r="D2" i="6" s="1"/>
  <c r="J1097" i="6"/>
  <c r="J1081" i="6"/>
  <c r="J1065" i="6"/>
  <c r="K239" i="6"/>
  <c r="K223" i="6"/>
  <c r="L237" i="6"/>
  <c r="L221" i="6"/>
  <c r="I960" i="6"/>
  <c r="K954" i="6"/>
  <c r="D31" i="6" a="1"/>
  <c r="D31" i="6" s="1"/>
  <c r="K220" i="6"/>
  <c r="L969" i="6"/>
  <c r="K960" i="6"/>
  <c r="L954" i="6"/>
  <c r="I950" i="6"/>
  <c r="K944" i="6"/>
  <c r="L938" i="6"/>
  <c r="I934" i="6"/>
  <c r="D71" i="6" a="1"/>
  <c r="D71" i="6" s="1"/>
  <c r="D48" i="6" a="1"/>
  <c r="D48" i="6" s="1"/>
  <c r="D32" i="6" a="1"/>
  <c r="D32" i="6" s="1"/>
  <c r="D16" i="6" a="1"/>
  <c r="D16" i="6" s="1"/>
  <c r="J1111" i="6"/>
  <c r="J1095" i="6"/>
  <c r="J1079" i="6"/>
  <c r="J1063" i="6"/>
  <c r="K237" i="6"/>
  <c r="K221" i="6"/>
  <c r="L235" i="6"/>
  <c r="L219" i="6"/>
  <c r="L967" i="6"/>
  <c r="L932" i="6"/>
  <c r="L234" i="6"/>
  <c r="K2160" i="6"/>
  <c r="K2156" i="6"/>
  <c r="K2152" i="6"/>
  <c r="K2148" i="6"/>
  <c r="K2144" i="6"/>
  <c r="K2140" i="6"/>
  <c r="K2136" i="6"/>
  <c r="K2132" i="6"/>
  <c r="L2159" i="6"/>
  <c r="L2155" i="6"/>
  <c r="L2151" i="6"/>
  <c r="L2147" i="6"/>
  <c r="L2143" i="6"/>
  <c r="L2139" i="6"/>
  <c r="L2135" i="6"/>
  <c r="L2141" i="6"/>
  <c r="K2161" i="6"/>
  <c r="K2149" i="6"/>
  <c r="K2137" i="6"/>
  <c r="L2156" i="6"/>
  <c r="L2144" i="6"/>
  <c r="L2132" i="6"/>
  <c r="K2159" i="6"/>
  <c r="K2155" i="6"/>
  <c r="K2151" i="6"/>
  <c r="K2147" i="6"/>
  <c r="K2143" i="6"/>
  <c r="K2139" i="6"/>
  <c r="K2135" i="6"/>
  <c r="K2150" i="6"/>
  <c r="K2142" i="6"/>
  <c r="K2134" i="6"/>
  <c r="L2157" i="6"/>
  <c r="L2149" i="6"/>
  <c r="L2137" i="6"/>
  <c r="L2133" i="6"/>
  <c r="K2153" i="6"/>
  <c r="K2141" i="6"/>
  <c r="L2160" i="6"/>
  <c r="L2140" i="6"/>
  <c r="L2158" i="6"/>
  <c r="L2154" i="6"/>
  <c r="L2150" i="6"/>
  <c r="L2146" i="6"/>
  <c r="L2142" i="6"/>
  <c r="L2138" i="6"/>
  <c r="L2134" i="6"/>
  <c r="K2158" i="6"/>
  <c r="K2154" i="6"/>
  <c r="K2146" i="6"/>
  <c r="K2138" i="6"/>
  <c r="L2161" i="6"/>
  <c r="L2153" i="6"/>
  <c r="L2145" i="6"/>
  <c r="K2157" i="6"/>
  <c r="K2145" i="6"/>
  <c r="K2133" i="6"/>
  <c r="L2152" i="6"/>
  <c r="L2148" i="6"/>
  <c r="L2136" i="6"/>
  <c r="Z952" i="3"/>
  <c r="Z956" i="3"/>
  <c r="Z1507" i="3"/>
  <c r="Z1605" i="3"/>
  <c r="Z198" i="3"/>
  <c r="O386" i="3"/>
  <c r="O558" i="3"/>
  <c r="Z672" i="3"/>
  <c r="Z716" i="3"/>
  <c r="O723" i="3"/>
  <c r="O767" i="3"/>
  <c r="Z780" i="3"/>
  <c r="O34" i="3"/>
  <c r="O164" i="3"/>
  <c r="Z197" i="3"/>
  <c r="O216" i="3"/>
  <c r="O220" i="3"/>
  <c r="O228" i="3"/>
  <c r="O260" i="3"/>
  <c r="O312" i="3"/>
  <c r="O364" i="3"/>
  <c r="Z454" i="3"/>
  <c r="Z486" i="3"/>
  <c r="Z490" i="3"/>
  <c r="Z494" i="3"/>
  <c r="Z498" i="3"/>
  <c r="Z506" i="3"/>
  <c r="Z510" i="3"/>
  <c r="Z514" i="3"/>
  <c r="Z518" i="3"/>
  <c r="Z522" i="3"/>
  <c r="Z526" i="3"/>
  <c r="Z530" i="3"/>
  <c r="Z534" i="3"/>
  <c r="Z538" i="3"/>
  <c r="Z542" i="3"/>
  <c r="Z546" i="3"/>
  <c r="Z550" i="3"/>
  <c r="Z595" i="3"/>
  <c r="Z599" i="3"/>
  <c r="Z639" i="3"/>
  <c r="Z695" i="3"/>
  <c r="Z699" i="3"/>
  <c r="Z719" i="3"/>
  <c r="Z731" i="3"/>
  <c r="Z735" i="3"/>
  <c r="Z783" i="3"/>
  <c r="Z791" i="3"/>
  <c r="Z795" i="3"/>
  <c r="O798" i="3"/>
  <c r="Z803" i="3"/>
  <c r="Z815" i="3"/>
  <c r="O1401" i="3"/>
  <c r="Z1402" i="3"/>
  <c r="O1489" i="3"/>
  <c r="Z53" i="3"/>
  <c r="Z65" i="3"/>
  <c r="Z1874" i="3"/>
  <c r="Z291" i="3"/>
  <c r="O57" i="3"/>
  <c r="O109" i="3"/>
  <c r="Z119" i="3"/>
  <c r="Z1228" i="3"/>
  <c r="O1279" i="3"/>
  <c r="Z1280" i="3"/>
  <c r="O1283" i="3"/>
  <c r="Z1284" i="3"/>
  <c r="Z1382" i="3"/>
  <c r="Z1385" i="3"/>
  <c r="Z1557" i="3"/>
  <c r="Z42" i="3"/>
  <c r="Z58" i="3"/>
  <c r="Z62" i="3"/>
  <c r="Z70" i="3"/>
  <c r="O203" i="3"/>
  <c r="Z216" i="3"/>
  <c r="Z220" i="3"/>
  <c r="Z228" i="3"/>
  <c r="Z252" i="3"/>
  <c r="Z256" i="3"/>
  <c r="O295" i="3"/>
  <c r="Z304" i="3"/>
  <c r="Z308" i="3"/>
  <c r="Z312" i="3"/>
  <c r="O816" i="3"/>
  <c r="Z1046" i="3"/>
  <c r="O52" i="3"/>
  <c r="O194" i="3"/>
  <c r="O230" i="3"/>
  <c r="O310" i="3"/>
  <c r="O314" i="3"/>
  <c r="O362" i="3"/>
  <c r="O366" i="3"/>
  <c r="O1008" i="3"/>
  <c r="O1174" i="3"/>
  <c r="Z984" i="3"/>
  <c r="Z988" i="3"/>
  <c r="Z996" i="3"/>
  <c r="Z1000" i="3"/>
  <c r="Z1008" i="3"/>
  <c r="Z1377" i="3"/>
  <c r="Z959" i="3"/>
  <c r="O982" i="3"/>
  <c r="O986" i="3"/>
  <c r="O998" i="3"/>
  <c r="O1002" i="3"/>
  <c r="O1010" i="3"/>
  <c r="O1014" i="3"/>
  <c r="O1030" i="3"/>
  <c r="O1038" i="3"/>
  <c r="O1042" i="3"/>
  <c r="O1046" i="3"/>
  <c r="Z1048" i="3"/>
  <c r="O1212" i="3"/>
  <c r="Z1314" i="3"/>
  <c r="Z1408" i="3"/>
  <c r="Z1416" i="3"/>
  <c r="Z1448" i="3"/>
  <c r="O1479" i="3"/>
  <c r="Z1490" i="3"/>
  <c r="O1509" i="3"/>
  <c r="Z1583" i="3"/>
  <c r="O1614" i="3"/>
  <c r="O1687" i="3"/>
  <c r="O1750" i="3"/>
  <c r="O1754" i="3"/>
  <c r="O1766" i="3"/>
  <c r="O1774" i="3"/>
  <c r="O1927" i="3"/>
  <c r="Z1396" i="3"/>
  <c r="Z360" i="3"/>
  <c r="Z364" i="3"/>
  <c r="O404" i="3"/>
  <c r="O451" i="3"/>
  <c r="O487" i="3"/>
  <c r="O491" i="3"/>
  <c r="O503" i="3"/>
  <c r="O507" i="3"/>
  <c r="O515" i="3"/>
  <c r="O519" i="3"/>
  <c r="O523" i="3"/>
  <c r="O531" i="3"/>
  <c r="O543" i="3"/>
  <c r="O547" i="3"/>
  <c r="O551" i="3"/>
  <c r="O604" i="3"/>
  <c r="O696" i="3"/>
  <c r="O705" i="3"/>
  <c r="O720" i="3"/>
  <c r="Z726" i="3"/>
  <c r="O728" i="3"/>
  <c r="O732" i="3"/>
  <c r="O736" i="3"/>
  <c r="Z758" i="3"/>
  <c r="O764" i="3"/>
  <c r="O784" i="3"/>
  <c r="O808" i="3"/>
  <c r="O833" i="3"/>
  <c r="Z854" i="3"/>
  <c r="Z858" i="3"/>
  <c r="Z862" i="3"/>
  <c r="Z866" i="3"/>
  <c r="Z890" i="3"/>
  <c r="Z918" i="3"/>
  <c r="Z938" i="3"/>
  <c r="Z942" i="3"/>
  <c r="O1066" i="3"/>
  <c r="O1074" i="3"/>
  <c r="O1078" i="3"/>
  <c r="O1106" i="3"/>
  <c r="O1118" i="3"/>
  <c r="O1119" i="3"/>
  <c r="O1203" i="3"/>
  <c r="O1215" i="3"/>
  <c r="Z1257" i="3"/>
  <c r="Z1273" i="3"/>
  <c r="Z1281" i="3"/>
  <c r="O1292" i="3"/>
  <c r="Z1317" i="3"/>
  <c r="Z1407" i="3"/>
  <c r="Z1463" i="3"/>
  <c r="O1491" i="3"/>
  <c r="Z1509" i="3"/>
  <c r="Z1603" i="3"/>
  <c r="O1610" i="3"/>
  <c r="O1613" i="3"/>
  <c r="O1765" i="3"/>
  <c r="O1773" i="3"/>
  <c r="O1809" i="3"/>
  <c r="O1813" i="3"/>
  <c r="O1817" i="3"/>
  <c r="Z1883" i="3"/>
  <c r="Z420" i="3"/>
  <c r="Z452" i="3"/>
  <c r="Z488" i="3"/>
  <c r="Z492" i="3"/>
  <c r="Z496" i="3"/>
  <c r="Z500" i="3"/>
  <c r="Z504" i="3"/>
  <c r="Z508" i="3"/>
  <c r="Z512" i="3"/>
  <c r="Z516" i="3"/>
  <c r="Z520" i="3"/>
  <c r="Z524" i="3"/>
  <c r="Z528" i="3"/>
  <c r="Z536" i="3"/>
  <c r="Z540" i="3"/>
  <c r="Z548" i="3"/>
  <c r="O571" i="3"/>
  <c r="Z597" i="3"/>
  <c r="Z601" i="3"/>
  <c r="Z605" i="3"/>
  <c r="Z609" i="3"/>
  <c r="Z633" i="3"/>
  <c r="Z637" i="3"/>
  <c r="Z697" i="3"/>
  <c r="Z717" i="3"/>
  <c r="Z721" i="3"/>
  <c r="Z729" i="3"/>
  <c r="Z733" i="3"/>
  <c r="Z737" i="3"/>
  <c r="Z765" i="3"/>
  <c r="Z785" i="3"/>
  <c r="Z789" i="3"/>
  <c r="Z801" i="3"/>
  <c r="Z809" i="3"/>
  <c r="Z813" i="3"/>
  <c r="O820" i="3"/>
  <c r="O828" i="3"/>
  <c r="O856" i="3"/>
  <c r="O860" i="3"/>
  <c r="O864" i="3"/>
  <c r="O892" i="3"/>
  <c r="O904" i="3"/>
  <c r="O912" i="3"/>
  <c r="O916" i="3"/>
  <c r="O944" i="3"/>
  <c r="Z950" i="3"/>
  <c r="O956" i="3"/>
  <c r="Z982" i="3"/>
  <c r="Z986" i="3"/>
  <c r="Z994" i="3"/>
  <c r="Z1002" i="3"/>
  <c r="Z1006" i="3"/>
  <c r="Z1010" i="3"/>
  <c r="O1025" i="3"/>
  <c r="Z1026" i="3"/>
  <c r="Z1030" i="3"/>
  <c r="Z1038" i="3"/>
  <c r="Z1123" i="3"/>
  <c r="Z1220" i="3"/>
  <c r="O1247" i="3"/>
  <c r="O1267" i="3"/>
  <c r="O1271" i="3"/>
  <c r="O1364" i="3"/>
  <c r="Z1374" i="3"/>
  <c r="Z1439" i="3"/>
  <c r="O1441" i="3"/>
  <c r="O1445" i="3"/>
  <c r="O1523" i="3"/>
  <c r="Z1630" i="3"/>
  <c r="Z1654" i="3"/>
  <c r="Z1658" i="3"/>
  <c r="Z1666" i="3"/>
  <c r="Z1670" i="3"/>
  <c r="Z1678" i="3"/>
  <c r="Z1682" i="3"/>
  <c r="Z1686" i="3"/>
  <c r="Z1698" i="3"/>
  <c r="Z1702" i="3"/>
  <c r="Z1710" i="3"/>
  <c r="Z1718" i="3"/>
  <c r="Z1722" i="3"/>
  <c r="Z1730" i="3"/>
  <c r="Z1734" i="3"/>
  <c r="O114" i="3"/>
  <c r="Z165" i="3"/>
  <c r="O441" i="3"/>
  <c r="Z1058" i="3"/>
  <c r="Z1335" i="3"/>
  <c r="Z1918" i="3"/>
  <c r="O14" i="3"/>
  <c r="Z28" i="3"/>
  <c r="Z32" i="3"/>
  <c r="O121" i="3"/>
  <c r="Z230" i="3"/>
  <c r="Z253" i="3"/>
  <c r="Z305" i="3"/>
  <c r="Z361" i="3"/>
  <c r="Z365" i="3"/>
  <c r="O421" i="3"/>
  <c r="O504" i="3"/>
  <c r="O524" i="3"/>
  <c r="Z566" i="3"/>
  <c r="O605" i="3"/>
  <c r="O697" i="3"/>
  <c r="O717" i="3"/>
  <c r="O721" i="3"/>
  <c r="O729" i="3"/>
  <c r="O733" i="3"/>
  <c r="O737" i="3"/>
  <c r="Z927" i="3"/>
  <c r="Z935" i="3"/>
  <c r="AI932" i="3" s="1"/>
  <c r="Z939" i="3"/>
  <c r="O1051" i="3"/>
  <c r="O1055" i="3"/>
  <c r="O1063" i="3"/>
  <c r="O1067" i="3"/>
  <c r="O1079" i="3"/>
  <c r="O1115" i="3"/>
  <c r="Z1274" i="3"/>
  <c r="Z1318" i="3"/>
  <c r="Z1498" i="3"/>
  <c r="O1546" i="3"/>
  <c r="O1551" i="3"/>
  <c r="O1555" i="3"/>
  <c r="O44" i="3"/>
  <c r="O56" i="3"/>
  <c r="O60" i="3"/>
  <c r="O72" i="3"/>
  <c r="O105" i="3"/>
  <c r="Z155" i="3"/>
  <c r="Z229" i="3"/>
  <c r="O248" i="3"/>
  <c r="Z262" i="3"/>
  <c r="Z289" i="3"/>
  <c r="Z313" i="3"/>
  <c r="O452" i="3"/>
  <c r="O480" i="3"/>
  <c r="O484" i="3"/>
  <c r="O488" i="3"/>
  <c r="O496" i="3"/>
  <c r="O512" i="3"/>
  <c r="O516" i="3"/>
  <c r="O536" i="3"/>
  <c r="O544" i="3"/>
  <c r="O548" i="3"/>
  <c r="O552" i="3"/>
  <c r="O565" i="3"/>
  <c r="Z3" i="3"/>
  <c r="Z36" i="3"/>
  <c r="Z40" i="3"/>
  <c r="O47" i="3"/>
  <c r="Z57" i="3"/>
  <c r="Z69" i="3"/>
  <c r="Z73" i="3"/>
  <c r="O113" i="3"/>
  <c r="Z127" i="3"/>
  <c r="O198" i="3"/>
  <c r="O215" i="3"/>
  <c r="O240" i="3"/>
  <c r="Z249" i="3"/>
  <c r="O259" i="3"/>
  <c r="O311" i="3"/>
  <c r="O315" i="3"/>
  <c r="O316" i="3"/>
  <c r="O367" i="3"/>
  <c r="Z453" i="3"/>
  <c r="Z457" i="3"/>
  <c r="Z458" i="3"/>
  <c r="Z489" i="3"/>
  <c r="Z493" i="3"/>
  <c r="Z497" i="3"/>
  <c r="Z501" i="3"/>
  <c r="Z505" i="3"/>
  <c r="Z513" i="3"/>
  <c r="Z525" i="3"/>
  <c r="Z529" i="3"/>
  <c r="Z533" i="3"/>
  <c r="Z537" i="3"/>
  <c r="Z541" i="3"/>
  <c r="Z549" i="3"/>
  <c r="O568" i="3"/>
  <c r="Z598" i="3"/>
  <c r="Z602" i="3"/>
  <c r="Z610" i="3"/>
  <c r="Z634" i="3"/>
  <c r="Z638" i="3"/>
  <c r="O681" i="3"/>
  <c r="Z698" i="3"/>
  <c r="Z730" i="3"/>
  <c r="Z734" i="3"/>
  <c r="Z738" i="3"/>
  <c r="Z739" i="3"/>
  <c r="Z782" i="3"/>
  <c r="Z786" i="3"/>
  <c r="Z790" i="3"/>
  <c r="Z794" i="3"/>
  <c r="O801" i="3"/>
  <c r="Z802" i="3"/>
  <c r="Z806" i="3"/>
  <c r="Z810" i="3"/>
  <c r="Z814" i="3"/>
  <c r="O817" i="3"/>
  <c r="O825" i="3"/>
  <c r="O829" i="3"/>
  <c r="O857" i="3"/>
  <c r="O861" i="3"/>
  <c r="O869" i="3"/>
  <c r="Z887" i="3"/>
  <c r="O889" i="3"/>
  <c r="O905" i="3"/>
  <c r="O909" i="3"/>
  <c r="O913" i="3"/>
  <c r="O917" i="3"/>
  <c r="O921" i="3"/>
  <c r="O937" i="3"/>
  <c r="O941" i="3"/>
  <c r="O949" i="3"/>
  <c r="Z951" i="3"/>
  <c r="Z983" i="3"/>
  <c r="Z995" i="3"/>
  <c r="Z999" i="3"/>
  <c r="Z1003" i="3"/>
  <c r="Z1007" i="3"/>
  <c r="Z1011" i="3"/>
  <c r="Z1012" i="3"/>
  <c r="Z1031" i="3"/>
  <c r="Z1035" i="3"/>
  <c r="Z1202" i="3"/>
  <c r="O1304" i="3"/>
  <c r="Z1306" i="3"/>
  <c r="O1398" i="3"/>
  <c r="O1427" i="3"/>
  <c r="Z1437" i="3"/>
  <c r="O1451" i="3"/>
  <c r="O1459" i="3"/>
  <c r="O1463" i="3"/>
  <c r="Z1469" i="3"/>
  <c r="Z1473" i="3"/>
  <c r="O1476" i="3"/>
  <c r="Z1477" i="3"/>
  <c r="Z1485" i="3"/>
  <c r="O1504" i="3"/>
  <c r="Z1539" i="3"/>
  <c r="O1619" i="3"/>
  <c r="Z1652" i="3"/>
  <c r="Z1660" i="3"/>
  <c r="Z1672" i="3"/>
  <c r="Z1684" i="3"/>
  <c r="Z1692" i="3"/>
  <c r="Z1704" i="3"/>
  <c r="Z1708" i="3"/>
  <c r="Z1712" i="3"/>
  <c r="Z1716" i="3"/>
  <c r="Z1724" i="3"/>
  <c r="Z1728" i="3"/>
  <c r="Z1736" i="3"/>
  <c r="Z1740" i="3"/>
  <c r="Z95" i="3"/>
  <c r="O261" i="3"/>
  <c r="Z612" i="3"/>
  <c r="O1584" i="3"/>
  <c r="O423" i="3"/>
  <c r="O620" i="3"/>
  <c r="Z1444" i="3"/>
  <c r="O714" i="3"/>
  <c r="Z97" i="3"/>
  <c r="O112" i="3"/>
  <c r="Z200" i="3"/>
  <c r="Z557" i="3"/>
  <c r="O8" i="3"/>
  <c r="X2" i="3" s="1"/>
  <c r="Z26" i="3"/>
  <c r="Z30" i="3"/>
  <c r="Z47" i="3"/>
  <c r="O58" i="3"/>
  <c r="Z80" i="3"/>
  <c r="Z108" i="3"/>
  <c r="O115" i="3"/>
  <c r="Z251" i="3"/>
  <c r="Z255" i="3"/>
  <c r="Z259" i="3"/>
  <c r="Z307" i="3"/>
  <c r="Z311" i="3"/>
  <c r="Z315" i="3"/>
  <c r="Z359" i="3"/>
  <c r="Z367" i="3"/>
  <c r="O371" i="3"/>
  <c r="O450" i="3"/>
  <c r="O458" i="3"/>
  <c r="O486" i="3"/>
  <c r="O490" i="3"/>
  <c r="O494" i="3"/>
  <c r="O506" i="3"/>
  <c r="O510" i="3"/>
  <c r="O518" i="3"/>
  <c r="O522" i="3"/>
  <c r="O526" i="3"/>
  <c r="O530" i="3"/>
  <c r="O534" i="3"/>
  <c r="O542" i="3"/>
  <c r="O546" i="3"/>
  <c r="O550" i="3"/>
  <c r="Z573" i="3"/>
  <c r="O643" i="3"/>
  <c r="O644" i="3"/>
  <c r="O652" i="3"/>
  <c r="O695" i="3"/>
  <c r="O699" i="3"/>
  <c r="O719" i="3"/>
  <c r="O731" i="3"/>
  <c r="O735" i="3"/>
  <c r="O739" i="3"/>
  <c r="Z777" i="3"/>
  <c r="O811" i="3"/>
  <c r="O815" i="3"/>
  <c r="O836" i="3"/>
  <c r="O1206" i="3"/>
  <c r="O1210" i="3"/>
  <c r="O1214" i="3"/>
  <c r="O1218" i="3"/>
  <c r="Z1256" i="3"/>
  <c r="Z1260" i="3"/>
  <c r="Z1365" i="3"/>
  <c r="O1376" i="3"/>
  <c r="O1380" i="3"/>
  <c r="O1601" i="3"/>
  <c r="O1605" i="3"/>
  <c r="Z563" i="3"/>
  <c r="O411" i="3"/>
  <c r="Z5" i="3"/>
  <c r="Z9" i="3"/>
  <c r="O32" i="3"/>
  <c r="Z38" i="3"/>
  <c r="Z55" i="3"/>
  <c r="Z59" i="3"/>
  <c r="O86" i="3"/>
  <c r="O90" i="3"/>
  <c r="Z100" i="3"/>
  <c r="O110" i="3"/>
  <c r="Z116" i="3"/>
  <c r="Z120" i="3"/>
  <c r="O155" i="3"/>
  <c r="O196" i="3"/>
  <c r="O205" i="3"/>
  <c r="O221" i="3"/>
  <c r="O229" i="3"/>
  <c r="O266" i="3"/>
  <c r="O313" i="3"/>
  <c r="Z355" i="3"/>
  <c r="O361" i="3"/>
  <c r="O365" i="3"/>
  <c r="Z419" i="3"/>
  <c r="Z451" i="3"/>
  <c r="Z455" i="3"/>
  <c r="Z483" i="3"/>
  <c r="Z487" i="3"/>
  <c r="Z491" i="3"/>
  <c r="Z495" i="3"/>
  <c r="Z499" i="3"/>
  <c r="Z503" i="3"/>
  <c r="Z507" i="3"/>
  <c r="Z511" i="3"/>
  <c r="Z515" i="3"/>
  <c r="Z519" i="3"/>
  <c r="Z527" i="3"/>
  <c r="Z531" i="3"/>
  <c r="Z535" i="3"/>
  <c r="Z539" i="3"/>
  <c r="Z543" i="3"/>
  <c r="Z547" i="3"/>
  <c r="Z551" i="3"/>
  <c r="Z564" i="3"/>
  <c r="O575" i="3"/>
  <c r="Z596" i="3"/>
  <c r="Z600" i="3"/>
  <c r="Z608" i="3"/>
  <c r="Z636" i="3"/>
  <c r="Z640" i="3"/>
  <c r="Z696" i="3"/>
  <c r="Z700" i="3"/>
  <c r="Z701" i="3"/>
  <c r="Z736" i="3"/>
  <c r="Z764" i="3"/>
  <c r="Z788" i="3"/>
  <c r="O795" i="3"/>
  <c r="Z800" i="3"/>
  <c r="Z804" i="3"/>
  <c r="Z808" i="3"/>
  <c r="O819" i="3"/>
  <c r="O855" i="3"/>
  <c r="O943" i="3"/>
  <c r="Z1146" i="3"/>
  <c r="Z1150" i="3"/>
  <c r="Z1167" i="3"/>
  <c r="Z1199" i="3"/>
  <c r="Z1219" i="3"/>
  <c r="Z1227" i="3"/>
  <c r="O1302" i="3"/>
  <c r="O1347" i="3"/>
  <c r="O1355" i="3"/>
  <c r="Z1373" i="3"/>
  <c r="O1393" i="3"/>
  <c r="Z1586" i="3"/>
  <c r="Z1594" i="3"/>
  <c r="O1905" i="3"/>
  <c r="Z1789" i="3"/>
  <c r="Z1906" i="3"/>
  <c r="O1929" i="3"/>
  <c r="O1949" i="3"/>
  <c r="O844" i="3"/>
  <c r="Z857" i="3"/>
  <c r="Z861" i="3"/>
  <c r="Z865" i="3"/>
  <c r="Z869" i="3"/>
  <c r="Z870" i="3"/>
  <c r="Z889" i="3"/>
  <c r="Z894" i="3"/>
  <c r="Z921" i="3"/>
  <c r="O932" i="3"/>
  <c r="O936" i="3"/>
  <c r="O940" i="3"/>
  <c r="Z962" i="3"/>
  <c r="O985" i="3"/>
  <c r="O993" i="3"/>
  <c r="O997" i="3"/>
  <c r="O1001" i="3"/>
  <c r="O1005" i="3"/>
  <c r="O1009" i="3"/>
  <c r="O1013" i="3"/>
  <c r="O1017" i="3"/>
  <c r="O1033" i="3"/>
  <c r="O1037" i="3"/>
  <c r="O1041" i="3"/>
  <c r="O1045" i="3"/>
  <c r="Z1056" i="3"/>
  <c r="O1087" i="3"/>
  <c r="Z1104" i="3"/>
  <c r="Z1108" i="3"/>
  <c r="O1159" i="3"/>
  <c r="Z1177" i="3"/>
  <c r="Z1186" i="3"/>
  <c r="Z1247" i="3"/>
  <c r="Z1248" i="3"/>
  <c r="O1262" i="3"/>
  <c r="Z1272" i="3"/>
  <c r="Z1297" i="3"/>
  <c r="O1341" i="3"/>
  <c r="Z1348" i="3"/>
  <c r="O1350" i="3"/>
  <c r="Z1411" i="3"/>
  <c r="O1414" i="3"/>
  <c r="Z1415" i="3"/>
  <c r="O1418" i="3"/>
  <c r="Z1419" i="3"/>
  <c r="Z1423" i="3"/>
  <c r="Z1427" i="3"/>
  <c r="Z1428" i="3"/>
  <c r="O1430" i="3"/>
  <c r="Z1455" i="3"/>
  <c r="Z1459" i="3"/>
  <c r="Z1464" i="3"/>
  <c r="O1495" i="3"/>
  <c r="O1512" i="3"/>
  <c r="O1541" i="3"/>
  <c r="Z1542" i="3"/>
  <c r="O1549" i="3"/>
  <c r="Z1567" i="3"/>
  <c r="Z1571" i="3"/>
  <c r="Z1576" i="3"/>
  <c r="Z1580" i="3"/>
  <c r="O1587" i="3"/>
  <c r="Z1588" i="3"/>
  <c r="O1596" i="3"/>
  <c r="Z1597" i="3"/>
  <c r="Z1602" i="3"/>
  <c r="Z1619" i="3"/>
  <c r="O1690" i="3"/>
  <c r="O1742" i="3"/>
  <c r="Z1751" i="3"/>
  <c r="Z1760" i="3"/>
  <c r="O1794" i="3"/>
  <c r="O1810" i="3"/>
  <c r="O1827" i="3"/>
  <c r="O1835" i="3"/>
  <c r="Z1865" i="3"/>
  <c r="Z1884" i="3"/>
  <c r="Z1892" i="3"/>
  <c r="Z1925" i="3"/>
  <c r="Z1518" i="3"/>
  <c r="Z1522" i="3"/>
  <c r="O1932" i="3"/>
  <c r="Z852" i="3"/>
  <c r="Z856" i="3"/>
  <c r="Z860" i="3"/>
  <c r="Z864" i="3"/>
  <c r="Z868" i="3"/>
  <c r="Z892" i="3"/>
  <c r="Z920" i="3"/>
  <c r="Z924" i="3"/>
  <c r="O952" i="3"/>
  <c r="O984" i="3"/>
  <c r="O988" i="3"/>
  <c r="O992" i="3"/>
  <c r="O996" i="3"/>
  <c r="O1000" i="3"/>
  <c r="O1016" i="3"/>
  <c r="O1028" i="3"/>
  <c r="O1036" i="3"/>
  <c r="O1040" i="3"/>
  <c r="O1158" i="3"/>
  <c r="Z1181" i="3"/>
  <c r="Z1189" i="3"/>
  <c r="O1216" i="3"/>
  <c r="Z1254" i="3"/>
  <c r="O1269" i="3"/>
  <c r="Z1271" i="3"/>
  <c r="O1311" i="3"/>
  <c r="Z1312" i="3"/>
  <c r="O1319" i="3"/>
  <c r="Z1330" i="3"/>
  <c r="O1365" i="3"/>
  <c r="O1378" i="3"/>
  <c r="Z1380" i="3"/>
  <c r="O1404" i="3"/>
  <c r="O1421" i="3"/>
  <c r="Z1422" i="3"/>
  <c r="Z1454" i="3"/>
  <c r="Z1467" i="3"/>
  <c r="Z1492" i="3"/>
  <c r="Z1496" i="3"/>
  <c r="O1511" i="3"/>
  <c r="Z1512" i="3"/>
  <c r="O1515" i="3"/>
  <c r="O1527" i="3"/>
  <c r="O1535" i="3"/>
  <c r="O1544" i="3"/>
  <c r="O1553" i="3"/>
  <c r="Z1570" i="3"/>
  <c r="O1581" i="3"/>
  <c r="Z1618" i="3"/>
  <c r="Z1746" i="3"/>
  <c r="O1789" i="3"/>
  <c r="O1818" i="3"/>
  <c r="O1830" i="3"/>
  <c r="Z1868" i="3"/>
  <c r="O1906" i="3"/>
  <c r="O862" i="3"/>
  <c r="O866" i="3"/>
  <c r="O906" i="3"/>
  <c r="O910" i="3"/>
  <c r="O914" i="3"/>
  <c r="O918" i="3"/>
  <c r="O922" i="3"/>
  <c r="O923" i="3"/>
  <c r="Z936" i="3"/>
  <c r="Z940" i="3"/>
  <c r="O955" i="3"/>
  <c r="O959" i="3"/>
  <c r="Z981" i="3"/>
  <c r="Z985" i="3"/>
  <c r="Z989" i="3"/>
  <c r="Z993" i="3"/>
  <c r="Z997" i="3"/>
  <c r="Z1001" i="3"/>
  <c r="Z1005" i="3"/>
  <c r="Z1009" i="3"/>
  <c r="Z1025" i="3"/>
  <c r="Z1029" i="3"/>
  <c r="Z1033" i="3"/>
  <c r="Z1037" i="3"/>
  <c r="Z1045" i="3"/>
  <c r="O1061" i="3"/>
  <c r="O1065" i="3"/>
  <c r="O1077" i="3"/>
  <c r="O1105" i="3"/>
  <c r="O1113" i="3"/>
  <c r="O1117" i="3"/>
  <c r="O1122" i="3"/>
  <c r="Z1147" i="3"/>
  <c r="Z1151" i="3"/>
  <c r="Z1152" i="3"/>
  <c r="O1207" i="3"/>
  <c r="Z1225" i="3"/>
  <c r="O1244" i="3"/>
  <c r="Z1258" i="3"/>
  <c r="O1273" i="3"/>
  <c r="O1348" i="3"/>
  <c r="O1356" i="3"/>
  <c r="Z1358" i="3"/>
  <c r="Z1366" i="3"/>
  <c r="Z1375" i="3"/>
  <c r="O1399" i="3"/>
  <c r="Z1405" i="3"/>
  <c r="O1424" i="3"/>
  <c r="O1428" i="3"/>
  <c r="O1448" i="3"/>
  <c r="O1460" i="3"/>
  <c r="Z1482" i="3"/>
  <c r="O1485" i="3"/>
  <c r="Z1503" i="3"/>
  <c r="Z1549" i="3"/>
  <c r="O1564" i="3"/>
  <c r="Z1582" i="3"/>
  <c r="O1602" i="3"/>
  <c r="Z1612" i="3"/>
  <c r="Z1657" i="3"/>
  <c r="Z1661" i="3"/>
  <c r="Z1669" i="3"/>
  <c r="Z1673" i="3"/>
  <c r="Z1681" i="3"/>
  <c r="Z1689" i="3"/>
  <c r="Z1693" i="3"/>
  <c r="Z1701" i="3"/>
  <c r="Z1705" i="3"/>
  <c r="Z1713" i="3"/>
  <c r="Z1721" i="3"/>
  <c r="Z1725" i="3"/>
  <c r="Z1733" i="3"/>
  <c r="Z1737" i="3"/>
  <c r="O1760" i="3"/>
  <c r="Z1783" i="3"/>
  <c r="O1865" i="3"/>
  <c r="O813" i="3"/>
  <c r="Z855" i="3"/>
  <c r="Z863" i="3"/>
  <c r="Z867" i="3"/>
  <c r="Z891" i="3"/>
  <c r="Z919" i="3"/>
  <c r="O934" i="3"/>
  <c r="O942" i="3"/>
  <c r="O983" i="3"/>
  <c r="O991" i="3"/>
  <c r="O999" i="3"/>
  <c r="O1003" i="3"/>
  <c r="O1007" i="3"/>
  <c r="O1027" i="3"/>
  <c r="O1035" i="3"/>
  <c r="O1039" i="3"/>
  <c r="O1043" i="3"/>
  <c r="Z1054" i="3"/>
  <c r="Z1059" i="3"/>
  <c r="Z1082" i="3"/>
  <c r="Z1102" i="3"/>
  <c r="Z1110" i="3"/>
  <c r="Z1114" i="3"/>
  <c r="Z1122" i="3"/>
  <c r="Z1192" i="3"/>
  <c r="Z1229" i="3"/>
  <c r="Z1233" i="3"/>
  <c r="Z1245" i="3"/>
  <c r="O1264" i="3"/>
  <c r="O1268" i="3"/>
  <c r="O1339" i="3"/>
  <c r="O1344" i="3"/>
  <c r="O1373" i="3"/>
  <c r="O1386" i="3"/>
  <c r="O1395" i="3"/>
  <c r="O1407" i="3"/>
  <c r="O1497" i="3"/>
  <c r="O1501" i="3"/>
  <c r="O1518" i="3"/>
  <c r="Z1524" i="3"/>
  <c r="O1530" i="3"/>
  <c r="O1534" i="3"/>
  <c r="O1538" i="3"/>
  <c r="Z1544" i="3"/>
  <c r="Z1554" i="3"/>
  <c r="O1576" i="3"/>
  <c r="Z1578" i="3"/>
  <c r="O1631" i="3"/>
  <c r="O1632" i="3"/>
  <c r="O1684" i="3"/>
  <c r="Z1745" i="3"/>
  <c r="Z1754" i="3"/>
  <c r="O1796" i="3"/>
  <c r="O1816" i="3"/>
  <c r="Z1890" i="3"/>
  <c r="O1909" i="3"/>
  <c r="I2" i="2"/>
  <c r="C83" i="6" a="1"/>
  <c r="C83" i="6" s="1"/>
  <c r="C75" i="6" a="1"/>
  <c r="C75" i="6" s="1"/>
  <c r="C67" i="6" a="1"/>
  <c r="C67" i="6" s="1"/>
  <c r="C59" i="6" a="1"/>
  <c r="C59" i="6" s="1"/>
  <c r="C51" i="6" a="1"/>
  <c r="C51" i="6" s="1"/>
  <c r="C43" i="6" a="1"/>
  <c r="C43" i="6" s="1"/>
  <c r="C35" i="6" a="1"/>
  <c r="C35" i="6" s="1"/>
  <c r="C27" i="6" a="1"/>
  <c r="C27" i="6" s="1"/>
  <c r="C19" i="6" a="1"/>
  <c r="C19" i="6" s="1"/>
  <c r="C11" i="6" a="1"/>
  <c r="C11" i="6" s="1"/>
  <c r="C81" i="6" a="1"/>
  <c r="C81" i="6" s="1"/>
  <c r="C65" i="6" a="1"/>
  <c r="C65" i="6" s="1"/>
  <c r="C57" i="6" a="1"/>
  <c r="C57" i="6" s="1"/>
  <c r="C41" i="6" a="1"/>
  <c r="C41" i="6" s="1"/>
  <c r="C25" i="6" a="1"/>
  <c r="C25" i="6" s="1"/>
  <c r="C9" i="6" a="1"/>
  <c r="C9" i="6" s="1"/>
  <c r="C72" i="6" a="1"/>
  <c r="C72" i="6" s="1"/>
  <c r="C56" i="6" a="1"/>
  <c r="C56" i="6" s="1"/>
  <c r="C40" i="6" a="1"/>
  <c r="C40" i="6" s="1"/>
  <c r="C24" i="6" a="1"/>
  <c r="C24" i="6" s="1"/>
  <c r="C8" i="6" a="1"/>
  <c r="C8" i="6" s="1"/>
  <c r="C37" i="6" a="1"/>
  <c r="C37" i="6" s="1"/>
  <c r="C13" i="6" a="1"/>
  <c r="C13" i="6" s="1"/>
  <c r="C76" i="6" a="1"/>
  <c r="C76" i="6" s="1"/>
  <c r="C52" i="6" a="1"/>
  <c r="C52" i="6" s="1"/>
  <c r="C28" i="6" a="1"/>
  <c r="C28" i="6" s="1"/>
  <c r="C4" i="6" a="1"/>
  <c r="C4" i="6" s="1"/>
  <c r="C82" i="6" a="1"/>
  <c r="C82" i="6" s="1"/>
  <c r="C74" i="6" a="1"/>
  <c r="C74" i="6" s="1"/>
  <c r="C66" i="6" a="1"/>
  <c r="C66" i="6" s="1"/>
  <c r="C58" i="6" a="1"/>
  <c r="C58" i="6" s="1"/>
  <c r="C50" i="6" a="1"/>
  <c r="C50" i="6" s="1"/>
  <c r="C42" i="6" a="1"/>
  <c r="C42" i="6" s="1"/>
  <c r="C34" i="6" a="1"/>
  <c r="C34" i="6" s="1"/>
  <c r="C26" i="6" a="1"/>
  <c r="C26" i="6" s="1"/>
  <c r="C18" i="6" a="1"/>
  <c r="C18" i="6" s="1"/>
  <c r="C3" i="6" a="1"/>
  <c r="C3" i="6" s="1"/>
  <c r="C73" i="6" a="1"/>
  <c r="C73" i="6" s="1"/>
  <c r="C49" i="6" a="1"/>
  <c r="C49" i="6" s="1"/>
  <c r="C33" i="6" a="1"/>
  <c r="C33" i="6" s="1"/>
  <c r="C17" i="6" a="1"/>
  <c r="C17" i="6" s="1"/>
  <c r="C80" i="6" a="1"/>
  <c r="C80" i="6" s="1"/>
  <c r="C64" i="6" a="1"/>
  <c r="C64" i="6" s="1"/>
  <c r="C48" i="6" a="1"/>
  <c r="C48" i="6" s="1"/>
  <c r="C32" i="6" a="1"/>
  <c r="C32" i="6" s="1"/>
  <c r="C16" i="6" a="1"/>
  <c r="C16" i="6" s="1"/>
  <c r="C45" i="6" a="1"/>
  <c r="C45" i="6" s="1"/>
  <c r="C21" i="6" a="1"/>
  <c r="C21" i="6" s="1"/>
  <c r="C84" i="6" a="1"/>
  <c r="C84" i="6" s="1"/>
  <c r="C44" i="6" a="1"/>
  <c r="C44" i="6" s="1"/>
  <c r="C20" i="6" a="1"/>
  <c r="C20" i="6" s="1"/>
  <c r="C79" i="6" a="1"/>
  <c r="C79" i="6" s="1"/>
  <c r="C71" i="6" a="1"/>
  <c r="C71" i="6" s="1"/>
  <c r="C63" i="6" a="1"/>
  <c r="C63" i="6" s="1"/>
  <c r="C55" i="6" a="1"/>
  <c r="C55" i="6" s="1"/>
  <c r="C47" i="6" a="1"/>
  <c r="C47" i="6" s="1"/>
  <c r="C39" i="6" a="1"/>
  <c r="C39" i="6" s="1"/>
  <c r="C31" i="6" a="1"/>
  <c r="C31" i="6" s="1"/>
  <c r="C23" i="6" a="1"/>
  <c r="C23" i="6" s="1"/>
  <c r="C15" i="6" a="1"/>
  <c r="C15" i="6" s="1"/>
  <c r="C7" i="6" a="1"/>
  <c r="C7" i="6" s="1"/>
  <c r="C78" i="6" a="1"/>
  <c r="C78" i="6" s="1"/>
  <c r="C70" i="6" a="1"/>
  <c r="C70" i="6" s="1"/>
  <c r="C62" i="6" a="1"/>
  <c r="C62" i="6" s="1"/>
  <c r="C54" i="6" a="1"/>
  <c r="C54" i="6" s="1"/>
  <c r="C46" i="6" a="1"/>
  <c r="C46" i="6" s="1"/>
  <c r="C38" i="6" a="1"/>
  <c r="C38" i="6" s="1"/>
  <c r="C30" i="6" a="1"/>
  <c r="C30" i="6" s="1"/>
  <c r="C22" i="6" a="1"/>
  <c r="C22" i="6" s="1"/>
  <c r="C14" i="6" a="1"/>
  <c r="C14" i="6" s="1"/>
  <c r="C6" i="6" a="1"/>
  <c r="C6" i="6" s="1"/>
  <c r="C77" i="6" a="1"/>
  <c r="C77" i="6" s="1"/>
  <c r="C69" i="6" a="1"/>
  <c r="C69" i="6" s="1"/>
  <c r="C61" i="6" a="1"/>
  <c r="C61" i="6" s="1"/>
  <c r="C53" i="6" a="1"/>
  <c r="C53" i="6" s="1"/>
  <c r="C29" i="6" a="1"/>
  <c r="C29" i="6" s="1"/>
  <c r="C5" i="6" a="1"/>
  <c r="C5" i="6" s="1"/>
  <c r="C68" i="6" a="1"/>
  <c r="C68" i="6" s="1"/>
  <c r="C60" i="6" a="1"/>
  <c r="C60" i="6" s="1"/>
  <c r="C36" i="6" a="1"/>
  <c r="C36" i="6" s="1"/>
  <c r="C12" i="6" a="1"/>
  <c r="C12" i="6" s="1"/>
  <c r="C1" i="6" s="1"/>
  <c r="L271" i="6"/>
  <c r="I270" i="6"/>
  <c r="K268" i="6"/>
  <c r="H267" i="6"/>
  <c r="J265" i="6"/>
  <c r="L263" i="6"/>
  <c r="I262" i="6"/>
  <c r="K260" i="6"/>
  <c r="H259" i="6"/>
  <c r="J257" i="6"/>
  <c r="L255" i="6"/>
  <c r="I254" i="6"/>
  <c r="K252" i="6"/>
  <c r="H251" i="6"/>
  <c r="J249" i="6"/>
  <c r="L247" i="6"/>
  <c r="I246" i="6"/>
  <c r="K244" i="6"/>
  <c r="H243" i="6"/>
  <c r="K270" i="6"/>
  <c r="J259" i="6"/>
  <c r="I256" i="6"/>
  <c r="H253" i="6"/>
  <c r="K246" i="6"/>
  <c r="H264" i="6"/>
  <c r="J254" i="6"/>
  <c r="L244" i="6"/>
  <c r="K271" i="6"/>
  <c r="H270" i="6"/>
  <c r="J268" i="6"/>
  <c r="L266" i="6"/>
  <c r="I265" i="6"/>
  <c r="K263" i="6"/>
  <c r="H262" i="6"/>
  <c r="J260" i="6"/>
  <c r="L258" i="6"/>
  <c r="I257" i="6"/>
  <c r="K255" i="6"/>
  <c r="H254" i="6"/>
  <c r="J252" i="6"/>
  <c r="L250" i="6"/>
  <c r="I249" i="6"/>
  <c r="K247" i="6"/>
  <c r="H246" i="6"/>
  <c r="J244" i="6"/>
  <c r="H242" i="6"/>
  <c r="K262" i="6"/>
  <c r="H245" i="6"/>
  <c r="I267" i="6"/>
  <c r="K249" i="6"/>
  <c r="J271" i="6"/>
  <c r="L269" i="6"/>
  <c r="I268" i="6"/>
  <c r="K266" i="6"/>
  <c r="H265" i="6"/>
  <c r="J263" i="6"/>
  <c r="L261" i="6"/>
  <c r="I260" i="6"/>
  <c r="K258" i="6"/>
  <c r="H257" i="6"/>
  <c r="J255" i="6"/>
  <c r="L253" i="6"/>
  <c r="I252" i="6"/>
  <c r="K250" i="6"/>
  <c r="H249" i="6"/>
  <c r="J247" i="6"/>
  <c r="L245" i="6"/>
  <c r="I244" i="6"/>
  <c r="H269" i="6"/>
  <c r="J243" i="6"/>
  <c r="L268" i="6"/>
  <c r="L260" i="6"/>
  <c r="K257" i="6"/>
  <c r="I251" i="6"/>
  <c r="J246" i="6"/>
  <c r="I271" i="6"/>
  <c r="K269" i="6"/>
  <c r="H268" i="6"/>
  <c r="J266" i="6"/>
  <c r="L264" i="6"/>
  <c r="I263" i="6"/>
  <c r="K261" i="6"/>
  <c r="H260" i="6"/>
  <c r="J258" i="6"/>
  <c r="L256" i="6"/>
  <c r="I255" i="6"/>
  <c r="K253" i="6"/>
  <c r="H252" i="6"/>
  <c r="J250" i="6"/>
  <c r="L248" i="6"/>
  <c r="I247" i="6"/>
  <c r="K245" i="6"/>
  <c r="H244" i="6"/>
  <c r="J267" i="6"/>
  <c r="L249" i="6"/>
  <c r="J262" i="6"/>
  <c r="H271" i="6"/>
  <c r="J269" i="6"/>
  <c r="L267" i="6"/>
  <c r="I266" i="6"/>
  <c r="K264" i="6"/>
  <c r="H263" i="6"/>
  <c r="J261" i="6"/>
  <c r="L259" i="6"/>
  <c r="I258" i="6"/>
  <c r="K256" i="6"/>
  <c r="H255" i="6"/>
  <c r="J253" i="6"/>
  <c r="L251" i="6"/>
  <c r="I250" i="6"/>
  <c r="K248" i="6"/>
  <c r="H247" i="6"/>
  <c r="J245" i="6"/>
  <c r="L243" i="6"/>
  <c r="L265" i="6"/>
  <c r="H261" i="6"/>
  <c r="L257" i="6"/>
  <c r="K254" i="6"/>
  <c r="I248" i="6"/>
  <c r="K265" i="6"/>
  <c r="L252" i="6"/>
  <c r="I243" i="6"/>
  <c r="L270" i="6"/>
  <c r="I269" i="6"/>
  <c r="K267" i="6"/>
  <c r="H266" i="6"/>
  <c r="J264" i="6"/>
  <c r="L262" i="6"/>
  <c r="I261" i="6"/>
  <c r="K259" i="6"/>
  <c r="H258" i="6"/>
  <c r="J256" i="6"/>
  <c r="L254" i="6"/>
  <c r="I253" i="6"/>
  <c r="K251" i="6"/>
  <c r="H250" i="6"/>
  <c r="J248" i="6"/>
  <c r="L246" i="6"/>
  <c r="I245" i="6"/>
  <c r="K243" i="6"/>
  <c r="I264" i="6"/>
  <c r="J251" i="6"/>
  <c r="J270" i="6"/>
  <c r="I259" i="6"/>
  <c r="H256" i="6"/>
  <c r="H248" i="6"/>
  <c r="J242" i="6"/>
  <c r="J237" i="6"/>
  <c r="J229" i="6"/>
  <c r="J221" i="6"/>
  <c r="J213" i="6"/>
  <c r="K209" i="6"/>
  <c r="K205" i="6"/>
  <c r="K201" i="6"/>
  <c r="K197" i="6"/>
  <c r="K193" i="6"/>
  <c r="K189" i="6"/>
  <c r="K185" i="6"/>
  <c r="J211" i="6"/>
  <c r="J203" i="6"/>
  <c r="J195" i="6"/>
  <c r="J187" i="6"/>
  <c r="J2311" i="6"/>
  <c r="K2308" i="6"/>
  <c r="L2305" i="6"/>
  <c r="J2303" i="6"/>
  <c r="K2300" i="6"/>
  <c r="L2297" i="6"/>
  <c r="J2295" i="6"/>
  <c r="K2292" i="6"/>
  <c r="L2289" i="6"/>
  <c r="J2287" i="6"/>
  <c r="K2284" i="6"/>
  <c r="K331" i="6"/>
  <c r="L328" i="6"/>
  <c r="J326" i="6"/>
  <c r="K323" i="6"/>
  <c r="L320" i="6"/>
  <c r="J318" i="6"/>
  <c r="K315" i="6"/>
  <c r="L312" i="6"/>
  <c r="J310" i="6"/>
  <c r="K307" i="6"/>
  <c r="L304" i="6"/>
  <c r="L301" i="6"/>
  <c r="J299" i="6"/>
  <c r="K296" i="6"/>
  <c r="L293" i="6"/>
  <c r="J291" i="6"/>
  <c r="K288" i="6"/>
  <c r="L285" i="6"/>
  <c r="J283" i="6"/>
  <c r="K280" i="6"/>
  <c r="L277" i="6"/>
  <c r="J275" i="6"/>
  <c r="K272" i="6"/>
  <c r="L1952" i="6"/>
  <c r="J234" i="6"/>
  <c r="J226" i="6"/>
  <c r="J218" i="6"/>
  <c r="L208" i="6"/>
  <c r="L204" i="6"/>
  <c r="L200" i="6"/>
  <c r="L196" i="6"/>
  <c r="L192" i="6"/>
  <c r="L188" i="6"/>
  <c r="L184" i="6"/>
  <c r="J210" i="6"/>
  <c r="J202" i="6"/>
  <c r="J194" i="6"/>
  <c r="J186" i="6"/>
  <c r="L2310" i="6"/>
  <c r="J2308" i="6"/>
  <c r="K2305" i="6"/>
  <c r="L2302" i="6"/>
  <c r="J2300" i="6"/>
  <c r="K2297" i="6"/>
  <c r="L2294" i="6"/>
  <c r="J2292" i="6"/>
  <c r="K2289" i="6"/>
  <c r="L2286" i="6"/>
  <c r="J2284" i="6"/>
  <c r="J331" i="6"/>
  <c r="K328" i="6"/>
  <c r="L325" i="6"/>
  <c r="J323" i="6"/>
  <c r="K320" i="6"/>
  <c r="L317" i="6"/>
  <c r="J315" i="6"/>
  <c r="K312" i="6"/>
  <c r="L309" i="6"/>
  <c r="J307" i="6"/>
  <c r="K304" i="6"/>
  <c r="K301" i="6"/>
  <c r="L298" i="6"/>
  <c r="J296" i="6"/>
  <c r="K293" i="6"/>
  <c r="L290" i="6"/>
  <c r="J288" i="6"/>
  <c r="K285" i="6"/>
  <c r="L282" i="6"/>
  <c r="J280" i="6"/>
  <c r="K277" i="6"/>
  <c r="L274" i="6"/>
  <c r="J302" i="6"/>
  <c r="L201" i="6"/>
  <c r="J239" i="6"/>
  <c r="J231" i="6"/>
  <c r="J223" i="6"/>
  <c r="J215" i="6"/>
  <c r="K208" i="6"/>
  <c r="K204" i="6"/>
  <c r="K200" i="6"/>
  <c r="K196" i="6"/>
  <c r="K192" i="6"/>
  <c r="K188" i="6"/>
  <c r="K184" i="6"/>
  <c r="J209" i="6"/>
  <c r="J201" i="6"/>
  <c r="J193" i="6"/>
  <c r="J185" i="6"/>
  <c r="K2310" i="6"/>
  <c r="L2307" i="6"/>
  <c r="J2305" i="6"/>
  <c r="K2302" i="6"/>
  <c r="L2299" i="6"/>
  <c r="J2297" i="6"/>
  <c r="K2294" i="6"/>
  <c r="L2291" i="6"/>
  <c r="J2289" i="6"/>
  <c r="K2286" i="6"/>
  <c r="L2283" i="6"/>
  <c r="L330" i="6"/>
  <c r="J328" i="6"/>
  <c r="K325" i="6"/>
  <c r="L322" i="6"/>
  <c r="J320" i="6"/>
  <c r="K317" i="6"/>
  <c r="L314" i="6"/>
  <c r="J312" i="6"/>
  <c r="K309" i="6"/>
  <c r="L306" i="6"/>
  <c r="J304" i="6"/>
  <c r="J301" i="6"/>
  <c r="K298" i="6"/>
  <c r="L295" i="6"/>
  <c r="J293" i="6"/>
  <c r="K290" i="6"/>
  <c r="L287" i="6"/>
  <c r="J285" i="6"/>
  <c r="K282" i="6"/>
  <c r="L279" i="6"/>
  <c r="J277" i="6"/>
  <c r="K274" i="6"/>
  <c r="J272" i="6"/>
  <c r="J236" i="6"/>
  <c r="J228" i="6"/>
  <c r="J220" i="6"/>
  <c r="L211" i="6"/>
  <c r="L207" i="6"/>
  <c r="L203" i="6"/>
  <c r="L199" i="6"/>
  <c r="L195" i="6"/>
  <c r="L191" i="6"/>
  <c r="L187" i="6"/>
  <c r="L183" i="6"/>
  <c r="J208" i="6"/>
  <c r="J200" i="6"/>
  <c r="J192" i="6"/>
  <c r="J184" i="6"/>
  <c r="J2310" i="6"/>
  <c r="K2307" i="6"/>
  <c r="L2304" i="6"/>
  <c r="J2302" i="6"/>
  <c r="K2299" i="6"/>
  <c r="L2296" i="6"/>
  <c r="J2294" i="6"/>
  <c r="K2291" i="6"/>
  <c r="L2288" i="6"/>
  <c r="J2286" i="6"/>
  <c r="K2283" i="6"/>
  <c r="K330" i="6"/>
  <c r="L327" i="6"/>
  <c r="J325" i="6"/>
  <c r="K322" i="6"/>
  <c r="L319" i="6"/>
  <c r="J317" i="6"/>
  <c r="K314" i="6"/>
  <c r="L311" i="6"/>
  <c r="J309" i="6"/>
  <c r="K306" i="6"/>
  <c r="L303" i="6"/>
  <c r="L300" i="6"/>
  <c r="J298" i="6"/>
  <c r="K295" i="6"/>
  <c r="L292" i="6"/>
  <c r="J290" i="6"/>
  <c r="K287" i="6"/>
  <c r="L284" i="6"/>
  <c r="J282" i="6"/>
  <c r="K279" i="6"/>
  <c r="L276" i="6"/>
  <c r="J274" i="6"/>
  <c r="J216" i="6"/>
  <c r="J241" i="6"/>
  <c r="J233" i="6"/>
  <c r="J225" i="6"/>
  <c r="J217" i="6"/>
  <c r="K211" i="6"/>
  <c r="K207" i="6"/>
  <c r="K203" i="6"/>
  <c r="K199" i="6"/>
  <c r="K195" i="6"/>
  <c r="K191" i="6"/>
  <c r="K187" i="6"/>
  <c r="K183" i="6"/>
  <c r="J207" i="6"/>
  <c r="J199" i="6"/>
  <c r="J191" i="6"/>
  <c r="J183" i="6"/>
  <c r="L2309" i="6"/>
  <c r="J2307" i="6"/>
  <c r="K2304" i="6"/>
  <c r="L2301" i="6"/>
  <c r="J2299" i="6"/>
  <c r="K2296" i="6"/>
  <c r="L2293" i="6"/>
  <c r="J2291" i="6"/>
  <c r="K2288" i="6"/>
  <c r="L2285" i="6"/>
  <c r="J2283" i="6"/>
  <c r="J330" i="6"/>
  <c r="K327" i="6"/>
  <c r="L324" i="6"/>
  <c r="J322" i="6"/>
  <c r="K319" i="6"/>
  <c r="L316" i="6"/>
  <c r="J314" i="6"/>
  <c r="K311" i="6"/>
  <c r="L308" i="6"/>
  <c r="J306" i="6"/>
  <c r="K303" i="6"/>
  <c r="K300" i="6"/>
  <c r="L297" i="6"/>
  <c r="J295" i="6"/>
  <c r="K292" i="6"/>
  <c r="L289" i="6"/>
  <c r="J287" i="6"/>
  <c r="K284" i="6"/>
  <c r="L281" i="6"/>
  <c r="J279" i="6"/>
  <c r="K276" i="6"/>
  <c r="L273" i="6"/>
  <c r="J232" i="6"/>
  <c r="J238" i="6"/>
  <c r="J230" i="6"/>
  <c r="J222" i="6"/>
  <c r="J214" i="6"/>
  <c r="L210" i="6"/>
  <c r="L206" i="6"/>
  <c r="L202" i="6"/>
  <c r="L198" i="6"/>
  <c r="L194" i="6"/>
  <c r="L190" i="6"/>
  <c r="L186" i="6"/>
  <c r="L182" i="6"/>
  <c r="J206" i="6"/>
  <c r="J198" i="6"/>
  <c r="J190" i="6"/>
  <c r="J182" i="6"/>
  <c r="K2309" i="6"/>
  <c r="L2306" i="6"/>
  <c r="J2304" i="6"/>
  <c r="K2301" i="6"/>
  <c r="L2298" i="6"/>
  <c r="J2296" i="6"/>
  <c r="K2293" i="6"/>
  <c r="L2290" i="6"/>
  <c r="J2288" i="6"/>
  <c r="K2285" i="6"/>
  <c r="L2282" i="6"/>
  <c r="L329" i="6"/>
  <c r="J327" i="6"/>
  <c r="K324" i="6"/>
  <c r="L321" i="6"/>
  <c r="J319" i="6"/>
  <c r="K316" i="6"/>
  <c r="L313" i="6"/>
  <c r="J311" i="6"/>
  <c r="K308" i="6"/>
  <c r="L305" i="6"/>
  <c r="J303" i="6"/>
  <c r="J300" i="6"/>
  <c r="K297" i="6"/>
  <c r="L294" i="6"/>
  <c r="J292" i="6"/>
  <c r="K289" i="6"/>
  <c r="L286" i="6"/>
  <c r="J284" i="6"/>
  <c r="K281" i="6"/>
  <c r="L278" i="6"/>
  <c r="J276" i="6"/>
  <c r="K273" i="6"/>
  <c r="L209" i="6"/>
  <c r="L197" i="6"/>
  <c r="L185" i="6"/>
  <c r="J204" i="6"/>
  <c r="J188" i="6"/>
  <c r="K2311" i="6"/>
  <c r="J2306" i="6"/>
  <c r="K2303" i="6"/>
  <c r="J2298" i="6"/>
  <c r="L2292" i="6"/>
  <c r="K2287" i="6"/>
  <c r="L2284" i="6"/>
  <c r="J329" i="6"/>
  <c r="L323" i="6"/>
  <c r="K318" i="6"/>
  <c r="J313" i="6"/>
  <c r="K310" i="6"/>
  <c r="J305" i="6"/>
  <c r="K302" i="6"/>
  <c r="L296" i="6"/>
  <c r="J294" i="6"/>
  <c r="L288" i="6"/>
  <c r="K283" i="6"/>
  <c r="J278" i="6"/>
  <c r="K275" i="6"/>
  <c r="L272" i="6"/>
  <c r="J235" i="6"/>
  <c r="J227" i="6"/>
  <c r="J219" i="6"/>
  <c r="K210" i="6"/>
  <c r="K206" i="6"/>
  <c r="K202" i="6"/>
  <c r="K198" i="6"/>
  <c r="K194" i="6"/>
  <c r="K190" i="6"/>
  <c r="K186" i="6"/>
  <c r="K182" i="6"/>
  <c r="J205" i="6"/>
  <c r="J197" i="6"/>
  <c r="J189" i="6"/>
  <c r="L2311" i="6"/>
  <c r="J2309" i="6"/>
  <c r="K2306" i="6"/>
  <c r="L2303" i="6"/>
  <c r="J2301" i="6"/>
  <c r="K2298" i="6"/>
  <c r="L2295" i="6"/>
  <c r="J2293" i="6"/>
  <c r="K2290" i="6"/>
  <c r="L2287" i="6"/>
  <c r="J2285" i="6"/>
  <c r="K2282" i="6"/>
  <c r="K329" i="6"/>
  <c r="L326" i="6"/>
  <c r="J324" i="6"/>
  <c r="K321" i="6"/>
  <c r="L318" i="6"/>
  <c r="J316" i="6"/>
  <c r="K313" i="6"/>
  <c r="L310" i="6"/>
  <c r="J308" i="6"/>
  <c r="K305" i="6"/>
  <c r="L302" i="6"/>
  <c r="L299" i="6"/>
  <c r="J297" i="6"/>
  <c r="K294" i="6"/>
  <c r="L291" i="6"/>
  <c r="J289" i="6"/>
  <c r="K286" i="6"/>
  <c r="L283" i="6"/>
  <c r="J281" i="6"/>
  <c r="K278" i="6"/>
  <c r="L275" i="6"/>
  <c r="J273" i="6"/>
  <c r="J240" i="6"/>
  <c r="J224" i="6"/>
  <c r="L205" i="6"/>
  <c r="L193" i="6"/>
  <c r="L189" i="6"/>
  <c r="J212" i="6"/>
  <c r="J196" i="6"/>
  <c r="L2308" i="6"/>
  <c r="L2300" i="6"/>
  <c r="K2295" i="6"/>
  <c r="J2290" i="6"/>
  <c r="L331" i="6"/>
  <c r="K326" i="6"/>
  <c r="J321" i="6"/>
  <c r="L315" i="6"/>
  <c r="L307" i="6"/>
  <c r="K299" i="6"/>
  <c r="K291" i="6"/>
  <c r="J286" i="6"/>
  <c r="L280" i="6"/>
  <c r="L2369" i="6"/>
  <c r="J2367" i="6"/>
  <c r="K2364" i="6"/>
  <c r="L2361" i="6"/>
  <c r="J2359" i="6"/>
  <c r="K2356" i="6"/>
  <c r="L2353" i="6"/>
  <c r="J2351" i="6"/>
  <c r="K2348" i="6"/>
  <c r="L2345" i="6"/>
  <c r="J2343" i="6"/>
  <c r="L2280" i="6"/>
  <c r="J2278" i="6"/>
  <c r="K2275" i="6"/>
  <c r="L2272" i="6"/>
  <c r="J2270" i="6"/>
  <c r="K2267" i="6"/>
  <c r="L2264" i="6"/>
  <c r="J2262" i="6"/>
  <c r="K2259" i="6"/>
  <c r="L2256" i="6"/>
  <c r="J2254" i="6"/>
  <c r="J2339" i="6"/>
  <c r="J2331" i="6"/>
  <c r="J2323" i="6"/>
  <c r="J2315" i="6"/>
  <c r="J2251" i="6"/>
  <c r="K2248" i="6"/>
  <c r="L2245" i="6"/>
  <c r="J2243" i="6"/>
  <c r="K2240" i="6"/>
  <c r="L2237" i="6"/>
  <c r="J2235" i="6"/>
  <c r="K2232" i="6"/>
  <c r="L2229" i="6"/>
  <c r="J2227" i="6"/>
  <c r="K2224" i="6"/>
  <c r="K2191" i="6"/>
  <c r="L2188" i="6"/>
  <c r="J2186" i="6"/>
  <c r="K2183" i="6"/>
  <c r="L2180" i="6"/>
  <c r="J2178" i="6"/>
  <c r="K2175" i="6"/>
  <c r="L2172" i="6"/>
  <c r="J2170" i="6"/>
  <c r="K2167" i="6"/>
  <c r="L2164" i="6"/>
  <c r="J2159" i="6"/>
  <c r="J2151" i="6"/>
  <c r="J2143" i="6"/>
  <c r="J2135" i="6"/>
  <c r="K2099" i="6"/>
  <c r="L2096" i="6"/>
  <c r="J2094" i="6"/>
  <c r="K2091" i="6"/>
  <c r="L2088" i="6"/>
  <c r="J2086" i="6"/>
  <c r="K2083" i="6"/>
  <c r="L2080" i="6"/>
  <c r="J2078" i="6"/>
  <c r="K2075" i="6"/>
  <c r="L2072" i="6"/>
  <c r="J2217" i="6"/>
  <c r="J2209" i="6"/>
  <c r="K2369" i="6"/>
  <c r="L2366" i="6"/>
  <c r="J2364" i="6"/>
  <c r="K2361" i="6"/>
  <c r="L2358" i="6"/>
  <c r="J2356" i="6"/>
  <c r="K2353" i="6"/>
  <c r="L2350" i="6"/>
  <c r="J2348" i="6"/>
  <c r="K2345" i="6"/>
  <c r="L2342" i="6"/>
  <c r="K2280" i="6"/>
  <c r="L2277" i="6"/>
  <c r="J2275" i="6"/>
  <c r="K2272" i="6"/>
  <c r="L2269" i="6"/>
  <c r="J2267" i="6"/>
  <c r="K2264" i="6"/>
  <c r="L2261" i="6"/>
  <c r="J2259" i="6"/>
  <c r="K2256" i="6"/>
  <c r="L2253" i="6"/>
  <c r="J2338" i="6"/>
  <c r="J2330" i="6"/>
  <c r="J2322" i="6"/>
  <c r="J2314" i="6"/>
  <c r="L2250" i="6"/>
  <c r="J2248" i="6"/>
  <c r="K2245" i="6"/>
  <c r="L2242" i="6"/>
  <c r="J2240" i="6"/>
  <c r="K2237" i="6"/>
  <c r="L2234" i="6"/>
  <c r="J2232" i="6"/>
  <c r="K2229" i="6"/>
  <c r="L2226" i="6"/>
  <c r="J2224" i="6"/>
  <c r="J2191" i="6"/>
  <c r="K2188" i="6"/>
  <c r="L2185" i="6"/>
  <c r="J2183" i="6"/>
  <c r="K2180" i="6"/>
  <c r="L2177" i="6"/>
  <c r="J2175" i="6"/>
  <c r="K2172" i="6"/>
  <c r="L2169" i="6"/>
  <c r="J2167" i="6"/>
  <c r="K2164" i="6"/>
  <c r="J2156" i="6"/>
  <c r="J2148" i="6"/>
  <c r="J2140" i="6"/>
  <c r="L2101" i="6"/>
  <c r="J2099" i="6"/>
  <c r="K2096" i="6"/>
  <c r="L2093" i="6"/>
  <c r="J2091" i="6"/>
  <c r="K2088" i="6"/>
  <c r="L2085" i="6"/>
  <c r="J2083" i="6"/>
  <c r="K2080" i="6"/>
  <c r="L2077" i="6"/>
  <c r="J2075" i="6"/>
  <c r="K2072" i="6"/>
  <c r="J2216" i="6"/>
  <c r="J2208" i="6"/>
  <c r="L2371" i="6"/>
  <c r="J2369" i="6"/>
  <c r="K2366" i="6"/>
  <c r="L2363" i="6"/>
  <c r="J2361" i="6"/>
  <c r="K2358" i="6"/>
  <c r="L2355" i="6"/>
  <c r="J2353" i="6"/>
  <c r="K2350" i="6"/>
  <c r="L2347" i="6"/>
  <c r="J2345" i="6"/>
  <c r="K2342" i="6"/>
  <c r="J2280" i="6"/>
  <c r="K2277" i="6"/>
  <c r="L2274" i="6"/>
  <c r="J2272" i="6"/>
  <c r="K2269" i="6"/>
  <c r="K2371" i="6"/>
  <c r="L2368" i="6"/>
  <c r="J2366" i="6"/>
  <c r="K2363" i="6"/>
  <c r="L2360" i="6"/>
  <c r="J2358" i="6"/>
  <c r="K2355" i="6"/>
  <c r="L2352" i="6"/>
  <c r="J2350" i="6"/>
  <c r="K2347" i="6"/>
  <c r="L2344" i="6"/>
  <c r="J2342" i="6"/>
  <c r="L2279" i="6"/>
  <c r="J2277" i="6"/>
  <c r="K2274" i="6"/>
  <c r="L2271" i="6"/>
  <c r="J2269" i="6"/>
  <c r="K2266" i="6"/>
  <c r="L2263" i="6"/>
  <c r="J2261" i="6"/>
  <c r="K2258" i="6"/>
  <c r="L2255" i="6"/>
  <c r="J2253" i="6"/>
  <c r="J2336" i="6"/>
  <c r="J2328" i="6"/>
  <c r="J2320" i="6"/>
  <c r="J2312" i="6"/>
  <c r="J2250" i="6"/>
  <c r="K2247" i="6"/>
  <c r="L2244" i="6"/>
  <c r="J2242" i="6"/>
  <c r="K2239" i="6"/>
  <c r="L2236" i="6"/>
  <c r="J2234" i="6"/>
  <c r="K2231" i="6"/>
  <c r="L2228" i="6"/>
  <c r="J2226" i="6"/>
  <c r="K2223" i="6"/>
  <c r="K2190" i="6"/>
  <c r="L2187" i="6"/>
  <c r="J2185" i="6"/>
  <c r="K2182" i="6"/>
  <c r="L2179" i="6"/>
  <c r="J2177" i="6"/>
  <c r="K2174" i="6"/>
  <c r="L2171" i="6"/>
  <c r="J2169" i="6"/>
  <c r="K2166" i="6"/>
  <c r="L2163" i="6"/>
  <c r="J2158" i="6"/>
  <c r="J2150" i="6"/>
  <c r="J2142" i="6"/>
  <c r="J2134" i="6"/>
  <c r="J2101" i="6"/>
  <c r="K2098" i="6"/>
  <c r="L2095" i="6"/>
  <c r="J2093" i="6"/>
  <c r="K2090" i="6"/>
  <c r="L2087" i="6"/>
  <c r="J2085" i="6"/>
  <c r="K2082" i="6"/>
  <c r="L2079" i="6"/>
  <c r="J2077" i="6"/>
  <c r="K2074" i="6"/>
  <c r="J2222" i="6"/>
  <c r="J2214" i="6"/>
  <c r="J2206" i="6"/>
  <c r="L2370" i="6"/>
  <c r="J2368" i="6"/>
  <c r="K2365" i="6"/>
  <c r="L2362" i="6"/>
  <c r="J2360" i="6"/>
  <c r="K2357" i="6"/>
  <c r="L2354" i="6"/>
  <c r="J2352" i="6"/>
  <c r="K2349" i="6"/>
  <c r="L2346" i="6"/>
  <c r="J2344" i="6"/>
  <c r="L2281" i="6"/>
  <c r="J2279" i="6"/>
  <c r="K2276" i="6"/>
  <c r="L2273" i="6"/>
  <c r="J2271" i="6"/>
  <c r="K2268" i="6"/>
  <c r="L2265" i="6"/>
  <c r="J2263" i="6"/>
  <c r="K2260" i="6"/>
  <c r="L2257" i="6"/>
  <c r="J2255" i="6"/>
  <c r="K2252" i="6"/>
  <c r="J2334" i="6"/>
  <c r="J2326" i="6"/>
  <c r="J2318" i="6"/>
  <c r="J2252" i="6"/>
  <c r="K2249" i="6"/>
  <c r="L2246" i="6"/>
  <c r="J2244" i="6"/>
  <c r="K2241" i="6"/>
  <c r="L2238" i="6"/>
  <c r="J2236" i="6"/>
  <c r="K2233" i="6"/>
  <c r="L2230" i="6"/>
  <c r="J2228" i="6"/>
  <c r="K2225" i="6"/>
  <c r="L2222" i="6"/>
  <c r="L2189" i="6"/>
  <c r="J2187" i="6"/>
  <c r="K2184" i="6"/>
  <c r="L2181" i="6"/>
  <c r="J2179" i="6"/>
  <c r="K2176" i="6"/>
  <c r="L2173" i="6"/>
  <c r="J2171" i="6"/>
  <c r="K2168" i="6"/>
  <c r="L2165" i="6"/>
  <c r="J2163" i="6"/>
  <c r="J2160" i="6"/>
  <c r="J2152" i="6"/>
  <c r="J2144" i="6"/>
  <c r="J2136" i="6"/>
  <c r="K2100" i="6"/>
  <c r="L2097" i="6"/>
  <c r="J2095" i="6"/>
  <c r="K2092" i="6"/>
  <c r="L2089" i="6"/>
  <c r="J2087" i="6"/>
  <c r="K2084" i="6"/>
  <c r="L2081" i="6"/>
  <c r="J2079" i="6"/>
  <c r="K2076" i="6"/>
  <c r="L2073" i="6"/>
  <c r="J2220" i="6"/>
  <c r="J2212" i="6"/>
  <c r="J2204" i="6"/>
  <c r="J2365" i="6"/>
  <c r="L2357" i="6"/>
  <c r="K2351" i="6"/>
  <c r="L2343" i="6"/>
  <c r="K2278" i="6"/>
  <c r="L2270" i="6"/>
  <c r="J2265" i="6"/>
  <c r="L2259" i="6"/>
  <c r="K2254" i="6"/>
  <c r="J2332" i="6"/>
  <c r="J2316" i="6"/>
  <c r="L2248" i="6"/>
  <c r="K2243" i="6"/>
  <c r="J2238" i="6"/>
  <c r="L2232" i="6"/>
  <c r="K2227" i="6"/>
  <c r="L2191" i="6"/>
  <c r="K2186" i="6"/>
  <c r="J2181" i="6"/>
  <c r="L2175" i="6"/>
  <c r="K2170" i="6"/>
  <c r="J2165" i="6"/>
  <c r="J2371" i="6"/>
  <c r="K2370" i="6"/>
  <c r="J2370" i="6"/>
  <c r="K2362" i="6"/>
  <c r="J2355" i="6"/>
  <c r="L2348" i="6"/>
  <c r="L2275" i="6"/>
  <c r="J2268" i="6"/>
  <c r="L2262" i="6"/>
  <c r="K2257" i="6"/>
  <c r="J2341" i="6"/>
  <c r="J2325" i="6"/>
  <c r="L2251" i="6"/>
  <c r="K2246" i="6"/>
  <c r="J2241" i="6"/>
  <c r="L2235" i="6"/>
  <c r="K2230" i="6"/>
  <c r="J2225" i="6"/>
  <c r="K2189" i="6"/>
  <c r="J2184" i="6"/>
  <c r="L2178" i="6"/>
  <c r="K2173" i="6"/>
  <c r="J2168" i="6"/>
  <c r="L2162" i="6"/>
  <c r="J2157" i="6"/>
  <c r="J2141" i="6"/>
  <c r="J2100" i="6"/>
  <c r="L2094" i="6"/>
  <c r="K2089" i="6"/>
  <c r="J2084" i="6"/>
  <c r="L2078" i="6"/>
  <c r="K2073" i="6"/>
  <c r="J2211" i="6"/>
  <c r="J2199" i="6"/>
  <c r="J2162" i="6"/>
  <c r="J2125" i="6"/>
  <c r="J2117" i="6"/>
  <c r="J2109" i="6"/>
  <c r="J2071" i="6"/>
  <c r="J2063" i="6"/>
  <c r="J2055" i="6"/>
  <c r="J2047" i="6"/>
  <c r="J2041" i="6"/>
  <c r="K2038" i="6"/>
  <c r="L2035" i="6"/>
  <c r="J2033" i="6"/>
  <c r="K2030" i="6"/>
  <c r="L2027" i="6"/>
  <c r="J2025" i="6"/>
  <c r="K2022" i="6"/>
  <c r="L2019" i="6"/>
  <c r="J2017" i="6"/>
  <c r="K2014" i="6"/>
  <c r="L1981" i="6"/>
  <c r="J1979" i="6"/>
  <c r="K1976" i="6"/>
  <c r="L1973" i="6"/>
  <c r="J1971" i="6"/>
  <c r="K1968" i="6"/>
  <c r="L1965" i="6"/>
  <c r="J1963" i="6"/>
  <c r="K1960" i="6"/>
  <c r="L1957" i="6"/>
  <c r="J1955" i="6"/>
  <c r="K1952" i="6"/>
  <c r="L1948" i="6"/>
  <c r="L1944" i="6"/>
  <c r="L1940" i="6"/>
  <c r="L1936" i="6"/>
  <c r="L1932" i="6"/>
  <c r="L1928" i="6"/>
  <c r="L1924" i="6"/>
  <c r="J1801" i="6"/>
  <c r="K1798" i="6"/>
  <c r="L1795" i="6"/>
  <c r="J1793" i="6"/>
  <c r="K1790" i="6"/>
  <c r="L1787" i="6"/>
  <c r="J1785" i="6"/>
  <c r="K2368" i="6"/>
  <c r="J2362" i="6"/>
  <c r="K2354" i="6"/>
  <c r="J2347" i="6"/>
  <c r="K2281" i="6"/>
  <c r="J2274" i="6"/>
  <c r="L2267" i="6"/>
  <c r="K2262" i="6"/>
  <c r="J2257" i="6"/>
  <c r="J2340" i="6"/>
  <c r="J2324" i="6"/>
  <c r="K2251" i="6"/>
  <c r="J2246" i="6"/>
  <c r="L2240" i="6"/>
  <c r="K2235" i="6"/>
  <c r="J2230" i="6"/>
  <c r="L2224" i="6"/>
  <c r="J2189" i="6"/>
  <c r="L2183" i="6"/>
  <c r="K2178" i="6"/>
  <c r="J2173" i="6"/>
  <c r="L2167" i="6"/>
  <c r="K2162" i="6"/>
  <c r="J2146" i="6"/>
  <c r="L2099" i="6"/>
  <c r="K2094" i="6"/>
  <c r="J2089" i="6"/>
  <c r="L2083" i="6"/>
  <c r="K2078" i="6"/>
  <c r="J2073" i="6"/>
  <c r="J2210" i="6"/>
  <c r="J2198" i="6"/>
  <c r="J2132" i="6"/>
  <c r="J2124" i="6"/>
  <c r="J2116" i="6"/>
  <c r="J2108" i="6"/>
  <c r="J2070" i="6"/>
  <c r="J2062" i="6"/>
  <c r="J2054" i="6"/>
  <c r="J2046" i="6"/>
  <c r="L2040" i="6"/>
  <c r="J2038" i="6"/>
  <c r="K2035" i="6"/>
  <c r="L2032" i="6"/>
  <c r="J2030" i="6"/>
  <c r="K2027" i="6"/>
  <c r="L2024" i="6"/>
  <c r="J2022" i="6"/>
  <c r="K2019" i="6"/>
  <c r="L2016" i="6"/>
  <c r="J2014" i="6"/>
  <c r="K1981" i="6"/>
  <c r="L1978" i="6"/>
  <c r="J1976" i="6"/>
  <c r="K1973" i="6"/>
  <c r="L1970" i="6"/>
  <c r="J1968" i="6"/>
  <c r="K1965" i="6"/>
  <c r="L1962" i="6"/>
  <c r="J1960" i="6"/>
  <c r="K1957" i="6"/>
  <c r="L1954" i="6"/>
  <c r="J1952" i="6"/>
  <c r="K1948" i="6"/>
  <c r="K1944" i="6"/>
  <c r="K1940" i="6"/>
  <c r="K1936" i="6"/>
  <c r="K1932" i="6"/>
  <c r="K1928" i="6"/>
  <c r="K1924" i="6"/>
  <c r="L1800" i="6"/>
  <c r="J1798" i="6"/>
  <c r="K1795" i="6"/>
  <c r="L1792" i="6"/>
  <c r="J1790" i="6"/>
  <c r="K1787" i="6"/>
  <c r="L1784" i="6"/>
  <c r="J1782" i="6"/>
  <c r="K1779" i="6"/>
  <c r="L1776" i="6"/>
  <c r="L2367" i="6"/>
  <c r="K2360" i="6"/>
  <c r="J2354" i="6"/>
  <c r="K2346" i="6"/>
  <c r="J2281" i="6"/>
  <c r="K2273" i="6"/>
  <c r="L2266" i="6"/>
  <c r="K2261" i="6"/>
  <c r="J2256" i="6"/>
  <c r="J2337" i="6"/>
  <c r="J2321" i="6"/>
  <c r="K2250" i="6"/>
  <c r="J2245" i="6"/>
  <c r="L2239" i="6"/>
  <c r="K2234" i="6"/>
  <c r="J2229" i="6"/>
  <c r="L2223" i="6"/>
  <c r="J2188" i="6"/>
  <c r="L2182" i="6"/>
  <c r="K2177" i="6"/>
  <c r="J2172" i="6"/>
  <c r="L2166" i="6"/>
  <c r="J2161" i="6"/>
  <c r="K2367" i="6"/>
  <c r="L2359" i="6"/>
  <c r="K2352" i="6"/>
  <c r="J2346" i="6"/>
  <c r="K2279" i="6"/>
  <c r="J2273" i="6"/>
  <c r="J2266" i="6"/>
  <c r="L2260" i="6"/>
  <c r="K2255" i="6"/>
  <c r="J2335" i="6"/>
  <c r="J2319" i="6"/>
  <c r="L2249" i="6"/>
  <c r="K2244" i="6"/>
  <c r="J2239" i="6"/>
  <c r="L2233" i="6"/>
  <c r="K2228" i="6"/>
  <c r="J2223" i="6"/>
  <c r="K2187" i="6"/>
  <c r="J2182" i="6"/>
  <c r="L2176" i="6"/>
  <c r="K2171" i="6"/>
  <c r="J2166" i="6"/>
  <c r="J2155" i="6"/>
  <c r="J2139" i="6"/>
  <c r="J2098" i="6"/>
  <c r="L2092" i="6"/>
  <c r="K2087" i="6"/>
  <c r="J2082" i="6"/>
  <c r="L2076" i="6"/>
  <c r="J2221" i="6"/>
  <c r="J2205" i="6"/>
  <c r="J2196" i="6"/>
  <c r="J2130" i="6"/>
  <c r="J2122" i="6"/>
  <c r="J2114" i="6"/>
  <c r="J2106" i="6"/>
  <c r="J2068" i="6"/>
  <c r="J2060" i="6"/>
  <c r="J2052" i="6"/>
  <c r="J2044" i="6"/>
  <c r="J2040" i="6"/>
  <c r="K2037" i="6"/>
  <c r="L2034" i="6"/>
  <c r="J2032" i="6"/>
  <c r="K2029" i="6"/>
  <c r="L2026" i="6"/>
  <c r="J2024" i="6"/>
  <c r="K2021" i="6"/>
  <c r="L2018" i="6"/>
  <c r="J2016" i="6"/>
  <c r="K2013" i="6"/>
  <c r="L1980" i="6"/>
  <c r="J1978" i="6"/>
  <c r="K1975" i="6"/>
  <c r="L1972" i="6"/>
  <c r="J1970" i="6"/>
  <c r="K1967" i="6"/>
  <c r="L1964" i="6"/>
  <c r="J1962" i="6"/>
  <c r="K1959" i="6"/>
  <c r="L1956" i="6"/>
  <c r="J1954" i="6"/>
  <c r="K1951" i="6"/>
  <c r="K1947" i="6"/>
  <c r="K1943" i="6"/>
  <c r="K1939" i="6"/>
  <c r="K1935" i="6"/>
  <c r="K1931" i="6"/>
  <c r="K1927" i="6"/>
  <c r="K1923" i="6"/>
  <c r="J1800" i="6"/>
  <c r="K1797" i="6"/>
  <c r="L1794" i="6"/>
  <c r="J1792" i="6"/>
  <c r="K1789" i="6"/>
  <c r="L1786" i="6"/>
  <c r="J1784" i="6"/>
  <c r="K1781" i="6"/>
  <c r="L1778" i="6"/>
  <c r="J1776" i="6"/>
  <c r="L2365" i="6"/>
  <c r="L2364" i="6"/>
  <c r="K2344" i="6"/>
  <c r="L2276" i="6"/>
  <c r="J2260" i="6"/>
  <c r="J2327" i="6"/>
  <c r="K2242" i="6"/>
  <c r="L2227" i="6"/>
  <c r="L2184" i="6"/>
  <c r="K2169" i="6"/>
  <c r="L2100" i="6"/>
  <c r="L2091" i="6"/>
  <c r="L2082" i="6"/>
  <c r="L2074" i="6"/>
  <c r="J2203" i="6"/>
  <c r="J2192" i="6"/>
  <c r="J2120" i="6"/>
  <c r="J2107" i="6"/>
  <c r="J2065" i="6"/>
  <c r="J2051" i="6"/>
  <c r="K2041" i="6"/>
  <c r="L2036" i="6"/>
  <c r="K2032" i="6"/>
  <c r="K2028" i="6"/>
  <c r="L2023" i="6"/>
  <c r="J2020" i="6"/>
  <c r="K2015" i="6"/>
  <c r="J1981" i="6"/>
  <c r="J1977" i="6"/>
  <c r="K1972" i="6"/>
  <c r="L1968" i="6"/>
  <c r="J1964" i="6"/>
  <c r="L1959" i="6"/>
  <c r="L1955" i="6"/>
  <c r="L1950" i="6"/>
  <c r="K1945" i="6"/>
  <c r="K1938" i="6"/>
  <c r="L1931" i="6"/>
  <c r="L1925" i="6"/>
  <c r="L1799" i="6"/>
  <c r="J1796" i="6"/>
  <c r="K1791" i="6"/>
  <c r="J1787" i="6"/>
  <c r="J1783" i="6"/>
  <c r="L1779" i="6"/>
  <c r="L1775" i="6"/>
  <c r="J1773" i="6"/>
  <c r="K1770" i="6"/>
  <c r="L1767" i="6"/>
  <c r="J1765" i="6"/>
  <c r="K1762" i="6"/>
  <c r="L1759" i="6"/>
  <c r="J1757" i="6"/>
  <c r="K1754" i="6"/>
  <c r="L1751" i="6"/>
  <c r="J1749" i="6"/>
  <c r="K1746" i="6"/>
  <c r="L1743" i="6"/>
  <c r="J1741" i="6"/>
  <c r="K1738" i="6"/>
  <c r="L1735" i="6"/>
  <c r="J1733" i="6"/>
  <c r="K1730" i="6"/>
  <c r="L1727" i="6"/>
  <c r="J1725" i="6"/>
  <c r="K1722" i="6"/>
  <c r="L1719" i="6"/>
  <c r="J1717" i="6"/>
  <c r="K1714" i="6"/>
  <c r="L1681" i="6"/>
  <c r="L1677" i="6"/>
  <c r="L1673" i="6"/>
  <c r="L1669" i="6"/>
  <c r="L1665" i="6"/>
  <c r="L1661" i="6"/>
  <c r="L1657" i="6"/>
  <c r="L1653" i="6"/>
  <c r="L1649" i="6"/>
  <c r="L1645" i="6"/>
  <c r="L1641" i="6"/>
  <c r="L1637" i="6"/>
  <c r="L1633" i="6"/>
  <c r="L1629" i="6"/>
  <c r="L1625" i="6"/>
  <c r="L1621" i="6"/>
  <c r="L1617" i="6"/>
  <c r="L1613" i="6"/>
  <c r="L1609" i="6"/>
  <c r="L1605" i="6"/>
  <c r="L1601" i="6"/>
  <c r="L1597" i="6"/>
  <c r="L1593" i="6"/>
  <c r="J2363" i="6"/>
  <c r="K2359" i="6"/>
  <c r="K2271" i="6"/>
  <c r="J2258" i="6"/>
  <c r="J2313" i="6"/>
  <c r="K2238" i="6"/>
  <c r="L2225" i="6"/>
  <c r="J2180" i="6"/>
  <c r="K2165" i="6"/>
  <c r="J2154" i="6"/>
  <c r="J2145" i="6"/>
  <c r="J2137" i="6"/>
  <c r="K2097" i="6"/>
  <c r="J2090" i="6"/>
  <c r="J2081" i="6"/>
  <c r="J2072" i="6"/>
  <c r="J2201" i="6"/>
  <c r="J2129" i="6"/>
  <c r="J2118" i="6"/>
  <c r="J2104" i="6"/>
  <c r="J2061" i="6"/>
  <c r="J2049" i="6"/>
  <c r="L2039" i="6"/>
  <c r="J2036" i="6"/>
  <c r="K2031" i="6"/>
  <c r="J2027" i="6"/>
  <c r="J2023" i="6"/>
  <c r="K2018" i="6"/>
  <c r="L2014" i="6"/>
  <c r="J1980" i="6"/>
  <c r="L1975" i="6"/>
  <c r="L1971" i="6"/>
  <c r="J1967" i="6"/>
  <c r="K1963" i="6"/>
  <c r="L1958" i="6"/>
  <c r="K1954" i="6"/>
  <c r="L1949" i="6"/>
  <c r="L1942" i="6"/>
  <c r="K1937" i="6"/>
  <c r="K1930" i="6"/>
  <c r="L1923" i="6"/>
  <c r="J1799" i="6"/>
  <c r="K1794" i="6"/>
  <c r="L1790" i="6"/>
  <c r="J1786" i="6"/>
  <c r="K1782" i="6"/>
  <c r="K1778" i="6"/>
  <c r="J1775" i="6"/>
  <c r="K1772" i="6"/>
  <c r="L1769" i="6"/>
  <c r="J1767" i="6"/>
  <c r="K1764" i="6"/>
  <c r="L1761" i="6"/>
  <c r="J1759" i="6"/>
  <c r="K1756" i="6"/>
  <c r="L1753" i="6"/>
  <c r="J1751" i="6"/>
  <c r="K1748" i="6"/>
  <c r="L1745" i="6"/>
  <c r="J1743" i="6"/>
  <c r="K1740" i="6"/>
  <c r="L1737" i="6"/>
  <c r="J1735" i="6"/>
  <c r="K1732" i="6"/>
  <c r="L1729" i="6"/>
  <c r="J1727" i="6"/>
  <c r="K1724" i="6"/>
  <c r="L1721" i="6"/>
  <c r="J1719" i="6"/>
  <c r="K1716" i="6"/>
  <c r="L1713" i="6"/>
  <c r="J2357" i="6"/>
  <c r="K2270" i="6"/>
  <c r="L2254" i="6"/>
  <c r="J2282" i="6"/>
  <c r="J2237" i="6"/>
  <c r="K2222" i="6"/>
  <c r="K2179" i="6"/>
  <c r="J2164" i="6"/>
  <c r="J2153" i="6"/>
  <c r="J2097" i="6"/>
  <c r="J2088" i="6"/>
  <c r="J2080" i="6"/>
  <c r="J2219" i="6"/>
  <c r="J2200" i="6"/>
  <c r="J2128" i="6"/>
  <c r="J2115" i="6"/>
  <c r="J2103" i="6"/>
  <c r="J2059" i="6"/>
  <c r="J2048" i="6"/>
  <c r="K2039" i="6"/>
  <c r="J2035" i="6"/>
  <c r="J2031" i="6"/>
  <c r="K2026" i="6"/>
  <c r="L2022" i="6"/>
  <c r="J2018" i="6"/>
  <c r="L2013" i="6"/>
  <c r="L1979" i="6"/>
  <c r="J1975" i="6"/>
  <c r="K1971" i="6"/>
  <c r="L1966" i="6"/>
  <c r="K1962" i="6"/>
  <c r="K1958" i="6"/>
  <c r="L1953" i="6"/>
  <c r="K1949" i="6"/>
  <c r="K1942" i="6"/>
  <c r="L1935" i="6"/>
  <c r="L1929" i="6"/>
  <c r="L1922" i="6"/>
  <c r="L1798" i="6"/>
  <c r="J1794" i="6"/>
  <c r="L1789" i="6"/>
  <c r="L1785" i="6"/>
  <c r="L1781" i="6"/>
  <c r="J1778" i="6"/>
  <c r="L1774" i="6"/>
  <c r="J1772" i="6"/>
  <c r="K1769" i="6"/>
  <c r="L1766" i="6"/>
  <c r="J1764" i="6"/>
  <c r="K1761" i="6"/>
  <c r="L1758" i="6"/>
  <c r="J1756" i="6"/>
  <c r="K1753" i="6"/>
  <c r="L1750" i="6"/>
  <c r="J1748" i="6"/>
  <c r="K1745" i="6"/>
  <c r="L1742" i="6"/>
  <c r="J1740" i="6"/>
  <c r="K1737" i="6"/>
  <c r="L1734" i="6"/>
  <c r="J1732" i="6"/>
  <c r="K1729" i="6"/>
  <c r="L1726" i="6"/>
  <c r="J1724" i="6"/>
  <c r="K1721" i="6"/>
  <c r="L1718" i="6"/>
  <c r="J1716" i="6"/>
  <c r="L2356" i="6"/>
  <c r="L2268" i="6"/>
  <c r="K2253" i="6"/>
  <c r="J2249" i="6"/>
  <c r="K2236" i="6"/>
  <c r="L2190" i="6"/>
  <c r="J2176" i="6"/>
  <c r="K2163" i="6"/>
  <c r="J2096" i="6"/>
  <c r="L2086" i="6"/>
  <c r="K2079" i="6"/>
  <c r="J2218" i="6"/>
  <c r="J2197" i="6"/>
  <c r="J2127" i="6"/>
  <c r="J2113" i="6"/>
  <c r="J2102" i="6"/>
  <c r="J2058" i="6"/>
  <c r="J2045" i="6"/>
  <c r="J2039" i="6"/>
  <c r="K2034" i="6"/>
  <c r="L2030" i="6"/>
  <c r="J2026" i="6"/>
  <c r="L2021" i="6"/>
  <c r="L2017" i="6"/>
  <c r="J2013" i="6"/>
  <c r="K1979" i="6"/>
  <c r="L1974" i="6"/>
  <c r="K1970" i="6"/>
  <c r="K1966" i="6"/>
  <c r="L1961" i="6"/>
  <c r="J1958" i="6"/>
  <c r="K1953" i="6"/>
  <c r="L1947" i="6"/>
  <c r="L1941" i="6"/>
  <c r="L1934" i="6"/>
  <c r="K1929" i="6"/>
  <c r="K1922" i="6"/>
  <c r="L1797" i="6"/>
  <c r="L1793" i="6"/>
  <c r="J1789" i="6"/>
  <c r="K1785" i="6"/>
  <c r="J1781" i="6"/>
  <c r="L1777" i="6"/>
  <c r="K1774" i="6"/>
  <c r="L1771" i="6"/>
  <c r="J1769" i="6"/>
  <c r="K1766" i="6"/>
  <c r="L1763" i="6"/>
  <c r="J1761" i="6"/>
  <c r="K1758" i="6"/>
  <c r="L1755" i="6"/>
  <c r="J1753" i="6"/>
  <c r="K1750" i="6"/>
  <c r="L1747" i="6"/>
  <c r="J1745" i="6"/>
  <c r="K1742" i="6"/>
  <c r="L1739" i="6"/>
  <c r="J1737" i="6"/>
  <c r="K1734" i="6"/>
  <c r="L1731" i="6"/>
  <c r="J1729" i="6"/>
  <c r="K1726" i="6"/>
  <c r="L1723" i="6"/>
  <c r="J1721" i="6"/>
  <c r="K1718" i="6"/>
  <c r="L1715" i="6"/>
  <c r="J1713" i="6"/>
  <c r="L1679" i="6"/>
  <c r="L1675" i="6"/>
  <c r="L1671" i="6"/>
  <c r="L1667" i="6"/>
  <c r="L1663" i="6"/>
  <c r="L1659" i="6"/>
  <c r="L1655" i="6"/>
  <c r="L1651" i="6"/>
  <c r="L1647" i="6"/>
  <c r="L1643" i="6"/>
  <c r="L1639" i="6"/>
  <c r="L1635" i="6"/>
  <c r="L1631" i="6"/>
  <c r="L2351" i="6"/>
  <c r="K2265" i="6"/>
  <c r="L2252" i="6"/>
  <c r="L2247" i="6"/>
  <c r="J2233" i="6"/>
  <c r="J2190" i="6"/>
  <c r="L2174" i="6"/>
  <c r="J2133" i="6"/>
  <c r="K2095" i="6"/>
  <c r="K2086" i="6"/>
  <c r="K2077" i="6"/>
  <c r="J2215" i="6"/>
  <c r="J2195" i="6"/>
  <c r="J2126" i="6"/>
  <c r="J2112" i="6"/>
  <c r="J2069" i="6"/>
  <c r="J2057" i="6"/>
  <c r="J2043" i="6"/>
  <c r="L2349" i="6"/>
  <c r="J2276" i="6"/>
  <c r="L2243" i="6"/>
  <c r="J2174" i="6"/>
  <c r="J2147" i="6"/>
  <c r="J2092" i="6"/>
  <c r="J2213" i="6"/>
  <c r="J2119" i="6"/>
  <c r="J2053" i="6"/>
  <c r="K2036" i="6"/>
  <c r="J2028" i="6"/>
  <c r="J2019" i="6"/>
  <c r="K1980" i="6"/>
  <c r="J1972" i="6"/>
  <c r="L1963" i="6"/>
  <c r="K1955" i="6"/>
  <c r="L1943" i="6"/>
  <c r="L1930" i="6"/>
  <c r="K1799" i="6"/>
  <c r="J1791" i="6"/>
  <c r="L1782" i="6"/>
  <c r="K1775" i="6"/>
  <c r="J1770" i="6"/>
  <c r="L1764" i="6"/>
  <c r="K1759" i="6"/>
  <c r="J1754" i="6"/>
  <c r="L1748" i="6"/>
  <c r="K1743" i="6"/>
  <c r="J1738" i="6"/>
  <c r="L1732" i="6"/>
  <c r="K1727" i="6"/>
  <c r="J1722" i="6"/>
  <c r="L1716" i="6"/>
  <c r="J1712" i="6"/>
  <c r="L1676" i="6"/>
  <c r="K1671" i="6"/>
  <c r="K1666" i="6"/>
  <c r="L1660" i="6"/>
  <c r="K1655" i="6"/>
  <c r="K1650" i="6"/>
  <c r="L1644" i="6"/>
  <c r="K1639" i="6"/>
  <c r="K1634" i="6"/>
  <c r="L1628" i="6"/>
  <c r="K1624" i="6"/>
  <c r="L1619" i="6"/>
  <c r="K1615" i="6"/>
  <c r="L1610" i="6"/>
  <c r="K1606" i="6"/>
  <c r="K1601" i="6"/>
  <c r="K1592" i="6"/>
  <c r="J2349" i="6"/>
  <c r="J2264" i="6"/>
  <c r="L2241" i="6"/>
  <c r="L2170" i="6"/>
  <c r="L2090" i="6"/>
  <c r="J2207" i="6"/>
  <c r="J2111" i="6"/>
  <c r="J2050" i="6"/>
  <c r="J2034" i="6"/>
  <c r="L2025" i="6"/>
  <c r="K2017" i="6"/>
  <c r="K1978" i="6"/>
  <c r="L1969" i="6"/>
  <c r="K1961" i="6"/>
  <c r="J1953" i="6"/>
  <c r="K1941" i="6"/>
  <c r="L1927" i="6"/>
  <c r="J1797" i="6"/>
  <c r="L1788" i="6"/>
  <c r="L1780" i="6"/>
  <c r="J1774" i="6"/>
  <c r="L1768" i="6"/>
  <c r="K1763" i="6"/>
  <c r="J1758" i="6"/>
  <c r="L1752" i="6"/>
  <c r="K1747" i="6"/>
  <c r="J1742" i="6"/>
  <c r="L1736" i="6"/>
  <c r="K1731" i="6"/>
  <c r="J1726" i="6"/>
  <c r="L1720" i="6"/>
  <c r="K1715" i="6"/>
  <c r="K1681" i="6"/>
  <c r="K1676" i="6"/>
  <c r="L1670" i="6"/>
  <c r="K1665" i="6"/>
  <c r="K1660" i="6"/>
  <c r="L1654" i="6"/>
  <c r="K1649" i="6"/>
  <c r="K1644" i="6"/>
  <c r="L1638" i="6"/>
  <c r="K1633" i="6"/>
  <c r="K1628" i="6"/>
  <c r="L1623" i="6"/>
  <c r="K1619" i="6"/>
  <c r="L1614" i="6"/>
  <c r="K1610" i="6"/>
  <c r="K1605" i="6"/>
  <c r="L1600" i="6"/>
  <c r="K1596" i="6"/>
  <c r="L1262" i="6"/>
  <c r="K2343" i="6"/>
  <c r="K2263" i="6"/>
  <c r="L2231" i="6"/>
  <c r="L2168" i="6"/>
  <c r="K2085" i="6"/>
  <c r="J2202" i="6"/>
  <c r="J2110" i="6"/>
  <c r="J2042" i="6"/>
  <c r="L2033" i="6"/>
  <c r="K2025" i="6"/>
  <c r="K2016" i="6"/>
  <c r="L1977" i="6"/>
  <c r="K1969" i="6"/>
  <c r="J1961" i="6"/>
  <c r="L1939" i="6"/>
  <c r="L1926" i="6"/>
  <c r="L1796" i="6"/>
  <c r="K1788" i="6"/>
  <c r="K1780" i="6"/>
  <c r="L1773" i="6"/>
  <c r="K1768" i="6"/>
  <c r="J1763" i="6"/>
  <c r="L1757" i="6"/>
  <c r="K1752" i="6"/>
  <c r="J1747" i="6"/>
  <c r="L1741" i="6"/>
  <c r="K1736" i="6"/>
  <c r="J1731" i="6"/>
  <c r="L1725" i="6"/>
  <c r="K1720" i="6"/>
  <c r="J1715" i="6"/>
  <c r="L1680" i="6"/>
  <c r="K1675" i="6"/>
  <c r="K1670" i="6"/>
  <c r="L1664" i="6"/>
  <c r="K1659" i="6"/>
  <c r="K1654" i="6"/>
  <c r="L1648" i="6"/>
  <c r="K1643" i="6"/>
  <c r="K1638" i="6"/>
  <c r="L1632" i="6"/>
  <c r="L1627" i="6"/>
  <c r="K1623" i="6"/>
  <c r="L1618" i="6"/>
  <c r="K1614" i="6"/>
  <c r="K1609" i="6"/>
  <c r="L1604" i="6"/>
  <c r="K1600" i="6"/>
  <c r="L1595" i="6"/>
  <c r="K1262" i="6"/>
  <c r="L2258" i="6"/>
  <c r="J2231" i="6"/>
  <c r="J2138" i="6"/>
  <c r="L2084" i="6"/>
  <c r="J2194" i="6"/>
  <c r="J2105" i="6"/>
  <c r="L2041" i="6"/>
  <c r="K2033" i="6"/>
  <c r="K2024" i="6"/>
  <c r="L2015" i="6"/>
  <c r="K1977" i="6"/>
  <c r="J1969" i="6"/>
  <c r="L1960" i="6"/>
  <c r="L1951" i="6"/>
  <c r="L1938" i="6"/>
  <c r="K1926" i="6"/>
  <c r="K1796" i="6"/>
  <c r="J1788" i="6"/>
  <c r="J1780" i="6"/>
  <c r="K1773" i="6"/>
  <c r="J1768" i="6"/>
  <c r="L1762" i="6"/>
  <c r="K1757" i="6"/>
  <c r="J1752" i="6"/>
  <c r="L1746" i="6"/>
  <c r="K1741" i="6"/>
  <c r="J1736" i="6"/>
  <c r="L1730" i="6"/>
  <c r="K1725" i="6"/>
  <c r="J1720" i="6"/>
  <c r="L1714" i="6"/>
  <c r="K1680" i="6"/>
  <c r="L1674" i="6"/>
  <c r="K1669" i="6"/>
  <c r="K1664" i="6"/>
  <c r="L1658" i="6"/>
  <c r="K1653" i="6"/>
  <c r="K1648" i="6"/>
  <c r="L1642" i="6"/>
  <c r="K1637" i="6"/>
  <c r="K1632" i="6"/>
  <c r="K1627" i="6"/>
  <c r="L1622" i="6"/>
  <c r="K1618" i="6"/>
  <c r="K1613" i="6"/>
  <c r="L1608" i="6"/>
  <c r="K1604" i="6"/>
  <c r="L1599" i="6"/>
  <c r="K1595" i="6"/>
  <c r="K2226" i="6"/>
  <c r="L2031" i="6"/>
  <c r="J2015" i="6"/>
  <c r="L1967" i="6"/>
  <c r="K1950" i="6"/>
  <c r="K1925" i="6"/>
  <c r="K1786" i="6"/>
  <c r="J1779" i="6"/>
  <c r="K1767" i="6"/>
  <c r="J1762" i="6"/>
  <c r="K1751" i="6"/>
  <c r="L1740" i="6"/>
  <c r="J1730" i="6"/>
  <c r="K1719" i="6"/>
  <c r="J1714" i="6"/>
  <c r="K1674" i="6"/>
  <c r="K1663" i="6"/>
  <c r="K1647" i="6"/>
  <c r="L1636" i="6"/>
  <c r="L1626" i="6"/>
  <c r="K1617" i="6"/>
  <c r="L1612" i="6"/>
  <c r="L1603" i="6"/>
  <c r="L1594" i="6"/>
  <c r="J2333" i="6"/>
  <c r="K2081" i="6"/>
  <c r="J2193" i="6"/>
  <c r="J2067" i="6"/>
  <c r="K2040" i="6"/>
  <c r="K2023" i="6"/>
  <c r="L1976" i="6"/>
  <c r="J1959" i="6"/>
  <c r="L1937" i="6"/>
  <c r="J1795" i="6"/>
  <c r="L1772" i="6"/>
  <c r="L1756" i="6"/>
  <c r="J1746" i="6"/>
  <c r="K1735" i="6"/>
  <c r="L1724" i="6"/>
  <c r="K1679" i="6"/>
  <c r="L1668" i="6"/>
  <c r="K1658" i="6"/>
  <c r="L1652" i="6"/>
  <c r="K1642" i="6"/>
  <c r="K1631" i="6"/>
  <c r="K1622" i="6"/>
  <c r="K1608" i="6"/>
  <c r="K1599" i="6"/>
  <c r="J2329" i="6"/>
  <c r="L2186" i="6"/>
  <c r="K2101" i="6"/>
  <c r="J2076" i="6"/>
  <c r="J2131" i="6"/>
  <c r="J2066" i="6"/>
  <c r="L2038" i="6"/>
  <c r="L2029" i="6"/>
  <c r="J2021" i="6"/>
  <c r="L2012" i="6"/>
  <c r="K1974" i="6"/>
  <c r="J1966" i="6"/>
  <c r="J1957" i="6"/>
  <c r="L1946" i="6"/>
  <c r="K1934" i="6"/>
  <c r="L1801" i="6"/>
  <c r="K1793" i="6"/>
  <c r="K1784" i="6"/>
  <c r="K1777" i="6"/>
  <c r="K1771" i="6"/>
  <c r="J1766" i="6"/>
  <c r="L1760" i="6"/>
  <c r="K1755" i="6"/>
  <c r="J1750" i="6"/>
  <c r="L1744" i="6"/>
  <c r="K1739" i="6"/>
  <c r="J1734" i="6"/>
  <c r="L1728" i="6"/>
  <c r="K1723" i="6"/>
  <c r="J1718" i="6"/>
  <c r="K1713" i="6"/>
  <c r="L1678" i="6"/>
  <c r="K1673" i="6"/>
  <c r="K1668" i="6"/>
  <c r="L1662" i="6"/>
  <c r="K1657" i="6"/>
  <c r="K1652" i="6"/>
  <c r="L1646" i="6"/>
  <c r="K1641" i="6"/>
  <c r="K1636" i="6"/>
  <c r="L1630" i="6"/>
  <c r="K1626" i="6"/>
  <c r="K1621" i="6"/>
  <c r="L1616" i="6"/>
  <c r="K1612" i="6"/>
  <c r="L1607" i="6"/>
  <c r="K1603" i="6"/>
  <c r="L1598" i="6"/>
  <c r="K1594" i="6"/>
  <c r="J2247" i="6"/>
  <c r="K2181" i="6"/>
  <c r="K2093" i="6"/>
  <c r="J2121" i="6"/>
  <c r="J2037" i="6"/>
  <c r="K2020" i="6"/>
  <c r="J1973" i="6"/>
  <c r="K1964" i="6"/>
  <c r="L1945" i="6"/>
  <c r="K1800" i="6"/>
  <c r="K1783" i="6"/>
  <c r="K1776" i="6"/>
  <c r="K1765" i="6"/>
  <c r="L1754" i="6"/>
  <c r="J1744" i="6"/>
  <c r="K1733" i="6"/>
  <c r="J1728" i="6"/>
  <c r="K1717" i="6"/>
  <c r="K1677" i="6"/>
  <c r="K1661" i="6"/>
  <c r="L1650" i="6"/>
  <c r="K1645" i="6"/>
  <c r="L1634" i="6"/>
  <c r="L1624" i="6"/>
  <c r="L1615" i="6"/>
  <c r="L1606" i="6"/>
  <c r="K1597" i="6"/>
  <c r="L1596" i="6"/>
  <c r="J2317" i="6"/>
  <c r="K2185" i="6"/>
  <c r="J2149" i="6"/>
  <c r="L2098" i="6"/>
  <c r="L2075" i="6"/>
  <c r="J2123" i="6"/>
  <c r="J2064" i="6"/>
  <c r="L2037" i="6"/>
  <c r="J2029" i="6"/>
  <c r="L2020" i="6"/>
  <c r="K2012" i="6"/>
  <c r="J1974" i="6"/>
  <c r="J1965" i="6"/>
  <c r="K1956" i="6"/>
  <c r="K1946" i="6"/>
  <c r="L1933" i="6"/>
  <c r="K1801" i="6"/>
  <c r="K1792" i="6"/>
  <c r="L1783" i="6"/>
  <c r="J1777" i="6"/>
  <c r="J1771" i="6"/>
  <c r="L1765" i="6"/>
  <c r="K1760" i="6"/>
  <c r="J1755" i="6"/>
  <c r="L1749" i="6"/>
  <c r="K1744" i="6"/>
  <c r="J1739" i="6"/>
  <c r="L1733" i="6"/>
  <c r="K1728" i="6"/>
  <c r="J1723" i="6"/>
  <c r="L1717" i="6"/>
  <c r="L1712" i="6"/>
  <c r="K1678" i="6"/>
  <c r="L1672" i="6"/>
  <c r="K1667" i="6"/>
  <c r="K1662" i="6"/>
  <c r="L1656" i="6"/>
  <c r="K1651" i="6"/>
  <c r="K1646" i="6"/>
  <c r="L1640" i="6"/>
  <c r="K1635" i="6"/>
  <c r="K1630" i="6"/>
  <c r="K1625" i="6"/>
  <c r="L1620" i="6"/>
  <c r="K1616" i="6"/>
  <c r="L1611" i="6"/>
  <c r="K1607" i="6"/>
  <c r="L1602" i="6"/>
  <c r="K1598" i="6"/>
  <c r="K1593" i="6"/>
  <c r="L2278" i="6"/>
  <c r="J2074" i="6"/>
  <c r="J2056" i="6"/>
  <c r="L2028" i="6"/>
  <c r="J2012" i="6"/>
  <c r="J1956" i="6"/>
  <c r="K1933" i="6"/>
  <c r="L1791" i="6"/>
  <c r="L1770" i="6"/>
  <c r="J1760" i="6"/>
  <c r="K1749" i="6"/>
  <c r="L1738" i="6"/>
  <c r="L1722" i="6"/>
  <c r="K1712" i="6"/>
  <c r="K1672" i="6"/>
  <c r="L1666" i="6"/>
  <c r="K1656" i="6"/>
  <c r="K1640" i="6"/>
  <c r="K1629" i="6"/>
  <c r="K1620" i="6"/>
  <c r="K1611" i="6"/>
  <c r="K1602" i="6"/>
  <c r="L1592" i="6"/>
  <c r="K180" i="6"/>
  <c r="K177" i="6"/>
  <c r="K174" i="6"/>
  <c r="K171" i="6"/>
  <c r="K168" i="6"/>
  <c r="K165" i="6"/>
  <c r="K162" i="6"/>
  <c r="K159" i="6"/>
  <c r="K156" i="6"/>
  <c r="K153" i="6"/>
  <c r="K150" i="6"/>
  <c r="K147" i="6"/>
  <c r="K144" i="6"/>
  <c r="K141" i="6"/>
  <c r="K138" i="6"/>
  <c r="K135" i="6"/>
  <c r="K132" i="6"/>
  <c r="K129" i="6"/>
  <c r="K126" i="6"/>
  <c r="L179" i="6"/>
  <c r="L176" i="6"/>
  <c r="L173" i="6"/>
  <c r="L170" i="6"/>
  <c r="L167" i="6"/>
  <c r="L164" i="6"/>
  <c r="L161" i="6"/>
  <c r="L158" i="6"/>
  <c r="L155" i="6"/>
  <c r="L152" i="6"/>
  <c r="L149" i="6"/>
  <c r="L146" i="6"/>
  <c r="L143" i="6"/>
  <c r="L140" i="6"/>
  <c r="L137" i="6"/>
  <c r="L134" i="6"/>
  <c r="L131" i="6"/>
  <c r="L128" i="6"/>
  <c r="L125" i="6"/>
  <c r="L122" i="6"/>
  <c r="K1107" i="6"/>
  <c r="K1101" i="6"/>
  <c r="K1095" i="6"/>
  <c r="K1089" i="6"/>
  <c r="K1083" i="6"/>
  <c r="K179" i="6"/>
  <c r="K176" i="6"/>
  <c r="K173" i="6"/>
  <c r="K170" i="6"/>
  <c r="K167" i="6"/>
  <c r="K164" i="6"/>
  <c r="K161" i="6"/>
  <c r="K158" i="6"/>
  <c r="K155" i="6"/>
  <c r="K152" i="6"/>
  <c r="K149" i="6"/>
  <c r="K146" i="6"/>
  <c r="K143" i="6"/>
  <c r="K140" i="6"/>
  <c r="K137" i="6"/>
  <c r="K134" i="6"/>
  <c r="L181" i="6"/>
  <c r="L178" i="6"/>
  <c r="L175" i="6"/>
  <c r="L172" i="6"/>
  <c r="L169" i="6"/>
  <c r="L166" i="6"/>
  <c r="L163" i="6"/>
  <c r="L160" i="6"/>
  <c r="L157" i="6"/>
  <c r="L154" i="6"/>
  <c r="L151" i="6"/>
  <c r="L148" i="6"/>
  <c r="L145" i="6"/>
  <c r="L142" i="6"/>
  <c r="L139" i="6"/>
  <c r="L136" i="6"/>
  <c r="L133" i="6"/>
  <c r="L130" i="6"/>
  <c r="L127" i="6"/>
  <c r="L124" i="6"/>
  <c r="K1111" i="6"/>
  <c r="K1105" i="6"/>
  <c r="K1099" i="6"/>
  <c r="K1093" i="6"/>
  <c r="K1087" i="6"/>
  <c r="K175" i="6"/>
  <c r="K166" i="6"/>
  <c r="K157" i="6"/>
  <c r="K148" i="6"/>
  <c r="K139" i="6"/>
  <c r="K131" i="6"/>
  <c r="K125" i="6"/>
  <c r="K1109" i="6"/>
  <c r="K1100" i="6"/>
  <c r="K1091" i="6"/>
  <c r="K1082" i="6"/>
  <c r="L174" i="6"/>
  <c r="L165" i="6"/>
  <c r="L156" i="6"/>
  <c r="L147" i="6"/>
  <c r="L138" i="6"/>
  <c r="K130" i="6"/>
  <c r="K124" i="6"/>
  <c r="K1108" i="6"/>
  <c r="K1098" i="6"/>
  <c r="K1090" i="6"/>
  <c r="I242" i="6"/>
  <c r="K181" i="6"/>
  <c r="K172" i="6"/>
  <c r="K163" i="6"/>
  <c r="K154" i="6"/>
  <c r="K145" i="6"/>
  <c r="K136" i="6"/>
  <c r="L129" i="6"/>
  <c r="L123" i="6"/>
  <c r="K1106" i="6"/>
  <c r="K1097" i="6"/>
  <c r="K1088" i="6"/>
  <c r="L992" i="6"/>
  <c r="L180" i="6"/>
  <c r="L171" i="6"/>
  <c r="L162" i="6"/>
  <c r="L153" i="6"/>
  <c r="L144" i="6"/>
  <c r="L135" i="6"/>
  <c r="K128" i="6"/>
  <c r="K123" i="6"/>
  <c r="K1104" i="6"/>
  <c r="K1096" i="6"/>
  <c r="K1086" i="6"/>
  <c r="K992" i="6"/>
  <c r="K178" i="6"/>
  <c r="K151" i="6"/>
  <c r="K127" i="6"/>
  <c r="K1094" i="6"/>
  <c r="L177" i="6"/>
  <c r="L150" i="6"/>
  <c r="L126" i="6"/>
  <c r="K1092" i="6"/>
  <c r="K169" i="6"/>
  <c r="K142" i="6"/>
  <c r="K122" i="6"/>
  <c r="K1085" i="6"/>
  <c r="L168" i="6"/>
  <c r="L141" i="6"/>
  <c r="K1110" i="6"/>
  <c r="K1084" i="6"/>
  <c r="K160" i="6"/>
  <c r="K133" i="6"/>
  <c r="K1103" i="6"/>
  <c r="L242" i="6"/>
  <c r="L159" i="6"/>
  <c r="L132" i="6"/>
  <c r="K1102" i="6"/>
  <c r="K242" i="6"/>
  <c r="O120" i="3"/>
  <c r="O124" i="3"/>
  <c r="O125" i="3"/>
  <c r="O126" i="3"/>
  <c r="O127" i="3"/>
  <c r="Z134" i="3"/>
  <c r="Z142" i="3"/>
  <c r="Z151" i="3"/>
  <c r="Z158" i="3"/>
  <c r="O165" i="3"/>
  <c r="Z185" i="3"/>
  <c r="Z201" i="3"/>
  <c r="Z203" i="3"/>
  <c r="Z204" i="3"/>
  <c r="O208" i="3"/>
  <c r="O232" i="3"/>
  <c r="O239" i="3"/>
  <c r="O244" i="3"/>
  <c r="O245" i="3"/>
  <c r="O247" i="3"/>
  <c r="Z264" i="3"/>
  <c r="Z265" i="3"/>
  <c r="Z266" i="3"/>
  <c r="Z267" i="3"/>
  <c r="Z268" i="3"/>
  <c r="Z269" i="3"/>
  <c r="Z270" i="3"/>
  <c r="Z273" i="3"/>
  <c r="O294" i="3"/>
  <c r="Z322" i="3"/>
  <c r="Z323" i="3"/>
  <c r="Z324" i="3"/>
  <c r="Z325" i="3"/>
  <c r="Z326" i="3"/>
  <c r="Z327" i="3"/>
  <c r="Z328" i="3"/>
  <c r="Z329" i="3"/>
  <c r="Z330" i="3"/>
  <c r="Z331" i="3"/>
  <c r="Z332" i="3"/>
  <c r="Z333" i="3"/>
  <c r="Z334" i="3"/>
  <c r="Z336" i="3"/>
  <c r="Z337" i="3"/>
  <c r="Z341" i="3"/>
  <c r="Z342" i="3"/>
  <c r="Z343" i="3"/>
  <c r="Z344" i="3"/>
  <c r="Z345" i="3"/>
  <c r="Z346" i="3"/>
  <c r="Z347" i="3"/>
  <c r="Z348" i="3"/>
  <c r="Z349" i="3"/>
  <c r="Z350" i="3"/>
  <c r="Z351" i="3"/>
  <c r="Z352" i="3"/>
  <c r="Z353" i="3"/>
  <c r="Z354" i="3"/>
  <c r="O370" i="3"/>
  <c r="O372" i="3"/>
  <c r="O374" i="3"/>
  <c r="O375" i="3"/>
  <c r="O376" i="3"/>
  <c r="O377" i="3"/>
  <c r="O378" i="3"/>
  <c r="O379" i="3"/>
  <c r="O380" i="3"/>
  <c r="O381" i="3"/>
  <c r="O382" i="3"/>
  <c r="O388" i="3"/>
  <c r="O389" i="3"/>
  <c r="O390" i="3"/>
  <c r="O391" i="3"/>
  <c r="O392" i="3"/>
  <c r="O393" i="3"/>
  <c r="O394" i="3"/>
  <c r="O395" i="3"/>
  <c r="O397" i="3"/>
  <c r="O398" i="3"/>
  <c r="O399" i="3"/>
  <c r="O400" i="3"/>
  <c r="O401" i="3"/>
  <c r="O402" i="3"/>
  <c r="O403" i="3"/>
  <c r="O406" i="3"/>
  <c r="O407" i="3"/>
  <c r="O408" i="3"/>
  <c r="O409" i="3"/>
  <c r="O410" i="3"/>
  <c r="Z422" i="3"/>
  <c r="O62" i="3"/>
  <c r="Z111" i="3"/>
  <c r="O16" i="3"/>
  <c r="O17" i="3"/>
  <c r="O18" i="3"/>
  <c r="O20" i="3"/>
  <c r="Z22" i="3"/>
  <c r="O50" i="3"/>
  <c r="O76" i="3"/>
  <c r="O82" i="3"/>
  <c r="O85" i="3"/>
  <c r="O88" i="3"/>
  <c r="O94" i="3"/>
  <c r="O97" i="3"/>
  <c r="O98" i="3"/>
  <c r="O103" i="3"/>
  <c r="O104" i="3"/>
  <c r="O106" i="3"/>
  <c r="O107" i="3"/>
  <c r="Z110" i="3"/>
  <c r="Z114" i="3"/>
  <c r="O123" i="3"/>
  <c r="O129" i="3"/>
  <c r="O131" i="3"/>
  <c r="O133" i="3"/>
  <c r="O135" i="3"/>
  <c r="O138" i="3"/>
  <c r="O141" i="3"/>
  <c r="O142" i="3"/>
  <c r="O144" i="3"/>
  <c r="O145" i="3"/>
  <c r="O146" i="3"/>
  <c r="O150" i="3"/>
  <c r="O151" i="3"/>
  <c r="O154" i="3"/>
  <c r="Z160" i="3"/>
  <c r="O167" i="3"/>
  <c r="O175" i="3"/>
  <c r="O176" i="3"/>
  <c r="O177" i="3"/>
  <c r="O178" i="3"/>
  <c r="O179" i="3"/>
  <c r="O180" i="3"/>
  <c r="O181" i="3"/>
  <c r="O182" i="3"/>
  <c r="O184" i="3"/>
  <c r="O185" i="3"/>
  <c r="Z206" i="3"/>
  <c r="Z207" i="3"/>
  <c r="Z212" i="3"/>
  <c r="O214" i="3"/>
  <c r="O217" i="3"/>
  <c r="O242" i="3"/>
  <c r="O251" i="3"/>
  <c r="Z284" i="3"/>
  <c r="Z285" i="3"/>
  <c r="Z286" i="3"/>
  <c r="Z287" i="3"/>
  <c r="Z288" i="3"/>
  <c r="O296" i="3"/>
  <c r="O297" i="3"/>
  <c r="O298" i="3"/>
  <c r="O299" i="3"/>
  <c r="O300" i="3"/>
  <c r="O301" i="3"/>
  <c r="O303" i="3"/>
  <c r="O304" i="3"/>
  <c r="Z356" i="3"/>
  <c r="Z357" i="3"/>
  <c r="O360" i="3"/>
  <c r="O369" i="3"/>
  <c r="O414" i="3"/>
  <c r="O415" i="3"/>
  <c r="O416" i="3"/>
  <c r="O417" i="3"/>
  <c r="O419" i="3"/>
  <c r="Z423" i="3"/>
  <c r="Z424" i="3"/>
  <c r="Z430" i="3"/>
  <c r="Z431" i="3"/>
  <c r="Z432" i="3"/>
  <c r="Z433" i="3"/>
  <c r="Z434" i="3"/>
  <c r="Z435" i="3"/>
  <c r="Z436" i="3"/>
  <c r="Z437" i="3"/>
  <c r="Z438" i="3"/>
  <c r="Z439" i="3"/>
  <c r="Z441" i="3"/>
  <c r="Z442" i="3"/>
  <c r="Z443" i="3"/>
  <c r="Z444" i="3"/>
  <c r="Z445" i="3"/>
  <c r="O69" i="3"/>
  <c r="O53" i="3"/>
  <c r="O92" i="3"/>
  <c r="O70" i="3"/>
  <c r="O6" i="3"/>
  <c r="Z10" i="3"/>
  <c r="Z11" i="3"/>
  <c r="Z12" i="3"/>
  <c r="Z13" i="3"/>
  <c r="Z14" i="3"/>
  <c r="O21" i="3"/>
  <c r="O23" i="3"/>
  <c r="O24" i="3"/>
  <c r="O25" i="3"/>
  <c r="O26" i="3"/>
  <c r="O27" i="3"/>
  <c r="Z34" i="3"/>
  <c r="O43" i="3"/>
  <c r="Z48" i="3"/>
  <c r="Z49" i="3"/>
  <c r="Z50" i="3"/>
  <c r="Z51" i="3"/>
  <c r="Z68" i="3"/>
  <c r="Z78" i="3"/>
  <c r="Z79" i="3"/>
  <c r="Z82" i="3"/>
  <c r="Z85" i="3"/>
  <c r="Z87" i="3"/>
  <c r="Z90" i="3"/>
  <c r="Z91" i="3"/>
  <c r="O100" i="3"/>
  <c r="O111" i="3"/>
  <c r="Z118" i="3"/>
  <c r="Z121" i="3"/>
  <c r="Z122" i="3"/>
  <c r="O147" i="3"/>
  <c r="O158" i="3"/>
  <c r="Z164" i="3"/>
  <c r="O200" i="3"/>
  <c r="O202" i="3"/>
  <c r="Z238" i="3"/>
  <c r="Z239" i="3"/>
  <c r="Z241" i="3"/>
  <c r="Z242" i="3"/>
  <c r="Z243" i="3"/>
  <c r="Z244" i="3"/>
  <c r="Z245" i="3"/>
  <c r="Z246" i="3"/>
  <c r="O262" i="3"/>
  <c r="O263" i="3"/>
  <c r="O264" i="3"/>
  <c r="O265" i="3"/>
  <c r="O274" i="3"/>
  <c r="Z294" i="3"/>
  <c r="O306" i="3"/>
  <c r="O317" i="3"/>
  <c r="O319" i="3"/>
  <c r="O320" i="3"/>
  <c r="O321" i="3"/>
  <c r="O324" i="3"/>
  <c r="O325" i="3"/>
  <c r="O326" i="3"/>
  <c r="O328" i="3"/>
  <c r="O330" i="3"/>
  <c r="O331" i="3"/>
  <c r="O332" i="3"/>
  <c r="O334" i="3"/>
  <c r="O336" i="3"/>
  <c r="O342" i="3"/>
  <c r="O343" i="3"/>
  <c r="O345" i="3"/>
  <c r="O346" i="3"/>
  <c r="O347" i="3"/>
  <c r="O348" i="3"/>
  <c r="O349" i="3"/>
  <c r="O350" i="3"/>
  <c r="O351" i="3"/>
  <c r="O352" i="3"/>
  <c r="O353" i="3"/>
  <c r="Z370" i="3"/>
  <c r="Z373" i="3"/>
  <c r="Z374" i="3"/>
  <c r="Z375" i="3"/>
  <c r="Z376" i="3"/>
  <c r="Z377" i="3"/>
  <c r="Z378" i="3"/>
  <c r="Z379" i="3"/>
  <c r="Z380" i="3"/>
  <c r="Z381" i="3"/>
  <c r="Z387" i="3"/>
  <c r="Z388" i="3"/>
  <c r="Z389" i="3"/>
  <c r="Z390" i="3"/>
  <c r="Z391" i="3"/>
  <c r="Z392" i="3"/>
  <c r="Z393" i="3"/>
  <c r="Z395" i="3"/>
  <c r="Z397" i="3"/>
  <c r="Z398" i="3"/>
  <c r="Z399" i="3"/>
  <c r="Z400" i="3"/>
  <c r="Z401" i="3"/>
  <c r="Z402" i="3"/>
  <c r="Z403" i="3"/>
  <c r="Z404" i="3"/>
  <c r="Z405" i="3"/>
  <c r="Z406" i="3"/>
  <c r="Z407" i="3"/>
  <c r="Z408" i="3"/>
  <c r="Z409" i="3"/>
  <c r="Z410" i="3"/>
  <c r="Z450" i="3"/>
  <c r="Z460" i="3"/>
  <c r="Z462" i="3"/>
  <c r="Z464" i="3"/>
  <c r="Z466" i="3"/>
  <c r="Z467" i="3"/>
  <c r="Z468" i="3"/>
  <c r="Z469" i="3"/>
  <c r="Z470" i="3"/>
  <c r="Z472" i="3"/>
  <c r="Z104" i="3"/>
  <c r="O4" i="3"/>
  <c r="Z19" i="3"/>
  <c r="Z20" i="3"/>
  <c r="O46" i="3"/>
  <c r="Z60" i="3"/>
  <c r="Z75" i="3"/>
  <c r="Z77" i="3"/>
  <c r="O81" i="3"/>
  <c r="Z89" i="3"/>
  <c r="Z96" i="3"/>
  <c r="Z98" i="3"/>
  <c r="Z99" i="3"/>
  <c r="Z101" i="3"/>
  <c r="Z102" i="3"/>
  <c r="Z105" i="3"/>
  <c r="Z124" i="3"/>
  <c r="Z129" i="3"/>
  <c r="Z130" i="3"/>
  <c r="Z131" i="3"/>
  <c r="Z132" i="3"/>
  <c r="Z133" i="3"/>
  <c r="Z136" i="3"/>
  <c r="Z139" i="3"/>
  <c r="Z140" i="3"/>
  <c r="Z141" i="3"/>
  <c r="Z145" i="3"/>
  <c r="Z146" i="3"/>
  <c r="Z148" i="3"/>
  <c r="Z149" i="3"/>
  <c r="Z150" i="3"/>
  <c r="Z153" i="3"/>
  <c r="O160" i="3"/>
  <c r="Z167" i="3"/>
  <c r="Z168" i="3"/>
  <c r="Z169" i="3"/>
  <c r="Z170" i="3"/>
  <c r="Z171" i="3"/>
  <c r="Z172" i="3"/>
  <c r="Z173" i="3"/>
  <c r="Z174" i="3"/>
  <c r="Z175" i="3"/>
  <c r="Z176" i="3"/>
  <c r="Z177" i="3"/>
  <c r="Z178" i="3"/>
  <c r="Z179" i="3"/>
  <c r="Z180" i="3"/>
  <c r="Z181" i="3"/>
  <c r="Z182" i="3"/>
  <c r="Z183" i="3"/>
  <c r="Z184" i="3"/>
  <c r="Z195" i="3"/>
  <c r="O199" i="3"/>
  <c r="O204" i="3"/>
  <c r="O207" i="3"/>
  <c r="O211" i="3"/>
  <c r="O212" i="3"/>
  <c r="Z221" i="3"/>
  <c r="O273" i="3"/>
  <c r="O277" i="3"/>
  <c r="O278" i="3"/>
  <c r="O279" i="3"/>
  <c r="O280" i="3"/>
  <c r="O281" i="3"/>
  <c r="O283" i="3"/>
  <c r="O284" i="3"/>
  <c r="O285" i="3"/>
  <c r="O286" i="3"/>
  <c r="O287" i="3"/>
  <c r="Z303" i="3"/>
  <c r="O338" i="3"/>
  <c r="O356" i="3"/>
  <c r="Z412" i="3"/>
  <c r="Z414" i="3"/>
  <c r="Z415" i="3"/>
  <c r="Z417" i="3"/>
  <c r="Z418" i="3"/>
  <c r="O424" i="3"/>
  <c r="O426" i="3"/>
  <c r="O428" i="3"/>
  <c r="O430" i="3"/>
  <c r="O431" i="3"/>
  <c r="O432" i="3"/>
  <c r="O433" i="3"/>
  <c r="O434" i="3"/>
  <c r="O435" i="3"/>
  <c r="O436" i="3"/>
  <c r="O437" i="3"/>
  <c r="O438" i="3"/>
  <c r="O439" i="3"/>
  <c r="O442" i="3"/>
  <c r="O444" i="3"/>
  <c r="O445" i="3"/>
  <c r="O446" i="3"/>
  <c r="O449" i="3"/>
  <c r="Z465" i="3"/>
  <c r="Z473" i="3"/>
  <c r="Z474" i="3"/>
  <c r="Z476" i="3"/>
  <c r="Z477" i="3"/>
  <c r="Z478" i="3"/>
  <c r="Z479" i="3"/>
  <c r="O483" i="3"/>
  <c r="O499" i="3"/>
  <c r="O521" i="3"/>
  <c r="O528" i="3"/>
  <c r="O539" i="3"/>
  <c r="O556" i="3"/>
  <c r="O557" i="3"/>
  <c r="Z569" i="3"/>
  <c r="Z571" i="3"/>
  <c r="O595" i="3"/>
  <c r="O615" i="3"/>
  <c r="O616" i="3"/>
  <c r="O617" i="3"/>
  <c r="O618" i="3"/>
  <c r="O619" i="3"/>
  <c r="Z625" i="3"/>
  <c r="Z649" i="3"/>
  <c r="Z653" i="3"/>
  <c r="Z654" i="3"/>
  <c r="Z655" i="3"/>
  <c r="Z658" i="3"/>
  <c r="Z660" i="3"/>
  <c r="Z661" i="3"/>
  <c r="Z662" i="3"/>
  <c r="Z663" i="3"/>
  <c r="Z664" i="3"/>
  <c r="Z665" i="3"/>
  <c r="Z666" i="3"/>
  <c r="Z667" i="3"/>
  <c r="Z668" i="3"/>
  <c r="Z669" i="3"/>
  <c r="Z671" i="3"/>
  <c r="O702" i="3"/>
  <c r="O703" i="3"/>
  <c r="O707" i="3"/>
  <c r="O709" i="3"/>
  <c r="O710" i="3"/>
  <c r="O711" i="3"/>
  <c r="O712" i="3"/>
  <c r="O713" i="3"/>
  <c r="Z718" i="3"/>
  <c r="Z723" i="3"/>
  <c r="Z724" i="3"/>
  <c r="Z725" i="3"/>
  <c r="O734" i="3"/>
  <c r="O740" i="3"/>
  <c r="O741" i="3"/>
  <c r="O742" i="3"/>
  <c r="O743" i="3"/>
  <c r="O744" i="3"/>
  <c r="O745" i="3"/>
  <c r="O746" i="3"/>
  <c r="O748" i="3"/>
  <c r="O749" i="3"/>
  <c r="O750" i="3"/>
  <c r="O751" i="3"/>
  <c r="O752" i="3"/>
  <c r="O753" i="3"/>
  <c r="O754" i="3"/>
  <c r="O755" i="3"/>
  <c r="O757" i="3"/>
  <c r="O758" i="3"/>
  <c r="Z767" i="3"/>
  <c r="Z768" i="3"/>
  <c r="Z769" i="3"/>
  <c r="Z770" i="3"/>
  <c r="Z771" i="3"/>
  <c r="Z773" i="3"/>
  <c r="Z774" i="3"/>
  <c r="Z775" i="3"/>
  <c r="Z776" i="3"/>
  <c r="Z914" i="3"/>
  <c r="Z1222" i="3"/>
  <c r="Z475" i="3"/>
  <c r="Z480" i="3"/>
  <c r="Z482" i="3"/>
  <c r="O559" i="3"/>
  <c r="O561" i="3"/>
  <c r="O562" i="3"/>
  <c r="O563" i="3"/>
  <c r="O564" i="3"/>
  <c r="Z576" i="3"/>
  <c r="O582" i="3"/>
  <c r="O585" i="3"/>
  <c r="O588" i="3"/>
  <c r="O591" i="3"/>
  <c r="O594" i="3"/>
  <c r="O607" i="3"/>
  <c r="O614" i="3"/>
  <c r="O621" i="3"/>
  <c r="O622" i="3"/>
  <c r="O623" i="3"/>
  <c r="O625" i="3"/>
  <c r="O627" i="3"/>
  <c r="Z656" i="3"/>
  <c r="Z674" i="3"/>
  <c r="Z675" i="3"/>
  <c r="Z677" i="3"/>
  <c r="Z678" i="3"/>
  <c r="Z679" i="3"/>
  <c r="Z680" i="3"/>
  <c r="Z681" i="3"/>
  <c r="Z682" i="3"/>
  <c r="Z684" i="3"/>
  <c r="Z685" i="3"/>
  <c r="Z686" i="3"/>
  <c r="Z687" i="3"/>
  <c r="Z688" i="3"/>
  <c r="Z689" i="3"/>
  <c r="Z690" i="3"/>
  <c r="Z691" i="3"/>
  <c r="Z692" i="3"/>
  <c r="O715" i="3"/>
  <c r="O716" i="3"/>
  <c r="Z727" i="3"/>
  <c r="O759" i="3"/>
  <c r="O760" i="3"/>
  <c r="O761" i="3"/>
  <c r="O762" i="3"/>
  <c r="O763" i="3"/>
  <c r="Z779" i="3"/>
  <c r="O827" i="3"/>
  <c r="O830" i="3"/>
  <c r="Z958" i="3"/>
  <c r="O1004" i="3"/>
  <c r="Z1087" i="3"/>
  <c r="Z1097" i="3"/>
  <c r="Z1103" i="3"/>
  <c r="Z1112" i="3"/>
  <c r="O1180" i="3"/>
  <c r="O1185" i="3"/>
  <c r="O1188" i="3"/>
  <c r="O1191" i="3"/>
  <c r="O1194" i="3"/>
  <c r="O1200" i="3"/>
  <c r="Z1265" i="3"/>
  <c r="O460" i="3"/>
  <c r="O462" i="3"/>
  <c r="O463" i="3"/>
  <c r="O464" i="3"/>
  <c r="O465" i="3"/>
  <c r="O466" i="3"/>
  <c r="O474" i="3"/>
  <c r="O475" i="3"/>
  <c r="O476" i="3"/>
  <c r="O477" i="3"/>
  <c r="O479" i="3"/>
  <c r="Z553" i="3"/>
  <c r="Z554" i="3"/>
  <c r="Z556" i="3"/>
  <c r="O570" i="3"/>
  <c r="Z574" i="3"/>
  <c r="Z579" i="3"/>
  <c r="Z582" i="3"/>
  <c r="Z585" i="3"/>
  <c r="Z588" i="3"/>
  <c r="Z591" i="3"/>
  <c r="Z613" i="3"/>
  <c r="Z614" i="3"/>
  <c r="O624" i="3"/>
  <c r="O645" i="3"/>
  <c r="O647" i="3"/>
  <c r="O650" i="3"/>
  <c r="O653" i="3"/>
  <c r="O654" i="3"/>
  <c r="O655" i="3"/>
  <c r="O656" i="3"/>
  <c r="O657" i="3"/>
  <c r="O660" i="3"/>
  <c r="O662" i="3"/>
  <c r="O663" i="3"/>
  <c r="O664" i="3"/>
  <c r="O665" i="3"/>
  <c r="O666" i="3"/>
  <c r="O667" i="3"/>
  <c r="O668" i="3"/>
  <c r="Z702" i="3"/>
  <c r="Z704" i="3"/>
  <c r="Z705" i="3"/>
  <c r="Z706" i="3"/>
  <c r="Z707" i="3"/>
  <c r="Z709" i="3"/>
  <c r="Z710" i="3"/>
  <c r="Z712" i="3"/>
  <c r="O725" i="3"/>
  <c r="O726" i="3"/>
  <c r="Z732" i="3"/>
  <c r="Z740" i="3"/>
  <c r="Z741" i="3"/>
  <c r="Z742" i="3"/>
  <c r="Z743" i="3"/>
  <c r="Z744" i="3"/>
  <c r="Z745" i="3"/>
  <c r="Z747" i="3"/>
  <c r="Z748" i="3"/>
  <c r="Z749" i="3"/>
  <c r="Z750" i="3"/>
  <c r="Z751" i="3"/>
  <c r="Z752" i="3"/>
  <c r="Z753" i="3"/>
  <c r="Z754" i="3"/>
  <c r="Z755" i="3"/>
  <c r="Z756" i="3"/>
  <c r="Z757" i="3"/>
  <c r="O768" i="3"/>
  <c r="O769" i="3"/>
  <c r="O770" i="3"/>
  <c r="O771" i="3"/>
  <c r="O774" i="3"/>
  <c r="O775" i="3"/>
  <c r="O776" i="3"/>
  <c r="Z793" i="3"/>
  <c r="Z799" i="3"/>
  <c r="Z826" i="3"/>
  <c r="O893" i="3"/>
  <c r="Z1017" i="3"/>
  <c r="Z1173" i="3"/>
  <c r="O1235" i="3"/>
  <c r="Z446" i="3"/>
  <c r="Z447" i="3"/>
  <c r="Z448" i="3"/>
  <c r="Z449" i="3"/>
  <c r="O454" i="3"/>
  <c r="O481" i="3"/>
  <c r="Z555" i="3"/>
  <c r="Z558" i="3"/>
  <c r="Z560" i="3"/>
  <c r="Z561" i="3"/>
  <c r="Z562" i="3"/>
  <c r="O577" i="3"/>
  <c r="Z628" i="3"/>
  <c r="Z629" i="3"/>
  <c r="Z630" i="3"/>
  <c r="Z631" i="3"/>
  <c r="Z632" i="3"/>
  <c r="O651" i="3"/>
  <c r="O669" i="3"/>
  <c r="O671" i="3"/>
  <c r="O672" i="3"/>
  <c r="O673" i="3"/>
  <c r="O674" i="3"/>
  <c r="O677" i="3"/>
  <c r="O678" i="3"/>
  <c r="O679" i="3"/>
  <c r="O683" i="3"/>
  <c r="O684" i="3"/>
  <c r="O685" i="3"/>
  <c r="O686" i="3"/>
  <c r="O687" i="3"/>
  <c r="O688" i="3"/>
  <c r="O689" i="3"/>
  <c r="O690" i="3"/>
  <c r="O691" i="3"/>
  <c r="O692" i="3"/>
  <c r="O693" i="3"/>
  <c r="Z714" i="3"/>
  <c r="Z715" i="3"/>
  <c r="O727" i="3"/>
  <c r="Z761" i="3"/>
  <c r="Z762" i="3"/>
  <c r="Z763" i="3"/>
  <c r="O773" i="3"/>
  <c r="O779" i="3"/>
  <c r="O781" i="3"/>
  <c r="Z828" i="3"/>
  <c r="Z831" i="3"/>
  <c r="Z837" i="3"/>
  <c r="Z840" i="3"/>
  <c r="Z845" i="3"/>
  <c r="Z848" i="3"/>
  <c r="Z851" i="3"/>
  <c r="Z871" i="3"/>
  <c r="Z872" i="3"/>
  <c r="Z874" i="3"/>
  <c r="Z875" i="3"/>
  <c r="Z876" i="3"/>
  <c r="Z877" i="3"/>
  <c r="Z884" i="3"/>
  <c r="Z885" i="3"/>
  <c r="Z886" i="3"/>
  <c r="O929" i="3"/>
  <c r="O935" i="3"/>
  <c r="O1053" i="3"/>
  <c r="O1054" i="3"/>
  <c r="O1057" i="3"/>
  <c r="O1143" i="3"/>
  <c r="O1146" i="3"/>
  <c r="O831" i="3"/>
  <c r="O832" i="3"/>
  <c r="O834" i="3"/>
  <c r="O835" i="3"/>
  <c r="O837" i="3"/>
  <c r="O838" i="3"/>
  <c r="O839" i="3"/>
  <c r="O840" i="3"/>
  <c r="O841" i="3"/>
  <c r="O843" i="3"/>
  <c r="O845" i="3"/>
  <c r="O846" i="3"/>
  <c r="O848" i="3"/>
  <c r="O851" i="3"/>
  <c r="O852" i="3"/>
  <c r="Z888" i="3"/>
  <c r="O896" i="3"/>
  <c r="O898" i="3"/>
  <c r="O899" i="3"/>
  <c r="O901" i="3"/>
  <c r="O902" i="3"/>
  <c r="Z928" i="3"/>
  <c r="Z930" i="3"/>
  <c r="O954" i="3"/>
  <c r="Z961" i="3"/>
  <c r="Z965" i="3"/>
  <c r="Z966" i="3"/>
  <c r="Z967" i="3"/>
  <c r="Z968" i="3"/>
  <c r="Z969" i="3"/>
  <c r="Z970" i="3"/>
  <c r="Z971" i="3"/>
  <c r="Z972" i="3"/>
  <c r="Z973" i="3"/>
  <c r="Z974" i="3"/>
  <c r="Z976" i="3"/>
  <c r="Z977" i="3"/>
  <c r="Z978" i="3"/>
  <c r="O1012" i="3"/>
  <c r="O1018" i="3"/>
  <c r="O1020" i="3"/>
  <c r="O1021" i="3"/>
  <c r="O1022" i="3"/>
  <c r="O1023" i="3"/>
  <c r="O1024" i="3"/>
  <c r="Z1050" i="3"/>
  <c r="Z1051" i="3"/>
  <c r="Z1052" i="3"/>
  <c r="O1056" i="3"/>
  <c r="O1060" i="3"/>
  <c r="O1092" i="3"/>
  <c r="O1093" i="3"/>
  <c r="O1094" i="3"/>
  <c r="O1095" i="3"/>
  <c r="O1098" i="3"/>
  <c r="Z1125" i="3"/>
  <c r="Z1126" i="3"/>
  <c r="Z1127" i="3"/>
  <c r="Z1132" i="3"/>
  <c r="Z1133" i="3"/>
  <c r="Z1134" i="3"/>
  <c r="Z1135" i="3"/>
  <c r="Z1136" i="3"/>
  <c r="O1163" i="3"/>
  <c r="O1166" i="3"/>
  <c r="Z1175" i="3"/>
  <c r="Z1182" i="3"/>
  <c r="Z1184" i="3"/>
  <c r="Z1185" i="3"/>
  <c r="Z1187" i="3"/>
  <c r="Z1190" i="3"/>
  <c r="Z1191" i="3"/>
  <c r="Z1193" i="3"/>
  <c r="Z1194" i="3"/>
  <c r="Z1196" i="3"/>
  <c r="Z1239" i="3"/>
  <c r="O1259" i="3"/>
  <c r="O1261" i="3"/>
  <c r="Z1277" i="3"/>
  <c r="Z960" i="3"/>
  <c r="Z797" i="3"/>
  <c r="Z817" i="3"/>
  <c r="Z818" i="3"/>
  <c r="Z820" i="3"/>
  <c r="Z821" i="3"/>
  <c r="Z822" i="3"/>
  <c r="Z823" i="3"/>
  <c r="Z824" i="3"/>
  <c r="O853" i="3"/>
  <c r="O871" i="3"/>
  <c r="O873" i="3"/>
  <c r="O874" i="3"/>
  <c r="O875" i="3"/>
  <c r="O877" i="3"/>
  <c r="O880" i="3"/>
  <c r="O881" i="3"/>
  <c r="O882" i="3"/>
  <c r="O883" i="3"/>
  <c r="O884" i="3"/>
  <c r="O886" i="3"/>
  <c r="O887" i="3"/>
  <c r="Z896" i="3"/>
  <c r="O924" i="3"/>
  <c r="O926" i="3"/>
  <c r="O927" i="3"/>
  <c r="Z943" i="3"/>
  <c r="Z944" i="3"/>
  <c r="Z945" i="3"/>
  <c r="Z947" i="3"/>
  <c r="O961" i="3"/>
  <c r="O962" i="3"/>
  <c r="Z991" i="3"/>
  <c r="Z1013" i="3"/>
  <c r="Z1014" i="3"/>
  <c r="Z1016" i="3"/>
  <c r="O1048" i="3"/>
  <c r="Z1055" i="3"/>
  <c r="Z1062" i="3"/>
  <c r="Z1063" i="3"/>
  <c r="Z1064" i="3"/>
  <c r="Z1065" i="3"/>
  <c r="Z1066" i="3"/>
  <c r="Z1067" i="3"/>
  <c r="Z1068" i="3"/>
  <c r="Z1075" i="3"/>
  <c r="Z1076" i="3"/>
  <c r="Z1077" i="3"/>
  <c r="Z1078" i="3"/>
  <c r="Z1079" i="3"/>
  <c r="Z1080" i="3"/>
  <c r="Z1081" i="3"/>
  <c r="O1084" i="3"/>
  <c r="O1111" i="3"/>
  <c r="O1120" i="3"/>
  <c r="O1121" i="3"/>
  <c r="Z1156" i="3"/>
  <c r="O1169" i="3"/>
  <c r="O1224" i="3"/>
  <c r="O1227" i="3"/>
  <c r="O1230" i="3"/>
  <c r="O1232" i="3"/>
  <c r="O1234" i="3"/>
  <c r="Z1249" i="3"/>
  <c r="Z1251" i="3"/>
  <c r="Z1305" i="3"/>
  <c r="O787" i="3"/>
  <c r="O788" i="3"/>
  <c r="O790" i="3"/>
  <c r="O791" i="3"/>
  <c r="O793" i="3"/>
  <c r="O796" i="3"/>
  <c r="O797" i="3"/>
  <c r="O799" i="3"/>
  <c r="O800" i="3"/>
  <c r="O802" i="3"/>
  <c r="O803" i="3"/>
  <c r="O805" i="3"/>
  <c r="O806" i="3"/>
  <c r="O807" i="3"/>
  <c r="Z827" i="3"/>
  <c r="Z829" i="3"/>
  <c r="Z830" i="3"/>
  <c r="Z832" i="3"/>
  <c r="Z833" i="3"/>
  <c r="Z835" i="3"/>
  <c r="Z836" i="3"/>
  <c r="Z838" i="3"/>
  <c r="Z839" i="3"/>
  <c r="Z841" i="3"/>
  <c r="Z842" i="3"/>
  <c r="Z843" i="3"/>
  <c r="Z846" i="3"/>
  <c r="Z849" i="3"/>
  <c r="Z850" i="3"/>
  <c r="O888" i="3"/>
  <c r="Z899" i="3"/>
  <c r="O920" i="3"/>
  <c r="O931" i="3"/>
  <c r="Z941" i="3"/>
  <c r="Z949" i="3"/>
  <c r="Z953" i="3"/>
  <c r="Z954" i="3"/>
  <c r="O965" i="3"/>
  <c r="O966" i="3"/>
  <c r="O967" i="3"/>
  <c r="O968" i="3"/>
  <c r="O969" i="3"/>
  <c r="O970" i="3"/>
  <c r="O971" i="3"/>
  <c r="O972" i="3"/>
  <c r="O973" i="3"/>
  <c r="O974" i="3"/>
  <c r="O975" i="3"/>
  <c r="O978" i="3"/>
  <c r="O979" i="3"/>
  <c r="Z1018" i="3"/>
  <c r="Z1019" i="3"/>
  <c r="Z1020" i="3"/>
  <c r="Z1022" i="3"/>
  <c r="Z1024" i="3"/>
  <c r="O1031" i="3"/>
  <c r="Z1061" i="3"/>
  <c r="Z1091" i="3"/>
  <c r="Z1092" i="3"/>
  <c r="Z1093" i="3"/>
  <c r="Z1095" i="3"/>
  <c r="Z1100" i="3"/>
  <c r="Z1101" i="3"/>
  <c r="O1110" i="3"/>
  <c r="O1132" i="3"/>
  <c r="O1133" i="3"/>
  <c r="O1134" i="3"/>
  <c r="O1135" i="3"/>
  <c r="O1136" i="3"/>
  <c r="O1137" i="3"/>
  <c r="O1138" i="3"/>
  <c r="O1139" i="3"/>
  <c r="O1140" i="3"/>
  <c r="O1141" i="3"/>
  <c r="O1142" i="3"/>
  <c r="Z1162" i="3"/>
  <c r="O1198" i="3"/>
  <c r="O1199" i="3"/>
  <c r="O1201" i="3"/>
  <c r="Z1216" i="3"/>
  <c r="Z1218" i="3"/>
  <c r="O1238" i="3"/>
  <c r="O1241" i="3"/>
  <c r="O1243" i="3"/>
  <c r="O1286" i="3"/>
  <c r="O1291" i="3"/>
  <c r="O1288" i="3"/>
  <c r="O1294" i="3"/>
  <c r="O1296" i="3"/>
  <c r="Z1303" i="3"/>
  <c r="Z1308" i="3"/>
  <c r="Z1309" i="3"/>
  <c r="O1322" i="3"/>
  <c r="O1324" i="3"/>
  <c r="O1328" i="3"/>
  <c r="O1331" i="3"/>
  <c r="O1333" i="3"/>
  <c r="O1335" i="3"/>
  <c r="Z1343" i="3"/>
  <c r="Z1362" i="3"/>
  <c r="Z1364" i="3"/>
  <c r="Z1369" i="3"/>
  <c r="Z1383" i="3"/>
  <c r="O1388" i="3"/>
  <c r="Z1404" i="3"/>
  <c r="Z1406" i="3"/>
  <c r="O1432" i="3"/>
  <c r="O1436" i="3"/>
  <c r="O1437" i="3"/>
  <c r="Z1445" i="3"/>
  <c r="Z1450" i="3"/>
  <c r="Z1457" i="3"/>
  <c r="Z1465" i="3"/>
  <c r="Z1468" i="3"/>
  <c r="Z1471" i="3"/>
  <c r="Z1474" i="3"/>
  <c r="Z1475" i="3"/>
  <c r="Z1478" i="3"/>
  <c r="O1490" i="3"/>
  <c r="O1492" i="3"/>
  <c r="Z1493" i="3"/>
  <c r="Z1495" i="3"/>
  <c r="Z1510" i="3"/>
  <c r="O1514" i="3"/>
  <c r="O1517" i="3"/>
  <c r="O1522" i="3"/>
  <c r="O1524" i="3"/>
  <c r="Z1527" i="3"/>
  <c r="O1944" i="3"/>
  <c r="Z1451" i="3"/>
  <c r="Z1460" i="3"/>
  <c r="Z1499" i="3"/>
  <c r="Z1501" i="3"/>
  <c r="Z1535" i="3"/>
  <c r="Z1579" i="3"/>
  <c r="Z1921" i="3"/>
  <c r="Z1922" i="3"/>
  <c r="Z1923" i="3"/>
  <c r="Z1283" i="3"/>
  <c r="O1299" i="3"/>
  <c r="Z1307" i="3"/>
  <c r="O1321" i="3"/>
  <c r="O1325" i="3"/>
  <c r="O1326" i="3"/>
  <c r="O1334" i="3"/>
  <c r="Z1345" i="3"/>
  <c r="O1354" i="3"/>
  <c r="O1357" i="3"/>
  <c r="O1360" i="3"/>
  <c r="Z1371" i="3"/>
  <c r="O1390" i="3"/>
  <c r="Z1413" i="3"/>
  <c r="Z1421" i="3"/>
  <c r="O1433" i="3"/>
  <c r="O1439" i="3"/>
  <c r="O1444" i="3"/>
  <c r="O1447" i="3"/>
  <c r="Z1466" i="3"/>
  <c r="Z1472" i="3"/>
  <c r="Z1480" i="3"/>
  <c r="O1488" i="3"/>
  <c r="O1494" i="3"/>
  <c r="Z1506" i="3"/>
  <c r="O1526" i="3"/>
  <c r="O1529" i="3"/>
  <c r="Z1541" i="3"/>
  <c r="O1552" i="3"/>
  <c r="O1558" i="3"/>
  <c r="O1563" i="3"/>
  <c r="O1566" i="3"/>
  <c r="O1570" i="3"/>
  <c r="O1598" i="3"/>
  <c r="O1884" i="3"/>
  <c r="O1887" i="3"/>
  <c r="O1896" i="3"/>
  <c r="O1898" i="3"/>
  <c r="Z1164" i="3"/>
  <c r="O1172" i="3"/>
  <c r="Z1198" i="3"/>
  <c r="Z1204" i="3"/>
  <c r="O1221" i="3"/>
  <c r="O1223" i="3"/>
  <c r="Z1231" i="3"/>
  <c r="Z1236" i="3"/>
  <c r="Z1238" i="3"/>
  <c r="O1250" i="3"/>
  <c r="O1252" i="3"/>
  <c r="Z1262" i="3"/>
  <c r="Z1263" i="3"/>
  <c r="Z1264" i="3"/>
  <c r="O1276" i="3"/>
  <c r="O1277" i="3"/>
  <c r="O1278" i="3"/>
  <c r="Z1289" i="3"/>
  <c r="Z1296" i="3"/>
  <c r="O1308" i="3"/>
  <c r="O1310" i="3"/>
  <c r="Z1323" i="3"/>
  <c r="Z1326" i="3"/>
  <c r="Z1328" i="3"/>
  <c r="Z1332" i="3"/>
  <c r="O1370" i="3"/>
  <c r="O1371" i="3"/>
  <c r="Z1388" i="3"/>
  <c r="O1403" i="3"/>
  <c r="Z1420" i="3"/>
  <c r="Z1425" i="3"/>
  <c r="Z1431" i="3"/>
  <c r="Z1432" i="3"/>
  <c r="Z1436" i="3"/>
  <c r="O1442" i="3"/>
  <c r="O1450" i="3"/>
  <c r="O1453" i="3"/>
  <c r="O1462" i="3"/>
  <c r="O1465" i="3"/>
  <c r="O1466" i="3"/>
  <c r="O1468" i="3"/>
  <c r="O1471" i="3"/>
  <c r="O1475" i="3"/>
  <c r="Z1484" i="3"/>
  <c r="Z1487" i="3"/>
  <c r="Z1489" i="3"/>
  <c r="O1500" i="3"/>
  <c r="O1503" i="3"/>
  <c r="O1506" i="3"/>
  <c r="O1508" i="3"/>
  <c r="Z1514" i="3"/>
  <c r="Z1517" i="3"/>
  <c r="Z1521" i="3"/>
  <c r="O1532" i="3"/>
  <c r="O1537" i="3"/>
  <c r="O1540" i="3"/>
  <c r="Z1545" i="3"/>
  <c r="Z1548" i="3"/>
  <c r="Z1551" i="3"/>
  <c r="Z1553" i="3"/>
  <c r="Z1556" i="3"/>
  <c r="O1562" i="3"/>
  <c r="O1569" i="3"/>
  <c r="O1574" i="3"/>
  <c r="O1578" i="3"/>
  <c r="Z1161" i="3"/>
  <c r="Z1163" i="3"/>
  <c r="O1177" i="3"/>
  <c r="O1183" i="3"/>
  <c r="O1186" i="3"/>
  <c r="O1189" i="3"/>
  <c r="O1190" i="3"/>
  <c r="O1192" i="3"/>
  <c r="O1195" i="3"/>
  <c r="O1196" i="3"/>
  <c r="Z1207" i="3"/>
  <c r="Z1209" i="3"/>
  <c r="Z1210" i="3"/>
  <c r="Z1211" i="3"/>
  <c r="Z1213" i="3"/>
  <c r="Z1214" i="3"/>
  <c r="O1225" i="3"/>
  <c r="Z1240" i="3"/>
  <c r="Z1242" i="3"/>
  <c r="O1254" i="3"/>
  <c r="O1256" i="3"/>
  <c r="Z1266" i="3"/>
  <c r="Z1268" i="3"/>
  <c r="O1282" i="3"/>
  <c r="O1284" i="3"/>
  <c r="Z1287" i="3"/>
  <c r="Z1294" i="3"/>
  <c r="Z1299" i="3"/>
  <c r="Z1300" i="3"/>
  <c r="O1303" i="3"/>
  <c r="O1313" i="3"/>
  <c r="O1314" i="3"/>
  <c r="Z1321" i="3"/>
  <c r="Z1322" i="3"/>
  <c r="O1340" i="3"/>
  <c r="Z1353" i="3"/>
  <c r="Z1356" i="3"/>
  <c r="Z1357" i="3"/>
  <c r="Z1359" i="3"/>
  <c r="Z1360" i="3"/>
  <c r="O1367" i="3"/>
  <c r="O1369" i="3"/>
  <c r="O1382" i="3"/>
  <c r="O1385" i="3"/>
  <c r="Z1399" i="3"/>
  <c r="Z1400" i="3"/>
  <c r="O1408" i="3"/>
  <c r="O1413" i="3"/>
  <c r="O1415" i="3"/>
  <c r="O1416" i="3"/>
  <c r="O1420" i="3"/>
  <c r="Z1430" i="3"/>
  <c r="Z1434" i="3"/>
  <c r="Z1440" i="3"/>
  <c r="Z1441" i="3"/>
  <c r="O1456" i="3"/>
  <c r="O1470" i="3"/>
  <c r="O1473" i="3"/>
  <c r="O1478" i="3"/>
  <c r="O1482" i="3"/>
  <c r="Z1486" i="3"/>
  <c r="Z1497" i="3"/>
  <c r="O1505" i="3"/>
  <c r="O1510" i="3"/>
  <c r="Z1515" i="3"/>
  <c r="O1547" i="3"/>
  <c r="Z1550" i="3"/>
  <c r="Z1555" i="3"/>
  <c r="O1585" i="3"/>
  <c r="Z1606" i="3"/>
  <c r="Z1608" i="3"/>
  <c r="Z1777" i="3"/>
  <c r="Z1802" i="3"/>
  <c r="Z1596" i="3"/>
  <c r="O1604" i="3"/>
  <c r="Z1609" i="3"/>
  <c r="Z1610" i="3"/>
  <c r="O1615" i="3"/>
  <c r="O1617" i="3"/>
  <c r="Z1636" i="3"/>
  <c r="Z1638" i="3"/>
  <c r="Z1641" i="3"/>
  <c r="Z1644" i="3"/>
  <c r="O1756" i="3"/>
  <c r="Z1799" i="3"/>
  <c r="Z1822" i="3"/>
  <c r="O1876" i="3"/>
  <c r="O1879" i="3"/>
  <c r="O1882" i="3"/>
  <c r="O1891" i="3"/>
  <c r="O1893" i="3"/>
  <c r="O1916" i="3"/>
  <c r="Z1935" i="3"/>
  <c r="O1616" i="3"/>
  <c r="Z1633" i="3"/>
  <c r="O1762" i="3"/>
  <c r="O1768" i="3"/>
  <c r="O1785" i="3"/>
  <c r="Z1819" i="3"/>
  <c r="Z1848" i="3"/>
  <c r="Z1856" i="3"/>
  <c r="Z1859" i="3"/>
  <c r="Z1887" i="3"/>
  <c r="O1911" i="3"/>
  <c r="Z1930" i="3"/>
  <c r="Z1558" i="3"/>
  <c r="Z1560" i="3"/>
  <c r="Z1563" i="3"/>
  <c r="Z1566" i="3"/>
  <c r="O1582" i="3"/>
  <c r="O1583" i="3"/>
  <c r="Z1587" i="3"/>
  <c r="O1593" i="3"/>
  <c r="O1594" i="3"/>
  <c r="Z1598" i="3"/>
  <c r="Z1600" i="3"/>
  <c r="O1606" i="3"/>
  <c r="O1608" i="3"/>
  <c r="O1611" i="3"/>
  <c r="Z1615" i="3"/>
  <c r="Z1617" i="3"/>
  <c r="O1622" i="3"/>
  <c r="O1623" i="3"/>
  <c r="O1626" i="3"/>
  <c r="O1629" i="3"/>
  <c r="O1633" i="3"/>
  <c r="O1636" i="3"/>
  <c r="O1653" i="3"/>
  <c r="O1654" i="3"/>
  <c r="O1656" i="3"/>
  <c r="O1694" i="3"/>
  <c r="O1695" i="3"/>
  <c r="O1697" i="3"/>
  <c r="O1698" i="3"/>
  <c r="O1700" i="3"/>
  <c r="O1701" i="3"/>
  <c r="O1703" i="3"/>
  <c r="O1704" i="3"/>
  <c r="O1706" i="3"/>
  <c r="O1707" i="3"/>
  <c r="O1709" i="3"/>
  <c r="O1710" i="3"/>
  <c r="O1712" i="3"/>
  <c r="O1714" i="3"/>
  <c r="O1715" i="3"/>
  <c r="O1717" i="3"/>
  <c r="O1718" i="3"/>
  <c r="O1720" i="3"/>
  <c r="O1721" i="3"/>
  <c r="O1723" i="3"/>
  <c r="O1724" i="3"/>
  <c r="O1726" i="3"/>
  <c r="O1727" i="3"/>
  <c r="O1729" i="3"/>
  <c r="O1730" i="3"/>
  <c r="O1732" i="3"/>
  <c r="O1733" i="3"/>
  <c r="O1735" i="3"/>
  <c r="O1736" i="3"/>
  <c r="O1738" i="3"/>
  <c r="O1739" i="3"/>
  <c r="O1741" i="3"/>
  <c r="Z1750" i="3"/>
  <c r="Z1765" i="3"/>
  <c r="Z1767" i="3"/>
  <c r="Z1769" i="3"/>
  <c r="Z1773" i="3"/>
  <c r="Z1775" i="3"/>
  <c r="O1782" i="3"/>
  <c r="O1825" i="3"/>
  <c r="O1826" i="3"/>
  <c r="Z1839" i="3"/>
  <c r="Z1842" i="3"/>
  <c r="Z1845" i="3"/>
  <c r="Z1879" i="3"/>
  <c r="Z1882" i="3"/>
  <c r="Z1893" i="3"/>
  <c r="Z1900" i="3"/>
  <c r="Z1902" i="3"/>
  <c r="Z1916" i="3"/>
  <c r="O1920" i="3"/>
  <c r="O1936" i="3"/>
  <c r="O1938" i="3"/>
  <c r="O1939" i="3"/>
  <c r="O1942" i="3"/>
  <c r="O1543" i="3"/>
  <c r="Z1559" i="3"/>
  <c r="Z1564" i="3"/>
  <c r="Z1573" i="3"/>
  <c r="Z1577" i="3"/>
  <c r="Z1591" i="3"/>
  <c r="Z1599" i="3"/>
  <c r="O1607" i="3"/>
  <c r="Z1614" i="3"/>
  <c r="Z1620" i="3"/>
  <c r="Z1621" i="3"/>
  <c r="Z1623" i="3"/>
  <c r="Z1625" i="3"/>
  <c r="Z1626" i="3"/>
  <c r="Z1628" i="3"/>
  <c r="Z1629" i="3"/>
  <c r="O1640" i="3"/>
  <c r="O1643" i="3"/>
  <c r="O1646" i="3"/>
  <c r="O1663" i="3"/>
  <c r="O1666" i="3"/>
  <c r="O1678" i="3"/>
  <c r="Z1748" i="3"/>
  <c r="Z1763" i="3"/>
  <c r="Z1772" i="3"/>
  <c r="Z1780" i="3"/>
  <c r="Z1781" i="3"/>
  <c r="Z1786" i="3"/>
  <c r="Z1787" i="3"/>
  <c r="Z1795" i="3"/>
  <c r="O1798" i="3"/>
  <c r="O1801" i="3"/>
  <c r="O1803" i="3"/>
  <c r="O1851" i="3"/>
  <c r="O1852" i="3"/>
  <c r="O1854" i="3"/>
  <c r="O1857" i="3"/>
  <c r="O1860" i="3"/>
  <c r="Z1897" i="3"/>
  <c r="Z1909" i="3"/>
  <c r="Z1911" i="3"/>
  <c r="O5" i="3"/>
  <c r="O7" i="3"/>
  <c r="O22" i="3"/>
  <c r="O45" i="3"/>
  <c r="Z52" i="3"/>
  <c r="Z54" i="3"/>
  <c r="O61" i="3"/>
  <c r="Z66" i="3"/>
  <c r="Z67" i="3"/>
  <c r="O73" i="3"/>
  <c r="O75" i="3"/>
  <c r="Z81" i="3"/>
  <c r="O83" i="3"/>
  <c r="Z84" i="3"/>
  <c r="Z92" i="3"/>
  <c r="Z93" i="3"/>
  <c r="O96" i="3"/>
  <c r="Z106" i="3"/>
  <c r="Z112" i="3"/>
  <c r="Z128" i="3"/>
  <c r="O134" i="3"/>
  <c r="Z138" i="3"/>
  <c r="O143" i="3"/>
  <c r="Z147" i="3"/>
  <c r="O152" i="3"/>
  <c r="O153" i="3"/>
  <c r="Z157" i="3"/>
  <c r="O162" i="3"/>
  <c r="Z166" i="3"/>
  <c r="O170" i="3"/>
  <c r="O186" i="3"/>
  <c r="O187" i="3"/>
  <c r="O188" i="3"/>
  <c r="O189" i="3"/>
  <c r="O190" i="3"/>
  <c r="O191" i="3"/>
  <c r="O192" i="3"/>
  <c r="O193" i="3"/>
  <c r="O206" i="3"/>
  <c r="Z218" i="3"/>
  <c r="Z282" i="3"/>
  <c r="O19" i="3"/>
  <c r="O35" i="3"/>
  <c r="O77" i="3"/>
  <c r="O78" i="3"/>
  <c r="O132" i="3"/>
  <c r="Z137" i="3"/>
  <c r="O183" i="3"/>
  <c r="Z226" i="3"/>
  <c r="Z43" i="3"/>
  <c r="O64" i="3"/>
  <c r="Z94" i="3"/>
  <c r="Z109" i="3"/>
  <c r="O137" i="3"/>
  <c r="Z6" i="3"/>
  <c r="Z7" i="3"/>
  <c r="O10" i="3"/>
  <c r="O11" i="3"/>
  <c r="O12" i="3"/>
  <c r="O13" i="3"/>
  <c r="Z15" i="3"/>
  <c r="Z33" i="3"/>
  <c r="O36" i="3"/>
  <c r="O37" i="3"/>
  <c r="O38" i="3"/>
  <c r="O39" i="3"/>
  <c r="Z44" i="3"/>
  <c r="Z45" i="3"/>
  <c r="O48" i="3"/>
  <c r="O49" i="3"/>
  <c r="Z61" i="3"/>
  <c r="O66" i="3"/>
  <c r="O68" i="3"/>
  <c r="Z71" i="3"/>
  <c r="O79" i="3"/>
  <c r="O84" i="3"/>
  <c r="Z86" i="3"/>
  <c r="Z88" i="3"/>
  <c r="O91" i="3"/>
  <c r="O99" i="3"/>
  <c r="O101" i="3"/>
  <c r="Z103" i="3"/>
  <c r="O117" i="3"/>
  <c r="O119" i="3"/>
  <c r="Z123" i="3"/>
  <c r="O128" i="3"/>
  <c r="O136" i="3"/>
  <c r="O139" i="3"/>
  <c r="Z143" i="3"/>
  <c r="O148" i="3"/>
  <c r="O157" i="3"/>
  <c r="Z161" i="3"/>
  <c r="O166" i="3"/>
  <c r="Z299" i="3"/>
  <c r="Z2" i="3"/>
  <c r="O3" i="3"/>
  <c r="Z16" i="3"/>
  <c r="Z17" i="3"/>
  <c r="Z18" i="3"/>
  <c r="Z23" i="3"/>
  <c r="Z24" i="3"/>
  <c r="Z25" i="3"/>
  <c r="O28" i="3"/>
  <c r="O29" i="3"/>
  <c r="O30" i="3"/>
  <c r="Z35" i="3"/>
  <c r="O40" i="3"/>
  <c r="O41" i="3"/>
  <c r="O42" i="3"/>
  <c r="Z46" i="3"/>
  <c r="O51" i="3"/>
  <c r="O54" i="3"/>
  <c r="Z63" i="3"/>
  <c r="O67" i="3"/>
  <c r="Z74" i="3"/>
  <c r="Z76" i="3"/>
  <c r="O80" i="3"/>
  <c r="Z83" i="3"/>
  <c r="O93" i="3"/>
  <c r="O95" i="3"/>
  <c r="O108" i="3"/>
  <c r="Z115" i="3"/>
  <c r="Z125" i="3"/>
  <c r="Z126" i="3"/>
  <c r="O130" i="3"/>
  <c r="Z135" i="3"/>
  <c r="O140" i="3"/>
  <c r="Z144" i="3"/>
  <c r="O149" i="3"/>
  <c r="Z152" i="3"/>
  <c r="Z154" i="3"/>
  <c r="O159" i="3"/>
  <c r="Z163" i="3"/>
  <c r="O168" i="3"/>
  <c r="O169" i="3"/>
  <c r="O171" i="3"/>
  <c r="O172" i="3"/>
  <c r="O173" i="3"/>
  <c r="O174" i="3"/>
  <c r="Z209" i="3"/>
  <c r="O209" i="3"/>
  <c r="Z211" i="3"/>
  <c r="Z213" i="3"/>
  <c r="Z214" i="3"/>
  <c r="O218" i="3"/>
  <c r="Z222" i="3"/>
  <c r="Z223" i="3"/>
  <c r="Z224" i="3"/>
  <c r="Z225" i="3"/>
  <c r="O231" i="3"/>
  <c r="Z234" i="3"/>
  <c r="Z240" i="3"/>
  <c r="O249" i="3"/>
  <c r="O254" i="3"/>
  <c r="Z271" i="3"/>
  <c r="Z272" i="3"/>
  <c r="O282" i="3"/>
  <c r="O293" i="3"/>
  <c r="O318" i="3"/>
  <c r="Z321" i="3"/>
  <c r="O329" i="3"/>
  <c r="Z382" i="3"/>
  <c r="Z383" i="3"/>
  <c r="Z384" i="3"/>
  <c r="Z385" i="3"/>
  <c r="Z386" i="3"/>
  <c r="O396" i="3"/>
  <c r="O425" i="3"/>
  <c r="O440" i="3"/>
  <c r="O461" i="3"/>
  <c r="Z484" i="3"/>
  <c r="Z509" i="3"/>
  <c r="Z532" i="3"/>
  <c r="O535" i="3"/>
  <c r="O554" i="3"/>
  <c r="Z565" i="3"/>
  <c r="O195" i="3"/>
  <c r="Z196" i="3"/>
  <c r="Z205" i="3"/>
  <c r="O210" i="3"/>
  <c r="Z215" i="3"/>
  <c r="O219" i="3"/>
  <c r="O233" i="3"/>
  <c r="O234" i="3"/>
  <c r="O235" i="3"/>
  <c r="O236" i="3"/>
  <c r="O237" i="3"/>
  <c r="O238" i="3"/>
  <c r="O246" i="3"/>
  <c r="O250" i="3"/>
  <c r="Z257" i="3"/>
  <c r="Z292" i="3"/>
  <c r="Z293" i="3"/>
  <c r="Z309" i="3"/>
  <c r="O322" i="3"/>
  <c r="Z335" i="3"/>
  <c r="Z338" i="3"/>
  <c r="Z339" i="3"/>
  <c r="Z340" i="3"/>
  <c r="O344" i="3"/>
  <c r="O357" i="3"/>
  <c r="O358" i="3"/>
  <c r="Z368" i="3"/>
  <c r="O405" i="3"/>
  <c r="Z411" i="3"/>
  <c r="O420" i="3"/>
  <c r="Z425" i="3"/>
  <c r="Z426" i="3"/>
  <c r="Z427" i="3"/>
  <c r="O447" i="3"/>
  <c r="O448" i="3"/>
  <c r="O455" i="3"/>
  <c r="Z461" i="3"/>
  <c r="O467" i="3"/>
  <c r="O468" i="3"/>
  <c r="O469" i="3"/>
  <c r="O470" i="3"/>
  <c r="O471" i="3"/>
  <c r="O472" i="3"/>
  <c r="Z485" i="3"/>
  <c r="O495" i="3"/>
  <c r="O497" i="3"/>
  <c r="O498" i="3"/>
  <c r="O500" i="3"/>
  <c r="O501" i="3"/>
  <c r="O502" i="3"/>
  <c r="Z517" i="3"/>
  <c r="O527" i="3"/>
  <c r="O555" i="3"/>
  <c r="Z559" i="3"/>
  <c r="Z247" i="3"/>
  <c r="Z274" i="3"/>
  <c r="O276" i="3"/>
  <c r="O288" i="3"/>
  <c r="O289" i="3"/>
  <c r="O323" i="3"/>
  <c r="O333" i="3"/>
  <c r="O359" i="3"/>
  <c r="O363" i="3"/>
  <c r="Z369" i="3"/>
  <c r="O373" i="3"/>
  <c r="Z394" i="3"/>
  <c r="Z413" i="3"/>
  <c r="O418" i="3"/>
  <c r="O422" i="3"/>
  <c r="Z428" i="3"/>
  <c r="Z429" i="3"/>
  <c r="O456" i="3"/>
  <c r="Z459" i="3"/>
  <c r="Z463" i="3"/>
  <c r="O473" i="3"/>
  <c r="O478" i="3"/>
  <c r="O514" i="3"/>
  <c r="O529" i="3"/>
  <c r="Z552" i="3"/>
  <c r="O566" i="3"/>
  <c r="Z568" i="3"/>
  <c r="O602" i="3"/>
  <c r="Z186" i="3"/>
  <c r="Z187" i="3"/>
  <c r="Z188" i="3"/>
  <c r="Z189" i="3"/>
  <c r="Z191" i="3"/>
  <c r="Z192" i="3"/>
  <c r="Z193" i="3"/>
  <c r="O201" i="3"/>
  <c r="Z202" i="3"/>
  <c r="Z208" i="3"/>
  <c r="O213" i="3"/>
  <c r="Z217" i="3"/>
  <c r="O222" i="3"/>
  <c r="O223" i="3"/>
  <c r="O224" i="3"/>
  <c r="O225" i="3"/>
  <c r="O226" i="3"/>
  <c r="Z227" i="3"/>
  <c r="Z231" i="3"/>
  <c r="Z248" i="3"/>
  <c r="O252" i="3"/>
  <c r="Z260" i="3"/>
  <c r="Z261" i="3"/>
  <c r="O267" i="3"/>
  <c r="O268" i="3"/>
  <c r="O269" i="3"/>
  <c r="O270" i="3"/>
  <c r="O271" i="3"/>
  <c r="O272" i="3"/>
  <c r="Z275" i="3"/>
  <c r="Z276" i="3"/>
  <c r="Z277" i="3"/>
  <c r="Z278" i="3"/>
  <c r="Z279" i="3"/>
  <c r="Z280" i="3"/>
  <c r="Z281" i="3"/>
  <c r="O290" i="3"/>
  <c r="O291" i="3"/>
  <c r="Z295" i="3"/>
  <c r="Z296" i="3"/>
  <c r="Z297" i="3"/>
  <c r="Z298" i="3"/>
  <c r="O302" i="3"/>
  <c r="O305" i="3"/>
  <c r="Z316" i="3"/>
  <c r="Z317" i="3"/>
  <c r="Z318" i="3"/>
  <c r="Z319" i="3"/>
  <c r="Z320" i="3"/>
  <c r="O335" i="3"/>
  <c r="O383" i="3"/>
  <c r="O384" i="3"/>
  <c r="O385" i="3"/>
  <c r="O387" i="3"/>
  <c r="Z396" i="3"/>
  <c r="Z440" i="3"/>
  <c r="O443" i="3"/>
  <c r="O482" i="3"/>
  <c r="O508" i="3"/>
  <c r="O511" i="3"/>
  <c r="Z521" i="3"/>
  <c r="O533" i="3"/>
  <c r="Z190" i="3"/>
  <c r="Z194" i="3"/>
  <c r="Z199" i="3"/>
  <c r="Z210" i="3"/>
  <c r="Z219" i="3"/>
  <c r="O227" i="3"/>
  <c r="Z232" i="3"/>
  <c r="Z233" i="3"/>
  <c r="Z235" i="3"/>
  <c r="Z236" i="3"/>
  <c r="Z237" i="3"/>
  <c r="O241" i="3"/>
  <c r="O243" i="3"/>
  <c r="Z250" i="3"/>
  <c r="O253" i="3"/>
  <c r="O255" i="3"/>
  <c r="O256" i="3"/>
  <c r="O257" i="3"/>
  <c r="O258" i="3"/>
  <c r="Z263" i="3"/>
  <c r="Z283" i="3"/>
  <c r="O292" i="3"/>
  <c r="Z300" i="3"/>
  <c r="Z301" i="3"/>
  <c r="Z302" i="3"/>
  <c r="O307" i="3"/>
  <c r="O308" i="3"/>
  <c r="O309" i="3"/>
  <c r="O327" i="3"/>
  <c r="O337" i="3"/>
  <c r="O339" i="3"/>
  <c r="O340" i="3"/>
  <c r="O341" i="3"/>
  <c r="Z371" i="3"/>
  <c r="O412" i="3"/>
  <c r="Z416" i="3"/>
  <c r="O427" i="3"/>
  <c r="Z471" i="3"/>
  <c r="Z502" i="3"/>
  <c r="O538" i="3"/>
  <c r="O540" i="3"/>
  <c r="Z544" i="3"/>
  <c r="Z545" i="3"/>
  <c r="O560" i="3"/>
  <c r="O567" i="3"/>
  <c r="O569" i="3"/>
  <c r="O354" i="3"/>
  <c r="O355" i="3"/>
  <c r="Z362" i="3"/>
  <c r="Z363" i="3"/>
  <c r="Z372" i="3"/>
  <c r="O413" i="3"/>
  <c r="Z421" i="3"/>
  <c r="O429" i="3"/>
  <c r="Z456" i="3"/>
  <c r="O459" i="3"/>
  <c r="Z481" i="3"/>
  <c r="O492" i="3"/>
  <c r="O520" i="3"/>
  <c r="Z523" i="3"/>
  <c r="O532" i="3"/>
  <c r="O537" i="3"/>
  <c r="Z570" i="3"/>
  <c r="O573" i="3"/>
  <c r="Z577" i="3"/>
  <c r="Z581" i="3"/>
  <c r="Z584" i="3"/>
  <c r="Z587" i="3"/>
  <c r="Z590" i="3"/>
  <c r="Z593" i="3"/>
  <c r="O603" i="3"/>
  <c r="Z607" i="3"/>
  <c r="O610" i="3"/>
  <c r="O612" i="3"/>
  <c r="Z627" i="3"/>
  <c r="O630" i="3"/>
  <c r="O641" i="3"/>
  <c r="Z647" i="3"/>
  <c r="Z648" i="3"/>
  <c r="Z683" i="3"/>
  <c r="Z693" i="3"/>
  <c r="O704" i="3"/>
  <c r="O706" i="3"/>
  <c r="Z772" i="3"/>
  <c r="O777" i="3"/>
  <c r="Z781" i="3"/>
  <c r="O786" i="3"/>
  <c r="O804" i="3"/>
  <c r="O814" i="3"/>
  <c r="O823" i="3"/>
  <c r="Z825" i="3"/>
  <c r="Z834" i="3"/>
  <c r="O865" i="3"/>
  <c r="O870" i="3"/>
  <c r="Z878" i="3"/>
  <c r="Z879" i="3"/>
  <c r="O897" i="3"/>
  <c r="Z901" i="3"/>
  <c r="Z902" i="3"/>
  <c r="Z922" i="3"/>
  <c r="Z931" i="3"/>
  <c r="Z946" i="3"/>
  <c r="O980" i="3"/>
  <c r="O989" i="3"/>
  <c r="O1032" i="3"/>
  <c r="Z1039" i="3"/>
  <c r="Z1040" i="3"/>
  <c r="Z1041" i="3"/>
  <c r="Z1042" i="3"/>
  <c r="Z1043" i="3"/>
  <c r="O1047" i="3"/>
  <c r="Z657" i="3"/>
  <c r="Z670" i="3"/>
  <c r="O675" i="3"/>
  <c r="O676" i="3"/>
  <c r="Z694" i="3"/>
  <c r="Z713" i="3"/>
  <c r="Z722" i="3"/>
  <c r="Z728" i="3"/>
  <c r="O778" i="3"/>
  <c r="Z792" i="3"/>
  <c r="O824" i="3"/>
  <c r="Z847" i="3"/>
  <c r="O850" i="3"/>
  <c r="Z859" i="3"/>
  <c r="O872" i="3"/>
  <c r="Z880" i="3"/>
  <c r="Z881" i="3"/>
  <c r="Z882" i="3"/>
  <c r="Z883" i="3"/>
  <c r="Z893" i="3"/>
  <c r="Z903" i="3"/>
  <c r="Z904" i="3"/>
  <c r="Z905" i="3"/>
  <c r="Z906" i="3"/>
  <c r="Z907" i="3"/>
  <c r="Z908" i="3"/>
  <c r="Z909" i="3"/>
  <c r="Z910" i="3"/>
  <c r="Z911" i="3"/>
  <c r="Z912" i="3"/>
  <c r="Z913" i="3"/>
  <c r="Z923" i="3"/>
  <c r="Z932" i="3"/>
  <c r="Z933" i="3"/>
  <c r="O938" i="3"/>
  <c r="Z948" i="3"/>
  <c r="O951" i="3"/>
  <c r="Z963" i="3"/>
  <c r="Z964" i="3"/>
  <c r="O981" i="3"/>
  <c r="O990" i="3"/>
  <c r="Z1023" i="3"/>
  <c r="O1029" i="3"/>
  <c r="O1034" i="3"/>
  <c r="O1049" i="3"/>
  <c r="Z572" i="3"/>
  <c r="O576" i="3"/>
  <c r="Z580" i="3"/>
  <c r="Z583" i="3"/>
  <c r="Z586" i="3"/>
  <c r="Z589" i="3"/>
  <c r="Z592" i="3"/>
  <c r="Z611" i="3"/>
  <c r="O626" i="3"/>
  <c r="O646" i="3"/>
  <c r="Z650" i="3"/>
  <c r="Z659" i="3"/>
  <c r="O661" i="3"/>
  <c r="O680" i="3"/>
  <c r="O682" i="3"/>
  <c r="O747" i="3"/>
  <c r="Z759" i="3"/>
  <c r="O765" i="3"/>
  <c r="O780" i="3"/>
  <c r="Z784" i="3"/>
  <c r="O789" i="3"/>
  <c r="Z811" i="3"/>
  <c r="Z819" i="3"/>
  <c r="O842" i="3"/>
  <c r="O854" i="3"/>
  <c r="O890" i="3"/>
  <c r="Z895" i="3"/>
  <c r="O900" i="3"/>
  <c r="Z915" i="3"/>
  <c r="Z916" i="3"/>
  <c r="Z917" i="3"/>
  <c r="Z925" i="3"/>
  <c r="O928" i="3"/>
  <c r="O930" i="3"/>
  <c r="Z934" i="3"/>
  <c r="O939" i="3"/>
  <c r="O945" i="3"/>
  <c r="O953" i="3"/>
  <c r="Z955" i="3"/>
  <c r="Z957" i="3"/>
  <c r="O960" i="3"/>
  <c r="Z975" i="3"/>
  <c r="Z998" i="3"/>
  <c r="Z1015" i="3"/>
  <c r="Z1027" i="3"/>
  <c r="Z575" i="3"/>
  <c r="O580" i="3"/>
  <c r="O583" i="3"/>
  <c r="O586" i="3"/>
  <c r="O589" i="3"/>
  <c r="O592" i="3"/>
  <c r="Z603" i="3"/>
  <c r="O608" i="3"/>
  <c r="O628" i="3"/>
  <c r="Z635" i="3"/>
  <c r="Z641" i="3"/>
  <c r="O648" i="3"/>
  <c r="O649" i="3"/>
  <c r="Z651" i="3"/>
  <c r="Z673" i="3"/>
  <c r="O708" i="3"/>
  <c r="Z720" i="3"/>
  <c r="O756" i="3"/>
  <c r="Z760" i="3"/>
  <c r="O772" i="3"/>
  <c r="O809" i="3"/>
  <c r="O876" i="3"/>
  <c r="O878" i="3"/>
  <c r="O879" i="3"/>
  <c r="O994" i="3"/>
  <c r="O995" i="3"/>
  <c r="O1006" i="3"/>
  <c r="O1019" i="3"/>
  <c r="O1044" i="3"/>
  <c r="Z1047" i="3"/>
  <c r="O572" i="3"/>
  <c r="O579" i="3"/>
  <c r="O581" i="3"/>
  <c r="O584" i="3"/>
  <c r="O587" i="3"/>
  <c r="O590" i="3"/>
  <c r="O593" i="3"/>
  <c r="O596" i="3"/>
  <c r="O597" i="3"/>
  <c r="O598" i="3"/>
  <c r="O599" i="3"/>
  <c r="O600" i="3"/>
  <c r="O601" i="3"/>
  <c r="Z604" i="3"/>
  <c r="O609" i="3"/>
  <c r="O611" i="3"/>
  <c r="Z615" i="3"/>
  <c r="Z616" i="3"/>
  <c r="Z617" i="3"/>
  <c r="Z618" i="3"/>
  <c r="Z619" i="3"/>
  <c r="O629" i="3"/>
  <c r="O631" i="3"/>
  <c r="O632" i="3"/>
  <c r="O633" i="3"/>
  <c r="Z642" i="3"/>
  <c r="Z643" i="3"/>
  <c r="Z652" i="3"/>
  <c r="O658" i="3"/>
  <c r="O670" i="3"/>
  <c r="Z676" i="3"/>
  <c r="Z703" i="3"/>
  <c r="Z708" i="3"/>
  <c r="O724" i="3"/>
  <c r="Z778" i="3"/>
  <c r="O783" i="3"/>
  <c r="Z787" i="3"/>
  <c r="O792" i="3"/>
  <c r="Z805" i="3"/>
  <c r="O810" i="3"/>
  <c r="Z812" i="3"/>
  <c r="O894" i="3"/>
  <c r="Z898" i="3"/>
  <c r="Z926" i="3"/>
  <c r="O933" i="3"/>
  <c r="O948" i="3"/>
  <c r="O963" i="3"/>
  <c r="O964" i="3"/>
  <c r="Z987" i="3"/>
  <c r="Z990" i="3"/>
  <c r="O1011" i="3"/>
  <c r="O1026" i="3"/>
  <c r="Z1034" i="3"/>
  <c r="O574" i="3"/>
  <c r="Z578" i="3"/>
  <c r="Z606" i="3"/>
  <c r="O613" i="3"/>
  <c r="Z620" i="3"/>
  <c r="Z621" i="3"/>
  <c r="Z622" i="3"/>
  <c r="Z623" i="3"/>
  <c r="Z624" i="3"/>
  <c r="Z626" i="3"/>
  <c r="O634" i="3"/>
  <c r="O635" i="3"/>
  <c r="O636" i="3"/>
  <c r="O637" i="3"/>
  <c r="O638" i="3"/>
  <c r="O639" i="3"/>
  <c r="O640" i="3"/>
  <c r="Z644" i="3"/>
  <c r="Z645" i="3"/>
  <c r="Z646" i="3"/>
  <c r="O659" i="3"/>
  <c r="O700" i="3"/>
  <c r="O701" i="3"/>
  <c r="Z711" i="3"/>
  <c r="Z746" i="3"/>
  <c r="Z766" i="3"/>
  <c r="O785" i="3"/>
  <c r="O794" i="3"/>
  <c r="Z796" i="3"/>
  <c r="Z798" i="3"/>
  <c r="Z807" i="3"/>
  <c r="O812" i="3"/>
  <c r="Z816" i="3"/>
  <c r="O821" i="3"/>
  <c r="Z844" i="3"/>
  <c r="O847" i="3"/>
  <c r="O849" i="3"/>
  <c r="Z853" i="3"/>
  <c r="O863" i="3"/>
  <c r="O868" i="3"/>
  <c r="Z873" i="3"/>
  <c r="O885" i="3"/>
  <c r="Z900" i="3"/>
  <c r="O908" i="3"/>
  <c r="O925" i="3"/>
  <c r="Z929" i="3"/>
  <c r="Z937" i="3"/>
  <c r="O947" i="3"/>
  <c r="O957" i="3"/>
  <c r="O976" i="3"/>
  <c r="O977" i="3"/>
  <c r="Z979" i="3"/>
  <c r="O987" i="3"/>
  <c r="Z992" i="3"/>
  <c r="Z1004" i="3"/>
  <c r="O1015" i="3"/>
  <c r="Z1021" i="3"/>
  <c r="Z1057" i="3"/>
  <c r="O1069" i="3"/>
  <c r="O1070" i="3"/>
  <c r="O1072" i="3"/>
  <c r="O1073" i="3"/>
  <c r="Z1083" i="3"/>
  <c r="Z1084" i="3"/>
  <c r="Z1085" i="3"/>
  <c r="Z1086" i="3"/>
  <c r="O1089" i="3"/>
  <c r="O1096" i="3"/>
  <c r="O1097" i="3"/>
  <c r="O1109" i="3"/>
  <c r="Z1115" i="3"/>
  <c r="Z1116" i="3"/>
  <c r="Z1117" i="3"/>
  <c r="Z1118" i="3"/>
  <c r="O1123" i="3"/>
  <c r="Z1137" i="3"/>
  <c r="Z1138" i="3"/>
  <c r="Z1139" i="3"/>
  <c r="Z1140" i="3"/>
  <c r="Z1141" i="3"/>
  <c r="Z1142" i="3"/>
  <c r="O1147" i="3"/>
  <c r="O1148" i="3"/>
  <c r="O1149" i="3"/>
  <c r="O1150" i="3"/>
  <c r="O1151" i="3"/>
  <c r="O1152" i="3"/>
  <c r="Z1158" i="3"/>
  <c r="Z1159" i="3"/>
  <c r="Z1166" i="3"/>
  <c r="O1170" i="3"/>
  <c r="O1178" i="3"/>
  <c r="Z1180" i="3"/>
  <c r="Z1206" i="3"/>
  <c r="O1211" i="3"/>
  <c r="Z1215" i="3"/>
  <c r="O1220" i="3"/>
  <c r="Z1224" i="3"/>
  <c r="O1229" i="3"/>
  <c r="Z1232" i="3"/>
  <c r="Z1234" i="3"/>
  <c r="O1239" i="3"/>
  <c r="Z1243" i="3"/>
  <c r="O1248" i="3"/>
  <c r="Z1252" i="3"/>
  <c r="O1257" i="3"/>
  <c r="Z1261" i="3"/>
  <c r="O1265" i="3"/>
  <c r="Z1269" i="3"/>
  <c r="O1274" i="3"/>
  <c r="Z1278" i="3"/>
  <c r="O1050" i="3"/>
  <c r="Z1060" i="3"/>
  <c r="O1071" i="3"/>
  <c r="O1075" i="3"/>
  <c r="Z1089" i="3"/>
  <c r="Z1090" i="3"/>
  <c r="O1099" i="3"/>
  <c r="O1100" i="3"/>
  <c r="O1107" i="3"/>
  <c r="O1112" i="3"/>
  <c r="Z1119" i="3"/>
  <c r="O1124" i="3"/>
  <c r="O1125" i="3"/>
  <c r="Z1143" i="3"/>
  <c r="Z1144" i="3"/>
  <c r="Z1145" i="3"/>
  <c r="O1153" i="3"/>
  <c r="O1154" i="3"/>
  <c r="O1155" i="3"/>
  <c r="O1156" i="3"/>
  <c r="Z1160" i="3"/>
  <c r="O1164" i="3"/>
  <c r="Z1174" i="3"/>
  <c r="O1179" i="3"/>
  <c r="O1187" i="3"/>
  <c r="Z1200" i="3"/>
  <c r="O1204" i="3"/>
  <c r="Z1208" i="3"/>
  <c r="Z1217" i="3"/>
  <c r="O1222" i="3"/>
  <c r="Z1226" i="3"/>
  <c r="O1231" i="3"/>
  <c r="Z1235" i="3"/>
  <c r="O1240" i="3"/>
  <c r="Z1244" i="3"/>
  <c r="O1249" i="3"/>
  <c r="Z1253" i="3"/>
  <c r="O1258" i="3"/>
  <c r="O1266" i="3"/>
  <c r="Z1270" i="3"/>
  <c r="O1275" i="3"/>
  <c r="Z1279" i="3"/>
  <c r="O1289" i="3"/>
  <c r="Z1295" i="3"/>
  <c r="O1300" i="3"/>
  <c r="Z1304" i="3"/>
  <c r="O1309" i="3"/>
  <c r="Z1313" i="3"/>
  <c r="O1318" i="3"/>
  <c r="Z1325" i="3"/>
  <c r="O1330" i="3"/>
  <c r="Z1334" i="3"/>
  <c r="Z1340" i="3"/>
  <c r="O1343" i="3"/>
  <c r="O1345" i="3"/>
  <c r="Z1347" i="3"/>
  <c r="Z1349" i="3"/>
  <c r="O1352" i="3"/>
  <c r="O1052" i="3"/>
  <c r="O1058" i="3"/>
  <c r="O1081" i="3"/>
  <c r="O1082" i="3"/>
  <c r="Z1094" i="3"/>
  <c r="O1101" i="3"/>
  <c r="O1102" i="3"/>
  <c r="Z1105" i="3"/>
  <c r="Z1106" i="3"/>
  <c r="Z1107" i="3"/>
  <c r="O1114" i="3"/>
  <c r="Z1120" i="3"/>
  <c r="Z1121" i="3"/>
  <c r="O1126" i="3"/>
  <c r="O1127" i="3"/>
  <c r="O1128" i="3"/>
  <c r="O1129" i="3"/>
  <c r="O1130" i="3"/>
  <c r="O1131" i="3"/>
  <c r="O1157" i="3"/>
  <c r="O1165" i="3"/>
  <c r="Z1168" i="3"/>
  <c r="O1171" i="3"/>
  <c r="O1173" i="3"/>
  <c r="Z1176" i="3"/>
  <c r="O1181" i="3"/>
  <c r="O1233" i="3"/>
  <c r="Z1237" i="3"/>
  <c r="O1242" i="3"/>
  <c r="Z1246" i="3"/>
  <c r="O1251" i="3"/>
  <c r="Z1255" i="3"/>
  <c r="O1260" i="3"/>
  <c r="Z1286" i="3"/>
  <c r="Z1288" i="3"/>
  <c r="O1293" i="3"/>
  <c r="Z1324" i="3"/>
  <c r="O1329" i="3"/>
  <c r="Z1333" i="3"/>
  <c r="O1363" i="3"/>
  <c r="Z1367" i="3"/>
  <c r="O1372" i="3"/>
  <c r="Z1069" i="3"/>
  <c r="Z1070" i="3"/>
  <c r="Z1071" i="3"/>
  <c r="O1083" i="3"/>
  <c r="O1085" i="3"/>
  <c r="O1086" i="3"/>
  <c r="Z1088" i="3"/>
  <c r="Z1096" i="3"/>
  <c r="O1103" i="3"/>
  <c r="O1197" i="3"/>
  <c r="Z1201" i="3"/>
  <c r="Z1298" i="3"/>
  <c r="O1312" i="3"/>
  <c r="Z1316" i="3"/>
  <c r="O1338" i="3"/>
  <c r="Z1341" i="3"/>
  <c r="O1346" i="3"/>
  <c r="Z1350" i="3"/>
  <c r="Z1376" i="3"/>
  <c r="Z1384" i="3"/>
  <c r="Z1392" i="3"/>
  <c r="O1405" i="3"/>
  <c r="O1059" i="3"/>
  <c r="Z1072" i="3"/>
  <c r="Z1073" i="3"/>
  <c r="Z1074" i="3"/>
  <c r="O1088" i="3"/>
  <c r="O1090" i="3"/>
  <c r="O1091" i="3"/>
  <c r="Z1098" i="3"/>
  <c r="Z1099" i="3"/>
  <c r="O1104" i="3"/>
  <c r="Z1111" i="3"/>
  <c r="Z1124" i="3"/>
  <c r="O1144" i="3"/>
  <c r="O1145" i="3"/>
  <c r="Z1153" i="3"/>
  <c r="Z1154" i="3"/>
  <c r="Z1155" i="3"/>
  <c r="O1161" i="3"/>
  <c r="Z1169" i="3"/>
  <c r="Z1171" i="3"/>
  <c r="O1175" i="3"/>
  <c r="Z1179" i="3"/>
  <c r="O1182" i="3"/>
  <c r="Z1203" i="3"/>
  <c r="O1208" i="3"/>
  <c r="Z1212" i="3"/>
  <c r="O1217" i="3"/>
  <c r="Z1221" i="3"/>
  <c r="O1226" i="3"/>
  <c r="Z1230" i="3"/>
  <c r="O1236" i="3"/>
  <c r="Z1275" i="3"/>
  <c r="O1280" i="3"/>
  <c r="O1285" i="3"/>
  <c r="Z1290" i="3"/>
  <c r="Z1292" i="3"/>
  <c r="O1298" i="3"/>
  <c r="Z1302" i="3"/>
  <c r="O1307" i="3"/>
  <c r="Z1311" i="3"/>
  <c r="O1316" i="3"/>
  <c r="Z1320" i="3"/>
  <c r="O1323" i="3"/>
  <c r="Z1327" i="3"/>
  <c r="O1332" i="3"/>
  <c r="Z1337" i="3"/>
  <c r="Z1354" i="3"/>
  <c r="O1359" i="3"/>
  <c r="Z1361" i="3"/>
  <c r="Z1363" i="3"/>
  <c r="O1366" i="3"/>
  <c r="O1368" i="3"/>
  <c r="Z1370" i="3"/>
  <c r="O1375" i="3"/>
  <c r="O1381" i="3"/>
  <c r="Z1394" i="3"/>
  <c r="O1397" i="3"/>
  <c r="Z1401" i="3"/>
  <c r="Z1417" i="3"/>
  <c r="O1062" i="3"/>
  <c r="Z1113" i="3"/>
  <c r="Z1128" i="3"/>
  <c r="Z1129" i="3"/>
  <c r="Z1130" i="3"/>
  <c r="Z1131" i="3"/>
  <c r="Z1157" i="3"/>
  <c r="O1162" i="3"/>
  <c r="Z1165" i="3"/>
  <c r="O1168" i="3"/>
  <c r="Z1172" i="3"/>
  <c r="O1176" i="3"/>
  <c r="O1184" i="3"/>
  <c r="Z1188" i="3"/>
  <c r="O1193" i="3"/>
  <c r="Z1197" i="3"/>
  <c r="O1202" i="3"/>
  <c r="Z1205" i="3"/>
  <c r="O1219" i="3"/>
  <c r="Z1223" i="3"/>
  <c r="O1228" i="3"/>
  <c r="O1237" i="3"/>
  <c r="Z1241" i="3"/>
  <c r="O1246" i="3"/>
  <c r="Z1250" i="3"/>
  <c r="O1255" i="3"/>
  <c r="Z1259" i="3"/>
  <c r="O1263" i="3"/>
  <c r="Z1267" i="3"/>
  <c r="O1272" i="3"/>
  <c r="Z1276" i="3"/>
  <c r="O1281" i="3"/>
  <c r="O1290" i="3"/>
  <c r="O1297" i="3"/>
  <c r="Z1301" i="3"/>
  <c r="O1306" i="3"/>
  <c r="Z1310" i="3"/>
  <c r="O1315" i="3"/>
  <c r="Z1319" i="3"/>
  <c r="O1327" i="3"/>
  <c r="Z1331" i="3"/>
  <c r="Z1336" i="3"/>
  <c r="O1342" i="3"/>
  <c r="Z1344" i="3"/>
  <c r="Z1346" i="3"/>
  <c r="O1349" i="3"/>
  <c r="O1351" i="3"/>
  <c r="Z1352" i="3"/>
  <c r="Z1379" i="3"/>
  <c r="O1384" i="3"/>
  <c r="Z1387" i="3"/>
  <c r="Z1393" i="3"/>
  <c r="Z1395" i="3"/>
  <c r="Z1403" i="3"/>
  <c r="O1410" i="3"/>
  <c r="O1411" i="3"/>
  <c r="Z1424" i="3"/>
  <c r="O1429" i="3"/>
  <c r="Z1433" i="3"/>
  <c r="O1438" i="3"/>
  <c r="Z1442" i="3"/>
  <c r="Z1443" i="3"/>
  <c r="O1446" i="3"/>
  <c r="Z1449" i="3"/>
  <c r="O1452" i="3"/>
  <c r="O1467" i="3"/>
  <c r="O1480" i="3"/>
  <c r="Z1508" i="3"/>
  <c r="Z1519" i="3"/>
  <c r="Z1525" i="3"/>
  <c r="Z1531" i="3"/>
  <c r="O1545" i="3"/>
  <c r="O1554" i="3"/>
  <c r="Z1561" i="3"/>
  <c r="Z1562" i="3"/>
  <c r="O1571" i="3"/>
  <c r="O1573" i="3"/>
  <c r="Z1575" i="3"/>
  <c r="Z1581" i="3"/>
  <c r="O1589" i="3"/>
  <c r="Z1601" i="3"/>
  <c r="O1609" i="3"/>
  <c r="O1618" i="3"/>
  <c r="Z1639" i="3"/>
  <c r="Z1642" i="3"/>
  <c r="Z1645" i="3"/>
  <c r="Z1648" i="3"/>
  <c r="Z1651" i="3"/>
  <c r="Z1664" i="3"/>
  <c r="Z1676" i="3"/>
  <c r="Z1679" i="3"/>
  <c r="Z1933" i="3"/>
  <c r="Z1409" i="3"/>
  <c r="O1412" i="3"/>
  <c r="O1422" i="3"/>
  <c r="Z1426" i="3"/>
  <c r="O1431" i="3"/>
  <c r="Z1435" i="3"/>
  <c r="O1440" i="3"/>
  <c r="O1454" i="3"/>
  <c r="Z1456" i="3"/>
  <c r="Z1458" i="3"/>
  <c r="O1461" i="3"/>
  <c r="Z1470" i="3"/>
  <c r="O1472" i="3"/>
  <c r="O1474" i="3"/>
  <c r="O1481" i="3"/>
  <c r="O1487" i="3"/>
  <c r="Z1494" i="3"/>
  <c r="Z1500" i="3"/>
  <c r="Z1505" i="3"/>
  <c r="O1516" i="3"/>
  <c r="Z1520" i="3"/>
  <c r="Z1526" i="3"/>
  <c r="Z1532" i="3"/>
  <c r="Z1533" i="3"/>
  <c r="O1536" i="3"/>
  <c r="O1542" i="3"/>
  <c r="Z1552" i="3"/>
  <c r="O1556" i="3"/>
  <c r="O1560" i="3"/>
  <c r="O1565" i="3"/>
  <c r="O1567" i="3"/>
  <c r="Z1569" i="3"/>
  <c r="O1580" i="3"/>
  <c r="Z1592" i="3"/>
  <c r="O1600" i="3"/>
  <c r="Z1607" i="3"/>
  <c r="Z1616" i="3"/>
  <c r="O1620" i="3"/>
  <c r="O1634" i="3"/>
  <c r="O1639" i="3"/>
  <c r="O1642" i="3"/>
  <c r="O1645" i="3"/>
  <c r="O1648" i="3"/>
  <c r="O1649" i="3"/>
  <c r="O1651" i="3"/>
  <c r="O1652" i="3"/>
  <c r="Z1653" i="3"/>
  <c r="Z1656" i="3"/>
  <c r="Z1624" i="3"/>
  <c r="Z1627" i="3"/>
  <c r="O1635" i="3"/>
  <c r="O1657" i="3"/>
  <c r="O1659" i="3"/>
  <c r="O1660" i="3"/>
  <c r="O1662" i="3"/>
  <c r="O1665" i="3"/>
  <c r="O1668" i="3"/>
  <c r="O1669" i="3"/>
  <c r="O1671" i="3"/>
  <c r="O1672" i="3"/>
  <c r="O1674" i="3"/>
  <c r="O1675" i="3"/>
  <c r="O1677" i="3"/>
  <c r="O1680" i="3"/>
  <c r="O1681" i="3"/>
  <c r="Z1685" i="3"/>
  <c r="Z1688" i="3"/>
  <c r="Z1691" i="3"/>
  <c r="Z1694" i="3"/>
  <c r="Z1697" i="3"/>
  <c r="Z1700" i="3"/>
  <c r="Z1703" i="3"/>
  <c r="Z1706" i="3"/>
  <c r="Z1410" i="3"/>
  <c r="O1417" i="3"/>
  <c r="O1423" i="3"/>
  <c r="O1425" i="3"/>
  <c r="Z1429" i="3"/>
  <c r="O1434" i="3"/>
  <c r="Z1438" i="3"/>
  <c r="O1443" i="3"/>
  <c r="Z1446" i="3"/>
  <c r="Z1452" i="3"/>
  <c r="O1455" i="3"/>
  <c r="O1457" i="3"/>
  <c r="Z1461" i="3"/>
  <c r="O1464" i="3"/>
  <c r="O1477" i="3"/>
  <c r="O1483" i="3"/>
  <c r="O1513" i="3"/>
  <c r="Z1528" i="3"/>
  <c r="Z1534" i="3"/>
  <c r="Z1536" i="3"/>
  <c r="Z1540" i="3"/>
  <c r="O1557" i="3"/>
  <c r="Z1565" i="3"/>
  <c r="O1568" i="3"/>
  <c r="O1586" i="3"/>
  <c r="O1592" i="3"/>
  <c r="O1597" i="3"/>
  <c r="Z1604" i="3"/>
  <c r="Z1613" i="3"/>
  <c r="O1621" i="3"/>
  <c r="O1624" i="3"/>
  <c r="O1625" i="3"/>
  <c r="O1627" i="3"/>
  <c r="O1628" i="3"/>
  <c r="Z1634" i="3"/>
  <c r="O1638" i="3"/>
  <c r="O1641" i="3"/>
  <c r="O1644" i="3"/>
  <c r="O1647" i="3"/>
  <c r="O1650" i="3"/>
  <c r="O1683" i="3"/>
  <c r="O1685" i="3"/>
  <c r="O1686" i="3"/>
  <c r="O1688" i="3"/>
  <c r="O1689" i="3"/>
  <c r="O1691" i="3"/>
  <c r="O1692" i="3"/>
  <c r="O1383" i="3"/>
  <c r="O1389" i="3"/>
  <c r="Z1414" i="3"/>
  <c r="O1419" i="3"/>
  <c r="O1449" i="3"/>
  <c r="Z1481" i="3"/>
  <c r="Z1491" i="3"/>
  <c r="O1498" i="3"/>
  <c r="Z1511" i="3"/>
  <c r="Z1516" i="3"/>
  <c r="O1519" i="3"/>
  <c r="O1521" i="3"/>
  <c r="Z1523" i="3"/>
  <c r="Z1529" i="3"/>
  <c r="O1533" i="3"/>
  <c r="Z1537" i="3"/>
  <c r="O1539" i="3"/>
  <c r="Z1546" i="3"/>
  <c r="Z1572" i="3"/>
  <c r="Z1574" i="3"/>
  <c r="O1577" i="3"/>
  <c r="Z1584" i="3"/>
  <c r="O1588" i="3"/>
  <c r="Z1590" i="3"/>
  <c r="Z1595" i="3"/>
  <c r="O1603" i="3"/>
  <c r="O1612" i="3"/>
  <c r="Z1632" i="3"/>
  <c r="Z1635" i="3"/>
  <c r="Z1637" i="3"/>
  <c r="Z1640" i="3"/>
  <c r="Z1643" i="3"/>
  <c r="Z1646" i="3"/>
  <c r="Z1647" i="3"/>
  <c r="Z1649" i="3"/>
  <c r="Z1650" i="3"/>
  <c r="O1655" i="3"/>
  <c r="O1658" i="3"/>
  <c r="O1661" i="3"/>
  <c r="O1664" i="3"/>
  <c r="O1667" i="3"/>
  <c r="O1670" i="3"/>
  <c r="O1947" i="3"/>
  <c r="Z1659" i="3"/>
  <c r="Z1662" i="3"/>
  <c r="Z1665" i="3"/>
  <c r="Z1668" i="3"/>
  <c r="Z1671" i="3"/>
  <c r="Z1674" i="3"/>
  <c r="Z1677" i="3"/>
  <c r="Z1680" i="3"/>
  <c r="Z1690" i="3"/>
  <c r="Z1696" i="3"/>
  <c r="O1744" i="3"/>
  <c r="O1748" i="3"/>
  <c r="Z1753" i="3"/>
  <c r="Z1755" i="3"/>
  <c r="O1761" i="3"/>
  <c r="O1763" i="3"/>
  <c r="O1771" i="3"/>
  <c r="O1777" i="3"/>
  <c r="Z1782" i="3"/>
  <c r="Z1784" i="3"/>
  <c r="Z1792" i="3"/>
  <c r="Z1797" i="3"/>
  <c r="Z1800" i="3"/>
  <c r="Z1803" i="3"/>
  <c r="O1806" i="3"/>
  <c r="O1819" i="3"/>
  <c r="O1822" i="3"/>
  <c r="Z1825" i="3"/>
  <c r="Z1828" i="3"/>
  <c r="Z1834" i="3"/>
  <c r="O1838" i="3"/>
  <c r="O1841" i="3"/>
  <c r="O1844" i="3"/>
  <c r="O1847" i="3"/>
  <c r="O1861" i="3"/>
  <c r="O1871" i="3"/>
  <c r="O1874" i="3"/>
  <c r="Z1877" i="3"/>
  <c r="Z1880" i="3"/>
  <c r="Z1885" i="3"/>
  <c r="Z1895" i="3"/>
  <c r="O1899" i="3"/>
  <c r="O1901" i="3"/>
  <c r="O1904" i="3"/>
  <c r="Z1912" i="3"/>
  <c r="Z1914" i="3"/>
  <c r="Z1917" i="3"/>
  <c r="Z1919" i="3"/>
  <c r="O1923" i="3"/>
  <c r="O1925" i="3"/>
  <c r="O1928" i="3"/>
  <c r="O1930" i="3"/>
  <c r="O1933" i="3"/>
  <c r="Z1936" i="3"/>
  <c r="Z1941" i="3"/>
  <c r="Z1943" i="3"/>
  <c r="Z1946" i="3"/>
  <c r="O1950" i="3"/>
  <c r="Z1709" i="3"/>
  <c r="Z1714" i="3"/>
  <c r="Z1717" i="3"/>
  <c r="Z1720" i="3"/>
  <c r="Z1723" i="3"/>
  <c r="Z1726" i="3"/>
  <c r="Z1729" i="3"/>
  <c r="Z1732" i="3"/>
  <c r="Z1735" i="3"/>
  <c r="Z1738" i="3"/>
  <c r="Z1742" i="3"/>
  <c r="Z1743" i="3"/>
  <c r="O1751" i="3"/>
  <c r="Z1756" i="3"/>
  <c r="Z1758" i="3"/>
  <c r="Z1766" i="3"/>
  <c r="Z1770" i="3"/>
  <c r="Z1771" i="3"/>
  <c r="O1778" i="3"/>
  <c r="O1780" i="3"/>
  <c r="O1788" i="3"/>
  <c r="O1792" i="3"/>
  <c r="O1793" i="3"/>
  <c r="Z1798" i="3"/>
  <c r="O1812" i="3"/>
  <c r="O1815" i="3"/>
  <c r="O1828" i="3"/>
  <c r="O1831" i="3"/>
  <c r="Z1838" i="3"/>
  <c r="Z1840" i="3"/>
  <c r="Z1843" i="3"/>
  <c r="Z1846" i="3"/>
  <c r="Z1847" i="3"/>
  <c r="O1850" i="3"/>
  <c r="O1853" i="3"/>
  <c r="O1856" i="3"/>
  <c r="O1859" i="3"/>
  <c r="O1863" i="3"/>
  <c r="O1866" i="3"/>
  <c r="O1869" i="3"/>
  <c r="O1872" i="3"/>
  <c r="O1877" i="3"/>
  <c r="O1880" i="3"/>
  <c r="O1883" i="3"/>
  <c r="Z1886" i="3"/>
  <c r="Z1888" i="3"/>
  <c r="Z1891" i="3"/>
  <c r="Z1898" i="3"/>
  <c r="O1902" i="3"/>
  <c r="O1907" i="3"/>
  <c r="O1912" i="3"/>
  <c r="Z1915" i="3"/>
  <c r="Z1920" i="3"/>
  <c r="O1926" i="3"/>
  <c r="O1931" i="3"/>
  <c r="Z1939" i="3"/>
  <c r="Z1944" i="3"/>
  <c r="Z1949" i="3"/>
  <c r="Z1812" i="3"/>
  <c r="Z1814" i="3"/>
  <c r="Z1817" i="3"/>
  <c r="O1821" i="3"/>
  <c r="Z1833" i="3"/>
  <c r="Z1849" i="3"/>
  <c r="Z1852" i="3"/>
  <c r="Z1855" i="3"/>
  <c r="Z1858" i="3"/>
  <c r="Z1861" i="3"/>
  <c r="O1864" i="3"/>
  <c r="O1867" i="3"/>
  <c r="O1870" i="3"/>
  <c r="O1873" i="3"/>
  <c r="O1875" i="3"/>
  <c r="O1878" i="3"/>
  <c r="O1881" i="3"/>
  <c r="O1886" i="3"/>
  <c r="Z1889" i="3"/>
  <c r="Z1894" i="3"/>
  <c r="Z1896" i="3"/>
  <c r="Z1899" i="3"/>
  <c r="Z1901" i="3"/>
  <c r="Z1904" i="3"/>
  <c r="O1908" i="3"/>
  <c r="O1910" i="3"/>
  <c r="O1913" i="3"/>
  <c r="O1915" i="3"/>
  <c r="O1918" i="3"/>
  <c r="O1934" i="3"/>
  <c r="O1937" i="3"/>
  <c r="Z1945" i="3"/>
  <c r="Z1947" i="3"/>
  <c r="Z1950" i="3"/>
  <c r="O1673" i="3"/>
  <c r="O1676" i="3"/>
  <c r="O1679" i="3"/>
  <c r="O1682" i="3"/>
  <c r="Z1747" i="3"/>
  <c r="Z1749" i="3"/>
  <c r="O1752" i="3"/>
  <c r="Z1757" i="3"/>
  <c r="Z1761" i="3"/>
  <c r="O1769" i="3"/>
  <c r="O1779" i="3"/>
  <c r="O1783" i="3"/>
  <c r="Z1790" i="3"/>
  <c r="O1799" i="3"/>
  <c r="O1800" i="3"/>
  <c r="O1802" i="3"/>
  <c r="O1804" i="3"/>
  <c r="Z1807" i="3"/>
  <c r="Z1820" i="3"/>
  <c r="Z1821" i="3"/>
  <c r="O1824" i="3"/>
  <c r="O1833" i="3"/>
  <c r="O1834" i="3"/>
  <c r="Z1836" i="3"/>
  <c r="Z1862" i="3"/>
  <c r="Z1863" i="3"/>
  <c r="Z1866" i="3"/>
  <c r="Z1869" i="3"/>
  <c r="Z1872" i="3"/>
  <c r="O1889" i="3"/>
  <c r="O1892" i="3"/>
  <c r="O1894" i="3"/>
  <c r="Z1907" i="3"/>
  <c r="O1921" i="3"/>
  <c r="O1922" i="3"/>
  <c r="Z1926" i="3"/>
  <c r="Z1931" i="3"/>
  <c r="O1935" i="3"/>
  <c r="O1940" i="3"/>
  <c r="O1945" i="3"/>
  <c r="Z1948" i="3"/>
  <c r="O1693" i="3"/>
  <c r="O1696" i="3"/>
  <c r="O1699" i="3"/>
  <c r="O1702" i="3"/>
  <c r="O1705" i="3"/>
  <c r="O1708" i="3"/>
  <c r="O1711" i="3"/>
  <c r="O1713" i="3"/>
  <c r="O1716" i="3"/>
  <c r="O1719" i="3"/>
  <c r="O1722" i="3"/>
  <c r="O1725" i="3"/>
  <c r="O1728" i="3"/>
  <c r="O1731" i="3"/>
  <c r="O1734" i="3"/>
  <c r="O1737" i="3"/>
  <c r="O1740" i="3"/>
  <c r="O1743" i="3"/>
  <c r="O1745" i="3"/>
  <c r="O1753" i="3"/>
  <c r="O1757" i="3"/>
  <c r="Z1764" i="3"/>
  <c r="O1770" i="3"/>
  <c r="O1772" i="3"/>
  <c r="Z1774" i="3"/>
  <c r="Z1778" i="3"/>
  <c r="O1786" i="3"/>
  <c r="Z1791" i="3"/>
  <c r="Z1793" i="3"/>
  <c r="O1807" i="3"/>
  <c r="O1808" i="3"/>
  <c r="Z1810" i="3"/>
  <c r="Z1813" i="3"/>
  <c r="Z1816" i="3"/>
  <c r="Z1823" i="3"/>
  <c r="Z1826" i="3"/>
  <c r="Z1829" i="3"/>
  <c r="Z1830" i="3"/>
  <c r="O1836" i="3"/>
  <c r="O1839" i="3"/>
  <c r="O1842" i="3"/>
  <c r="O1843" i="3"/>
  <c r="O1845" i="3"/>
  <c r="O1848" i="3"/>
  <c r="Z1851" i="3"/>
  <c r="Z1854" i="3"/>
  <c r="Z1857" i="3"/>
  <c r="Z1860" i="3"/>
  <c r="Z1864" i="3"/>
  <c r="Z1867" i="3"/>
  <c r="Z1870" i="3"/>
  <c r="Z1873" i="3"/>
  <c r="Z1875" i="3"/>
  <c r="Z1878" i="3"/>
  <c r="Z1881" i="3"/>
  <c r="O1885" i="3"/>
  <c r="O1890" i="3"/>
  <c r="O1895" i="3"/>
  <c r="O1897" i="3"/>
  <c r="O1900" i="3"/>
  <c r="Z1903" i="3"/>
  <c r="Z1905" i="3"/>
  <c r="Z1908" i="3"/>
  <c r="Z1910" i="3"/>
  <c r="Z1913" i="3"/>
  <c r="O1917" i="3"/>
  <c r="O1919" i="3"/>
  <c r="O1924" i="3"/>
  <c r="Z1927" i="3"/>
  <c r="Z1929" i="3"/>
  <c r="Z1932" i="3"/>
  <c r="Z1934" i="3"/>
  <c r="Z1937" i="3"/>
  <c r="O1941" i="3"/>
  <c r="O1943" i="3"/>
  <c r="O1946" i="3"/>
  <c r="O1948" i="3"/>
  <c r="O1951" i="3"/>
  <c r="E1" i="6"/>
  <c r="Z594" i="3"/>
  <c r="AJ332" i="3"/>
  <c r="Z1282" i="3"/>
  <c r="Z1291" i="3"/>
  <c r="O1287" i="3"/>
  <c r="O1295" i="3"/>
  <c r="O1301" i="3"/>
  <c r="Z1285" i="3"/>
  <c r="Z1293" i="3"/>
  <c r="Z1372" i="3"/>
  <c r="Z1381" i="3"/>
  <c r="Z1389" i="3"/>
  <c r="O1391" i="3"/>
  <c r="Z1398" i="3"/>
  <c r="O1409" i="3"/>
  <c r="O1426" i="3"/>
  <c r="O1435" i="3"/>
  <c r="Z1447" i="3"/>
  <c r="Z1453" i="3"/>
  <c r="O1458" i="3"/>
  <c r="Z1462" i="3"/>
  <c r="Z1479" i="3"/>
  <c r="O1484" i="3"/>
  <c r="O1493" i="3"/>
  <c r="O1499" i="3"/>
  <c r="Z1502" i="3"/>
  <c r="O1525" i="3"/>
  <c r="O1531" i="3"/>
  <c r="O1548" i="3"/>
  <c r="Z1378" i="3"/>
  <c r="Z1386" i="3"/>
  <c r="O1377" i="3"/>
  <c r="O1394" i="3"/>
  <c r="Z1418" i="3"/>
  <c r="Z1476" i="3"/>
  <c r="Z1488" i="3"/>
  <c r="O1496" i="3"/>
  <c r="O1502" i="3"/>
  <c r="O1507" i="3"/>
  <c r="O1528" i="3"/>
  <c r="Z1543" i="3"/>
  <c r="O1374" i="3"/>
  <c r="Z1412" i="3"/>
  <c r="Z1622" i="3"/>
  <c r="O1630" i="3"/>
  <c r="O1637" i="3"/>
  <c r="Z1744" i="3"/>
  <c r="O1749" i="3"/>
  <c r="O1758" i="3"/>
  <c r="Z1762" i="3"/>
  <c r="O1767" i="3"/>
  <c r="O1775" i="3"/>
  <c r="Z1779" i="3"/>
  <c r="O1784" i="3"/>
  <c r="Z1788" i="3"/>
  <c r="O1746" i="3"/>
  <c r="O1755" i="3"/>
  <c r="Z1759" i="3"/>
  <c r="O1764" i="3"/>
  <c r="Z1768" i="3"/>
  <c r="Z1776" i="3"/>
  <c r="O1781" i="3"/>
  <c r="Z1785" i="3"/>
  <c r="O1790" i="3"/>
  <c r="Z1794" i="3"/>
  <c r="Z1806" i="3"/>
  <c r="O1811" i="3"/>
  <c r="Z1815" i="3"/>
  <c r="O1820" i="3"/>
  <c r="Z1824" i="3"/>
  <c r="O1829" i="3"/>
  <c r="O1837" i="3"/>
  <c r="Z1841" i="3"/>
  <c r="O1846" i="3"/>
  <c r="Z1850" i="3"/>
  <c r="O1855" i="3"/>
  <c r="O1797" i="3"/>
  <c r="Z1801" i="3"/>
  <c r="O1805" i="3"/>
  <c r="Z1809" i="3"/>
  <c r="O1814" i="3"/>
  <c r="Z1818" i="3"/>
  <c r="O1823" i="3"/>
  <c r="Z1827" i="3"/>
  <c r="O1832" i="3"/>
  <c r="Z1835" i="3"/>
  <c r="O1840" i="3"/>
  <c r="Z1844" i="3"/>
  <c r="O1849" i="3"/>
  <c r="Z1853" i="3"/>
  <c r="O1858" i="3"/>
  <c r="Z1938" i="3"/>
  <c r="Z2082" i="6"/>
  <c r="Z2085" i="6"/>
  <c r="Z2088" i="6"/>
  <c r="Z2097" i="6"/>
  <c r="Z2100" i="6"/>
  <c r="Z2218" i="6"/>
  <c r="O692" i="6"/>
  <c r="O1450" i="6"/>
  <c r="O1451" i="6"/>
  <c r="O1456" i="6"/>
  <c r="O1459" i="6"/>
  <c r="O1460" i="6"/>
  <c r="O2101" i="6"/>
  <c r="O2119" i="6"/>
  <c r="O2146" i="6"/>
  <c r="O2231" i="6"/>
  <c r="O1156" i="6"/>
  <c r="O124" i="6"/>
  <c r="O126" i="6"/>
  <c r="Z1091" i="6"/>
  <c r="Z1092" i="6"/>
  <c r="Z1095" i="6"/>
  <c r="O1091" i="6"/>
  <c r="O1466" i="6"/>
  <c r="O1468" i="6"/>
  <c r="O1649" i="6"/>
  <c r="O1654" i="6"/>
  <c r="O1679" i="6"/>
  <c r="O1930" i="6"/>
  <c r="Z130" i="6"/>
  <c r="Z175" i="6"/>
  <c r="Z176" i="6"/>
  <c r="Z253" i="6"/>
  <c r="O596" i="6"/>
  <c r="O601" i="6"/>
  <c r="O691" i="6"/>
  <c r="O818" i="6"/>
  <c r="Z1097" i="6"/>
  <c r="Z136" i="6"/>
  <c r="Z152" i="6"/>
  <c r="O180" i="6"/>
  <c r="O232" i="6"/>
  <c r="O258" i="6"/>
  <c r="O665" i="6"/>
  <c r="Z810" i="6"/>
  <c r="O786" i="6"/>
  <c r="O791" i="6"/>
  <c r="O812" i="6"/>
  <c r="O817" i="6"/>
  <c r="Z21" i="6"/>
  <c r="Z23" i="6"/>
  <c r="Z24" i="6"/>
  <c r="Z649" i="6"/>
  <c r="O826" i="6"/>
  <c r="O836" i="6"/>
  <c r="O1085" i="6"/>
  <c r="Z1448" i="6"/>
  <c r="Z14" i="6"/>
  <c r="Z16" i="6"/>
  <c r="Z898" i="6"/>
  <c r="Z915" i="6"/>
  <c r="Z1017" i="6"/>
  <c r="Z1088" i="6"/>
  <c r="Z1090" i="6"/>
  <c r="Z125" i="6"/>
  <c r="O668" i="6"/>
  <c r="O693" i="6"/>
  <c r="O702" i="6"/>
  <c r="O705" i="6"/>
  <c r="O759" i="6"/>
  <c r="O881" i="6"/>
  <c r="O913" i="6"/>
  <c r="O914" i="6"/>
  <c r="O928" i="6"/>
  <c r="O929" i="6"/>
  <c r="O967" i="6"/>
  <c r="O969" i="6"/>
  <c r="O985" i="6"/>
  <c r="O988" i="6"/>
  <c r="O1011" i="6"/>
  <c r="O1013" i="6"/>
  <c r="O1082" i="6"/>
  <c r="O1084" i="6"/>
  <c r="O1379" i="6"/>
  <c r="O2123" i="6"/>
  <c r="O2126" i="6"/>
  <c r="O2128" i="6"/>
  <c r="O2137" i="6"/>
  <c r="O2204" i="6"/>
  <c r="O2209" i="6"/>
  <c r="Z634" i="6"/>
  <c r="Z636" i="6"/>
  <c r="Z637" i="6"/>
  <c r="Z648" i="6"/>
  <c r="Z784" i="6"/>
  <c r="Z793" i="6"/>
  <c r="Z796" i="6"/>
  <c r="Z799" i="6"/>
  <c r="Z802" i="6"/>
  <c r="O1087" i="6"/>
  <c r="O1090" i="6"/>
  <c r="Z1319" i="6"/>
  <c r="Z1381" i="6"/>
  <c r="Z1442" i="6"/>
  <c r="Z1443" i="6"/>
  <c r="O1655" i="6"/>
  <c r="O2173" i="6"/>
  <c r="Z179" i="6"/>
  <c r="Z601" i="6"/>
  <c r="Z663" i="6"/>
  <c r="Z671" i="6"/>
  <c r="Z689" i="6"/>
  <c r="Z1662" i="6"/>
  <c r="Z1667" i="6"/>
  <c r="Z1671" i="6"/>
  <c r="Z1756" i="6"/>
  <c r="Z1761" i="6"/>
  <c r="Z1866" i="6"/>
  <c r="Z1867" i="6"/>
  <c r="Z1868" i="6"/>
  <c r="Z1981" i="6"/>
  <c r="Z2139" i="6"/>
  <c r="Z2189" i="6"/>
  <c r="Z2203" i="6"/>
  <c r="Z2205" i="6"/>
  <c r="Z2211" i="6"/>
  <c r="Z2212" i="6"/>
  <c r="Z2244" i="6"/>
  <c r="Z2245" i="6"/>
  <c r="O123" i="6"/>
  <c r="O394" i="6"/>
  <c r="O398" i="6"/>
  <c r="O403" i="6"/>
  <c r="O407" i="6"/>
  <c r="O412" i="6"/>
  <c r="O416" i="6"/>
  <c r="O421" i="6"/>
  <c r="O424" i="6"/>
  <c r="O429" i="6"/>
  <c r="O487" i="6"/>
  <c r="O497" i="6"/>
  <c r="O500" i="6"/>
  <c r="O505" i="6"/>
  <c r="O532" i="6"/>
  <c r="O540" i="6"/>
  <c r="O595" i="6"/>
  <c r="Z651" i="6"/>
  <c r="Z713" i="6"/>
  <c r="Z766" i="6"/>
  <c r="Z833" i="6"/>
  <c r="Z835" i="6"/>
  <c r="Z873" i="6"/>
  <c r="Z889" i="6"/>
  <c r="Z892" i="6"/>
  <c r="Z897" i="6"/>
  <c r="Z991" i="6"/>
  <c r="O1103" i="6"/>
  <c r="O1052" i="6"/>
  <c r="O1055" i="6"/>
  <c r="O1058" i="6"/>
  <c r="O1061" i="6"/>
  <c r="O1064" i="6"/>
  <c r="O1067" i="6"/>
  <c r="O1070" i="6"/>
  <c r="O1073" i="6"/>
  <c r="O1076" i="6"/>
  <c r="O1079" i="6"/>
  <c r="O1118" i="6"/>
  <c r="O1127" i="6"/>
  <c r="O1136" i="6"/>
  <c r="O1147" i="6"/>
  <c r="O1153" i="6"/>
  <c r="O1155" i="6"/>
  <c r="Z2113" i="6"/>
  <c r="Z2118" i="6"/>
  <c r="O647" i="6"/>
  <c r="O1358" i="6"/>
  <c r="Z27" i="6"/>
  <c r="Z28" i="6"/>
  <c r="Z4" i="6"/>
  <c r="O10" i="6"/>
  <c r="O12" i="6"/>
  <c r="O20" i="6"/>
  <c r="O147" i="6"/>
  <c r="O720" i="6"/>
  <c r="Z783" i="6"/>
  <c r="Z811" i="6"/>
  <c r="Z1310" i="6"/>
  <c r="Z139" i="6"/>
  <c r="Z141" i="6"/>
  <c r="Z1592" i="6"/>
  <c r="Z9" i="6"/>
  <c r="Z10" i="6"/>
  <c r="Z13" i="6"/>
  <c r="Z18" i="6"/>
  <c r="Z712" i="6"/>
  <c r="O154" i="6"/>
  <c r="O161" i="6"/>
  <c r="O163" i="6"/>
  <c r="O213" i="6"/>
  <c r="O241" i="6"/>
  <c r="O249" i="6"/>
  <c r="O267" i="6"/>
  <c r="O276" i="6"/>
  <c r="O804" i="6"/>
  <c r="O809" i="6"/>
  <c r="O904" i="6"/>
  <c r="O906" i="6"/>
  <c r="O1165" i="6"/>
  <c r="O1268" i="6"/>
  <c r="O1277" i="6"/>
  <c r="O1279" i="6"/>
  <c r="O1286" i="6"/>
  <c r="O1289" i="6"/>
  <c r="O1291" i="6"/>
  <c r="O1297" i="6"/>
  <c r="O1299" i="6"/>
  <c r="Z1647" i="6"/>
  <c r="O1812" i="6"/>
  <c r="O1872" i="6"/>
  <c r="O1953" i="6"/>
  <c r="O1977" i="6"/>
  <c r="O2080" i="6"/>
  <c r="O2082" i="6"/>
  <c r="O2083" i="6"/>
  <c r="O2085" i="6"/>
  <c r="O2086" i="6"/>
  <c r="O2088" i="6"/>
  <c r="O2089" i="6"/>
  <c r="O2091" i="6"/>
  <c r="O2092" i="6"/>
  <c r="O2094" i="6"/>
  <c r="O2095" i="6"/>
  <c r="O2097" i="6"/>
  <c r="O2098" i="6"/>
  <c r="O2100" i="6"/>
  <c r="Z2142" i="6"/>
  <c r="Z2170" i="6"/>
  <c r="Z2183" i="6"/>
  <c r="Z2186" i="6"/>
  <c r="Z2188" i="6"/>
  <c r="O727" i="6"/>
  <c r="O730" i="6"/>
  <c r="O733" i="6"/>
  <c r="O736" i="6"/>
  <c r="O739" i="6"/>
  <c r="O742" i="6"/>
  <c r="O745" i="6"/>
  <c r="O751" i="6"/>
  <c r="O520" i="6"/>
  <c r="Z639" i="6"/>
  <c r="Z675" i="6"/>
  <c r="Z678" i="6"/>
  <c r="Z684" i="6"/>
  <c r="Z757" i="6"/>
  <c r="Z765" i="6"/>
  <c r="O999" i="6"/>
  <c r="Z1825" i="6"/>
  <c r="Z1828" i="6"/>
  <c r="Z1831" i="6"/>
  <c r="O146" i="6"/>
  <c r="Z160" i="6"/>
  <c r="Z161" i="6"/>
  <c r="Z164" i="6"/>
  <c r="O214" i="6"/>
  <c r="O506" i="6"/>
  <c r="O514" i="6"/>
  <c r="O515" i="6"/>
  <c r="O633" i="6"/>
  <c r="O642" i="6"/>
  <c r="Z658" i="6"/>
  <c r="Z659" i="6"/>
  <c r="Z690" i="6"/>
  <c r="O706" i="6"/>
  <c r="O711" i="6"/>
  <c r="O715" i="6"/>
  <c r="O717" i="6"/>
  <c r="Z769" i="6"/>
  <c r="Z772" i="6"/>
  <c r="Z775" i="6"/>
  <c r="O785" i="6"/>
  <c r="Z791" i="6"/>
  <c r="Z883" i="6"/>
  <c r="Z900" i="6"/>
  <c r="Z901" i="6"/>
  <c r="Z902" i="6"/>
  <c r="Z914" i="6"/>
  <c r="Z976" i="6"/>
  <c r="Z977" i="6"/>
  <c r="Z982" i="6"/>
  <c r="Z985" i="6"/>
  <c r="Z986" i="6"/>
  <c r="Z989" i="6"/>
  <c r="Z1109" i="6"/>
  <c r="Z1122" i="6"/>
  <c r="Z1131" i="6"/>
  <c r="O1320" i="6"/>
  <c r="O1357" i="6"/>
  <c r="Z1372" i="6"/>
  <c r="O1469" i="6"/>
  <c r="O1663" i="6"/>
  <c r="O2112" i="6"/>
  <c r="O2139" i="6"/>
  <c r="O2141" i="6"/>
  <c r="O2143" i="6"/>
  <c r="O2144" i="6"/>
  <c r="Z134" i="6"/>
  <c r="Z227" i="6"/>
  <c r="Z236" i="6"/>
  <c r="Z252" i="6"/>
  <c r="Z492" i="6"/>
  <c r="Z500" i="6"/>
  <c r="Z518" i="6"/>
  <c r="Z526" i="6"/>
  <c r="Z536" i="6"/>
  <c r="Z539" i="6"/>
  <c r="Z544" i="6"/>
  <c r="Z546" i="6"/>
  <c r="Z549" i="6"/>
  <c r="Z553" i="6"/>
  <c r="Z555" i="6"/>
  <c r="Z564" i="6"/>
  <c r="Z565" i="6"/>
  <c r="Z568" i="6"/>
  <c r="Z571" i="6"/>
  <c r="Z579" i="6"/>
  <c r="Z582" i="6"/>
  <c r="Z593" i="6"/>
  <c r="Z703" i="6"/>
  <c r="O758" i="6"/>
  <c r="Z813" i="6"/>
  <c r="O878" i="6"/>
  <c r="O879" i="6"/>
  <c r="Z921" i="6"/>
  <c r="Z963" i="6"/>
  <c r="Z970" i="6"/>
  <c r="Z972" i="6"/>
  <c r="Z1005" i="6"/>
  <c r="Z1006" i="6"/>
  <c r="Z1008" i="6"/>
  <c r="Z1014" i="6"/>
  <c r="Z1015" i="6"/>
  <c r="Z1106" i="6"/>
  <c r="Z1108" i="6"/>
  <c r="Z1148" i="6"/>
  <c r="Z1160" i="6"/>
  <c r="Z1166" i="6"/>
  <c r="Z1168" i="6"/>
  <c r="Z1263" i="6"/>
  <c r="Z1265" i="6"/>
  <c r="Z1272" i="6"/>
  <c r="Z1274" i="6"/>
  <c r="Z1301" i="6"/>
  <c r="Z1303" i="6"/>
  <c r="Z1307" i="6"/>
  <c r="Z1309" i="6"/>
  <c r="O1313" i="6"/>
  <c r="O1361" i="6"/>
  <c r="Z1458" i="6"/>
  <c r="Z1925" i="6"/>
  <c r="Z1935" i="6"/>
  <c r="O2147" i="6"/>
  <c r="O2150" i="6"/>
  <c r="O2152" i="6"/>
  <c r="O2172" i="6"/>
  <c r="Z2235" i="6"/>
  <c r="Z2287" i="6"/>
  <c r="Z2288" i="6"/>
  <c r="Z218" i="6"/>
  <c r="Z271" i="6"/>
  <c r="Z285" i="6"/>
  <c r="Z414" i="6"/>
  <c r="Z422" i="6"/>
  <c r="Z431" i="6"/>
  <c r="Z440" i="6"/>
  <c r="Z449" i="6"/>
  <c r="Z457" i="6"/>
  <c r="Z466" i="6"/>
  <c r="Z475" i="6"/>
  <c r="Z507" i="6"/>
  <c r="Z693" i="6"/>
  <c r="O764" i="6"/>
  <c r="O800" i="6"/>
  <c r="O803" i="6"/>
  <c r="O882" i="6"/>
  <c r="O890" i="6"/>
  <c r="O891" i="6"/>
  <c r="O896" i="6"/>
  <c r="O897" i="6"/>
  <c r="O1100" i="6"/>
  <c r="O1102" i="6"/>
  <c r="Z1318" i="6"/>
  <c r="Z1595" i="6"/>
  <c r="Z1596" i="6"/>
  <c r="Z1601" i="6"/>
  <c r="Z1615" i="6"/>
  <c r="Z1616" i="6"/>
  <c r="O1754" i="6"/>
  <c r="O1768" i="6"/>
  <c r="O1769" i="6"/>
  <c r="O1771" i="6"/>
  <c r="O1802" i="6"/>
  <c r="Z1869" i="6"/>
  <c r="Z2125" i="6"/>
  <c r="Z2127" i="6"/>
  <c r="Z2130" i="6"/>
  <c r="Z2135" i="6"/>
  <c r="Z2136" i="6"/>
  <c r="Z2138" i="6"/>
  <c r="O2164" i="6"/>
  <c r="O2167" i="6"/>
  <c r="O2230" i="6"/>
  <c r="Z6" i="6"/>
  <c r="O9" i="6"/>
  <c r="O139" i="6"/>
  <c r="O145" i="6"/>
  <c r="O160" i="6"/>
  <c r="O170" i="6"/>
  <c r="Z172" i="6"/>
  <c r="Z226" i="6"/>
  <c r="O266" i="6"/>
  <c r="Z280" i="6"/>
  <c r="Z286" i="6"/>
  <c r="Z288" i="6"/>
  <c r="Z297" i="6"/>
  <c r="Z298" i="6"/>
  <c r="Z305" i="6"/>
  <c r="Z306" i="6"/>
  <c r="Z314" i="6"/>
  <c r="Z315" i="6"/>
  <c r="Z323" i="6"/>
  <c r="Z324" i="6"/>
  <c r="Z330" i="6"/>
  <c r="Z517" i="6"/>
  <c r="O584" i="6"/>
  <c r="O588" i="6"/>
  <c r="O590" i="6"/>
  <c r="O592" i="6"/>
  <c r="O641" i="6"/>
  <c r="Z647" i="6"/>
  <c r="Z661" i="6"/>
  <c r="Z662" i="6"/>
  <c r="O688" i="6"/>
  <c r="Z764" i="6"/>
  <c r="Z895" i="6"/>
  <c r="Z979" i="6"/>
  <c r="Z981" i="6"/>
  <c r="Z1054" i="6"/>
  <c r="Z1119" i="6"/>
  <c r="Z1128" i="6"/>
  <c r="Z1137" i="6"/>
  <c r="O29" i="6"/>
  <c r="O144" i="6"/>
  <c r="O169" i="6"/>
  <c r="Z501" i="6"/>
  <c r="Z502" i="6"/>
  <c r="O541" i="6"/>
  <c r="O542" i="6"/>
  <c r="O546" i="6"/>
  <c r="O547" i="6"/>
  <c r="O553" i="6"/>
  <c r="O556" i="6"/>
  <c r="O575" i="6"/>
  <c r="O577" i="6"/>
  <c r="O638" i="6"/>
  <c r="Z706" i="6"/>
  <c r="Z709" i="6"/>
  <c r="Z801" i="6"/>
  <c r="Z804" i="6"/>
  <c r="Z807" i="6"/>
  <c r="O821" i="6"/>
  <c r="O824" i="6"/>
  <c r="Z993" i="6"/>
  <c r="Z995" i="6"/>
  <c r="O1106" i="6"/>
  <c r="Z1142" i="6"/>
  <c r="Z1143" i="6"/>
  <c r="Z1287" i="6"/>
  <c r="Z1816" i="6"/>
  <c r="Z2157" i="6"/>
  <c r="Z2172" i="6"/>
  <c r="Z7" i="6"/>
  <c r="Z155" i="6"/>
  <c r="Z156" i="6"/>
  <c r="Z158" i="6"/>
  <c r="Z165" i="6"/>
  <c r="Z167" i="6"/>
  <c r="Z173" i="6"/>
  <c r="O290" i="6"/>
  <c r="O299" i="6"/>
  <c r="O307" i="6"/>
  <c r="O325" i="6"/>
  <c r="O436" i="6"/>
  <c r="O445" i="6"/>
  <c r="O453" i="6"/>
  <c r="O462" i="6"/>
  <c r="O471" i="6"/>
  <c r="O480" i="6"/>
  <c r="Z657" i="6"/>
  <c r="Z670" i="6"/>
  <c r="Z682" i="6"/>
  <c r="O694" i="6"/>
  <c r="O697" i="6"/>
  <c r="O700" i="6"/>
  <c r="O755" i="6"/>
  <c r="Z774" i="6"/>
  <c r="Z781" i="6"/>
  <c r="O827" i="6"/>
  <c r="O832" i="6"/>
  <c r="Z903" i="6"/>
  <c r="Z909" i="6"/>
  <c r="Z912" i="6"/>
  <c r="O924" i="6"/>
  <c r="O925" i="6"/>
  <c r="O927" i="6"/>
  <c r="O964" i="6"/>
  <c r="Z1001" i="6"/>
  <c r="Z1002" i="6"/>
  <c r="Z1004" i="6"/>
  <c r="Z1099" i="6"/>
  <c r="O1109" i="6"/>
  <c r="Z1282" i="6"/>
  <c r="Z1464" i="6"/>
  <c r="Z2" i="6"/>
  <c r="O133" i="6"/>
  <c r="Z144" i="6"/>
  <c r="O153" i="6"/>
  <c r="Z169" i="6"/>
  <c r="O223" i="6"/>
  <c r="Z244" i="6"/>
  <c r="Z262" i="6"/>
  <c r="O278" i="6"/>
  <c r="O488" i="6"/>
  <c r="O489" i="6"/>
  <c r="O513" i="6"/>
  <c r="Z527" i="6"/>
  <c r="Z528" i="6"/>
  <c r="Z587" i="6"/>
  <c r="Z592" i="6"/>
  <c r="Z640" i="6"/>
  <c r="O656" i="6"/>
  <c r="O657" i="6"/>
  <c r="O660" i="6"/>
  <c r="Z672" i="6"/>
  <c r="Z680" i="6"/>
  <c r="Z721" i="6"/>
  <c r="Z756" i="6"/>
  <c r="O762" i="6"/>
  <c r="O773" i="6"/>
  <c r="O777" i="6"/>
  <c r="O806" i="6"/>
  <c r="Z828" i="6"/>
  <c r="Z874" i="6"/>
  <c r="Z880" i="6"/>
  <c r="Z882" i="6"/>
  <c r="O893" i="6"/>
  <c r="O895" i="6"/>
  <c r="Z917" i="6"/>
  <c r="Z920" i="6"/>
  <c r="O970" i="6"/>
  <c r="O993" i="6"/>
  <c r="O995" i="6"/>
  <c r="O998" i="6"/>
  <c r="Z1011" i="6"/>
  <c r="Z1013" i="6"/>
  <c r="Z1018" i="6"/>
  <c r="Z1100" i="6"/>
  <c r="Z1102" i="6"/>
  <c r="Z1104" i="6"/>
  <c r="O1115" i="6"/>
  <c r="O1124" i="6"/>
  <c r="O1133" i="6"/>
  <c r="Z1360" i="6"/>
  <c r="Z1365" i="6"/>
  <c r="O1821" i="6"/>
  <c r="Z1972" i="6"/>
  <c r="Z1975" i="6"/>
  <c r="O11" i="6"/>
  <c r="O15" i="6"/>
  <c r="O17" i="6"/>
  <c r="O132" i="6"/>
  <c r="Z148" i="6"/>
  <c r="Z149" i="6"/>
  <c r="Z151" i="6"/>
  <c r="O162" i="6"/>
  <c r="O166" i="6"/>
  <c r="O168" i="6"/>
  <c r="O240" i="6"/>
  <c r="Z273" i="6"/>
  <c r="Z393" i="6"/>
  <c r="Z398" i="6"/>
  <c r="Z402" i="6"/>
  <c r="Z407" i="6"/>
  <c r="Z483" i="6"/>
  <c r="Z486" i="6"/>
  <c r="Z491" i="6"/>
  <c r="O523" i="6"/>
  <c r="O526" i="6"/>
  <c r="O531" i="6"/>
  <c r="O651" i="6"/>
  <c r="O654" i="6"/>
  <c r="O670" i="6"/>
  <c r="O674" i="6"/>
  <c r="O679" i="6"/>
  <c r="O683" i="6"/>
  <c r="Z695" i="6"/>
  <c r="Z698" i="6"/>
  <c r="Z701" i="6"/>
  <c r="Z755" i="6"/>
  <c r="Z792" i="6"/>
  <c r="Z815" i="6"/>
  <c r="Z816" i="6"/>
  <c r="Z818" i="6"/>
  <c r="Z821" i="6"/>
  <c r="Z823" i="6"/>
  <c r="Z826" i="6"/>
  <c r="Z837" i="6"/>
  <c r="Z840" i="6"/>
  <c r="O873" i="6"/>
  <c r="O876" i="6"/>
  <c r="Z885" i="6"/>
  <c r="Z888" i="6"/>
  <c r="O905" i="6"/>
  <c r="O908" i="6"/>
  <c r="O911" i="6"/>
  <c r="Z924" i="6"/>
  <c r="Z930" i="6"/>
  <c r="Z964" i="6"/>
  <c r="Z965" i="6"/>
  <c r="Z967" i="6"/>
  <c r="Z968" i="6"/>
  <c r="Z973" i="6"/>
  <c r="Z974" i="6"/>
  <c r="O1002" i="6"/>
  <c r="O1008" i="6"/>
  <c r="O1010" i="6"/>
  <c r="Z1020" i="6"/>
  <c r="Z1084" i="6"/>
  <c r="O1094" i="6"/>
  <c r="O1097" i="6"/>
  <c r="O1099" i="6"/>
  <c r="Z1375" i="6"/>
  <c r="O1608" i="6"/>
  <c r="O1618" i="6"/>
  <c r="O1619" i="6"/>
  <c r="O1621" i="6"/>
  <c r="O1623" i="6"/>
  <c r="O1625" i="6"/>
  <c r="O1635" i="6"/>
  <c r="O1644" i="6"/>
  <c r="O1645" i="6"/>
  <c r="O1648" i="6"/>
  <c r="O1875" i="6"/>
  <c r="O1883" i="6"/>
  <c r="O1886" i="6"/>
  <c r="O1887" i="6"/>
  <c r="O1927" i="6"/>
  <c r="O1928" i="6"/>
  <c r="Z2107" i="6"/>
  <c r="O2201" i="6"/>
  <c r="O2210" i="6"/>
  <c r="O1359" i="6"/>
  <c r="O1457" i="6"/>
  <c r="Z1606" i="6"/>
  <c r="O1640" i="6"/>
  <c r="Z1677" i="6"/>
  <c r="O1951" i="6"/>
  <c r="O2155" i="6"/>
  <c r="O2157" i="6"/>
  <c r="Z2180" i="6"/>
  <c r="Z2194" i="6"/>
  <c r="O2211" i="6"/>
  <c r="O2213" i="6"/>
  <c r="O2216" i="6"/>
  <c r="O2225" i="6"/>
  <c r="O1171" i="6"/>
  <c r="O1283" i="6"/>
  <c r="Z1359" i="6"/>
  <c r="O1373" i="6"/>
  <c r="Z1452" i="6"/>
  <c r="Z1457" i="6"/>
  <c r="Z1621" i="6"/>
  <c r="Z1627" i="6"/>
  <c r="Z1630" i="6"/>
  <c r="Z1641" i="6"/>
  <c r="O1660" i="6"/>
  <c r="Z1747" i="6"/>
  <c r="Z1755" i="6"/>
  <c r="O1760" i="6"/>
  <c r="O1816" i="6"/>
  <c r="O1818" i="6"/>
  <c r="O1942" i="6"/>
  <c r="O1945" i="6"/>
  <c r="O1959" i="6"/>
  <c r="O1962" i="6"/>
  <c r="O1963" i="6"/>
  <c r="O1965" i="6"/>
  <c r="O1971" i="6"/>
  <c r="O2103" i="6"/>
  <c r="O2106" i="6"/>
  <c r="O2116" i="6"/>
  <c r="O2118" i="6"/>
  <c r="O2240" i="6"/>
  <c r="O2243" i="6"/>
  <c r="Z2304" i="6"/>
  <c r="Z2320" i="6"/>
  <c r="Z2323" i="6"/>
  <c r="Z2329" i="6"/>
  <c r="Z2332" i="6"/>
  <c r="Z2338" i="6"/>
  <c r="Z2341" i="6"/>
  <c r="Z2346" i="6"/>
  <c r="O1271" i="6"/>
  <c r="O1272" i="6"/>
  <c r="O1315" i="6"/>
  <c r="Z1363" i="6"/>
  <c r="Z1364" i="6"/>
  <c r="O1442" i="6"/>
  <c r="O1599" i="6"/>
  <c r="O1661" i="6"/>
  <c r="O1664" i="6"/>
  <c r="O1678" i="6"/>
  <c r="Z1757" i="6"/>
  <c r="Z1890" i="6"/>
  <c r="Z1934" i="6"/>
  <c r="Z2043" i="6"/>
  <c r="Z2045" i="6"/>
  <c r="Z2046" i="6"/>
  <c r="Z2048" i="6"/>
  <c r="Z2049" i="6"/>
  <c r="Z2051" i="6"/>
  <c r="Z2052" i="6"/>
  <c r="Z2054" i="6"/>
  <c r="Z2055" i="6"/>
  <c r="Z2057" i="6"/>
  <c r="Z2058" i="6"/>
  <c r="Z2060" i="6"/>
  <c r="Z2061" i="6"/>
  <c r="Z2063" i="6"/>
  <c r="O2121" i="6"/>
  <c r="Z2156" i="6"/>
  <c r="O2176" i="6"/>
  <c r="O2178" i="6"/>
  <c r="O2182" i="6"/>
  <c r="Z2199" i="6"/>
  <c r="O2249" i="6"/>
  <c r="Z2365" i="6"/>
  <c r="O1444" i="6"/>
  <c r="O1594" i="6"/>
  <c r="Z1656" i="6"/>
  <c r="Z1657" i="6"/>
  <c r="Z1659" i="6"/>
  <c r="Z1661" i="6"/>
  <c r="O1673" i="6"/>
  <c r="O1680" i="6"/>
  <c r="O1743" i="6"/>
  <c r="O1749" i="6"/>
  <c r="O1750" i="6"/>
  <c r="O1751" i="6"/>
  <c r="O1752" i="6"/>
  <c r="Z1762" i="6"/>
  <c r="O1865" i="6"/>
  <c r="Z1946" i="6"/>
  <c r="Z1948" i="6"/>
  <c r="Z1949" i="6"/>
  <c r="Z2104" i="6"/>
  <c r="Z2106" i="6"/>
  <c r="O2132" i="6"/>
  <c r="Z2148" i="6"/>
  <c r="Z2151" i="6"/>
  <c r="Z2159" i="6"/>
  <c r="Z2162" i="6"/>
  <c r="Z2165" i="6"/>
  <c r="Z2167" i="6"/>
  <c r="O2186" i="6"/>
  <c r="O2190" i="6"/>
  <c r="O2191" i="6"/>
  <c r="O2196" i="6"/>
  <c r="O2198" i="6"/>
  <c r="Z2226" i="6"/>
  <c r="Z2229" i="6"/>
  <c r="Z2243" i="6"/>
  <c r="O2283" i="6"/>
  <c r="O2284" i="6"/>
  <c r="O2286" i="6"/>
  <c r="O2289" i="6"/>
  <c r="O2292" i="6"/>
  <c r="O2293" i="6"/>
  <c r="O2295" i="6"/>
  <c r="O2298" i="6"/>
  <c r="O2301" i="6"/>
  <c r="O2302" i="6"/>
  <c r="O2309" i="6"/>
  <c r="O2312" i="6"/>
  <c r="O2314" i="6"/>
  <c r="O2315" i="6"/>
  <c r="O2320" i="6"/>
  <c r="O2329" i="6"/>
  <c r="O2338" i="6"/>
  <c r="O2339" i="6"/>
  <c r="O2341" i="6"/>
  <c r="O2342" i="6"/>
  <c r="O2343" i="6"/>
  <c r="O2346" i="6"/>
  <c r="O2349" i="6"/>
  <c r="O2350" i="6"/>
  <c r="O2352" i="6"/>
  <c r="O2355" i="6"/>
  <c r="O2358" i="6"/>
  <c r="O2359" i="6"/>
  <c r="O2361" i="6"/>
  <c r="O2364" i="6"/>
  <c r="O2367" i="6"/>
  <c r="O2368" i="6"/>
  <c r="O6" i="6"/>
  <c r="O14" i="6"/>
  <c r="Z26" i="6"/>
  <c r="O122" i="6"/>
  <c r="Z126" i="6"/>
  <c r="Z128" i="6"/>
  <c r="Z131" i="6"/>
  <c r="O136" i="6"/>
  <c r="O138" i="6"/>
  <c r="Z150" i="6"/>
  <c r="Z157" i="6"/>
  <c r="O165" i="6"/>
  <c r="O172" i="6"/>
  <c r="Z178" i="6"/>
  <c r="O181" i="6"/>
  <c r="O212" i="6"/>
  <c r="O217" i="6"/>
  <c r="Z224" i="6"/>
  <c r="Z228" i="6"/>
  <c r="Z230" i="6"/>
  <c r="O238" i="6"/>
  <c r="O242" i="6"/>
  <c r="O243" i="6"/>
  <c r="Z250" i="6"/>
  <c r="Z254" i="6"/>
  <c r="Z256" i="6"/>
  <c r="O264" i="6"/>
  <c r="O268" i="6"/>
  <c r="O270" i="6"/>
  <c r="Z274" i="6"/>
  <c r="Z277" i="6"/>
  <c r="Z279" i="6"/>
  <c r="Z284" i="6"/>
  <c r="O293" i="6"/>
  <c r="O294" i="6"/>
  <c r="O302" i="6"/>
  <c r="O310" i="6"/>
  <c r="O311" i="6"/>
  <c r="O319" i="6"/>
  <c r="O320" i="6"/>
  <c r="O329" i="6"/>
  <c r="O401" i="6"/>
  <c r="O410" i="6"/>
  <c r="O419" i="6"/>
  <c r="O427" i="6"/>
  <c r="O8" i="6"/>
  <c r="Z12" i="6"/>
  <c r="O18" i="6"/>
  <c r="O19" i="6"/>
  <c r="Z30" i="6"/>
  <c r="Z127" i="6"/>
  <c r="O135" i="6"/>
  <c r="Z142" i="6"/>
  <c r="Z145" i="6"/>
  <c r="O150" i="6"/>
  <c r="O157" i="6"/>
  <c r="O159" i="6"/>
  <c r="Z163" i="6"/>
  <c r="Z171" i="6"/>
  <c r="O174" i="6"/>
  <c r="Z181" i="6"/>
  <c r="O222" i="6"/>
  <c r="Z235" i="6"/>
  <c r="O248" i="6"/>
  <c r="Z261" i="6"/>
  <c r="Z282" i="6"/>
  <c r="Z289" i="6"/>
  <c r="Z296" i="6"/>
  <c r="Z300" i="6"/>
  <c r="Z304" i="6"/>
  <c r="Z308" i="6"/>
  <c r="Z311" i="6"/>
  <c r="Z313" i="6"/>
  <c r="Z317" i="6"/>
  <c r="Z322" i="6"/>
  <c r="Z326" i="6"/>
  <c r="O395" i="6"/>
  <c r="O396" i="6"/>
  <c r="O404" i="6"/>
  <c r="O405" i="6"/>
  <c r="O413" i="6"/>
  <c r="O414" i="6"/>
  <c r="O422" i="6"/>
  <c r="O430" i="6"/>
  <c r="O431" i="6"/>
  <c r="O439" i="6"/>
  <c r="O440" i="6"/>
  <c r="O448" i="6"/>
  <c r="O494" i="6"/>
  <c r="Z533" i="6"/>
  <c r="Z5" i="6"/>
  <c r="O22" i="6"/>
  <c r="Z122" i="6"/>
  <c r="O127" i="6"/>
  <c r="O129" i="6"/>
  <c r="Z133" i="6"/>
  <c r="O141" i="6"/>
  <c r="O149" i="6"/>
  <c r="O156" i="6"/>
  <c r="Z212" i="6"/>
  <c r="O220" i="6"/>
  <c r="O224" i="6"/>
  <c r="O226" i="6"/>
  <c r="Z233" i="6"/>
  <c r="Z237" i="6"/>
  <c r="Z239" i="6"/>
  <c r="O246" i="6"/>
  <c r="O250" i="6"/>
  <c r="O252" i="6"/>
  <c r="Z259" i="6"/>
  <c r="Z263" i="6"/>
  <c r="Z265" i="6"/>
  <c r="O275" i="6"/>
  <c r="Z294" i="6"/>
  <c r="Z302" i="6"/>
  <c r="Z320" i="6"/>
  <c r="Z329" i="6"/>
  <c r="Z411" i="6"/>
  <c r="Z416" i="6"/>
  <c r="Z420" i="6"/>
  <c r="Z424" i="6"/>
  <c r="Z428" i="6"/>
  <c r="Z433" i="6"/>
  <c r="Z437" i="6"/>
  <c r="Z442" i="6"/>
  <c r="Z19" i="6"/>
  <c r="O26" i="6"/>
  <c r="O28" i="6"/>
  <c r="O143" i="6"/>
  <c r="Z147" i="6"/>
  <c r="Z154" i="6"/>
  <c r="O177" i="6"/>
  <c r="O179" i="6"/>
  <c r="Z217" i="6"/>
  <c r="O231" i="6"/>
  <c r="Z243" i="6"/>
  <c r="O257" i="6"/>
  <c r="Z270" i="6"/>
  <c r="O279" i="6"/>
  <c r="O280" i="6"/>
  <c r="O284" i="6"/>
  <c r="Z396" i="6"/>
  <c r="Z405" i="6"/>
  <c r="O3" i="6"/>
  <c r="O4" i="6"/>
  <c r="Z15" i="6"/>
  <c r="O23" i="6"/>
  <c r="O24" i="6"/>
  <c r="O31" i="6"/>
  <c r="Z124" i="6"/>
  <c r="O130" i="6"/>
  <c r="O131" i="6"/>
  <c r="Z135" i="6"/>
  <c r="Z137" i="6"/>
  <c r="O152" i="6"/>
  <c r="Z166" i="6"/>
  <c r="O175" i="6"/>
  <c r="Z215" i="6"/>
  <c r="Z219" i="6"/>
  <c r="Z221" i="6"/>
  <c r="O229" i="6"/>
  <c r="O233" i="6"/>
  <c r="O235" i="6"/>
  <c r="Z242" i="6"/>
  <c r="Z245" i="6"/>
  <c r="Z247" i="6"/>
  <c r="O255" i="6"/>
  <c r="O259" i="6"/>
  <c r="O261" i="6"/>
  <c r="Z268" i="6"/>
  <c r="Z272" i="6"/>
  <c r="O277" i="6"/>
  <c r="O282" i="6"/>
  <c r="O287" i="6"/>
  <c r="O288" i="6"/>
  <c r="O291" i="6"/>
  <c r="O292" i="6"/>
  <c r="O296" i="6"/>
  <c r="O301" i="6"/>
  <c r="O304" i="6"/>
  <c r="O309" i="6"/>
  <c r="O313" i="6"/>
  <c r="O316" i="6"/>
  <c r="O318" i="6"/>
  <c r="O322" i="6"/>
  <c r="O327" i="6"/>
  <c r="O328" i="6"/>
  <c r="O331" i="6"/>
  <c r="Z399" i="6"/>
  <c r="Z400" i="6"/>
  <c r="Z408" i="6"/>
  <c r="Z409" i="6"/>
  <c r="Z417" i="6"/>
  <c r="Z418" i="6"/>
  <c r="Z425" i="6"/>
  <c r="Z426" i="6"/>
  <c r="Z434" i="6"/>
  <c r="Z435" i="6"/>
  <c r="Z443" i="6"/>
  <c r="Z444" i="6"/>
  <c r="Z458" i="6"/>
  <c r="Z461" i="6"/>
  <c r="Z467" i="6"/>
  <c r="Z470" i="6"/>
  <c r="Z476" i="6"/>
  <c r="Z479" i="6"/>
  <c r="Z510" i="6"/>
  <c r="Z512" i="6"/>
  <c r="O589" i="6"/>
  <c r="Z633" i="6"/>
  <c r="Z660" i="6"/>
  <c r="O671" i="6"/>
  <c r="Z683" i="6"/>
  <c r="Z686" i="6"/>
  <c r="Z696" i="6"/>
  <c r="Z697" i="6"/>
  <c r="Z700" i="6"/>
  <c r="O433" i="6"/>
  <c r="O438" i="6"/>
  <c r="O442" i="6"/>
  <c r="O447" i="6"/>
  <c r="O451" i="6"/>
  <c r="O455" i="6"/>
  <c r="O459" i="6"/>
  <c r="O468" i="6"/>
  <c r="O477" i="6"/>
  <c r="Z484" i="6"/>
  <c r="Z489" i="6"/>
  <c r="Z495" i="6"/>
  <c r="O498" i="6"/>
  <c r="O503" i="6"/>
  <c r="O509" i="6"/>
  <c r="Z511" i="6"/>
  <c r="Z515" i="6"/>
  <c r="Z521" i="6"/>
  <c r="O524" i="6"/>
  <c r="O529" i="6"/>
  <c r="O535" i="6"/>
  <c r="Z547" i="6"/>
  <c r="Z556" i="6"/>
  <c r="Z588" i="6"/>
  <c r="Z590" i="6"/>
  <c r="Z591" i="6"/>
  <c r="O597" i="6"/>
  <c r="O599" i="6"/>
  <c r="Z638" i="6"/>
  <c r="O645" i="6"/>
  <c r="O648" i="6"/>
  <c r="Z650" i="6"/>
  <c r="Z652" i="6"/>
  <c r="Z654" i="6"/>
  <c r="Z655" i="6"/>
  <c r="O659" i="6"/>
  <c r="O677" i="6"/>
  <c r="O680" i="6"/>
  <c r="O682" i="6"/>
  <c r="Z688" i="6"/>
  <c r="Z704" i="6"/>
  <c r="Z705" i="6"/>
  <c r="Z707" i="6"/>
  <c r="O714" i="6"/>
  <c r="Z720" i="6"/>
  <c r="Z753" i="6"/>
  <c r="O761" i="6"/>
  <c r="Z767" i="6"/>
  <c r="Z777" i="6"/>
  <c r="Z803" i="6"/>
  <c r="Z805" i="6"/>
  <c r="O815" i="6"/>
  <c r="O872" i="6"/>
  <c r="O874" i="6"/>
  <c r="O899" i="6"/>
  <c r="O901" i="6"/>
  <c r="O902" i="6"/>
  <c r="O903" i="6"/>
  <c r="O982" i="6"/>
  <c r="Z551" i="6"/>
  <c r="Z557" i="6"/>
  <c r="Z561" i="6"/>
  <c r="Z581" i="6"/>
  <c r="O449" i="6"/>
  <c r="O456" i="6"/>
  <c r="O457" i="6"/>
  <c r="O463" i="6"/>
  <c r="O466" i="6"/>
  <c r="O472" i="6"/>
  <c r="O475" i="6"/>
  <c r="O481" i="6"/>
  <c r="O485" i="6"/>
  <c r="O491" i="6"/>
  <c r="Z493" i="6"/>
  <c r="Z498" i="6"/>
  <c r="Z504" i="6"/>
  <c r="O507" i="6"/>
  <c r="O512" i="6"/>
  <c r="O517" i="6"/>
  <c r="Z519" i="6"/>
  <c r="Z524" i="6"/>
  <c r="Z530" i="6"/>
  <c r="O533" i="6"/>
  <c r="O538" i="6"/>
  <c r="O545" i="6"/>
  <c r="O549" i="6"/>
  <c r="O558" i="6"/>
  <c r="O560" i="6"/>
  <c r="O561" i="6"/>
  <c r="O569" i="6"/>
  <c r="O570" i="6"/>
  <c r="O572" i="6"/>
  <c r="O574" i="6"/>
  <c r="Z594" i="6"/>
  <c r="Z597" i="6"/>
  <c r="Z599" i="6"/>
  <c r="O636" i="6"/>
  <c r="O639" i="6"/>
  <c r="Z641" i="6"/>
  <c r="Z643" i="6"/>
  <c r="Z645" i="6"/>
  <c r="O650" i="6"/>
  <c r="Z656" i="6"/>
  <c r="O664" i="6"/>
  <c r="O703" i="6"/>
  <c r="Z711" i="6"/>
  <c r="O718" i="6"/>
  <c r="O768" i="6"/>
  <c r="O795" i="6"/>
  <c r="O839" i="6"/>
  <c r="O887" i="6"/>
  <c r="Z446" i="6"/>
  <c r="Z451" i="6"/>
  <c r="Z452" i="6"/>
  <c r="Z454" i="6"/>
  <c r="Z460" i="6"/>
  <c r="Z463" i="6"/>
  <c r="Z469" i="6"/>
  <c r="Z472" i="6"/>
  <c r="Z478" i="6"/>
  <c r="Z481" i="6"/>
  <c r="Z482" i="6"/>
  <c r="O496" i="6"/>
  <c r="Z509" i="6"/>
  <c r="O522" i="6"/>
  <c r="Z535" i="6"/>
  <c r="O543" i="6"/>
  <c r="O552" i="6"/>
  <c r="O564" i="6"/>
  <c r="O565" i="6"/>
  <c r="O567" i="6"/>
  <c r="O582" i="6"/>
  <c r="O593" i="6"/>
  <c r="Z596" i="6"/>
  <c r="Z642" i="6"/>
  <c r="O653" i="6"/>
  <c r="O667" i="6"/>
  <c r="Z673" i="6"/>
  <c r="Z674" i="6"/>
  <c r="Z677" i="6"/>
  <c r="Z681" i="6"/>
  <c r="Z694" i="6"/>
  <c r="O721" i="6"/>
  <c r="O771" i="6"/>
  <c r="O774" i="6"/>
  <c r="O798" i="6"/>
  <c r="O801" i="6"/>
  <c r="Z824" i="6"/>
  <c r="O889" i="6"/>
  <c r="O922" i="6"/>
  <c r="O923" i="6"/>
  <c r="O926" i="6"/>
  <c r="O789" i="6"/>
  <c r="Z794" i="6"/>
  <c r="Z809" i="6"/>
  <c r="O814" i="6"/>
  <c r="O820" i="6"/>
  <c r="Z825" i="6"/>
  <c r="Z827" i="6"/>
  <c r="Z830" i="6"/>
  <c r="Z832" i="6"/>
  <c r="O841" i="6"/>
  <c r="O875" i="6"/>
  <c r="O877" i="6"/>
  <c r="Z886" i="6"/>
  <c r="O892" i="6"/>
  <c r="O894" i="6"/>
  <c r="Z918" i="6"/>
  <c r="O931" i="6"/>
  <c r="O962" i="6"/>
  <c r="Z975" i="6"/>
  <c r="O996" i="6"/>
  <c r="Z1016" i="6"/>
  <c r="Z1354" i="6"/>
  <c r="O765" i="6"/>
  <c r="Z768" i="6"/>
  <c r="Z771" i="6"/>
  <c r="O778" i="6"/>
  <c r="O780" i="6"/>
  <c r="O792" i="6"/>
  <c r="Z795" i="6"/>
  <c r="Z798" i="6"/>
  <c r="O880" i="6"/>
  <c r="O907" i="6"/>
  <c r="O910" i="6"/>
  <c r="O912" i="6"/>
  <c r="Z664" i="6"/>
  <c r="Z666" i="6"/>
  <c r="Z669" i="6"/>
  <c r="O673" i="6"/>
  <c r="Z679" i="6"/>
  <c r="O686" i="6"/>
  <c r="Z691" i="6"/>
  <c r="O696" i="6"/>
  <c r="Z702" i="6"/>
  <c r="O709" i="6"/>
  <c r="Z714" i="6"/>
  <c r="Z716" i="6"/>
  <c r="Z719" i="6"/>
  <c r="O753" i="6"/>
  <c r="Z758" i="6"/>
  <c r="Z760" i="6"/>
  <c r="Z763" i="6"/>
  <c r="O767" i="6"/>
  <c r="Z773" i="6"/>
  <c r="O779" i="6"/>
  <c r="Z785" i="6"/>
  <c r="Z787" i="6"/>
  <c r="O794" i="6"/>
  <c r="Z800" i="6"/>
  <c r="O807" i="6"/>
  <c r="Z814" i="6"/>
  <c r="O823" i="6"/>
  <c r="O829" i="6"/>
  <c r="Z834" i="6"/>
  <c r="Z836" i="6"/>
  <c r="Z839" i="6"/>
  <c r="Z841" i="6"/>
  <c r="Z876" i="6"/>
  <c r="O883" i="6"/>
  <c r="O885" i="6"/>
  <c r="Z891" i="6"/>
  <c r="O898" i="6"/>
  <c r="O919" i="6"/>
  <c r="Z927" i="6"/>
  <c r="Z929" i="6"/>
  <c r="O972" i="6"/>
  <c r="O976" i="6"/>
  <c r="Z987" i="6"/>
  <c r="Z988" i="6"/>
  <c r="Z990" i="6"/>
  <c r="Z996" i="6"/>
  <c r="O1017" i="6"/>
  <c r="Z1113" i="6"/>
  <c r="Z1140" i="6"/>
  <c r="Z1651" i="6"/>
  <c r="Z665" i="6"/>
  <c r="Z668" i="6"/>
  <c r="O689" i="6"/>
  <c r="O712" i="6"/>
  <c r="Z715" i="6"/>
  <c r="Z718" i="6"/>
  <c r="O756" i="6"/>
  <c r="Z759" i="6"/>
  <c r="Z762" i="6"/>
  <c r="Z778" i="6"/>
  <c r="Z780" i="6"/>
  <c r="O783" i="6"/>
  <c r="Z786" i="6"/>
  <c r="Z789" i="6"/>
  <c r="O797" i="6"/>
  <c r="O810" i="6"/>
  <c r="Z817" i="6"/>
  <c r="Z819" i="6"/>
  <c r="Z822" i="6"/>
  <c r="O830" i="6"/>
  <c r="O833" i="6"/>
  <c r="O835" i="6"/>
  <c r="Z872" i="6"/>
  <c r="Z877" i="6"/>
  <c r="Z879" i="6"/>
  <c r="O884" i="6"/>
  <c r="O886" i="6"/>
  <c r="Z906" i="6"/>
  <c r="Z911" i="6"/>
  <c r="O916" i="6"/>
  <c r="O918" i="6"/>
  <c r="O921" i="6"/>
  <c r="Z962" i="6"/>
  <c r="O979" i="6"/>
  <c r="O981" i="6"/>
  <c r="O984" i="6"/>
  <c r="Z999" i="6"/>
  <c r="Z1000" i="6"/>
  <c r="Z1003" i="6"/>
  <c r="O1020" i="6"/>
  <c r="Z1281" i="6"/>
  <c r="Z1366" i="6"/>
  <c r="O1609" i="6"/>
  <c r="O1614" i="6"/>
  <c r="O1669" i="6"/>
  <c r="Z1103" i="6"/>
  <c r="Z1105" i="6"/>
  <c r="Z1107" i="6"/>
  <c r="O1117" i="6"/>
  <c r="Z1125" i="6"/>
  <c r="Z1130" i="6"/>
  <c r="O1139" i="6"/>
  <c r="O1144" i="6"/>
  <c r="O1146" i="6"/>
  <c r="Z1157" i="6"/>
  <c r="Z1165" i="6"/>
  <c r="Z1269" i="6"/>
  <c r="Z1271" i="6"/>
  <c r="O1285" i="6"/>
  <c r="Z1295" i="6"/>
  <c r="Z1296" i="6"/>
  <c r="Z1299" i="6"/>
  <c r="Z1312" i="6"/>
  <c r="O1318" i="6"/>
  <c r="O1321" i="6"/>
  <c r="Z1356" i="6"/>
  <c r="O1365" i="6"/>
  <c r="O1368" i="6"/>
  <c r="O1374" i="6"/>
  <c r="O1375" i="6"/>
  <c r="Z1377" i="6"/>
  <c r="O1447" i="6"/>
  <c r="Z1456" i="6"/>
  <c r="O1465" i="6"/>
  <c r="O1603" i="6"/>
  <c r="O1604" i="6"/>
  <c r="Z1607" i="6"/>
  <c r="Z1610" i="6"/>
  <c r="Z1611" i="6"/>
  <c r="O1615" i="6"/>
  <c r="O1617" i="6"/>
  <c r="O1622" i="6"/>
  <c r="Z1636" i="6"/>
  <c r="Z1637" i="6"/>
  <c r="Z1653" i="6"/>
  <c r="Z1655" i="6"/>
  <c r="Z1660" i="6"/>
  <c r="O1088" i="6"/>
  <c r="Z1093" i="6"/>
  <c r="O1080" i="6"/>
  <c r="O1081" i="6"/>
  <c r="Z1161" i="6"/>
  <c r="Z1266" i="6"/>
  <c r="Z1267" i="6"/>
  <c r="O1280" i="6"/>
  <c r="O1281" i="6"/>
  <c r="Z1304" i="6"/>
  <c r="Z1305" i="6"/>
  <c r="O1600" i="6"/>
  <c r="O1620" i="6"/>
  <c r="Z1632" i="6"/>
  <c r="Z1658" i="6"/>
  <c r="Z1668" i="6"/>
  <c r="O900" i="6"/>
  <c r="Z905" i="6"/>
  <c r="O915" i="6"/>
  <c r="O917" i="6"/>
  <c r="Z923" i="6"/>
  <c r="O930" i="6"/>
  <c r="Z966" i="6"/>
  <c r="O973" i="6"/>
  <c r="O975" i="6"/>
  <c r="Z978" i="6"/>
  <c r="Z980" i="6"/>
  <c r="O987" i="6"/>
  <c r="Z994" i="6"/>
  <c r="O1001" i="6"/>
  <c r="Z1007" i="6"/>
  <c r="O1014" i="6"/>
  <c r="O1016" i="6"/>
  <c r="Z1019" i="6"/>
  <c r="Z1021" i="6"/>
  <c r="Z1083" i="6"/>
  <c r="Z1094" i="6"/>
  <c r="Z1096" i="6"/>
  <c r="Z1110" i="6"/>
  <c r="Z1111" i="6"/>
  <c r="Z1081" i="6"/>
  <c r="O1121" i="6"/>
  <c r="O1126" i="6"/>
  <c r="Z1134" i="6"/>
  <c r="Z1139" i="6"/>
  <c r="O1159" i="6"/>
  <c r="O1161" i="6"/>
  <c r="O1164" i="6"/>
  <c r="O1265" i="6"/>
  <c r="O1267" i="6"/>
  <c r="Z1278" i="6"/>
  <c r="Z1280" i="6"/>
  <c r="O1306" i="6"/>
  <c r="O1308" i="6"/>
  <c r="Z1313" i="6"/>
  <c r="Z1314" i="6"/>
  <c r="O1353" i="6"/>
  <c r="O1454" i="6"/>
  <c r="Z1600" i="6"/>
  <c r="O1605" i="6"/>
  <c r="Z1612" i="6"/>
  <c r="O1629" i="6"/>
  <c r="O1630" i="6"/>
  <c r="O1631" i="6"/>
  <c r="O1632" i="6"/>
  <c r="O1634" i="6"/>
  <c r="Z1646" i="6"/>
  <c r="O1650" i="6"/>
  <c r="Z1878" i="6"/>
  <c r="O1980" i="6"/>
  <c r="Z1009" i="6"/>
  <c r="Z1086" i="6"/>
  <c r="O1093" i="6"/>
  <c r="O1108" i="6"/>
  <c r="O1151" i="6"/>
  <c r="O1154" i="6"/>
  <c r="O1166" i="6"/>
  <c r="Z1169" i="6"/>
  <c r="Z1170" i="6"/>
  <c r="O1263" i="6"/>
  <c r="O1270" i="6"/>
  <c r="Z1275" i="6"/>
  <c r="Z1276" i="6"/>
  <c r="Z1284" i="6"/>
  <c r="O1287" i="6"/>
  <c r="O1292" i="6"/>
  <c r="O1300" i="6"/>
  <c r="O1301" i="6"/>
  <c r="O1314" i="6"/>
  <c r="Z1321" i="6"/>
  <c r="Z1352" i="6"/>
  <c r="Z1353" i="6"/>
  <c r="Z1371" i="6"/>
  <c r="Z1374" i="6"/>
  <c r="Z1461" i="6"/>
  <c r="Z1463" i="6"/>
  <c r="O1593" i="6"/>
  <c r="Z1597" i="6"/>
  <c r="Z1602" i="6"/>
  <c r="Z1603" i="6"/>
  <c r="Z1604" i="6"/>
  <c r="Z1605" i="6"/>
  <c r="O1610" i="6"/>
  <c r="O1611" i="6"/>
  <c r="O1612" i="6"/>
  <c r="O1613" i="6"/>
  <c r="O1626" i="6"/>
  <c r="O1628" i="6"/>
  <c r="O1639" i="6"/>
  <c r="Z1642" i="6"/>
  <c r="Z1645" i="6"/>
  <c r="Z1650" i="6"/>
  <c r="O1670" i="6"/>
  <c r="O1675" i="6"/>
  <c r="Z2072" i="6"/>
  <c r="O2187" i="6"/>
  <c r="O966" i="6"/>
  <c r="Z969" i="6"/>
  <c r="Z971" i="6"/>
  <c r="O978" i="6"/>
  <c r="Z984" i="6"/>
  <c r="O991" i="6"/>
  <c r="Z998" i="6"/>
  <c r="O1005" i="6"/>
  <c r="O1007" i="6"/>
  <c r="Z1010" i="6"/>
  <c r="Z1012" i="6"/>
  <c r="O1019" i="6"/>
  <c r="Z1085" i="6"/>
  <c r="Z1087" i="6"/>
  <c r="Z1089" i="6"/>
  <c r="O1096" i="6"/>
  <c r="Z1101" i="6"/>
  <c r="Z1079" i="6"/>
  <c r="Z1116" i="6"/>
  <c r="Z1121" i="6"/>
  <c r="O1130" i="6"/>
  <c r="O1135" i="6"/>
  <c r="Z1151" i="6"/>
  <c r="Z1154" i="6"/>
  <c r="O1157" i="6"/>
  <c r="O1162" i="6"/>
  <c r="O1163" i="6"/>
  <c r="O1168" i="6"/>
  <c r="O1274" i="6"/>
  <c r="O1276" i="6"/>
  <c r="Z1289" i="6"/>
  <c r="Z1290" i="6"/>
  <c r="Z1292" i="6"/>
  <c r="Z1294" i="6"/>
  <c r="Z1300" i="6"/>
  <c r="O1304" i="6"/>
  <c r="O1309" i="6"/>
  <c r="O1310" i="6"/>
  <c r="O1316" i="6"/>
  <c r="Z1355" i="6"/>
  <c r="Z1357" i="6"/>
  <c r="O1362" i="6"/>
  <c r="O1363" i="6"/>
  <c r="Z1369" i="6"/>
  <c r="Z1376" i="6"/>
  <c r="Z1378" i="6"/>
  <c r="O1380" i="6"/>
  <c r="O1445" i="6"/>
  <c r="O1446" i="6"/>
  <c r="Z1449" i="6"/>
  <c r="Z1451" i="6"/>
  <c r="Z1466" i="6"/>
  <c r="Z1467" i="6"/>
  <c r="Z1468" i="6"/>
  <c r="O1471" i="6"/>
  <c r="O1595" i="6"/>
  <c r="Z1626" i="6"/>
  <c r="O1638" i="6"/>
  <c r="O1643" i="6"/>
  <c r="Z1652" i="6"/>
  <c r="Z1680" i="6"/>
  <c r="Z1752" i="6"/>
  <c r="O1808" i="6"/>
  <c r="O1810" i="6"/>
  <c r="Z1821" i="6"/>
  <c r="Z1823" i="6"/>
  <c r="O2115" i="6"/>
  <c r="O2117" i="6"/>
  <c r="Z2128" i="6"/>
  <c r="Z2131" i="6"/>
  <c r="O2140" i="6"/>
  <c r="O2145" i="6"/>
  <c r="O2194" i="6"/>
  <c r="Z2206" i="6"/>
  <c r="Z2209" i="6"/>
  <c r="O2228" i="6"/>
  <c r="Z2241" i="6"/>
  <c r="O2308" i="6"/>
  <c r="O2319" i="6"/>
  <c r="O2325" i="6"/>
  <c r="O2328" i="6"/>
  <c r="O2334" i="6"/>
  <c r="O2337" i="6"/>
  <c r="O2351" i="6"/>
  <c r="O2360" i="6"/>
  <c r="O1815" i="6"/>
  <c r="O1968" i="6"/>
  <c r="Z1980" i="6"/>
  <c r="O2043" i="6"/>
  <c r="O2055" i="6"/>
  <c r="O2064" i="6"/>
  <c r="O2067" i="6"/>
  <c r="O2070" i="6"/>
  <c r="Z2110" i="6"/>
  <c r="Z2112" i="6"/>
  <c r="O2122" i="6"/>
  <c r="Z2133" i="6"/>
  <c r="O2148" i="6"/>
  <c r="Z2160" i="6"/>
  <c r="Z2163" i="6"/>
  <c r="O2177" i="6"/>
  <c r="O2180" i="6"/>
  <c r="Z2185" i="6"/>
  <c r="O2193" i="6"/>
  <c r="O2195" i="6"/>
  <c r="O2200" i="6"/>
  <c r="Z2208" i="6"/>
  <c r="Z2217" i="6"/>
  <c r="Z2225" i="6"/>
  <c r="O2234" i="6"/>
  <c r="O2239" i="6"/>
  <c r="Z2247" i="6"/>
  <c r="O2370" i="6"/>
  <c r="O722" i="6"/>
  <c r="O723" i="6"/>
  <c r="O725" i="6"/>
  <c r="O726" i="6"/>
  <c r="O749" i="6"/>
  <c r="Z1670" i="6"/>
  <c r="O1676" i="6"/>
  <c r="O1745" i="6"/>
  <c r="Z1802" i="6"/>
  <c r="Z1804" i="6"/>
  <c r="Z1805" i="6"/>
  <c r="Z1806" i="6"/>
  <c r="O1830" i="6"/>
  <c r="O1831" i="6"/>
  <c r="Z1875" i="6"/>
  <c r="Z1876" i="6"/>
  <c r="Z1877" i="6"/>
  <c r="O1926" i="6"/>
  <c r="Z1952" i="6"/>
  <c r="Z2064" i="6"/>
  <c r="Z2066" i="6"/>
  <c r="Z2067" i="6"/>
  <c r="Z2069" i="6"/>
  <c r="Z2070" i="6"/>
  <c r="Z2115" i="6"/>
  <c r="O2125" i="6"/>
  <c r="O2127" i="6"/>
  <c r="Z2144" i="6"/>
  <c r="Z2145" i="6"/>
  <c r="O2149" i="6"/>
  <c r="O2154" i="6"/>
  <c r="O2156" i="6"/>
  <c r="Z2164" i="6"/>
  <c r="Z2169" i="6"/>
  <c r="Z2171" i="6"/>
  <c r="O2181" i="6"/>
  <c r="Z2193" i="6"/>
  <c r="O2202" i="6"/>
  <c r="O2203" i="6"/>
  <c r="O2205" i="6"/>
  <c r="O2207" i="6"/>
  <c r="Z2215" i="6"/>
  <c r="Z2223" i="6"/>
  <c r="Z2227" i="6"/>
  <c r="O2237" i="6"/>
  <c r="O2241" i="6"/>
  <c r="Z2250" i="6"/>
  <c r="Z2290" i="6"/>
  <c r="Z2296" i="6"/>
  <c r="Z2297" i="6"/>
  <c r="Z2299" i="6"/>
  <c r="Z2307" i="6"/>
  <c r="Z2308" i="6"/>
  <c r="Z2310" i="6"/>
  <c r="Z2324" i="6"/>
  <c r="Z2325" i="6"/>
  <c r="Z2327" i="6"/>
  <c r="Z2328" i="6"/>
  <c r="Z2333" i="6"/>
  <c r="Z2344" i="6"/>
  <c r="Z2345" i="6"/>
  <c r="Z2347" i="6"/>
  <c r="Z2353" i="6"/>
  <c r="Z2354" i="6"/>
  <c r="Z2356" i="6"/>
  <c r="Z2362" i="6"/>
  <c r="Z2363" i="6"/>
  <c r="Z2371" i="6"/>
  <c r="Z1676" i="6"/>
  <c r="Z1743" i="6"/>
  <c r="Z1744" i="6"/>
  <c r="Z1746" i="6"/>
  <c r="O1758" i="6"/>
  <c r="O1759" i="6"/>
  <c r="Z1763" i="6"/>
  <c r="Z1879" i="6"/>
  <c r="Z1889" i="6"/>
  <c r="O1936" i="6"/>
  <c r="O1939" i="6"/>
  <c r="O1941" i="6"/>
  <c r="Z1957" i="6"/>
  <c r="Z1958" i="6"/>
  <c r="Z1963" i="6"/>
  <c r="Z2074" i="6"/>
  <c r="O2111" i="6"/>
  <c r="Z2120" i="6"/>
  <c r="O2129" i="6"/>
  <c r="O2131" i="6"/>
  <c r="Z2147" i="6"/>
  <c r="O2159" i="6"/>
  <c r="O2161" i="6"/>
  <c r="O2163" i="6"/>
  <c r="Z2174" i="6"/>
  <c r="Z2179" i="6"/>
  <c r="Z2200" i="6"/>
  <c r="Z2234" i="6"/>
  <c r="O2248" i="6"/>
  <c r="Z2355" i="6"/>
  <c r="Z1751" i="6"/>
  <c r="Z1753" i="6"/>
  <c r="O1755" i="6"/>
  <c r="O1765" i="6"/>
  <c r="O1766" i="6"/>
  <c r="O1767" i="6"/>
  <c r="Z1807" i="6"/>
  <c r="Z1812" i="6"/>
  <c r="Z1814" i="6"/>
  <c r="O1874" i="6"/>
  <c r="Z1968" i="6"/>
  <c r="O2109" i="6"/>
  <c r="Z2119" i="6"/>
  <c r="Z2122" i="6"/>
  <c r="Z2124" i="6"/>
  <c r="O2133" i="6"/>
  <c r="O2134" i="6"/>
  <c r="O2136" i="6"/>
  <c r="O2138" i="6"/>
  <c r="Z2150" i="6"/>
  <c r="Z2153" i="6"/>
  <c r="Z2154" i="6"/>
  <c r="O2158" i="6"/>
  <c r="O2166" i="6"/>
  <c r="O2169" i="6"/>
  <c r="O2170" i="6"/>
  <c r="Z2173" i="6"/>
  <c r="Z2176" i="6"/>
  <c r="Z2182" i="6"/>
  <c r="O2189" i="6"/>
  <c r="Z2197" i="6"/>
  <c r="Z2202" i="6"/>
  <c r="O2212" i="6"/>
  <c r="O2214" i="6"/>
  <c r="O2217" i="6"/>
  <c r="O2220" i="6"/>
  <c r="O2222" i="6"/>
  <c r="Z2232" i="6"/>
  <c r="Z2238" i="6"/>
  <c r="O2246" i="6"/>
  <c r="Z727" i="6"/>
  <c r="Z729" i="6"/>
  <c r="Z730" i="6"/>
  <c r="Z3" i="6"/>
  <c r="Z8" i="6"/>
  <c r="Z17" i="6"/>
  <c r="Z129" i="6"/>
  <c r="Z138" i="6"/>
  <c r="Z143" i="6"/>
  <c r="Z159" i="6"/>
  <c r="Z168" i="6"/>
  <c r="Z174" i="6"/>
  <c r="Z216" i="6"/>
  <c r="O7" i="6"/>
  <c r="O16" i="6"/>
  <c r="Z22" i="6"/>
  <c r="O27" i="6"/>
  <c r="Z31" i="6"/>
  <c r="O128" i="6"/>
  <c r="O137" i="6"/>
  <c r="O142" i="6"/>
  <c r="O151" i="6"/>
  <c r="O158" i="6"/>
  <c r="O167" i="6"/>
  <c r="O173" i="6"/>
  <c r="O178" i="6"/>
  <c r="O216" i="6"/>
  <c r="Z220" i="6"/>
  <c r="O225" i="6"/>
  <c r="Z229" i="6"/>
  <c r="O234" i="6"/>
  <c r="Z238" i="6"/>
  <c r="Z246" i="6"/>
  <c r="O251" i="6"/>
  <c r="Z255" i="6"/>
  <c r="O260" i="6"/>
  <c r="Z264" i="6"/>
  <c r="O269" i="6"/>
  <c r="Z550" i="6"/>
  <c r="Z559" i="6"/>
  <c r="Z573" i="6"/>
  <c r="O598" i="6"/>
  <c r="O644" i="6"/>
  <c r="O685" i="6"/>
  <c r="O708" i="6"/>
  <c r="Z177" i="6"/>
  <c r="O215" i="6"/>
  <c r="O218" i="6"/>
  <c r="Z222" i="6"/>
  <c r="O227" i="6"/>
  <c r="Z231" i="6"/>
  <c r="O236" i="6"/>
  <c r="Z240" i="6"/>
  <c r="O244" i="6"/>
  <c r="Z248" i="6"/>
  <c r="O253" i="6"/>
  <c r="Z257" i="6"/>
  <c r="O262" i="6"/>
  <c r="Z266" i="6"/>
  <c r="O271" i="6"/>
  <c r="Z276" i="6"/>
  <c r="O465" i="6"/>
  <c r="O474" i="6"/>
  <c r="O13" i="6"/>
  <c r="O21" i="6"/>
  <c r="Z25" i="6"/>
  <c r="O30" i="6"/>
  <c r="O125" i="6"/>
  <c r="O134" i="6"/>
  <c r="Z140" i="6"/>
  <c r="O148" i="6"/>
  <c r="O155" i="6"/>
  <c r="O164" i="6"/>
  <c r="O171" i="6"/>
  <c r="Z214" i="6"/>
  <c r="O219" i="6"/>
  <c r="Z223" i="6"/>
  <c r="O228" i="6"/>
  <c r="Z232" i="6"/>
  <c r="O237" i="6"/>
  <c r="Z241" i="6"/>
  <c r="O245" i="6"/>
  <c r="Z249" i="6"/>
  <c r="O254" i="6"/>
  <c r="Z258" i="6"/>
  <c r="O263" i="6"/>
  <c r="Z267" i="6"/>
  <c r="O273" i="6"/>
  <c r="O635" i="6"/>
  <c r="O662" i="6"/>
  <c r="O676" i="6"/>
  <c r="O699" i="6"/>
  <c r="O770" i="6"/>
  <c r="O2" i="6"/>
  <c r="O5" i="6"/>
  <c r="Z11" i="6"/>
  <c r="Z20" i="6"/>
  <c r="O25" i="6"/>
  <c r="Z29" i="6"/>
  <c r="Z123" i="6"/>
  <c r="Z132" i="6"/>
  <c r="O140" i="6"/>
  <c r="Z146" i="6"/>
  <c r="Z153" i="6"/>
  <c r="Z162" i="6"/>
  <c r="Z170" i="6"/>
  <c r="O176" i="6"/>
  <c r="Z180" i="6"/>
  <c r="Z213" i="6"/>
  <c r="O221" i="6"/>
  <c r="Z225" i="6"/>
  <c r="O230" i="6"/>
  <c r="Z234" i="6"/>
  <c r="O239" i="6"/>
  <c r="O247" i="6"/>
  <c r="Z251" i="6"/>
  <c r="O256" i="6"/>
  <c r="Z260" i="6"/>
  <c r="O265" i="6"/>
  <c r="Z269" i="6"/>
  <c r="O555" i="6"/>
  <c r="O566" i="6"/>
  <c r="O580" i="6"/>
  <c r="Z600" i="6"/>
  <c r="Z646" i="6"/>
  <c r="Z687" i="6"/>
  <c r="Z710" i="6"/>
  <c r="Z754" i="6"/>
  <c r="Z283" i="6"/>
  <c r="O289" i="6"/>
  <c r="Z291" i="6"/>
  <c r="Z293" i="6"/>
  <c r="O298" i="6"/>
  <c r="O306" i="6"/>
  <c r="Z310" i="6"/>
  <c r="O315" i="6"/>
  <c r="Z319" i="6"/>
  <c r="O324" i="6"/>
  <c r="Z328" i="6"/>
  <c r="Z395" i="6"/>
  <c r="O400" i="6"/>
  <c r="Z404" i="6"/>
  <c r="O409" i="6"/>
  <c r="Z413" i="6"/>
  <c r="O418" i="6"/>
  <c r="O426" i="6"/>
  <c r="Z430" i="6"/>
  <c r="O435" i="6"/>
  <c r="Z439" i="6"/>
  <c r="O444" i="6"/>
  <c r="Z448" i="6"/>
  <c r="Z456" i="6"/>
  <c r="O461" i="6"/>
  <c r="Z465" i="6"/>
  <c r="O470" i="6"/>
  <c r="Z474" i="6"/>
  <c r="O479" i="6"/>
  <c r="O486" i="6"/>
  <c r="Z490" i="6"/>
  <c r="O495" i="6"/>
  <c r="Z499" i="6"/>
  <c r="O504" i="6"/>
  <c r="Z508" i="6"/>
  <c r="Z516" i="6"/>
  <c r="O521" i="6"/>
  <c r="Z525" i="6"/>
  <c r="O530" i="6"/>
  <c r="Z534" i="6"/>
  <c r="O539" i="6"/>
  <c r="O551" i="6"/>
  <c r="O563" i="6"/>
  <c r="O583" i="6"/>
  <c r="O587" i="6"/>
  <c r="O591" i="6"/>
  <c r="O600" i="6"/>
  <c r="O632" i="6"/>
  <c r="O637" i="6"/>
  <c r="O646" i="6"/>
  <c r="O655" i="6"/>
  <c r="O669" i="6"/>
  <c r="O678" i="6"/>
  <c r="O687" i="6"/>
  <c r="O701" i="6"/>
  <c r="O710" i="6"/>
  <c r="O719" i="6"/>
  <c r="O754" i="6"/>
  <c r="O763" i="6"/>
  <c r="O772" i="6"/>
  <c r="O272" i="6"/>
  <c r="Z278" i="6"/>
  <c r="O281" i="6"/>
  <c r="O283" i="6"/>
  <c r="Z292" i="6"/>
  <c r="O297" i="6"/>
  <c r="Z301" i="6"/>
  <c r="O305" i="6"/>
  <c r="Z309" i="6"/>
  <c r="O314" i="6"/>
  <c r="Z318" i="6"/>
  <c r="O323" i="6"/>
  <c r="Z327" i="6"/>
  <c r="O392" i="6"/>
  <c r="Z394" i="6"/>
  <c r="O399" i="6"/>
  <c r="Z403" i="6"/>
  <c r="O408" i="6"/>
  <c r="Z412" i="6"/>
  <c r="O417" i="6"/>
  <c r="Z421" i="6"/>
  <c r="O425" i="6"/>
  <c r="Z429" i="6"/>
  <c r="O434" i="6"/>
  <c r="Z438" i="6"/>
  <c r="O443" i="6"/>
  <c r="Z447" i="6"/>
  <c r="O452" i="6"/>
  <c r="Z455" i="6"/>
  <c r="O460" i="6"/>
  <c r="Z464" i="6"/>
  <c r="O469" i="6"/>
  <c r="Z473" i="6"/>
  <c r="O478" i="6"/>
  <c r="Z485" i="6"/>
  <c r="O490" i="6"/>
  <c r="Z494" i="6"/>
  <c r="O499" i="6"/>
  <c r="Z503" i="6"/>
  <c r="O508" i="6"/>
  <c r="O516" i="6"/>
  <c r="Z520" i="6"/>
  <c r="O525" i="6"/>
  <c r="Z529" i="6"/>
  <c r="O534" i="6"/>
  <c r="Z538" i="6"/>
  <c r="Z545" i="6"/>
  <c r="O550" i="6"/>
  <c r="Z554" i="6"/>
  <c r="Z567" i="6"/>
  <c r="O578" i="6"/>
  <c r="Z580" i="6"/>
  <c r="O585" i="6"/>
  <c r="Z589" i="6"/>
  <c r="Z598" i="6"/>
  <c r="Z635" i="6"/>
  <c r="Z644" i="6"/>
  <c r="Z653" i="6"/>
  <c r="Z667" i="6"/>
  <c r="Z676" i="6"/>
  <c r="Z685" i="6"/>
  <c r="Z699" i="6"/>
  <c r="Z708" i="6"/>
  <c r="Z717" i="6"/>
  <c r="Z761" i="6"/>
  <c r="Z770" i="6"/>
  <c r="Z790" i="6"/>
  <c r="Z331" i="6"/>
  <c r="Z459" i="6"/>
  <c r="O464" i="6"/>
  <c r="Z468" i="6"/>
  <c r="O473" i="6"/>
  <c r="Z477" i="6"/>
  <c r="O482" i="6"/>
  <c r="Z537" i="6"/>
  <c r="O554" i="6"/>
  <c r="Z558" i="6"/>
  <c r="Z572" i="6"/>
  <c r="O576" i="6"/>
  <c r="O579" i="6"/>
  <c r="O586" i="6"/>
  <c r="O634" i="6"/>
  <c r="O643" i="6"/>
  <c r="O652" i="6"/>
  <c r="O661" i="6"/>
  <c r="O666" i="6"/>
  <c r="O675" i="6"/>
  <c r="O684" i="6"/>
  <c r="O698" i="6"/>
  <c r="O707" i="6"/>
  <c r="O716" i="6"/>
  <c r="Z752" i="6"/>
  <c r="O760" i="6"/>
  <c r="O769" i="6"/>
  <c r="Z275" i="6"/>
  <c r="O286" i="6"/>
  <c r="Z295" i="6"/>
  <c r="O300" i="6"/>
  <c r="Z303" i="6"/>
  <c r="O308" i="6"/>
  <c r="Z312" i="6"/>
  <c r="O317" i="6"/>
  <c r="Z321" i="6"/>
  <c r="O326" i="6"/>
  <c r="O393" i="6"/>
  <c r="Z397" i="6"/>
  <c r="O402" i="6"/>
  <c r="Z406" i="6"/>
  <c r="O411" i="6"/>
  <c r="Z415" i="6"/>
  <c r="O420" i="6"/>
  <c r="Z423" i="6"/>
  <c r="O428" i="6"/>
  <c r="Z432" i="6"/>
  <c r="O437" i="6"/>
  <c r="Z441" i="6"/>
  <c r="O446" i="6"/>
  <c r="Z450" i="6"/>
  <c r="O454" i="6"/>
  <c r="O484" i="6"/>
  <c r="Z488" i="6"/>
  <c r="O493" i="6"/>
  <c r="Z497" i="6"/>
  <c r="O502" i="6"/>
  <c r="Z506" i="6"/>
  <c r="O511" i="6"/>
  <c r="Z514" i="6"/>
  <c r="O519" i="6"/>
  <c r="Z523" i="6"/>
  <c r="O528" i="6"/>
  <c r="Z532" i="6"/>
  <c r="O537" i="6"/>
  <c r="Z541" i="6"/>
  <c r="Z542" i="6"/>
  <c r="O544" i="6"/>
  <c r="Z548" i="6"/>
  <c r="Z562" i="6"/>
  <c r="Z569" i="6"/>
  <c r="O581" i="6"/>
  <c r="Z583" i="6"/>
  <c r="Z585" i="6"/>
  <c r="Z595" i="6"/>
  <c r="Z692" i="6"/>
  <c r="Z808" i="6"/>
  <c r="O838" i="6"/>
  <c r="O888" i="6"/>
  <c r="Z894" i="6"/>
  <c r="Z1098" i="6"/>
  <c r="O1105" i="6"/>
  <c r="Z1078" i="6"/>
  <c r="O274" i="6"/>
  <c r="O285" i="6"/>
  <c r="O295" i="6"/>
  <c r="Z299" i="6"/>
  <c r="O303" i="6"/>
  <c r="Z307" i="6"/>
  <c r="O312" i="6"/>
  <c r="Z316" i="6"/>
  <c r="O321" i="6"/>
  <c r="Z325" i="6"/>
  <c r="O330" i="6"/>
  <c r="O397" i="6"/>
  <c r="Z401" i="6"/>
  <c r="O406" i="6"/>
  <c r="Z410" i="6"/>
  <c r="O415" i="6"/>
  <c r="Z419" i="6"/>
  <c r="O423" i="6"/>
  <c r="Z427" i="6"/>
  <c r="O432" i="6"/>
  <c r="Z436" i="6"/>
  <c r="O441" i="6"/>
  <c r="Z445" i="6"/>
  <c r="O450" i="6"/>
  <c r="Z453" i="6"/>
  <c r="O458" i="6"/>
  <c r="Z462" i="6"/>
  <c r="O467" i="6"/>
  <c r="Z471" i="6"/>
  <c r="O476" i="6"/>
  <c r="Z480" i="6"/>
  <c r="O483" i="6"/>
  <c r="Z487" i="6"/>
  <c r="O492" i="6"/>
  <c r="Z496" i="6"/>
  <c r="O501" i="6"/>
  <c r="Z505" i="6"/>
  <c r="O510" i="6"/>
  <c r="Z513" i="6"/>
  <c r="O518" i="6"/>
  <c r="Z522" i="6"/>
  <c r="O527" i="6"/>
  <c r="Z531" i="6"/>
  <c r="O536" i="6"/>
  <c r="Z540" i="6"/>
  <c r="Z543" i="6"/>
  <c r="O548" i="6"/>
  <c r="Z552" i="6"/>
  <c r="O557" i="6"/>
  <c r="Z560" i="6"/>
  <c r="Z563" i="6"/>
  <c r="Z570" i="6"/>
  <c r="Z575" i="6"/>
  <c r="Z576" i="6"/>
  <c r="Z578" i="6"/>
  <c r="Z584" i="6"/>
  <c r="Z586" i="6"/>
  <c r="O594" i="6"/>
  <c r="Z632" i="6"/>
  <c r="O640" i="6"/>
  <c r="O649" i="6"/>
  <c r="O658" i="6"/>
  <c r="O663" i="6"/>
  <c r="O672" i="6"/>
  <c r="O681" i="6"/>
  <c r="O690" i="6"/>
  <c r="O695" i="6"/>
  <c r="O704" i="6"/>
  <c r="O713" i="6"/>
  <c r="O752" i="6"/>
  <c r="O757" i="6"/>
  <c r="O766" i="6"/>
  <c r="O775" i="6"/>
  <c r="O776" i="6"/>
  <c r="O788" i="6"/>
  <c r="Z831" i="6"/>
  <c r="Z908" i="6"/>
  <c r="O920" i="6"/>
  <c r="Z926" i="6"/>
  <c r="O963" i="6"/>
  <c r="Z983" i="6"/>
  <c r="O990" i="6"/>
  <c r="Z997" i="6"/>
  <c r="O1004" i="6"/>
  <c r="O781" i="6"/>
  <c r="Z782" i="6"/>
  <c r="O790" i="6"/>
  <c r="O799" i="6"/>
  <c r="O808" i="6"/>
  <c r="O813" i="6"/>
  <c r="O822" i="6"/>
  <c r="O831" i="6"/>
  <c r="O840" i="6"/>
  <c r="Z878" i="6"/>
  <c r="Z887" i="6"/>
  <c r="Z896" i="6"/>
  <c r="Z910" i="6"/>
  <c r="Z919" i="6"/>
  <c r="Z928" i="6"/>
  <c r="O965" i="6"/>
  <c r="O974" i="6"/>
  <c r="O983" i="6"/>
  <c r="O992" i="6"/>
  <c r="O997" i="6"/>
  <c r="O1006" i="6"/>
  <c r="O1015" i="6"/>
  <c r="Z1082" i="6"/>
  <c r="O1089" i="6"/>
  <c r="O1098" i="6"/>
  <c r="O1107" i="6"/>
  <c r="O1116" i="6"/>
  <c r="Z1120" i="6"/>
  <c r="O1125" i="6"/>
  <c r="Z1129" i="6"/>
  <c r="O1134" i="6"/>
  <c r="Z1138" i="6"/>
  <c r="Z1149" i="6"/>
  <c r="Z1865" i="6"/>
  <c r="Z779" i="6"/>
  <c r="Z788" i="6"/>
  <c r="Z797" i="6"/>
  <c r="Z806" i="6"/>
  <c r="Z820" i="6"/>
  <c r="Z829" i="6"/>
  <c r="Z838" i="6"/>
  <c r="O909" i="6"/>
  <c r="O1053" i="6"/>
  <c r="O1056" i="6"/>
  <c r="O1059" i="6"/>
  <c r="O1062" i="6"/>
  <c r="O1065" i="6"/>
  <c r="O1068" i="6"/>
  <c r="O1071" i="6"/>
  <c r="O1074" i="6"/>
  <c r="O1077" i="6"/>
  <c r="Z1115" i="6"/>
  <c r="O1120" i="6"/>
  <c r="Z1124" i="6"/>
  <c r="O1129" i="6"/>
  <c r="Z1133" i="6"/>
  <c r="O1138" i="6"/>
  <c r="O1145" i="6"/>
  <c r="O1150" i="6"/>
  <c r="Z1152" i="6"/>
  <c r="Z1156" i="6"/>
  <c r="O1160" i="6"/>
  <c r="O782" i="6"/>
  <c r="O787" i="6"/>
  <c r="O796" i="6"/>
  <c r="O805" i="6"/>
  <c r="Z812" i="6"/>
  <c r="O819" i="6"/>
  <c r="O828" i="6"/>
  <c r="O837" i="6"/>
  <c r="Z875" i="6"/>
  <c r="Z884" i="6"/>
  <c r="Z893" i="6"/>
  <c r="Z907" i="6"/>
  <c r="Z916" i="6"/>
  <c r="Z925" i="6"/>
  <c r="O971" i="6"/>
  <c r="O980" i="6"/>
  <c r="O989" i="6"/>
  <c r="O994" i="6"/>
  <c r="O1003" i="6"/>
  <c r="O1012" i="6"/>
  <c r="O1021" i="6"/>
  <c r="O1086" i="6"/>
  <c r="O1095" i="6"/>
  <c r="O1104" i="6"/>
  <c r="Z1053" i="6"/>
  <c r="Z1055" i="6"/>
  <c r="Z1056" i="6"/>
  <c r="Z1058" i="6"/>
  <c r="Z1059" i="6"/>
  <c r="Z1061" i="6"/>
  <c r="Z1062" i="6"/>
  <c r="Z1064" i="6"/>
  <c r="Z1065" i="6"/>
  <c r="Z1067" i="6"/>
  <c r="Z1068" i="6"/>
  <c r="Z1070" i="6"/>
  <c r="Z1071" i="6"/>
  <c r="Z1073" i="6"/>
  <c r="Z1074" i="6"/>
  <c r="Z1076" i="6"/>
  <c r="Z1077" i="6"/>
  <c r="O1112" i="6"/>
  <c r="Z1114" i="6"/>
  <c r="O1119" i="6"/>
  <c r="Z1123" i="6"/>
  <c r="O1128" i="6"/>
  <c r="Z1132" i="6"/>
  <c r="O1137" i="6"/>
  <c r="Z1141" i="6"/>
  <c r="Z1145" i="6"/>
  <c r="O1148" i="6"/>
  <c r="O1152" i="6"/>
  <c r="Z1155" i="6"/>
  <c r="Z1159" i="6"/>
  <c r="O1294" i="6"/>
  <c r="O1296" i="6"/>
  <c r="O1367" i="6"/>
  <c r="Z1455" i="6"/>
  <c r="O1596" i="6"/>
  <c r="O1597" i="6"/>
  <c r="Z1673" i="6"/>
  <c r="Z1674" i="6"/>
  <c r="Z1675" i="6"/>
  <c r="Z776" i="6"/>
  <c r="O1114" i="6"/>
  <c r="Z1118" i="6"/>
  <c r="O1123" i="6"/>
  <c r="Z1127" i="6"/>
  <c r="O1132" i="6"/>
  <c r="Z1136" i="6"/>
  <c r="O1142" i="6"/>
  <c r="Z1147" i="6"/>
  <c r="O784" i="6"/>
  <c r="O793" i="6"/>
  <c r="O802" i="6"/>
  <c r="O811" i="6"/>
  <c r="O816" i="6"/>
  <c r="O825" i="6"/>
  <c r="O834" i="6"/>
  <c r="Z881" i="6"/>
  <c r="Z890" i="6"/>
  <c r="Z899" i="6"/>
  <c r="Z904" i="6"/>
  <c r="Z913" i="6"/>
  <c r="Z922" i="6"/>
  <c r="Z931" i="6"/>
  <c r="O968" i="6"/>
  <c r="O977" i="6"/>
  <c r="O986" i="6"/>
  <c r="Z992" i="6"/>
  <c r="O1000" i="6"/>
  <c r="O1009" i="6"/>
  <c r="O1018" i="6"/>
  <c r="O1083" i="6"/>
  <c r="O1092" i="6"/>
  <c r="O1101" i="6"/>
  <c r="O1111" i="6"/>
  <c r="Z1057" i="6"/>
  <c r="Z1060" i="6"/>
  <c r="Z1063" i="6"/>
  <c r="Z1066" i="6"/>
  <c r="Z1069" i="6"/>
  <c r="Z1072" i="6"/>
  <c r="Z1075" i="6"/>
  <c r="Z1080" i="6"/>
  <c r="O1113" i="6"/>
  <c r="Z1117" i="6"/>
  <c r="O1122" i="6"/>
  <c r="Z1126" i="6"/>
  <c r="O1131" i="6"/>
  <c r="Z1135" i="6"/>
  <c r="O1140" i="6"/>
  <c r="O1143" i="6"/>
  <c r="Z1146" i="6"/>
  <c r="Z1150" i="6"/>
  <c r="Z1158" i="6"/>
  <c r="Z1163" i="6"/>
  <c r="O1170" i="6"/>
  <c r="Z1446" i="6"/>
  <c r="Z1447" i="6"/>
  <c r="Z1635" i="6"/>
  <c r="Z1665" i="6"/>
  <c r="Z1666" i="6"/>
  <c r="Z1164" i="6"/>
  <c r="O1169" i="6"/>
  <c r="O1266" i="6"/>
  <c r="Z1270" i="6"/>
  <c r="O1275" i="6"/>
  <c r="Z1279" i="6"/>
  <c r="O1284" i="6"/>
  <c r="Z1288" i="6"/>
  <c r="O1295" i="6"/>
  <c r="O1303" i="6"/>
  <c r="O1305" i="6"/>
  <c r="Z1308" i="6"/>
  <c r="Z1316" i="6"/>
  <c r="Z1317" i="6"/>
  <c r="Z1358" i="6"/>
  <c r="O1370" i="6"/>
  <c r="O1371" i="6"/>
  <c r="O1372" i="6"/>
  <c r="Z1380" i="6"/>
  <c r="O1453" i="6"/>
  <c r="O1592" i="6"/>
  <c r="Z1594" i="6"/>
  <c r="O1602" i="6"/>
  <c r="Z1638" i="6"/>
  <c r="Z1639" i="6"/>
  <c r="O1646" i="6"/>
  <c r="O1647" i="6"/>
  <c r="O1672" i="6"/>
  <c r="O1681" i="6"/>
  <c r="O1757" i="6"/>
  <c r="O1761" i="6"/>
  <c r="Z1810" i="6"/>
  <c r="O1819" i="6"/>
  <c r="O1820" i="6"/>
  <c r="O1880" i="6"/>
  <c r="O1884" i="6"/>
  <c r="O1889" i="6"/>
  <c r="Z1931" i="6"/>
  <c r="Z1932" i="6"/>
  <c r="O1937" i="6"/>
  <c r="Z1954" i="6"/>
  <c r="Z1955" i="6"/>
  <c r="Z1956" i="6"/>
  <c r="O1973" i="6"/>
  <c r="O1975" i="6"/>
  <c r="O1976" i="6"/>
  <c r="Z1283" i="6"/>
  <c r="O1288" i="6"/>
  <c r="Z1291" i="6"/>
  <c r="O1448" i="6"/>
  <c r="O1455" i="6"/>
  <c r="O1462" i="6"/>
  <c r="O1463" i="6"/>
  <c r="O1464" i="6"/>
  <c r="Z1598" i="6"/>
  <c r="O1606" i="6"/>
  <c r="Z1609" i="6"/>
  <c r="Z1619" i="6"/>
  <c r="Z1620" i="6"/>
  <c r="Z1629" i="6"/>
  <c r="O1658" i="6"/>
  <c r="O1659" i="6"/>
  <c r="O1667" i="6"/>
  <c r="Z1749" i="6"/>
  <c r="Z1750" i="6"/>
  <c r="O1764" i="6"/>
  <c r="Z1815" i="6"/>
  <c r="O1827" i="6"/>
  <c r="O1828" i="6"/>
  <c r="Z1930" i="6"/>
  <c r="Z1953" i="6"/>
  <c r="Z1966" i="6"/>
  <c r="Z1969" i="6"/>
  <c r="Z1970" i="6"/>
  <c r="O1262" i="6"/>
  <c r="Z1264" i="6"/>
  <c r="O1269" i="6"/>
  <c r="Z1273" i="6"/>
  <c r="O1278" i="6"/>
  <c r="Z1298" i="6"/>
  <c r="O1312" i="6"/>
  <c r="O1356" i="6"/>
  <c r="Z1368" i="6"/>
  <c r="O1376" i="6"/>
  <c r="O1377" i="6"/>
  <c r="O1449" i="6"/>
  <c r="Z1613" i="6"/>
  <c r="Z1633" i="6"/>
  <c r="O1637" i="6"/>
  <c r="Z1644" i="6"/>
  <c r="O1668" i="6"/>
  <c r="Z1679" i="6"/>
  <c r="O1746" i="6"/>
  <c r="Z1820" i="6"/>
  <c r="Z1940" i="6"/>
  <c r="O1141" i="6"/>
  <c r="Z1144" i="6"/>
  <c r="O1149" i="6"/>
  <c r="Z1153" i="6"/>
  <c r="O1158" i="6"/>
  <c r="Z1162" i="6"/>
  <c r="O1167" i="6"/>
  <c r="Z1171" i="6"/>
  <c r="O1264" i="6"/>
  <c r="Z1268" i="6"/>
  <c r="O1273" i="6"/>
  <c r="Z1277" i="6"/>
  <c r="O1282" i="6"/>
  <c r="Z1286" i="6"/>
  <c r="O1355" i="6"/>
  <c r="Z1460" i="6"/>
  <c r="Z1469" i="6"/>
  <c r="Z1470" i="6"/>
  <c r="Z1614" i="6"/>
  <c r="Z1623" i="6"/>
  <c r="Z1624" i="6"/>
  <c r="Z1625" i="6"/>
  <c r="O1641" i="6"/>
  <c r="Z1648" i="6"/>
  <c r="O1652" i="6"/>
  <c r="O1653" i="6"/>
  <c r="Z1664" i="6"/>
  <c r="O1742" i="6"/>
  <c r="O1748" i="6"/>
  <c r="Z1758" i="6"/>
  <c r="Z1759" i="6"/>
  <c r="Z1760" i="6"/>
  <c r="O1803" i="6"/>
  <c r="O1806" i="6"/>
  <c r="O1809" i="6"/>
  <c r="Z1822" i="6"/>
  <c r="O1871" i="6"/>
  <c r="O1873" i="6"/>
  <c r="Z1884" i="6"/>
  <c r="Z1887" i="6"/>
  <c r="Z1888" i="6"/>
  <c r="Z1945" i="6"/>
  <c r="O1952" i="6"/>
  <c r="Z1803" i="6"/>
  <c r="O1811" i="6"/>
  <c r="Z1817" i="6"/>
  <c r="O1822" i="6"/>
  <c r="O1863" i="6"/>
  <c r="Z1870" i="6"/>
  <c r="Z1881" i="6"/>
  <c r="Z1882" i="6"/>
  <c r="Z1891" i="6"/>
  <c r="Z1922" i="6"/>
  <c r="Z1923" i="6"/>
  <c r="O1931" i="6"/>
  <c r="O1940" i="6"/>
  <c r="O1943" i="6"/>
  <c r="O1944" i="6"/>
  <c r="Z1947" i="6"/>
  <c r="Z1960" i="6"/>
  <c r="Z1961" i="6"/>
  <c r="O1966" i="6"/>
  <c r="O1967" i="6"/>
  <c r="Z1971" i="6"/>
  <c r="O1978" i="6"/>
  <c r="Z1285" i="6"/>
  <c r="O1290" i="6"/>
  <c r="Z1293" i="6"/>
  <c r="O1298" i="6"/>
  <c r="Z1302" i="6"/>
  <c r="O1307" i="6"/>
  <c r="Z1311" i="6"/>
  <c r="O1317" i="6"/>
  <c r="Z1320" i="6"/>
  <c r="O1354" i="6"/>
  <c r="O1364" i="6"/>
  <c r="Z1367" i="6"/>
  <c r="Z1373" i="6"/>
  <c r="O1381" i="6"/>
  <c r="Z1454" i="6"/>
  <c r="Z1459" i="6"/>
  <c r="O1467" i="6"/>
  <c r="Z1593" i="6"/>
  <c r="O1601" i="6"/>
  <c r="Z1628" i="6"/>
  <c r="O1636" i="6"/>
  <c r="Z1643" i="6"/>
  <c r="O1666" i="6"/>
  <c r="O1671" i="6"/>
  <c r="Z1678" i="6"/>
  <c r="Z1748" i="6"/>
  <c r="O1756" i="6"/>
  <c r="Z1764" i="6"/>
  <c r="Z1808" i="6"/>
  <c r="Z1809" i="6"/>
  <c r="O1813" i="6"/>
  <c r="Z1819" i="6"/>
  <c r="O1824" i="6"/>
  <c r="Z1826" i="6"/>
  <c r="Z1827" i="6"/>
  <c r="O1862" i="6"/>
  <c r="O1864" i="6"/>
  <c r="O1866" i="6"/>
  <c r="Z1872" i="6"/>
  <c r="O1877" i="6"/>
  <c r="O1878" i="6"/>
  <c r="Z1883" i="6"/>
  <c r="O1888" i="6"/>
  <c r="Z1926" i="6"/>
  <c r="O1933" i="6"/>
  <c r="O1934" i="6"/>
  <c r="Z1937" i="6"/>
  <c r="Z1938" i="6"/>
  <c r="Z1939" i="6"/>
  <c r="O1946" i="6"/>
  <c r="Z1950" i="6"/>
  <c r="O1954" i="6"/>
  <c r="O1956" i="6"/>
  <c r="O1957" i="6"/>
  <c r="Z1962" i="6"/>
  <c r="O1969" i="6"/>
  <c r="Z1973" i="6"/>
  <c r="O1981" i="6"/>
  <c r="O2108" i="6"/>
  <c r="Z2116" i="6"/>
  <c r="O2124" i="6"/>
  <c r="O2153" i="6"/>
  <c r="Z2168" i="6"/>
  <c r="O1293" i="6"/>
  <c r="Z1297" i="6"/>
  <c r="O1302" i="6"/>
  <c r="Z1306" i="6"/>
  <c r="O1311" i="6"/>
  <c r="Z1315" i="6"/>
  <c r="O1319" i="6"/>
  <c r="Z1362" i="6"/>
  <c r="O1366" i="6"/>
  <c r="Z1445" i="6"/>
  <c r="Z1450" i="6"/>
  <c r="O1458" i="6"/>
  <c r="Z1465" i="6"/>
  <c r="Z1618" i="6"/>
  <c r="O1627" i="6"/>
  <c r="Z1634" i="6"/>
  <c r="O1657" i="6"/>
  <c r="O1662" i="6"/>
  <c r="Z1669" i="6"/>
  <c r="O1677" i="6"/>
  <c r="Z1742" i="6"/>
  <c r="O1747" i="6"/>
  <c r="Z1766" i="6"/>
  <c r="Z1767" i="6"/>
  <c r="O1805" i="6"/>
  <c r="Z1811" i="6"/>
  <c r="O1825" i="6"/>
  <c r="O1826" i="6"/>
  <c r="Z1829" i="6"/>
  <c r="O1868" i="6"/>
  <c r="O1869" i="6"/>
  <c r="Z1873" i="6"/>
  <c r="Z1874" i="6"/>
  <c r="Z1885" i="6"/>
  <c r="O1890" i="6"/>
  <c r="Z1928" i="6"/>
  <c r="Z1929" i="6"/>
  <c r="O1935" i="6"/>
  <c r="Z1936" i="6"/>
  <c r="Z1941" i="6"/>
  <c r="O1948" i="6"/>
  <c r="O1949" i="6"/>
  <c r="O1955" i="6"/>
  <c r="O1958" i="6"/>
  <c r="Z1964" i="6"/>
  <c r="Z1965" i="6"/>
  <c r="Z1976" i="6"/>
  <c r="Z1978" i="6"/>
  <c r="O2073" i="6"/>
  <c r="O2074" i="6"/>
  <c r="O2075" i="6"/>
  <c r="O2076" i="6"/>
  <c r="O2077" i="6"/>
  <c r="O2079" i="6"/>
  <c r="Z2103" i="6"/>
  <c r="O2130" i="6"/>
  <c r="Z2141" i="6"/>
  <c r="O1763" i="6"/>
  <c r="Z1769" i="6"/>
  <c r="Z1770" i="6"/>
  <c r="Z1771" i="6"/>
  <c r="O1804" i="6"/>
  <c r="O1807" i="6"/>
  <c r="Z1813" i="6"/>
  <c r="O1817" i="6"/>
  <c r="Z1830" i="6"/>
  <c r="Z1862" i="6"/>
  <c r="Z1863" i="6"/>
  <c r="Z1864" i="6"/>
  <c r="O1870" i="6"/>
  <c r="O1879" i="6"/>
  <c r="O1881" i="6"/>
  <c r="O1882" i="6"/>
  <c r="O1922" i="6"/>
  <c r="O1924" i="6"/>
  <c r="O1925" i="6"/>
  <c r="Z1943" i="6"/>
  <c r="Z1944" i="6"/>
  <c r="O1950" i="6"/>
  <c r="O1960" i="6"/>
  <c r="O1961" i="6"/>
  <c r="Z1967" i="6"/>
  <c r="O1972" i="6"/>
  <c r="O1974" i="6"/>
  <c r="Z1977" i="6"/>
  <c r="Z1979" i="6"/>
  <c r="Z2121" i="6"/>
  <c r="O2135" i="6"/>
  <c r="O2162" i="6"/>
  <c r="O2078" i="6"/>
  <c r="Z2075" i="6"/>
  <c r="Z2077" i="6"/>
  <c r="Z2078" i="6"/>
  <c r="O2081" i="6"/>
  <c r="O2084" i="6"/>
  <c r="O2087" i="6"/>
  <c r="O2090" i="6"/>
  <c r="O2096" i="6"/>
  <c r="O2099" i="6"/>
  <c r="O2104" i="6"/>
  <c r="Z2108" i="6"/>
  <c r="Z2114" i="6"/>
  <c r="Z2129" i="6"/>
  <c r="Z2134" i="6"/>
  <c r="Z2143" i="6"/>
  <c r="Z2152" i="6"/>
  <c r="Z2161" i="6"/>
  <c r="O2168" i="6"/>
  <c r="Z2175" i="6"/>
  <c r="O2179" i="6"/>
  <c r="O2199" i="6"/>
  <c r="Z2044" i="6"/>
  <c r="Z2062" i="6"/>
  <c r="Z2068" i="6"/>
  <c r="Z2071" i="6"/>
  <c r="Z2080" i="6"/>
  <c r="Z2081" i="6"/>
  <c r="Z2083" i="6"/>
  <c r="Z2084" i="6"/>
  <c r="Z2086" i="6"/>
  <c r="Z2087" i="6"/>
  <c r="Z2089" i="6"/>
  <c r="Z2090" i="6"/>
  <c r="Z2091" i="6"/>
  <c r="Z2092" i="6"/>
  <c r="Z2093" i="6"/>
  <c r="Z2094" i="6"/>
  <c r="Z2095" i="6"/>
  <c r="Z2096" i="6"/>
  <c r="Z2098" i="6"/>
  <c r="Z2099" i="6"/>
  <c r="O2102" i="6"/>
  <c r="O2105" i="6"/>
  <c r="Z2109" i="6"/>
  <c r="O2114" i="6"/>
  <c r="Z2117" i="6"/>
  <c r="O2151" i="6"/>
  <c r="O2160" i="6"/>
  <c r="Z2166" i="6"/>
  <c r="Z2177" i="6"/>
  <c r="Z2214" i="6"/>
  <c r="Z2221" i="6"/>
  <c r="O2042" i="6"/>
  <c r="O2044" i="6"/>
  <c r="O2045" i="6"/>
  <c r="O2046" i="6"/>
  <c r="O2047" i="6"/>
  <c r="O2048" i="6"/>
  <c r="O2049" i="6"/>
  <c r="O2050" i="6"/>
  <c r="O2051" i="6"/>
  <c r="O2052" i="6"/>
  <c r="O2053" i="6"/>
  <c r="O2054" i="6"/>
  <c r="O2056" i="6"/>
  <c r="O2057" i="6"/>
  <c r="O2058" i="6"/>
  <c r="O2059" i="6"/>
  <c r="O2060" i="6"/>
  <c r="O2061" i="6"/>
  <c r="O2062" i="6"/>
  <c r="O2063" i="6"/>
  <c r="O2065" i="6"/>
  <c r="O2066" i="6"/>
  <c r="O2068" i="6"/>
  <c r="O2069" i="6"/>
  <c r="O2071" i="6"/>
  <c r="O2072" i="6"/>
  <c r="Z2073" i="6"/>
  <c r="Z2079" i="6"/>
  <c r="Z2101" i="6"/>
  <c r="Z2102" i="6"/>
  <c r="O2107" i="6"/>
  <c r="O2113" i="6"/>
  <c r="O2120" i="6"/>
  <c r="Z2126" i="6"/>
  <c r="Z2140" i="6"/>
  <c r="Z2149" i="6"/>
  <c r="Z2158" i="6"/>
  <c r="O2165" i="6"/>
  <c r="O2175" i="6"/>
  <c r="O2184" i="6"/>
  <c r="O2185" i="6"/>
  <c r="Z2191" i="6"/>
  <c r="O2208" i="6"/>
  <c r="Z2284" i="6"/>
  <c r="Z2293" i="6"/>
  <c r="Z2302" i="6"/>
  <c r="Z2315" i="6"/>
  <c r="Z2342" i="6"/>
  <c r="Z2350" i="6"/>
  <c r="Z2359" i="6"/>
  <c r="Z2368" i="6"/>
  <c r="Z2132" i="6"/>
  <c r="Z2196" i="6"/>
  <c r="Z731" i="6"/>
  <c r="Z2123" i="6"/>
  <c r="Z2137" i="6"/>
  <c r="Z2146" i="6"/>
  <c r="Z2155" i="6"/>
  <c r="O2171" i="6"/>
  <c r="O2188" i="6"/>
  <c r="Z2184" i="6"/>
  <c r="Z2198" i="6"/>
  <c r="Z2207" i="6"/>
  <c r="O2223" i="6"/>
  <c r="O2232" i="6"/>
  <c r="Z2236" i="6"/>
  <c r="O2250" i="6"/>
  <c r="O2285" i="6"/>
  <c r="Z2289" i="6"/>
  <c r="O2294" i="6"/>
  <c r="Z2298" i="6"/>
  <c r="O2303" i="6"/>
  <c r="O2304" i="6"/>
  <c r="Z2306" i="6"/>
  <c r="O2313" i="6"/>
  <c r="O2317" i="6"/>
  <c r="O2318" i="6"/>
  <c r="Z2326" i="6"/>
  <c r="Z2330" i="6"/>
  <c r="Z2331" i="6"/>
  <c r="O2340" i="6"/>
  <c r="O728" i="6"/>
  <c r="O729" i="6"/>
  <c r="O731" i="6"/>
  <c r="O748" i="6"/>
  <c r="O2174" i="6"/>
  <c r="O2183" i="6"/>
  <c r="O2192" i="6"/>
  <c r="O2197" i="6"/>
  <c r="O2206" i="6"/>
  <c r="O2215" i="6"/>
  <c r="Z2219" i="6"/>
  <c r="O2224" i="6"/>
  <c r="Z2228" i="6"/>
  <c r="O2233" i="6"/>
  <c r="Z2237" i="6"/>
  <c r="O2242" i="6"/>
  <c r="Z2246" i="6"/>
  <c r="O2251" i="6"/>
  <c r="O2287" i="6"/>
  <c r="Z2291" i="6"/>
  <c r="O2296" i="6"/>
  <c r="Z2300" i="6"/>
  <c r="O2306" i="6"/>
  <c r="Z2311" i="6"/>
  <c r="O2321" i="6"/>
  <c r="O2323" i="6"/>
  <c r="O2324" i="6"/>
  <c r="Z2334" i="6"/>
  <c r="Z2336" i="6"/>
  <c r="Z2337" i="6"/>
  <c r="O2344" i="6"/>
  <c r="Z2348" i="6"/>
  <c r="O2353" i="6"/>
  <c r="Z2357" i="6"/>
  <c r="O2362" i="6"/>
  <c r="Z2364" i="6"/>
  <c r="Z2366" i="6"/>
  <c r="O2369" i="6"/>
  <c r="O2371" i="6"/>
  <c r="Z722" i="6"/>
  <c r="Z725" i="6"/>
  <c r="O732" i="6"/>
  <c r="O734" i="6"/>
  <c r="O735" i="6"/>
  <c r="O737" i="6"/>
  <c r="O738" i="6"/>
  <c r="O740" i="6"/>
  <c r="O741" i="6"/>
  <c r="O743" i="6"/>
  <c r="O744" i="6"/>
  <c r="O746" i="6"/>
  <c r="O747" i="6"/>
  <c r="O750" i="6"/>
  <c r="Z2181" i="6"/>
  <c r="Z2190" i="6"/>
  <c r="Z2195" i="6"/>
  <c r="Z2204" i="6"/>
  <c r="Z2213" i="6"/>
  <c r="Z2220" i="6"/>
  <c r="O2226" i="6"/>
  <c r="Z2230" i="6"/>
  <c r="O2235" i="6"/>
  <c r="Z2239" i="6"/>
  <c r="O2244" i="6"/>
  <c r="Z2248" i="6"/>
  <c r="Z2282" i="6"/>
  <c r="Z2283" i="6"/>
  <c r="O2288" i="6"/>
  <c r="Z2292" i="6"/>
  <c r="O2297" i="6"/>
  <c r="Z2301" i="6"/>
  <c r="O2305" i="6"/>
  <c r="Z2312" i="6"/>
  <c r="Z2313" i="6"/>
  <c r="Z2314" i="6"/>
  <c r="O2322" i="6"/>
  <c r="O2326" i="6"/>
  <c r="O2327" i="6"/>
  <c r="Z2335" i="6"/>
  <c r="Z2339" i="6"/>
  <c r="Z2340" i="6"/>
  <c r="Z723" i="6"/>
  <c r="Z724" i="6"/>
  <c r="Z726" i="6"/>
  <c r="Z728" i="6"/>
  <c r="O2227" i="6"/>
  <c r="Z2231" i="6"/>
  <c r="O2236" i="6"/>
  <c r="Z2240" i="6"/>
  <c r="O2245" i="6"/>
  <c r="Z2249" i="6"/>
  <c r="O2310" i="6"/>
  <c r="Z2316" i="6"/>
  <c r="Z2318" i="6"/>
  <c r="Z2319" i="6"/>
  <c r="O2330" i="6"/>
  <c r="O2332" i="6"/>
  <c r="O2333" i="6"/>
  <c r="O2347" i="6"/>
  <c r="Z2351" i="6"/>
  <c r="O2356" i="6"/>
  <c r="Z2360" i="6"/>
  <c r="O2365" i="6"/>
  <c r="Z2369" i="6"/>
  <c r="Z734" i="6"/>
  <c r="Z737" i="6"/>
  <c r="Z740" i="6"/>
  <c r="Z743" i="6"/>
  <c r="Z746" i="6"/>
  <c r="Z749" i="6"/>
  <c r="Z750" i="6"/>
  <c r="Z2178" i="6"/>
  <c r="Z2187" i="6"/>
  <c r="Z2201" i="6"/>
  <c r="Z2210" i="6"/>
  <c r="O2219" i="6"/>
  <c r="Z2222" i="6"/>
  <c r="Z2286" i="6"/>
  <c r="O2291" i="6"/>
  <c r="Z2295" i="6"/>
  <c r="O2300" i="6"/>
  <c r="Z2305" i="6"/>
  <c r="Z2321" i="6"/>
  <c r="Z2322" i="6"/>
  <c r="O2335" i="6"/>
  <c r="O2336" i="6"/>
  <c r="O724" i="6"/>
  <c r="Z732" i="6"/>
  <c r="Z733" i="6"/>
  <c r="Z735" i="6"/>
  <c r="Z738" i="6"/>
  <c r="Z741" i="6"/>
  <c r="Z744" i="6"/>
  <c r="Z747" i="6"/>
  <c r="Z281" i="6"/>
  <c r="Z290" i="6"/>
  <c r="Z287" i="6"/>
  <c r="Z392" i="6"/>
  <c r="O562" i="6"/>
  <c r="O571" i="6"/>
  <c r="Z577" i="6"/>
  <c r="O559" i="6"/>
  <c r="O568" i="6"/>
  <c r="Z574" i="6"/>
  <c r="Z566" i="6"/>
  <c r="O573" i="6"/>
  <c r="O1110" i="6"/>
  <c r="O1054" i="6"/>
  <c r="O1057" i="6"/>
  <c r="O1060" i="6"/>
  <c r="O1063" i="6"/>
  <c r="O1066" i="6"/>
  <c r="O1069" i="6"/>
  <c r="O1072" i="6"/>
  <c r="O1075" i="6"/>
  <c r="O1078" i="6"/>
  <c r="Z1112" i="6"/>
  <c r="Z1052" i="6"/>
  <c r="Z1167" i="6"/>
  <c r="Z1262" i="6"/>
  <c r="Z1361" i="6"/>
  <c r="Z1370" i="6"/>
  <c r="Z1379" i="6"/>
  <c r="Z1444" i="6"/>
  <c r="Z1453" i="6"/>
  <c r="Z1462" i="6"/>
  <c r="Z1471" i="6"/>
  <c r="Z1599" i="6"/>
  <c r="Z1608" i="6"/>
  <c r="Z1617" i="6"/>
  <c r="Z1622" i="6"/>
  <c r="O1624" i="6"/>
  <c r="O1633" i="6"/>
  <c r="O1642" i="6"/>
  <c r="O1651" i="6"/>
  <c r="O1656" i="6"/>
  <c r="O1665" i="6"/>
  <c r="O1674" i="6"/>
  <c r="Z1745" i="6"/>
  <c r="Z1754" i="6"/>
  <c r="O1352" i="6"/>
  <c r="O1360" i="6"/>
  <c r="O1369" i="6"/>
  <c r="O1378" i="6"/>
  <c r="O1443" i="6"/>
  <c r="O1452" i="6"/>
  <c r="O1461" i="6"/>
  <c r="O1470" i="6"/>
  <c r="O1598" i="6"/>
  <c r="O1607" i="6"/>
  <c r="O1616" i="6"/>
  <c r="Z1631" i="6"/>
  <c r="Z1640" i="6"/>
  <c r="Z1649" i="6"/>
  <c r="Z1654" i="6"/>
  <c r="Z1663" i="6"/>
  <c r="Z1672" i="6"/>
  <c r="Z1681" i="6"/>
  <c r="O1744" i="6"/>
  <c r="O1753" i="6"/>
  <c r="O1762" i="6"/>
  <c r="Z1768" i="6"/>
  <c r="Z1880" i="6"/>
  <c r="Z1765" i="6"/>
  <c r="O1770" i="6"/>
  <c r="O1814" i="6"/>
  <c r="Z1818" i="6"/>
  <c r="Z1824" i="6"/>
  <c r="Z1871" i="6"/>
  <c r="Z1886" i="6"/>
  <c r="O1891" i="6"/>
  <c r="Z1924" i="6"/>
  <c r="O1929" i="6"/>
  <c r="Z1933" i="6"/>
  <c r="O1938" i="6"/>
  <c r="Z1942" i="6"/>
  <c r="O1947" i="6"/>
  <c r="Z1951" i="6"/>
  <c r="O1970" i="6"/>
  <c r="Z1974" i="6"/>
  <c r="O1979" i="6"/>
  <c r="O1823" i="6"/>
  <c r="O1829" i="6"/>
  <c r="O1867" i="6"/>
  <c r="O1876" i="6"/>
  <c r="O1885" i="6"/>
  <c r="O1923" i="6"/>
  <c r="Z1927" i="6"/>
  <c r="O1932" i="6"/>
  <c r="Z1959" i="6"/>
  <c r="O1964" i="6"/>
  <c r="O2093" i="6"/>
  <c r="Z2111" i="6"/>
  <c r="Z2042" i="6"/>
  <c r="Z2047" i="6"/>
  <c r="Z2050" i="6"/>
  <c r="Z2053" i="6"/>
  <c r="Z2059" i="6"/>
  <c r="Z2105" i="6"/>
  <c r="O2110" i="6"/>
  <c r="Z2056" i="6"/>
  <c r="Z2065" i="6"/>
  <c r="Z2076" i="6"/>
  <c r="Z2192" i="6"/>
  <c r="O2142" i="6"/>
  <c r="O2218" i="6"/>
  <c r="Z2216" i="6"/>
  <c r="Z2224" i="6"/>
  <c r="O2229" i="6"/>
  <c r="Z2233" i="6"/>
  <c r="O2238" i="6"/>
  <c r="Z2242" i="6"/>
  <c r="O2247" i="6"/>
  <c r="Z2251" i="6"/>
  <c r="O2282" i="6"/>
  <c r="Z2285" i="6"/>
  <c r="O2290" i="6"/>
  <c r="Z2294" i="6"/>
  <c r="O2299" i="6"/>
  <c r="Z2303" i="6"/>
  <c r="O2221" i="6"/>
  <c r="O2311" i="6"/>
  <c r="Z2317" i="6"/>
  <c r="O2331" i="6"/>
  <c r="O2345" i="6"/>
  <c r="Z2349" i="6"/>
  <c r="O2354" i="6"/>
  <c r="Z2358" i="6"/>
  <c r="O2363" i="6"/>
  <c r="Z2367" i="6"/>
  <c r="O2307" i="6"/>
  <c r="Z2309" i="6"/>
  <c r="O2316" i="6"/>
  <c r="Z2343" i="6"/>
  <c r="O2348" i="6"/>
  <c r="Z2352" i="6"/>
  <c r="O2357" i="6"/>
  <c r="Z2361" i="6"/>
  <c r="O2366" i="6"/>
  <c r="Z2370" i="6"/>
  <c r="Z736" i="6"/>
  <c r="Z739" i="6"/>
  <c r="Z742" i="6"/>
  <c r="Z745" i="6"/>
  <c r="Z748" i="6"/>
  <c r="Z751" i="6"/>
  <c r="J3" i="2"/>
  <c r="E1" i="3"/>
  <c r="F77" i="3" s="1"/>
  <c r="B3" i="3"/>
  <c r="E26" i="3" l="1"/>
  <c r="F44" i="3"/>
  <c r="E55" i="3"/>
  <c r="F12" i="3"/>
  <c r="F7" i="3"/>
  <c r="F76" i="3"/>
  <c r="F39" i="3"/>
  <c r="F34" i="3"/>
  <c r="F71" i="3"/>
  <c r="E25" i="3"/>
  <c r="E24" i="3"/>
  <c r="E65" i="3"/>
  <c r="F10" i="3"/>
  <c r="E56" i="3"/>
  <c r="F9" i="3"/>
  <c r="E23" i="3"/>
  <c r="E54" i="3"/>
  <c r="F45" i="3"/>
  <c r="F26" i="3"/>
  <c r="E27" i="3"/>
  <c r="E59" i="3"/>
  <c r="E42" i="3"/>
  <c r="F11" i="3"/>
  <c r="F43" i="3"/>
  <c r="F75" i="3"/>
  <c r="E28" i="3"/>
  <c r="E60" i="3"/>
  <c r="E74" i="3"/>
  <c r="F16" i="3"/>
  <c r="F48" i="3"/>
  <c r="E2" i="3"/>
  <c r="F46" i="3"/>
  <c r="E29" i="3"/>
  <c r="E69" i="3"/>
  <c r="F13" i="3"/>
  <c r="F53" i="3"/>
  <c r="F54" i="3"/>
  <c r="E31" i="3"/>
  <c r="E63" i="3"/>
  <c r="E50" i="3"/>
  <c r="F15" i="3"/>
  <c r="F47" i="3"/>
  <c r="F79" i="3"/>
  <c r="E32" i="3"/>
  <c r="E64" i="3"/>
  <c r="F2" i="3"/>
  <c r="F20" i="3"/>
  <c r="F52" i="3"/>
  <c r="E22" i="3"/>
  <c r="F70" i="3"/>
  <c r="E33" i="3"/>
  <c r="E73" i="3"/>
  <c r="F17" i="3"/>
  <c r="F57" i="3"/>
  <c r="F78" i="3"/>
  <c r="E35" i="3"/>
  <c r="E67" i="3"/>
  <c r="E70" i="3"/>
  <c r="F19" i="3"/>
  <c r="F51" i="3"/>
  <c r="F74" i="3"/>
  <c r="E36" i="3"/>
  <c r="E68" i="3"/>
  <c r="F14" i="3"/>
  <c r="F24" i="3"/>
  <c r="F56" i="3"/>
  <c r="E38" i="3"/>
  <c r="E5" i="3"/>
  <c r="E37" i="3"/>
  <c r="E77" i="3"/>
  <c r="F21" i="3"/>
  <c r="F61" i="3"/>
  <c r="E14" i="3"/>
  <c r="E7" i="3"/>
  <c r="E39" i="3"/>
  <c r="E71" i="3"/>
  <c r="F22" i="3"/>
  <c r="F23" i="3"/>
  <c r="F55" i="3"/>
  <c r="E4" i="3"/>
  <c r="A4" i="3" s="1"/>
  <c r="E40" i="3"/>
  <c r="E72" i="3"/>
  <c r="F30" i="3"/>
  <c r="F28" i="3"/>
  <c r="F60" i="3"/>
  <c r="E46" i="3"/>
  <c r="E9" i="3"/>
  <c r="E45" i="3"/>
  <c r="E18" i="3"/>
  <c r="F25" i="3"/>
  <c r="F65" i="3"/>
  <c r="E30" i="3"/>
  <c r="E11" i="3"/>
  <c r="E43" i="3"/>
  <c r="E75" i="3"/>
  <c r="F38" i="3"/>
  <c r="F27" i="3"/>
  <c r="F59" i="3"/>
  <c r="E12" i="3"/>
  <c r="E44" i="3"/>
  <c r="E76" i="3"/>
  <c r="F42" i="3"/>
  <c r="F32" i="3"/>
  <c r="F64" i="3"/>
  <c r="E62" i="3"/>
  <c r="E13" i="3"/>
  <c r="E53" i="3"/>
  <c r="E66" i="3"/>
  <c r="F29" i="3"/>
  <c r="F69" i="3"/>
  <c r="E58" i="3"/>
  <c r="E15" i="3"/>
  <c r="E47" i="3"/>
  <c r="E79" i="3"/>
  <c r="F50" i="3"/>
  <c r="F31" i="3"/>
  <c r="F63" i="3"/>
  <c r="E16" i="3"/>
  <c r="E48" i="3"/>
  <c r="E10" i="3"/>
  <c r="F66" i="3"/>
  <c r="F36" i="3"/>
  <c r="F68" i="3"/>
  <c r="F6" i="3"/>
  <c r="E17" i="3"/>
  <c r="E57" i="3"/>
  <c r="F62" i="3"/>
  <c r="F33" i="3"/>
  <c r="F73" i="3"/>
  <c r="E78" i="3"/>
  <c r="E19" i="3"/>
  <c r="E51" i="3"/>
  <c r="E6" i="3"/>
  <c r="F58" i="3"/>
  <c r="F35" i="3"/>
  <c r="F67" i="3"/>
  <c r="E20" i="3"/>
  <c r="E52" i="3"/>
  <c r="E34" i="3"/>
  <c r="F4" i="3"/>
  <c r="F40" i="3"/>
  <c r="F72" i="3"/>
  <c r="F18" i="3"/>
  <c r="E21" i="3"/>
  <c r="E61" i="3"/>
  <c r="F5" i="3"/>
  <c r="F37" i="3"/>
  <c r="F79" i="6"/>
  <c r="E79" i="6"/>
  <c r="F82" i="6"/>
  <c r="E82" i="6"/>
  <c r="F81" i="6"/>
  <c r="E81" i="6"/>
  <c r="F80" i="6"/>
  <c r="E80" i="6"/>
  <c r="F84" i="6"/>
  <c r="E84" i="6"/>
  <c r="F83" i="6"/>
  <c r="E83" i="6"/>
  <c r="F3" i="6"/>
  <c r="E3" i="6"/>
  <c r="F77" i="6"/>
  <c r="E77" i="6"/>
  <c r="F78" i="6"/>
  <c r="E78" i="6"/>
  <c r="B1" i="6"/>
  <c r="F30" i="6" s="1"/>
  <c r="X272" i="6"/>
  <c r="X1052" i="3"/>
  <c r="AI272" i="3"/>
  <c r="AI512" i="3"/>
  <c r="X302" i="3"/>
  <c r="X32" i="3"/>
  <c r="AI92" i="3"/>
  <c r="X1322" i="3"/>
  <c r="AI1052" i="3"/>
  <c r="AI872" i="3"/>
  <c r="AI152" i="3"/>
  <c r="AI332" i="3"/>
  <c r="AI1202" i="3"/>
  <c r="X662" i="3"/>
  <c r="AI2" i="3"/>
  <c r="X1652" i="3"/>
  <c r="X842" i="3"/>
  <c r="AI692" i="3"/>
  <c r="X1232" i="3"/>
  <c r="X872" i="3"/>
  <c r="X902" i="3"/>
  <c r="X92" i="3"/>
  <c r="AI422" i="3"/>
  <c r="X242" i="3"/>
  <c r="X1202" i="3"/>
  <c r="X572" i="3"/>
  <c r="AI602" i="3"/>
  <c r="AI62" i="3"/>
  <c r="AI1232" i="3"/>
  <c r="AI632" i="3"/>
  <c r="AI182" i="3"/>
  <c r="X182" i="3"/>
  <c r="X632" i="3"/>
  <c r="X782" i="3"/>
  <c r="X1712" i="3"/>
  <c r="AI1862" i="3"/>
  <c r="X1412" i="3"/>
  <c r="AI1082" i="3"/>
  <c r="AI722" i="3"/>
  <c r="AI32" i="3"/>
  <c r="AI962" i="3"/>
  <c r="AI1172" i="3"/>
  <c r="AI662" i="3"/>
  <c r="X482" i="3"/>
  <c r="AI362" i="3"/>
  <c r="AI1592" i="3"/>
  <c r="X1082" i="3"/>
  <c r="AI1112" i="3"/>
  <c r="AI212" i="3"/>
  <c r="X152" i="3"/>
  <c r="X542" i="3"/>
  <c r="X272" i="3"/>
  <c r="X392" i="3"/>
  <c r="X812" i="3"/>
  <c r="AI782" i="3"/>
  <c r="X932" i="3"/>
  <c r="X452" i="3"/>
  <c r="AI752" i="3"/>
  <c r="X122" i="3"/>
  <c r="AI842" i="3"/>
  <c r="X1262" i="3"/>
  <c r="AI572" i="3"/>
  <c r="AI1712" i="3"/>
  <c r="AI1562" i="3"/>
  <c r="X1142" i="3"/>
  <c r="AI1142" i="3"/>
  <c r="AI992" i="3"/>
  <c r="X752" i="3"/>
  <c r="AI902" i="3"/>
  <c r="AI482" i="3"/>
  <c r="AI122" i="3"/>
  <c r="X962" i="3"/>
  <c r="X692" i="3"/>
  <c r="X362" i="3"/>
  <c r="AI1412" i="3"/>
  <c r="AI1322" i="3"/>
  <c r="X992" i="3"/>
  <c r="AI1022" i="3"/>
  <c r="AI542" i="3"/>
  <c r="AI302" i="3"/>
  <c r="AI812" i="3"/>
  <c r="X602" i="3"/>
  <c r="AI242" i="3"/>
  <c r="A3" i="6"/>
  <c r="X1352" i="3"/>
  <c r="X1172" i="3"/>
  <c r="AI1622" i="3"/>
  <c r="AI1682" i="3"/>
  <c r="X1562" i="3"/>
  <c r="AI1922" i="3"/>
  <c r="X512" i="3"/>
  <c r="X1772" i="3"/>
  <c r="AI1532" i="3"/>
  <c r="AI1442" i="3"/>
  <c r="X1892" i="3"/>
  <c r="X1682" i="3"/>
  <c r="AI1892" i="3"/>
  <c r="X1862" i="3"/>
  <c r="X1922" i="3"/>
  <c r="AI1652" i="3"/>
  <c r="X1022" i="3"/>
  <c r="X722" i="3"/>
  <c r="AI452" i="3"/>
  <c r="X212" i="3"/>
  <c r="X62" i="3"/>
  <c r="X332" i="3"/>
  <c r="AI1502" i="3"/>
  <c r="AI1292" i="3"/>
  <c r="X1532" i="3"/>
  <c r="AI392" i="3"/>
  <c r="AI1352" i="3"/>
  <c r="X1292" i="3"/>
  <c r="AI1832" i="3"/>
  <c r="AI1802" i="3"/>
  <c r="X1742" i="3"/>
  <c r="X1622" i="3"/>
  <c r="AI1472" i="3"/>
  <c r="X1592" i="3"/>
  <c r="AI1772" i="3"/>
  <c r="AI1382" i="3"/>
  <c r="X1442" i="3"/>
  <c r="X422" i="3"/>
  <c r="X1802" i="3"/>
  <c r="X1382" i="3"/>
  <c r="AI1262" i="3"/>
  <c r="AI1742" i="3"/>
  <c r="X1472" i="3"/>
  <c r="X1112" i="3"/>
  <c r="AR123" i="6"/>
  <c r="AR141" i="6"/>
  <c r="AR2088" i="6"/>
  <c r="AR127" i="6"/>
  <c r="AR145" i="6"/>
  <c r="AR2074" i="6"/>
  <c r="AR2092" i="6"/>
  <c r="AR131" i="6"/>
  <c r="AR149" i="6"/>
  <c r="AR2078" i="6"/>
  <c r="AR2096" i="6"/>
  <c r="AR1928" i="6"/>
  <c r="AR1946" i="6"/>
  <c r="AR1926" i="6"/>
  <c r="AR1944" i="6"/>
  <c r="AR1927" i="6"/>
  <c r="AR1945" i="6"/>
  <c r="AR996" i="6"/>
  <c r="AR1014" i="6"/>
  <c r="AR1001" i="6"/>
  <c r="AR1006" i="6"/>
  <c r="AR995" i="6"/>
  <c r="AR164" i="6"/>
  <c r="AR159" i="6"/>
  <c r="AR177" i="6"/>
  <c r="AR167" i="6"/>
  <c r="AR154" i="6"/>
  <c r="AR172" i="6"/>
  <c r="AR126" i="6"/>
  <c r="AR144" i="6"/>
  <c r="AR2073" i="6"/>
  <c r="AR2091" i="6"/>
  <c r="AR130" i="6"/>
  <c r="AR148" i="6"/>
  <c r="AR2077" i="6"/>
  <c r="AR2095" i="6"/>
  <c r="AR134" i="6"/>
  <c r="AR2081" i="6"/>
  <c r="AR2099" i="6"/>
  <c r="AR1931" i="6"/>
  <c r="AR1949" i="6"/>
  <c r="AR1929" i="6"/>
  <c r="AR1947" i="6"/>
  <c r="AR1930" i="6"/>
  <c r="AR1948" i="6"/>
  <c r="AR999" i="6"/>
  <c r="AR1017" i="6"/>
  <c r="AR1007" i="6"/>
  <c r="AR1009" i="6"/>
  <c r="AR1004" i="6"/>
  <c r="AR176" i="6"/>
  <c r="AR152" i="6"/>
  <c r="AR162" i="6"/>
  <c r="AR180" i="6"/>
  <c r="AR157" i="6"/>
  <c r="AR175" i="6"/>
  <c r="AR129" i="6"/>
  <c r="AR147" i="6"/>
  <c r="AR2076" i="6"/>
  <c r="AR2094" i="6"/>
  <c r="AR133" i="6"/>
  <c r="AR151" i="6"/>
  <c r="AQ2080" i="6"/>
  <c r="AR2080" i="6"/>
  <c r="AR2098" i="6"/>
  <c r="AR137" i="6"/>
  <c r="AR2084" i="6"/>
  <c r="AR1934" i="6"/>
  <c r="AR1932" i="6"/>
  <c r="AR1950" i="6"/>
  <c r="AR1933" i="6"/>
  <c r="AR1951" i="6"/>
  <c r="AR1002" i="6"/>
  <c r="AR1020" i="6"/>
  <c r="AR1019" i="6"/>
  <c r="AR994" i="6"/>
  <c r="AR1012" i="6"/>
  <c r="AR1013" i="6"/>
  <c r="AR170" i="6"/>
  <c r="AR165" i="6"/>
  <c r="AR173" i="6"/>
  <c r="AR160" i="6"/>
  <c r="AR178" i="6"/>
  <c r="AR132" i="6"/>
  <c r="AR150" i="6"/>
  <c r="AR2079" i="6"/>
  <c r="AR2097" i="6"/>
  <c r="AR136" i="6"/>
  <c r="AR2083" i="6"/>
  <c r="AR2101" i="6"/>
  <c r="AR122" i="6"/>
  <c r="AR140" i="6"/>
  <c r="AR2087" i="6"/>
  <c r="AR1937" i="6"/>
  <c r="AR1935" i="6"/>
  <c r="AR1936" i="6"/>
  <c r="AR1010" i="6"/>
  <c r="AR1005" i="6"/>
  <c r="AR998" i="6"/>
  <c r="AR997" i="6"/>
  <c r="AR1015" i="6"/>
  <c r="AR168" i="6"/>
  <c r="AR163" i="6"/>
  <c r="AR181" i="6"/>
  <c r="AR135" i="6"/>
  <c r="AR2082" i="6"/>
  <c r="AR2100" i="6"/>
  <c r="AR139" i="6"/>
  <c r="AR2086" i="6"/>
  <c r="AR125" i="6"/>
  <c r="AR143" i="6"/>
  <c r="AR2072" i="6"/>
  <c r="AR2090" i="6"/>
  <c r="AR1922" i="6"/>
  <c r="AR1940" i="6"/>
  <c r="AR1938" i="6"/>
  <c r="AR1939" i="6"/>
  <c r="AR1008" i="6"/>
  <c r="AR1016" i="6"/>
  <c r="AR1000" i="6"/>
  <c r="AR1018" i="6"/>
  <c r="AR153" i="6"/>
  <c r="AR171" i="6"/>
  <c r="AR155" i="6"/>
  <c r="AR166" i="6"/>
  <c r="AR179" i="6"/>
  <c r="AR138" i="6"/>
  <c r="AR2085" i="6"/>
  <c r="AR124" i="6"/>
  <c r="AR142" i="6"/>
  <c r="AR2089" i="6"/>
  <c r="AR128" i="6"/>
  <c r="AR146" i="6"/>
  <c r="AR2075" i="6"/>
  <c r="AR2093" i="6"/>
  <c r="AR1925" i="6"/>
  <c r="AR1943" i="6"/>
  <c r="AR1923" i="6"/>
  <c r="AR1941" i="6"/>
  <c r="AR1924" i="6"/>
  <c r="AR1942" i="6"/>
  <c r="AR993" i="6"/>
  <c r="AR1011" i="6"/>
  <c r="AR992" i="6"/>
  <c r="AR1003" i="6"/>
  <c r="AR1021" i="6"/>
  <c r="AR158" i="6"/>
  <c r="AR156" i="6"/>
  <c r="AR174" i="6"/>
  <c r="AR161" i="6"/>
  <c r="AR169" i="6"/>
  <c r="X1832" i="3"/>
  <c r="X1502" i="3"/>
  <c r="AJ992" i="3"/>
  <c r="X422" i="6"/>
  <c r="X2132" i="6"/>
  <c r="AI1082" i="6"/>
  <c r="X902" i="6"/>
  <c r="X872" i="6"/>
  <c r="X122" i="6"/>
  <c r="AI872" i="6"/>
  <c r="AI632" i="6"/>
  <c r="X452" i="6"/>
  <c r="AI1142" i="6"/>
  <c r="AI902" i="6"/>
  <c r="AI962" i="6"/>
  <c r="AI122" i="6"/>
  <c r="X2" i="6"/>
  <c r="AI992" i="6"/>
  <c r="AI2132" i="6"/>
  <c r="AI2072" i="6"/>
  <c r="AI2162" i="6"/>
  <c r="AI1292" i="6"/>
  <c r="X1262" i="6"/>
  <c r="X782" i="6"/>
  <c r="X302" i="6"/>
  <c r="X752" i="6"/>
  <c r="AI692" i="6"/>
  <c r="AI152" i="6"/>
  <c r="AI812" i="6"/>
  <c r="AI512" i="6"/>
  <c r="AI662" i="6"/>
  <c r="X212" i="6"/>
  <c r="X152" i="6"/>
  <c r="AI242" i="6"/>
  <c r="X962" i="6"/>
  <c r="X482" i="6"/>
  <c r="X242" i="6"/>
  <c r="AI2222" i="6"/>
  <c r="AI1592" i="6"/>
  <c r="X1142" i="6"/>
  <c r="X1082" i="6"/>
  <c r="X1112" i="6"/>
  <c r="AI782" i="6"/>
  <c r="X992" i="6"/>
  <c r="X722" i="6"/>
  <c r="X2162" i="6"/>
  <c r="X1292" i="6"/>
  <c r="X812" i="6"/>
  <c r="AI212" i="6"/>
  <c r="AI2042" i="6"/>
  <c r="X2072" i="6"/>
  <c r="AI1952" i="6"/>
  <c r="X1862" i="6"/>
  <c r="AI1802" i="6"/>
  <c r="X1352" i="6"/>
  <c r="X1652" i="6"/>
  <c r="AI1442" i="6"/>
  <c r="AI302" i="6"/>
  <c r="X512" i="6"/>
  <c r="AI482" i="6"/>
  <c r="AI422" i="6"/>
  <c r="AI2" i="6"/>
  <c r="AI2102" i="6"/>
  <c r="X692" i="6"/>
  <c r="X392" i="6"/>
  <c r="AI752" i="6"/>
  <c r="X662" i="6"/>
  <c r="AI2342" i="6"/>
  <c r="X2222" i="6"/>
  <c r="X1952" i="6"/>
  <c r="AI1052" i="6"/>
  <c r="X1052" i="6"/>
  <c r="AI392" i="6"/>
  <c r="AI1922" i="6"/>
  <c r="X1802" i="6"/>
  <c r="X1442" i="6"/>
  <c r="AI1742" i="6"/>
  <c r="AI1112" i="6"/>
  <c r="X572" i="6"/>
  <c r="AI272" i="6"/>
  <c r="X2042" i="6"/>
  <c r="AI452" i="6"/>
  <c r="X2342" i="6"/>
  <c r="X2192" i="6"/>
  <c r="X1922" i="6"/>
  <c r="X1742" i="6"/>
  <c r="AI1352" i="6"/>
  <c r="AI542" i="6"/>
  <c r="AI572" i="6"/>
  <c r="X632" i="6"/>
  <c r="AI722" i="6"/>
  <c r="X2312" i="6"/>
  <c r="AI2282" i="6"/>
  <c r="AI1652" i="6"/>
  <c r="X1592" i="6"/>
  <c r="X1622" i="6"/>
  <c r="AI2312" i="6"/>
  <c r="X2102" i="6"/>
  <c r="AI1862" i="6"/>
  <c r="AI1262" i="6"/>
  <c r="X542" i="6"/>
  <c r="AI2192" i="6"/>
  <c r="AI1622" i="6"/>
  <c r="X2282" i="6"/>
  <c r="E42" i="6" l="1"/>
  <c r="F42" i="6"/>
  <c r="E30" i="6"/>
  <c r="F73" i="6"/>
  <c r="F69" i="6"/>
  <c r="F65" i="6"/>
  <c r="F61" i="6"/>
  <c r="F57" i="6"/>
  <c r="F53" i="6"/>
  <c r="F49" i="6"/>
  <c r="F45" i="6"/>
  <c r="F41" i="6"/>
  <c r="F37" i="6"/>
  <c r="F33" i="6"/>
  <c r="F29" i="6"/>
  <c r="F25" i="6"/>
  <c r="F21" i="6"/>
  <c r="F17" i="6"/>
  <c r="F13" i="6"/>
  <c r="F9" i="6"/>
  <c r="F5" i="6"/>
  <c r="F66" i="6"/>
  <c r="F38" i="6"/>
  <c r="F6" i="6"/>
  <c r="E73" i="6"/>
  <c r="E69" i="6"/>
  <c r="E65" i="6"/>
  <c r="E61" i="6"/>
  <c r="E57" i="6"/>
  <c r="E53" i="6"/>
  <c r="E49" i="6"/>
  <c r="E45" i="6"/>
  <c r="E41" i="6"/>
  <c r="E37" i="6"/>
  <c r="E33" i="6"/>
  <c r="E29" i="6"/>
  <c r="E25" i="6"/>
  <c r="E21" i="6"/>
  <c r="E17" i="6"/>
  <c r="E13" i="6"/>
  <c r="E9" i="6"/>
  <c r="F62" i="6"/>
  <c r="F26" i="6"/>
  <c r="F76" i="6"/>
  <c r="F72" i="6"/>
  <c r="F68" i="6"/>
  <c r="F64" i="6"/>
  <c r="F60" i="6"/>
  <c r="F56" i="6"/>
  <c r="F52" i="6"/>
  <c r="F48" i="6"/>
  <c r="F44" i="6"/>
  <c r="F40" i="6"/>
  <c r="F36" i="6"/>
  <c r="F32" i="6"/>
  <c r="F28" i="6"/>
  <c r="F24" i="6"/>
  <c r="F20" i="6"/>
  <c r="F16" i="6"/>
  <c r="F12" i="6"/>
  <c r="F8" i="6"/>
  <c r="F4" i="6"/>
  <c r="F74" i="6"/>
  <c r="F14" i="6"/>
  <c r="E76" i="6"/>
  <c r="E72" i="6"/>
  <c r="E68" i="6"/>
  <c r="E64" i="6"/>
  <c r="E60" i="6"/>
  <c r="E56" i="6"/>
  <c r="E52" i="6"/>
  <c r="E48" i="6"/>
  <c r="E44" i="6"/>
  <c r="E40" i="6"/>
  <c r="E36" i="6"/>
  <c r="E32" i="6"/>
  <c r="E28" i="6"/>
  <c r="E24" i="6"/>
  <c r="E20" i="6"/>
  <c r="E16" i="6"/>
  <c r="E12" i="6"/>
  <c r="E8" i="6"/>
  <c r="F70" i="6"/>
  <c r="F46" i="6"/>
  <c r="F2" i="6"/>
  <c r="F75" i="6"/>
  <c r="F71" i="6"/>
  <c r="F67" i="6"/>
  <c r="F63" i="6"/>
  <c r="F59" i="6"/>
  <c r="F55" i="6"/>
  <c r="F51" i="6"/>
  <c r="F47" i="6"/>
  <c r="F43" i="6"/>
  <c r="F39" i="6"/>
  <c r="F35" i="6"/>
  <c r="F31" i="6"/>
  <c r="F27" i="6"/>
  <c r="F23" i="6"/>
  <c r="F19" i="6"/>
  <c r="F15" i="6"/>
  <c r="F11" i="6"/>
  <c r="F7" i="6"/>
  <c r="F50" i="6"/>
  <c r="F18" i="6"/>
  <c r="E75" i="6"/>
  <c r="E71" i="6"/>
  <c r="E67" i="6"/>
  <c r="E63" i="6"/>
  <c r="E59" i="6"/>
  <c r="E55" i="6"/>
  <c r="E51" i="6"/>
  <c r="E47" i="6"/>
  <c r="E43" i="6"/>
  <c r="E39" i="6"/>
  <c r="E35" i="6"/>
  <c r="E31" i="6"/>
  <c r="E27" i="6"/>
  <c r="E23" i="6"/>
  <c r="E19" i="6"/>
  <c r="E15" i="6"/>
  <c r="E11" i="6"/>
  <c r="E7" i="6"/>
  <c r="F54" i="6"/>
  <c r="F22" i="6"/>
  <c r="E74" i="6"/>
  <c r="E70" i="6"/>
  <c r="E66" i="6"/>
  <c r="E62" i="6"/>
  <c r="E58" i="6"/>
  <c r="E54" i="6"/>
  <c r="E50" i="6"/>
  <c r="E46" i="6"/>
  <c r="E38" i="6"/>
  <c r="E34" i="6"/>
  <c r="E26" i="6"/>
  <c r="E22" i="6"/>
  <c r="E18" i="6"/>
  <c r="E14" i="6"/>
  <c r="E10" i="6"/>
  <c r="E6" i="6"/>
  <c r="F58" i="6"/>
  <c r="F34" i="6"/>
  <c r="F10" i="6"/>
  <c r="AJ2" i="3"/>
  <c r="AS994" i="6"/>
  <c r="AQ2074" i="6"/>
  <c r="AQ1012" i="6"/>
  <c r="AQ1950" i="6"/>
  <c r="AS2084" i="6"/>
  <c r="AQ175" i="6"/>
  <c r="AQ1933" i="6"/>
  <c r="AQ156" i="6"/>
  <c r="AQ1941" i="6"/>
  <c r="AS2089" i="6"/>
  <c r="AQ142" i="6"/>
  <c r="AS2086" i="6"/>
  <c r="AQ181" i="6"/>
  <c r="AQ1005" i="6"/>
  <c r="AS1933" i="6"/>
  <c r="AS2098" i="6"/>
  <c r="AS2094" i="6"/>
  <c r="AQ147" i="6"/>
  <c r="AS2092" i="6"/>
  <c r="AQ137" i="6"/>
  <c r="AS156" i="6"/>
  <c r="AS158" i="6"/>
  <c r="AS142" i="6"/>
  <c r="AS2097" i="6"/>
  <c r="AS2079" i="6"/>
  <c r="AQ2099" i="6"/>
  <c r="AQ2091" i="6"/>
  <c r="AS1929" i="6"/>
  <c r="AS996" i="6"/>
  <c r="AS992" i="6"/>
  <c r="AS1011" i="6"/>
  <c r="AQ1018" i="6"/>
  <c r="AQ1940" i="6"/>
  <c r="AQ2100" i="6"/>
  <c r="AS1015" i="6"/>
  <c r="AS122" i="6"/>
  <c r="AQ1923" i="6"/>
  <c r="AQ1922" i="6"/>
  <c r="AQ1936" i="6"/>
  <c r="AS169" i="6"/>
  <c r="AS993" i="6"/>
  <c r="AS1941" i="6"/>
  <c r="AQ1000" i="6"/>
  <c r="AQ1008" i="6"/>
  <c r="AS168" i="6"/>
  <c r="AQ150" i="6"/>
  <c r="AS137" i="6"/>
  <c r="AS2076" i="6"/>
  <c r="AQ1925" i="6"/>
  <c r="AS1943" i="6"/>
  <c r="AQ2093" i="6"/>
  <c r="AS155" i="6"/>
  <c r="AQ1939" i="6"/>
  <c r="AQ997" i="6"/>
  <c r="AQ1937" i="6"/>
  <c r="AS136" i="6"/>
  <c r="AQ132" i="6"/>
  <c r="AQ1949" i="6"/>
  <c r="AQ1944" i="6"/>
  <c r="AQ149" i="6"/>
  <c r="AS145" i="6"/>
  <c r="AQ179" i="6"/>
  <c r="AS1018" i="6"/>
  <c r="AQ165" i="6"/>
  <c r="AQ170" i="6"/>
  <c r="AQ1019" i="6"/>
  <c r="AS133" i="6"/>
  <c r="AQ1009" i="6"/>
  <c r="AS1947" i="6"/>
  <c r="AS1931" i="6"/>
  <c r="AQ1927" i="6"/>
  <c r="AQ158" i="6"/>
  <c r="AS1021" i="6"/>
  <c r="AS1003" i="6"/>
  <c r="AQ1011" i="6"/>
  <c r="AQ993" i="6"/>
  <c r="AS1924" i="6"/>
  <c r="AS124" i="6"/>
  <c r="AS2085" i="6"/>
  <c r="AQ155" i="6"/>
  <c r="AQ171" i="6"/>
  <c r="AQ2090" i="6"/>
  <c r="AQ143" i="6"/>
  <c r="AQ125" i="6"/>
  <c r="AQ2082" i="6"/>
  <c r="AS135" i="6"/>
  <c r="AS163" i="6"/>
  <c r="AQ1015" i="6"/>
  <c r="AS140" i="6"/>
  <c r="AQ122" i="6"/>
  <c r="AS173" i="6"/>
  <c r="AS1012" i="6"/>
  <c r="AQ994" i="6"/>
  <c r="AS1019" i="6"/>
  <c r="AQ1020" i="6"/>
  <c r="AQ133" i="6"/>
  <c r="AQ2094" i="6"/>
  <c r="AQ129" i="6"/>
  <c r="AQ180" i="6"/>
  <c r="AS1007" i="6"/>
  <c r="AQ1948" i="6"/>
  <c r="AQ1930" i="6"/>
  <c r="AQ2095" i="6"/>
  <c r="AS130" i="6"/>
  <c r="AQ126" i="6"/>
  <c r="AS154" i="6"/>
  <c r="AQ164" i="6"/>
  <c r="AS1006" i="6"/>
  <c r="AQ1014" i="6"/>
  <c r="AQ996" i="6"/>
  <c r="AQ1928" i="6"/>
  <c r="AQ2092" i="6"/>
  <c r="AQ161" i="6"/>
  <c r="AQ2085" i="6"/>
  <c r="AQ1951" i="6"/>
  <c r="AQ1934" i="6"/>
  <c r="AQ1004" i="6"/>
  <c r="AS2099" i="6"/>
  <c r="AS148" i="6"/>
  <c r="AS2091" i="6"/>
  <c r="AS172" i="6"/>
  <c r="AS995" i="6"/>
  <c r="AQ127" i="6"/>
  <c r="AQ1003" i="6"/>
  <c r="AQ162" i="6"/>
  <c r="AQ999" i="6"/>
  <c r="AS2077" i="6"/>
  <c r="AS2073" i="6"/>
  <c r="AQ154" i="6"/>
  <c r="AQ995" i="6"/>
  <c r="AS1014" i="6"/>
  <c r="AQ2078" i="6"/>
  <c r="AQ169" i="6"/>
  <c r="AQ1021" i="6"/>
  <c r="AQ1943" i="6"/>
  <c r="AS2075" i="6"/>
  <c r="AS146" i="6"/>
  <c r="AS128" i="6"/>
  <c r="AS1016" i="6"/>
  <c r="AQ2072" i="6"/>
  <c r="AQ139" i="6"/>
  <c r="AS1010" i="6"/>
  <c r="AQ2079" i="6"/>
  <c r="AS157" i="6"/>
  <c r="AS162" i="6"/>
  <c r="AS176" i="6"/>
  <c r="AQ1017" i="6"/>
  <c r="AQ148" i="6"/>
  <c r="AQ144" i="6"/>
  <c r="AQ159" i="6"/>
  <c r="AQ2096" i="6"/>
  <c r="AQ2088" i="6"/>
  <c r="AS174" i="6"/>
  <c r="AQ1924" i="6"/>
  <c r="AS138" i="6"/>
  <c r="AS166" i="6"/>
  <c r="AQ153" i="6"/>
  <c r="AS1000" i="6"/>
  <c r="AQ1016" i="6"/>
  <c r="AS1939" i="6"/>
  <c r="AQ1938" i="6"/>
  <c r="AS1940" i="6"/>
  <c r="AS2090" i="6"/>
  <c r="AS125" i="6"/>
  <c r="AS181" i="6"/>
  <c r="AQ168" i="6"/>
  <c r="AS1005" i="6"/>
  <c r="AS2087" i="6"/>
  <c r="AS2101" i="6"/>
  <c r="AS2083" i="6"/>
  <c r="AS150" i="6"/>
  <c r="AS178" i="6"/>
  <c r="AS1013" i="6"/>
  <c r="AQ2084" i="6"/>
  <c r="AQ152" i="6"/>
  <c r="AS1017" i="6"/>
  <c r="AS999" i="6"/>
  <c r="AS2095" i="6"/>
  <c r="AQ172" i="6"/>
  <c r="AQ177" i="6"/>
  <c r="AQ1945" i="6"/>
  <c r="AS1944" i="6"/>
  <c r="AQ1946" i="6"/>
  <c r="AS2078" i="6"/>
  <c r="AS2074" i="6"/>
  <c r="AS2088" i="6"/>
  <c r="AS1942" i="6"/>
  <c r="AS2093" i="6"/>
  <c r="AS153" i="6"/>
  <c r="AS1922" i="6"/>
  <c r="AQ163" i="6"/>
  <c r="AS997" i="6"/>
  <c r="AS1937" i="6"/>
  <c r="AQ140" i="6"/>
  <c r="AQ2101" i="6"/>
  <c r="AS132" i="6"/>
  <c r="AS1951" i="6"/>
  <c r="AS1950" i="6"/>
  <c r="AQ1932" i="6"/>
  <c r="AS1934" i="6"/>
  <c r="AS175" i="6"/>
  <c r="AS152" i="6"/>
  <c r="AQ1007" i="6"/>
  <c r="AQ1929" i="6"/>
  <c r="AS1949" i="6"/>
  <c r="AS2081" i="6"/>
  <c r="AQ134" i="6"/>
  <c r="AQ2077" i="6"/>
  <c r="AQ2073" i="6"/>
  <c r="AS144" i="6"/>
  <c r="AS126" i="6"/>
  <c r="AS159" i="6"/>
  <c r="AS164" i="6"/>
  <c r="AS1001" i="6"/>
  <c r="AQ1926" i="6"/>
  <c r="AS1946" i="6"/>
  <c r="AQ131" i="6"/>
  <c r="AQ145" i="6"/>
  <c r="AS127" i="6"/>
  <c r="AQ141" i="6"/>
  <c r="AQ123" i="6"/>
  <c r="AQ166" i="6"/>
  <c r="AS1938" i="6"/>
  <c r="AQ1935" i="6"/>
  <c r="AQ136" i="6"/>
  <c r="AS165" i="6"/>
  <c r="AS170" i="6"/>
  <c r="AQ1002" i="6"/>
  <c r="AS167" i="6"/>
  <c r="AQ992" i="6"/>
  <c r="AS1923" i="6"/>
  <c r="AS1925" i="6"/>
  <c r="AQ2075" i="6"/>
  <c r="AS179" i="6"/>
  <c r="AS1008" i="6"/>
  <c r="AS2072" i="6"/>
  <c r="AS2100" i="6"/>
  <c r="AS2082" i="6"/>
  <c r="AS998" i="6"/>
  <c r="AS1936" i="6"/>
  <c r="AS160" i="6"/>
  <c r="AS1020" i="6"/>
  <c r="AS2080" i="6"/>
  <c r="AK2080" i="6" s="1"/>
  <c r="AS151" i="6"/>
  <c r="AS147" i="6"/>
  <c r="AQ157" i="6"/>
  <c r="AS180" i="6"/>
  <c r="AQ176" i="6"/>
  <c r="AS1009" i="6"/>
  <c r="AQ1947" i="6"/>
  <c r="AQ1931" i="6"/>
  <c r="AQ2081" i="6"/>
  <c r="AS134" i="6"/>
  <c r="AQ130" i="6"/>
  <c r="AQ167" i="6"/>
  <c r="AS177" i="6"/>
  <c r="AQ1006" i="6"/>
  <c r="AS1926" i="6"/>
  <c r="AS1928" i="6"/>
  <c r="AS149" i="6"/>
  <c r="AS131" i="6"/>
  <c r="AS161" i="6"/>
  <c r="AQ174" i="6"/>
  <c r="AQ1942" i="6"/>
  <c r="AQ146" i="6"/>
  <c r="AQ128" i="6"/>
  <c r="AQ2089" i="6"/>
  <c r="AQ124" i="6"/>
  <c r="AQ138" i="6"/>
  <c r="AS171" i="6"/>
  <c r="AS143" i="6"/>
  <c r="AQ2086" i="6"/>
  <c r="AS139" i="6"/>
  <c r="AQ135" i="6"/>
  <c r="AQ998" i="6"/>
  <c r="AQ1010" i="6"/>
  <c r="AS1935" i="6"/>
  <c r="AQ2087" i="6"/>
  <c r="AQ2083" i="6"/>
  <c r="AQ2097" i="6"/>
  <c r="AQ178" i="6"/>
  <c r="AQ160" i="6"/>
  <c r="AQ173" i="6"/>
  <c r="AQ1013" i="6"/>
  <c r="AS1002" i="6"/>
  <c r="AS1932" i="6"/>
  <c r="AQ2098" i="6"/>
  <c r="AQ151" i="6"/>
  <c r="AQ2076" i="6"/>
  <c r="AS129" i="6"/>
  <c r="AS1004" i="6"/>
  <c r="AS1948" i="6"/>
  <c r="AS1930" i="6"/>
  <c r="AQ1001" i="6"/>
  <c r="AS1945" i="6"/>
  <c r="AS1927" i="6"/>
  <c r="AS2096" i="6"/>
  <c r="AS141" i="6"/>
  <c r="AS123" i="6"/>
  <c r="A5" i="3"/>
  <c r="B4" i="3"/>
  <c r="AK122" i="6" l="1"/>
  <c r="AK996" i="6"/>
  <c r="AK2092" i="6"/>
  <c r="AK1012" i="6"/>
  <c r="AK136" i="6"/>
  <c r="AK1003" i="6"/>
  <c r="AK2099" i="6"/>
  <c r="AK1943" i="6"/>
  <c r="AK1930" i="6"/>
  <c r="AK1019" i="6"/>
  <c r="AK994" i="6"/>
  <c r="AK2091" i="6"/>
  <c r="AK1941" i="6"/>
  <c r="AK1000" i="6"/>
  <c r="AK2076" i="6"/>
  <c r="AK1929" i="6"/>
  <c r="AK1950" i="6"/>
  <c r="AK2084" i="6"/>
  <c r="AK995" i="6"/>
  <c r="AK1008" i="6"/>
  <c r="AK2073" i="6"/>
  <c r="AK1951" i="6"/>
  <c r="AK2074" i="6"/>
  <c r="AK1005" i="6"/>
  <c r="AK155" i="6"/>
  <c r="AK1940" i="6"/>
  <c r="AK2079" i="6"/>
  <c r="AK137" i="6"/>
  <c r="AK1011" i="6"/>
  <c r="AK1922" i="6"/>
  <c r="AK1933" i="6"/>
  <c r="AK148" i="6"/>
  <c r="AK1923" i="6"/>
  <c r="AK1937" i="6"/>
  <c r="AK156" i="6"/>
  <c r="AK154" i="6"/>
  <c r="AK143" i="6"/>
  <c r="AK1928" i="6"/>
  <c r="AK180" i="6"/>
  <c r="AK1947" i="6"/>
  <c r="AK171" i="6"/>
  <c r="AK163" i="6"/>
  <c r="AK2098" i="6"/>
  <c r="AK1936" i="6"/>
  <c r="AK2086" i="6"/>
  <c r="AK181" i="6"/>
  <c r="AK1925" i="6"/>
  <c r="AK1948" i="6"/>
  <c r="AK142" i="6"/>
  <c r="AK2083" i="6"/>
  <c r="AK2078" i="6"/>
  <c r="AK168" i="6"/>
  <c r="AK1004" i="6"/>
  <c r="AK2089" i="6"/>
  <c r="AK1009" i="6"/>
  <c r="AK127" i="6"/>
  <c r="AK2093" i="6"/>
  <c r="AK999" i="6"/>
  <c r="AK2085" i="6"/>
  <c r="AK125" i="6"/>
  <c r="AK158" i="6"/>
  <c r="AK997" i="6"/>
  <c r="AK1015" i="6"/>
  <c r="AK993" i="6"/>
  <c r="AK153" i="6"/>
  <c r="AK1934" i="6"/>
  <c r="AK1018" i="6"/>
  <c r="AK2097" i="6"/>
  <c r="AK2094" i="6"/>
  <c r="AK1021" i="6"/>
  <c r="AK1927" i="6"/>
  <c r="AK1926" i="6"/>
  <c r="AK176" i="6"/>
  <c r="AK179" i="6"/>
  <c r="AK992" i="6"/>
  <c r="AK159" i="6"/>
  <c r="AK1944" i="6"/>
  <c r="AK1017" i="6"/>
  <c r="AK1016" i="6"/>
  <c r="AK164" i="6"/>
  <c r="AK1939" i="6"/>
  <c r="AK1924" i="6"/>
  <c r="AK1006" i="6"/>
  <c r="AK1020" i="6"/>
  <c r="AK1949" i="6"/>
  <c r="AK2072" i="6"/>
  <c r="AK161" i="6"/>
  <c r="AK157" i="6"/>
  <c r="AK2075" i="6"/>
  <c r="AK170" i="6"/>
  <c r="AK2090" i="6"/>
  <c r="AK169" i="6"/>
  <c r="AK2077" i="6"/>
  <c r="AK1014" i="6"/>
  <c r="AK2095" i="6"/>
  <c r="AK1931" i="6"/>
  <c r="AK2100" i="6"/>
  <c r="AK165" i="6"/>
  <c r="AK1007" i="6"/>
  <c r="AK162" i="6"/>
  <c r="AK2096" i="6"/>
  <c r="AK129" i="6"/>
  <c r="AK2087" i="6"/>
  <c r="AK128" i="6"/>
  <c r="AK160" i="6"/>
  <c r="AK2082" i="6"/>
  <c r="AK175" i="6"/>
  <c r="AK145" i="6"/>
  <c r="AK139" i="6"/>
  <c r="AK134" i="6"/>
  <c r="AK152" i="6"/>
  <c r="AK172" i="6"/>
  <c r="AK173" i="6"/>
  <c r="AK146" i="6"/>
  <c r="AK131" i="6"/>
  <c r="AK147" i="6"/>
  <c r="AK126" i="6"/>
  <c r="AK133" i="6"/>
  <c r="AK1946" i="6"/>
  <c r="AK138" i="6"/>
  <c r="AK1010" i="6"/>
  <c r="AK149" i="6"/>
  <c r="AK140" i="6"/>
  <c r="AK144" i="6"/>
  <c r="AK132" i="6"/>
  <c r="AK150" i="6"/>
  <c r="AK130" i="6"/>
  <c r="AK135" i="6"/>
  <c r="AK124" i="6"/>
  <c r="AK1001" i="6"/>
  <c r="AK2088" i="6"/>
  <c r="AK178" i="6"/>
  <c r="AK998" i="6"/>
  <c r="AK2101" i="6"/>
  <c r="AK1932" i="6"/>
  <c r="AK123" i="6"/>
  <c r="AK174" i="6"/>
  <c r="AK1002" i="6"/>
  <c r="AK166" i="6"/>
  <c r="AK141" i="6"/>
  <c r="AK1013" i="6"/>
  <c r="AK1935" i="6"/>
  <c r="AK2081" i="6"/>
  <c r="AK1945" i="6"/>
  <c r="AK1938" i="6"/>
  <c r="AK1942" i="6"/>
  <c r="AK151" i="6"/>
  <c r="AK167" i="6"/>
  <c r="AK177" i="6"/>
  <c r="A6" i="3"/>
  <c r="AT2072" i="6" l="1"/>
  <c r="AT152" i="6"/>
  <c r="AT992" i="6"/>
  <c r="AT122" i="6"/>
  <c r="AT1922" i="6"/>
  <c r="A7" i="3"/>
  <c r="B5" i="3" l="1"/>
  <c r="A8" i="3"/>
  <c r="A9" i="3" l="1"/>
  <c r="B6" i="3" l="1"/>
  <c r="A10" i="3"/>
  <c r="A11" i="3" l="1"/>
  <c r="A12" i="3" l="1"/>
  <c r="A13" i="3" l="1"/>
  <c r="A14" i="3" l="1"/>
  <c r="A15" i="3" l="1"/>
  <c r="A16" i="3" l="1"/>
  <c r="A17" i="3" l="1"/>
  <c r="A18" i="3" l="1"/>
  <c r="A19" i="3" l="1"/>
  <c r="A20" i="3" l="1"/>
  <c r="A21" i="3" l="1"/>
  <c r="A22" i="3" l="1"/>
  <c r="A23" i="3" l="1"/>
  <c r="A24" i="3" l="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B19" i="3" l="1"/>
  <c r="A81" i="3"/>
  <c r="A82" i="3" s="1"/>
  <c r="A83" i="3" s="1"/>
  <c r="A84" i="3" s="1"/>
  <c r="B7" i="3"/>
  <c r="B8" i="3"/>
  <c r="B10" i="3"/>
  <c r="B9" i="3"/>
  <c r="B12" i="3"/>
  <c r="B11" i="3"/>
  <c r="B13" i="3"/>
  <c r="B15" i="3"/>
  <c r="B14" i="3"/>
  <c r="B16" i="3"/>
  <c r="B17" i="3"/>
  <c r="B18" i="3"/>
  <c r="B20" i="3"/>
  <c r="B23" i="3"/>
  <c r="B29" i="3"/>
  <c r="B24" i="3"/>
  <c r="B28" i="3"/>
  <c r="B25" i="3"/>
  <c r="B36" i="3"/>
  <c r="B32" i="3"/>
  <c r="B31" i="3"/>
  <c r="B27" i="3"/>
  <c r="B26" i="3"/>
  <c r="B44" i="3"/>
  <c r="B41" i="3"/>
  <c r="B30" i="3"/>
  <c r="B34" i="3"/>
  <c r="B33" i="3"/>
  <c r="B56" i="3"/>
  <c r="B43" i="3"/>
  <c r="B47" i="3"/>
  <c r="B52" i="3"/>
  <c r="B37" i="3"/>
  <c r="B66" i="3"/>
  <c r="B70" i="3"/>
  <c r="B62" i="3"/>
  <c r="B75" i="3"/>
  <c r="B46" i="3"/>
  <c r="B64" i="3"/>
  <c r="B74" i="3"/>
  <c r="B61" i="3"/>
  <c r="B51" i="3"/>
  <c r="B50" i="3"/>
  <c r="B58" i="3"/>
  <c r="B68" i="3"/>
  <c r="B65" i="3"/>
  <c r="B38" i="3"/>
  <c r="B57" i="3"/>
  <c r="B72" i="3"/>
  <c r="B54" i="3"/>
  <c r="B59" i="3"/>
  <c r="B67" i="3"/>
  <c r="B49" i="3"/>
  <c r="B39" i="3"/>
  <c r="B42" i="3"/>
  <c r="B35" i="3"/>
  <c r="B21" i="3"/>
  <c r="B55" i="3"/>
  <c r="B69" i="3"/>
  <c r="B60" i="3"/>
  <c r="B48" i="3"/>
  <c r="B73" i="3"/>
  <c r="B40" i="3"/>
  <c r="B76" i="3"/>
  <c r="B45" i="3"/>
  <c r="B53" i="3"/>
  <c r="B71" i="3"/>
  <c r="B63" i="3"/>
  <c r="B22" i="3"/>
  <c r="B80" i="3" l="1"/>
  <c r="B83" i="3"/>
  <c r="B84" i="3"/>
  <c r="B81" i="3"/>
  <c r="B82" i="3"/>
  <c r="BB3" i="6" l="1"/>
  <c r="BC3" i="6"/>
  <c r="BD3" i="6"/>
  <c r="BC84" i="6"/>
  <c r="BD81" i="6"/>
  <c r="BC76" i="6"/>
  <c r="BD73" i="6"/>
  <c r="BC68" i="6"/>
  <c r="BD65" i="6"/>
  <c r="BC60" i="6"/>
  <c r="BD57" i="6"/>
  <c r="BC52" i="6"/>
  <c r="BD49" i="6"/>
  <c r="BC44" i="6"/>
  <c r="BD41" i="6"/>
  <c r="BC36" i="6"/>
  <c r="BC81" i="6"/>
  <c r="BD78" i="6"/>
  <c r="BC73" i="6"/>
  <c r="BD70" i="6"/>
  <c r="BC65" i="6"/>
  <c r="BD62" i="6"/>
  <c r="BC57" i="6"/>
  <c r="BD54" i="6"/>
  <c r="BC49" i="6"/>
  <c r="BD46" i="6"/>
  <c r="BC41" i="6"/>
  <c r="BD38" i="6"/>
  <c r="BD83" i="6"/>
  <c r="BC78" i="6"/>
  <c r="BD75" i="6"/>
  <c r="BC70" i="6"/>
  <c r="BD67" i="6"/>
  <c r="BC62" i="6"/>
  <c r="BD59" i="6"/>
  <c r="BC54" i="6"/>
  <c r="BD51" i="6"/>
  <c r="BC46" i="6"/>
  <c r="BD43" i="6"/>
  <c r="BC38" i="6"/>
  <c r="BD35" i="6"/>
  <c r="BC83" i="6"/>
  <c r="BD80" i="6"/>
  <c r="BC75" i="6"/>
  <c r="BD72" i="6"/>
  <c r="BC67" i="6"/>
  <c r="BD64" i="6"/>
  <c r="BC59" i="6"/>
  <c r="BD56" i="6"/>
  <c r="BC51" i="6"/>
  <c r="BD48" i="6"/>
  <c r="BC43" i="6"/>
  <c r="BD40" i="6"/>
  <c r="BC35" i="6"/>
  <c r="BC80" i="6"/>
  <c r="BD77" i="6"/>
  <c r="BC72" i="6"/>
  <c r="BD69" i="6"/>
  <c r="BC64" i="6"/>
  <c r="BD61" i="6"/>
  <c r="BC56" i="6"/>
  <c r="BD53" i="6"/>
  <c r="BC48" i="6"/>
  <c r="BD45" i="6"/>
  <c r="BC40" i="6"/>
  <c r="BD37" i="6"/>
  <c r="BD39" i="6"/>
  <c r="BD82" i="6"/>
  <c r="BC77" i="6"/>
  <c r="BD74" i="6"/>
  <c r="BC69" i="6"/>
  <c r="BD66" i="6"/>
  <c r="BC61" i="6"/>
  <c r="BD58" i="6"/>
  <c r="BC53" i="6"/>
  <c r="BD50" i="6"/>
  <c r="BC45" i="6"/>
  <c r="BD42" i="6"/>
  <c r="BC37" i="6"/>
  <c r="BD34" i="6"/>
  <c r="BD79" i="6"/>
  <c r="BC74" i="6"/>
  <c r="BD71" i="6"/>
  <c r="BD63" i="6"/>
  <c r="BC58" i="6"/>
  <c r="BC50" i="6"/>
  <c r="BC42" i="6"/>
  <c r="BC34" i="6"/>
  <c r="BC82" i="6"/>
  <c r="BC66" i="6"/>
  <c r="BD55" i="6"/>
  <c r="BD47" i="6"/>
  <c r="BD84" i="6"/>
  <c r="BC79" i="6"/>
  <c r="BD76" i="6"/>
  <c r="BC71" i="6"/>
  <c r="BD68" i="6"/>
  <c r="BC63" i="6"/>
  <c r="BD60" i="6"/>
  <c r="BC55" i="6"/>
  <c r="BD52" i="6"/>
  <c r="BC47" i="6"/>
  <c r="BD44" i="6"/>
  <c r="BC39" i="6"/>
  <c r="BD36" i="6"/>
  <c r="BB36" i="6"/>
  <c r="BB58" i="6"/>
  <c r="BB60" i="6"/>
  <c r="BB67" i="6"/>
  <c r="BB56" i="6"/>
  <c r="BB54" i="6"/>
  <c r="BB34" i="6"/>
  <c r="BB44" i="6"/>
  <c r="BB75" i="6"/>
  <c r="BB65" i="6"/>
  <c r="BB72" i="6"/>
  <c r="BB63" i="6"/>
  <c r="BB45" i="6"/>
  <c r="BB42" i="6"/>
  <c r="BB49" i="6"/>
  <c r="BB77" i="6"/>
  <c r="BB64" i="6"/>
  <c r="BB80" i="6"/>
  <c r="BB66" i="6"/>
  <c r="BB47" i="6"/>
  <c r="BB59" i="6"/>
  <c r="BB41" i="6"/>
  <c r="BB61" i="6"/>
  <c r="BB39" i="6"/>
  <c r="BB35" i="6"/>
  <c r="BB37" i="6"/>
  <c r="BB38" i="6"/>
  <c r="BB82" i="6"/>
  <c r="BB79" i="6"/>
  <c r="BB68" i="6"/>
  <c r="BB76" i="6"/>
  <c r="BB71" i="6"/>
  <c r="BB51" i="6"/>
  <c r="BB46" i="6"/>
  <c r="BB78" i="6"/>
  <c r="BB84" i="6"/>
  <c r="BB57" i="6"/>
  <c r="BB55" i="6"/>
  <c r="BB73" i="6"/>
  <c r="BB81" i="6"/>
  <c r="BB50" i="6"/>
  <c r="BB40" i="6"/>
  <c r="BB52" i="6"/>
  <c r="BB53" i="6"/>
  <c r="BB83" i="6"/>
  <c r="BB48" i="6"/>
  <c r="BB70" i="6"/>
  <c r="BB74" i="6"/>
  <c r="BB43" i="6"/>
  <c r="BB69" i="6"/>
  <c r="BC7" i="6"/>
  <c r="BC11" i="6"/>
  <c r="BB12" i="6"/>
  <c r="AV51" i="6" l="1"/>
  <c r="AV76" i="6"/>
  <c r="AV41" i="6"/>
  <c r="AV73" i="6"/>
  <c r="AV48" i="6"/>
  <c r="AV59" i="6"/>
  <c r="AV55" i="6"/>
  <c r="AV74" i="6"/>
  <c r="AV53" i="6"/>
  <c r="AV57" i="6"/>
  <c r="AV80" i="6"/>
  <c r="AV64" i="6"/>
  <c r="AV3" i="6"/>
  <c r="AV47" i="6"/>
  <c r="AV35" i="6"/>
  <c r="AV69" i="6"/>
  <c r="AV78" i="6"/>
  <c r="AV43" i="6"/>
  <c r="AV50" i="6"/>
  <c r="AV37" i="6"/>
  <c r="AV83" i="6"/>
  <c r="AV40" i="6"/>
  <c r="AV72" i="6"/>
  <c r="AV67" i="6"/>
  <c r="AV81" i="6"/>
  <c r="AV52" i="6"/>
  <c r="AV84" i="6"/>
  <c r="AV75" i="6"/>
  <c r="AV42" i="6"/>
  <c r="AV54" i="6"/>
  <c r="AV45" i="6"/>
  <c r="AV46" i="6"/>
  <c r="AV63" i="6"/>
  <c r="AV58" i="6"/>
  <c r="AV38" i="6"/>
  <c r="AV44" i="6"/>
  <c r="AV71" i="6"/>
  <c r="AV60" i="6"/>
  <c r="AV36" i="6"/>
  <c r="AV56" i="6"/>
  <c r="AV68" i="6"/>
  <c r="AV70" i="6"/>
  <c r="AV61" i="6"/>
  <c r="AV65" i="6"/>
  <c r="AV82" i="6"/>
  <c r="AV49" i="6"/>
  <c r="AV34" i="6"/>
  <c r="AV77" i="6"/>
  <c r="AV79" i="6"/>
  <c r="AV39" i="6"/>
  <c r="AV66" i="6"/>
  <c r="BD13" i="6"/>
  <c r="BC32" i="6"/>
  <c r="BB7" i="6"/>
  <c r="BB11" i="6"/>
  <c r="BB23" i="6"/>
  <c r="BB13" i="6"/>
  <c r="BD32" i="6" l="1"/>
  <c r="BD11" i="6"/>
  <c r="AV11" i="6" s="1"/>
  <c r="BD23" i="6" l="1"/>
  <c r="BD8" i="6"/>
  <c r="BC9" i="6"/>
  <c r="BC23" i="6"/>
  <c r="AV23" i="6" l="1"/>
  <c r="BC10" i="6"/>
  <c r="BD9" i="6"/>
  <c r="BD33" i="6"/>
  <c r="BC6" i="6"/>
  <c r="BD10" i="6"/>
  <c r="BC12" i="6"/>
  <c r="BB6" i="6"/>
  <c r="BD7" i="6" l="1"/>
  <c r="AV7" i="6" s="1"/>
  <c r="BD12" i="6" l="1"/>
  <c r="AV12" i="6" s="1"/>
  <c r="BD6" i="6" l="1"/>
  <c r="AV6" i="6" s="1"/>
  <c r="BC8" i="6" l="1"/>
  <c r="BB33" i="6"/>
  <c r="BB10" i="6"/>
  <c r="AV10" i="6" l="1"/>
  <c r="BC13" i="6"/>
  <c r="AV13" i="6" s="1"/>
  <c r="BB8" i="6" l="1"/>
  <c r="AV8" i="6" l="1"/>
  <c r="BB9" i="6" l="1"/>
  <c r="AV9" i="6" l="1"/>
  <c r="BC33" i="6"/>
  <c r="AV33" i="6" s="1"/>
  <c r="BC18" i="6" l="1"/>
  <c r="BD21" i="6"/>
  <c r="BC16" i="6"/>
  <c r="BD25" i="6"/>
  <c r="BC22" i="6"/>
  <c r="BB14" i="6"/>
  <c r="BD14" i="6" l="1"/>
  <c r="BB22" i="6"/>
  <c r="BB21" i="6"/>
  <c r="BD24" i="6" l="1"/>
  <c r="BC25" i="6"/>
  <c r="BB24" i="6"/>
  <c r="BC19" i="6" l="1"/>
  <c r="BB19" i="6"/>
  <c r="BD20" i="6" l="1"/>
  <c r="BB16" i="6"/>
  <c r="BC21" i="6" l="1"/>
  <c r="AV21" i="6" s="1"/>
  <c r="BD19" i="6" l="1"/>
  <c r="AV19" i="6" s="1"/>
  <c r="BB25" i="6" l="1"/>
  <c r="AV25" i="6" l="1"/>
  <c r="BC20" i="6"/>
  <c r="BC24" i="6" l="1"/>
  <c r="AV24" i="6" s="1"/>
  <c r="BB15" i="6" l="1"/>
  <c r="BB20" i="6"/>
  <c r="AV20" i="6" l="1"/>
  <c r="BB26" i="6" l="1"/>
  <c r="BC26" i="6" l="1"/>
  <c r="BD26" i="6" l="1"/>
  <c r="AV26" i="6" s="1"/>
  <c r="BC15" i="6" l="1"/>
  <c r="BD15" i="6" l="1"/>
  <c r="AV15" i="6" s="1"/>
  <c r="BB18" i="6" l="1"/>
  <c r="BD22" i="6" l="1"/>
  <c r="AV22" i="6" s="1"/>
  <c r="BD18" i="6" l="1"/>
  <c r="AV18" i="6" s="1"/>
  <c r="BD16" i="6" l="1"/>
  <c r="AV16" i="6" s="1"/>
  <c r="BC14" i="6" l="1"/>
  <c r="AV14" i="6" s="1"/>
  <c r="BD31" i="6" l="1"/>
  <c r="BD27" i="6"/>
  <c r="BC31" i="6"/>
  <c r="BC27" i="6"/>
  <c r="BC28" i="6"/>
  <c r="BB31" i="6"/>
  <c r="AV31" i="6" l="1"/>
  <c r="BD28" i="6"/>
  <c r="BC29" i="6" l="1"/>
  <c r="BD29" i="6"/>
  <c r="BB29" i="6"/>
  <c r="AV29" i="6" l="1"/>
  <c r="BB28" i="6" l="1"/>
  <c r="AV28" i="6" l="1"/>
  <c r="BB27" i="6" l="1"/>
  <c r="AV27" i="6" l="1"/>
  <c r="BD4" i="6"/>
  <c r="BD30" i="6" l="1"/>
  <c r="BC5" i="6"/>
  <c r="BC17" i="6"/>
  <c r="BB30" i="6"/>
  <c r="BC30" i="6" l="1"/>
  <c r="AV30" i="6" s="1"/>
  <c r="BC4" i="6" l="1"/>
  <c r="BD17" i="6"/>
  <c r="BD5" i="6"/>
  <c r="BB4" i="6"/>
  <c r="AV4" i="6" l="1"/>
  <c r="BB17" i="6" l="1"/>
  <c r="AV17" i="6" l="1"/>
  <c r="BB5" i="6" l="1"/>
  <c r="AV5" i="6" l="1"/>
  <c r="BB32" i="6"/>
  <c r="BB62" i="6"/>
  <c r="AV62" i="6" s="1"/>
  <c r="BE62" i="6" s="1"/>
  <c r="E5" i="6" s="1"/>
  <c r="AV32" i="6" l="1"/>
  <c r="BE2" i="6"/>
  <c r="E2" i="6" l="1"/>
  <c r="BE32" i="6"/>
  <c r="E4" i="6" s="1"/>
  <c r="A3" i="2" l="1"/>
  <c r="Q5" i="2" s="1"/>
  <c r="M40" i="2"/>
  <c r="M31" i="2"/>
  <c r="O39" i="2"/>
  <c r="O38" i="2"/>
  <c r="O37" i="2"/>
  <c r="O44" i="2"/>
  <c r="N30" i="2"/>
  <c r="O22" i="2"/>
  <c r="N48" i="2"/>
  <c r="M21" i="2"/>
  <c r="M22" i="2"/>
  <c r="M18" i="2"/>
  <c r="M37" i="2"/>
  <c r="O29" i="2"/>
  <c r="M35" i="2"/>
  <c r="O18" i="2"/>
  <c r="M44" i="2"/>
  <c r="N18" i="2"/>
  <c r="O43" i="2"/>
  <c r="O26" i="2"/>
  <c r="M20" i="2"/>
  <c r="M25" i="2"/>
  <c r="M29" i="2"/>
  <c r="M46" i="2"/>
  <c r="N42" i="2"/>
  <c r="N39" i="2"/>
  <c r="M15" i="2"/>
  <c r="M38" i="2"/>
  <c r="M45" i="2"/>
  <c r="O40" i="2"/>
  <c r="N19" i="2"/>
  <c r="O35" i="2"/>
  <c r="M42" i="2"/>
  <c r="N26" i="2"/>
  <c r="N23" i="2"/>
  <c r="N27" i="2"/>
  <c r="O17" i="2"/>
  <c r="N33" i="2"/>
  <c r="N28" i="2"/>
  <c r="M32" i="2"/>
  <c r="M23" i="2"/>
  <c r="N41" i="2"/>
  <c r="M39" i="2"/>
  <c r="N38" i="2"/>
  <c r="N44" i="2"/>
  <c r="N22" i="2"/>
  <c r="N17" i="2"/>
  <c r="M27" i="2"/>
  <c r="M28" i="2"/>
  <c r="O36" i="2"/>
  <c r="M48" i="2"/>
  <c r="O32" i="2"/>
  <c r="O42" i="2"/>
  <c r="O16" i="2"/>
  <c r="M33" i="2"/>
  <c r="O45" i="2"/>
  <c r="O27" i="2"/>
  <c r="M26" i="2"/>
  <c r="O33" i="2"/>
  <c r="O46" i="2"/>
  <c r="N16" i="2"/>
  <c r="M41" i="2"/>
  <c r="O28" i="2"/>
  <c r="N40" i="2"/>
  <c r="O48" i="2"/>
  <c r="N37" i="2"/>
  <c r="M43" i="2"/>
  <c r="N25" i="2"/>
  <c r="N35" i="2"/>
  <c r="N31" i="2"/>
  <c r="M30" i="2"/>
  <c r="N21" i="2"/>
  <c r="O20" i="2"/>
  <c r="N45" i="2"/>
  <c r="O23" i="2"/>
  <c r="N32" i="2"/>
  <c r="M16" i="2"/>
  <c r="N29" i="2"/>
  <c r="N46" i="2"/>
  <c r="O21" i="2"/>
  <c r="O31" i="2"/>
  <c r="N2" i="2"/>
  <c r="M19" i="2"/>
  <c r="N36" i="2"/>
  <c r="O19" i="2"/>
  <c r="O25" i="2"/>
  <c r="N20" i="2"/>
  <c r="O30" i="2"/>
  <c r="N15" i="2"/>
  <c r="O15" i="2"/>
  <c r="M36" i="2"/>
  <c r="N43" i="2"/>
  <c r="M17" i="2"/>
  <c r="O41" i="2"/>
  <c r="F48" i="2" l="1"/>
  <c r="D48" i="2"/>
  <c r="E48" i="2"/>
  <c r="F15" i="2"/>
  <c r="I15" i="2"/>
  <c r="D15" i="2"/>
  <c r="E15" i="2"/>
  <c r="I18" i="2"/>
  <c r="D18" i="2"/>
  <c r="F18" i="2"/>
  <c r="E18" i="2"/>
  <c r="I31" i="2"/>
  <c r="D31" i="2"/>
  <c r="F31" i="2"/>
  <c r="E31" i="2"/>
  <c r="I17" i="2"/>
  <c r="D17" i="2"/>
  <c r="E17" i="2"/>
  <c r="F17" i="2"/>
  <c r="E45" i="2"/>
  <c r="I45" i="2"/>
  <c r="D45" i="2"/>
  <c r="F45" i="2"/>
  <c r="I42" i="2"/>
  <c r="D42" i="2"/>
  <c r="E42" i="2"/>
  <c r="F42" i="2"/>
  <c r="I43" i="2"/>
  <c r="D43" i="2"/>
  <c r="F43" i="2"/>
  <c r="E43" i="2"/>
  <c r="I44" i="2"/>
  <c r="D44" i="2"/>
  <c r="F44" i="2"/>
  <c r="E44" i="2"/>
  <c r="I46" i="2"/>
  <c r="D46" i="2"/>
  <c r="E46" i="2"/>
  <c r="F46" i="2"/>
  <c r="E28" i="2"/>
  <c r="F28" i="2"/>
  <c r="I28" i="2"/>
  <c r="D28" i="2"/>
  <c r="F30" i="2"/>
  <c r="I30" i="2"/>
  <c r="D30" i="2"/>
  <c r="E30" i="2"/>
  <c r="F32" i="2"/>
  <c r="I32" i="2"/>
  <c r="D32" i="2"/>
  <c r="E32" i="2"/>
  <c r="F37" i="2"/>
  <c r="I37" i="2"/>
  <c r="D37" i="2"/>
  <c r="E37" i="2"/>
  <c r="F29" i="2"/>
  <c r="E29" i="2"/>
  <c r="I29" i="2"/>
  <c r="D29" i="2"/>
  <c r="F41" i="2"/>
  <c r="E41" i="2"/>
  <c r="I41" i="2"/>
  <c r="D41" i="2"/>
  <c r="I35" i="2"/>
  <c r="D35" i="2"/>
  <c r="E35" i="2"/>
  <c r="F35" i="2"/>
  <c r="E39" i="2"/>
  <c r="I39" i="2"/>
  <c r="D39" i="2"/>
  <c r="F39" i="2"/>
  <c r="I40" i="2"/>
  <c r="D40" i="2"/>
  <c r="E40" i="2"/>
  <c r="F40" i="2"/>
  <c r="F33" i="2"/>
  <c r="I33" i="2"/>
  <c r="D33" i="2"/>
  <c r="E33" i="2"/>
  <c r="E36" i="2"/>
  <c r="I36" i="2"/>
  <c r="D36" i="2"/>
  <c r="F36" i="2"/>
  <c r="E16" i="2"/>
  <c r="E22" i="2"/>
  <c r="I16" i="2"/>
  <c r="D16" i="2"/>
  <c r="I22" i="2"/>
  <c r="D22" i="2"/>
  <c r="F22" i="2"/>
  <c r="F16" i="2"/>
  <c r="E21" i="2"/>
  <c r="I21" i="2"/>
  <c r="D21" i="2"/>
  <c r="F21" i="2"/>
  <c r="I27" i="2"/>
  <c r="D27" i="2"/>
  <c r="E27" i="2"/>
  <c r="F27" i="2"/>
  <c r="I23" i="2"/>
  <c r="D23" i="2"/>
  <c r="F23" i="2"/>
  <c r="E23" i="2"/>
  <c r="F19" i="2"/>
  <c r="I19" i="2"/>
  <c r="D19" i="2"/>
  <c r="E19" i="2"/>
  <c r="F26" i="2"/>
  <c r="E26" i="2"/>
  <c r="I26" i="2"/>
  <c r="D26" i="2"/>
  <c r="F20" i="2"/>
  <c r="I20" i="2"/>
  <c r="D20" i="2"/>
  <c r="E20" i="2"/>
  <c r="E38" i="2"/>
  <c r="I38" i="2"/>
  <c r="D38" i="2"/>
  <c r="F38" i="2"/>
  <c r="F25" i="2"/>
  <c r="I25" i="2"/>
  <c r="D25" i="2"/>
  <c r="E25" i="2"/>
  <c r="N3" i="2"/>
  <c r="R2" i="2"/>
  <c r="Q2" i="2"/>
  <c r="R5" i="2"/>
  <c r="P2" i="2"/>
  <c r="P5" i="2"/>
  <c r="O2" i="2"/>
  <c r="J20" i="2"/>
  <c r="H16" i="2"/>
  <c r="J32" i="2"/>
  <c r="H41" i="2"/>
  <c r="H23" i="2"/>
  <c r="J46" i="2"/>
  <c r="K21" i="2"/>
  <c r="H39" i="2"/>
  <c r="H43" i="2"/>
  <c r="J17" i="2"/>
  <c r="K41" i="2"/>
  <c r="K39" i="2"/>
  <c r="K23" i="2"/>
  <c r="H37" i="2"/>
  <c r="H25" i="2"/>
  <c r="H44" i="2"/>
  <c r="K37" i="2"/>
  <c r="J26" i="2"/>
  <c r="K44" i="2"/>
  <c r="H46" i="2"/>
  <c r="H17" i="2"/>
  <c r="K19" i="2"/>
  <c r="J22" i="2"/>
  <c r="J39" i="2"/>
  <c r="J48" i="2"/>
  <c r="H45" i="2"/>
  <c r="K20" i="2"/>
  <c r="J40" i="2"/>
  <c r="K43" i="2"/>
  <c r="J25" i="2"/>
  <c r="K26" i="2"/>
  <c r="J38" i="2"/>
  <c r="H15" i="2"/>
  <c r="H36" i="2"/>
  <c r="H48" i="2"/>
  <c r="J23" i="2"/>
  <c r="K15" i="2"/>
  <c r="J21" i="2"/>
  <c r="H20" i="2"/>
  <c r="H19" i="2"/>
  <c r="J36" i="2"/>
  <c r="K38" i="2"/>
  <c r="H32" i="2"/>
  <c r="H28" i="2"/>
  <c r="J18" i="2"/>
  <c r="K45" i="2"/>
  <c r="K48" i="2"/>
  <c r="K40" i="2"/>
  <c r="J19" i="2"/>
  <c r="H22" i="2"/>
  <c r="J35" i="2"/>
  <c r="K31" i="2"/>
  <c r="K16" i="2"/>
  <c r="H21" i="2"/>
  <c r="H30" i="2"/>
  <c r="H38" i="2"/>
  <c r="K36" i="2"/>
  <c r="K35" i="2"/>
  <c r="J37" i="2"/>
  <c r="H42" i="2"/>
  <c r="J42" i="2"/>
  <c r="H33" i="2"/>
  <c r="K22" i="2"/>
  <c r="K42" i="2"/>
  <c r="H35" i="2"/>
  <c r="K32" i="2"/>
  <c r="J27" i="2"/>
  <c r="K33" i="2"/>
  <c r="K17" i="2"/>
  <c r="H18" i="2"/>
  <c r="J15" i="2"/>
  <c r="J33" i="2"/>
  <c r="J29" i="2"/>
  <c r="H40" i="2"/>
  <c r="J16" i="2"/>
  <c r="H27" i="2"/>
  <c r="J30" i="2"/>
  <c r="H26" i="2"/>
  <c r="J31" i="2"/>
  <c r="K25" i="2"/>
  <c r="J28" i="2"/>
  <c r="J43" i="2"/>
  <c r="K28" i="2"/>
  <c r="J45" i="2"/>
  <c r="J41" i="2"/>
  <c r="H29" i="2"/>
  <c r="K30" i="2"/>
  <c r="H31" i="2"/>
  <c r="J44" i="2"/>
  <c r="K46" i="2"/>
  <c r="K18" i="2"/>
  <c r="K29" i="2"/>
  <c r="K27" i="2"/>
  <c r="O3" i="2" l="1"/>
  <c r="R3" i="2"/>
  <c r="P3" i="2"/>
  <c r="Q3" i="2"/>
  <c r="A4" i="6"/>
  <c r="N4" i="2" l="1"/>
  <c r="B2" i="2" s="1"/>
  <c r="A5" i="6"/>
  <c r="A6" i="6" s="1"/>
  <c r="H6" i="2"/>
  <c r="F1" i="2" s="1"/>
  <c r="A7" i="6" l="1"/>
  <c r="A8" i="6" l="1"/>
  <c r="A9" i="6" l="1"/>
  <c r="A10" i="6" l="1"/>
  <c r="A11" i="6" l="1"/>
  <c r="A12" i="6" l="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B3" i="6" l="1" a="1"/>
  <c r="B3" i="6" s="1"/>
  <c r="B4" i="6" s="1" a="1"/>
  <c r="B4" i="6" s="1"/>
  <c r="B5" i="6" l="1" a="1"/>
  <c r="B5" i="6" s="1"/>
  <c r="B6" i="6" l="1" a="1"/>
  <c r="B6" i="6" s="1"/>
  <c r="B7" i="6" s="1" a="1"/>
  <c r="B7" i="6" s="1"/>
  <c r="B8" i="6" l="1" a="1"/>
  <c r="B8" i="6" s="1"/>
  <c r="B9" i="6" l="1" a="1"/>
  <c r="B9" i="6" s="1"/>
  <c r="B10" i="6" s="1" a="1"/>
  <c r="B10" i="6" s="1"/>
  <c r="B11" i="6" l="1" a="1"/>
  <c r="B11" i="6" s="1"/>
  <c r="B12" i="6" s="1" a="1"/>
  <c r="B12" i="6" s="1"/>
  <c r="B13" i="6" l="1" a="1"/>
  <c r="B13" i="6" s="1"/>
  <c r="B14" i="6" s="1" a="1"/>
  <c r="B14" i="6" s="1"/>
  <c r="B15" i="6" l="1" a="1"/>
  <c r="B15" i="6" s="1"/>
  <c r="B16" i="6" s="1" a="1"/>
  <c r="B16" i="6" s="1"/>
  <c r="B17" i="6" s="1" a="1"/>
  <c r="B17" i="6" s="1"/>
  <c r="B18" i="6" l="1" a="1"/>
  <c r="B18" i="6" s="1"/>
  <c r="B19" i="6" s="1" a="1"/>
  <c r="B19" i="6" s="1"/>
  <c r="B20" i="6" l="1" a="1"/>
  <c r="B20" i="6" s="1"/>
  <c r="B21" i="6" s="1" a="1"/>
  <c r="B21" i="6" s="1"/>
  <c r="B22" i="6" l="1" a="1"/>
  <c r="B22" i="6" s="1"/>
  <c r="B23" i="6" s="1" a="1"/>
  <c r="B23" i="6" s="1"/>
  <c r="B24" i="6" l="1" a="1"/>
  <c r="B24" i="6" s="1"/>
  <c r="B25" i="6" s="1" a="1"/>
  <c r="B25" i="6" s="1"/>
  <c r="B26" i="6" l="1" a="1"/>
  <c r="B26" i="6" s="1"/>
  <c r="B27" i="6" s="1" a="1"/>
  <c r="B27" i="6" s="1"/>
  <c r="B28" i="6" s="1" a="1"/>
  <c r="B28" i="6" s="1"/>
  <c r="B29" i="6" l="1" a="1"/>
  <c r="B29" i="6" s="1"/>
  <c r="B30" i="6" s="1" a="1"/>
  <c r="B30" i="6" s="1"/>
  <c r="B31" i="6" s="1" a="1"/>
  <c r="B31" i="6" s="1"/>
  <c r="B32" i="6" l="1" a="1"/>
  <c r="B32" i="6" s="1"/>
  <c r="B33" i="6" l="1" a="1"/>
  <c r="B33" i="6" s="1"/>
  <c r="B34" i="6" s="1" a="1"/>
  <c r="B34" i="6" s="1"/>
  <c r="B35" i="6" l="1" a="1"/>
  <c r="B35" i="6" s="1"/>
  <c r="B36" i="6" s="1" a="1"/>
  <c r="B36" i="6" s="1"/>
  <c r="B37" i="6" l="1" a="1"/>
  <c r="B37" i="6" s="1"/>
  <c r="B38" i="6" l="1" a="1"/>
  <c r="B38" i="6" s="1"/>
  <c r="B39" i="6" l="1" a="1"/>
  <c r="B39" i="6" s="1"/>
  <c r="B40" i="6" s="1" a="1"/>
  <c r="B40" i="6" s="1"/>
  <c r="B41" i="6" l="1" a="1"/>
  <c r="B41" i="6" s="1"/>
  <c r="B42" i="6" l="1" a="1"/>
  <c r="B42" i="6" s="1"/>
  <c r="B43" i="6" s="1" a="1"/>
  <c r="B43" i="6" s="1"/>
  <c r="B44" i="6" s="1" a="1"/>
  <c r="B44" i="6" s="1"/>
  <c r="B45" i="6" l="1" a="1"/>
  <c r="B45" i="6" s="1"/>
  <c r="B46" i="6" s="1" a="1"/>
  <c r="B46" i="6" s="1"/>
  <c r="B47" i="6" l="1" a="1"/>
  <c r="B47" i="6" s="1"/>
  <c r="B48" i="6" s="1" a="1"/>
  <c r="B48" i="6" s="1"/>
  <c r="B49" i="6" l="1" a="1"/>
  <c r="B49" i="6" s="1"/>
  <c r="B50" i="6" s="1" a="1"/>
  <c r="B50" i="6" s="1"/>
  <c r="B51" i="6" l="1" a="1"/>
  <c r="B51" i="6" s="1"/>
  <c r="B52" i="6" l="1" a="1"/>
  <c r="B52" i="6" s="1"/>
  <c r="B53" i="6" l="1" a="1"/>
  <c r="B53" i="6" s="1"/>
  <c r="B54" i="6" l="1" a="1"/>
  <c r="B54" i="6" s="1"/>
  <c r="B55" i="6" l="1" a="1"/>
  <c r="B55" i="6" s="1"/>
  <c r="B56" i="6" l="1" a="1"/>
  <c r="B56" i="6" s="1"/>
  <c r="B57" i="6" l="1" a="1"/>
  <c r="B57" i="6" s="1"/>
  <c r="B58" i="6" l="1" a="1"/>
  <c r="B58" i="6" s="1"/>
  <c r="B59" i="6" s="1" a="1"/>
  <c r="B59" i="6" s="1"/>
  <c r="B60" i="6" l="1" a="1"/>
  <c r="B60" i="6" s="1"/>
  <c r="B61" i="6" s="1" a="1"/>
  <c r="B61" i="6" s="1"/>
  <c r="B62" i="6" l="1" a="1"/>
  <c r="B62" i="6" s="1"/>
  <c r="B63" i="6" s="1" a="1"/>
  <c r="B63" i="6" s="1"/>
  <c r="B64" i="6" l="1" a="1"/>
  <c r="B64" i="6" s="1"/>
  <c r="B65" i="6" l="1" a="1"/>
  <c r="B65" i="6" s="1"/>
  <c r="B66" i="6" s="1" a="1"/>
  <c r="B66" i="6" s="1"/>
  <c r="B67" i="6" l="1" a="1"/>
  <c r="B67" i="6" s="1"/>
  <c r="B68" i="6" s="1" a="1"/>
  <c r="B68" i="6" s="1"/>
  <c r="B69" i="6" l="1" a="1"/>
  <c r="B69" i="6" s="1"/>
  <c r="B70" i="6" l="1" a="1"/>
  <c r="B70" i="6" s="1"/>
  <c r="B71" i="6" l="1" a="1"/>
  <c r="B71" i="6" s="1"/>
  <c r="B72" i="6" s="1" a="1"/>
  <c r="B72" i="6" s="1"/>
  <c r="B73" i="6" l="1" a="1"/>
  <c r="B73" i="6" s="1"/>
  <c r="B74" i="6" l="1" a="1"/>
  <c r="B74" i="6" s="1"/>
  <c r="B75" i="6" s="1" a="1"/>
  <c r="B75" i="6" s="1"/>
  <c r="B76" i="6" l="1" a="1"/>
  <c r="B76" i="6" s="1"/>
  <c r="B77" i="6" l="1" a="1"/>
  <c r="B77" i="6" s="1"/>
  <c r="B78" i="6" s="1" a="1"/>
  <c r="B78" i="6" s="1"/>
  <c r="B79" i="6" l="1" a="1"/>
  <c r="B79" i="6" s="1"/>
  <c r="B80" i="6" s="1" a="1"/>
  <c r="B80" i="6" s="1"/>
  <c r="B81" i="6" s="1" a="1"/>
  <c r="B81" i="6" s="1"/>
  <c r="B82" i="6" l="1" a="1"/>
  <c r="B82" i="6" s="1"/>
  <c r="B83" i="6" s="1" a="1"/>
  <c r="B83" i="6" s="1"/>
  <c r="B84" i="6" l="1" a="1"/>
  <c r="B84" i="6"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<sst xmlns="http://schemas.openxmlformats.org/spreadsheetml/2006/main" count="28314" uniqueCount="317">
  <si>
    <t>Dept</t>
  </si>
  <si>
    <t>LVL</t>
  </si>
  <si>
    <t>Staff No</t>
  </si>
  <si>
    <t>Glasgow Life</t>
  </si>
  <si>
    <t>Cultural Services</t>
  </si>
  <si>
    <t>Convention Bureau</t>
  </si>
  <si>
    <t>Infrastructure Support</t>
  </si>
  <si>
    <t>Finance</t>
  </si>
  <si>
    <t>Sport</t>
  </si>
  <si>
    <t>Events</t>
  </si>
  <si>
    <t>Tramway</t>
  </si>
  <si>
    <t>Cultural Venues</t>
  </si>
  <si>
    <t>Public Halls</t>
  </si>
  <si>
    <t>Burrell Project</t>
  </si>
  <si>
    <t>Community Engagement</t>
  </si>
  <si>
    <t>Community Services North East</t>
  </si>
  <si>
    <t>Learning</t>
  </si>
  <si>
    <t>Community Services North West</t>
  </si>
  <si>
    <t>Library Services (Mitchell)</t>
  </si>
  <si>
    <t>Community Services South</t>
  </si>
  <si>
    <t>Operations</t>
  </si>
  <si>
    <t>Development</t>
  </si>
  <si>
    <t>Library Services/ Community Libraries</t>
  </si>
  <si>
    <t>Community Library Operations</t>
  </si>
  <si>
    <t>Conservation</t>
  </si>
  <si>
    <t>Editorial</t>
  </si>
  <si>
    <t>Riverside</t>
  </si>
  <si>
    <t>GMRC, SSSM, PP</t>
  </si>
  <si>
    <t>GoMA/Kelvin Hall</t>
  </si>
  <si>
    <t>Admin</t>
  </si>
  <si>
    <t>Retail</t>
  </si>
  <si>
    <t>Sport Operations Area 1</t>
  </si>
  <si>
    <t>Sport Operations Area 2</t>
  </si>
  <si>
    <t>Sport Operations Area 3</t>
  </si>
  <si>
    <t>Sport Operations Area 4</t>
  </si>
  <si>
    <t>Sport Operations Area 5</t>
  </si>
  <si>
    <t>Tollcross Cluster</t>
  </si>
  <si>
    <t>Emirates</t>
  </si>
  <si>
    <t>Scotstoun Campus</t>
  </si>
  <si>
    <t>School of Sport</t>
  </si>
  <si>
    <t>School of sport</t>
  </si>
  <si>
    <t>RESULTS</t>
  </si>
  <si>
    <t>Results are shown for % Positive, % Neutral, and % Negative</t>
  </si>
  <si>
    <t xml:space="preserve">% Positive refers to the proportion of respondents who either stated 'always' or 'usually' with each statement </t>
  </si>
  <si>
    <t>Response Rate</t>
  </si>
  <si>
    <t>% Neutral is the proportion of respondents who stated 'sometimes' with each statement</t>
  </si>
  <si>
    <t>% Negative refers to the proportion of respondents who either stated 'rarely' or 'never' with each statement</t>
  </si>
  <si>
    <t>Due to rounding of all scores to whole numbers, the total scores illustrated on your charts may occasionally be</t>
  </si>
  <si>
    <t>Based on Positive Score Only
% Variance From</t>
  </si>
  <si>
    <t>1% point higher or lower than 100%</t>
  </si>
  <si>
    <t>Last 3 Columns</t>
  </si>
  <si>
    <t>Previous Year by Question</t>
  </si>
  <si>
    <t>This Report Overall Result</t>
  </si>
  <si>
    <t>GL by Question</t>
  </si>
  <si>
    <t>Variance from GL Total</t>
  </si>
  <si>
    <t>Positive</t>
  </si>
  <si>
    <t>Neutral</t>
  </si>
  <si>
    <t>Negative</t>
  </si>
  <si>
    <t>I am kept informed about what Glasgow Life is trying to achieve</t>
  </si>
  <si>
    <t>On the whole, I believe the directorate are doing the right things to ensure Glasgow Life is successful</t>
  </si>
  <si>
    <t>In my venue/area I am proud of the difference we make to the lives of those in Glasgow</t>
  </si>
  <si>
    <t>I regularly look for ways to serve our customers better</t>
  </si>
  <si>
    <t>I am proud to recommend Glasgow Life services</t>
  </si>
  <si>
    <t>I tell people that Glasgow Life is a good place to work</t>
  </si>
  <si>
    <t>I intend to be working for Glasgow Life in 12 months</t>
  </si>
  <si>
    <t>I feel there are mechanisms which give me the opportunity to put my views and ideas forward</t>
  </si>
  <si>
    <t>I believe the results of this colleague survey will be acted upon</t>
  </si>
  <si>
    <t>My Job</t>
  </si>
  <si>
    <t>I know what I am expected to achieve in my job</t>
  </si>
  <si>
    <t>I believe the amount of work I have to do is manageable</t>
  </si>
  <si>
    <t>I have the information I need to do my job well</t>
  </si>
  <si>
    <t>I have access to the training I need to do my job effectively</t>
  </si>
  <si>
    <t>There are opportunities for me to learn and develop within Glasgow Life</t>
  </si>
  <si>
    <t>I feel appreciated for the work I do</t>
  </si>
  <si>
    <t>In comparison with people in similar jobs in other organisations I feel my terms and conditions are reasonable</t>
  </si>
  <si>
    <t>I am satisfied with my business area working environment</t>
  </si>
  <si>
    <t>My Manager</t>
  </si>
  <si>
    <t>My manager agrees clear performance objectives with me</t>
  </si>
  <si>
    <t>My manager provides regular feedback on how I am performing</t>
  </si>
  <si>
    <t>My manager motivates me to deliver</t>
  </si>
  <si>
    <t>My manager treats me with respect</t>
  </si>
  <si>
    <t>My manager praises me when I have done a good job</t>
  </si>
  <si>
    <t>My manager makes effective, timely decisions</t>
  </si>
  <si>
    <t>My manager listens to my ideas and involves me</t>
  </si>
  <si>
    <t>My manager helps me be more effective in my job</t>
  </si>
  <si>
    <t>My manager delivers on commitments</t>
  </si>
  <si>
    <t>My manager trusts me to get on with my job</t>
  </si>
  <si>
    <t>My manager makes time to keep me informed about Glasgow Life’s performance, plans, and direction</t>
  </si>
  <si>
    <t>My manager encourages our team to work well with other teams</t>
  </si>
  <si>
    <t>Overall Result</t>
  </si>
  <si>
    <t>Category</t>
  </si>
  <si>
    <t>Q</t>
  </si>
  <si>
    <t>G</t>
  </si>
  <si>
    <t>A</t>
  </si>
  <si>
    <t>R</t>
  </si>
  <si>
    <t>Response</t>
  </si>
  <si>
    <t>Staff</t>
  </si>
  <si>
    <t>Gymnastics</t>
  </si>
  <si>
    <t>Sports Participation</t>
  </si>
  <si>
    <t>Swimming</t>
  </si>
  <si>
    <t>Commercial</t>
  </si>
  <si>
    <t>Glasgow Club</t>
  </si>
  <si>
    <t>Projects</t>
  </si>
  <si>
    <t>Club Coaching Volunteering</t>
  </si>
  <si>
    <t>Cohesion</t>
  </si>
  <si>
    <t>Community</t>
  </si>
  <si>
    <t>Physical Activity</t>
  </si>
  <si>
    <t>Sports Specific National Governing Bodies</t>
  </si>
  <si>
    <t>Finance and Corporate Services</t>
  </si>
  <si>
    <t>Marketing and Communications</t>
  </si>
  <si>
    <t>Arts, Music and Cultural Venues</t>
  </si>
  <si>
    <t>Arts and Music</t>
  </si>
  <si>
    <t>Libraries, Sport and Communities</t>
  </si>
  <si>
    <t>Adult Learning</t>
  </si>
  <si>
    <t>Service Development</t>
  </si>
  <si>
    <t>Programme Oversight</t>
  </si>
  <si>
    <t>Museums and Collections</t>
  </si>
  <si>
    <t>Museums Operational and Curatorial</t>
  </si>
  <si>
    <t>Burrell Museum</t>
  </si>
  <si>
    <t>Museums Collections and Programming</t>
  </si>
  <si>
    <t>Archives, Library Collections</t>
  </si>
  <si>
    <t>Logistics and Programming</t>
  </si>
  <si>
    <t>Development and Fundraising</t>
  </si>
  <si>
    <t>Tourism and Convention Bureau</t>
  </si>
  <si>
    <t>Development and Physical Activity</t>
  </si>
  <si>
    <t>Revenue and Projects</t>
  </si>
  <si>
    <t>Libraries and Communities</t>
  </si>
  <si>
    <t>Human Resources</t>
  </si>
  <si>
    <t>Culture, Tourism and Events</t>
  </si>
  <si>
    <t>Events, Community Letting and Box Office</t>
  </si>
  <si>
    <t>Research and Curatorial</t>
  </si>
  <si>
    <t>Learning and Engagement</t>
  </si>
  <si>
    <t>Business and Strategy</t>
  </si>
  <si>
    <t>Participation (Swimming and Gymnastics)</t>
  </si>
  <si>
    <t>Projects and Programming</t>
  </si>
  <si>
    <t>Kelvingrove/St Mungo's</t>
  </si>
  <si>
    <t>Collections and Access/Commissioning and Licensing</t>
  </si>
  <si>
    <t>Reader Development and Literacy</t>
  </si>
  <si>
    <t>Green shading shows where the score is higher than the comparators by 2% points or more</t>
  </si>
  <si>
    <t>Red shading shows where the score is lower than the comparators by 2% points or more
Amber shading shows where the score is within 2% points of the comparator</t>
  </si>
  <si>
    <t>Sport Operations</t>
  </si>
  <si>
    <t>City Marketing, External Relations and Infrastructure</t>
  </si>
  <si>
    <t>Sports and Events</t>
  </si>
  <si>
    <t>Communities and Libraries</t>
  </si>
  <si>
    <t>People Strategy and Resources</t>
  </si>
  <si>
    <t>Archives, Library Collections, Commissioning and Licensing</t>
  </si>
  <si>
    <t>Collections and Access</t>
  </si>
  <si>
    <t>Kelvingrove, St Mungo and Provands Lordship</t>
  </si>
  <si>
    <t>Health and Fitness</t>
  </si>
  <si>
    <t>Digital</t>
  </si>
  <si>
    <t>Museums, Collections and Programming</t>
  </si>
  <si>
    <t>Sport Operations - Bank</t>
  </si>
  <si>
    <t>People's Palace</t>
  </si>
  <si>
    <t xml:space="preserve">Libraries, Sport and Communities         </t>
  </si>
  <si>
    <t>Sport Operations Cluster 2</t>
  </si>
  <si>
    <t>Sport Operations Cluster 3</t>
  </si>
  <si>
    <t>Sport Operations Cluster 4</t>
  </si>
  <si>
    <t>Sport Operations Cluster 5</t>
  </si>
  <si>
    <t>Sport Operations Cluster 6</t>
  </si>
  <si>
    <t>Sport Operations Cluster 7</t>
  </si>
  <si>
    <t>Sport Operations Cluster 8</t>
  </si>
  <si>
    <t>#</t>
  </si>
  <si>
    <t>Participation</t>
  </si>
  <si>
    <t>Participation Sports Bank</t>
  </si>
  <si>
    <t>Ops/Infrastructure/Customer Experience</t>
  </si>
  <si>
    <t/>
  </si>
  <si>
    <t>Information Services and Systems</t>
  </si>
  <si>
    <t>Business and Strategy (Inc. Admin)</t>
  </si>
  <si>
    <t xml:space="preserve">Finance and Corporate Services                           </t>
  </si>
  <si>
    <t>Business and Strategy (inc. Admin)</t>
  </si>
  <si>
    <t xml:space="preserve"> ¬ Arts, Music and Cultural Venues</t>
  </si>
  <si>
    <t xml:space="preserve"> ¬ ¬ Arts and Music</t>
  </si>
  <si>
    <t xml:space="preserve"> ¬ ¬ ¬ Projects and Programming</t>
  </si>
  <si>
    <t xml:space="preserve"> ¬ ¬ ¬ Tramway</t>
  </si>
  <si>
    <t xml:space="preserve"> ¬ ¬ Cultural Venues</t>
  </si>
  <si>
    <t xml:space="preserve"> ¬ ¬ ¬ Events, Community Letting and Box Office</t>
  </si>
  <si>
    <t xml:space="preserve"> ¬ ¬ ¬ Public Halls</t>
  </si>
  <si>
    <t xml:space="preserve"> ¬ ¬ ¬ Cultural Venues Operations</t>
  </si>
  <si>
    <t xml:space="preserve"> ¬ ¬ ¬ Cultural Venues Operations ¬ Bank</t>
  </si>
  <si>
    <t xml:space="preserve"> ¬ Museums and Collections</t>
  </si>
  <si>
    <t xml:space="preserve"> ¬ ¬ Museums Operational and Curatorial</t>
  </si>
  <si>
    <t xml:space="preserve"> ¬ ¬ ¬ GoMA/Kelvin Hall</t>
  </si>
  <si>
    <t xml:space="preserve"> ¬ ¬ ¬ Kelvingrove/St Mungo's</t>
  </si>
  <si>
    <t xml:space="preserve"> ¬ ¬ ¬ Riverside</t>
  </si>
  <si>
    <t xml:space="preserve"> ¬ ¬ ¬ Peoples Palace</t>
  </si>
  <si>
    <t xml:space="preserve"> ¬ ¬ ¬ Research and Curatorial</t>
  </si>
  <si>
    <t xml:space="preserve"> ¬ ¬ ¬ Learning and Engagement</t>
  </si>
  <si>
    <t xml:space="preserve"> ¬ ¬ ¬ Burrell Museum</t>
  </si>
  <si>
    <t xml:space="preserve"> ¬ ¬ Museums, Collections and Programming</t>
  </si>
  <si>
    <t xml:space="preserve"> ¬ ¬ ¬ Archives, Library Collections</t>
  </si>
  <si>
    <t xml:space="preserve"> ¬ ¬ ¬ Collections and Access/Commissioning and Licensing</t>
  </si>
  <si>
    <t xml:space="preserve"> ¬ ¬ ¬ Conservation</t>
  </si>
  <si>
    <t xml:space="preserve"> ¬ ¬ ¬ Digital</t>
  </si>
  <si>
    <t xml:space="preserve"> ¬ ¬ ¬ Logistics and Programming</t>
  </si>
  <si>
    <t xml:space="preserve"> ¬ Events</t>
  </si>
  <si>
    <t xml:space="preserve"> ¬ Tourism and Convention Bureau</t>
  </si>
  <si>
    <t xml:space="preserve"> ¬ Marketing and Communications</t>
  </si>
  <si>
    <t xml:space="preserve"> ¬ Infrastructure Support</t>
  </si>
  <si>
    <t xml:space="preserve"> ¬ Finance (Inc. Retail)</t>
  </si>
  <si>
    <t xml:space="preserve"> ¬ ¬ Finance</t>
  </si>
  <si>
    <t xml:space="preserve"> ¬ ¬ ¬ Retail</t>
  </si>
  <si>
    <t xml:space="preserve"> ¬ Business and Strategy (Inc. Admin)</t>
  </si>
  <si>
    <t xml:space="preserve"> ¬ ¬ Business and Strategy</t>
  </si>
  <si>
    <t xml:space="preserve"> ¬ ¬ ¬ Admin</t>
  </si>
  <si>
    <t xml:space="preserve"> ¬ Human Resources</t>
  </si>
  <si>
    <t xml:space="preserve"> ¬ Development and Fundraising</t>
  </si>
  <si>
    <t xml:space="preserve"> ¬ Sport</t>
  </si>
  <si>
    <t xml:space="preserve"> ¬ ¬ Sport Operations</t>
  </si>
  <si>
    <t xml:space="preserve"> ¬ ¬ ¬ Sport Operations Area 1</t>
  </si>
  <si>
    <t xml:space="preserve"> ¬ ¬ ¬ Sport Operations Area 2</t>
  </si>
  <si>
    <t xml:space="preserve"> ¬ ¬ ¬ Sport Operations Area 3</t>
  </si>
  <si>
    <t xml:space="preserve"> ¬ ¬ ¬ Sport Operations Area 5</t>
  </si>
  <si>
    <t xml:space="preserve"> ¬ ¬ ¬ Tollcross Cluster</t>
  </si>
  <si>
    <t xml:space="preserve"> ¬ ¬ ¬ Emirates Cluster</t>
  </si>
  <si>
    <t xml:space="preserve"> ¬ ¬ ¬ Scotstoun Cluster</t>
  </si>
  <si>
    <t xml:space="preserve"> ¬ ¬ ¬ Sport Operations - Bank</t>
  </si>
  <si>
    <t xml:space="preserve"> ¬ ¬ Development and Physical Activity</t>
  </si>
  <si>
    <t xml:space="preserve"> ¬ ¬ ¬ Sport Development</t>
  </si>
  <si>
    <t xml:space="preserve"> ¬ ¬ ¬ School of Sport</t>
  </si>
  <si>
    <t xml:space="preserve"> ¬ ¬ Revenue and Projects</t>
  </si>
  <si>
    <t xml:space="preserve"> ¬ ¬ ¬ Participation (Swimming and Gymnastics)</t>
  </si>
  <si>
    <t xml:space="preserve"> ¬ ¬ ¬ Revenue and Projects ¬ Membership and Infrastructure</t>
  </si>
  <si>
    <t xml:space="preserve"> ¬ ¬ ¬ Health and Fitness Hub</t>
  </si>
  <si>
    <t xml:space="preserve"> ¬ Libraries and Communities</t>
  </si>
  <si>
    <t xml:space="preserve"> ¬ ¬ Communities</t>
  </si>
  <si>
    <t xml:space="preserve"> ¬ ¬ ¬ Adult Learning</t>
  </si>
  <si>
    <t xml:space="preserve"> ¬ ¬ ¬ Community Assets</t>
  </si>
  <si>
    <t xml:space="preserve"> ¬ ¬ ¬ Service Development</t>
  </si>
  <si>
    <t xml:space="preserve"> ¬ ¬ ¬ Youth</t>
  </si>
  <si>
    <t xml:space="preserve"> ¬ ¬ ¬ Community Development and Performance</t>
  </si>
  <si>
    <t xml:space="preserve"> ¬ ¬ ¬ Programme Oversight</t>
  </si>
  <si>
    <t xml:space="preserve"> ¬ ¬ ¬ Early Years Children and Families</t>
  </si>
  <si>
    <t xml:space="preserve"> ¬ ¬ Library Services/Community Libraries</t>
  </si>
  <si>
    <t xml:space="preserve"> ¬ ¬ ¬ Community Library Ops</t>
  </si>
  <si>
    <t xml:space="preserve"> ¬ ¬ ¬ Arts, Music and Festivals</t>
  </si>
  <si>
    <t xml:space="preserve"> ¬ ¬ ¬ Tramway  - Programmes, Operations and Technical</t>
  </si>
  <si>
    <t xml:space="preserve"> ¬ ¬ ¬ Cultural Venues Operations  - Bank</t>
  </si>
  <si>
    <t xml:space="preserve"> ¬ ¬ ¬ People's Palace</t>
  </si>
  <si>
    <t xml:space="preserve"> ¬ Finance, Retail and IT</t>
  </si>
  <si>
    <t xml:space="preserve"> ¬ ¬ ¬ Finance and IT</t>
  </si>
  <si>
    <t xml:space="preserve"> ¬ ¬ ¬ Business and Strategy</t>
  </si>
  <si>
    <t xml:space="preserve"> ¬ ¬ ¬ Sport Operations  - Bank</t>
  </si>
  <si>
    <t xml:space="preserve"> ¬ ¬ ¬ Digital and IT</t>
  </si>
  <si>
    <t xml:space="preserve"> ¬ ¬ ¬ Community Assets and Public Halls</t>
  </si>
  <si>
    <t xml:space="preserve"> ¬ ¬ ¬ Reader Development and Literacy</t>
  </si>
  <si>
    <t xml:space="preserve"> ¬ ¬ ¬ Library Ops and Development</t>
  </si>
  <si>
    <t xml:space="preserve"> ¬ ¬ ¬ Tramway - Programmes, Operations and Technical</t>
  </si>
  <si>
    <t xml:space="preserve"> ¬ ¬ Concert Halls</t>
  </si>
  <si>
    <t xml:space="preserve"> ¬ ¬ ¬ Arts and Music Events and Box Office </t>
  </si>
  <si>
    <t xml:space="preserve"> ¬ ¬ ¬ Concert Halls - Operations</t>
  </si>
  <si>
    <t xml:space="preserve"> ¬ ¬ ¬ Concert Halls - Bank</t>
  </si>
  <si>
    <t xml:space="preserve"> ¬ Commercial and Business Growth (Inc. Retail)</t>
  </si>
  <si>
    <t xml:space="preserve"> ¬ ¬ ¬ Sport Operations Cluster 1</t>
  </si>
  <si>
    <t xml:space="preserve"> ¬ ¬ ¬ Sport Operations Cluster 2</t>
  </si>
  <si>
    <t xml:space="preserve"> ¬ ¬ ¬ Sport Operations Cluster 3</t>
  </si>
  <si>
    <t xml:space="preserve"> ¬ ¬ ¬ Sport Operations Cluster 4</t>
  </si>
  <si>
    <t xml:space="preserve"> ¬ ¬ ¬ Sport Operations Cluster 5</t>
  </si>
  <si>
    <t xml:space="preserve"> ¬ ¬ ¬ Sport Operations Cluster 6</t>
  </si>
  <si>
    <t xml:space="preserve"> ¬ ¬ ¬ Sport Operations Cluster 7</t>
  </si>
  <si>
    <t xml:space="preserve"> ¬ ¬ ¬ Sport Operations Cluster 8</t>
  </si>
  <si>
    <t xml:space="preserve"> ¬ ¬ ¬ Sport Operations Tollcross</t>
  </si>
  <si>
    <t xml:space="preserve"> ¬ ¬ ¬ Sport Operations Emirates</t>
  </si>
  <si>
    <t xml:space="preserve"> ¬ ¬ ¬ Sport Operations Scotstoun Campus</t>
  </si>
  <si>
    <t xml:space="preserve"> ¬ ¬ Sport and Wellbeing</t>
  </si>
  <si>
    <t xml:space="preserve"> ¬ ¬ ¬ Sport and Wellbeing Bank</t>
  </si>
  <si>
    <t xml:space="preserve"> ¬ ¬ Participation</t>
  </si>
  <si>
    <t xml:space="preserve"> ¬ ¬ ¬ Participation Sports Bank</t>
  </si>
  <si>
    <t xml:space="preserve"> ¬ ¬ ¬ Digital and Customer Experience</t>
  </si>
  <si>
    <t xml:space="preserve"> ¬ ¬ Service Development</t>
  </si>
  <si>
    <t xml:space="preserve"> ¬ ¬ ¬ Wellbeing, Youth and Community Development</t>
  </si>
  <si>
    <t xml:space="preserve"> ¬ ¬ ¬ Inclusion and Employability</t>
  </si>
  <si>
    <t xml:space="preserve"> ¬ ¬ ¬ CLDC and Early Years Children and Families</t>
  </si>
  <si>
    <t xml:space="preserve"> ¬ ¬ Ops/Infrastructure/Customer Experience</t>
  </si>
  <si>
    <t xml:space="preserve"> ¬ ¬ ¬ Community Assets and Performance</t>
  </si>
  <si>
    <t xml:space="preserve"> ¬ ¬ ¬ Libraries Development</t>
  </si>
  <si>
    <t xml:space="preserve"> ¬ ¬ ¬ Community Library Operations</t>
  </si>
  <si>
    <t xml:space="preserve"> ¬ ¬ ¬ Information Services and Systems</t>
  </si>
  <si>
    <t xml:space="preserve"> ¬ Convention Bureau</t>
  </si>
  <si>
    <t xml:space="preserve"> ¬ ¬ ¬Events, Community Letting and Box Office</t>
  </si>
  <si>
    <t xml:space="preserve"> ¬ Communities and Libraries</t>
  </si>
  <si>
    <t xml:space="preserve"> ¬ ¬ Community Engagement</t>
  </si>
  <si>
    <t xml:space="preserve"> ¬ ¬ ¬ Community Services North East</t>
  </si>
  <si>
    <t xml:space="preserve"> ¬ ¬ ¬ Community Services North West</t>
  </si>
  <si>
    <t xml:space="preserve"> ¬ ¬ ¬ Community Services South</t>
  </si>
  <si>
    <t xml:space="preserve"> ¬ ¬ Library Services (Mitchell)</t>
  </si>
  <si>
    <t xml:space="preserve"> ¬ ¬ Library Services/ Community Libraries</t>
  </si>
  <si>
    <t xml:space="preserve"> ¬ ¬ Learning</t>
  </si>
  <si>
    <t xml:space="preserve"> ¬ ¬ Burrell Project</t>
  </si>
  <si>
    <t xml:space="preserve"> ¬ ¬ Museums Collections and Programming</t>
  </si>
  <si>
    <t xml:space="preserve"> ¬ ¬ ¬ Archives, Library Collections, Commissioning and Licensing</t>
  </si>
  <si>
    <t xml:space="preserve"> ¬ ¬ ¬ Collections and Access</t>
  </si>
  <si>
    <t xml:space="preserve"> ¬ ¬ ¬ Editorial</t>
  </si>
  <si>
    <t xml:space="preserve"> ¬ ¬ ¬ GMRC, SSSM, PP</t>
  </si>
  <si>
    <t xml:space="preserve"> ¬ ¬ ¬ Kelvingrove, St Mungo and Provands Lordship</t>
  </si>
  <si>
    <t xml:space="preserve"> ¬ Business and Strategy</t>
  </si>
  <si>
    <t xml:space="preserve"> ¬ ¬ ¬ ¬ Admin</t>
  </si>
  <si>
    <t xml:space="preserve"> ¬ Finance</t>
  </si>
  <si>
    <t xml:space="preserve"> ¬ People Strategy and Resources</t>
  </si>
  <si>
    <t xml:space="preserve"> ¬ ¬ Development</t>
  </si>
  <si>
    <t xml:space="preserve"> ¬ ¬ ¬ Club Coaching Volunteering</t>
  </si>
  <si>
    <t xml:space="preserve"> ¬ ¬ ¬ Cohesion</t>
  </si>
  <si>
    <t xml:space="preserve"> ¬ ¬ ¬ Community</t>
  </si>
  <si>
    <t xml:space="preserve"> ¬ ¬ ¬ Physical Activity</t>
  </si>
  <si>
    <t xml:space="preserve"> ¬ ¬ ¬ Sports Specific National Governing Bodies</t>
  </si>
  <si>
    <t xml:space="preserve"> ¬ ¬ Operations</t>
  </si>
  <si>
    <t xml:space="preserve"> ¬ ¬ ¬ Emirates</t>
  </si>
  <si>
    <t xml:space="preserve"> ¬ ¬ ¬ Scotstoun Campus</t>
  </si>
  <si>
    <t xml:space="preserve"> ¬ ¬ ¬ Sport Operations Area 4</t>
  </si>
  <si>
    <t xml:space="preserve"> ¬ ¬ ¬ Projects</t>
  </si>
  <si>
    <t xml:space="preserve"> ¬ ¬ ¬ Sports Participation</t>
  </si>
  <si>
    <t xml:space="preserve"> ¬ ¬ ¬  ¬ Gymnastics</t>
  </si>
  <si>
    <t xml:space="preserve"> ¬ ¬ ¬ ¬ Swimming</t>
  </si>
  <si>
    <t xml:space="preserve"> ¬ ¬ ¬ Commercial</t>
  </si>
  <si>
    <t xml:space="preserve"> ¬ ¬ ¬ ¬ Glasgow Club</t>
  </si>
  <si>
    <t xml:space="preserve"> ¬ ¬ ¬ ¬ Health and Fitness</t>
  </si>
  <si>
    <t xml:space="preserve"> ¬ ¬ School of sport</t>
  </si>
  <si>
    <t xml:space="preserve"> ¬ Finance and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</si>
</sst>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
  </numFmts>
  <fonts count="32"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inor"/>
    </font>
    <font>
      <b/>
      <sz val="22"/>
      <color theme="1"/>
      <name val="Calibri"/>
      <family val="2"/>
      <scheme val="minor"/>
    </font>
    <font>
      <b/>
      <i/>
      <sz val="9"/>
      <color rgb="FFFF0000"/>
      <name val="Calibri"/>
      <family val="2"/>
      <scheme val="minor"/>
    </font>
    <font>
      <i/>
      <sz val="10"/>
      <color theme="1"/>
      <name val="Calibri"/>
      <family val="2"/>
      <scheme val="minor"/>
    </font>
    <font>
      <b/>
      <sz val="16"/>
      <color theme="1"/>
      <name val="Calibri"/>
      <family val="2"/>
      <scheme val="minor"/>
    </font>
    <font>
      <sz val="9"/>
      <color theme="1"/>
      <name val="Calibri"/>
      <family val="2"/>
      <scheme val="minor"/>
    </font>
    <font>
      <sz val="12"/>
      <color theme="4" tint="0.59999389629810485"/>
      <name val="Calibri"/>
      <family val="2"/>
      <scheme val="minor"/>
    </font>
    <font>
      <b/>
      <sz val="16"/>
      <color theme="4" tint="0.59999389629810485"/>
      <name val="Calibri"/>
      <family val="2"/>
      <scheme val="minor"/>
    </font>
    <font>
      <sz val="11"/>
      <color theme="4" tint="0.59999389629810485"/>
      <name val="Calibri"/>
      <family val="2"/>
      <scheme val="minor"/>
    </font>
    <font>
      <b/>
      <sz val="20"/>
      <color theme="1"/>
      <name val="Calibri"/>
      <family val="2"/>
      <scheme val="minor"/>
    </font>
    <font>
      <sz val="10"/>
      <color theme="1"/>
      <name val="Calibri"/>
      <family val="2"/>
      <scheme val="minor"/>
    </font>
    <font>
      <sz val="18"/>
      <color theme="1"/>
      <name val="Calibri"/>
      <family val="2"/>
      <scheme val="minor"/>
    </font>
    <font>
      <sz val="11"/>
      <name val="Calibri"/>
      <family val="2"/>
      <scheme val="minor"/>
    </font>
    <font>
      <sz val="10"/>
      <color theme="0"/>
      <name val="Calibri"/>
      <family val="2"/>
      <scheme val="minor"/>
    </font>
    <font>
      <b/>
      <sz val="14"/>
      <color theme="1"/>
      <name val="Calibri"/>
      <family val="2"/>
      <scheme val="minor"/>
    </font>
    <font>
      <b/>
      <sz val="9"/>
      <color theme="4" tint="0.59999389629810485"/>
      <name val="Calibri"/>
      <family val="2"/>
      <scheme val="minor"/>
    </font>
    <font>
      <sz val="10"/>
      <color theme="4" tint="0.59999389629810485"/>
      <name val="Calibri"/>
      <family val="2"/>
      <scheme val="minor"/>
    </font>
    <font>
      <b/>
      <sz val="11"/>
      <color theme="1"/>
      <name val="Calibri"/>
      <family val="2"/>
      <scheme val="minor"/>
    </font>
    <font>
      <b/>
      <sz val="22"/>
      <color theme="0"/>
      <name val="Calibri"/>
      <family val="2"/>
      <scheme val="minor"/>
    </font>
    <font>
      <b/>
      <sz val="22"/>
      <color rgb="FFE2076F"/>
      <name val="Calibri"/>
      <family val="2"/>
      <scheme val="minor"/>
    </font>
  </fonts>
  <fills count="9">
    <fill>
      <patternFill patternType="none"/>
    </fill>
    <fill>
      <patternFill patternType="gray125"/>
    </fill>
    <fill>
      <patternFill patternType="solid">
        <fgColor theme="9" tint="0.39997558519241921"/>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FF4747"/>
        <bgColor indexed="64"/>
      </patternFill>
    </fill>
    <fill>
      <patternFill patternType="solid">
        <fgColor theme="4" tint="0.39997558519241921"/>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1"/>
      </left>
      <right style="thin">
        <color indexed="64"/>
      </right>
      <top style="thin">
        <color theme="1"/>
      </top>
      <bottom style="thin">
        <color theme="0"/>
      </bottom>
      <diagonal/>
    </border>
    <border>
      <left style="thin">
        <color indexed="64"/>
      </left>
      <right style="thin">
        <color indexed="64"/>
      </right>
      <top style="thin">
        <color theme="1"/>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1"/>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1"/>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1"/>
      </left>
      <right style="thin">
        <color indexed="64"/>
      </right>
      <top style="thin">
        <color auto="1"/>
      </top>
      <bottom style="thin">
        <color theme="0"/>
      </bottom>
      <diagonal/>
    </border>
    <border>
      <left/>
      <right/>
      <top style="thin">
        <color theme="0"/>
      </top>
      <bottom style="thin">
        <color indexed="64"/>
      </bottom>
      <diagonal/>
    </border>
    <border>
      <left style="thin">
        <color theme="1"/>
      </left>
      <right style="thin">
        <color indexed="64"/>
      </right>
      <top style="thin">
        <color auto="1"/>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4">
    <xf numFmtId="0" fontId="0" fillId="0" borderId="0"/>
    <xf numFmtId="0" fontId="10" fillId="0" borderId="0"/>
    <xf numFmtId="0" fontId="8" fillId="0" borderId="0"/>
    <xf numFmtId="0" fontId="8" fillId="0" borderId="0"/>
  </cellStyleXfs>
  <cellXfs count="124">
    <xf numFmtId="0" fontId="0" fillId="0" borderId="0" xfId="0"/>
    <xf numFmtId="0" fontId="11" fillId="2" borderId="1" xfId="0" applyFont="1" applyFill="1" applyBorder="1"/>
    <xf numFmtId="0" fontId="11" fillId="0" borderId="0" xfId="0" applyFont="1"/>
    <xf numFmtId="0" fontId="11" fillId="0" borderId="0" xfId="0" applyFont="1" applyAlignment="1">
      <alignment horizontal="left"/>
    </xf>
    <xf numFmtId="0" fontId="11" fillId="0" borderId="5" xfId="0" applyFont="1" applyBorder="1" applyAlignment="1">
      <alignment horizontal="left"/>
    </xf>
    <xf numFmtId="0" fontId="11" fillId="0" borderId="6" xfId="0" applyFont="1" applyBorder="1"/>
    <xf numFmtId="0" fontId="11" fillId="0" borderId="5" xfId="0" applyFont="1" applyBorder="1"/>
    <xf numFmtId="0" fontId="11" fillId="0" borderId="0" xfId="0" applyFont="1" applyAlignment="1">
      <alignment horizontal="right"/>
    </xf>
    <xf numFmtId="0" fontId="12" fillId="0" borderId="0" xfId="0" applyFont="1" applyAlignment="1" applyProtection="1">
      <alignment horizontal="centerContinuous" vertical="top"/>
      <protection hidden="1"/>
    </xf>
    <xf numFmtId="0" fontId="13" fillId="0" borderId="0" xfId="0" applyFont="1" applyAlignment="1" applyProtection="1">
      <alignment vertical="center" wrapText="1"/>
      <protection hidden="1"/>
    </xf>
    <xf numFmtId="0" fontId="11" fillId="0" borderId="0" xfId="0" applyFont="1" applyProtection="1">
      <protection hidden="1"/>
    </xf>
    <xf numFmtId="0" fontId="12" fillId="3" borderId="0" xfId="0" applyFont="1" applyFill="1" applyAlignment="1" applyProtection="1">
      <alignment horizontal="center" vertical="center"/>
      <protection hidden="1"/>
    </xf>
    <xf numFmtId="0" fontId="15" fillId="3" borderId="0" xfId="0" applyFont="1" applyFill="1" applyAlignment="1" applyProtection="1">
      <alignment horizontal="left" vertical="center"/>
      <protection hidden="1"/>
    </xf>
    <xf numFmtId="0" fontId="16" fillId="3" borderId="0" xfId="0" applyFont="1" applyFill="1" applyAlignment="1" applyProtection="1">
      <alignment horizontal="center" vertical="center"/>
      <protection hidden="1"/>
    </xf>
    <xf numFmtId="0" fontId="17" fillId="3" borderId="0" xfId="0" applyFont="1" applyFill="1" applyAlignment="1" applyProtection="1">
      <alignment horizontal="left" vertical="center"/>
      <protection hidden="1"/>
    </xf>
    <xf numFmtId="0" fontId="11" fillId="3" borderId="0" xfId="0" applyFont="1" applyFill="1" applyAlignment="1" applyProtection="1">
      <alignment vertical="center"/>
      <protection hidden="1"/>
    </xf>
    <xf numFmtId="0" fontId="18" fillId="3" borderId="0" xfId="0" applyFont="1" applyFill="1" applyAlignment="1" applyProtection="1">
      <alignment horizontal="center" vertical="center"/>
      <protection hidden="1"/>
    </xf>
    <xf numFmtId="0" fontId="19" fillId="3" borderId="0" xfId="0" applyFont="1" applyFill="1" applyAlignment="1" applyProtection="1">
      <alignment horizontal="center" vertical="center"/>
      <protection locked="0" hidden="1"/>
    </xf>
    <xf numFmtId="0" fontId="11" fillId="0" borderId="0" xfId="0" applyFont="1" applyAlignment="1" applyProtection="1">
      <alignment vertical="center"/>
      <protection hidden="1"/>
    </xf>
    <xf numFmtId="0" fontId="20" fillId="3" borderId="0" xfId="0" applyFont="1" applyFill="1" applyAlignment="1" applyProtection="1">
      <alignment horizontal="center" vertical="center"/>
      <protection hidden="1"/>
    </xf>
    <xf numFmtId="0" fontId="11" fillId="3" borderId="0" xfId="0" applyFont="1" applyFill="1" applyAlignment="1" applyProtection="1">
      <alignment vertical="top"/>
      <protection hidden="1"/>
    </xf>
    <xf numFmtId="0" fontId="18" fillId="3" borderId="0" xfId="0" applyFont="1" applyFill="1" applyProtection="1">
      <protection hidden="1"/>
    </xf>
    <xf numFmtId="0" fontId="11" fillId="3" borderId="0" xfId="0" applyFont="1" applyFill="1" applyProtection="1">
      <protection hidden="1"/>
    </xf>
    <xf numFmtId="164" fontId="11" fillId="0" borderId="0" xfId="0" applyNumberFormat="1" applyFont="1" applyAlignment="1" applyProtection="1">
      <alignment textRotation="90" wrapText="1"/>
      <protection hidden="1"/>
    </xf>
    <xf numFmtId="0" fontId="22" fillId="0" borderId="0" xfId="0" applyFont="1" applyAlignment="1" applyProtection="1">
      <alignment horizontal="left" vertical="center" wrapText="1"/>
      <protection hidden="1"/>
    </xf>
    <xf numFmtId="9" fontId="23" fillId="0" borderId="10" xfId="0" applyNumberFormat="1" applyFont="1" applyBorder="1" applyAlignment="1" applyProtection="1">
      <alignment horizontal="center" vertical="center"/>
      <protection hidden="1"/>
    </xf>
    <xf numFmtId="0" fontId="22" fillId="0" borderId="0" xfId="0" applyFont="1" applyAlignment="1" applyProtection="1">
      <alignment horizontal="left" vertical="center"/>
      <protection hidden="1"/>
    </xf>
    <xf numFmtId="0" fontId="11" fillId="0" borderId="0" xfId="0" applyFont="1" applyAlignment="1" applyProtection="1">
      <alignment horizontal="left"/>
      <protection hidden="1"/>
    </xf>
    <xf numFmtId="0" fontId="11" fillId="0" borderId="0" xfId="0" applyFont="1" applyAlignment="1" applyProtection="1">
      <alignment vertical="top"/>
      <protection hidden="1"/>
    </xf>
    <xf numFmtId="0" fontId="11" fillId="3" borderId="13" xfId="0" applyFont="1" applyFill="1" applyBorder="1" applyProtection="1">
      <protection hidden="1"/>
    </xf>
    <xf numFmtId="0" fontId="22" fillId="3" borderId="14" xfId="0" applyFont="1" applyFill="1" applyBorder="1" applyAlignment="1" applyProtection="1">
      <alignment horizontal="left" vertical="center"/>
      <protection hidden="1"/>
    </xf>
    <xf numFmtId="0" fontId="22" fillId="0" borderId="11" xfId="0" applyFont="1" applyBorder="1" applyAlignment="1" applyProtection="1">
      <alignment horizontal="left" vertical="center"/>
      <protection hidden="1"/>
    </xf>
    <xf numFmtId="0" fontId="22" fillId="4" borderId="1" xfId="0" applyFont="1" applyFill="1" applyBorder="1" applyAlignment="1" applyProtection="1">
      <alignment horizontal="center" vertical="center"/>
      <protection hidden="1"/>
    </xf>
    <xf numFmtId="0" fontId="22" fillId="5" borderId="1" xfId="0" applyFont="1" applyFill="1" applyBorder="1" applyAlignment="1" applyProtection="1">
      <alignment horizontal="center" vertical="center"/>
      <protection hidden="1"/>
    </xf>
    <xf numFmtId="0" fontId="22" fillId="6" borderId="1" xfId="0" applyFont="1" applyFill="1" applyBorder="1" applyAlignment="1" applyProtection="1">
      <alignment horizontal="center" vertical="center"/>
      <protection hidden="1"/>
    </xf>
    <xf numFmtId="0" fontId="11" fillId="0" borderId="6" xfId="0" applyFont="1" applyBorder="1" applyProtection="1">
      <protection hidden="1"/>
    </xf>
    <xf numFmtId="0" fontId="22" fillId="0" borderId="16" xfId="0" applyFont="1" applyBorder="1" applyAlignment="1" applyProtection="1">
      <alignment horizontal="center" vertical="center"/>
      <protection hidden="1"/>
    </xf>
    <xf numFmtId="0" fontId="17" fillId="0" borderId="17" xfId="0" applyFont="1" applyBorder="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9" fontId="11" fillId="0" borderId="12" xfId="0" applyNumberFormat="1" applyFont="1" applyBorder="1" applyProtection="1">
      <protection hidden="1"/>
    </xf>
    <xf numFmtId="166" fontId="11" fillId="0" borderId="18" xfId="0" applyNumberFormat="1" applyFont="1" applyBorder="1" applyAlignment="1" applyProtection="1">
      <alignment horizontal="center" vertical="center"/>
      <protection hidden="1"/>
    </xf>
    <xf numFmtId="166" fontId="11" fillId="0" borderId="19" xfId="0" applyNumberFormat="1" applyFont="1" applyBorder="1" applyAlignment="1" applyProtection="1">
      <alignment horizontal="center" vertical="center"/>
      <protection hidden="1"/>
    </xf>
    <xf numFmtId="166" fontId="24" fillId="0" borderId="19" xfId="0" applyNumberFormat="1" applyFont="1" applyBorder="1" applyAlignment="1" applyProtection="1">
      <alignment horizontal="center" vertical="center"/>
      <protection hidden="1"/>
    </xf>
    <xf numFmtId="166" fontId="11" fillId="0" borderId="20" xfId="0" applyNumberFormat="1" applyFont="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17" fillId="0" borderId="22" xfId="0" applyFont="1" applyBorder="1" applyAlignment="1" applyProtection="1">
      <alignment horizontal="left" vertical="center" wrapText="1"/>
      <protection hidden="1"/>
    </xf>
    <xf numFmtId="9" fontId="11" fillId="0" borderId="11" xfId="0" applyNumberFormat="1" applyFont="1" applyBorder="1" applyProtection="1">
      <protection hidden="1"/>
    </xf>
    <xf numFmtId="166" fontId="11" fillId="0" borderId="23" xfId="0" applyNumberFormat="1" applyFont="1" applyBorder="1" applyAlignment="1" applyProtection="1">
      <alignment horizontal="center" vertical="center"/>
      <protection hidden="1"/>
    </xf>
    <xf numFmtId="166" fontId="11" fillId="0" borderId="24" xfId="0" applyNumberFormat="1" applyFont="1" applyBorder="1" applyAlignment="1" applyProtection="1">
      <alignment horizontal="center" vertical="center"/>
      <protection hidden="1"/>
    </xf>
    <xf numFmtId="0" fontId="22" fillId="0" borderId="25" xfId="0" applyFont="1" applyBorder="1" applyAlignment="1" applyProtection="1">
      <alignment horizontal="center" vertical="center"/>
      <protection hidden="1"/>
    </xf>
    <xf numFmtId="0" fontId="17" fillId="0" borderId="26" xfId="0" applyFont="1" applyBorder="1" applyAlignment="1" applyProtection="1">
      <alignment horizontal="left" vertical="center" wrapText="1"/>
      <protection hidden="1"/>
    </xf>
    <xf numFmtId="9" fontId="11" fillId="0" borderId="15" xfId="0" applyNumberFormat="1" applyFont="1" applyBorder="1" applyProtection="1">
      <protection hidden="1"/>
    </xf>
    <xf numFmtId="166" fontId="11" fillId="0" borderId="27" xfId="0" applyNumberFormat="1" applyFont="1" applyBorder="1" applyAlignment="1" applyProtection="1">
      <alignment horizontal="center" vertical="center"/>
      <protection hidden="1"/>
    </xf>
    <xf numFmtId="166" fontId="11" fillId="0" borderId="28" xfId="0" applyNumberFormat="1" applyFont="1" applyBorder="1" applyAlignment="1" applyProtection="1">
      <alignment horizontal="center" vertical="center"/>
      <protection hidden="1"/>
    </xf>
    <xf numFmtId="0" fontId="22" fillId="3" borderId="13" xfId="0" applyFont="1" applyFill="1" applyBorder="1" applyAlignment="1" applyProtection="1">
      <alignment horizontal="center" vertical="center"/>
      <protection hidden="1"/>
    </xf>
    <xf numFmtId="0" fontId="22" fillId="0" borderId="5" xfId="0" applyFont="1" applyBorder="1" applyAlignment="1" applyProtection="1">
      <alignment horizontal="left" vertical="center"/>
      <protection hidden="1"/>
    </xf>
    <xf numFmtId="9" fontId="11" fillId="0" borderId="0" xfId="0" applyNumberFormat="1" applyFont="1" applyProtection="1">
      <protection hidden="1"/>
    </xf>
    <xf numFmtId="166" fontId="11" fillId="0" borderId="10" xfId="0" applyNumberFormat="1" applyFont="1" applyBorder="1" applyAlignment="1" applyProtection="1">
      <alignment vertical="center"/>
      <protection hidden="1"/>
    </xf>
    <xf numFmtId="166" fontId="11" fillId="0" borderId="10" xfId="0" applyNumberFormat="1" applyFont="1" applyBorder="1" applyAlignment="1" applyProtection="1">
      <alignment horizontal="center" vertical="center"/>
      <protection hidden="1"/>
    </xf>
    <xf numFmtId="166" fontId="11" fillId="0" borderId="0" xfId="0" applyNumberFormat="1" applyFont="1" applyProtection="1">
      <protection hidden="1"/>
    </xf>
    <xf numFmtId="0" fontId="17" fillId="0" borderId="5" xfId="0" applyFont="1" applyBorder="1" applyAlignment="1" applyProtection="1">
      <alignment horizontal="left" vertical="center" wrapText="1"/>
      <protection hidden="1"/>
    </xf>
    <xf numFmtId="166" fontId="11" fillId="0" borderId="29" xfId="0" applyNumberFormat="1" applyFont="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17" fillId="0" borderId="8" xfId="0" applyFont="1" applyBorder="1" applyAlignment="1" applyProtection="1">
      <alignment horizontal="left" vertical="center" wrapText="1"/>
      <protection hidden="1"/>
    </xf>
    <xf numFmtId="166" fontId="11" fillId="0" borderId="8" xfId="0" applyNumberFormat="1" applyFont="1" applyBorder="1" applyAlignment="1" applyProtection="1">
      <alignment horizontal="center" vertical="center"/>
      <protection hidden="1"/>
    </xf>
    <xf numFmtId="166" fontId="11" fillId="0" borderId="0" xfId="0" applyNumberFormat="1" applyFont="1" applyAlignment="1" applyProtection="1">
      <alignment horizontal="center" vertical="center"/>
      <protection hidden="1"/>
    </xf>
    <xf numFmtId="166" fontId="11" fillId="0" borderId="30" xfId="0" applyNumberFormat="1" applyFont="1" applyBorder="1" applyAlignment="1" applyProtection="1">
      <alignment horizontal="center" vertical="center"/>
      <protection hidden="1"/>
    </xf>
    <xf numFmtId="0" fontId="25" fillId="3" borderId="13" xfId="0" applyFont="1" applyFill="1" applyBorder="1" applyAlignment="1" applyProtection="1">
      <alignment horizontal="center" vertical="center"/>
      <protection hidden="1"/>
    </xf>
    <xf numFmtId="0" fontId="26" fillId="3" borderId="14" xfId="0" applyFont="1" applyFill="1" applyBorder="1" applyAlignment="1" applyProtection="1">
      <alignment horizontal="left" vertical="center" indent="3"/>
      <protection hidden="1"/>
    </xf>
    <xf numFmtId="0" fontId="17" fillId="0" borderId="11" xfId="0" applyFont="1" applyBorder="1" applyAlignment="1" applyProtection="1">
      <alignment horizontal="left" vertical="center"/>
      <protection hidden="1"/>
    </xf>
    <xf numFmtId="9" fontId="11" fillId="0" borderId="1" xfId="0" applyNumberFormat="1" applyFont="1" applyBorder="1" applyProtection="1">
      <protection hidden="1"/>
    </xf>
    <xf numFmtId="166" fontId="11" fillId="0" borderId="31" xfId="0" applyNumberFormat="1" applyFont="1" applyBorder="1" applyAlignment="1" applyProtection="1">
      <alignment horizontal="center" vertical="center"/>
      <protection hidden="1"/>
    </xf>
    <xf numFmtId="166" fontId="11" fillId="0" borderId="1" xfId="0" applyNumberFormat="1" applyFont="1" applyBorder="1" applyAlignment="1" applyProtection="1">
      <alignment horizontal="center" vertical="center"/>
      <protection hidden="1"/>
    </xf>
    <xf numFmtId="164" fontId="11" fillId="0" borderId="0" xfId="0" applyNumberFormat="1" applyFont="1" applyProtection="1">
      <protection hidden="1"/>
    </xf>
    <xf numFmtId="167" fontId="11" fillId="2" borderId="1" xfId="0" applyNumberFormat="1" applyFont="1" applyFill="1" applyBorder="1"/>
    <xf numFmtId="167" fontId="11" fillId="0" borderId="0" xfId="0" applyNumberFormat="1" applyFont="1"/>
    <xf numFmtId="0" fontId="10" fillId="0" borderId="0" xfId="1"/>
    <xf numFmtId="0" fontId="27" fillId="3" borderId="0" xfId="0" applyFont="1" applyFill="1" applyAlignment="1" applyProtection="1">
      <alignment vertical="center" wrapText="1"/>
      <protection hidden="1"/>
    </xf>
    <xf numFmtId="0" fontId="28" fillId="3" borderId="0" xfId="0" applyFont="1" applyFill="1" applyAlignment="1" applyProtection="1">
      <alignment horizontal="right" vertical="center"/>
      <protection hidden="1"/>
    </xf>
    <xf numFmtId="0" fontId="9" fillId="0" borderId="0" xfId="0" applyFont="1"/>
    <xf numFmtId="0" fontId="9" fillId="0" borderId="0" xfId="0" applyFont="1" applyAlignment="1">
      <alignment horizontal="left"/>
    </xf>
    <xf numFmtId="0" fontId="9" fillId="0" borderId="12" xfId="0" applyFont="1" applyBorder="1"/>
    <xf numFmtId="0" fontId="9" fillId="0" borderId="11" xfId="0" applyFont="1" applyBorder="1"/>
    <xf numFmtId="0" fontId="9" fillId="0" borderId="15" xfId="0" applyFont="1" applyBorder="1"/>
    <xf numFmtId="0" fontId="11" fillId="8" borderId="6" xfId="0" applyFont="1" applyFill="1" applyBorder="1"/>
    <xf numFmtId="0" fontId="8" fillId="0" borderId="0" xfId="2"/>
    <xf numFmtId="0" fontId="8" fillId="0" borderId="0" xfId="3" quotePrefix="1"/>
    <xf numFmtId="0" fontId="7" fillId="0" borderId="0" xfId="0" applyFont="1"/>
    <xf numFmtId="0" fontId="6" fillId="0" borderId="0" xfId="2" applyFont="1"/>
    <xf numFmtId="0" fontId="6" fillId="0" borderId="0" xfId="0" applyFont="1"/>
    <xf numFmtId="0" fontId="29" fillId="0" borderId="0" xfId="1" applyFont="1"/>
    <xf numFmtId="0" fontId="5" fillId="0" borderId="0" xfId="2" applyFont="1"/>
    <xf numFmtId="0" fontId="4" fillId="0" borderId="0" xfId="2" applyFont="1"/>
    <xf numFmtId="0" fontId="4" fillId="0" borderId="0" xfId="3" quotePrefix="1" applyFont="1"/>
    <xf numFmtId="0" fontId="3" fillId="0" borderId="0" xfId="2" applyFont="1"/>
    <xf numFmtId="0" fontId="2" fillId="0" borderId="0" xfId="3" quotePrefix="1" applyFont="1"/>
    <xf numFmtId="0" fontId="1" fillId="0" borderId="0" xfId="2" applyFont="1"/>
    <xf numFmtId="0" fontId="30" fillId="0" borderId="0" xfId="0" applyFont="1" applyAlignment="1" applyProtection="1">
      <alignment horizontal="right" vertical="center"/>
      <protection hidden="1"/>
    </xf>
    <xf numFmtId="0" fontId="31" fillId="0" borderId="0" xfId="0" applyFont="1" applyAlignment="1" applyProtection="1">
      <alignment horizontal="center"/>
      <protection hidden="1"/>
    </xf>
    <xf numFmtId="0" fontId="14" fillId="0" borderId="0" xfId="0" applyFont="1" applyAlignment="1" applyProtection="1">
      <alignment horizontal="center" vertical="center" wrapText="1" shrinkToFit="1"/>
      <protection hidden="1"/>
    </xf>
    <xf numFmtId="164" fontId="22" fillId="0" borderId="12" xfId="0" applyNumberFormat="1" applyFont="1" applyBorder="1" applyAlignment="1" applyProtection="1">
      <alignment horizontal="center" textRotation="90" wrapText="1"/>
      <protection hidden="1"/>
    </xf>
    <xf numFmtId="164" fontId="22" fillId="0" borderId="11" xfId="0" applyNumberFormat="1" applyFont="1" applyBorder="1" applyAlignment="1" applyProtection="1">
      <alignment horizontal="center" textRotation="90" wrapText="1"/>
      <protection hidden="1"/>
    </xf>
    <xf numFmtId="164" fontId="22" fillId="0" borderId="15" xfId="0" applyNumberFormat="1" applyFont="1" applyBorder="1" applyAlignment="1" applyProtection="1">
      <alignment horizontal="center" textRotation="90"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top" wrapText="1"/>
      <protection hidden="1"/>
    </xf>
    <xf numFmtId="0" fontId="16" fillId="7" borderId="32" xfId="0" applyFont="1" applyFill="1" applyBorder="1" applyAlignment="1" applyProtection="1">
      <alignment horizontal="left" vertical="center" wrapText="1"/>
      <protection locked="0" hidden="1"/>
    </xf>
    <xf numFmtId="0" fontId="16" fillId="7" borderId="33" xfId="0" applyFont="1" applyFill="1" applyBorder="1" applyAlignment="1" applyProtection="1">
      <alignment horizontal="left" vertical="center" wrapText="1"/>
      <protection locked="0" hidden="1"/>
    </xf>
    <xf numFmtId="0" fontId="16" fillId="7" borderId="34" xfId="0" applyFont="1" applyFill="1" applyBorder="1" applyAlignment="1" applyProtection="1">
      <alignment horizontal="left" vertical="center" wrapText="1"/>
      <protection locked="0" hidden="1"/>
    </xf>
    <xf numFmtId="0" fontId="21" fillId="3" borderId="0" xfId="0" applyFont="1" applyFill="1" applyAlignment="1" applyProtection="1">
      <alignment horizontal="right" vertical="center"/>
      <protection hidden="1"/>
    </xf>
    <xf numFmtId="164" fontId="11" fillId="0" borderId="2" xfId="0" applyNumberFormat="1" applyFont="1" applyBorder="1" applyAlignment="1" applyProtection="1">
      <alignment horizontal="center"/>
      <protection hidden="1"/>
    </xf>
    <xf numFmtId="164" fontId="11" fillId="0" borderId="3" xfId="0" applyNumberFormat="1" applyFont="1" applyBorder="1" applyAlignment="1" applyProtection="1">
      <alignment horizontal="center"/>
      <protection hidden="1"/>
    </xf>
    <xf numFmtId="164" fontId="11" fillId="0" borderId="4" xfId="0" applyNumberFormat="1" applyFont="1" applyBorder="1" applyAlignment="1" applyProtection="1">
      <alignment horizontal="center"/>
      <protection hidden="1"/>
    </xf>
    <xf numFmtId="165" fontId="12" fillId="0" borderId="5" xfId="0" applyNumberFormat="1" applyFont="1" applyBorder="1" applyAlignment="1" applyProtection="1">
      <alignment horizontal="center" vertical="center"/>
      <protection hidden="1"/>
    </xf>
    <xf numFmtId="165" fontId="12" fillId="0" borderId="0" xfId="0" applyNumberFormat="1" applyFont="1" applyAlignment="1" applyProtection="1">
      <alignment horizontal="center" vertical="center"/>
      <protection hidden="1"/>
    </xf>
    <xf numFmtId="165" fontId="12" fillId="0" borderId="6" xfId="0" applyNumberFormat="1" applyFont="1" applyBorder="1" applyAlignment="1" applyProtection="1">
      <alignment horizontal="center" vertical="center"/>
      <protection hidden="1"/>
    </xf>
    <xf numFmtId="165" fontId="12" fillId="0" borderId="7" xfId="0" applyNumberFormat="1" applyFont="1" applyBorder="1" applyAlignment="1" applyProtection="1">
      <alignment horizontal="center" vertical="center"/>
      <protection hidden="1"/>
    </xf>
    <xf numFmtId="165" fontId="12" fillId="0" borderId="8" xfId="0" applyNumberFormat="1" applyFont="1" applyBorder="1" applyAlignment="1" applyProtection="1">
      <alignment horizontal="center" vertical="center"/>
      <protection hidden="1"/>
    </xf>
    <xf numFmtId="165" fontId="12" fillId="0" borderId="9" xfId="0" applyNumberFormat="1" applyFont="1" applyBorder="1" applyAlignment="1" applyProtection="1">
      <alignment horizontal="center" vertical="center"/>
      <protection hidden="1"/>
    </xf>
    <xf numFmtId="9" fontId="22" fillId="0" borderId="2" xfId="0" applyNumberFormat="1" applyFont="1" applyBorder="1" applyAlignment="1" applyProtection="1">
      <alignment horizontal="center" vertical="center" wrapText="1"/>
      <protection hidden="1"/>
    </xf>
    <xf numFmtId="9" fontId="22" fillId="0" borderId="3" xfId="0" applyNumberFormat="1" applyFont="1" applyBorder="1" applyAlignment="1" applyProtection="1">
      <alignment horizontal="center" vertical="center" wrapText="1"/>
      <protection hidden="1"/>
    </xf>
    <xf numFmtId="9" fontId="22" fillId="0" borderId="4" xfId="0" applyNumberFormat="1" applyFont="1" applyBorder="1" applyAlignment="1" applyProtection="1">
      <alignment horizontal="center" vertical="center" wrapText="1"/>
      <protection hidden="1"/>
    </xf>
    <xf numFmtId="9" fontId="22" fillId="0" borderId="5" xfId="0" applyNumberFormat="1" applyFont="1" applyBorder="1" applyAlignment="1" applyProtection="1">
      <alignment horizontal="center" vertical="center" wrapText="1"/>
      <protection hidden="1"/>
    </xf>
    <xf numFmtId="9" fontId="22" fillId="0" borderId="0" xfId="0" applyNumberFormat="1" applyFont="1" applyAlignment="1" applyProtection="1">
      <alignment horizontal="center" vertical="center" wrapText="1"/>
      <protection hidden="1"/>
    </xf>
    <xf numFmtId="9" fontId="22" fillId="0" borderId="6" xfId="0" applyNumberFormat="1" applyFont="1" applyBorder="1" applyAlignment="1" applyProtection="1">
      <alignment horizontal="center" vertical="center" wrapText="1"/>
      <protection hidden="1"/>
    </xf>
  </cellXfs>
  <cellStyles count="4">
    <cellStyle name="Normal" xfId="0" builtinId="0"/>
    <cellStyle name="Normal 2" xfId="1" xr:uid="{7ECA5E3C-ADAC-4953-965D-7A506C4775FC}"/>
    <cellStyle name="Normal 2 2" xfId="3" xr:uid="{E0FED873-14CD-4C4B-A960-527A0FDE94C8}"/>
    <cellStyle name="Normal 3" xfId="2" xr:uid="{9EC66B45-9FC6-4C38-B618-37F0AEAA9EA4}"/>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rgb="FFFFC000"/>
        </patternFill>
      </fill>
    </dxf>
    <dxf>
      <fill>
        <patternFill>
          <bgColor theme="9" tint="0.59996337778862885"/>
        </patternFill>
      </fill>
    </dxf>
    <dxf>
      <fill>
        <patternFill>
          <bgColor theme="5" tint="0.79998168889431442"/>
        </patternFill>
      </fill>
    </dxf>
    <dxf>
      <fill>
        <patternFill>
          <bgColor theme="5" tint="0.79998168889431442"/>
        </patternFill>
      </fill>
    </dxf>
    <dxf>
      <fill>
        <patternFill>
          <bgColor theme="5" tint="0.39994506668294322"/>
        </patternFill>
      </fill>
    </dxf>
    <dxf>
      <fill>
        <patternFill>
          <bgColor theme="9" tint="0.59996337778862885"/>
        </patternFill>
      </fill>
    </dxf>
    <dxf>
      <fill>
        <patternFill>
          <bgColor theme="7" tint="0.39994506668294322"/>
        </patternFill>
      </fill>
    </dxf>
    <dxf>
      <font>
        <color theme="0" tint="-0.14996795556505021"/>
      </font>
      <fill>
        <patternFill>
          <bgColor theme="0" tint="-0.14996795556505021"/>
        </patternFill>
      </fill>
    </dxf>
    <dxf>
      <font>
        <b val="0"/>
        <i/>
      </font>
      <fill>
        <patternFill>
          <bgColor rgb="FFFFC000"/>
        </patternFill>
      </fill>
    </dxf>
    <dxf>
      <font>
        <b val="0"/>
        <i/>
      </font>
      <fill>
        <patternFill>
          <bgColor rgb="FFFF4747"/>
        </patternFill>
      </fill>
    </dxf>
    <dxf>
      <font>
        <b/>
        <i val="0"/>
        <color auto="1"/>
      </font>
      <fill>
        <patternFill>
          <bgColor rgb="FF92D050"/>
        </patternFill>
      </fill>
    </dxf>
    <dxf>
      <font>
        <color theme="0" tint="-0.14996795556505021"/>
      </font>
      <fill>
        <patternFill>
          <bgColor theme="0" tint="-0.14996795556505021"/>
        </patternFill>
      </fill>
    </dxf>
    <dxf>
      <fill>
        <patternFill>
          <bgColor theme="5" tint="0.39994506668294322"/>
        </patternFill>
      </fill>
    </dxf>
    <dxf>
      <fill>
        <patternFill>
          <bgColor theme="0" tint="-0.14996795556505021"/>
        </patternFill>
      </fill>
    </dxf>
    <dxf>
      <font>
        <b/>
        <i/>
        <color rgb="FFFF0000"/>
      </font>
    </dxf>
  </dxfs>
  <tableStyles count="0" defaultTableStyle="TableStyleMedium2" defaultPivotStyle="PivotStyleLight16"/>
  <colors>
    <mruColors>
      <color rgb="FFE2076F"/>
      <color rgb="FFCE00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xml"/><Relationship Id="rId1" Type="http://schemas.microsoft.com/office/2011/relationships/chartStyle" Target="style4.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03E2-4575-A7AE-C8591FFA6C36}"/>
              </c:ext>
            </c:extLst>
          </c:dPt>
          <c:dLbls>
            <c:dLbl>
              <c:idx val="0"/>
              <c:tx>
                <c:rich>
                  <a:bodyPr/>
                  <a:lstStyle/>
                  <a:p>
                    <a:fld id="{013E4065-7E21-4D46-A5B1-A940AA167ED4}"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3E2-4575-A7AE-C8591FFA6C36}"/>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Gauge'!$M$15</c:f>
              <c:numCache>
                <c:formatCode>General</c:formatCode>
                <c:ptCount val="1"/>
                <c:pt idx="0">
                  <c:v>0.63996478873239437</c:v>
                </c:pt>
              </c:numCache>
            </c:numRef>
          </c:val>
          <c:extLst>
            <c:ext xmlns:c15="http://schemas.microsoft.com/office/drawing/2012/chart" uri="{02D57815-91ED-43cb-92C2-25804820EDAC}">
              <c15:datalabelsRange>
                <c15:f>'New GL Gauge'!$D$15</c15:f>
                <c15:dlblRangeCache>
                  <c:ptCount val="1"/>
                  <c:pt idx="0">
                    <c:v>64%</c:v>
                  </c:pt>
                </c15:dlblRangeCache>
              </c15:datalabelsRange>
            </c:ext>
            <c:ext xmlns:c16="http://schemas.microsoft.com/office/drawing/2014/chart" uri="{C3380CC4-5D6E-409C-BE32-E72D297353CC}">
              <c16:uniqueId val="{00000002-03E2-4575-A7AE-C8591FFA6C36}"/>
            </c:ext>
          </c:extLst>
        </c:ser>
        <c:ser>
          <c:idx val="1"/>
          <c:order val="1"/>
          <c:spPr>
            <a:solidFill>
              <a:srgbClr val="FFC000"/>
            </a:solidFill>
            <a:ln>
              <a:solidFill>
                <a:sysClr val="windowText" lastClr="000000"/>
              </a:solidFill>
            </a:ln>
            <a:effectLst/>
          </c:spPr>
          <c:invertIfNegative val="0"/>
          <c:dLbls>
            <c:dLbl>
              <c:idx val="0"/>
              <c:tx>
                <c:rich>
                  <a:bodyPr/>
                  <a:lstStyle/>
                  <a:p>
                    <a:fld id="{927EA3D4-B764-4483-BF66-135DCFFC284C}"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852-4AF2-9885-B5380A0B0FAA}"/>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Gauge'!$N$15</c:f>
              <c:numCache>
                <c:formatCode>General</c:formatCode>
                <c:ptCount val="1"/>
                <c:pt idx="0">
                  <c:v>0.22887323943661972</c:v>
                </c:pt>
              </c:numCache>
            </c:numRef>
          </c:val>
          <c:extLst>
            <c:ext xmlns:c15="http://schemas.microsoft.com/office/drawing/2012/chart" uri="{02D57815-91ED-43cb-92C2-25804820EDAC}">
              <c15:datalabelsRange>
                <c15:f>'New GL Gauge'!$E$15</c15:f>
                <c15:dlblRangeCache>
                  <c:ptCount val="1"/>
                  <c:pt idx="0">
                    <c:v>23%</c:v>
                  </c:pt>
                </c15:dlblRangeCache>
              </c15:datalabelsRange>
            </c:ext>
            <c:ext xmlns:c16="http://schemas.microsoft.com/office/drawing/2014/chart" uri="{C3380CC4-5D6E-409C-BE32-E72D297353CC}">
              <c16:uniqueId val="{00000003-03E2-4575-A7AE-C8591FFA6C36}"/>
            </c:ext>
          </c:extLst>
        </c:ser>
        <c:ser>
          <c:idx val="2"/>
          <c:order val="2"/>
          <c:spPr>
            <a:solidFill>
              <a:srgbClr val="FF4747"/>
            </a:solidFill>
            <a:ln>
              <a:solidFill>
                <a:sysClr val="windowText" lastClr="000000"/>
              </a:solidFill>
            </a:ln>
            <a:effectLst/>
          </c:spPr>
          <c:invertIfNegative val="0"/>
          <c:dLbls>
            <c:dLbl>
              <c:idx val="0"/>
              <c:tx>
                <c:rich>
                  <a:bodyPr/>
                  <a:lstStyle/>
                  <a:p>
                    <a:fld id="{518FBFCB-6B89-477C-B33B-ED0244916003}"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852-4AF2-9885-B5380A0B0FAA}"/>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Gauge'!$O$15</c:f>
              <c:numCache>
                <c:formatCode>General</c:formatCode>
                <c:ptCount val="1"/>
                <c:pt idx="0">
                  <c:v>0.13116197183098591</c:v>
                </c:pt>
              </c:numCache>
            </c:numRef>
          </c:val>
          <c:extLst>
            <c:ext xmlns:c15="http://schemas.microsoft.com/office/drawing/2012/chart" uri="{02D57815-91ED-43cb-92C2-25804820EDAC}">
              <c15:datalabelsRange>
                <c15:f>'New GL Gauge'!$F$15</c15:f>
                <c15:dlblRangeCache>
                  <c:ptCount val="1"/>
                  <c:pt idx="0">
                    <c:v>13%</c:v>
                  </c:pt>
                </c15:dlblRangeCache>
              </c15:datalabelsRange>
            </c:ext>
            <c:ext xmlns:c16="http://schemas.microsoft.com/office/drawing/2014/chart" uri="{C3380CC4-5D6E-409C-BE32-E72D297353CC}">
              <c16:uniqueId val="{00000004-03E2-4575-A7AE-C8591FFA6C36}"/>
            </c:ext>
          </c:extLst>
        </c:ser>
        <c:dLbls>
          <c:showLegendKey val="0"/>
          <c:showVal val="0"/>
          <c:showCatName val="0"/>
          <c:showSerName val="0"/>
          <c:showPercent val="0"/>
          <c:showBubbleSize val="0"/>
        </c:dLbls>
        <c:gapWidth val="0"/>
        <c:overlap val="100"/>
        <c:axId val="105216656"/>
        <c:axId val="105217048"/>
      </c:barChart>
      <c:catAx>
        <c:axId val="105216656"/>
        <c:scaling>
          <c:orientation val="minMax"/>
        </c:scaling>
        <c:delete val="1"/>
        <c:axPos val="l"/>
        <c:majorTickMark val="none"/>
        <c:minorTickMark val="none"/>
        <c:tickLblPos val="nextTo"/>
        <c:crossAx val="105217048"/>
        <c:crossesAt val="0"/>
        <c:auto val="1"/>
        <c:lblAlgn val="ctr"/>
        <c:lblOffset val="100"/>
        <c:noMultiLvlLbl val="0"/>
      </c:catAx>
      <c:valAx>
        <c:axId val="105217048"/>
        <c:scaling>
          <c:orientation val="minMax"/>
          <c:max val="1"/>
          <c:min val="0"/>
        </c:scaling>
        <c:delete val="1"/>
        <c:axPos val="b"/>
        <c:numFmt formatCode="0%" sourceLinked="1"/>
        <c:majorTickMark val="out"/>
        <c:minorTickMark val="none"/>
        <c:tickLblPos val="nextTo"/>
        <c:crossAx val="10521665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826C-4599-8C0C-C86FE31C46D2}"/>
              </c:ext>
            </c:extLst>
          </c:dPt>
          <c:dLbls>
            <c:dLbl>
              <c:idx val="0"/>
              <c:tx>
                <c:rich>
                  <a:bodyPr/>
                  <a:lstStyle/>
                  <a:p>
                    <a:fld id="{350BD8C4-354D-4D35-BD9E-C01249614F42}"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26C-4599-8C0C-C86FE31C46D2}"/>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Gauge'!$M$25</c:f>
              <c:numCache>
                <c:formatCode>General</c:formatCode>
                <c:ptCount val="1"/>
                <c:pt idx="0">
                  <c:v>0.84419014084507038</c:v>
                </c:pt>
              </c:numCache>
            </c:numRef>
          </c:val>
          <c:extLst>
            <c:ext xmlns:c15="http://schemas.microsoft.com/office/drawing/2012/chart" uri="{02D57815-91ED-43cb-92C2-25804820EDAC}">
              <c15:datalabelsRange>
                <c15:f>'New GL Gauge'!$D$25</c15:f>
                <c15:dlblRangeCache>
                  <c:ptCount val="1"/>
                  <c:pt idx="0">
                    <c:v>84%</c:v>
                  </c:pt>
                </c15:dlblRangeCache>
              </c15:datalabelsRange>
            </c:ext>
            <c:ext xmlns:c16="http://schemas.microsoft.com/office/drawing/2014/chart" uri="{C3380CC4-5D6E-409C-BE32-E72D297353CC}">
              <c16:uniqueId val="{00000002-826C-4599-8C0C-C86FE31C46D2}"/>
            </c:ext>
          </c:extLst>
        </c:ser>
        <c:ser>
          <c:idx val="1"/>
          <c:order val="1"/>
          <c:spPr>
            <a:solidFill>
              <a:srgbClr val="FFC000"/>
            </a:solidFill>
            <a:ln>
              <a:solidFill>
                <a:sysClr val="windowText" lastClr="000000"/>
              </a:solidFill>
            </a:ln>
            <a:effectLst/>
          </c:spPr>
          <c:invertIfNegative val="0"/>
          <c:dLbls>
            <c:dLbl>
              <c:idx val="0"/>
              <c:tx>
                <c:rich>
                  <a:bodyPr/>
                  <a:lstStyle/>
                  <a:p>
                    <a:fld id="{63C2BA5D-65A4-4C8F-94D0-CBC5537139ED}"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50B-4E87-8084-D9B9F32CC1EA}"/>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Gauge'!$N$25</c:f>
              <c:numCache>
                <c:formatCode>General</c:formatCode>
                <c:ptCount val="1"/>
                <c:pt idx="0">
                  <c:v>0.10123239436619719</c:v>
                </c:pt>
              </c:numCache>
            </c:numRef>
          </c:val>
          <c:extLst>
            <c:ext xmlns:c15="http://schemas.microsoft.com/office/drawing/2012/chart" uri="{02D57815-91ED-43cb-92C2-25804820EDAC}">
              <c15:datalabelsRange>
                <c15:f>'New GL Gauge'!$E$25</c15:f>
                <c15:dlblRangeCache>
                  <c:ptCount val="1"/>
                  <c:pt idx="0">
                    <c:v>10%</c:v>
                  </c:pt>
                </c15:dlblRangeCache>
              </c15:datalabelsRange>
            </c:ext>
            <c:ext xmlns:c16="http://schemas.microsoft.com/office/drawing/2014/chart" uri="{C3380CC4-5D6E-409C-BE32-E72D297353CC}">
              <c16:uniqueId val="{00000003-826C-4599-8C0C-C86FE31C46D2}"/>
            </c:ext>
          </c:extLst>
        </c:ser>
        <c:ser>
          <c:idx val="2"/>
          <c:order val="2"/>
          <c:spPr>
            <a:solidFill>
              <a:srgbClr val="FF4747"/>
            </a:solidFill>
            <a:ln>
              <a:solidFill>
                <a:sysClr val="windowText" lastClr="000000"/>
              </a:solidFill>
            </a:ln>
            <a:effectLst/>
          </c:spPr>
          <c:invertIfNegative val="0"/>
          <c:dLbls>
            <c:dLbl>
              <c:idx val="0"/>
              <c:tx>
                <c:rich>
                  <a:bodyPr/>
                  <a:lstStyle/>
                  <a:p>
                    <a:fld id="{7040F547-846F-483C-8FE1-1991C3D680D9}"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50B-4E87-8084-D9B9F32CC1EA}"/>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Gauge'!$O$25</c:f>
              <c:numCache>
                <c:formatCode>General</c:formatCode>
                <c:ptCount val="1"/>
                <c:pt idx="0">
                  <c:v>5.4577464788732391E-2</c:v>
                </c:pt>
              </c:numCache>
            </c:numRef>
          </c:val>
          <c:extLst>
            <c:ext xmlns:c15="http://schemas.microsoft.com/office/drawing/2012/chart" uri="{02D57815-91ED-43cb-92C2-25804820EDAC}">
              <c15:datalabelsRange>
                <c15:f>'New GL Gauge'!$F$25</c15:f>
                <c15:dlblRangeCache>
                  <c:ptCount val="1"/>
                </c15:dlblRangeCache>
              </c15:datalabelsRange>
            </c:ext>
            <c:ext xmlns:c16="http://schemas.microsoft.com/office/drawing/2014/chart" uri="{C3380CC4-5D6E-409C-BE32-E72D297353CC}">
              <c16:uniqueId val="{00000004-826C-4599-8C0C-C86FE31C46D2}"/>
            </c:ext>
          </c:extLst>
        </c:ser>
        <c:dLbls>
          <c:showLegendKey val="0"/>
          <c:showVal val="0"/>
          <c:showCatName val="0"/>
          <c:showSerName val="0"/>
          <c:showPercent val="0"/>
          <c:showBubbleSize val="0"/>
        </c:dLbls>
        <c:gapWidth val="0"/>
        <c:overlap val="100"/>
        <c:axId val="337913000"/>
        <c:axId val="105400552"/>
      </c:barChart>
      <c:catAx>
        <c:axId val="337913000"/>
        <c:scaling>
          <c:orientation val="minMax"/>
        </c:scaling>
        <c:delete val="1"/>
        <c:axPos val="l"/>
        <c:majorTickMark val="none"/>
        <c:minorTickMark val="none"/>
        <c:tickLblPos val="nextTo"/>
        <c:crossAx val="105400552"/>
        <c:crossesAt val="0"/>
        <c:auto val="1"/>
        <c:lblAlgn val="ctr"/>
        <c:lblOffset val="100"/>
        <c:noMultiLvlLbl val="0"/>
      </c:catAx>
      <c:valAx>
        <c:axId val="105400552"/>
        <c:scaling>
          <c:orientation val="minMax"/>
          <c:max val="1"/>
          <c:min val="0"/>
        </c:scaling>
        <c:delete val="1"/>
        <c:axPos val="b"/>
        <c:numFmt formatCode="0%" sourceLinked="1"/>
        <c:majorTickMark val="out"/>
        <c:minorTickMark val="none"/>
        <c:tickLblPos val="nextTo"/>
        <c:crossAx val="337913000"/>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EE3C-4D60-B9EF-C8A7B989D489}"/>
              </c:ext>
            </c:extLst>
          </c:dPt>
          <c:dLbls>
            <c:dLbl>
              <c:idx val="0"/>
              <c:tx>
                <c:rich>
                  <a:bodyPr/>
                  <a:lstStyle/>
                  <a:p>
                    <a:fld id="{123C0F80-DF50-4EC0-AA0C-25E6C8685717}"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C-4D60-B9EF-C8A7B989D489}"/>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Gauge'!$M$26</c:f>
              <c:numCache>
                <c:formatCode>General</c:formatCode>
                <c:ptCount val="1"/>
                <c:pt idx="0">
                  <c:v>0.68838028169014087</c:v>
                </c:pt>
              </c:numCache>
            </c:numRef>
          </c:val>
          <c:extLst>
            <c:ext xmlns:c15="http://schemas.microsoft.com/office/drawing/2012/chart" uri="{02D57815-91ED-43cb-92C2-25804820EDAC}">
              <c15:datalabelsRange>
                <c15:f>'New GL Gauge'!$D$26</c15:f>
                <c15:dlblRangeCache>
                  <c:ptCount val="1"/>
                  <c:pt idx="0">
                    <c:v>69%</c:v>
                  </c:pt>
                </c15:dlblRangeCache>
              </c15:datalabelsRange>
            </c:ext>
            <c:ext xmlns:c16="http://schemas.microsoft.com/office/drawing/2014/chart" uri="{C3380CC4-5D6E-409C-BE32-E72D297353CC}">
              <c16:uniqueId val="{00000002-EE3C-4D60-B9EF-C8A7B989D489}"/>
            </c:ext>
          </c:extLst>
        </c:ser>
        <c:ser>
          <c:idx val="1"/>
          <c:order val="1"/>
          <c:spPr>
            <a:solidFill>
              <a:srgbClr val="FFC000"/>
            </a:solidFill>
            <a:ln>
              <a:solidFill>
                <a:sysClr val="windowText" lastClr="000000"/>
              </a:solidFill>
            </a:ln>
            <a:effectLst/>
          </c:spPr>
          <c:invertIfNegative val="0"/>
          <c:dLbls>
            <c:dLbl>
              <c:idx val="0"/>
              <c:tx>
                <c:rich>
                  <a:bodyPr/>
                  <a:lstStyle/>
                  <a:p>
                    <a:fld id="{BE251338-4DE1-4804-AF2D-31C31AA30C84}"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9BE-407F-990F-2CBEDB2C877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Gauge'!$N$26</c:f>
              <c:numCache>
                <c:formatCode>General</c:formatCode>
                <c:ptCount val="1"/>
                <c:pt idx="0">
                  <c:v>0.19630281690140844</c:v>
                </c:pt>
              </c:numCache>
            </c:numRef>
          </c:val>
          <c:extLst>
            <c:ext xmlns:c15="http://schemas.microsoft.com/office/drawing/2012/chart" uri="{02D57815-91ED-43cb-92C2-25804820EDAC}">
              <c15:datalabelsRange>
                <c15:f>'New GL Gauge'!$E$26</c15:f>
                <c15:dlblRangeCache>
                  <c:ptCount val="1"/>
                  <c:pt idx="0">
                    <c:v>20%</c:v>
                  </c:pt>
                </c15:dlblRangeCache>
              </c15:datalabelsRange>
            </c:ext>
            <c:ext xmlns:c16="http://schemas.microsoft.com/office/drawing/2014/chart" uri="{C3380CC4-5D6E-409C-BE32-E72D297353CC}">
              <c16:uniqueId val="{00000003-EE3C-4D60-B9EF-C8A7B989D489}"/>
            </c:ext>
          </c:extLst>
        </c:ser>
        <c:ser>
          <c:idx val="2"/>
          <c:order val="2"/>
          <c:spPr>
            <a:solidFill>
              <a:srgbClr val="FF4747"/>
            </a:solidFill>
            <a:ln>
              <a:solidFill>
                <a:sysClr val="windowText" lastClr="000000"/>
              </a:solidFill>
            </a:ln>
            <a:effectLst/>
          </c:spPr>
          <c:invertIfNegative val="0"/>
          <c:dLbls>
            <c:dLbl>
              <c:idx val="0"/>
              <c:tx>
                <c:rich>
                  <a:bodyPr/>
                  <a:lstStyle/>
                  <a:p>
                    <a:fld id="{9DCE438F-DF62-44C9-9A61-C0C025FF9268}"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9BE-407F-990F-2CBEDB2C877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Gauge'!$O$26</c:f>
              <c:numCache>
                <c:formatCode>General</c:formatCode>
                <c:ptCount val="1"/>
                <c:pt idx="0">
                  <c:v>0.1153169014084507</c:v>
                </c:pt>
              </c:numCache>
            </c:numRef>
          </c:val>
          <c:extLst>
            <c:ext xmlns:c15="http://schemas.microsoft.com/office/drawing/2012/chart" uri="{02D57815-91ED-43cb-92C2-25804820EDAC}">
              <c15:datalabelsRange>
                <c15:f>'New GL Gauge'!$F$26</c15:f>
                <c15:dlblRangeCache>
                  <c:ptCount val="1"/>
                  <c:pt idx="0">
                    <c:v>12%</c:v>
                  </c:pt>
                </c15:dlblRangeCache>
              </c15:datalabelsRange>
            </c:ext>
            <c:ext xmlns:c16="http://schemas.microsoft.com/office/drawing/2014/chart" uri="{C3380CC4-5D6E-409C-BE32-E72D297353CC}">
              <c16:uniqueId val="{00000004-EE3C-4D60-B9EF-C8A7B989D489}"/>
            </c:ext>
          </c:extLst>
        </c:ser>
        <c:dLbls>
          <c:showLegendKey val="0"/>
          <c:showVal val="0"/>
          <c:showCatName val="0"/>
          <c:showSerName val="0"/>
          <c:showPercent val="0"/>
          <c:showBubbleSize val="0"/>
        </c:dLbls>
        <c:gapWidth val="0"/>
        <c:overlap val="100"/>
        <c:axId val="105401336"/>
        <c:axId val="105401728"/>
      </c:barChart>
      <c:catAx>
        <c:axId val="105401336"/>
        <c:scaling>
          <c:orientation val="minMax"/>
        </c:scaling>
        <c:delete val="1"/>
        <c:axPos val="l"/>
        <c:majorTickMark val="none"/>
        <c:minorTickMark val="none"/>
        <c:tickLblPos val="nextTo"/>
        <c:crossAx val="105401728"/>
        <c:crossesAt val="0"/>
        <c:auto val="1"/>
        <c:lblAlgn val="ctr"/>
        <c:lblOffset val="100"/>
        <c:noMultiLvlLbl val="0"/>
      </c:catAx>
      <c:valAx>
        <c:axId val="105401728"/>
        <c:scaling>
          <c:orientation val="minMax"/>
          <c:max val="1"/>
          <c:min val="0"/>
        </c:scaling>
        <c:delete val="1"/>
        <c:axPos val="b"/>
        <c:numFmt formatCode="0%" sourceLinked="1"/>
        <c:majorTickMark val="out"/>
        <c:minorTickMark val="none"/>
        <c:tickLblPos val="nextTo"/>
        <c:crossAx val="10540133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5B58-4A67-BD81-CDA51B2D3EDE}"/>
              </c:ext>
            </c:extLst>
          </c:dPt>
          <c:dLbls>
            <c:dLbl>
              <c:idx val="0"/>
              <c:tx>
                <c:rich>
                  <a:bodyPr/>
                  <a:lstStyle/>
                  <a:p>
                    <a:fld id="{BA913E56-F281-4110-9C3C-58DE145857F5}"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B58-4A67-BD81-CDA51B2D3EDE}"/>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Gauge'!$M$27</c:f>
              <c:numCache>
                <c:formatCode>General</c:formatCode>
                <c:ptCount val="1"/>
                <c:pt idx="0">
                  <c:v>0.66901408450704225</c:v>
                </c:pt>
              </c:numCache>
            </c:numRef>
          </c:val>
          <c:extLst>
            <c:ext xmlns:c15="http://schemas.microsoft.com/office/drawing/2012/chart" uri="{02D57815-91ED-43cb-92C2-25804820EDAC}">
              <c15:datalabelsRange>
                <c15:f>'New GL Gauge'!$D$27</c15:f>
                <c15:dlblRangeCache>
                  <c:ptCount val="1"/>
                  <c:pt idx="0">
                    <c:v>67%</c:v>
                  </c:pt>
                </c15:dlblRangeCache>
              </c15:datalabelsRange>
            </c:ext>
            <c:ext xmlns:c16="http://schemas.microsoft.com/office/drawing/2014/chart" uri="{C3380CC4-5D6E-409C-BE32-E72D297353CC}">
              <c16:uniqueId val="{00000002-5B58-4A67-BD81-CDA51B2D3EDE}"/>
            </c:ext>
          </c:extLst>
        </c:ser>
        <c:ser>
          <c:idx val="1"/>
          <c:order val="1"/>
          <c:spPr>
            <a:solidFill>
              <a:srgbClr val="FFC000"/>
            </a:solidFill>
            <a:ln>
              <a:solidFill>
                <a:sysClr val="windowText" lastClr="000000"/>
              </a:solidFill>
            </a:ln>
            <a:effectLst/>
          </c:spPr>
          <c:invertIfNegative val="0"/>
          <c:dLbls>
            <c:dLbl>
              <c:idx val="0"/>
              <c:tx>
                <c:rich>
                  <a:bodyPr/>
                  <a:lstStyle/>
                  <a:p>
                    <a:fld id="{CD0A04A3-3C48-443F-A817-61A47F2F71D5}"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046-40E9-B38E-98209BC5A4C2}"/>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Gauge'!$N$27</c:f>
              <c:numCache>
                <c:formatCode>General</c:formatCode>
                <c:ptCount val="1"/>
                <c:pt idx="0">
                  <c:v>0.21390845070422534</c:v>
                </c:pt>
              </c:numCache>
            </c:numRef>
          </c:val>
          <c:extLst>
            <c:ext xmlns:c15="http://schemas.microsoft.com/office/drawing/2012/chart" uri="{02D57815-91ED-43cb-92C2-25804820EDAC}">
              <c15:datalabelsRange>
                <c15:f>'New GL Gauge'!$E$27</c15:f>
                <c15:dlblRangeCache>
                  <c:ptCount val="1"/>
                  <c:pt idx="0">
                    <c:v>21%</c:v>
                  </c:pt>
                </c15:dlblRangeCache>
              </c15:datalabelsRange>
            </c:ext>
            <c:ext xmlns:c16="http://schemas.microsoft.com/office/drawing/2014/chart" uri="{C3380CC4-5D6E-409C-BE32-E72D297353CC}">
              <c16:uniqueId val="{00000003-5B58-4A67-BD81-CDA51B2D3EDE}"/>
            </c:ext>
          </c:extLst>
        </c:ser>
        <c:ser>
          <c:idx val="2"/>
          <c:order val="2"/>
          <c:spPr>
            <a:solidFill>
              <a:srgbClr val="FF4747"/>
            </a:solidFill>
            <a:ln>
              <a:solidFill>
                <a:sysClr val="windowText" lastClr="000000"/>
              </a:solidFill>
            </a:ln>
            <a:effectLst/>
          </c:spPr>
          <c:invertIfNegative val="0"/>
          <c:dLbls>
            <c:dLbl>
              <c:idx val="0"/>
              <c:tx>
                <c:rich>
                  <a:bodyPr/>
                  <a:lstStyle/>
                  <a:p>
                    <a:fld id="{2F93F897-BF46-436F-B6DA-3DF9CB4AD791}"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046-40E9-B38E-98209BC5A4C2}"/>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Gauge'!$O$27</c:f>
              <c:numCache>
                <c:formatCode>General</c:formatCode>
                <c:ptCount val="1"/>
                <c:pt idx="0">
                  <c:v>0.11707746478873239</c:v>
                </c:pt>
              </c:numCache>
            </c:numRef>
          </c:val>
          <c:extLst>
            <c:ext xmlns:c15="http://schemas.microsoft.com/office/drawing/2012/chart" uri="{02D57815-91ED-43cb-92C2-25804820EDAC}">
              <c15:datalabelsRange>
                <c15:f>'New GL Gauge'!$F$27</c15:f>
                <c15:dlblRangeCache>
                  <c:ptCount val="1"/>
                  <c:pt idx="0">
                    <c:v>12%</c:v>
                  </c:pt>
                </c15:dlblRangeCache>
              </c15:datalabelsRange>
            </c:ext>
            <c:ext xmlns:c16="http://schemas.microsoft.com/office/drawing/2014/chart" uri="{C3380CC4-5D6E-409C-BE32-E72D297353CC}">
              <c16:uniqueId val="{00000004-5B58-4A67-BD81-CDA51B2D3EDE}"/>
            </c:ext>
          </c:extLst>
        </c:ser>
        <c:dLbls>
          <c:showLegendKey val="0"/>
          <c:showVal val="0"/>
          <c:showCatName val="0"/>
          <c:showSerName val="0"/>
          <c:showPercent val="0"/>
          <c:showBubbleSize val="0"/>
        </c:dLbls>
        <c:gapWidth val="0"/>
        <c:overlap val="100"/>
        <c:axId val="418975776"/>
        <c:axId val="418976168"/>
      </c:barChart>
      <c:catAx>
        <c:axId val="418975776"/>
        <c:scaling>
          <c:orientation val="minMax"/>
        </c:scaling>
        <c:delete val="1"/>
        <c:axPos val="l"/>
        <c:majorTickMark val="none"/>
        <c:minorTickMark val="none"/>
        <c:tickLblPos val="nextTo"/>
        <c:crossAx val="418976168"/>
        <c:crossesAt val="0"/>
        <c:auto val="1"/>
        <c:lblAlgn val="ctr"/>
        <c:lblOffset val="100"/>
        <c:noMultiLvlLbl val="0"/>
      </c:catAx>
      <c:valAx>
        <c:axId val="418976168"/>
        <c:scaling>
          <c:orientation val="minMax"/>
          <c:max val="1"/>
          <c:min val="0"/>
        </c:scaling>
        <c:delete val="1"/>
        <c:axPos val="b"/>
        <c:numFmt formatCode="0%" sourceLinked="1"/>
        <c:majorTickMark val="out"/>
        <c:minorTickMark val="none"/>
        <c:tickLblPos val="nextTo"/>
        <c:crossAx val="41897577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DAC0-46D7-9316-7F8BC88FEC29}"/>
              </c:ext>
            </c:extLst>
          </c:dPt>
          <c:dLbls>
            <c:dLbl>
              <c:idx val="0"/>
              <c:tx>
                <c:rich>
                  <a:bodyPr/>
                  <a:lstStyle/>
                  <a:p>
                    <a:fld id="{C32EEE55-6190-417B-83A3-493033AC8C1A}"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AC0-46D7-9316-7F8BC88FEC29}"/>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Gauge'!$M$28</c:f>
              <c:numCache>
                <c:formatCode>General</c:formatCode>
                <c:ptCount val="1"/>
                <c:pt idx="0">
                  <c:v>0.67253521126760563</c:v>
                </c:pt>
              </c:numCache>
            </c:numRef>
          </c:val>
          <c:extLst>
            <c:ext xmlns:c15="http://schemas.microsoft.com/office/drawing/2012/chart" uri="{02D57815-91ED-43cb-92C2-25804820EDAC}">
              <c15:datalabelsRange>
                <c15:f>'New GL Gauge'!$D$28</c15:f>
                <c15:dlblRangeCache>
                  <c:ptCount val="1"/>
                  <c:pt idx="0">
                    <c:v>67%</c:v>
                  </c:pt>
                </c15:dlblRangeCache>
              </c15:datalabelsRange>
            </c:ext>
            <c:ext xmlns:c16="http://schemas.microsoft.com/office/drawing/2014/chart" uri="{C3380CC4-5D6E-409C-BE32-E72D297353CC}">
              <c16:uniqueId val="{00000002-DAC0-46D7-9316-7F8BC88FEC29}"/>
            </c:ext>
          </c:extLst>
        </c:ser>
        <c:ser>
          <c:idx val="1"/>
          <c:order val="1"/>
          <c:spPr>
            <a:solidFill>
              <a:srgbClr val="FFC000"/>
            </a:solidFill>
            <a:ln>
              <a:solidFill>
                <a:sysClr val="windowText" lastClr="000000"/>
              </a:solidFill>
            </a:ln>
            <a:effectLst/>
          </c:spPr>
          <c:invertIfNegative val="0"/>
          <c:dLbls>
            <c:dLbl>
              <c:idx val="0"/>
              <c:tx>
                <c:rich>
                  <a:bodyPr/>
                  <a:lstStyle/>
                  <a:p>
                    <a:fld id="{F0BC988A-ACEE-4903-BC75-AB7944304814}"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8E4-4CEC-8AA1-B824D32158C4}"/>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Gauge'!$N$28</c:f>
              <c:numCache>
                <c:formatCode>General</c:formatCode>
                <c:ptCount val="1"/>
                <c:pt idx="0">
                  <c:v>0.18485915492957747</c:v>
                </c:pt>
              </c:numCache>
            </c:numRef>
          </c:val>
          <c:extLst>
            <c:ext xmlns:c15="http://schemas.microsoft.com/office/drawing/2012/chart" uri="{02D57815-91ED-43cb-92C2-25804820EDAC}">
              <c15:datalabelsRange>
                <c15:f>'New GL Gauge'!$E$28</c15:f>
                <c15:dlblRangeCache>
                  <c:ptCount val="1"/>
                  <c:pt idx="0">
                    <c:v>18%</c:v>
                  </c:pt>
                </c15:dlblRangeCache>
              </c15:datalabelsRange>
            </c:ext>
            <c:ext xmlns:c16="http://schemas.microsoft.com/office/drawing/2014/chart" uri="{C3380CC4-5D6E-409C-BE32-E72D297353CC}">
              <c16:uniqueId val="{00000003-DAC0-46D7-9316-7F8BC88FEC29}"/>
            </c:ext>
          </c:extLst>
        </c:ser>
        <c:ser>
          <c:idx val="2"/>
          <c:order val="2"/>
          <c:spPr>
            <a:solidFill>
              <a:srgbClr val="FF4747"/>
            </a:solidFill>
            <a:ln>
              <a:solidFill>
                <a:sysClr val="windowText" lastClr="000000"/>
              </a:solidFill>
            </a:ln>
            <a:effectLst/>
          </c:spPr>
          <c:invertIfNegative val="0"/>
          <c:dLbls>
            <c:dLbl>
              <c:idx val="0"/>
              <c:tx>
                <c:rich>
                  <a:bodyPr/>
                  <a:lstStyle/>
                  <a:p>
                    <a:fld id="{23B377F5-B80E-4083-A8FB-548E9275210B}"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8E4-4CEC-8AA1-B824D32158C4}"/>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Gauge'!$O$28</c:f>
              <c:numCache>
                <c:formatCode>General</c:formatCode>
                <c:ptCount val="1"/>
                <c:pt idx="0">
                  <c:v>0.14260563380281691</c:v>
                </c:pt>
              </c:numCache>
            </c:numRef>
          </c:val>
          <c:extLst>
            <c:ext xmlns:c15="http://schemas.microsoft.com/office/drawing/2012/chart" uri="{02D57815-91ED-43cb-92C2-25804820EDAC}">
              <c15:datalabelsRange>
                <c15:f>'New GL Gauge'!$F$28</c15:f>
                <c15:dlblRangeCache>
                  <c:ptCount val="1"/>
                  <c:pt idx="0">
                    <c:v>14%</c:v>
                  </c:pt>
                </c15:dlblRangeCache>
              </c15:datalabelsRange>
            </c:ext>
            <c:ext xmlns:c16="http://schemas.microsoft.com/office/drawing/2014/chart" uri="{C3380CC4-5D6E-409C-BE32-E72D297353CC}">
              <c16:uniqueId val="{00000004-DAC0-46D7-9316-7F8BC88FEC29}"/>
            </c:ext>
          </c:extLst>
        </c:ser>
        <c:dLbls>
          <c:showLegendKey val="0"/>
          <c:showVal val="0"/>
          <c:showCatName val="0"/>
          <c:showSerName val="0"/>
          <c:showPercent val="0"/>
          <c:showBubbleSize val="0"/>
        </c:dLbls>
        <c:gapWidth val="0"/>
        <c:overlap val="100"/>
        <c:axId val="418976952"/>
        <c:axId val="418977344"/>
      </c:barChart>
      <c:catAx>
        <c:axId val="418976952"/>
        <c:scaling>
          <c:orientation val="minMax"/>
        </c:scaling>
        <c:delete val="1"/>
        <c:axPos val="l"/>
        <c:majorTickMark val="none"/>
        <c:minorTickMark val="none"/>
        <c:tickLblPos val="nextTo"/>
        <c:crossAx val="418977344"/>
        <c:crossesAt val="0"/>
        <c:auto val="1"/>
        <c:lblAlgn val="ctr"/>
        <c:lblOffset val="100"/>
        <c:noMultiLvlLbl val="0"/>
      </c:catAx>
      <c:valAx>
        <c:axId val="418977344"/>
        <c:scaling>
          <c:orientation val="minMax"/>
          <c:max val="1"/>
          <c:min val="0"/>
        </c:scaling>
        <c:delete val="1"/>
        <c:axPos val="b"/>
        <c:numFmt formatCode="0%" sourceLinked="1"/>
        <c:majorTickMark val="out"/>
        <c:minorTickMark val="none"/>
        <c:tickLblPos val="nextTo"/>
        <c:crossAx val="41897695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A28F-4898-90D0-35455B4034B8}"/>
              </c:ext>
            </c:extLst>
          </c:dPt>
          <c:dLbls>
            <c:dLbl>
              <c:idx val="0"/>
              <c:tx>
                <c:rich>
                  <a:bodyPr/>
                  <a:lstStyle/>
                  <a:p>
                    <a:fld id="{CEF00175-45DB-441B-8261-0D8A091BECDB}"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28F-4898-90D0-35455B4034B8}"/>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Gauge'!$M$29</c:f>
              <c:numCache>
                <c:formatCode>General</c:formatCode>
                <c:ptCount val="1"/>
                <c:pt idx="0">
                  <c:v>0.55721830985915488</c:v>
                </c:pt>
              </c:numCache>
            </c:numRef>
          </c:val>
          <c:extLst>
            <c:ext xmlns:c15="http://schemas.microsoft.com/office/drawing/2012/chart" uri="{02D57815-91ED-43cb-92C2-25804820EDAC}">
              <c15:datalabelsRange>
                <c15:f>'New GL Gauge'!$D$29</c15:f>
                <c15:dlblRangeCache>
                  <c:ptCount val="1"/>
                  <c:pt idx="0">
                    <c:v>56%</c:v>
                  </c:pt>
                </c15:dlblRangeCache>
              </c15:datalabelsRange>
            </c:ext>
            <c:ext xmlns:c16="http://schemas.microsoft.com/office/drawing/2014/chart" uri="{C3380CC4-5D6E-409C-BE32-E72D297353CC}">
              <c16:uniqueId val="{00000002-A28F-4898-90D0-35455B4034B8}"/>
            </c:ext>
          </c:extLst>
        </c:ser>
        <c:ser>
          <c:idx val="1"/>
          <c:order val="1"/>
          <c:spPr>
            <a:solidFill>
              <a:srgbClr val="FFC000"/>
            </a:solidFill>
            <a:ln>
              <a:solidFill>
                <a:sysClr val="windowText" lastClr="000000"/>
              </a:solidFill>
            </a:ln>
            <a:effectLst/>
          </c:spPr>
          <c:invertIfNegative val="0"/>
          <c:dLbls>
            <c:dLbl>
              <c:idx val="0"/>
              <c:tx>
                <c:rich>
                  <a:bodyPr/>
                  <a:lstStyle/>
                  <a:p>
                    <a:fld id="{C1A960A2-D94D-4EFC-B279-2287B7FDFFF0}"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3FA-4946-A0A7-AC7B8DEC793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Gauge'!$N$29</c:f>
              <c:numCache>
                <c:formatCode>General</c:formatCode>
                <c:ptCount val="1"/>
                <c:pt idx="0">
                  <c:v>0.22535211267605634</c:v>
                </c:pt>
              </c:numCache>
            </c:numRef>
          </c:val>
          <c:extLst>
            <c:ext xmlns:c15="http://schemas.microsoft.com/office/drawing/2012/chart" uri="{02D57815-91ED-43cb-92C2-25804820EDAC}">
              <c15:datalabelsRange>
                <c15:f>'New GL Gauge'!$E$29</c15:f>
                <c15:dlblRangeCache>
                  <c:ptCount val="1"/>
                  <c:pt idx="0">
                    <c:v>23%</c:v>
                  </c:pt>
                </c15:dlblRangeCache>
              </c15:datalabelsRange>
            </c:ext>
            <c:ext xmlns:c16="http://schemas.microsoft.com/office/drawing/2014/chart" uri="{C3380CC4-5D6E-409C-BE32-E72D297353CC}">
              <c16:uniqueId val="{00000003-A28F-4898-90D0-35455B4034B8}"/>
            </c:ext>
          </c:extLst>
        </c:ser>
        <c:ser>
          <c:idx val="2"/>
          <c:order val="2"/>
          <c:spPr>
            <a:solidFill>
              <a:srgbClr val="FF4747"/>
            </a:solidFill>
            <a:ln>
              <a:solidFill>
                <a:sysClr val="windowText" lastClr="000000"/>
              </a:solidFill>
            </a:ln>
            <a:effectLst/>
          </c:spPr>
          <c:invertIfNegative val="0"/>
          <c:dLbls>
            <c:dLbl>
              <c:idx val="0"/>
              <c:tx>
                <c:rich>
                  <a:bodyPr/>
                  <a:lstStyle/>
                  <a:p>
                    <a:fld id="{FE5036CD-7C74-4707-A838-53953CE256EF}"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3FA-4946-A0A7-AC7B8DEC793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Gauge'!$O$29</c:f>
              <c:numCache>
                <c:formatCode>General</c:formatCode>
                <c:ptCount val="1"/>
                <c:pt idx="0">
                  <c:v>0.21742957746478872</c:v>
                </c:pt>
              </c:numCache>
            </c:numRef>
          </c:val>
          <c:extLst>
            <c:ext xmlns:c15="http://schemas.microsoft.com/office/drawing/2012/chart" uri="{02D57815-91ED-43cb-92C2-25804820EDAC}">
              <c15:datalabelsRange>
                <c15:f>'New GL Gauge'!$F$29</c15:f>
                <c15:dlblRangeCache>
                  <c:ptCount val="1"/>
                  <c:pt idx="0">
                    <c:v>22%</c:v>
                  </c:pt>
                </c15:dlblRangeCache>
              </c15:datalabelsRange>
            </c:ext>
            <c:ext xmlns:c16="http://schemas.microsoft.com/office/drawing/2014/chart" uri="{C3380CC4-5D6E-409C-BE32-E72D297353CC}">
              <c16:uniqueId val="{00000004-A28F-4898-90D0-35455B4034B8}"/>
            </c:ext>
          </c:extLst>
        </c:ser>
        <c:dLbls>
          <c:showLegendKey val="0"/>
          <c:showVal val="0"/>
          <c:showCatName val="0"/>
          <c:showSerName val="0"/>
          <c:showPercent val="0"/>
          <c:showBubbleSize val="0"/>
        </c:dLbls>
        <c:gapWidth val="0"/>
        <c:overlap val="100"/>
        <c:axId val="375341552"/>
        <c:axId val="375341944"/>
      </c:barChart>
      <c:catAx>
        <c:axId val="375341552"/>
        <c:scaling>
          <c:orientation val="minMax"/>
        </c:scaling>
        <c:delete val="1"/>
        <c:axPos val="l"/>
        <c:majorTickMark val="none"/>
        <c:minorTickMark val="none"/>
        <c:tickLblPos val="nextTo"/>
        <c:crossAx val="375341944"/>
        <c:crossesAt val="0"/>
        <c:auto val="1"/>
        <c:lblAlgn val="ctr"/>
        <c:lblOffset val="100"/>
        <c:noMultiLvlLbl val="0"/>
      </c:catAx>
      <c:valAx>
        <c:axId val="375341944"/>
        <c:scaling>
          <c:orientation val="minMax"/>
          <c:max val="1"/>
          <c:min val="0"/>
        </c:scaling>
        <c:delete val="1"/>
        <c:axPos val="b"/>
        <c:numFmt formatCode="0%" sourceLinked="1"/>
        <c:majorTickMark val="out"/>
        <c:minorTickMark val="none"/>
        <c:tickLblPos val="nextTo"/>
        <c:crossAx val="37534155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690E-48FB-A5A1-AC660ED73504}"/>
              </c:ext>
            </c:extLst>
          </c:dPt>
          <c:dLbls>
            <c:dLbl>
              <c:idx val="0"/>
              <c:tx>
                <c:rich>
                  <a:bodyPr/>
                  <a:lstStyle/>
                  <a:p>
                    <a:fld id="{088179B4-2804-4D60-8227-952B23A27C13}"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90E-48FB-A5A1-AC660ED73504}"/>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Gauge'!$M$30</c:f>
              <c:numCache>
                <c:formatCode>General</c:formatCode>
                <c:ptCount val="1"/>
                <c:pt idx="0">
                  <c:v>0.56866197183098588</c:v>
                </c:pt>
              </c:numCache>
            </c:numRef>
          </c:val>
          <c:extLst>
            <c:ext xmlns:c15="http://schemas.microsoft.com/office/drawing/2012/chart" uri="{02D57815-91ED-43cb-92C2-25804820EDAC}">
              <c15:datalabelsRange>
                <c15:f>'New GL Gauge'!$D$30</c15:f>
                <c15:dlblRangeCache>
                  <c:ptCount val="1"/>
                  <c:pt idx="0">
                    <c:v>57%</c:v>
                  </c:pt>
                </c15:dlblRangeCache>
              </c15:datalabelsRange>
            </c:ext>
            <c:ext xmlns:c16="http://schemas.microsoft.com/office/drawing/2014/chart" uri="{C3380CC4-5D6E-409C-BE32-E72D297353CC}">
              <c16:uniqueId val="{00000002-690E-48FB-A5A1-AC660ED73504}"/>
            </c:ext>
          </c:extLst>
        </c:ser>
        <c:ser>
          <c:idx val="1"/>
          <c:order val="1"/>
          <c:spPr>
            <a:solidFill>
              <a:srgbClr val="FFC000"/>
            </a:solidFill>
            <a:ln>
              <a:solidFill>
                <a:sysClr val="windowText" lastClr="000000"/>
              </a:solidFill>
            </a:ln>
            <a:effectLst/>
          </c:spPr>
          <c:invertIfNegative val="0"/>
          <c:dLbls>
            <c:dLbl>
              <c:idx val="0"/>
              <c:tx>
                <c:rich>
                  <a:bodyPr/>
                  <a:lstStyle/>
                  <a:p>
                    <a:fld id="{B9161D3D-1DBE-450F-A4F7-B4E3EDCF13B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C26-43A1-B106-70422E199956}"/>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Gauge'!$N$30</c:f>
              <c:numCache>
                <c:formatCode>General</c:formatCode>
                <c:ptCount val="1"/>
                <c:pt idx="0">
                  <c:v>0.20862676056338028</c:v>
                </c:pt>
              </c:numCache>
            </c:numRef>
          </c:val>
          <c:extLst>
            <c:ext xmlns:c15="http://schemas.microsoft.com/office/drawing/2012/chart" uri="{02D57815-91ED-43cb-92C2-25804820EDAC}">
              <c15:datalabelsRange>
                <c15:f>'New GL Gauge'!$E$30</c15:f>
                <c15:dlblRangeCache>
                  <c:ptCount val="1"/>
                  <c:pt idx="0">
                    <c:v>21%</c:v>
                  </c:pt>
                </c15:dlblRangeCache>
              </c15:datalabelsRange>
            </c:ext>
            <c:ext xmlns:c16="http://schemas.microsoft.com/office/drawing/2014/chart" uri="{C3380CC4-5D6E-409C-BE32-E72D297353CC}">
              <c16:uniqueId val="{00000003-690E-48FB-A5A1-AC660ED73504}"/>
            </c:ext>
          </c:extLst>
        </c:ser>
        <c:ser>
          <c:idx val="2"/>
          <c:order val="2"/>
          <c:spPr>
            <a:solidFill>
              <a:srgbClr val="FF4747"/>
            </a:solidFill>
            <a:ln>
              <a:solidFill>
                <a:sysClr val="windowText" lastClr="000000"/>
              </a:solidFill>
            </a:ln>
            <a:effectLst/>
          </c:spPr>
          <c:invertIfNegative val="0"/>
          <c:dLbls>
            <c:dLbl>
              <c:idx val="0"/>
              <c:tx>
                <c:rich>
                  <a:bodyPr/>
                  <a:lstStyle/>
                  <a:p>
                    <a:fld id="{4E574162-6FDF-4454-9FD7-6FF60C2B328C}"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C26-43A1-B106-70422E199956}"/>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Gauge'!$O$30</c:f>
              <c:numCache>
                <c:formatCode>General</c:formatCode>
                <c:ptCount val="1"/>
                <c:pt idx="0">
                  <c:v>0.22271126760563381</c:v>
                </c:pt>
              </c:numCache>
            </c:numRef>
          </c:val>
          <c:extLst>
            <c:ext xmlns:c15="http://schemas.microsoft.com/office/drawing/2012/chart" uri="{02D57815-91ED-43cb-92C2-25804820EDAC}">
              <c15:datalabelsRange>
                <c15:f>'New GL Gauge'!$F$30</c15:f>
                <c15:dlblRangeCache>
                  <c:ptCount val="1"/>
                  <c:pt idx="0">
                    <c:v>22%</c:v>
                  </c:pt>
                </c15:dlblRangeCache>
              </c15:datalabelsRange>
            </c:ext>
            <c:ext xmlns:c16="http://schemas.microsoft.com/office/drawing/2014/chart" uri="{C3380CC4-5D6E-409C-BE32-E72D297353CC}">
              <c16:uniqueId val="{00000004-690E-48FB-A5A1-AC660ED73504}"/>
            </c:ext>
          </c:extLst>
        </c:ser>
        <c:dLbls>
          <c:showLegendKey val="0"/>
          <c:showVal val="0"/>
          <c:showCatName val="0"/>
          <c:showSerName val="0"/>
          <c:showPercent val="0"/>
          <c:showBubbleSize val="0"/>
        </c:dLbls>
        <c:gapWidth val="0"/>
        <c:overlap val="100"/>
        <c:axId val="375342728"/>
        <c:axId val="438188064"/>
      </c:barChart>
      <c:catAx>
        <c:axId val="375342728"/>
        <c:scaling>
          <c:orientation val="minMax"/>
        </c:scaling>
        <c:delete val="1"/>
        <c:axPos val="l"/>
        <c:majorTickMark val="none"/>
        <c:minorTickMark val="none"/>
        <c:tickLblPos val="nextTo"/>
        <c:crossAx val="438188064"/>
        <c:crossesAt val="0"/>
        <c:auto val="1"/>
        <c:lblAlgn val="ctr"/>
        <c:lblOffset val="100"/>
        <c:noMultiLvlLbl val="0"/>
      </c:catAx>
      <c:valAx>
        <c:axId val="438188064"/>
        <c:scaling>
          <c:orientation val="minMax"/>
          <c:max val="1"/>
          <c:min val="0"/>
        </c:scaling>
        <c:delete val="1"/>
        <c:axPos val="b"/>
        <c:numFmt formatCode="0%" sourceLinked="1"/>
        <c:majorTickMark val="out"/>
        <c:minorTickMark val="none"/>
        <c:tickLblPos val="nextTo"/>
        <c:crossAx val="37534272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5A35-4A7E-8EC0-50EF4706B475}"/>
              </c:ext>
            </c:extLst>
          </c:dPt>
          <c:dLbls>
            <c:dLbl>
              <c:idx val="0"/>
              <c:tx>
                <c:rich>
                  <a:bodyPr/>
                  <a:lstStyle/>
                  <a:p>
                    <a:fld id="{990180B3-997C-4885-82E6-E9CD38A90ED8}"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A35-4A7E-8EC0-50EF4706B475}"/>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Gauge'!$M$31</c:f>
              <c:numCache>
                <c:formatCode>General</c:formatCode>
                <c:ptCount val="1"/>
                <c:pt idx="0">
                  <c:v>0.68397887323943662</c:v>
                </c:pt>
              </c:numCache>
            </c:numRef>
          </c:val>
          <c:extLst>
            <c:ext xmlns:c15="http://schemas.microsoft.com/office/drawing/2012/chart" uri="{02D57815-91ED-43cb-92C2-25804820EDAC}">
              <c15:datalabelsRange>
                <c15:f>'New GL Gauge'!$D$31</c15:f>
                <c15:dlblRangeCache>
                  <c:ptCount val="1"/>
                  <c:pt idx="0">
                    <c:v>68%</c:v>
                  </c:pt>
                </c15:dlblRangeCache>
              </c15:datalabelsRange>
            </c:ext>
            <c:ext xmlns:c16="http://schemas.microsoft.com/office/drawing/2014/chart" uri="{C3380CC4-5D6E-409C-BE32-E72D297353CC}">
              <c16:uniqueId val="{00000002-5A35-4A7E-8EC0-50EF4706B475}"/>
            </c:ext>
          </c:extLst>
        </c:ser>
        <c:ser>
          <c:idx val="1"/>
          <c:order val="1"/>
          <c:spPr>
            <a:solidFill>
              <a:srgbClr val="FFC000"/>
            </a:solidFill>
            <a:ln>
              <a:solidFill>
                <a:sysClr val="windowText" lastClr="000000"/>
              </a:solidFill>
            </a:ln>
            <a:effectLst/>
          </c:spPr>
          <c:invertIfNegative val="0"/>
          <c:dLbls>
            <c:dLbl>
              <c:idx val="0"/>
              <c:tx>
                <c:rich>
                  <a:bodyPr/>
                  <a:lstStyle/>
                  <a:p>
                    <a:fld id="{1392913C-5420-491D-B96F-FD896D07173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0C6-4167-9BA1-A805998C2E0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Gauge'!$N$31</c:f>
              <c:numCache>
                <c:formatCode>General</c:formatCode>
                <c:ptCount val="1"/>
                <c:pt idx="0">
                  <c:v>0.18573943661971831</c:v>
                </c:pt>
              </c:numCache>
            </c:numRef>
          </c:val>
          <c:extLst>
            <c:ext xmlns:c15="http://schemas.microsoft.com/office/drawing/2012/chart" uri="{02D57815-91ED-43cb-92C2-25804820EDAC}">
              <c15:datalabelsRange>
                <c15:f>'New GL Gauge'!$E$31</c15:f>
                <c15:dlblRangeCache>
                  <c:ptCount val="1"/>
                  <c:pt idx="0">
                    <c:v>19%</c:v>
                  </c:pt>
                </c15:dlblRangeCache>
              </c15:datalabelsRange>
            </c:ext>
            <c:ext xmlns:c16="http://schemas.microsoft.com/office/drawing/2014/chart" uri="{C3380CC4-5D6E-409C-BE32-E72D297353CC}">
              <c16:uniqueId val="{00000003-5A35-4A7E-8EC0-50EF4706B475}"/>
            </c:ext>
          </c:extLst>
        </c:ser>
        <c:ser>
          <c:idx val="2"/>
          <c:order val="2"/>
          <c:spPr>
            <a:solidFill>
              <a:srgbClr val="FF4747"/>
            </a:solidFill>
            <a:ln>
              <a:solidFill>
                <a:sysClr val="windowText" lastClr="000000"/>
              </a:solidFill>
            </a:ln>
            <a:effectLst/>
          </c:spPr>
          <c:invertIfNegative val="0"/>
          <c:dLbls>
            <c:dLbl>
              <c:idx val="0"/>
              <c:tx>
                <c:rich>
                  <a:bodyPr/>
                  <a:lstStyle/>
                  <a:p>
                    <a:fld id="{DBE13C21-4ED8-4A1E-B930-5B8BF254D611}"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0C6-4167-9BA1-A805998C2E0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Gauge'!$O$31</c:f>
              <c:numCache>
                <c:formatCode>General</c:formatCode>
                <c:ptCount val="1"/>
                <c:pt idx="0">
                  <c:v>0.13028169014084506</c:v>
                </c:pt>
              </c:numCache>
            </c:numRef>
          </c:val>
          <c:extLst>
            <c:ext xmlns:c15="http://schemas.microsoft.com/office/drawing/2012/chart" uri="{02D57815-91ED-43cb-92C2-25804820EDAC}">
              <c15:datalabelsRange>
                <c15:f>'New GL Gauge'!$F$31</c15:f>
                <c15:dlblRangeCache>
                  <c:ptCount val="1"/>
                  <c:pt idx="0">
                    <c:v>13%</c:v>
                  </c:pt>
                </c15:dlblRangeCache>
              </c15:datalabelsRange>
            </c:ext>
            <c:ext xmlns:c16="http://schemas.microsoft.com/office/drawing/2014/chart" uri="{C3380CC4-5D6E-409C-BE32-E72D297353CC}">
              <c16:uniqueId val="{00000004-5A35-4A7E-8EC0-50EF4706B475}"/>
            </c:ext>
          </c:extLst>
        </c:ser>
        <c:dLbls>
          <c:showLegendKey val="0"/>
          <c:showVal val="0"/>
          <c:showCatName val="0"/>
          <c:showSerName val="0"/>
          <c:showPercent val="0"/>
          <c:showBubbleSize val="0"/>
        </c:dLbls>
        <c:gapWidth val="0"/>
        <c:overlap val="100"/>
        <c:axId val="438188848"/>
        <c:axId val="438189240"/>
      </c:barChart>
      <c:catAx>
        <c:axId val="438188848"/>
        <c:scaling>
          <c:orientation val="minMax"/>
        </c:scaling>
        <c:delete val="1"/>
        <c:axPos val="l"/>
        <c:majorTickMark val="none"/>
        <c:minorTickMark val="none"/>
        <c:tickLblPos val="nextTo"/>
        <c:crossAx val="438189240"/>
        <c:crossesAt val="0"/>
        <c:auto val="1"/>
        <c:lblAlgn val="ctr"/>
        <c:lblOffset val="100"/>
        <c:noMultiLvlLbl val="0"/>
      </c:catAx>
      <c:valAx>
        <c:axId val="438189240"/>
        <c:scaling>
          <c:orientation val="minMax"/>
          <c:max val="1"/>
          <c:min val="0"/>
        </c:scaling>
        <c:delete val="1"/>
        <c:axPos val="b"/>
        <c:numFmt formatCode="0%" sourceLinked="1"/>
        <c:majorTickMark val="out"/>
        <c:minorTickMark val="none"/>
        <c:tickLblPos val="nextTo"/>
        <c:crossAx val="43818884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6080-4698-9CCF-D586DF9AF6F2}"/>
              </c:ext>
            </c:extLst>
          </c:dPt>
          <c:dLbls>
            <c:dLbl>
              <c:idx val="0"/>
              <c:tx>
                <c:rich>
                  <a:bodyPr/>
                  <a:lstStyle/>
                  <a:p>
                    <a:fld id="{DFE5B7BF-4E6A-48FB-9F91-C1094FF74856}"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080-4698-9CCF-D586DF9AF6F2}"/>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Gauge'!$M$32</c:f>
              <c:numCache>
                <c:formatCode>General</c:formatCode>
                <c:ptCount val="1"/>
                <c:pt idx="0">
                  <c:v>0.60739436619718312</c:v>
                </c:pt>
              </c:numCache>
            </c:numRef>
          </c:val>
          <c:extLst>
            <c:ext xmlns:c15="http://schemas.microsoft.com/office/drawing/2012/chart" uri="{02D57815-91ED-43cb-92C2-25804820EDAC}">
              <c15:datalabelsRange>
                <c15:f>'New GL Gauge'!$D$32</c15:f>
                <c15:dlblRangeCache>
                  <c:ptCount val="1"/>
                  <c:pt idx="0">
                    <c:v>61%</c:v>
                  </c:pt>
                </c15:dlblRangeCache>
              </c15:datalabelsRange>
            </c:ext>
            <c:ext xmlns:c16="http://schemas.microsoft.com/office/drawing/2014/chart" uri="{C3380CC4-5D6E-409C-BE32-E72D297353CC}">
              <c16:uniqueId val="{00000002-6080-4698-9CCF-D586DF9AF6F2}"/>
            </c:ext>
          </c:extLst>
        </c:ser>
        <c:ser>
          <c:idx val="1"/>
          <c:order val="1"/>
          <c:spPr>
            <a:solidFill>
              <a:srgbClr val="FFC000"/>
            </a:solidFill>
            <a:ln>
              <a:solidFill>
                <a:sysClr val="windowText" lastClr="000000"/>
              </a:solidFill>
            </a:ln>
            <a:effectLst/>
          </c:spPr>
          <c:invertIfNegative val="0"/>
          <c:dLbls>
            <c:dLbl>
              <c:idx val="0"/>
              <c:tx>
                <c:rich>
                  <a:bodyPr/>
                  <a:lstStyle/>
                  <a:p>
                    <a:fld id="{47FC0F6B-D1D9-458F-B46A-3FFAF38F3D5B}"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E5D-41D4-93BB-2625B7BE43B4}"/>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Gauge'!$N$32</c:f>
              <c:numCache>
                <c:formatCode>General</c:formatCode>
                <c:ptCount val="1"/>
                <c:pt idx="0">
                  <c:v>0.20598591549295775</c:v>
                </c:pt>
              </c:numCache>
            </c:numRef>
          </c:val>
          <c:extLst>
            <c:ext xmlns:c15="http://schemas.microsoft.com/office/drawing/2012/chart" uri="{02D57815-91ED-43cb-92C2-25804820EDAC}">
              <c15:datalabelsRange>
                <c15:f>'New GL Gauge'!$E$32</c15:f>
                <c15:dlblRangeCache>
                  <c:ptCount val="1"/>
                  <c:pt idx="0">
                    <c:v>21%</c:v>
                  </c:pt>
                </c15:dlblRangeCache>
              </c15:datalabelsRange>
            </c:ext>
            <c:ext xmlns:c16="http://schemas.microsoft.com/office/drawing/2014/chart" uri="{C3380CC4-5D6E-409C-BE32-E72D297353CC}">
              <c16:uniqueId val="{00000003-6080-4698-9CCF-D586DF9AF6F2}"/>
            </c:ext>
          </c:extLst>
        </c:ser>
        <c:ser>
          <c:idx val="2"/>
          <c:order val="2"/>
          <c:spPr>
            <a:solidFill>
              <a:srgbClr val="FF4747"/>
            </a:solidFill>
            <a:ln>
              <a:solidFill>
                <a:sysClr val="windowText" lastClr="000000"/>
              </a:solidFill>
            </a:ln>
            <a:effectLst/>
          </c:spPr>
          <c:invertIfNegative val="0"/>
          <c:dLbls>
            <c:dLbl>
              <c:idx val="0"/>
              <c:tx>
                <c:rich>
                  <a:bodyPr/>
                  <a:lstStyle/>
                  <a:p>
                    <a:fld id="{E033DE16-0987-4AA9-A8C5-B670CDF18EB5}"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E5D-41D4-93BB-2625B7BE43B4}"/>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Gauge'!$O$32</c:f>
              <c:numCache>
                <c:formatCode>General</c:formatCode>
                <c:ptCount val="1"/>
                <c:pt idx="0">
                  <c:v>0.18661971830985916</c:v>
                </c:pt>
              </c:numCache>
            </c:numRef>
          </c:val>
          <c:extLst>
            <c:ext xmlns:c15="http://schemas.microsoft.com/office/drawing/2012/chart" uri="{02D57815-91ED-43cb-92C2-25804820EDAC}">
              <c15:datalabelsRange>
                <c15:f>'New GL Gauge'!$F$32</c15:f>
                <c15:dlblRangeCache>
                  <c:ptCount val="1"/>
                  <c:pt idx="0">
                    <c:v>19%</c:v>
                  </c:pt>
                </c15:dlblRangeCache>
              </c15:datalabelsRange>
            </c:ext>
            <c:ext xmlns:c16="http://schemas.microsoft.com/office/drawing/2014/chart" uri="{C3380CC4-5D6E-409C-BE32-E72D297353CC}">
              <c16:uniqueId val="{00000004-6080-4698-9CCF-D586DF9AF6F2}"/>
            </c:ext>
          </c:extLst>
        </c:ser>
        <c:dLbls>
          <c:showLegendKey val="0"/>
          <c:showVal val="0"/>
          <c:showCatName val="0"/>
          <c:showSerName val="0"/>
          <c:showPercent val="0"/>
          <c:showBubbleSize val="0"/>
        </c:dLbls>
        <c:gapWidth val="0"/>
        <c:overlap val="100"/>
        <c:axId val="376224704"/>
        <c:axId val="376225096"/>
      </c:barChart>
      <c:catAx>
        <c:axId val="376224704"/>
        <c:scaling>
          <c:orientation val="minMax"/>
        </c:scaling>
        <c:delete val="1"/>
        <c:axPos val="l"/>
        <c:majorTickMark val="none"/>
        <c:minorTickMark val="none"/>
        <c:tickLblPos val="nextTo"/>
        <c:crossAx val="376225096"/>
        <c:crossesAt val="0"/>
        <c:auto val="1"/>
        <c:lblAlgn val="ctr"/>
        <c:lblOffset val="100"/>
        <c:noMultiLvlLbl val="0"/>
      </c:catAx>
      <c:valAx>
        <c:axId val="376225096"/>
        <c:scaling>
          <c:orientation val="minMax"/>
          <c:max val="1"/>
          <c:min val="0"/>
        </c:scaling>
        <c:delete val="1"/>
        <c:axPos val="b"/>
        <c:numFmt formatCode="0%" sourceLinked="1"/>
        <c:majorTickMark val="out"/>
        <c:minorTickMark val="none"/>
        <c:tickLblPos val="nextTo"/>
        <c:crossAx val="376224704"/>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4124-4DC2-BDA8-D0919711BF42}"/>
              </c:ext>
            </c:extLst>
          </c:dPt>
          <c:dLbls>
            <c:dLbl>
              <c:idx val="0"/>
              <c:tx>
                <c:rich>
                  <a:bodyPr/>
                  <a:lstStyle/>
                  <a:p>
                    <a:fld id="{0C4374AC-49CC-4E76-BC3B-D4B069F0648F}"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124-4DC2-BDA8-D0919711BF42}"/>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Gauge'!$M$33</c:f>
              <c:numCache>
                <c:formatCode>General</c:formatCode>
                <c:ptCount val="1"/>
                <c:pt idx="0">
                  <c:v>0.65845070422535212</c:v>
                </c:pt>
              </c:numCache>
            </c:numRef>
          </c:val>
          <c:extLst>
            <c:ext xmlns:c15="http://schemas.microsoft.com/office/drawing/2012/chart" uri="{02D57815-91ED-43cb-92C2-25804820EDAC}">
              <c15:datalabelsRange>
                <c15:f>'New GL Gauge'!$D$33</c15:f>
                <c15:dlblRangeCache>
                  <c:ptCount val="1"/>
                  <c:pt idx="0">
                    <c:v>66%</c:v>
                  </c:pt>
                </c15:dlblRangeCache>
              </c15:datalabelsRange>
            </c:ext>
            <c:ext xmlns:c16="http://schemas.microsoft.com/office/drawing/2014/chart" uri="{C3380CC4-5D6E-409C-BE32-E72D297353CC}">
              <c16:uniqueId val="{00000002-4124-4DC2-BDA8-D0919711BF42}"/>
            </c:ext>
          </c:extLst>
        </c:ser>
        <c:ser>
          <c:idx val="1"/>
          <c:order val="1"/>
          <c:spPr>
            <a:solidFill>
              <a:srgbClr val="FFC000"/>
            </a:solidFill>
            <a:ln>
              <a:solidFill>
                <a:sysClr val="windowText" lastClr="000000"/>
              </a:solidFill>
            </a:ln>
            <a:effectLst/>
          </c:spPr>
          <c:invertIfNegative val="0"/>
          <c:dLbls>
            <c:dLbl>
              <c:idx val="0"/>
              <c:tx>
                <c:rich>
                  <a:bodyPr/>
                  <a:lstStyle/>
                  <a:p>
                    <a:fld id="{2D74165E-3179-43D7-937E-DD490E800CC7}"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E38-493D-893D-DCFC2DEC8C24}"/>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Gauge'!$N$33</c:f>
              <c:numCache>
                <c:formatCode>General</c:formatCode>
                <c:ptCount val="1"/>
                <c:pt idx="0">
                  <c:v>0.17253521126760563</c:v>
                </c:pt>
              </c:numCache>
            </c:numRef>
          </c:val>
          <c:extLst>
            <c:ext xmlns:c15="http://schemas.microsoft.com/office/drawing/2012/chart" uri="{02D57815-91ED-43cb-92C2-25804820EDAC}">
              <c15:datalabelsRange>
                <c15:f>'New GL Gauge'!$E$33</c15:f>
                <c15:dlblRangeCache>
                  <c:ptCount val="1"/>
                  <c:pt idx="0">
                    <c:v>17%</c:v>
                  </c:pt>
                </c15:dlblRangeCache>
              </c15:datalabelsRange>
            </c:ext>
            <c:ext xmlns:c16="http://schemas.microsoft.com/office/drawing/2014/chart" uri="{C3380CC4-5D6E-409C-BE32-E72D297353CC}">
              <c16:uniqueId val="{00000003-4124-4DC2-BDA8-D0919711BF42}"/>
            </c:ext>
          </c:extLst>
        </c:ser>
        <c:ser>
          <c:idx val="2"/>
          <c:order val="2"/>
          <c:spPr>
            <a:solidFill>
              <a:srgbClr val="FF4747"/>
            </a:solidFill>
            <a:ln>
              <a:solidFill>
                <a:sysClr val="windowText" lastClr="000000"/>
              </a:solidFill>
            </a:ln>
            <a:effectLst/>
          </c:spPr>
          <c:invertIfNegative val="0"/>
          <c:dLbls>
            <c:dLbl>
              <c:idx val="0"/>
              <c:tx>
                <c:rich>
                  <a:bodyPr/>
                  <a:lstStyle/>
                  <a:p>
                    <a:fld id="{A0DCEC20-251E-4FFB-BC25-96A44521C441}"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E38-493D-893D-DCFC2DEC8C24}"/>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Gauge'!$O$33</c:f>
              <c:numCache>
                <c:formatCode>General</c:formatCode>
                <c:ptCount val="1"/>
                <c:pt idx="0">
                  <c:v>0.16901408450704225</c:v>
                </c:pt>
              </c:numCache>
            </c:numRef>
          </c:val>
          <c:extLst>
            <c:ext xmlns:c15="http://schemas.microsoft.com/office/drawing/2012/chart" uri="{02D57815-91ED-43cb-92C2-25804820EDAC}">
              <c15:datalabelsRange>
                <c15:f>'New GL Gauge'!$F$33</c15:f>
                <c15:dlblRangeCache>
                  <c:ptCount val="1"/>
                  <c:pt idx="0">
                    <c:v>17%</c:v>
                  </c:pt>
                </c15:dlblRangeCache>
              </c15:datalabelsRange>
            </c:ext>
            <c:ext xmlns:c16="http://schemas.microsoft.com/office/drawing/2014/chart" uri="{C3380CC4-5D6E-409C-BE32-E72D297353CC}">
              <c16:uniqueId val="{00000004-4124-4DC2-BDA8-D0919711BF42}"/>
            </c:ext>
          </c:extLst>
        </c:ser>
        <c:dLbls>
          <c:showLegendKey val="0"/>
          <c:showVal val="0"/>
          <c:showCatName val="0"/>
          <c:showSerName val="0"/>
          <c:showPercent val="0"/>
          <c:showBubbleSize val="0"/>
        </c:dLbls>
        <c:gapWidth val="0"/>
        <c:overlap val="100"/>
        <c:axId val="376226272"/>
        <c:axId val="333242464"/>
      </c:barChart>
      <c:catAx>
        <c:axId val="376226272"/>
        <c:scaling>
          <c:orientation val="minMax"/>
        </c:scaling>
        <c:delete val="1"/>
        <c:axPos val="l"/>
        <c:majorTickMark val="none"/>
        <c:minorTickMark val="none"/>
        <c:tickLblPos val="nextTo"/>
        <c:crossAx val="333242464"/>
        <c:crossesAt val="0"/>
        <c:auto val="1"/>
        <c:lblAlgn val="ctr"/>
        <c:lblOffset val="100"/>
        <c:noMultiLvlLbl val="0"/>
      </c:catAx>
      <c:valAx>
        <c:axId val="333242464"/>
        <c:scaling>
          <c:orientation val="minMax"/>
          <c:max val="1"/>
          <c:min val="0"/>
        </c:scaling>
        <c:delete val="1"/>
        <c:axPos val="b"/>
        <c:numFmt formatCode="0%" sourceLinked="1"/>
        <c:majorTickMark val="out"/>
        <c:minorTickMark val="none"/>
        <c:tickLblPos val="nextTo"/>
        <c:crossAx val="37622627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FA6C-46A7-9003-898D4181968C}"/>
              </c:ext>
            </c:extLst>
          </c:dPt>
          <c:dLbls>
            <c:dLbl>
              <c:idx val="0"/>
              <c:tx>
                <c:rich>
                  <a:bodyPr/>
                  <a:lstStyle/>
                  <a:p>
                    <a:fld id="{C2E4A38A-2919-4229-8533-F737ED490A74}"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A6C-46A7-9003-898D4181968C}"/>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Gauge'!$M$35</c:f>
              <c:numCache>
                <c:formatCode>General</c:formatCode>
                <c:ptCount val="1"/>
                <c:pt idx="0">
                  <c:v>0.72095070422535212</c:v>
                </c:pt>
              </c:numCache>
            </c:numRef>
          </c:val>
          <c:extLst>
            <c:ext xmlns:c15="http://schemas.microsoft.com/office/drawing/2012/chart" uri="{02D57815-91ED-43cb-92C2-25804820EDAC}">
              <c15:datalabelsRange>
                <c15:f>'New GL Gauge'!$D$35</c15:f>
                <c15:dlblRangeCache>
                  <c:ptCount val="1"/>
                  <c:pt idx="0">
                    <c:v>72%</c:v>
                  </c:pt>
                </c15:dlblRangeCache>
              </c15:datalabelsRange>
            </c:ext>
            <c:ext xmlns:c16="http://schemas.microsoft.com/office/drawing/2014/chart" uri="{C3380CC4-5D6E-409C-BE32-E72D297353CC}">
              <c16:uniqueId val="{00000002-FA6C-46A7-9003-898D4181968C}"/>
            </c:ext>
          </c:extLst>
        </c:ser>
        <c:ser>
          <c:idx val="1"/>
          <c:order val="1"/>
          <c:spPr>
            <a:solidFill>
              <a:srgbClr val="FFC000"/>
            </a:solidFill>
            <a:ln>
              <a:solidFill>
                <a:sysClr val="windowText" lastClr="000000"/>
              </a:solidFill>
            </a:ln>
            <a:effectLst/>
          </c:spPr>
          <c:invertIfNegative val="0"/>
          <c:dLbls>
            <c:dLbl>
              <c:idx val="0"/>
              <c:tx>
                <c:rich>
                  <a:bodyPr/>
                  <a:lstStyle/>
                  <a:p>
                    <a:fld id="{80BA31FD-FAFC-45C8-8BE7-18CBEAC35B40}"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017-48D1-B1FD-447E5D545D2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Gauge'!$N$35</c:f>
              <c:numCache>
                <c:formatCode>General</c:formatCode>
                <c:ptCount val="1"/>
                <c:pt idx="0">
                  <c:v>0.1505281690140845</c:v>
                </c:pt>
              </c:numCache>
            </c:numRef>
          </c:val>
          <c:extLst>
            <c:ext xmlns:c15="http://schemas.microsoft.com/office/drawing/2012/chart" uri="{02D57815-91ED-43cb-92C2-25804820EDAC}">
              <c15:datalabelsRange>
                <c15:f>'New GL Gauge'!$E$35</c15:f>
                <c15:dlblRangeCache>
                  <c:ptCount val="1"/>
                  <c:pt idx="0">
                    <c:v>15%</c:v>
                  </c:pt>
                </c15:dlblRangeCache>
              </c15:datalabelsRange>
            </c:ext>
            <c:ext xmlns:c16="http://schemas.microsoft.com/office/drawing/2014/chart" uri="{C3380CC4-5D6E-409C-BE32-E72D297353CC}">
              <c16:uniqueId val="{00000003-FA6C-46A7-9003-898D4181968C}"/>
            </c:ext>
          </c:extLst>
        </c:ser>
        <c:ser>
          <c:idx val="2"/>
          <c:order val="2"/>
          <c:spPr>
            <a:solidFill>
              <a:srgbClr val="FF4747"/>
            </a:solidFill>
            <a:ln>
              <a:solidFill>
                <a:sysClr val="windowText" lastClr="000000"/>
              </a:solidFill>
            </a:ln>
            <a:effectLst/>
          </c:spPr>
          <c:invertIfNegative val="0"/>
          <c:dLbls>
            <c:dLbl>
              <c:idx val="0"/>
              <c:tx>
                <c:rich>
                  <a:bodyPr/>
                  <a:lstStyle/>
                  <a:p>
                    <a:fld id="{CFD4113A-4B98-4932-BF7E-B5FDDC62861C}"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017-48D1-B1FD-447E5D545D2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Gauge'!$O$35</c:f>
              <c:numCache>
                <c:formatCode>General</c:formatCode>
                <c:ptCount val="1"/>
                <c:pt idx="0">
                  <c:v>0.12852112676056338</c:v>
                </c:pt>
              </c:numCache>
            </c:numRef>
          </c:val>
          <c:extLst>
            <c:ext xmlns:c15="http://schemas.microsoft.com/office/drawing/2012/chart" uri="{02D57815-91ED-43cb-92C2-25804820EDAC}">
              <c15:datalabelsRange>
                <c15:f>'New GL Gauge'!$F$35</c15:f>
                <c15:dlblRangeCache>
                  <c:ptCount val="1"/>
                  <c:pt idx="0">
                    <c:v>13%</c:v>
                  </c:pt>
                </c15:dlblRangeCache>
              </c15:datalabelsRange>
            </c:ext>
            <c:ext xmlns:c16="http://schemas.microsoft.com/office/drawing/2014/chart" uri="{C3380CC4-5D6E-409C-BE32-E72D297353CC}">
              <c16:uniqueId val="{00000004-FA6C-46A7-9003-898D4181968C}"/>
            </c:ext>
          </c:extLst>
        </c:ser>
        <c:dLbls>
          <c:showLegendKey val="0"/>
          <c:showVal val="0"/>
          <c:showCatName val="0"/>
          <c:showSerName val="0"/>
          <c:showPercent val="0"/>
          <c:showBubbleSize val="0"/>
        </c:dLbls>
        <c:gapWidth val="0"/>
        <c:overlap val="100"/>
        <c:axId val="333242856"/>
        <c:axId val="333243248"/>
      </c:barChart>
      <c:catAx>
        <c:axId val="333242856"/>
        <c:scaling>
          <c:orientation val="minMax"/>
        </c:scaling>
        <c:delete val="1"/>
        <c:axPos val="l"/>
        <c:majorTickMark val="none"/>
        <c:minorTickMark val="none"/>
        <c:tickLblPos val="nextTo"/>
        <c:crossAx val="333243248"/>
        <c:crossesAt val="0"/>
        <c:auto val="1"/>
        <c:lblAlgn val="ctr"/>
        <c:lblOffset val="100"/>
        <c:noMultiLvlLbl val="0"/>
      </c:catAx>
      <c:valAx>
        <c:axId val="333243248"/>
        <c:scaling>
          <c:orientation val="minMax"/>
          <c:max val="1"/>
          <c:min val="0"/>
        </c:scaling>
        <c:delete val="1"/>
        <c:axPos val="b"/>
        <c:numFmt formatCode="0%" sourceLinked="1"/>
        <c:majorTickMark val="out"/>
        <c:minorTickMark val="none"/>
        <c:tickLblPos val="nextTo"/>
        <c:crossAx val="33324285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ED8F-47B1-BC14-EA0AA0A6F75E}"/>
              </c:ext>
            </c:extLst>
          </c:dPt>
          <c:dLbls>
            <c:dLbl>
              <c:idx val="0"/>
              <c:tx>
                <c:rich>
                  <a:bodyPr/>
                  <a:lstStyle/>
                  <a:p>
                    <a:fld id="{085F5FBB-2C2C-42D2-AB0A-AB7321BACD02}"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D8F-47B1-BC14-EA0AA0A6F75E}"/>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Gauge'!$M$16</c:f>
              <c:numCache>
                <c:formatCode>General</c:formatCode>
                <c:ptCount val="1"/>
                <c:pt idx="0">
                  <c:v>0.50440140845070425</c:v>
                </c:pt>
              </c:numCache>
            </c:numRef>
          </c:val>
          <c:extLst>
            <c:ext xmlns:c15="http://schemas.microsoft.com/office/drawing/2012/chart" uri="{02D57815-91ED-43cb-92C2-25804820EDAC}">
              <c15:datalabelsRange>
                <c15:f>'New GL Gauge'!$D$16</c15:f>
                <c15:dlblRangeCache>
                  <c:ptCount val="1"/>
                  <c:pt idx="0">
                    <c:v>50%</c:v>
                  </c:pt>
                </c15:dlblRangeCache>
              </c15:datalabelsRange>
            </c:ext>
            <c:ext xmlns:c16="http://schemas.microsoft.com/office/drawing/2014/chart" uri="{C3380CC4-5D6E-409C-BE32-E72D297353CC}">
              <c16:uniqueId val="{00000002-ED8F-47B1-BC14-EA0AA0A6F75E}"/>
            </c:ext>
          </c:extLst>
        </c:ser>
        <c:ser>
          <c:idx val="1"/>
          <c:order val="1"/>
          <c:spPr>
            <a:solidFill>
              <a:srgbClr val="FFC000"/>
            </a:solidFill>
            <a:ln>
              <a:solidFill>
                <a:sysClr val="windowText" lastClr="000000"/>
              </a:solidFill>
            </a:ln>
            <a:effectLst/>
          </c:spPr>
          <c:invertIfNegative val="0"/>
          <c:dLbls>
            <c:dLbl>
              <c:idx val="0"/>
              <c:tx>
                <c:rich>
                  <a:bodyPr/>
                  <a:lstStyle/>
                  <a:p>
                    <a:fld id="{66DC74A9-4A7B-49C9-8A60-BF708D82F8AD}"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6BD-4DB4-A3D2-F482C4309457}"/>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Gauge'!$N$16</c:f>
              <c:numCache>
                <c:formatCode>General</c:formatCode>
                <c:ptCount val="1"/>
                <c:pt idx="0">
                  <c:v>0.30545774647887325</c:v>
                </c:pt>
              </c:numCache>
            </c:numRef>
          </c:val>
          <c:extLst>
            <c:ext xmlns:c15="http://schemas.microsoft.com/office/drawing/2012/chart" uri="{02D57815-91ED-43cb-92C2-25804820EDAC}">
              <c15:datalabelsRange>
                <c15:f>'New GL Gauge'!$E$16</c15:f>
                <c15:dlblRangeCache>
                  <c:ptCount val="1"/>
                  <c:pt idx="0">
                    <c:v>31%</c:v>
                  </c:pt>
                </c15:dlblRangeCache>
              </c15:datalabelsRange>
            </c:ext>
            <c:ext xmlns:c16="http://schemas.microsoft.com/office/drawing/2014/chart" uri="{C3380CC4-5D6E-409C-BE32-E72D297353CC}">
              <c16:uniqueId val="{00000003-ED8F-47B1-BC14-EA0AA0A6F75E}"/>
            </c:ext>
          </c:extLst>
        </c:ser>
        <c:ser>
          <c:idx val="2"/>
          <c:order val="2"/>
          <c:spPr>
            <a:solidFill>
              <a:srgbClr val="FF4747"/>
            </a:solidFill>
            <a:ln>
              <a:solidFill>
                <a:sysClr val="windowText" lastClr="000000"/>
              </a:solidFill>
            </a:ln>
            <a:effectLst/>
          </c:spPr>
          <c:invertIfNegative val="0"/>
          <c:dLbls>
            <c:dLbl>
              <c:idx val="0"/>
              <c:tx>
                <c:rich>
                  <a:bodyPr/>
                  <a:lstStyle/>
                  <a:p>
                    <a:fld id="{106FCFA3-E36C-4B57-9E16-EAF2BEAC2AAE}"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6BD-4DB4-A3D2-F482C4309457}"/>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Gauge'!$O$16</c:f>
              <c:numCache>
                <c:formatCode>General</c:formatCode>
                <c:ptCount val="1"/>
                <c:pt idx="0">
                  <c:v>0.19014084507042253</c:v>
                </c:pt>
              </c:numCache>
            </c:numRef>
          </c:val>
          <c:extLst>
            <c:ext xmlns:c15="http://schemas.microsoft.com/office/drawing/2012/chart" uri="{02D57815-91ED-43cb-92C2-25804820EDAC}">
              <c15:datalabelsRange>
                <c15:f>'New GL Gauge'!$F$16</c15:f>
                <c15:dlblRangeCache>
                  <c:ptCount val="1"/>
                  <c:pt idx="0">
                    <c:v>19%</c:v>
                  </c:pt>
                </c15:dlblRangeCache>
              </c15:datalabelsRange>
            </c:ext>
            <c:ext xmlns:c16="http://schemas.microsoft.com/office/drawing/2014/chart" uri="{C3380CC4-5D6E-409C-BE32-E72D297353CC}">
              <c16:uniqueId val="{00000004-ED8F-47B1-BC14-EA0AA0A6F75E}"/>
            </c:ext>
          </c:extLst>
        </c:ser>
        <c:dLbls>
          <c:showLegendKey val="0"/>
          <c:showVal val="0"/>
          <c:showCatName val="0"/>
          <c:showSerName val="0"/>
          <c:showPercent val="0"/>
          <c:showBubbleSize val="0"/>
        </c:dLbls>
        <c:gapWidth val="0"/>
        <c:overlap val="100"/>
        <c:axId val="335767568"/>
        <c:axId val="335767960"/>
      </c:barChart>
      <c:catAx>
        <c:axId val="335767568"/>
        <c:scaling>
          <c:orientation val="minMax"/>
        </c:scaling>
        <c:delete val="1"/>
        <c:axPos val="l"/>
        <c:majorTickMark val="none"/>
        <c:minorTickMark val="none"/>
        <c:tickLblPos val="nextTo"/>
        <c:crossAx val="335767960"/>
        <c:crossesAt val="0"/>
        <c:auto val="1"/>
        <c:lblAlgn val="ctr"/>
        <c:lblOffset val="100"/>
        <c:noMultiLvlLbl val="0"/>
      </c:catAx>
      <c:valAx>
        <c:axId val="335767960"/>
        <c:scaling>
          <c:orientation val="minMax"/>
          <c:max val="1"/>
          <c:min val="0"/>
        </c:scaling>
        <c:delete val="1"/>
        <c:axPos val="b"/>
        <c:numFmt formatCode="0%" sourceLinked="1"/>
        <c:majorTickMark val="out"/>
        <c:minorTickMark val="none"/>
        <c:tickLblPos val="nextTo"/>
        <c:crossAx val="33576756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783F-4816-95AF-2D2C3844DB58}"/>
              </c:ext>
            </c:extLst>
          </c:dPt>
          <c:dLbls>
            <c:dLbl>
              <c:idx val="0"/>
              <c:tx>
                <c:rich>
                  <a:bodyPr/>
                  <a:lstStyle/>
                  <a:p>
                    <a:fld id="{6B5FAB7D-9D54-4DE9-9D25-033821F9C37C}"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83F-4816-95AF-2D2C3844DB58}"/>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Gauge'!$M$36</c:f>
              <c:numCache>
                <c:formatCode>General</c:formatCode>
                <c:ptCount val="1"/>
                <c:pt idx="0">
                  <c:v>0.63996478873239437</c:v>
                </c:pt>
              </c:numCache>
            </c:numRef>
          </c:val>
          <c:extLst>
            <c:ext xmlns:c15="http://schemas.microsoft.com/office/drawing/2012/chart" uri="{02D57815-91ED-43cb-92C2-25804820EDAC}">
              <c15:datalabelsRange>
                <c15:f>'New GL Gauge'!$D$36</c15:f>
                <c15:dlblRangeCache>
                  <c:ptCount val="1"/>
                  <c:pt idx="0">
                    <c:v>64%</c:v>
                  </c:pt>
                </c15:dlblRangeCache>
              </c15:datalabelsRange>
            </c:ext>
            <c:ext xmlns:c16="http://schemas.microsoft.com/office/drawing/2014/chart" uri="{C3380CC4-5D6E-409C-BE32-E72D297353CC}">
              <c16:uniqueId val="{00000002-783F-4816-95AF-2D2C3844DB58}"/>
            </c:ext>
          </c:extLst>
        </c:ser>
        <c:ser>
          <c:idx val="1"/>
          <c:order val="1"/>
          <c:spPr>
            <a:solidFill>
              <a:srgbClr val="FFC000"/>
            </a:solidFill>
            <a:ln>
              <a:solidFill>
                <a:sysClr val="windowText" lastClr="000000"/>
              </a:solidFill>
            </a:ln>
            <a:effectLst/>
          </c:spPr>
          <c:invertIfNegative val="0"/>
          <c:dLbls>
            <c:dLbl>
              <c:idx val="0"/>
              <c:tx>
                <c:rich>
                  <a:bodyPr/>
                  <a:lstStyle/>
                  <a:p>
                    <a:fld id="{BEDCFCBE-6625-4B26-8F6D-FC596BB55FF8}"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DF5-424C-A57D-16D7FAA492C0}"/>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Gauge'!$N$36</c:f>
              <c:numCache>
                <c:formatCode>General</c:formatCode>
                <c:ptCount val="1"/>
                <c:pt idx="0">
                  <c:v>0.17869718309859156</c:v>
                </c:pt>
              </c:numCache>
            </c:numRef>
          </c:val>
          <c:extLst>
            <c:ext xmlns:c15="http://schemas.microsoft.com/office/drawing/2012/chart" uri="{02D57815-91ED-43cb-92C2-25804820EDAC}">
              <c15:datalabelsRange>
                <c15:f>'New GL Gauge'!$E$36</c15:f>
                <c15:dlblRangeCache>
                  <c:ptCount val="1"/>
                  <c:pt idx="0">
                    <c:v>18%</c:v>
                  </c:pt>
                </c15:dlblRangeCache>
              </c15:datalabelsRange>
            </c:ext>
            <c:ext xmlns:c16="http://schemas.microsoft.com/office/drawing/2014/chart" uri="{C3380CC4-5D6E-409C-BE32-E72D297353CC}">
              <c16:uniqueId val="{00000003-783F-4816-95AF-2D2C3844DB58}"/>
            </c:ext>
          </c:extLst>
        </c:ser>
        <c:ser>
          <c:idx val="2"/>
          <c:order val="2"/>
          <c:spPr>
            <a:solidFill>
              <a:srgbClr val="FF4747"/>
            </a:solidFill>
            <a:ln>
              <a:solidFill>
                <a:sysClr val="windowText" lastClr="000000"/>
              </a:solidFill>
            </a:ln>
            <a:effectLst/>
          </c:spPr>
          <c:invertIfNegative val="0"/>
          <c:dLbls>
            <c:dLbl>
              <c:idx val="0"/>
              <c:tx>
                <c:rich>
                  <a:bodyPr/>
                  <a:lstStyle/>
                  <a:p>
                    <a:fld id="{58EEAF2F-CF55-40EF-A8A0-925774B829F9}"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DF5-424C-A57D-16D7FAA492C0}"/>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Gauge'!$O$36</c:f>
              <c:numCache>
                <c:formatCode>General</c:formatCode>
                <c:ptCount val="1"/>
                <c:pt idx="0">
                  <c:v>0.18133802816901409</c:v>
                </c:pt>
              </c:numCache>
            </c:numRef>
          </c:val>
          <c:extLst>
            <c:ext xmlns:c15="http://schemas.microsoft.com/office/drawing/2012/chart" uri="{02D57815-91ED-43cb-92C2-25804820EDAC}">
              <c15:datalabelsRange>
                <c15:f>'New GL Gauge'!$F$36</c15:f>
                <c15:dlblRangeCache>
                  <c:ptCount val="1"/>
                  <c:pt idx="0">
                    <c:v>18%</c:v>
                  </c:pt>
                </c15:dlblRangeCache>
              </c15:datalabelsRange>
            </c:ext>
            <c:ext xmlns:c16="http://schemas.microsoft.com/office/drawing/2014/chart" uri="{C3380CC4-5D6E-409C-BE32-E72D297353CC}">
              <c16:uniqueId val="{00000004-783F-4816-95AF-2D2C3844DB58}"/>
            </c:ext>
          </c:extLst>
        </c:ser>
        <c:dLbls>
          <c:showLegendKey val="0"/>
          <c:showVal val="0"/>
          <c:showCatName val="0"/>
          <c:showSerName val="0"/>
          <c:showPercent val="0"/>
          <c:showBubbleSize val="0"/>
        </c:dLbls>
        <c:gapWidth val="0"/>
        <c:overlap val="100"/>
        <c:axId val="333244032"/>
        <c:axId val="342518624"/>
      </c:barChart>
      <c:catAx>
        <c:axId val="333244032"/>
        <c:scaling>
          <c:orientation val="minMax"/>
        </c:scaling>
        <c:delete val="1"/>
        <c:axPos val="l"/>
        <c:majorTickMark val="none"/>
        <c:minorTickMark val="none"/>
        <c:tickLblPos val="nextTo"/>
        <c:crossAx val="342518624"/>
        <c:crossesAt val="0"/>
        <c:auto val="1"/>
        <c:lblAlgn val="ctr"/>
        <c:lblOffset val="100"/>
        <c:noMultiLvlLbl val="0"/>
      </c:catAx>
      <c:valAx>
        <c:axId val="342518624"/>
        <c:scaling>
          <c:orientation val="minMax"/>
          <c:max val="1"/>
          <c:min val="0"/>
        </c:scaling>
        <c:delete val="1"/>
        <c:axPos val="b"/>
        <c:numFmt formatCode="0%" sourceLinked="1"/>
        <c:majorTickMark val="out"/>
        <c:minorTickMark val="none"/>
        <c:tickLblPos val="nextTo"/>
        <c:crossAx val="33324403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703B-4335-9473-303394C295D2}"/>
              </c:ext>
            </c:extLst>
          </c:dPt>
          <c:dLbls>
            <c:dLbl>
              <c:idx val="0"/>
              <c:tx>
                <c:rich>
                  <a:bodyPr/>
                  <a:lstStyle/>
                  <a:p>
                    <a:fld id="{5FEB04C0-DEFF-43F6-A5CE-55E5ECB0036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03B-4335-9473-303394C295D2}"/>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Gauge'!$M$37</c:f>
              <c:numCache>
                <c:formatCode>General</c:formatCode>
                <c:ptCount val="1"/>
                <c:pt idx="0">
                  <c:v>0.67429577464788737</c:v>
                </c:pt>
              </c:numCache>
            </c:numRef>
          </c:val>
          <c:extLst>
            <c:ext xmlns:c15="http://schemas.microsoft.com/office/drawing/2012/chart" uri="{02D57815-91ED-43cb-92C2-25804820EDAC}">
              <c15:datalabelsRange>
                <c15:f>'New GL Gauge'!$D$37</c15:f>
                <c15:dlblRangeCache>
                  <c:ptCount val="1"/>
                  <c:pt idx="0">
                    <c:v>67%</c:v>
                  </c:pt>
                </c15:dlblRangeCache>
              </c15:datalabelsRange>
            </c:ext>
            <c:ext xmlns:c16="http://schemas.microsoft.com/office/drawing/2014/chart" uri="{C3380CC4-5D6E-409C-BE32-E72D297353CC}">
              <c16:uniqueId val="{00000002-703B-4335-9473-303394C295D2}"/>
            </c:ext>
          </c:extLst>
        </c:ser>
        <c:ser>
          <c:idx val="1"/>
          <c:order val="1"/>
          <c:spPr>
            <a:solidFill>
              <a:srgbClr val="FFC000"/>
            </a:solidFill>
            <a:ln>
              <a:solidFill>
                <a:sysClr val="windowText" lastClr="000000"/>
              </a:solidFill>
            </a:ln>
            <a:effectLst/>
          </c:spPr>
          <c:invertIfNegative val="0"/>
          <c:dLbls>
            <c:dLbl>
              <c:idx val="0"/>
              <c:tx>
                <c:rich>
                  <a:bodyPr/>
                  <a:lstStyle/>
                  <a:p>
                    <a:fld id="{D2AB4927-C795-435E-9B4A-E9B6E67DBD6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E2D-49DF-B923-EEE8C76BE414}"/>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Gauge'!$N$37</c:f>
              <c:numCache>
                <c:formatCode>General</c:formatCode>
                <c:ptCount val="1"/>
                <c:pt idx="0">
                  <c:v>0.15669014084507044</c:v>
                </c:pt>
              </c:numCache>
            </c:numRef>
          </c:val>
          <c:extLst>
            <c:ext xmlns:c15="http://schemas.microsoft.com/office/drawing/2012/chart" uri="{02D57815-91ED-43cb-92C2-25804820EDAC}">
              <c15:datalabelsRange>
                <c15:f>'New GL Gauge'!$E$37</c15:f>
                <c15:dlblRangeCache>
                  <c:ptCount val="1"/>
                  <c:pt idx="0">
                    <c:v>16%</c:v>
                  </c:pt>
                </c15:dlblRangeCache>
              </c15:datalabelsRange>
            </c:ext>
            <c:ext xmlns:c16="http://schemas.microsoft.com/office/drawing/2014/chart" uri="{C3380CC4-5D6E-409C-BE32-E72D297353CC}">
              <c16:uniqueId val="{00000003-703B-4335-9473-303394C295D2}"/>
            </c:ext>
          </c:extLst>
        </c:ser>
        <c:ser>
          <c:idx val="2"/>
          <c:order val="2"/>
          <c:spPr>
            <a:solidFill>
              <a:srgbClr val="FF4747"/>
            </a:solidFill>
            <a:ln>
              <a:solidFill>
                <a:sysClr val="windowText" lastClr="000000"/>
              </a:solidFill>
            </a:ln>
            <a:effectLst/>
          </c:spPr>
          <c:invertIfNegative val="0"/>
          <c:dLbls>
            <c:dLbl>
              <c:idx val="0"/>
              <c:tx>
                <c:rich>
                  <a:bodyPr/>
                  <a:lstStyle/>
                  <a:p>
                    <a:fld id="{F3E57DEA-9234-43E3-82C7-35415D5BAB40}"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E2D-49DF-B923-EEE8C76BE414}"/>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Gauge'!$O$37</c:f>
              <c:numCache>
                <c:formatCode>General</c:formatCode>
                <c:ptCount val="1"/>
                <c:pt idx="0">
                  <c:v>0.16901408450704225</c:v>
                </c:pt>
              </c:numCache>
            </c:numRef>
          </c:val>
          <c:extLst>
            <c:ext xmlns:c15="http://schemas.microsoft.com/office/drawing/2012/chart" uri="{02D57815-91ED-43cb-92C2-25804820EDAC}">
              <c15:datalabelsRange>
                <c15:f>'New GL Gauge'!$F$37</c15:f>
                <c15:dlblRangeCache>
                  <c:ptCount val="1"/>
                  <c:pt idx="0">
                    <c:v>17%</c:v>
                  </c:pt>
                </c15:dlblRangeCache>
              </c15:datalabelsRange>
            </c:ext>
            <c:ext xmlns:c16="http://schemas.microsoft.com/office/drawing/2014/chart" uri="{C3380CC4-5D6E-409C-BE32-E72D297353CC}">
              <c16:uniqueId val="{00000004-703B-4335-9473-303394C295D2}"/>
            </c:ext>
          </c:extLst>
        </c:ser>
        <c:dLbls>
          <c:showLegendKey val="0"/>
          <c:showVal val="0"/>
          <c:showCatName val="0"/>
          <c:showSerName val="0"/>
          <c:showPercent val="0"/>
          <c:showBubbleSize val="0"/>
        </c:dLbls>
        <c:gapWidth val="0"/>
        <c:overlap val="100"/>
        <c:axId val="342519408"/>
        <c:axId val="342519800"/>
      </c:barChart>
      <c:catAx>
        <c:axId val="342519408"/>
        <c:scaling>
          <c:orientation val="minMax"/>
        </c:scaling>
        <c:delete val="1"/>
        <c:axPos val="l"/>
        <c:majorTickMark val="none"/>
        <c:minorTickMark val="none"/>
        <c:tickLblPos val="nextTo"/>
        <c:crossAx val="342519800"/>
        <c:crossesAt val="0"/>
        <c:auto val="1"/>
        <c:lblAlgn val="ctr"/>
        <c:lblOffset val="100"/>
        <c:noMultiLvlLbl val="0"/>
      </c:catAx>
      <c:valAx>
        <c:axId val="342519800"/>
        <c:scaling>
          <c:orientation val="minMax"/>
          <c:max val="1"/>
          <c:min val="0"/>
        </c:scaling>
        <c:delete val="1"/>
        <c:axPos val="b"/>
        <c:numFmt formatCode="0%" sourceLinked="1"/>
        <c:majorTickMark val="out"/>
        <c:minorTickMark val="none"/>
        <c:tickLblPos val="nextTo"/>
        <c:crossAx val="34251940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D342-4533-B479-49039168F52C}"/>
              </c:ext>
            </c:extLst>
          </c:dPt>
          <c:dLbls>
            <c:dLbl>
              <c:idx val="0"/>
              <c:tx>
                <c:rich>
                  <a:bodyPr/>
                  <a:lstStyle/>
                  <a:p>
                    <a:fld id="{94FCFBE7-2D86-4393-BC60-DCC8B327FBA4}"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42-4533-B479-49039168F52C}"/>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Gauge'!$M$38</c:f>
              <c:numCache>
                <c:formatCode>General</c:formatCode>
                <c:ptCount val="1"/>
                <c:pt idx="0">
                  <c:v>0.835387323943662</c:v>
                </c:pt>
              </c:numCache>
            </c:numRef>
          </c:val>
          <c:extLst>
            <c:ext xmlns:c15="http://schemas.microsoft.com/office/drawing/2012/chart" uri="{02D57815-91ED-43cb-92C2-25804820EDAC}">
              <c15:datalabelsRange>
                <c15:f>'New GL Gauge'!$D$38</c15:f>
                <c15:dlblRangeCache>
                  <c:ptCount val="1"/>
                  <c:pt idx="0">
                    <c:v>84%</c:v>
                  </c:pt>
                </c15:dlblRangeCache>
              </c15:datalabelsRange>
            </c:ext>
            <c:ext xmlns:c16="http://schemas.microsoft.com/office/drawing/2014/chart" uri="{C3380CC4-5D6E-409C-BE32-E72D297353CC}">
              <c16:uniqueId val="{00000002-D342-4533-B479-49039168F52C}"/>
            </c:ext>
          </c:extLst>
        </c:ser>
        <c:ser>
          <c:idx val="1"/>
          <c:order val="1"/>
          <c:spPr>
            <a:solidFill>
              <a:srgbClr val="FFC000"/>
            </a:solidFill>
            <a:ln>
              <a:solidFill>
                <a:sysClr val="windowText" lastClr="000000"/>
              </a:solidFill>
            </a:ln>
            <a:effectLst/>
          </c:spPr>
          <c:invertIfNegative val="0"/>
          <c:dLbls>
            <c:dLbl>
              <c:idx val="0"/>
              <c:tx>
                <c:rich>
                  <a:bodyPr/>
                  <a:lstStyle/>
                  <a:p>
                    <a:fld id="{0F86ACA6-C905-48E5-A6C8-DD68F9B00F96}"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5F9-4713-A0A7-8B68945A4B92}"/>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Gauge'!$N$38</c:f>
              <c:numCache>
                <c:formatCode>General</c:formatCode>
                <c:ptCount val="1"/>
                <c:pt idx="0">
                  <c:v>8.0105633802816906E-2</c:v>
                </c:pt>
              </c:numCache>
            </c:numRef>
          </c:val>
          <c:extLst>
            <c:ext xmlns:c15="http://schemas.microsoft.com/office/drawing/2012/chart" uri="{02D57815-91ED-43cb-92C2-25804820EDAC}">
              <c15:datalabelsRange>
                <c15:f>'New GL Gauge'!$E$38</c15:f>
                <c15:dlblRangeCache>
                  <c:ptCount val="1"/>
                  <c:pt idx="0">
                    <c:v>8%</c:v>
                  </c:pt>
                </c15:dlblRangeCache>
              </c15:datalabelsRange>
            </c:ext>
            <c:ext xmlns:c16="http://schemas.microsoft.com/office/drawing/2014/chart" uri="{C3380CC4-5D6E-409C-BE32-E72D297353CC}">
              <c16:uniqueId val="{00000003-D342-4533-B479-49039168F52C}"/>
            </c:ext>
          </c:extLst>
        </c:ser>
        <c:ser>
          <c:idx val="2"/>
          <c:order val="2"/>
          <c:spPr>
            <a:solidFill>
              <a:srgbClr val="FF4747"/>
            </a:solidFill>
            <a:ln>
              <a:solidFill>
                <a:sysClr val="windowText" lastClr="000000"/>
              </a:solidFill>
            </a:ln>
            <a:effectLst/>
          </c:spPr>
          <c:invertIfNegative val="0"/>
          <c:dLbls>
            <c:dLbl>
              <c:idx val="0"/>
              <c:tx>
                <c:rich>
                  <a:bodyPr/>
                  <a:lstStyle/>
                  <a:p>
                    <a:fld id="{61CF5F69-4F06-47D7-BAD7-F1FC5A4F87C6}"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5F9-4713-A0A7-8B68945A4B92}"/>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Gauge'!$O$38</c:f>
              <c:numCache>
                <c:formatCode>General</c:formatCode>
                <c:ptCount val="1"/>
                <c:pt idx="0">
                  <c:v>8.4507042253521125E-2</c:v>
                </c:pt>
              </c:numCache>
            </c:numRef>
          </c:val>
          <c:extLst>
            <c:ext xmlns:c15="http://schemas.microsoft.com/office/drawing/2012/chart" uri="{02D57815-91ED-43cb-92C2-25804820EDAC}">
              <c15:datalabelsRange>
                <c15:f>'New GL Gauge'!$F$38</c15:f>
                <c15:dlblRangeCache>
                  <c:ptCount val="1"/>
                  <c:pt idx="0">
                    <c:v>8%</c:v>
                  </c:pt>
                </c15:dlblRangeCache>
              </c15:datalabelsRange>
            </c:ext>
            <c:ext xmlns:c16="http://schemas.microsoft.com/office/drawing/2014/chart" uri="{C3380CC4-5D6E-409C-BE32-E72D297353CC}">
              <c16:uniqueId val="{00000004-D342-4533-B479-49039168F52C}"/>
            </c:ext>
          </c:extLst>
        </c:ser>
        <c:dLbls>
          <c:showLegendKey val="0"/>
          <c:showVal val="0"/>
          <c:showCatName val="0"/>
          <c:showSerName val="0"/>
          <c:showPercent val="0"/>
          <c:showBubbleSize val="0"/>
        </c:dLbls>
        <c:gapWidth val="0"/>
        <c:overlap val="100"/>
        <c:axId val="439562760"/>
        <c:axId val="439563152"/>
      </c:barChart>
      <c:catAx>
        <c:axId val="439562760"/>
        <c:scaling>
          <c:orientation val="minMax"/>
        </c:scaling>
        <c:delete val="1"/>
        <c:axPos val="l"/>
        <c:majorTickMark val="none"/>
        <c:minorTickMark val="none"/>
        <c:tickLblPos val="nextTo"/>
        <c:crossAx val="439563152"/>
        <c:crossesAt val="0"/>
        <c:auto val="1"/>
        <c:lblAlgn val="ctr"/>
        <c:lblOffset val="100"/>
        <c:noMultiLvlLbl val="0"/>
      </c:catAx>
      <c:valAx>
        <c:axId val="439563152"/>
        <c:scaling>
          <c:orientation val="minMax"/>
          <c:max val="1"/>
          <c:min val="0"/>
        </c:scaling>
        <c:delete val="1"/>
        <c:axPos val="b"/>
        <c:numFmt formatCode="0%" sourceLinked="1"/>
        <c:majorTickMark val="out"/>
        <c:minorTickMark val="none"/>
        <c:tickLblPos val="nextTo"/>
        <c:crossAx val="439562760"/>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731D-411E-BDF1-88A38CE2444E}"/>
              </c:ext>
            </c:extLst>
          </c:dPt>
          <c:dLbls>
            <c:dLbl>
              <c:idx val="0"/>
              <c:tx>
                <c:rich>
                  <a:bodyPr/>
                  <a:lstStyle/>
                  <a:p>
                    <a:fld id="{0D8AD2CD-9012-4AF2-9C28-14C8967E1081}"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31D-411E-BDF1-88A38CE2444E}"/>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Gauge'!$M$39</c:f>
              <c:numCache>
                <c:formatCode>General</c:formatCode>
                <c:ptCount val="1"/>
                <c:pt idx="0">
                  <c:v>0.721830985915493</c:v>
                </c:pt>
              </c:numCache>
            </c:numRef>
          </c:val>
          <c:extLst>
            <c:ext xmlns:c15="http://schemas.microsoft.com/office/drawing/2012/chart" uri="{02D57815-91ED-43cb-92C2-25804820EDAC}">
              <c15:datalabelsRange>
                <c15:f>'New GL Gauge'!$D$39</c15:f>
                <c15:dlblRangeCache>
                  <c:ptCount val="1"/>
                  <c:pt idx="0">
                    <c:v>72%</c:v>
                  </c:pt>
                </c15:dlblRangeCache>
              </c15:datalabelsRange>
            </c:ext>
            <c:ext xmlns:c16="http://schemas.microsoft.com/office/drawing/2014/chart" uri="{C3380CC4-5D6E-409C-BE32-E72D297353CC}">
              <c16:uniqueId val="{00000002-731D-411E-BDF1-88A38CE2444E}"/>
            </c:ext>
          </c:extLst>
        </c:ser>
        <c:ser>
          <c:idx val="1"/>
          <c:order val="1"/>
          <c:spPr>
            <a:solidFill>
              <a:srgbClr val="FFC000"/>
            </a:solidFill>
            <a:ln>
              <a:solidFill>
                <a:sysClr val="windowText" lastClr="000000"/>
              </a:solidFill>
            </a:ln>
            <a:effectLst/>
          </c:spPr>
          <c:invertIfNegative val="0"/>
          <c:dLbls>
            <c:dLbl>
              <c:idx val="0"/>
              <c:tx>
                <c:rich>
                  <a:bodyPr/>
                  <a:lstStyle/>
                  <a:p>
                    <a:fld id="{2FE893CE-8A3C-4CAA-BA8F-7E0F05EB277B}"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E65-41E8-8876-A2C81C7E23CD}"/>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Gauge'!$N$39</c:f>
              <c:numCache>
                <c:formatCode>General</c:formatCode>
                <c:ptCount val="1"/>
                <c:pt idx="0">
                  <c:v>0.13908450704225353</c:v>
                </c:pt>
              </c:numCache>
            </c:numRef>
          </c:val>
          <c:extLst>
            <c:ext xmlns:c15="http://schemas.microsoft.com/office/drawing/2012/chart" uri="{02D57815-91ED-43cb-92C2-25804820EDAC}">
              <c15:datalabelsRange>
                <c15:f>'New GL Gauge'!$E$39</c15:f>
                <c15:dlblRangeCache>
                  <c:ptCount val="1"/>
                  <c:pt idx="0">
                    <c:v>14%</c:v>
                  </c:pt>
                </c15:dlblRangeCache>
              </c15:datalabelsRange>
            </c:ext>
            <c:ext xmlns:c16="http://schemas.microsoft.com/office/drawing/2014/chart" uri="{C3380CC4-5D6E-409C-BE32-E72D297353CC}">
              <c16:uniqueId val="{00000003-731D-411E-BDF1-88A38CE2444E}"/>
            </c:ext>
          </c:extLst>
        </c:ser>
        <c:ser>
          <c:idx val="2"/>
          <c:order val="2"/>
          <c:spPr>
            <a:solidFill>
              <a:srgbClr val="FF4747"/>
            </a:solidFill>
            <a:ln>
              <a:solidFill>
                <a:sysClr val="windowText" lastClr="000000"/>
              </a:solidFill>
            </a:ln>
            <a:effectLst/>
          </c:spPr>
          <c:invertIfNegative val="0"/>
          <c:dLbls>
            <c:dLbl>
              <c:idx val="0"/>
              <c:tx>
                <c:rich>
                  <a:bodyPr/>
                  <a:lstStyle/>
                  <a:p>
                    <a:fld id="{89D67FDE-56E6-47BB-A796-EC39AC492DAF}"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E65-41E8-8876-A2C81C7E23CD}"/>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Gauge'!$O$39</c:f>
              <c:numCache>
                <c:formatCode>General</c:formatCode>
                <c:ptCount val="1"/>
                <c:pt idx="0">
                  <c:v>0.13908450704225353</c:v>
                </c:pt>
              </c:numCache>
            </c:numRef>
          </c:val>
          <c:extLst>
            <c:ext xmlns:c15="http://schemas.microsoft.com/office/drawing/2012/chart" uri="{02D57815-91ED-43cb-92C2-25804820EDAC}">
              <c15:datalabelsRange>
                <c15:f>'New GL Gauge'!$F$39</c15:f>
                <c15:dlblRangeCache>
                  <c:ptCount val="1"/>
                  <c:pt idx="0">
                    <c:v>14%</c:v>
                  </c:pt>
                </c15:dlblRangeCache>
              </c15:datalabelsRange>
            </c:ext>
            <c:ext xmlns:c16="http://schemas.microsoft.com/office/drawing/2014/chart" uri="{C3380CC4-5D6E-409C-BE32-E72D297353CC}">
              <c16:uniqueId val="{00000004-731D-411E-BDF1-88A38CE2444E}"/>
            </c:ext>
          </c:extLst>
        </c:ser>
        <c:dLbls>
          <c:showLegendKey val="0"/>
          <c:showVal val="0"/>
          <c:showCatName val="0"/>
          <c:showSerName val="0"/>
          <c:showPercent val="0"/>
          <c:showBubbleSize val="0"/>
        </c:dLbls>
        <c:gapWidth val="0"/>
        <c:overlap val="100"/>
        <c:axId val="439563936"/>
        <c:axId val="439564328"/>
      </c:barChart>
      <c:catAx>
        <c:axId val="439563936"/>
        <c:scaling>
          <c:orientation val="minMax"/>
        </c:scaling>
        <c:delete val="1"/>
        <c:axPos val="l"/>
        <c:majorTickMark val="none"/>
        <c:minorTickMark val="none"/>
        <c:tickLblPos val="nextTo"/>
        <c:crossAx val="439564328"/>
        <c:crossesAt val="0"/>
        <c:auto val="1"/>
        <c:lblAlgn val="ctr"/>
        <c:lblOffset val="100"/>
        <c:noMultiLvlLbl val="0"/>
      </c:catAx>
      <c:valAx>
        <c:axId val="439564328"/>
        <c:scaling>
          <c:orientation val="minMax"/>
          <c:max val="1"/>
          <c:min val="0"/>
        </c:scaling>
        <c:delete val="1"/>
        <c:axPos val="b"/>
        <c:numFmt formatCode="0%" sourceLinked="1"/>
        <c:majorTickMark val="out"/>
        <c:minorTickMark val="none"/>
        <c:tickLblPos val="nextTo"/>
        <c:crossAx val="43956393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227B-46F3-8DAA-B70C798CD190}"/>
              </c:ext>
            </c:extLst>
          </c:dPt>
          <c:dLbls>
            <c:dLbl>
              <c:idx val="0"/>
              <c:tx>
                <c:rich>
                  <a:bodyPr/>
                  <a:lstStyle/>
                  <a:p>
                    <a:fld id="{F8CCD2A1-C228-447C-8BFC-7A3E25F69FDB}"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7B-46F3-8DAA-B70C798CD190}"/>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Gauge'!$M$40</c:f>
              <c:numCache>
                <c:formatCode>General</c:formatCode>
                <c:ptCount val="1"/>
                <c:pt idx="0">
                  <c:v>0.69982394366197187</c:v>
                </c:pt>
              </c:numCache>
            </c:numRef>
          </c:val>
          <c:extLst>
            <c:ext xmlns:c15="http://schemas.microsoft.com/office/drawing/2012/chart" uri="{02D57815-91ED-43cb-92C2-25804820EDAC}">
              <c15:datalabelsRange>
                <c15:f>'New GL Gauge'!$D$40</c15:f>
                <c15:dlblRangeCache>
                  <c:ptCount val="1"/>
                  <c:pt idx="0">
                    <c:v>70%</c:v>
                  </c:pt>
                </c15:dlblRangeCache>
              </c15:datalabelsRange>
            </c:ext>
            <c:ext xmlns:c16="http://schemas.microsoft.com/office/drawing/2014/chart" uri="{C3380CC4-5D6E-409C-BE32-E72D297353CC}">
              <c16:uniqueId val="{00000002-227B-46F3-8DAA-B70C798CD190}"/>
            </c:ext>
          </c:extLst>
        </c:ser>
        <c:ser>
          <c:idx val="1"/>
          <c:order val="1"/>
          <c:spPr>
            <a:solidFill>
              <a:srgbClr val="FFC000"/>
            </a:solidFill>
            <a:ln>
              <a:solidFill>
                <a:sysClr val="windowText" lastClr="000000"/>
              </a:solidFill>
            </a:ln>
            <a:effectLst/>
          </c:spPr>
          <c:invertIfNegative val="0"/>
          <c:dLbls>
            <c:dLbl>
              <c:idx val="0"/>
              <c:tx>
                <c:rich>
                  <a:bodyPr/>
                  <a:lstStyle/>
                  <a:p>
                    <a:fld id="{838434C2-8214-4971-BDC5-B5B82A92E546}"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9CF-4194-9A3C-02651B4E8267}"/>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Gauge'!$N$40</c:f>
              <c:numCache>
                <c:formatCode>General</c:formatCode>
                <c:ptCount val="1"/>
                <c:pt idx="0">
                  <c:v>0.15316901408450703</c:v>
                </c:pt>
              </c:numCache>
            </c:numRef>
          </c:val>
          <c:extLst>
            <c:ext xmlns:c15="http://schemas.microsoft.com/office/drawing/2012/chart" uri="{02D57815-91ED-43cb-92C2-25804820EDAC}">
              <c15:datalabelsRange>
                <c15:f>'New GL Gauge'!$E$40</c15:f>
                <c15:dlblRangeCache>
                  <c:ptCount val="1"/>
                  <c:pt idx="0">
                    <c:v>15%</c:v>
                  </c:pt>
                </c15:dlblRangeCache>
              </c15:datalabelsRange>
            </c:ext>
            <c:ext xmlns:c16="http://schemas.microsoft.com/office/drawing/2014/chart" uri="{C3380CC4-5D6E-409C-BE32-E72D297353CC}">
              <c16:uniqueId val="{00000003-227B-46F3-8DAA-B70C798CD190}"/>
            </c:ext>
          </c:extLst>
        </c:ser>
        <c:ser>
          <c:idx val="2"/>
          <c:order val="2"/>
          <c:spPr>
            <a:solidFill>
              <a:srgbClr val="FF4747"/>
            </a:solidFill>
            <a:ln>
              <a:solidFill>
                <a:sysClr val="windowText" lastClr="000000"/>
              </a:solidFill>
            </a:ln>
            <a:effectLst/>
          </c:spPr>
          <c:invertIfNegative val="0"/>
          <c:dLbls>
            <c:dLbl>
              <c:idx val="0"/>
              <c:tx>
                <c:rich>
                  <a:bodyPr/>
                  <a:lstStyle/>
                  <a:p>
                    <a:fld id="{44D29C97-4C24-48D9-983F-4711FFFB409F}"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9CF-4194-9A3C-02651B4E8267}"/>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Gauge'!$O$40</c:f>
              <c:numCache>
                <c:formatCode>General</c:formatCode>
                <c:ptCount val="1"/>
                <c:pt idx="0">
                  <c:v>0.14700704225352113</c:v>
                </c:pt>
              </c:numCache>
            </c:numRef>
          </c:val>
          <c:extLst>
            <c:ext xmlns:c15="http://schemas.microsoft.com/office/drawing/2012/chart" uri="{02D57815-91ED-43cb-92C2-25804820EDAC}">
              <c15:datalabelsRange>
                <c15:f>'New GL Gauge'!$F$40</c15:f>
                <c15:dlblRangeCache>
                  <c:ptCount val="1"/>
                  <c:pt idx="0">
                    <c:v>15%</c:v>
                  </c:pt>
                </c15:dlblRangeCache>
              </c15:datalabelsRange>
            </c:ext>
            <c:ext xmlns:c16="http://schemas.microsoft.com/office/drawing/2014/chart" uri="{C3380CC4-5D6E-409C-BE32-E72D297353CC}">
              <c16:uniqueId val="{00000004-227B-46F3-8DAA-B70C798CD190}"/>
            </c:ext>
          </c:extLst>
        </c:ser>
        <c:dLbls>
          <c:showLegendKey val="0"/>
          <c:showVal val="0"/>
          <c:showCatName val="0"/>
          <c:showSerName val="0"/>
          <c:showPercent val="0"/>
          <c:showBubbleSize val="0"/>
        </c:dLbls>
        <c:gapWidth val="0"/>
        <c:overlap val="100"/>
        <c:axId val="220692816"/>
        <c:axId val="220693208"/>
      </c:barChart>
      <c:catAx>
        <c:axId val="220692816"/>
        <c:scaling>
          <c:orientation val="minMax"/>
        </c:scaling>
        <c:delete val="1"/>
        <c:axPos val="l"/>
        <c:majorTickMark val="none"/>
        <c:minorTickMark val="none"/>
        <c:tickLblPos val="nextTo"/>
        <c:crossAx val="220693208"/>
        <c:crossesAt val="0"/>
        <c:auto val="1"/>
        <c:lblAlgn val="ctr"/>
        <c:lblOffset val="100"/>
        <c:noMultiLvlLbl val="0"/>
      </c:catAx>
      <c:valAx>
        <c:axId val="220693208"/>
        <c:scaling>
          <c:orientation val="minMax"/>
          <c:max val="1"/>
          <c:min val="0"/>
        </c:scaling>
        <c:delete val="1"/>
        <c:axPos val="b"/>
        <c:numFmt formatCode="0%" sourceLinked="1"/>
        <c:majorTickMark val="out"/>
        <c:minorTickMark val="none"/>
        <c:tickLblPos val="nextTo"/>
        <c:crossAx val="22069281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E689-498B-8241-CA0828FBCCC9}"/>
              </c:ext>
            </c:extLst>
          </c:dPt>
          <c:dLbls>
            <c:dLbl>
              <c:idx val="0"/>
              <c:tx>
                <c:rich>
                  <a:bodyPr/>
                  <a:lstStyle/>
                  <a:p>
                    <a:fld id="{6C8B3816-A5B2-4368-A9C0-DB39560E0C47}"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689-498B-8241-CA0828FBCCC9}"/>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Gauge'!$M$41</c:f>
              <c:numCache>
                <c:formatCode>General</c:formatCode>
                <c:ptCount val="1"/>
                <c:pt idx="0">
                  <c:v>0.69542253521126762</c:v>
                </c:pt>
              </c:numCache>
            </c:numRef>
          </c:val>
          <c:extLst>
            <c:ext xmlns:c15="http://schemas.microsoft.com/office/drawing/2012/chart" uri="{02D57815-91ED-43cb-92C2-25804820EDAC}">
              <c15:datalabelsRange>
                <c15:f>'New GL Gauge'!$D$41</c15:f>
                <c15:dlblRangeCache>
                  <c:ptCount val="1"/>
                  <c:pt idx="0">
                    <c:v>70%</c:v>
                  </c:pt>
                </c15:dlblRangeCache>
              </c15:datalabelsRange>
            </c:ext>
            <c:ext xmlns:c16="http://schemas.microsoft.com/office/drawing/2014/chart" uri="{C3380CC4-5D6E-409C-BE32-E72D297353CC}">
              <c16:uniqueId val="{00000002-E689-498B-8241-CA0828FBCCC9}"/>
            </c:ext>
          </c:extLst>
        </c:ser>
        <c:ser>
          <c:idx val="1"/>
          <c:order val="1"/>
          <c:spPr>
            <a:solidFill>
              <a:srgbClr val="FFC000"/>
            </a:solidFill>
            <a:ln>
              <a:solidFill>
                <a:sysClr val="windowText" lastClr="000000"/>
              </a:solidFill>
            </a:ln>
            <a:effectLst/>
          </c:spPr>
          <c:invertIfNegative val="0"/>
          <c:dLbls>
            <c:dLbl>
              <c:idx val="0"/>
              <c:tx>
                <c:rich>
                  <a:bodyPr/>
                  <a:lstStyle/>
                  <a:p>
                    <a:fld id="{7DA00B55-60F9-41A8-BB1A-A13E20564ACD}"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AD-4374-8784-AF745F0604F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Gauge'!$N$41</c:f>
              <c:numCache>
                <c:formatCode>General</c:formatCode>
                <c:ptCount val="1"/>
                <c:pt idx="0">
                  <c:v>0.14700704225352113</c:v>
                </c:pt>
              </c:numCache>
            </c:numRef>
          </c:val>
          <c:extLst>
            <c:ext xmlns:c15="http://schemas.microsoft.com/office/drawing/2012/chart" uri="{02D57815-91ED-43cb-92C2-25804820EDAC}">
              <c15:datalabelsRange>
                <c15:f>'New GL Gauge'!$E$41</c15:f>
                <c15:dlblRangeCache>
                  <c:ptCount val="1"/>
                  <c:pt idx="0">
                    <c:v>15%</c:v>
                  </c:pt>
                </c15:dlblRangeCache>
              </c15:datalabelsRange>
            </c:ext>
            <c:ext xmlns:c16="http://schemas.microsoft.com/office/drawing/2014/chart" uri="{C3380CC4-5D6E-409C-BE32-E72D297353CC}">
              <c16:uniqueId val="{00000003-E689-498B-8241-CA0828FBCCC9}"/>
            </c:ext>
          </c:extLst>
        </c:ser>
        <c:ser>
          <c:idx val="2"/>
          <c:order val="2"/>
          <c:spPr>
            <a:solidFill>
              <a:srgbClr val="FF4747"/>
            </a:solidFill>
            <a:ln>
              <a:solidFill>
                <a:sysClr val="windowText" lastClr="000000"/>
              </a:solidFill>
            </a:ln>
            <a:effectLst/>
          </c:spPr>
          <c:invertIfNegative val="0"/>
          <c:dLbls>
            <c:dLbl>
              <c:idx val="0"/>
              <c:tx>
                <c:rich>
                  <a:bodyPr/>
                  <a:lstStyle/>
                  <a:p>
                    <a:fld id="{DBAD10A2-2878-4F64-A47A-9C1813187062}"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4AD-4374-8784-AF745F0604F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Gauge'!$O$41</c:f>
              <c:numCache>
                <c:formatCode>General</c:formatCode>
                <c:ptCount val="1"/>
                <c:pt idx="0">
                  <c:v>0.15757042253521128</c:v>
                </c:pt>
              </c:numCache>
            </c:numRef>
          </c:val>
          <c:extLst>
            <c:ext xmlns:c15="http://schemas.microsoft.com/office/drawing/2012/chart" uri="{02D57815-91ED-43cb-92C2-25804820EDAC}">
              <c15:datalabelsRange>
                <c15:f>'New GL Gauge'!$F$41</c15:f>
                <c15:dlblRangeCache>
                  <c:ptCount val="1"/>
                  <c:pt idx="0">
                    <c:v>16%</c:v>
                  </c:pt>
                </c15:dlblRangeCache>
              </c15:datalabelsRange>
            </c:ext>
            <c:ext xmlns:c16="http://schemas.microsoft.com/office/drawing/2014/chart" uri="{C3380CC4-5D6E-409C-BE32-E72D297353CC}">
              <c16:uniqueId val="{00000004-E689-498B-8241-CA0828FBCCC9}"/>
            </c:ext>
          </c:extLst>
        </c:ser>
        <c:dLbls>
          <c:showLegendKey val="0"/>
          <c:showVal val="0"/>
          <c:showCatName val="0"/>
          <c:showSerName val="0"/>
          <c:showPercent val="0"/>
          <c:showBubbleSize val="0"/>
        </c:dLbls>
        <c:gapWidth val="0"/>
        <c:overlap val="100"/>
        <c:axId val="220693992"/>
        <c:axId val="330295304"/>
      </c:barChart>
      <c:catAx>
        <c:axId val="220693992"/>
        <c:scaling>
          <c:orientation val="minMax"/>
        </c:scaling>
        <c:delete val="1"/>
        <c:axPos val="l"/>
        <c:majorTickMark val="none"/>
        <c:minorTickMark val="none"/>
        <c:tickLblPos val="nextTo"/>
        <c:crossAx val="330295304"/>
        <c:crossesAt val="0"/>
        <c:auto val="1"/>
        <c:lblAlgn val="ctr"/>
        <c:lblOffset val="100"/>
        <c:noMultiLvlLbl val="0"/>
      </c:catAx>
      <c:valAx>
        <c:axId val="330295304"/>
        <c:scaling>
          <c:orientation val="minMax"/>
          <c:max val="1"/>
          <c:min val="0"/>
        </c:scaling>
        <c:delete val="1"/>
        <c:axPos val="b"/>
        <c:numFmt formatCode="0%" sourceLinked="1"/>
        <c:majorTickMark val="out"/>
        <c:minorTickMark val="none"/>
        <c:tickLblPos val="nextTo"/>
        <c:crossAx val="22069399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FCFD-4EB7-8E39-EC34CD3A28F2}"/>
              </c:ext>
            </c:extLst>
          </c:dPt>
          <c:dLbls>
            <c:dLbl>
              <c:idx val="0"/>
              <c:tx>
                <c:rich>
                  <a:bodyPr/>
                  <a:lstStyle/>
                  <a:p>
                    <a:fld id="{B2B8B243-B638-4BF5-AF9A-9F2B36CF6E4D}"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CFD-4EB7-8E39-EC34CD3A28F2}"/>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Gauge'!$M$42</c:f>
              <c:numCache>
                <c:formatCode>General</c:formatCode>
                <c:ptCount val="1"/>
                <c:pt idx="0">
                  <c:v>0.6734154929577465</c:v>
                </c:pt>
              </c:numCache>
            </c:numRef>
          </c:val>
          <c:extLst>
            <c:ext xmlns:c15="http://schemas.microsoft.com/office/drawing/2012/chart" uri="{02D57815-91ED-43cb-92C2-25804820EDAC}">
              <c15:datalabelsRange>
                <c15:f>'New GL Gauge'!$D$42</c15:f>
                <c15:dlblRangeCache>
                  <c:ptCount val="1"/>
                  <c:pt idx="0">
                    <c:v>67%</c:v>
                  </c:pt>
                </c15:dlblRangeCache>
              </c15:datalabelsRange>
            </c:ext>
            <c:ext xmlns:c16="http://schemas.microsoft.com/office/drawing/2014/chart" uri="{C3380CC4-5D6E-409C-BE32-E72D297353CC}">
              <c16:uniqueId val="{00000002-FCFD-4EB7-8E39-EC34CD3A28F2}"/>
            </c:ext>
          </c:extLst>
        </c:ser>
        <c:ser>
          <c:idx val="1"/>
          <c:order val="1"/>
          <c:spPr>
            <a:solidFill>
              <a:srgbClr val="FFC000"/>
            </a:solidFill>
            <a:ln>
              <a:solidFill>
                <a:sysClr val="windowText" lastClr="000000"/>
              </a:solidFill>
            </a:ln>
            <a:effectLst/>
          </c:spPr>
          <c:invertIfNegative val="0"/>
          <c:dLbls>
            <c:dLbl>
              <c:idx val="0"/>
              <c:tx>
                <c:rich>
                  <a:bodyPr/>
                  <a:lstStyle/>
                  <a:p>
                    <a:fld id="{C71CE747-4DD0-4933-A099-3F83C7FF15B4}"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978-4AC8-AA59-62274BF0AECC}"/>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Gauge'!$N$42</c:f>
              <c:numCache>
                <c:formatCode>General</c:formatCode>
                <c:ptCount val="1"/>
                <c:pt idx="0">
                  <c:v>0.16637323943661972</c:v>
                </c:pt>
              </c:numCache>
            </c:numRef>
          </c:val>
          <c:extLst>
            <c:ext xmlns:c15="http://schemas.microsoft.com/office/drawing/2012/chart" uri="{02D57815-91ED-43cb-92C2-25804820EDAC}">
              <c15:datalabelsRange>
                <c15:f>'New GL Gauge'!$E$42</c15:f>
                <c15:dlblRangeCache>
                  <c:ptCount val="1"/>
                  <c:pt idx="0">
                    <c:v>17%</c:v>
                  </c:pt>
                </c15:dlblRangeCache>
              </c15:datalabelsRange>
            </c:ext>
            <c:ext xmlns:c16="http://schemas.microsoft.com/office/drawing/2014/chart" uri="{C3380CC4-5D6E-409C-BE32-E72D297353CC}">
              <c16:uniqueId val="{00000003-FCFD-4EB7-8E39-EC34CD3A28F2}"/>
            </c:ext>
          </c:extLst>
        </c:ser>
        <c:ser>
          <c:idx val="2"/>
          <c:order val="2"/>
          <c:spPr>
            <a:solidFill>
              <a:srgbClr val="FF4747"/>
            </a:solidFill>
            <a:ln>
              <a:solidFill>
                <a:sysClr val="windowText" lastClr="000000"/>
              </a:solidFill>
            </a:ln>
            <a:effectLst/>
          </c:spPr>
          <c:invertIfNegative val="0"/>
          <c:dLbls>
            <c:dLbl>
              <c:idx val="0"/>
              <c:tx>
                <c:rich>
                  <a:bodyPr/>
                  <a:lstStyle/>
                  <a:p>
                    <a:fld id="{2AA95B04-69D9-4225-9C97-C15F16486FA9}"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978-4AC8-AA59-62274BF0AECC}"/>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Gauge'!$O$42</c:f>
              <c:numCache>
                <c:formatCode>General</c:formatCode>
                <c:ptCount val="1"/>
                <c:pt idx="0">
                  <c:v>0.16021126760563381</c:v>
                </c:pt>
              </c:numCache>
            </c:numRef>
          </c:val>
          <c:extLst>
            <c:ext xmlns:c15="http://schemas.microsoft.com/office/drawing/2012/chart" uri="{02D57815-91ED-43cb-92C2-25804820EDAC}">
              <c15:datalabelsRange>
                <c15:f>'New GL Gauge'!$F$42</c15:f>
                <c15:dlblRangeCache>
                  <c:ptCount val="1"/>
                  <c:pt idx="0">
                    <c:v>16%</c:v>
                  </c:pt>
                </c15:dlblRangeCache>
              </c15:datalabelsRange>
            </c:ext>
            <c:ext xmlns:c16="http://schemas.microsoft.com/office/drawing/2014/chart" uri="{C3380CC4-5D6E-409C-BE32-E72D297353CC}">
              <c16:uniqueId val="{00000004-FCFD-4EB7-8E39-EC34CD3A28F2}"/>
            </c:ext>
          </c:extLst>
        </c:ser>
        <c:dLbls>
          <c:showLegendKey val="0"/>
          <c:showVal val="0"/>
          <c:showCatName val="0"/>
          <c:showSerName val="0"/>
          <c:showPercent val="0"/>
          <c:showBubbleSize val="0"/>
        </c:dLbls>
        <c:gapWidth val="0"/>
        <c:overlap val="100"/>
        <c:axId val="330296088"/>
        <c:axId val="330296480"/>
      </c:barChart>
      <c:catAx>
        <c:axId val="330296088"/>
        <c:scaling>
          <c:orientation val="minMax"/>
        </c:scaling>
        <c:delete val="1"/>
        <c:axPos val="l"/>
        <c:majorTickMark val="none"/>
        <c:minorTickMark val="none"/>
        <c:tickLblPos val="nextTo"/>
        <c:crossAx val="330296480"/>
        <c:crossesAt val="0"/>
        <c:auto val="1"/>
        <c:lblAlgn val="ctr"/>
        <c:lblOffset val="100"/>
        <c:noMultiLvlLbl val="0"/>
      </c:catAx>
      <c:valAx>
        <c:axId val="330296480"/>
        <c:scaling>
          <c:orientation val="minMax"/>
          <c:max val="1"/>
          <c:min val="0"/>
        </c:scaling>
        <c:delete val="1"/>
        <c:axPos val="b"/>
        <c:numFmt formatCode="0%" sourceLinked="1"/>
        <c:majorTickMark val="out"/>
        <c:minorTickMark val="none"/>
        <c:tickLblPos val="nextTo"/>
        <c:crossAx val="33029608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30C7-4E5E-A8C8-BF265B0486A3}"/>
              </c:ext>
            </c:extLst>
          </c:dPt>
          <c:dLbls>
            <c:dLbl>
              <c:idx val="0"/>
              <c:tx>
                <c:rich>
                  <a:bodyPr/>
                  <a:lstStyle/>
                  <a:p>
                    <a:fld id="{DD824CED-7F51-4A93-B440-4FAD4D56F644}"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0C7-4E5E-A8C8-BF265B0486A3}"/>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Gauge'!$M$43</c:f>
              <c:numCache>
                <c:formatCode>General</c:formatCode>
                <c:ptCount val="1"/>
                <c:pt idx="0">
                  <c:v>0.70598591549295775</c:v>
                </c:pt>
              </c:numCache>
            </c:numRef>
          </c:val>
          <c:extLst>
            <c:ext xmlns:c15="http://schemas.microsoft.com/office/drawing/2012/chart" uri="{02D57815-91ED-43cb-92C2-25804820EDAC}">
              <c15:datalabelsRange>
                <c15:f>'New GL Gauge'!$D$43</c15:f>
                <c15:dlblRangeCache>
                  <c:ptCount val="1"/>
                  <c:pt idx="0">
                    <c:v>71%</c:v>
                  </c:pt>
                </c15:dlblRangeCache>
              </c15:datalabelsRange>
            </c:ext>
            <c:ext xmlns:c16="http://schemas.microsoft.com/office/drawing/2014/chart" uri="{C3380CC4-5D6E-409C-BE32-E72D297353CC}">
              <c16:uniqueId val="{00000002-30C7-4E5E-A8C8-BF265B0486A3}"/>
            </c:ext>
          </c:extLst>
        </c:ser>
        <c:ser>
          <c:idx val="1"/>
          <c:order val="1"/>
          <c:spPr>
            <a:solidFill>
              <a:srgbClr val="FFC000"/>
            </a:solidFill>
            <a:ln>
              <a:solidFill>
                <a:sysClr val="windowText" lastClr="000000"/>
              </a:solidFill>
            </a:ln>
            <a:effectLst/>
          </c:spPr>
          <c:invertIfNegative val="0"/>
          <c:dLbls>
            <c:dLbl>
              <c:idx val="0"/>
              <c:tx>
                <c:rich>
                  <a:bodyPr/>
                  <a:lstStyle/>
                  <a:p>
                    <a:fld id="{5F9AD6B7-9DE1-4562-B1AC-F3FADA792DCF}"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3C-42B7-9697-B26E52AB0C2C}"/>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Gauge'!$N$43</c:f>
              <c:numCache>
                <c:formatCode>General</c:formatCode>
                <c:ptCount val="1"/>
                <c:pt idx="0">
                  <c:v>0.16549295774647887</c:v>
                </c:pt>
              </c:numCache>
            </c:numRef>
          </c:val>
          <c:extLst>
            <c:ext xmlns:c15="http://schemas.microsoft.com/office/drawing/2012/chart" uri="{02D57815-91ED-43cb-92C2-25804820EDAC}">
              <c15:datalabelsRange>
                <c15:f>'New GL Gauge'!$E$43</c15:f>
                <c15:dlblRangeCache>
                  <c:ptCount val="1"/>
                  <c:pt idx="0">
                    <c:v>17%</c:v>
                  </c:pt>
                </c15:dlblRangeCache>
              </c15:datalabelsRange>
            </c:ext>
            <c:ext xmlns:c16="http://schemas.microsoft.com/office/drawing/2014/chart" uri="{C3380CC4-5D6E-409C-BE32-E72D297353CC}">
              <c16:uniqueId val="{00000003-30C7-4E5E-A8C8-BF265B0486A3}"/>
            </c:ext>
          </c:extLst>
        </c:ser>
        <c:ser>
          <c:idx val="2"/>
          <c:order val="2"/>
          <c:spPr>
            <a:solidFill>
              <a:srgbClr val="FF4747"/>
            </a:solidFill>
            <a:ln>
              <a:solidFill>
                <a:sysClr val="windowText" lastClr="000000"/>
              </a:solidFill>
            </a:ln>
            <a:effectLst/>
          </c:spPr>
          <c:invertIfNegative val="0"/>
          <c:dLbls>
            <c:dLbl>
              <c:idx val="0"/>
              <c:tx>
                <c:rich>
                  <a:bodyPr/>
                  <a:lstStyle/>
                  <a:p>
                    <a:fld id="{F5B105ED-929B-46D9-9D68-1FCC824FAE4E}"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3C-42B7-9697-B26E52AB0C2C}"/>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Gauge'!$O$43</c:f>
              <c:numCache>
                <c:formatCode>General</c:formatCode>
                <c:ptCount val="1"/>
                <c:pt idx="0">
                  <c:v>0.12852112676056338</c:v>
                </c:pt>
              </c:numCache>
            </c:numRef>
          </c:val>
          <c:extLst>
            <c:ext xmlns:c15="http://schemas.microsoft.com/office/drawing/2012/chart" uri="{02D57815-91ED-43cb-92C2-25804820EDAC}">
              <c15:datalabelsRange>
                <c15:f>'New GL Gauge'!$F$43</c15:f>
                <c15:dlblRangeCache>
                  <c:ptCount val="1"/>
                  <c:pt idx="0">
                    <c:v>13%</c:v>
                  </c:pt>
                </c15:dlblRangeCache>
              </c15:datalabelsRange>
            </c:ext>
            <c:ext xmlns:c16="http://schemas.microsoft.com/office/drawing/2014/chart" uri="{C3380CC4-5D6E-409C-BE32-E72D297353CC}">
              <c16:uniqueId val="{00000004-30C7-4E5E-A8C8-BF265B0486A3}"/>
            </c:ext>
          </c:extLst>
        </c:ser>
        <c:dLbls>
          <c:showLegendKey val="0"/>
          <c:showVal val="0"/>
          <c:showCatName val="0"/>
          <c:showSerName val="0"/>
          <c:showPercent val="0"/>
          <c:showBubbleSize val="0"/>
        </c:dLbls>
        <c:gapWidth val="0"/>
        <c:overlap val="100"/>
        <c:axId val="352322536"/>
        <c:axId val="352322928"/>
      </c:barChart>
      <c:catAx>
        <c:axId val="352322536"/>
        <c:scaling>
          <c:orientation val="minMax"/>
        </c:scaling>
        <c:delete val="1"/>
        <c:axPos val="l"/>
        <c:majorTickMark val="none"/>
        <c:minorTickMark val="none"/>
        <c:tickLblPos val="nextTo"/>
        <c:crossAx val="352322928"/>
        <c:crossesAt val="0"/>
        <c:auto val="1"/>
        <c:lblAlgn val="ctr"/>
        <c:lblOffset val="100"/>
        <c:noMultiLvlLbl val="0"/>
      </c:catAx>
      <c:valAx>
        <c:axId val="352322928"/>
        <c:scaling>
          <c:orientation val="minMax"/>
          <c:max val="1"/>
          <c:min val="0"/>
        </c:scaling>
        <c:delete val="1"/>
        <c:axPos val="b"/>
        <c:numFmt formatCode="0%" sourceLinked="1"/>
        <c:majorTickMark val="out"/>
        <c:minorTickMark val="none"/>
        <c:tickLblPos val="nextTo"/>
        <c:crossAx val="35232253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4914-43D5-BEC4-27F34BC0D03F}"/>
              </c:ext>
            </c:extLst>
          </c:dPt>
          <c:dLbls>
            <c:dLbl>
              <c:idx val="0"/>
              <c:tx>
                <c:rich>
                  <a:bodyPr/>
                  <a:lstStyle/>
                  <a:p>
                    <a:fld id="{756B79EF-0338-4AB4-A8BA-D9E99703A597}"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914-43D5-BEC4-27F34BC0D03F}"/>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Gauge'!$M$44</c:f>
              <c:numCache>
                <c:formatCode>General</c:formatCode>
                <c:ptCount val="1"/>
                <c:pt idx="0">
                  <c:v>0.88116197183098588</c:v>
                </c:pt>
              </c:numCache>
            </c:numRef>
          </c:val>
          <c:extLst>
            <c:ext xmlns:c15="http://schemas.microsoft.com/office/drawing/2012/chart" uri="{02D57815-91ED-43cb-92C2-25804820EDAC}">
              <c15:datalabelsRange>
                <c15:f>'New GL Gauge'!$D$44</c15:f>
                <c15:dlblRangeCache>
                  <c:ptCount val="1"/>
                  <c:pt idx="0">
                    <c:v>88%</c:v>
                  </c:pt>
                </c15:dlblRangeCache>
              </c15:datalabelsRange>
            </c:ext>
            <c:ext xmlns:c16="http://schemas.microsoft.com/office/drawing/2014/chart" uri="{C3380CC4-5D6E-409C-BE32-E72D297353CC}">
              <c16:uniqueId val="{00000002-4914-43D5-BEC4-27F34BC0D03F}"/>
            </c:ext>
          </c:extLst>
        </c:ser>
        <c:ser>
          <c:idx val="1"/>
          <c:order val="1"/>
          <c:spPr>
            <a:solidFill>
              <a:srgbClr val="FFC000"/>
            </a:solidFill>
            <a:ln>
              <a:solidFill>
                <a:sysClr val="windowText" lastClr="000000"/>
              </a:solidFill>
            </a:ln>
            <a:effectLst/>
          </c:spPr>
          <c:invertIfNegative val="0"/>
          <c:dLbls>
            <c:dLbl>
              <c:idx val="0"/>
              <c:tx>
                <c:rich>
                  <a:bodyPr/>
                  <a:lstStyle/>
                  <a:p>
                    <a:fld id="{624502B4-A8A4-486B-A5E4-0B94238F68C2}"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95D-4EF9-967A-8646C1BC951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Gauge'!$N$44</c:f>
              <c:numCache>
                <c:formatCode>General</c:formatCode>
                <c:ptCount val="1"/>
                <c:pt idx="0">
                  <c:v>5.8098591549295774E-2</c:v>
                </c:pt>
              </c:numCache>
            </c:numRef>
          </c:val>
          <c:extLst>
            <c:ext xmlns:c15="http://schemas.microsoft.com/office/drawing/2012/chart" uri="{02D57815-91ED-43cb-92C2-25804820EDAC}">
              <c15:datalabelsRange>
                <c15:f>'New GL Gauge'!$E$44</c15:f>
                <c15:dlblRangeCache>
                  <c:ptCount val="1"/>
                </c15:dlblRangeCache>
              </c15:datalabelsRange>
            </c:ext>
            <c:ext xmlns:c16="http://schemas.microsoft.com/office/drawing/2014/chart" uri="{C3380CC4-5D6E-409C-BE32-E72D297353CC}">
              <c16:uniqueId val="{00000003-4914-43D5-BEC4-27F34BC0D03F}"/>
            </c:ext>
          </c:extLst>
        </c:ser>
        <c:ser>
          <c:idx val="2"/>
          <c:order val="2"/>
          <c:spPr>
            <a:solidFill>
              <a:srgbClr val="FF4747"/>
            </a:solidFill>
            <a:ln>
              <a:solidFill>
                <a:sysClr val="windowText" lastClr="000000"/>
              </a:solidFill>
            </a:ln>
            <a:effectLst/>
          </c:spPr>
          <c:invertIfNegative val="0"/>
          <c:dLbls>
            <c:dLbl>
              <c:idx val="0"/>
              <c:tx>
                <c:rich>
                  <a:bodyPr/>
                  <a:lstStyle/>
                  <a:p>
                    <a:fld id="{268A4B71-56D5-44DB-BFEC-6A057E37B5E2}"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95D-4EF9-967A-8646C1BC9518}"/>
                </c:ext>
              </c:extLst>
            </c:dLbl>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Gauge'!$O$44</c:f>
              <c:numCache>
                <c:formatCode>General</c:formatCode>
                <c:ptCount val="1"/>
                <c:pt idx="0">
                  <c:v>6.0739436619718312E-2</c:v>
                </c:pt>
              </c:numCache>
            </c:numRef>
          </c:val>
          <c:extLst>
            <c:ext xmlns:c15="http://schemas.microsoft.com/office/drawing/2012/chart" uri="{02D57815-91ED-43cb-92C2-25804820EDAC}">
              <c15:datalabelsRange>
                <c15:f>'New GL Gauge'!$F$44</c15:f>
                <c15:dlblRangeCache>
                  <c:ptCount val="1"/>
                </c15:dlblRangeCache>
              </c15:datalabelsRange>
            </c:ext>
            <c:ext xmlns:c16="http://schemas.microsoft.com/office/drawing/2014/chart" uri="{C3380CC4-5D6E-409C-BE32-E72D297353CC}">
              <c16:uniqueId val="{00000004-4914-43D5-BEC4-27F34BC0D03F}"/>
            </c:ext>
          </c:extLst>
        </c:ser>
        <c:dLbls>
          <c:showLegendKey val="0"/>
          <c:showVal val="0"/>
          <c:showCatName val="0"/>
          <c:showSerName val="0"/>
          <c:showPercent val="0"/>
          <c:showBubbleSize val="0"/>
        </c:dLbls>
        <c:gapWidth val="0"/>
        <c:overlap val="100"/>
        <c:axId val="352323712"/>
        <c:axId val="352324104"/>
      </c:barChart>
      <c:catAx>
        <c:axId val="352323712"/>
        <c:scaling>
          <c:orientation val="minMax"/>
        </c:scaling>
        <c:delete val="1"/>
        <c:axPos val="l"/>
        <c:majorTickMark val="none"/>
        <c:minorTickMark val="none"/>
        <c:tickLblPos val="nextTo"/>
        <c:crossAx val="352324104"/>
        <c:crossesAt val="0"/>
        <c:auto val="1"/>
        <c:lblAlgn val="ctr"/>
        <c:lblOffset val="100"/>
        <c:noMultiLvlLbl val="0"/>
      </c:catAx>
      <c:valAx>
        <c:axId val="352324104"/>
        <c:scaling>
          <c:orientation val="minMax"/>
          <c:max val="1"/>
          <c:min val="0"/>
        </c:scaling>
        <c:delete val="1"/>
        <c:axPos val="b"/>
        <c:numFmt formatCode="0%" sourceLinked="1"/>
        <c:majorTickMark val="out"/>
        <c:minorTickMark val="none"/>
        <c:tickLblPos val="nextTo"/>
        <c:crossAx val="35232371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2E00-44AD-B093-DB97927C54F9}"/>
              </c:ext>
            </c:extLst>
          </c:dPt>
          <c:dLbls>
            <c:dLbl>
              <c:idx val="0"/>
              <c:tx>
                <c:rich>
                  <a:bodyPr/>
                  <a:lstStyle/>
                  <a:p>
                    <a:fld id="{2011FAEB-A03B-49FA-9E52-73792D903302}"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E00-44AD-B093-DB97927C54F9}"/>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Gauge'!$M$45</c:f>
              <c:numCache>
                <c:formatCode>General</c:formatCode>
                <c:ptCount val="1"/>
                <c:pt idx="0">
                  <c:v>0.66285211267605637</c:v>
                </c:pt>
              </c:numCache>
            </c:numRef>
          </c:val>
          <c:extLst>
            <c:ext xmlns:c15="http://schemas.microsoft.com/office/drawing/2012/chart" uri="{02D57815-91ED-43cb-92C2-25804820EDAC}">
              <c15:datalabelsRange>
                <c15:f>'New GL Gauge'!$D$45</c15:f>
                <c15:dlblRangeCache>
                  <c:ptCount val="1"/>
                  <c:pt idx="0">
                    <c:v>66%</c:v>
                  </c:pt>
                </c15:dlblRangeCache>
              </c15:datalabelsRange>
            </c:ext>
            <c:ext xmlns:c16="http://schemas.microsoft.com/office/drawing/2014/chart" uri="{C3380CC4-5D6E-409C-BE32-E72D297353CC}">
              <c16:uniqueId val="{00000002-2E00-44AD-B093-DB97927C54F9}"/>
            </c:ext>
          </c:extLst>
        </c:ser>
        <c:ser>
          <c:idx val="1"/>
          <c:order val="1"/>
          <c:spPr>
            <a:solidFill>
              <a:srgbClr val="FFC000"/>
            </a:solidFill>
            <a:ln>
              <a:solidFill>
                <a:sysClr val="windowText" lastClr="000000"/>
              </a:solidFill>
            </a:ln>
            <a:effectLst/>
          </c:spPr>
          <c:invertIfNegative val="0"/>
          <c:dLbls>
            <c:dLbl>
              <c:idx val="0"/>
              <c:tx>
                <c:rich>
                  <a:bodyPr/>
                  <a:lstStyle/>
                  <a:p>
                    <a:fld id="{3484B4D0-6D39-49E9-B961-D3A58757CBE7}"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34E-47C7-A308-79D79130D1EB}"/>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Gauge'!$N$45</c:f>
              <c:numCache>
                <c:formatCode>General</c:formatCode>
                <c:ptCount val="1"/>
                <c:pt idx="0">
                  <c:v>0.16285211267605634</c:v>
                </c:pt>
              </c:numCache>
            </c:numRef>
          </c:val>
          <c:extLst>
            <c:ext xmlns:c15="http://schemas.microsoft.com/office/drawing/2012/chart" uri="{02D57815-91ED-43cb-92C2-25804820EDAC}">
              <c15:datalabelsRange>
                <c15:f>'New GL Gauge'!$E$45</c15:f>
                <c15:dlblRangeCache>
                  <c:ptCount val="1"/>
                  <c:pt idx="0">
                    <c:v>16%</c:v>
                  </c:pt>
                </c15:dlblRangeCache>
              </c15:datalabelsRange>
            </c:ext>
            <c:ext xmlns:c16="http://schemas.microsoft.com/office/drawing/2014/chart" uri="{C3380CC4-5D6E-409C-BE32-E72D297353CC}">
              <c16:uniqueId val="{00000003-2E00-44AD-B093-DB97927C54F9}"/>
            </c:ext>
          </c:extLst>
        </c:ser>
        <c:ser>
          <c:idx val="2"/>
          <c:order val="2"/>
          <c:spPr>
            <a:solidFill>
              <a:srgbClr val="FF4747"/>
            </a:solidFill>
            <a:ln>
              <a:solidFill>
                <a:sysClr val="windowText" lastClr="000000"/>
              </a:solidFill>
            </a:ln>
            <a:effectLst/>
          </c:spPr>
          <c:invertIfNegative val="0"/>
          <c:dLbls>
            <c:dLbl>
              <c:idx val="0"/>
              <c:tx>
                <c:rich>
                  <a:bodyPr/>
                  <a:lstStyle/>
                  <a:p>
                    <a:fld id="{68F51A61-2CAF-4966-9A19-81FE79411DAB}"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34E-47C7-A308-79D79130D1EB}"/>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Gauge'!$O$45</c:f>
              <c:numCache>
                <c:formatCode>General</c:formatCode>
                <c:ptCount val="1"/>
                <c:pt idx="0">
                  <c:v>0.17429577464788731</c:v>
                </c:pt>
              </c:numCache>
            </c:numRef>
          </c:val>
          <c:extLst>
            <c:ext xmlns:c15="http://schemas.microsoft.com/office/drawing/2012/chart" uri="{02D57815-91ED-43cb-92C2-25804820EDAC}">
              <c15:datalabelsRange>
                <c15:f>'New GL Gauge'!$F$45</c15:f>
                <c15:dlblRangeCache>
                  <c:ptCount val="1"/>
                  <c:pt idx="0">
                    <c:v>17%</c:v>
                  </c:pt>
                </c15:dlblRangeCache>
              </c15:datalabelsRange>
            </c:ext>
            <c:ext xmlns:c16="http://schemas.microsoft.com/office/drawing/2014/chart" uri="{C3380CC4-5D6E-409C-BE32-E72D297353CC}">
              <c16:uniqueId val="{00000004-2E00-44AD-B093-DB97927C54F9}"/>
            </c:ext>
          </c:extLst>
        </c:ser>
        <c:dLbls>
          <c:showLegendKey val="0"/>
          <c:showVal val="0"/>
          <c:showCatName val="0"/>
          <c:showSerName val="0"/>
          <c:showPercent val="0"/>
          <c:showBubbleSize val="0"/>
        </c:dLbls>
        <c:gapWidth val="0"/>
        <c:overlap val="100"/>
        <c:axId val="400052648"/>
        <c:axId val="400053040"/>
      </c:barChart>
      <c:catAx>
        <c:axId val="400052648"/>
        <c:scaling>
          <c:orientation val="minMax"/>
        </c:scaling>
        <c:delete val="1"/>
        <c:axPos val="l"/>
        <c:majorTickMark val="none"/>
        <c:minorTickMark val="none"/>
        <c:tickLblPos val="nextTo"/>
        <c:crossAx val="400053040"/>
        <c:crossesAt val="0"/>
        <c:auto val="1"/>
        <c:lblAlgn val="ctr"/>
        <c:lblOffset val="100"/>
        <c:noMultiLvlLbl val="0"/>
      </c:catAx>
      <c:valAx>
        <c:axId val="400053040"/>
        <c:scaling>
          <c:orientation val="minMax"/>
          <c:max val="1"/>
          <c:min val="0"/>
        </c:scaling>
        <c:delete val="1"/>
        <c:axPos val="b"/>
        <c:numFmt formatCode="0%" sourceLinked="1"/>
        <c:majorTickMark val="out"/>
        <c:minorTickMark val="none"/>
        <c:tickLblPos val="nextTo"/>
        <c:crossAx val="40005264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6DA1-496A-9948-02B5DF4D797A}"/>
              </c:ext>
            </c:extLst>
          </c:dPt>
          <c:dLbls>
            <c:dLbl>
              <c:idx val="0"/>
              <c:tx>
                <c:rich>
                  <a:bodyPr/>
                  <a:lstStyle/>
                  <a:p>
                    <a:fld id="{AC58A82B-E8AE-43EE-BF03-FC670E84972D}"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DA1-496A-9948-02B5DF4D797A}"/>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Gauge'!$M$17</c:f>
              <c:numCache>
                <c:formatCode>General</c:formatCode>
                <c:ptCount val="1"/>
                <c:pt idx="0">
                  <c:v>0.83010563380281688</c:v>
                </c:pt>
              </c:numCache>
            </c:numRef>
          </c:val>
          <c:extLst>
            <c:ext xmlns:c15="http://schemas.microsoft.com/office/drawing/2012/chart" uri="{02D57815-91ED-43cb-92C2-25804820EDAC}">
              <c15:datalabelsRange>
                <c15:f>'New GL Gauge'!$D$17</c15:f>
                <c15:dlblRangeCache>
                  <c:ptCount val="1"/>
                  <c:pt idx="0">
                    <c:v>83%</c:v>
                  </c:pt>
                </c15:dlblRangeCache>
              </c15:datalabelsRange>
            </c:ext>
            <c:ext xmlns:c16="http://schemas.microsoft.com/office/drawing/2014/chart" uri="{C3380CC4-5D6E-409C-BE32-E72D297353CC}">
              <c16:uniqueId val="{00000002-6DA1-496A-9948-02B5DF4D797A}"/>
            </c:ext>
          </c:extLst>
        </c:ser>
        <c:ser>
          <c:idx val="1"/>
          <c:order val="1"/>
          <c:spPr>
            <a:solidFill>
              <a:srgbClr val="FFC000"/>
            </a:solidFill>
            <a:ln>
              <a:solidFill>
                <a:sysClr val="windowText" lastClr="000000"/>
              </a:solidFill>
            </a:ln>
            <a:effectLst/>
          </c:spPr>
          <c:invertIfNegative val="0"/>
          <c:dLbls>
            <c:dLbl>
              <c:idx val="0"/>
              <c:tx>
                <c:rich>
                  <a:bodyPr/>
                  <a:lstStyle/>
                  <a:p>
                    <a:fld id="{E7423232-1831-4A76-BA73-4328FA5ED30B}"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F05-4106-A52F-C7B9C5024DE0}"/>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Gauge'!$N$17</c:f>
              <c:numCache>
                <c:formatCode>General</c:formatCode>
                <c:ptCount val="1"/>
                <c:pt idx="0">
                  <c:v>0.10915492957746478</c:v>
                </c:pt>
              </c:numCache>
            </c:numRef>
          </c:val>
          <c:extLst>
            <c:ext xmlns:c15="http://schemas.microsoft.com/office/drawing/2012/chart" uri="{02D57815-91ED-43cb-92C2-25804820EDAC}">
              <c15:datalabelsRange>
                <c15:f>'New GL Gauge'!$E$17</c15:f>
                <c15:dlblRangeCache>
                  <c:ptCount val="1"/>
                  <c:pt idx="0">
                    <c:v>11%</c:v>
                  </c:pt>
                </c15:dlblRangeCache>
              </c15:datalabelsRange>
            </c:ext>
            <c:ext xmlns:c16="http://schemas.microsoft.com/office/drawing/2014/chart" uri="{C3380CC4-5D6E-409C-BE32-E72D297353CC}">
              <c16:uniqueId val="{00000003-6DA1-496A-9948-02B5DF4D797A}"/>
            </c:ext>
          </c:extLst>
        </c:ser>
        <c:ser>
          <c:idx val="2"/>
          <c:order val="2"/>
          <c:spPr>
            <a:solidFill>
              <a:srgbClr val="FF4747"/>
            </a:solidFill>
            <a:ln>
              <a:solidFill>
                <a:sysClr val="windowText" lastClr="000000"/>
              </a:solidFill>
            </a:ln>
            <a:effectLst/>
          </c:spPr>
          <c:invertIfNegative val="0"/>
          <c:dLbls>
            <c:dLbl>
              <c:idx val="0"/>
              <c:tx>
                <c:rich>
                  <a:bodyPr/>
                  <a:lstStyle/>
                  <a:p>
                    <a:fld id="{27480106-1D0C-4AD3-83CA-110C6E7101BD}"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05-4106-A52F-C7B9C5024DE0}"/>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Gauge'!$O$17</c:f>
              <c:numCache>
                <c:formatCode>General</c:formatCode>
                <c:ptCount val="1"/>
                <c:pt idx="0">
                  <c:v>6.0739436619718312E-2</c:v>
                </c:pt>
              </c:numCache>
            </c:numRef>
          </c:val>
          <c:extLst>
            <c:ext xmlns:c15="http://schemas.microsoft.com/office/drawing/2012/chart" uri="{02D57815-91ED-43cb-92C2-25804820EDAC}">
              <c15:datalabelsRange>
                <c15:f>'New GL Gauge'!$F$17</c15:f>
                <c15:dlblRangeCache>
                  <c:ptCount val="1"/>
                </c15:dlblRangeCache>
              </c15:datalabelsRange>
            </c:ext>
            <c:ext xmlns:c16="http://schemas.microsoft.com/office/drawing/2014/chart" uri="{C3380CC4-5D6E-409C-BE32-E72D297353CC}">
              <c16:uniqueId val="{00000004-6DA1-496A-9948-02B5DF4D797A}"/>
            </c:ext>
          </c:extLst>
        </c:ser>
        <c:dLbls>
          <c:showLegendKey val="0"/>
          <c:showVal val="0"/>
          <c:showCatName val="0"/>
          <c:showSerName val="0"/>
          <c:showPercent val="0"/>
          <c:showBubbleSize val="0"/>
        </c:dLbls>
        <c:gapWidth val="0"/>
        <c:overlap val="100"/>
        <c:axId val="335768744"/>
        <c:axId val="335769136"/>
      </c:barChart>
      <c:catAx>
        <c:axId val="335768744"/>
        <c:scaling>
          <c:orientation val="minMax"/>
        </c:scaling>
        <c:delete val="1"/>
        <c:axPos val="l"/>
        <c:majorTickMark val="none"/>
        <c:minorTickMark val="none"/>
        <c:tickLblPos val="nextTo"/>
        <c:crossAx val="335769136"/>
        <c:crossesAt val="0"/>
        <c:auto val="1"/>
        <c:lblAlgn val="ctr"/>
        <c:lblOffset val="100"/>
        <c:noMultiLvlLbl val="0"/>
      </c:catAx>
      <c:valAx>
        <c:axId val="335769136"/>
        <c:scaling>
          <c:orientation val="minMax"/>
          <c:max val="1"/>
          <c:min val="0"/>
        </c:scaling>
        <c:delete val="1"/>
        <c:axPos val="b"/>
        <c:numFmt formatCode="0%" sourceLinked="1"/>
        <c:majorTickMark val="out"/>
        <c:minorTickMark val="none"/>
        <c:tickLblPos val="nextTo"/>
        <c:crossAx val="335768744"/>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DC88-4AFB-A7DD-47B46952A62B}"/>
              </c:ext>
            </c:extLst>
          </c:dPt>
          <c:dLbls>
            <c:dLbl>
              <c:idx val="0"/>
              <c:tx>
                <c:rich>
                  <a:bodyPr/>
                  <a:lstStyle/>
                  <a:p>
                    <a:fld id="{A9723BF0-CCC2-4837-9979-1DDE3183F590}"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C88-4AFB-A7DD-47B46952A62B}"/>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Gauge'!$M$46</c:f>
              <c:numCache>
                <c:formatCode>General</c:formatCode>
                <c:ptCount val="1"/>
                <c:pt idx="0">
                  <c:v>0.71830985915492962</c:v>
                </c:pt>
              </c:numCache>
            </c:numRef>
          </c:val>
          <c:extLst>
            <c:ext xmlns:c15="http://schemas.microsoft.com/office/drawing/2012/chart" uri="{02D57815-91ED-43cb-92C2-25804820EDAC}">
              <c15:datalabelsRange>
                <c15:f>'New GL Gauge'!$D$46</c15:f>
                <c15:dlblRangeCache>
                  <c:ptCount val="1"/>
                  <c:pt idx="0">
                    <c:v>72%</c:v>
                  </c:pt>
                </c15:dlblRangeCache>
              </c15:datalabelsRange>
            </c:ext>
            <c:ext xmlns:c16="http://schemas.microsoft.com/office/drawing/2014/chart" uri="{C3380CC4-5D6E-409C-BE32-E72D297353CC}">
              <c16:uniqueId val="{00000002-DC88-4AFB-A7DD-47B46952A62B}"/>
            </c:ext>
          </c:extLst>
        </c:ser>
        <c:ser>
          <c:idx val="1"/>
          <c:order val="1"/>
          <c:spPr>
            <a:solidFill>
              <a:srgbClr val="FFC000"/>
            </a:solidFill>
            <a:ln>
              <a:solidFill>
                <a:sysClr val="windowText" lastClr="000000"/>
              </a:solidFill>
            </a:ln>
            <a:effectLst/>
          </c:spPr>
          <c:invertIfNegative val="0"/>
          <c:dLbls>
            <c:dLbl>
              <c:idx val="0"/>
              <c:tx>
                <c:rich>
                  <a:bodyPr/>
                  <a:lstStyle/>
                  <a:p>
                    <a:fld id="{1A31AC60-A694-48AE-8F64-9D9C63355257}"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4BC-448C-BB64-319F7B07624D}"/>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Gauge'!$N$46</c:f>
              <c:numCache>
                <c:formatCode>General</c:formatCode>
                <c:ptCount val="1"/>
                <c:pt idx="0">
                  <c:v>0.14348591549295775</c:v>
                </c:pt>
              </c:numCache>
            </c:numRef>
          </c:val>
          <c:extLst>
            <c:ext xmlns:c15="http://schemas.microsoft.com/office/drawing/2012/chart" uri="{02D57815-91ED-43cb-92C2-25804820EDAC}">
              <c15:datalabelsRange>
                <c15:f>'New GL Gauge'!$E$46</c15:f>
                <c15:dlblRangeCache>
                  <c:ptCount val="1"/>
                  <c:pt idx="0">
                    <c:v>14%</c:v>
                  </c:pt>
                </c15:dlblRangeCache>
              </c15:datalabelsRange>
            </c:ext>
            <c:ext xmlns:c16="http://schemas.microsoft.com/office/drawing/2014/chart" uri="{C3380CC4-5D6E-409C-BE32-E72D297353CC}">
              <c16:uniqueId val="{00000003-DC88-4AFB-A7DD-47B46952A62B}"/>
            </c:ext>
          </c:extLst>
        </c:ser>
        <c:ser>
          <c:idx val="2"/>
          <c:order val="2"/>
          <c:spPr>
            <a:solidFill>
              <a:srgbClr val="FF4747"/>
            </a:solidFill>
            <a:ln>
              <a:solidFill>
                <a:sysClr val="windowText" lastClr="000000"/>
              </a:solidFill>
            </a:ln>
            <a:effectLst/>
          </c:spPr>
          <c:invertIfNegative val="0"/>
          <c:dLbls>
            <c:dLbl>
              <c:idx val="0"/>
              <c:tx>
                <c:rich>
                  <a:bodyPr/>
                  <a:lstStyle/>
                  <a:p>
                    <a:fld id="{5AA90E04-3428-4928-8D05-CC7C35112BB5}"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4BC-448C-BB64-319F7B07624D}"/>
                </c:ext>
              </c:extLst>
            </c:dLbl>
            <c:numFmt formatCode="0%" sourceLinked="0"/>
            <c:spPr>
              <a:noFill/>
              <a:ln>
                <a:noFill/>
              </a:ln>
              <a:effectLst/>
            </c:spPr>
            <c:txPr>
              <a:bodyPr rot="0" spcFirstLastPara="1" vertOverflow="clip" horzOverflow="clip"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Gauge'!$O$46</c:f>
              <c:numCache>
                <c:formatCode>General</c:formatCode>
                <c:ptCount val="1"/>
                <c:pt idx="0">
                  <c:v>0.13820422535211269</c:v>
                </c:pt>
              </c:numCache>
            </c:numRef>
          </c:val>
          <c:extLst>
            <c:ext xmlns:c15="http://schemas.microsoft.com/office/drawing/2012/chart" uri="{02D57815-91ED-43cb-92C2-25804820EDAC}">
              <c15:datalabelsRange>
                <c15:f>'New GL Gauge'!$F$46</c15:f>
                <c15:dlblRangeCache>
                  <c:ptCount val="1"/>
                  <c:pt idx="0">
                    <c:v>14%</c:v>
                  </c:pt>
                </c15:dlblRangeCache>
              </c15:datalabelsRange>
            </c:ext>
            <c:ext xmlns:c16="http://schemas.microsoft.com/office/drawing/2014/chart" uri="{C3380CC4-5D6E-409C-BE32-E72D297353CC}">
              <c16:uniqueId val="{00000004-DC88-4AFB-A7DD-47B46952A62B}"/>
            </c:ext>
          </c:extLst>
        </c:ser>
        <c:dLbls>
          <c:showLegendKey val="0"/>
          <c:showVal val="0"/>
          <c:showCatName val="0"/>
          <c:showSerName val="0"/>
          <c:showPercent val="0"/>
          <c:showBubbleSize val="0"/>
        </c:dLbls>
        <c:gapWidth val="0"/>
        <c:overlap val="100"/>
        <c:axId val="400053824"/>
        <c:axId val="423271384"/>
      </c:barChart>
      <c:catAx>
        <c:axId val="400053824"/>
        <c:scaling>
          <c:orientation val="minMax"/>
        </c:scaling>
        <c:delete val="1"/>
        <c:axPos val="l"/>
        <c:majorTickMark val="none"/>
        <c:minorTickMark val="none"/>
        <c:tickLblPos val="nextTo"/>
        <c:crossAx val="423271384"/>
        <c:crossesAt val="0"/>
        <c:auto val="1"/>
        <c:lblAlgn val="ctr"/>
        <c:lblOffset val="100"/>
        <c:noMultiLvlLbl val="0"/>
      </c:catAx>
      <c:valAx>
        <c:axId val="423271384"/>
        <c:scaling>
          <c:orientation val="minMax"/>
          <c:max val="1"/>
          <c:min val="0"/>
        </c:scaling>
        <c:delete val="1"/>
        <c:axPos val="b"/>
        <c:numFmt formatCode="0%" sourceLinked="1"/>
        <c:majorTickMark val="out"/>
        <c:minorTickMark val="none"/>
        <c:tickLblPos val="nextTo"/>
        <c:crossAx val="400053824"/>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CBC9-4597-B123-AACCEAA3B1C6}"/>
              </c:ext>
            </c:extLst>
          </c:dPt>
          <c:dLbls>
            <c:dLbl>
              <c:idx val="0"/>
              <c:tx>
                <c:rich>
                  <a:bodyPr/>
                  <a:lstStyle/>
                  <a:p>
                    <a:fld id="{FAF9CB26-C064-41F7-BDA6-D18546DBCBC0}"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BC9-4597-B123-AACCEAA3B1C6}"/>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1200" b="1"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Gauge'!$M$48</c:f>
              <c:numCache>
                <c:formatCode>General</c:formatCode>
                <c:ptCount val="1"/>
                <c:pt idx="0">
                  <c:v>0.68424295774647892</c:v>
                </c:pt>
              </c:numCache>
            </c:numRef>
          </c:val>
          <c:extLst>
            <c:ext xmlns:c15="http://schemas.microsoft.com/office/drawing/2012/chart" uri="{02D57815-91ED-43cb-92C2-25804820EDAC}">
              <c15:datalabelsRange>
                <c15:f>'New GL Gauge'!$D$48</c15:f>
                <c15:dlblRangeCache>
                  <c:ptCount val="1"/>
                  <c:pt idx="0">
                    <c:v>68%</c:v>
                  </c:pt>
                </c15:dlblRangeCache>
              </c15:datalabelsRange>
            </c:ext>
            <c:ext xmlns:c16="http://schemas.microsoft.com/office/drawing/2014/chart" uri="{C3380CC4-5D6E-409C-BE32-E72D297353CC}">
              <c16:uniqueId val="{00000002-CBC9-4597-B123-AACCEAA3B1C6}"/>
            </c:ext>
          </c:extLst>
        </c:ser>
        <c:ser>
          <c:idx val="1"/>
          <c:order val="1"/>
          <c:spPr>
            <a:solidFill>
              <a:srgbClr val="FFC000"/>
            </a:solidFill>
            <a:ln>
              <a:solidFill>
                <a:sysClr val="windowText" lastClr="000000"/>
              </a:solidFill>
            </a:ln>
            <a:effectLst/>
          </c:spPr>
          <c:invertIfNegative val="0"/>
          <c:dLbls>
            <c:dLbl>
              <c:idx val="0"/>
              <c:tx>
                <c:rich>
                  <a:bodyPr/>
                  <a:lstStyle/>
                  <a:p>
                    <a:fld id="{87B018D4-1E44-4369-B0C5-F28C781388E2}"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1F9-43AE-AD74-39D523C3BFAC}"/>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Gauge'!$N$48</c:f>
              <c:numCache>
                <c:formatCode>General</c:formatCode>
                <c:ptCount val="1"/>
                <c:pt idx="0">
                  <c:v>0.16828051643192488</c:v>
                </c:pt>
              </c:numCache>
            </c:numRef>
          </c:val>
          <c:extLst>
            <c:ext xmlns:c15="http://schemas.microsoft.com/office/drawing/2012/chart" uri="{02D57815-91ED-43cb-92C2-25804820EDAC}">
              <c15:datalabelsRange>
                <c15:f>'New GL Gauge'!$E$48</c15:f>
                <c15:dlblRangeCache>
                  <c:ptCount val="1"/>
                  <c:pt idx="0">
                    <c:v>17%</c:v>
                  </c:pt>
                </c15:dlblRangeCache>
              </c15:datalabelsRange>
            </c:ext>
            <c:ext xmlns:c16="http://schemas.microsoft.com/office/drawing/2014/chart" uri="{C3380CC4-5D6E-409C-BE32-E72D297353CC}">
              <c16:uniqueId val="{00000003-CBC9-4597-B123-AACCEAA3B1C6}"/>
            </c:ext>
          </c:extLst>
        </c:ser>
        <c:ser>
          <c:idx val="2"/>
          <c:order val="2"/>
          <c:spPr>
            <a:solidFill>
              <a:srgbClr val="FF4747"/>
            </a:solidFill>
            <a:ln>
              <a:solidFill>
                <a:sysClr val="windowText" lastClr="000000"/>
              </a:solidFill>
            </a:ln>
            <a:effectLst/>
          </c:spPr>
          <c:invertIfNegative val="0"/>
          <c:dLbls>
            <c:dLbl>
              <c:idx val="0"/>
              <c:tx>
                <c:rich>
                  <a:bodyPr/>
                  <a:lstStyle/>
                  <a:p>
                    <a:fld id="{F396524E-7F4D-4767-B1B5-006533FEAD21}"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1F9-43AE-AD74-39D523C3BFAC}"/>
                </c:ext>
              </c:extLst>
            </c:dLbl>
            <c:numFmt formatCode="0%" sourceLinked="0"/>
            <c:spPr>
              <a:noFill/>
              <a:ln>
                <a:noFill/>
              </a:ln>
              <a:effectLst/>
            </c:spPr>
            <c:txPr>
              <a:bodyPr rot="0" spcFirstLastPara="1" vertOverflow="clip" horzOverflow="clip" vert="horz" wrap="non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Gauge'!$O$48</c:f>
              <c:numCache>
                <c:formatCode>General</c:formatCode>
                <c:ptCount val="1"/>
                <c:pt idx="0">
                  <c:v>0.14747652582159623</c:v>
                </c:pt>
              </c:numCache>
            </c:numRef>
          </c:val>
          <c:extLst>
            <c:ext xmlns:c15="http://schemas.microsoft.com/office/drawing/2012/chart" uri="{02D57815-91ED-43cb-92C2-25804820EDAC}">
              <c15:datalabelsRange>
                <c15:f>'New GL Gauge'!$F$48</c15:f>
                <c15:dlblRangeCache>
                  <c:ptCount val="1"/>
                  <c:pt idx="0">
                    <c:v>15%</c:v>
                  </c:pt>
                </c15:dlblRangeCache>
              </c15:datalabelsRange>
            </c:ext>
            <c:ext xmlns:c16="http://schemas.microsoft.com/office/drawing/2014/chart" uri="{C3380CC4-5D6E-409C-BE32-E72D297353CC}">
              <c16:uniqueId val="{00000004-CBC9-4597-B123-AACCEAA3B1C6}"/>
            </c:ext>
          </c:extLst>
        </c:ser>
        <c:dLbls>
          <c:showLegendKey val="0"/>
          <c:showVal val="0"/>
          <c:showCatName val="0"/>
          <c:showSerName val="0"/>
          <c:showPercent val="0"/>
          <c:showBubbleSize val="0"/>
        </c:dLbls>
        <c:gapWidth val="0"/>
        <c:overlap val="100"/>
        <c:axId val="423272168"/>
        <c:axId val="423272560"/>
      </c:barChart>
      <c:catAx>
        <c:axId val="423272168"/>
        <c:scaling>
          <c:orientation val="minMax"/>
        </c:scaling>
        <c:delete val="1"/>
        <c:axPos val="l"/>
        <c:majorTickMark val="none"/>
        <c:minorTickMark val="none"/>
        <c:tickLblPos val="nextTo"/>
        <c:crossAx val="423272560"/>
        <c:crossesAt val="0"/>
        <c:auto val="1"/>
        <c:lblAlgn val="ctr"/>
        <c:lblOffset val="100"/>
        <c:noMultiLvlLbl val="0"/>
      </c:catAx>
      <c:valAx>
        <c:axId val="423272560"/>
        <c:scaling>
          <c:orientation val="minMax"/>
          <c:max val="1"/>
          <c:min val="0"/>
        </c:scaling>
        <c:delete val="1"/>
        <c:axPos val="b"/>
        <c:numFmt formatCode="0%" sourceLinked="1"/>
        <c:majorTickMark val="out"/>
        <c:minorTickMark val="none"/>
        <c:tickLblPos val="nextTo"/>
        <c:crossAx val="423272168"/>
        <c:crosses val="autoZero"/>
        <c:crossBetween val="between"/>
      </c:valAx>
      <c:spPr>
        <a:noFill/>
        <a:ln>
          <a:noFill/>
        </a:ln>
        <a:effectLst/>
      </c:spPr>
    </c:plotArea>
    <c:plotVisOnly val="0"/>
    <c:dispBlanksAs val="gap"/>
    <c:showDLblsOverMax val="0"/>
  </c:chart>
  <c:spPr>
    <a:solidFill>
      <a:schemeClr val="bg1"/>
    </a:solidFill>
    <a:ln w="1270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0994-49DD-A0C4-EF8C302EE0CE}"/>
              </c:ext>
            </c:extLst>
          </c:dPt>
          <c:dLbls>
            <c:dLbl>
              <c:idx val="0"/>
              <c:tx>
                <c:rich>
                  <a:bodyPr/>
                  <a:lstStyle/>
                  <a:p>
                    <a:fld id="{15E5885C-2F07-4FCD-B8D6-25E664FF97D4}"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994-49DD-A0C4-EF8C302EE0CE}"/>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Gauge'!$M$18</c:f>
              <c:numCache>
                <c:formatCode>General</c:formatCode>
                <c:ptCount val="1"/>
                <c:pt idx="0">
                  <c:v>0.92429577464788737</c:v>
                </c:pt>
              </c:numCache>
            </c:numRef>
          </c:val>
          <c:extLst>
            <c:ext xmlns:c15="http://schemas.microsoft.com/office/drawing/2012/chart" uri="{02D57815-91ED-43cb-92C2-25804820EDAC}">
              <c15:datalabelsRange>
                <c15:f>'New GL Gauge'!$D$18</c15:f>
                <c15:dlblRangeCache>
                  <c:ptCount val="1"/>
                  <c:pt idx="0">
                    <c:v>92%</c:v>
                  </c:pt>
                </c15:dlblRangeCache>
              </c15:datalabelsRange>
            </c:ext>
            <c:ext xmlns:c16="http://schemas.microsoft.com/office/drawing/2014/chart" uri="{C3380CC4-5D6E-409C-BE32-E72D297353CC}">
              <c16:uniqueId val="{00000002-0994-49DD-A0C4-EF8C302EE0CE}"/>
            </c:ext>
          </c:extLst>
        </c:ser>
        <c:ser>
          <c:idx val="1"/>
          <c:order val="1"/>
          <c:spPr>
            <a:solidFill>
              <a:srgbClr val="FFC000"/>
            </a:solidFill>
            <a:ln>
              <a:solidFill>
                <a:sysClr val="windowText" lastClr="000000"/>
              </a:solidFill>
            </a:ln>
            <a:effectLst/>
          </c:spPr>
          <c:invertIfNegative val="0"/>
          <c:dLbls>
            <c:dLbl>
              <c:idx val="0"/>
              <c:tx>
                <c:rich>
                  <a:bodyPr/>
                  <a:lstStyle/>
                  <a:p>
                    <a:fld id="{42448050-CB17-4139-874A-B0EF6BA0B3D6}"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034-4203-B6B5-980EA1A61D7C}"/>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Gauge'!$N$18</c:f>
              <c:numCache>
                <c:formatCode>General</c:formatCode>
                <c:ptCount val="1"/>
                <c:pt idx="0">
                  <c:v>5.1056338028169015E-2</c:v>
                </c:pt>
              </c:numCache>
            </c:numRef>
          </c:val>
          <c:extLst>
            <c:ext xmlns:c15="http://schemas.microsoft.com/office/drawing/2012/chart" uri="{02D57815-91ED-43cb-92C2-25804820EDAC}">
              <c15:datalabelsRange>
                <c15:f>'New GL Gauge'!$E$18</c15:f>
                <c15:dlblRangeCache>
                  <c:ptCount val="1"/>
                </c15:dlblRangeCache>
              </c15:datalabelsRange>
            </c:ext>
            <c:ext xmlns:c16="http://schemas.microsoft.com/office/drawing/2014/chart" uri="{C3380CC4-5D6E-409C-BE32-E72D297353CC}">
              <c16:uniqueId val="{00000003-0994-49DD-A0C4-EF8C302EE0CE}"/>
            </c:ext>
          </c:extLst>
        </c:ser>
        <c:ser>
          <c:idx val="2"/>
          <c:order val="2"/>
          <c:spPr>
            <a:solidFill>
              <a:srgbClr val="FF4747"/>
            </a:solidFill>
            <a:ln>
              <a:solidFill>
                <a:sysClr val="windowText" lastClr="000000"/>
              </a:solidFill>
            </a:ln>
            <a:effectLst/>
          </c:spPr>
          <c:invertIfNegative val="0"/>
          <c:dLbls>
            <c:dLbl>
              <c:idx val="0"/>
              <c:tx>
                <c:rich>
                  <a:bodyPr/>
                  <a:lstStyle/>
                  <a:p>
                    <a:fld id="{73FF3FAE-5E6A-4EEA-A3D7-E26481DD71F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034-4203-B6B5-980EA1A61D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Gauge'!$O$18</c:f>
              <c:numCache>
                <c:formatCode>General</c:formatCode>
                <c:ptCount val="1"/>
                <c:pt idx="0">
                  <c:v>2.464788732394366E-2</c:v>
                </c:pt>
              </c:numCache>
            </c:numRef>
          </c:val>
          <c:extLst>
            <c:ext xmlns:c15="http://schemas.microsoft.com/office/drawing/2012/chart" uri="{02D57815-91ED-43cb-92C2-25804820EDAC}">
              <c15:datalabelsRange>
                <c15:f>'New GL Gauge'!$F$18</c15:f>
                <c15:dlblRangeCache>
                  <c:ptCount val="1"/>
                </c15:dlblRangeCache>
              </c15:datalabelsRange>
            </c:ext>
            <c:ext xmlns:c16="http://schemas.microsoft.com/office/drawing/2014/chart" uri="{C3380CC4-5D6E-409C-BE32-E72D297353CC}">
              <c16:uniqueId val="{00000004-0994-49DD-A0C4-EF8C302EE0CE}"/>
            </c:ext>
          </c:extLst>
        </c:ser>
        <c:dLbls>
          <c:showLegendKey val="0"/>
          <c:showVal val="0"/>
          <c:showCatName val="0"/>
          <c:showSerName val="0"/>
          <c:showPercent val="0"/>
          <c:showBubbleSize val="0"/>
        </c:dLbls>
        <c:gapWidth val="0"/>
        <c:overlap val="100"/>
        <c:axId val="337911824"/>
        <c:axId val="337912216"/>
      </c:barChart>
      <c:catAx>
        <c:axId val="337911824"/>
        <c:scaling>
          <c:orientation val="minMax"/>
        </c:scaling>
        <c:delete val="1"/>
        <c:axPos val="l"/>
        <c:majorTickMark val="none"/>
        <c:minorTickMark val="none"/>
        <c:tickLblPos val="nextTo"/>
        <c:crossAx val="337912216"/>
        <c:crossesAt val="0"/>
        <c:auto val="1"/>
        <c:lblAlgn val="ctr"/>
        <c:lblOffset val="100"/>
        <c:noMultiLvlLbl val="0"/>
      </c:catAx>
      <c:valAx>
        <c:axId val="337912216"/>
        <c:scaling>
          <c:orientation val="minMax"/>
          <c:max val="1"/>
          <c:min val="0"/>
        </c:scaling>
        <c:delete val="1"/>
        <c:axPos val="b"/>
        <c:numFmt formatCode="0%" sourceLinked="1"/>
        <c:majorTickMark val="out"/>
        <c:minorTickMark val="none"/>
        <c:tickLblPos val="nextTo"/>
        <c:crossAx val="337911824"/>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E107-4300-A7DF-F0A99FBA9B55}"/>
              </c:ext>
            </c:extLst>
          </c:dPt>
          <c:dLbls>
            <c:dLbl>
              <c:idx val="0"/>
              <c:tx>
                <c:rich>
                  <a:bodyPr/>
                  <a:lstStyle/>
                  <a:p>
                    <a:fld id="{92B48CDC-283C-402A-8072-B966B179128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107-4300-A7DF-F0A99FBA9B55}"/>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Gauge'!$M$19</c:f>
              <c:numCache>
                <c:formatCode>General</c:formatCode>
                <c:ptCount val="1"/>
                <c:pt idx="0">
                  <c:v>0.75792253521126762</c:v>
                </c:pt>
              </c:numCache>
            </c:numRef>
          </c:val>
          <c:extLst>
            <c:ext xmlns:c15="http://schemas.microsoft.com/office/drawing/2012/chart" uri="{02D57815-91ED-43cb-92C2-25804820EDAC}">
              <c15:datalabelsRange>
                <c15:f>'New GL Gauge'!$D$19</c15:f>
                <c15:dlblRangeCache>
                  <c:ptCount val="1"/>
                  <c:pt idx="0">
                    <c:v>76%</c:v>
                  </c:pt>
                </c15:dlblRangeCache>
              </c15:datalabelsRange>
            </c:ext>
            <c:ext xmlns:c16="http://schemas.microsoft.com/office/drawing/2014/chart" uri="{C3380CC4-5D6E-409C-BE32-E72D297353CC}">
              <c16:uniqueId val="{00000002-E107-4300-A7DF-F0A99FBA9B55}"/>
            </c:ext>
          </c:extLst>
        </c:ser>
        <c:ser>
          <c:idx val="1"/>
          <c:order val="1"/>
          <c:spPr>
            <a:solidFill>
              <a:srgbClr val="FFC000"/>
            </a:solidFill>
            <a:ln>
              <a:solidFill>
                <a:sysClr val="windowText" lastClr="000000"/>
              </a:solidFill>
            </a:ln>
            <a:effectLst/>
          </c:spPr>
          <c:invertIfNegative val="0"/>
          <c:dLbls>
            <c:dLbl>
              <c:idx val="0"/>
              <c:tx>
                <c:rich>
                  <a:bodyPr/>
                  <a:lstStyle/>
                  <a:p>
                    <a:fld id="{683C4FDB-F526-4B6E-AFCB-D89F290F2328}"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92B-444E-9CFC-16075FD6AD28}"/>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Gauge'!$N$19</c:f>
              <c:numCache>
                <c:formatCode>General</c:formatCode>
                <c:ptCount val="1"/>
                <c:pt idx="0">
                  <c:v>0.16285211267605634</c:v>
                </c:pt>
              </c:numCache>
            </c:numRef>
          </c:val>
          <c:extLst>
            <c:ext xmlns:c15="http://schemas.microsoft.com/office/drawing/2012/chart" uri="{02D57815-91ED-43cb-92C2-25804820EDAC}">
              <c15:datalabelsRange>
                <c15:f>'New GL Gauge'!$E$19</c15:f>
                <c15:dlblRangeCache>
                  <c:ptCount val="1"/>
                  <c:pt idx="0">
                    <c:v>16%</c:v>
                  </c:pt>
                </c15:dlblRangeCache>
              </c15:datalabelsRange>
            </c:ext>
            <c:ext xmlns:c16="http://schemas.microsoft.com/office/drawing/2014/chart" uri="{C3380CC4-5D6E-409C-BE32-E72D297353CC}">
              <c16:uniqueId val="{00000003-E107-4300-A7DF-F0A99FBA9B55}"/>
            </c:ext>
          </c:extLst>
        </c:ser>
        <c:ser>
          <c:idx val="2"/>
          <c:order val="2"/>
          <c:spPr>
            <a:solidFill>
              <a:srgbClr val="FF4747"/>
            </a:solidFill>
            <a:ln>
              <a:solidFill>
                <a:sysClr val="windowText" lastClr="000000"/>
              </a:solidFill>
            </a:ln>
            <a:effectLst/>
          </c:spPr>
          <c:invertIfNegative val="0"/>
          <c:dLbls>
            <c:dLbl>
              <c:idx val="0"/>
              <c:tx>
                <c:rich>
                  <a:bodyPr/>
                  <a:lstStyle/>
                  <a:p>
                    <a:fld id="{150DFF26-8E77-42EC-AA24-A643FACD91AA}"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92B-444E-9CFC-16075FD6AD28}"/>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Gauge'!$O$19</c:f>
              <c:numCache>
                <c:formatCode>General</c:formatCode>
                <c:ptCount val="1"/>
                <c:pt idx="0">
                  <c:v>7.9225352112676062E-2</c:v>
                </c:pt>
              </c:numCache>
            </c:numRef>
          </c:val>
          <c:extLst>
            <c:ext xmlns:c15="http://schemas.microsoft.com/office/drawing/2012/chart" uri="{02D57815-91ED-43cb-92C2-25804820EDAC}">
              <c15:datalabelsRange>
                <c15:f>'New GL Gauge'!$F$19</c15:f>
                <c15:dlblRangeCache>
                  <c:ptCount val="1"/>
                  <c:pt idx="0">
                    <c:v>8%</c:v>
                  </c:pt>
                </c15:dlblRangeCache>
              </c15:datalabelsRange>
            </c:ext>
            <c:ext xmlns:c16="http://schemas.microsoft.com/office/drawing/2014/chart" uri="{C3380CC4-5D6E-409C-BE32-E72D297353CC}">
              <c16:uniqueId val="{00000004-E107-4300-A7DF-F0A99FBA9B55}"/>
            </c:ext>
          </c:extLst>
        </c:ser>
        <c:dLbls>
          <c:showLegendKey val="0"/>
          <c:showVal val="0"/>
          <c:showCatName val="0"/>
          <c:showSerName val="0"/>
          <c:showPercent val="0"/>
          <c:showBubbleSize val="0"/>
        </c:dLbls>
        <c:gapWidth val="0"/>
        <c:overlap val="100"/>
        <c:axId val="341279264"/>
        <c:axId val="341279656"/>
      </c:barChart>
      <c:catAx>
        <c:axId val="341279264"/>
        <c:scaling>
          <c:orientation val="minMax"/>
        </c:scaling>
        <c:delete val="1"/>
        <c:axPos val="l"/>
        <c:majorTickMark val="none"/>
        <c:minorTickMark val="none"/>
        <c:tickLblPos val="nextTo"/>
        <c:crossAx val="341279656"/>
        <c:crossesAt val="0"/>
        <c:auto val="1"/>
        <c:lblAlgn val="ctr"/>
        <c:lblOffset val="100"/>
        <c:noMultiLvlLbl val="0"/>
      </c:catAx>
      <c:valAx>
        <c:axId val="341279656"/>
        <c:scaling>
          <c:orientation val="minMax"/>
          <c:max val="1"/>
          <c:min val="0"/>
        </c:scaling>
        <c:delete val="1"/>
        <c:axPos val="b"/>
        <c:numFmt formatCode="0%" sourceLinked="1"/>
        <c:majorTickMark val="out"/>
        <c:minorTickMark val="none"/>
        <c:tickLblPos val="nextTo"/>
        <c:crossAx val="341279264"/>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E263-4C81-A0B8-09C95B423740}"/>
              </c:ext>
            </c:extLst>
          </c:dPt>
          <c:dLbls>
            <c:dLbl>
              <c:idx val="0"/>
              <c:tx>
                <c:rich>
                  <a:bodyPr/>
                  <a:lstStyle/>
                  <a:p>
                    <a:fld id="{0C815768-8D64-4B17-9F56-F8F813995632}"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263-4C81-A0B8-09C95B423740}"/>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Gauge'!$M$20</c:f>
              <c:numCache>
                <c:formatCode>General</c:formatCode>
                <c:ptCount val="1"/>
                <c:pt idx="0">
                  <c:v>0.62323943661971826</c:v>
                </c:pt>
              </c:numCache>
            </c:numRef>
          </c:val>
          <c:extLst>
            <c:ext xmlns:c15="http://schemas.microsoft.com/office/drawing/2012/chart" uri="{02D57815-91ED-43cb-92C2-25804820EDAC}">
              <c15:datalabelsRange>
                <c15:f>'New GL Gauge'!$D$20</c15:f>
                <c15:dlblRangeCache>
                  <c:ptCount val="1"/>
                  <c:pt idx="0">
                    <c:v>62%</c:v>
                  </c:pt>
                </c15:dlblRangeCache>
              </c15:datalabelsRange>
            </c:ext>
            <c:ext xmlns:c16="http://schemas.microsoft.com/office/drawing/2014/chart" uri="{C3380CC4-5D6E-409C-BE32-E72D297353CC}">
              <c16:uniqueId val="{00000002-E263-4C81-A0B8-09C95B423740}"/>
            </c:ext>
          </c:extLst>
        </c:ser>
        <c:ser>
          <c:idx val="1"/>
          <c:order val="1"/>
          <c:spPr>
            <a:solidFill>
              <a:srgbClr val="FFC000"/>
            </a:solidFill>
            <a:ln>
              <a:solidFill>
                <a:sysClr val="windowText" lastClr="000000"/>
              </a:solidFill>
            </a:ln>
            <a:effectLst/>
          </c:spPr>
          <c:invertIfNegative val="0"/>
          <c:dLbls>
            <c:dLbl>
              <c:idx val="0"/>
              <c:tx>
                <c:rich>
                  <a:bodyPr/>
                  <a:lstStyle/>
                  <a:p>
                    <a:fld id="{441468B7-1D2A-44D7-BD96-CBAD50766F26}"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285-41B2-93CF-628134EAE019}"/>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Gauge'!$N$20</c:f>
              <c:numCache>
                <c:formatCode>General</c:formatCode>
                <c:ptCount val="1"/>
                <c:pt idx="0">
                  <c:v>0.20862676056338028</c:v>
                </c:pt>
              </c:numCache>
            </c:numRef>
          </c:val>
          <c:extLst>
            <c:ext xmlns:c15="http://schemas.microsoft.com/office/drawing/2012/chart" uri="{02D57815-91ED-43cb-92C2-25804820EDAC}">
              <c15:datalabelsRange>
                <c15:f>'New GL Gauge'!$E$20</c15:f>
                <c15:dlblRangeCache>
                  <c:ptCount val="1"/>
                  <c:pt idx="0">
                    <c:v>21%</c:v>
                  </c:pt>
                </c15:dlblRangeCache>
              </c15:datalabelsRange>
            </c:ext>
            <c:ext xmlns:c16="http://schemas.microsoft.com/office/drawing/2014/chart" uri="{C3380CC4-5D6E-409C-BE32-E72D297353CC}">
              <c16:uniqueId val="{00000003-E263-4C81-A0B8-09C95B423740}"/>
            </c:ext>
          </c:extLst>
        </c:ser>
        <c:ser>
          <c:idx val="2"/>
          <c:order val="2"/>
          <c:spPr>
            <a:solidFill>
              <a:srgbClr val="FF4747"/>
            </a:solidFill>
            <a:ln>
              <a:solidFill>
                <a:sysClr val="windowText" lastClr="000000"/>
              </a:solidFill>
            </a:ln>
            <a:effectLst/>
          </c:spPr>
          <c:invertIfNegative val="0"/>
          <c:dLbls>
            <c:dLbl>
              <c:idx val="0"/>
              <c:tx>
                <c:rich>
                  <a:bodyPr/>
                  <a:lstStyle/>
                  <a:p>
                    <a:fld id="{95F8BE0F-424D-4C5C-B776-570D8026FCC0}"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285-41B2-93CF-628134EAE019}"/>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Gauge'!$O$20</c:f>
              <c:numCache>
                <c:formatCode>General</c:formatCode>
                <c:ptCount val="1"/>
                <c:pt idx="0">
                  <c:v>0.16813380281690141</c:v>
                </c:pt>
              </c:numCache>
            </c:numRef>
          </c:val>
          <c:extLst>
            <c:ext xmlns:c15="http://schemas.microsoft.com/office/drawing/2012/chart" uri="{02D57815-91ED-43cb-92C2-25804820EDAC}">
              <c15:datalabelsRange>
                <c15:f>'New GL Gauge'!$F$20</c15:f>
                <c15:dlblRangeCache>
                  <c:ptCount val="1"/>
                  <c:pt idx="0">
                    <c:v>17%</c:v>
                  </c:pt>
                </c15:dlblRangeCache>
              </c15:datalabelsRange>
            </c:ext>
            <c:ext xmlns:c16="http://schemas.microsoft.com/office/drawing/2014/chart" uri="{C3380CC4-5D6E-409C-BE32-E72D297353CC}">
              <c16:uniqueId val="{00000004-E263-4C81-A0B8-09C95B423740}"/>
            </c:ext>
          </c:extLst>
        </c:ser>
        <c:dLbls>
          <c:showLegendKey val="0"/>
          <c:showVal val="0"/>
          <c:showCatName val="0"/>
          <c:showSerName val="0"/>
          <c:showPercent val="0"/>
          <c:showBubbleSize val="0"/>
        </c:dLbls>
        <c:gapWidth val="0"/>
        <c:overlap val="100"/>
        <c:axId val="330899048"/>
        <c:axId val="330899440"/>
      </c:barChart>
      <c:catAx>
        <c:axId val="330899048"/>
        <c:scaling>
          <c:orientation val="minMax"/>
        </c:scaling>
        <c:delete val="1"/>
        <c:axPos val="l"/>
        <c:majorTickMark val="none"/>
        <c:minorTickMark val="none"/>
        <c:tickLblPos val="nextTo"/>
        <c:crossAx val="330899440"/>
        <c:crossesAt val="0"/>
        <c:auto val="1"/>
        <c:lblAlgn val="ctr"/>
        <c:lblOffset val="100"/>
        <c:noMultiLvlLbl val="0"/>
      </c:catAx>
      <c:valAx>
        <c:axId val="330899440"/>
        <c:scaling>
          <c:orientation val="minMax"/>
          <c:max val="1"/>
          <c:min val="0"/>
        </c:scaling>
        <c:delete val="1"/>
        <c:axPos val="b"/>
        <c:numFmt formatCode="0%" sourceLinked="1"/>
        <c:majorTickMark val="out"/>
        <c:minorTickMark val="none"/>
        <c:tickLblPos val="nextTo"/>
        <c:crossAx val="330899048"/>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1336-4E10-B11B-7705A343FA6B}"/>
              </c:ext>
            </c:extLst>
          </c:dPt>
          <c:dLbls>
            <c:dLbl>
              <c:idx val="0"/>
              <c:tx>
                <c:rich>
                  <a:bodyPr/>
                  <a:lstStyle/>
                  <a:p>
                    <a:fld id="{47F44D02-CD80-461A-B7A6-0B44BACB9F6C}"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336-4E10-B11B-7705A343FA6B}"/>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Gauge'!$M$21</c:f>
              <c:numCache>
                <c:formatCode>General</c:formatCode>
                <c:ptCount val="1"/>
                <c:pt idx="0">
                  <c:v>0.77992957746478875</c:v>
                </c:pt>
              </c:numCache>
            </c:numRef>
          </c:val>
          <c:extLst>
            <c:ext xmlns:c15="http://schemas.microsoft.com/office/drawing/2012/chart" uri="{02D57815-91ED-43cb-92C2-25804820EDAC}">
              <c15:datalabelsRange>
                <c15:f>'New GL Gauge'!$D$21</c15:f>
                <c15:dlblRangeCache>
                  <c:ptCount val="1"/>
                  <c:pt idx="0">
                    <c:v>78%</c:v>
                  </c:pt>
                </c15:dlblRangeCache>
              </c15:datalabelsRange>
            </c:ext>
            <c:ext xmlns:c16="http://schemas.microsoft.com/office/drawing/2014/chart" uri="{C3380CC4-5D6E-409C-BE32-E72D297353CC}">
              <c16:uniqueId val="{00000002-1336-4E10-B11B-7705A343FA6B}"/>
            </c:ext>
          </c:extLst>
        </c:ser>
        <c:ser>
          <c:idx val="1"/>
          <c:order val="1"/>
          <c:spPr>
            <a:solidFill>
              <a:srgbClr val="FFC000"/>
            </a:solidFill>
            <a:ln>
              <a:solidFill>
                <a:sysClr val="windowText" lastClr="000000"/>
              </a:solidFill>
            </a:ln>
            <a:effectLst/>
          </c:spPr>
          <c:invertIfNegative val="0"/>
          <c:dLbls>
            <c:dLbl>
              <c:idx val="0"/>
              <c:tx>
                <c:rich>
                  <a:bodyPr/>
                  <a:lstStyle/>
                  <a:p>
                    <a:fld id="{8DEADBCE-BD7F-4C28-B335-B3B8C0A40D3C}"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BCA-440E-8295-EC4551979D77}"/>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Gauge'!$N$21</c:f>
              <c:numCache>
                <c:formatCode>General</c:formatCode>
                <c:ptCount val="1"/>
                <c:pt idx="0">
                  <c:v>0.12059859154929578</c:v>
                </c:pt>
              </c:numCache>
            </c:numRef>
          </c:val>
          <c:extLst>
            <c:ext xmlns:c15="http://schemas.microsoft.com/office/drawing/2012/chart" uri="{02D57815-91ED-43cb-92C2-25804820EDAC}">
              <c15:datalabelsRange>
                <c15:f>'New GL Gauge'!$E$21</c15:f>
                <c15:dlblRangeCache>
                  <c:ptCount val="1"/>
                  <c:pt idx="0">
                    <c:v>12%</c:v>
                  </c:pt>
                </c15:dlblRangeCache>
              </c15:datalabelsRange>
            </c:ext>
            <c:ext xmlns:c16="http://schemas.microsoft.com/office/drawing/2014/chart" uri="{C3380CC4-5D6E-409C-BE32-E72D297353CC}">
              <c16:uniqueId val="{00000003-1336-4E10-B11B-7705A343FA6B}"/>
            </c:ext>
          </c:extLst>
        </c:ser>
        <c:ser>
          <c:idx val="2"/>
          <c:order val="2"/>
          <c:spPr>
            <a:solidFill>
              <a:srgbClr val="FF4747"/>
            </a:solidFill>
            <a:ln>
              <a:solidFill>
                <a:sysClr val="windowText" lastClr="000000"/>
              </a:solidFill>
            </a:ln>
            <a:effectLst/>
          </c:spPr>
          <c:invertIfNegative val="0"/>
          <c:dLbls>
            <c:dLbl>
              <c:idx val="0"/>
              <c:tx>
                <c:rich>
                  <a:bodyPr/>
                  <a:lstStyle/>
                  <a:p>
                    <a:fld id="{9F85298B-8437-452B-9ECB-49BD3CCDFCCE}"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BCA-440E-8295-EC4551979D77}"/>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Gauge'!$O$21</c:f>
              <c:numCache>
                <c:formatCode>General</c:formatCode>
                <c:ptCount val="1"/>
                <c:pt idx="0">
                  <c:v>9.9471830985915499E-2</c:v>
                </c:pt>
              </c:numCache>
            </c:numRef>
          </c:val>
          <c:extLst>
            <c:ext xmlns:c15="http://schemas.microsoft.com/office/drawing/2012/chart" uri="{02D57815-91ED-43cb-92C2-25804820EDAC}">
              <c15:datalabelsRange>
                <c15:f>'New GL Gauge'!$F$21</c15:f>
                <c15:dlblRangeCache>
                  <c:ptCount val="1"/>
                  <c:pt idx="0">
                    <c:v>10%</c:v>
                  </c:pt>
                </c15:dlblRangeCache>
              </c15:datalabelsRange>
            </c:ext>
            <c:ext xmlns:c16="http://schemas.microsoft.com/office/drawing/2014/chart" uri="{C3380CC4-5D6E-409C-BE32-E72D297353CC}">
              <c16:uniqueId val="{00000004-1336-4E10-B11B-7705A343FA6B}"/>
            </c:ext>
          </c:extLst>
        </c:ser>
        <c:dLbls>
          <c:showLegendKey val="0"/>
          <c:showVal val="0"/>
          <c:showCatName val="0"/>
          <c:showSerName val="0"/>
          <c:showPercent val="0"/>
          <c:showBubbleSize val="0"/>
        </c:dLbls>
        <c:gapWidth val="0"/>
        <c:overlap val="100"/>
        <c:axId val="7966016"/>
        <c:axId val="7966408"/>
      </c:barChart>
      <c:catAx>
        <c:axId val="7966016"/>
        <c:scaling>
          <c:orientation val="minMax"/>
        </c:scaling>
        <c:delete val="1"/>
        <c:axPos val="l"/>
        <c:majorTickMark val="none"/>
        <c:minorTickMark val="none"/>
        <c:tickLblPos val="nextTo"/>
        <c:crossAx val="7966408"/>
        <c:crossesAt val="0"/>
        <c:auto val="1"/>
        <c:lblAlgn val="ctr"/>
        <c:lblOffset val="100"/>
        <c:noMultiLvlLbl val="0"/>
      </c:catAx>
      <c:valAx>
        <c:axId val="7966408"/>
        <c:scaling>
          <c:orientation val="minMax"/>
          <c:max val="1"/>
          <c:min val="0"/>
        </c:scaling>
        <c:delete val="1"/>
        <c:axPos val="b"/>
        <c:numFmt formatCode="0%" sourceLinked="1"/>
        <c:majorTickMark val="out"/>
        <c:minorTickMark val="none"/>
        <c:tickLblPos val="nextTo"/>
        <c:crossAx val="796601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122C-47FE-93AA-9A51DAD78059}"/>
              </c:ext>
            </c:extLst>
          </c:dPt>
          <c:dLbls>
            <c:dLbl>
              <c:idx val="0"/>
              <c:tx>
                <c:rich>
                  <a:bodyPr/>
                  <a:lstStyle/>
                  <a:p>
                    <a:fld id="{4A5282F9-C70E-4A7D-915C-00651EDFED65}"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22C-47FE-93AA-9A51DAD78059}"/>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Gauge'!$M$22</c:f>
              <c:numCache>
                <c:formatCode>General</c:formatCode>
                <c:ptCount val="1"/>
                <c:pt idx="0">
                  <c:v>0.49295774647887325</c:v>
                </c:pt>
              </c:numCache>
            </c:numRef>
          </c:val>
          <c:extLst>
            <c:ext xmlns:c15="http://schemas.microsoft.com/office/drawing/2012/chart" uri="{02D57815-91ED-43cb-92C2-25804820EDAC}">
              <c15:datalabelsRange>
                <c15:f>'New GL Gauge'!$D$22</c15:f>
                <c15:dlblRangeCache>
                  <c:ptCount val="1"/>
                  <c:pt idx="0">
                    <c:v>49%</c:v>
                  </c:pt>
                </c15:dlblRangeCache>
              </c15:datalabelsRange>
            </c:ext>
            <c:ext xmlns:c16="http://schemas.microsoft.com/office/drawing/2014/chart" uri="{C3380CC4-5D6E-409C-BE32-E72D297353CC}">
              <c16:uniqueId val="{00000002-122C-47FE-93AA-9A51DAD78059}"/>
            </c:ext>
          </c:extLst>
        </c:ser>
        <c:ser>
          <c:idx val="1"/>
          <c:order val="1"/>
          <c:spPr>
            <a:solidFill>
              <a:srgbClr val="FFC000"/>
            </a:solidFill>
            <a:ln>
              <a:solidFill>
                <a:sysClr val="windowText" lastClr="000000"/>
              </a:solidFill>
            </a:ln>
            <a:effectLst/>
          </c:spPr>
          <c:invertIfNegative val="0"/>
          <c:dLbls>
            <c:dLbl>
              <c:idx val="0"/>
              <c:tx>
                <c:rich>
                  <a:bodyPr/>
                  <a:lstStyle/>
                  <a:p>
                    <a:fld id="{B3F247D3-43CB-4C03-A8F4-62A83C24300F}"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6E-455F-BAA5-D3CECD279EBD}"/>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Gauge'!$N$22</c:f>
              <c:numCache>
                <c:formatCode>General</c:formatCode>
                <c:ptCount val="1"/>
                <c:pt idx="0">
                  <c:v>0.22535211267605634</c:v>
                </c:pt>
              </c:numCache>
            </c:numRef>
          </c:val>
          <c:extLst>
            <c:ext xmlns:c15="http://schemas.microsoft.com/office/drawing/2012/chart" uri="{02D57815-91ED-43cb-92C2-25804820EDAC}">
              <c15:datalabelsRange>
                <c15:f>'New GL Gauge'!$E$22</c15:f>
                <c15:dlblRangeCache>
                  <c:ptCount val="1"/>
                  <c:pt idx="0">
                    <c:v>23%</c:v>
                  </c:pt>
                </c15:dlblRangeCache>
              </c15:datalabelsRange>
            </c:ext>
            <c:ext xmlns:c16="http://schemas.microsoft.com/office/drawing/2014/chart" uri="{C3380CC4-5D6E-409C-BE32-E72D297353CC}">
              <c16:uniqueId val="{00000003-122C-47FE-93AA-9A51DAD78059}"/>
            </c:ext>
          </c:extLst>
        </c:ser>
        <c:ser>
          <c:idx val="2"/>
          <c:order val="2"/>
          <c:spPr>
            <a:solidFill>
              <a:srgbClr val="FF4747"/>
            </a:solidFill>
            <a:ln>
              <a:solidFill>
                <a:sysClr val="windowText" lastClr="000000"/>
              </a:solidFill>
            </a:ln>
            <a:effectLst/>
          </c:spPr>
          <c:invertIfNegative val="0"/>
          <c:dLbls>
            <c:dLbl>
              <c:idx val="0"/>
              <c:tx>
                <c:rich>
                  <a:bodyPr/>
                  <a:lstStyle/>
                  <a:p>
                    <a:fld id="{7AD015A0-0CE5-4E8D-8EB5-E4CD4535E7F3}"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6E-455F-BAA5-D3CECD279E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Gauge'!$O$22</c:f>
              <c:numCache>
                <c:formatCode>General</c:formatCode>
                <c:ptCount val="1"/>
                <c:pt idx="0">
                  <c:v>0.28169014084507044</c:v>
                </c:pt>
              </c:numCache>
            </c:numRef>
          </c:val>
          <c:extLst>
            <c:ext xmlns:c15="http://schemas.microsoft.com/office/drawing/2012/chart" uri="{02D57815-91ED-43cb-92C2-25804820EDAC}">
              <c15:datalabelsRange>
                <c15:f>'New GL Gauge'!$F$22</c15:f>
                <c15:dlblRangeCache>
                  <c:ptCount val="1"/>
                  <c:pt idx="0">
                    <c:v>28%</c:v>
                  </c:pt>
                </c15:dlblRangeCache>
              </c15:datalabelsRange>
            </c:ext>
            <c:ext xmlns:c16="http://schemas.microsoft.com/office/drawing/2014/chart" uri="{C3380CC4-5D6E-409C-BE32-E72D297353CC}">
              <c16:uniqueId val="{00000004-122C-47FE-93AA-9A51DAD78059}"/>
            </c:ext>
          </c:extLst>
        </c:ser>
        <c:dLbls>
          <c:showLegendKey val="0"/>
          <c:showVal val="0"/>
          <c:showCatName val="0"/>
          <c:showSerName val="0"/>
          <c:showPercent val="0"/>
          <c:showBubbleSize val="0"/>
        </c:dLbls>
        <c:gapWidth val="0"/>
        <c:overlap val="100"/>
        <c:axId val="330898656"/>
        <c:axId val="7967192"/>
      </c:barChart>
      <c:catAx>
        <c:axId val="330898656"/>
        <c:scaling>
          <c:orientation val="minMax"/>
        </c:scaling>
        <c:delete val="1"/>
        <c:axPos val="l"/>
        <c:majorTickMark val="none"/>
        <c:minorTickMark val="none"/>
        <c:tickLblPos val="nextTo"/>
        <c:crossAx val="7967192"/>
        <c:crossesAt val="0"/>
        <c:auto val="1"/>
        <c:lblAlgn val="ctr"/>
        <c:lblOffset val="100"/>
        <c:noMultiLvlLbl val="0"/>
      </c:catAx>
      <c:valAx>
        <c:axId val="7967192"/>
        <c:scaling>
          <c:orientation val="minMax"/>
          <c:max val="1"/>
          <c:min val="0"/>
        </c:scaling>
        <c:delete val="1"/>
        <c:axPos val="b"/>
        <c:numFmt formatCode="0%" sourceLinked="1"/>
        <c:majorTickMark val="out"/>
        <c:minorTickMark val="none"/>
        <c:tickLblPos val="nextTo"/>
        <c:crossAx val="330898656"/>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3.3807232429279672E-3"/>
          <c:y val="0"/>
          <c:w val="0.99661911826239113"/>
          <c:h val="1"/>
        </c:manualLayout>
      </c:layout>
      <c:barChart>
        <c:barDir val="bar"/>
        <c:grouping val="percentStacked"/>
        <c:varyColors val="0"/>
        <c:ser>
          <c:idx val="0"/>
          <c:order val="0"/>
          <c:spPr>
            <a:solidFill>
              <a:srgbClr val="92D050"/>
            </a:solidFill>
            <a:ln>
              <a:solidFill>
                <a:sysClr val="windowText" lastClr="000000"/>
              </a:solidFill>
            </a:ln>
            <a:effectLst/>
          </c:spPr>
          <c:invertIfNegative val="0"/>
          <c:dPt>
            <c:idx val="0"/>
            <c:invertIfNegative val="0"/>
            <c:bubble3D val="0"/>
            <c:spPr>
              <a:solidFill>
                <a:srgbClr val="92D050"/>
              </a:solidFill>
              <a:ln w="3175">
                <a:solidFill>
                  <a:sysClr val="windowText" lastClr="000000"/>
                </a:solidFill>
              </a:ln>
              <a:effectLst/>
            </c:spPr>
            <c:extLst>
              <c:ext xmlns:c16="http://schemas.microsoft.com/office/drawing/2014/chart" uri="{C3380CC4-5D6E-409C-BE32-E72D297353CC}">
                <c16:uniqueId val="{00000001-81AC-45DB-A404-AFA60315FB6D}"/>
              </c:ext>
            </c:extLst>
          </c:dPt>
          <c:dLbls>
            <c:dLbl>
              <c:idx val="0"/>
              <c:tx>
                <c:rich>
                  <a:bodyPr/>
                  <a:lstStyle/>
                  <a:p>
                    <a:fld id="{04FB05A3-B46E-4ABC-B69C-89A52A218959}"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1AC-45DB-A404-AFA60315FB6D}"/>
                </c:ext>
              </c:extLst>
            </c:dLbl>
            <c:numFmt formatCode="0%" sourceLinked="0"/>
            <c:spPr>
              <a:noFill/>
              <a:ln>
                <a:noFill/>
              </a:ln>
              <a:effectLst/>
            </c:spPr>
            <c:txPr>
              <a:bodyPr rot="0" spcFirstLastPara="1" vertOverflow="ellipsis" horzOverflow="clip" vert="horz" wrap="none" lIns="38100" tIns="19050" rIns="38100" bIns="19050" anchor="ctr" anchorCtr="0">
                <a:spAutoFit/>
              </a:bodyPr>
              <a:lstStyle/>
              <a:p>
                <a:pPr>
                  <a:defRPr sz="900" b="0" i="0" u="none" strike="noStrike" kern="1200" baseline="0">
                    <a:solidFill>
                      <a:schemeClr val="tx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Gauge'!$M$23</c:f>
              <c:numCache>
                <c:formatCode>General</c:formatCode>
                <c:ptCount val="1"/>
                <c:pt idx="0">
                  <c:v>0.39524647887323944</c:v>
                </c:pt>
              </c:numCache>
            </c:numRef>
          </c:val>
          <c:extLst>
            <c:ext xmlns:c15="http://schemas.microsoft.com/office/drawing/2012/chart" uri="{02D57815-91ED-43cb-92C2-25804820EDAC}">
              <c15:datalabelsRange>
                <c15:f>'New GL Gauge'!$D$23</c15:f>
                <c15:dlblRangeCache>
                  <c:ptCount val="1"/>
                  <c:pt idx="0">
                    <c:v>40%</c:v>
                  </c:pt>
                </c15:dlblRangeCache>
              </c15:datalabelsRange>
            </c:ext>
            <c:ext xmlns:c16="http://schemas.microsoft.com/office/drawing/2014/chart" uri="{C3380CC4-5D6E-409C-BE32-E72D297353CC}">
              <c16:uniqueId val="{00000002-81AC-45DB-A404-AFA60315FB6D}"/>
            </c:ext>
          </c:extLst>
        </c:ser>
        <c:ser>
          <c:idx val="1"/>
          <c:order val="1"/>
          <c:spPr>
            <a:solidFill>
              <a:srgbClr val="FFC000"/>
            </a:solidFill>
            <a:ln>
              <a:solidFill>
                <a:sysClr val="windowText" lastClr="000000"/>
              </a:solidFill>
            </a:ln>
            <a:effectLst/>
          </c:spPr>
          <c:invertIfNegative val="0"/>
          <c:dLbls>
            <c:dLbl>
              <c:idx val="0"/>
              <c:tx>
                <c:rich>
                  <a:bodyPr/>
                  <a:lstStyle/>
                  <a:p>
                    <a:fld id="{B0FC3C5C-4775-40BD-906C-A378C8F1B03E}"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49E-423C-83C4-5C11AE0065F0}"/>
                </c:ext>
              </c:extLst>
            </c:dLbl>
            <c:numFmt formatCode="0%" sourceLinked="0"/>
            <c:spPr>
              <a:noFill/>
              <a:ln>
                <a:noFill/>
              </a:ln>
              <a:effectLst/>
            </c:spPr>
            <c:txPr>
              <a:bodyPr rot="0" spcFirstLastPara="1" vertOverflow="ellipsis" horzOverflow="clip" vert="horz" wrap="non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Gauge'!$N$23</c:f>
              <c:numCache>
                <c:formatCode>General</c:formatCode>
                <c:ptCount val="1"/>
                <c:pt idx="0">
                  <c:v>0.24031690140845072</c:v>
                </c:pt>
              </c:numCache>
            </c:numRef>
          </c:val>
          <c:extLst>
            <c:ext xmlns:c15="http://schemas.microsoft.com/office/drawing/2012/chart" uri="{02D57815-91ED-43cb-92C2-25804820EDAC}">
              <c15:datalabelsRange>
                <c15:f>'New GL Gauge'!$E$23</c15:f>
                <c15:dlblRangeCache>
                  <c:ptCount val="1"/>
                  <c:pt idx="0">
                    <c:v>24%</c:v>
                  </c:pt>
                </c15:dlblRangeCache>
              </c15:datalabelsRange>
            </c:ext>
            <c:ext xmlns:c16="http://schemas.microsoft.com/office/drawing/2014/chart" uri="{C3380CC4-5D6E-409C-BE32-E72D297353CC}">
              <c16:uniqueId val="{00000003-81AC-45DB-A404-AFA60315FB6D}"/>
            </c:ext>
          </c:extLst>
        </c:ser>
        <c:ser>
          <c:idx val="2"/>
          <c:order val="2"/>
          <c:spPr>
            <a:solidFill>
              <a:srgbClr val="FF4747"/>
            </a:solidFill>
            <a:ln>
              <a:solidFill>
                <a:sysClr val="windowText" lastClr="000000"/>
              </a:solidFill>
            </a:ln>
            <a:effectLst/>
          </c:spPr>
          <c:invertIfNegative val="0"/>
          <c:dLbls>
            <c:dLbl>
              <c:idx val="0"/>
              <c:tx>
                <c:rich>
                  <a:bodyPr/>
                  <a:lstStyle/>
                  <a:p>
                    <a:fld id="{198B7CBB-232E-4C4F-93E5-4E6564C932DC}"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49E-423C-83C4-5C11AE0065F0}"/>
                </c:ext>
              </c:extLst>
            </c:dLbl>
            <c:numFmt formatCode="0%" sourceLinked="0"/>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100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val>
            <c:numRef>
              <c:f>'New GL Gauge'!$O$23</c:f>
              <c:numCache>
                <c:formatCode>General</c:formatCode>
                <c:ptCount val="1"/>
                <c:pt idx="0">
                  <c:v>0.36443661971830987</c:v>
                </c:pt>
              </c:numCache>
            </c:numRef>
          </c:val>
          <c:extLst>
            <c:ext xmlns:c15="http://schemas.microsoft.com/office/drawing/2012/chart" uri="{02D57815-91ED-43cb-92C2-25804820EDAC}">
              <c15:datalabelsRange>
                <c15:f>'New GL Gauge'!$F$23</c15:f>
                <c15:dlblRangeCache>
                  <c:ptCount val="1"/>
                  <c:pt idx="0">
                    <c:v>36%</c:v>
                  </c:pt>
                </c15:dlblRangeCache>
              </c15:datalabelsRange>
            </c:ext>
            <c:ext xmlns:c16="http://schemas.microsoft.com/office/drawing/2014/chart" uri="{C3380CC4-5D6E-409C-BE32-E72D297353CC}">
              <c16:uniqueId val="{00000004-81AC-45DB-A404-AFA60315FB6D}"/>
            </c:ext>
          </c:extLst>
        </c:ser>
        <c:dLbls>
          <c:showLegendKey val="0"/>
          <c:showVal val="0"/>
          <c:showCatName val="0"/>
          <c:showSerName val="0"/>
          <c:showPercent val="0"/>
          <c:showBubbleSize val="0"/>
        </c:dLbls>
        <c:gapWidth val="0"/>
        <c:overlap val="100"/>
        <c:axId val="341278872"/>
        <c:axId val="341278480"/>
      </c:barChart>
      <c:catAx>
        <c:axId val="341278872"/>
        <c:scaling>
          <c:orientation val="minMax"/>
        </c:scaling>
        <c:delete val="1"/>
        <c:axPos val="l"/>
        <c:majorTickMark val="none"/>
        <c:minorTickMark val="none"/>
        <c:tickLblPos val="nextTo"/>
        <c:crossAx val="341278480"/>
        <c:crossesAt val="0"/>
        <c:auto val="1"/>
        <c:lblAlgn val="ctr"/>
        <c:lblOffset val="100"/>
        <c:noMultiLvlLbl val="0"/>
      </c:catAx>
      <c:valAx>
        <c:axId val="341278480"/>
        <c:scaling>
          <c:orientation val="minMax"/>
          <c:max val="1"/>
          <c:min val="0"/>
        </c:scaling>
        <c:delete val="1"/>
        <c:axPos val="b"/>
        <c:numFmt formatCode="0%" sourceLinked="1"/>
        <c:majorTickMark val="out"/>
        <c:minorTickMark val="none"/>
        <c:tickLblPos val="nextTo"/>
        <c:crossAx val="341278872"/>
        <c:crosses val="autoZero"/>
        <c:crossBetween val="between"/>
      </c:valAx>
      <c:spPr>
        <a:noFill/>
        <a:ln>
          <a:noFill/>
        </a:ln>
        <a:effectLst/>
      </c:spPr>
    </c:plotArea>
    <c:plotVisOnly val="0"/>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6" fmlaLink="$J$2" max="30000" min="1" page="10" val="5"/>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0</xdr:rowOff>
    </xdr:from>
    <xdr:to>
      <xdr:col>6</xdr:col>
      <xdr:colOff>0</xdr:colOff>
      <xdr:row>15</xdr:row>
      <xdr:rowOff>0</xdr:rowOff>
    </xdr:to>
    <xdr:graphicFrame macro="">
      <xdr:nvGraphicFramePr>
        <xdr:cNvPr id="2" name="Chart1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15</xdr:row>
      <xdr:rowOff>0</xdr:rowOff>
    </xdr:from>
    <xdr:to>
      <xdr:col>6</xdr:col>
      <xdr:colOff>0</xdr:colOff>
      <xdr:row>16</xdr:row>
      <xdr:rowOff>0</xdr:rowOff>
    </xdr:to>
    <xdr:graphicFrame macro="">
      <xdr:nvGraphicFramePr>
        <xdr:cNvPr id="3" name="Chart1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16</xdr:row>
      <xdr:rowOff>0</xdr:rowOff>
    </xdr:from>
    <xdr:to>
      <xdr:col>6</xdr:col>
      <xdr:colOff>0</xdr:colOff>
      <xdr:row>17</xdr:row>
      <xdr:rowOff>0</xdr:rowOff>
    </xdr:to>
    <xdr:graphicFrame macro="">
      <xdr:nvGraphicFramePr>
        <xdr:cNvPr id="4" name="Chart1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17</xdr:row>
      <xdr:rowOff>0</xdr:rowOff>
    </xdr:from>
    <xdr:to>
      <xdr:col>6</xdr:col>
      <xdr:colOff>0</xdr:colOff>
      <xdr:row>18</xdr:row>
      <xdr:rowOff>0</xdr:rowOff>
    </xdr:to>
    <xdr:graphicFrame macro="">
      <xdr:nvGraphicFramePr>
        <xdr:cNvPr id="5" name="Chart1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1088</xdr:colOff>
      <xdr:row>18</xdr:row>
      <xdr:rowOff>785</xdr:rowOff>
    </xdr:from>
    <xdr:to>
      <xdr:col>6</xdr:col>
      <xdr:colOff>10704</xdr:colOff>
      <xdr:row>19</xdr:row>
      <xdr:rowOff>460</xdr:rowOff>
    </xdr:to>
    <xdr:graphicFrame macro="">
      <xdr:nvGraphicFramePr>
        <xdr:cNvPr id="6" name="Chart1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19</xdr:row>
      <xdr:rowOff>0</xdr:rowOff>
    </xdr:from>
    <xdr:to>
      <xdr:col>6</xdr:col>
      <xdr:colOff>0</xdr:colOff>
      <xdr:row>20</xdr:row>
      <xdr:rowOff>0</xdr:rowOff>
    </xdr:to>
    <xdr:graphicFrame macro="">
      <xdr:nvGraphicFramePr>
        <xdr:cNvPr id="7" name="Chart1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20</xdr:row>
      <xdr:rowOff>0</xdr:rowOff>
    </xdr:from>
    <xdr:to>
      <xdr:col>6</xdr:col>
      <xdr:colOff>0</xdr:colOff>
      <xdr:row>21</xdr:row>
      <xdr:rowOff>0</xdr:rowOff>
    </xdr:to>
    <xdr:graphicFrame macro="">
      <xdr:nvGraphicFramePr>
        <xdr:cNvPr id="8" name="Chart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21</xdr:row>
      <xdr:rowOff>0</xdr:rowOff>
    </xdr:from>
    <xdr:to>
      <xdr:col>6</xdr:col>
      <xdr:colOff>0</xdr:colOff>
      <xdr:row>22</xdr:row>
      <xdr:rowOff>0</xdr:rowOff>
    </xdr:to>
    <xdr:graphicFrame macro="">
      <xdr:nvGraphicFramePr>
        <xdr:cNvPr id="9" name="Chart1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22</xdr:row>
      <xdr:rowOff>0</xdr:rowOff>
    </xdr:from>
    <xdr:to>
      <xdr:col>6</xdr:col>
      <xdr:colOff>0</xdr:colOff>
      <xdr:row>23</xdr:row>
      <xdr:rowOff>0</xdr:rowOff>
    </xdr:to>
    <xdr:graphicFrame macro="">
      <xdr:nvGraphicFramePr>
        <xdr:cNvPr id="10" name="Chart1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24</xdr:row>
      <xdr:rowOff>0</xdr:rowOff>
    </xdr:from>
    <xdr:to>
      <xdr:col>6</xdr:col>
      <xdr:colOff>0</xdr:colOff>
      <xdr:row>25</xdr:row>
      <xdr:rowOff>0</xdr:rowOff>
    </xdr:to>
    <xdr:graphicFrame macro="">
      <xdr:nvGraphicFramePr>
        <xdr:cNvPr id="11" name="Chart21">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25</xdr:row>
      <xdr:rowOff>0</xdr:rowOff>
    </xdr:from>
    <xdr:to>
      <xdr:col>6</xdr:col>
      <xdr:colOff>0</xdr:colOff>
      <xdr:row>26</xdr:row>
      <xdr:rowOff>0</xdr:rowOff>
    </xdr:to>
    <xdr:graphicFrame macro="">
      <xdr:nvGraphicFramePr>
        <xdr:cNvPr id="12" name="Chart22">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26</xdr:row>
      <xdr:rowOff>0</xdr:rowOff>
    </xdr:from>
    <xdr:to>
      <xdr:col>6</xdr:col>
      <xdr:colOff>0</xdr:colOff>
      <xdr:row>27</xdr:row>
      <xdr:rowOff>0</xdr:rowOff>
    </xdr:to>
    <xdr:graphicFrame macro="">
      <xdr:nvGraphicFramePr>
        <xdr:cNvPr id="13" name="Chart23">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0</xdr:colOff>
      <xdr:row>27</xdr:row>
      <xdr:rowOff>0</xdr:rowOff>
    </xdr:from>
    <xdr:to>
      <xdr:col>6</xdr:col>
      <xdr:colOff>0</xdr:colOff>
      <xdr:row>28</xdr:row>
      <xdr:rowOff>0</xdr:rowOff>
    </xdr:to>
    <xdr:graphicFrame macro="">
      <xdr:nvGraphicFramePr>
        <xdr:cNvPr id="14" name="Chart24">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0</xdr:colOff>
      <xdr:row>28</xdr:row>
      <xdr:rowOff>0</xdr:rowOff>
    </xdr:from>
    <xdr:to>
      <xdr:col>6</xdr:col>
      <xdr:colOff>0</xdr:colOff>
      <xdr:row>29</xdr:row>
      <xdr:rowOff>0</xdr:rowOff>
    </xdr:to>
    <xdr:graphicFrame macro="">
      <xdr:nvGraphicFramePr>
        <xdr:cNvPr id="15" name="Chart25">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29</xdr:row>
      <xdr:rowOff>0</xdr:rowOff>
    </xdr:from>
    <xdr:to>
      <xdr:col>6</xdr:col>
      <xdr:colOff>0</xdr:colOff>
      <xdr:row>30</xdr:row>
      <xdr:rowOff>0</xdr:rowOff>
    </xdr:to>
    <xdr:graphicFrame macro="">
      <xdr:nvGraphicFramePr>
        <xdr:cNvPr id="16" name="Chart26">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30</xdr:row>
      <xdr:rowOff>0</xdr:rowOff>
    </xdr:from>
    <xdr:to>
      <xdr:col>6</xdr:col>
      <xdr:colOff>0</xdr:colOff>
      <xdr:row>31</xdr:row>
      <xdr:rowOff>0</xdr:rowOff>
    </xdr:to>
    <xdr:graphicFrame macro="">
      <xdr:nvGraphicFramePr>
        <xdr:cNvPr id="17" name="Chart27">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0</xdr:colOff>
      <xdr:row>31</xdr:row>
      <xdr:rowOff>0</xdr:rowOff>
    </xdr:from>
    <xdr:to>
      <xdr:col>6</xdr:col>
      <xdr:colOff>0</xdr:colOff>
      <xdr:row>32</xdr:row>
      <xdr:rowOff>0</xdr:rowOff>
    </xdr:to>
    <xdr:graphicFrame macro="">
      <xdr:nvGraphicFramePr>
        <xdr:cNvPr id="18" name="Chart28">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32</xdr:row>
      <xdr:rowOff>0</xdr:rowOff>
    </xdr:from>
    <xdr:to>
      <xdr:col>6</xdr:col>
      <xdr:colOff>0</xdr:colOff>
      <xdr:row>33</xdr:row>
      <xdr:rowOff>0</xdr:rowOff>
    </xdr:to>
    <xdr:graphicFrame macro="">
      <xdr:nvGraphicFramePr>
        <xdr:cNvPr id="19" name="Chart29">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0</xdr:colOff>
      <xdr:row>34</xdr:row>
      <xdr:rowOff>0</xdr:rowOff>
    </xdr:from>
    <xdr:to>
      <xdr:col>6</xdr:col>
      <xdr:colOff>0</xdr:colOff>
      <xdr:row>35</xdr:row>
      <xdr:rowOff>0</xdr:rowOff>
    </xdr:to>
    <xdr:graphicFrame macro="">
      <xdr:nvGraphicFramePr>
        <xdr:cNvPr id="20" name="Chart31">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35</xdr:row>
      <xdr:rowOff>0</xdr:rowOff>
    </xdr:from>
    <xdr:to>
      <xdr:col>6</xdr:col>
      <xdr:colOff>0</xdr:colOff>
      <xdr:row>36</xdr:row>
      <xdr:rowOff>0</xdr:rowOff>
    </xdr:to>
    <xdr:graphicFrame macro="">
      <xdr:nvGraphicFramePr>
        <xdr:cNvPr id="21" name="Chart32">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0</xdr:colOff>
      <xdr:row>36</xdr:row>
      <xdr:rowOff>0</xdr:rowOff>
    </xdr:from>
    <xdr:to>
      <xdr:col>6</xdr:col>
      <xdr:colOff>0</xdr:colOff>
      <xdr:row>37</xdr:row>
      <xdr:rowOff>0</xdr:rowOff>
    </xdr:to>
    <xdr:graphicFrame macro="">
      <xdr:nvGraphicFramePr>
        <xdr:cNvPr id="22" name="Chart33">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0</xdr:colOff>
      <xdr:row>37</xdr:row>
      <xdr:rowOff>0</xdr:rowOff>
    </xdr:from>
    <xdr:to>
      <xdr:col>6</xdr:col>
      <xdr:colOff>0</xdr:colOff>
      <xdr:row>38</xdr:row>
      <xdr:rowOff>0</xdr:rowOff>
    </xdr:to>
    <xdr:graphicFrame macro="">
      <xdr:nvGraphicFramePr>
        <xdr:cNvPr id="23" name="Chart34">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0</xdr:colOff>
      <xdr:row>38</xdr:row>
      <xdr:rowOff>0</xdr:rowOff>
    </xdr:from>
    <xdr:to>
      <xdr:col>6</xdr:col>
      <xdr:colOff>0</xdr:colOff>
      <xdr:row>39</xdr:row>
      <xdr:rowOff>0</xdr:rowOff>
    </xdr:to>
    <xdr:graphicFrame macro="">
      <xdr:nvGraphicFramePr>
        <xdr:cNvPr id="24" name="Chart35">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39</xdr:row>
      <xdr:rowOff>0</xdr:rowOff>
    </xdr:from>
    <xdr:to>
      <xdr:col>6</xdr:col>
      <xdr:colOff>0</xdr:colOff>
      <xdr:row>40</xdr:row>
      <xdr:rowOff>0</xdr:rowOff>
    </xdr:to>
    <xdr:graphicFrame macro="">
      <xdr:nvGraphicFramePr>
        <xdr:cNvPr id="25" name="Chart36">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40</xdr:row>
      <xdr:rowOff>0</xdr:rowOff>
    </xdr:from>
    <xdr:to>
      <xdr:col>6</xdr:col>
      <xdr:colOff>0</xdr:colOff>
      <xdr:row>41</xdr:row>
      <xdr:rowOff>0</xdr:rowOff>
    </xdr:to>
    <xdr:graphicFrame macro="">
      <xdr:nvGraphicFramePr>
        <xdr:cNvPr id="26" name="Chart37">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41</xdr:row>
      <xdr:rowOff>0</xdr:rowOff>
    </xdr:from>
    <xdr:to>
      <xdr:col>6</xdr:col>
      <xdr:colOff>0</xdr:colOff>
      <xdr:row>42</xdr:row>
      <xdr:rowOff>0</xdr:rowOff>
    </xdr:to>
    <xdr:graphicFrame macro="">
      <xdr:nvGraphicFramePr>
        <xdr:cNvPr id="27" name="Chart38">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0</xdr:colOff>
      <xdr:row>42</xdr:row>
      <xdr:rowOff>0</xdr:rowOff>
    </xdr:from>
    <xdr:to>
      <xdr:col>6</xdr:col>
      <xdr:colOff>0</xdr:colOff>
      <xdr:row>43</xdr:row>
      <xdr:rowOff>0</xdr:rowOff>
    </xdr:to>
    <xdr:graphicFrame macro="">
      <xdr:nvGraphicFramePr>
        <xdr:cNvPr id="28" name="Chart39">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0</xdr:colOff>
      <xdr:row>43</xdr:row>
      <xdr:rowOff>0</xdr:rowOff>
    </xdr:from>
    <xdr:to>
      <xdr:col>6</xdr:col>
      <xdr:colOff>0</xdr:colOff>
      <xdr:row>44</xdr:row>
      <xdr:rowOff>0</xdr:rowOff>
    </xdr:to>
    <xdr:graphicFrame macro="">
      <xdr:nvGraphicFramePr>
        <xdr:cNvPr id="29" name="Chart40">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0</xdr:colOff>
      <xdr:row>44</xdr:row>
      <xdr:rowOff>0</xdr:rowOff>
    </xdr:from>
    <xdr:to>
      <xdr:col>6</xdr:col>
      <xdr:colOff>0</xdr:colOff>
      <xdr:row>45</xdr:row>
      <xdr:rowOff>0</xdr:rowOff>
    </xdr:to>
    <xdr:graphicFrame macro="">
      <xdr:nvGraphicFramePr>
        <xdr:cNvPr id="30" name="Chart41">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0</xdr:colOff>
      <xdr:row>45</xdr:row>
      <xdr:rowOff>0</xdr:rowOff>
    </xdr:from>
    <xdr:to>
      <xdr:col>6</xdr:col>
      <xdr:colOff>0</xdr:colOff>
      <xdr:row>46</xdr:row>
      <xdr:rowOff>0</xdr:rowOff>
    </xdr:to>
    <xdr:graphicFrame macro="">
      <xdr:nvGraphicFramePr>
        <xdr:cNvPr id="31" name="Chart42">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3349</xdr:colOff>
      <xdr:row>46</xdr:row>
      <xdr:rowOff>45720</xdr:rowOff>
    </xdr:from>
    <xdr:to>
      <xdr:col>6</xdr:col>
      <xdr:colOff>1107</xdr:colOff>
      <xdr:row>48</xdr:row>
      <xdr:rowOff>0</xdr:rowOff>
    </xdr:to>
    <xdr:graphicFrame macro="">
      <xdr:nvGraphicFramePr>
        <xdr:cNvPr id="32" name="Chart43">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126443</xdr:colOff>
      <xdr:row>1</xdr:row>
      <xdr:rowOff>20348</xdr:rowOff>
    </xdr:from>
    <xdr:to>
      <xdr:col>7</xdr:col>
      <xdr:colOff>2</xdr:colOff>
      <xdr:row>2</xdr:row>
      <xdr:rowOff>17584</xdr:rowOff>
    </xdr:to>
    <xdr:sp macro="" textlink="">
      <xdr:nvSpPr>
        <xdr:cNvPr id="33" name="TextBox 32">
          <a:extLst>
            <a:ext uri="{FF2B5EF4-FFF2-40B4-BE49-F238E27FC236}">
              <a16:creationId xmlns:a16="http://schemas.microsoft.com/office/drawing/2014/main" id="{337722A7-A95E-9831-0DFA-1D553B42C58E}"/>
            </a:ext>
          </a:extLst>
        </xdr:cNvPr>
        <xdr:cNvSpPr txBox="1"/>
      </xdr:nvSpPr>
      <xdr:spPr>
        <a:xfrm>
          <a:off x="6046597" y="571333"/>
          <a:ext cx="799682" cy="16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rgbClr val="FF0000"/>
              </a:solidFill>
              <a:effectLst/>
              <a:latin typeface="+mn-lt"/>
              <a:ea typeface="+mn-ea"/>
              <a:cs typeface="+mn-cs"/>
            </a:rPr>
            <a:t>↓</a:t>
          </a:r>
          <a:r>
            <a:rPr lang="en-GB" sz="1000" b="1">
              <a:solidFill>
                <a:srgbClr val="FF0000"/>
              </a:solidFill>
            </a:rPr>
            <a:t>Dropdown</a:t>
          </a:r>
          <a:r>
            <a:rPr lang="en-GB" sz="1000" b="1">
              <a:solidFill>
                <a:srgbClr val="FF0000"/>
              </a:solidFill>
              <a:latin typeface="+mn-lt"/>
              <a:ea typeface="+mn-ea"/>
              <a:cs typeface="+mn-cs"/>
            </a:rPr>
            <a:t>↓</a:t>
          </a:r>
          <a:endParaRPr lang="en-GB" sz="1100" b="1">
            <a:solidFill>
              <a:srgbClr val="FF0000"/>
            </a:solidFill>
            <a:latin typeface="+mn-lt"/>
            <a:ea typeface="+mn-ea"/>
            <a:cs typeface="+mn-cs"/>
          </a:endParaRPr>
        </a:p>
        <a:p>
          <a:endParaRPr lang="en-GB" sz="1000" b="1">
            <a:solidFill>
              <a:srgbClr val="FF0000"/>
            </a:solidFill>
          </a:endParaRPr>
        </a:p>
      </xdr:txBody>
    </xdr:sp>
    <xdr:clientData fPrintsWithSheet="0"/>
  </xdr:twoCellAnchor>
  <xdr:twoCellAnchor>
    <xdr:from>
      <xdr:col>0</xdr:col>
      <xdr:colOff>0</xdr:colOff>
      <xdr:row>2</xdr:row>
      <xdr:rowOff>3</xdr:rowOff>
    </xdr:from>
    <xdr:to>
      <xdr:col>0</xdr:col>
      <xdr:colOff>226422</xdr:colOff>
      <xdr:row>2</xdr:row>
      <xdr:rowOff>269967</xdr:rowOff>
    </xdr:to>
    <xdr:sp macro="" textlink="">
      <xdr:nvSpPr>
        <xdr:cNvPr id="34" name="Isosceles Triangle 33">
          <a:extLst>
            <a:ext uri="{FF2B5EF4-FFF2-40B4-BE49-F238E27FC236}">
              <a16:creationId xmlns:a16="http://schemas.microsoft.com/office/drawing/2014/main" id="{BB3862AC-DF96-49AE-A932-988DF857C681}"/>
            </a:ext>
          </a:extLst>
        </xdr:cNvPr>
        <xdr:cNvSpPr/>
      </xdr:nvSpPr>
      <xdr:spPr>
        <a:xfrm rot="5400000">
          <a:off x="-21771" y="740231"/>
          <a:ext cx="269964" cy="226422"/>
        </a:xfrm>
        <a:prstGeom prst="triangle">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mc:AlternateContent xmlns:mc="http://schemas.openxmlformats.org/markup-compatibility/2006">
    <mc:Choice xmlns:a14="http://schemas.microsoft.com/office/drawing/2010/main" Requires="a14">
      <xdr:twoCellAnchor editAs="absolute">
        <xdr:from>
          <xdr:col>9</xdr:col>
          <xdr:colOff>25400</xdr:colOff>
          <xdr:row>1</xdr:row>
          <xdr:rowOff>6350</xdr:rowOff>
        </xdr:from>
        <xdr:to>
          <xdr:col>9</xdr:col>
          <xdr:colOff>330200</xdr:colOff>
          <xdr:row>2</xdr:row>
          <xdr:rowOff>266700</xdr:rowOff>
        </xdr:to>
        <xdr:sp macro="" textlink="">
          <xdr:nvSpPr>
            <xdr:cNvPr id="1027" name="Spinner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9576-C788-4ADE-A232-830823618FAF}">
  <sheetPr codeName="ShtGauge">
    <pageSetUpPr fitToPage="1"/>
  </sheetPr>
  <dimension ref="A1:R49"/>
  <sheetViews>
    <sheetView showGridLines="0" tabSelected="1" zoomScaleNormal="100" zoomScaleSheetLayoutView="115" workbookViewId="0">
      <selection activeCell="B3" sqref="B3:F3"/>
    </sheetView>
  </sheetViews>
  <sheetFormatPr defaultColWidth="0" defaultRowHeight="0" customHeight="1" zeroHeight="1" x14ac:dyDescent="0.35"/>
  <cols>
    <col min="1" max="1" width="3.1640625" style="10" customWidth="1"/>
    <col min="2" max="2" width="50.6640625" style="10" customWidth="1"/>
    <col min="3" max="3" width="0.58203125" style="10" customWidth="1"/>
    <col min="4" max="6" width="11.5" style="10" customWidth="1"/>
    <col min="7" max="7" width="0.58203125" style="10" customWidth="1"/>
    <col min="8" max="8" width="5.6640625" style="73" customWidth="1"/>
    <col min="9" max="10" width="5.6640625" style="10" customWidth="1"/>
    <col min="11" max="11" width="4.6640625" style="10" hidden="1" customWidth="1"/>
    <col min="12" max="12" width="0.1640625" style="10" customWidth="1"/>
    <col min="13" max="13" width="9.5" style="10" hidden="1" customWidth="1"/>
    <col min="14" max="16384" width="8.6640625" style="10" hidden="1"/>
  </cols>
  <sheetData>
    <row r="1" spans="1:18" ht="28.5" x14ac:dyDescent="0.65">
      <c r="A1" s="8"/>
      <c r="B1" s="9"/>
      <c r="C1" s="98" t="s">
        <v>41</v>
      </c>
      <c r="D1" s="9"/>
      <c r="E1" s="97" t="s">
        <v>41</v>
      </c>
      <c r="F1" s="99" t="str">
        <f>IF(H3=2022,"2022 Results are compared to 2019 Results",IF($H$3=2023,"2023 Department Results are compared, where possible, with 2022 Department Results",IF($H$6="N/A","NO DATA for selected year as yet","")))</f>
        <v/>
      </c>
      <c r="G1" s="99"/>
      <c r="H1" s="99"/>
      <c r="I1" s="99"/>
      <c r="J1" s="99"/>
    </row>
    <row r="2" spans="1:18" s="18" customFormat="1" ht="13.25" customHeight="1" thickBot="1" x14ac:dyDescent="0.35">
      <c r="A2" s="11"/>
      <c r="B2" s="12" t="str">
        <f ca="1">IFERROR(IF(OR($H$2="",LEFT($H$2)=" "),"",$N$4),"Department does not have a report for "&amp;H3&amp;". Please choose from Dropdown.")</f>
        <v/>
      </c>
      <c r="C2" s="13"/>
      <c r="D2" s="14"/>
      <c r="E2" s="15"/>
      <c r="F2" s="78"/>
      <c r="G2" s="13"/>
      <c r="H2" s="77" t="str">
        <f>TRIM(SUBSTITUTE($B$3," ¬",""))</f>
        <v>Glasgow Life</v>
      </c>
      <c r="I2" s="16" t="str">
        <f>IF($H$3&lt;2023,"GL Data 2022","GL Data")</f>
        <v>GL Data</v>
      </c>
      <c r="J2" s="17">
        <v>5</v>
      </c>
      <c r="K2" s="15"/>
      <c r="N2" s="18" t="str">
        <f ca="1">INDEX(INDIRECT(ADDRESS(1,7,1,1,$I$2)&amp;":L1048576"),MATCH(H2,INDIRECT(ADDRESS(1,6+A3,1,1,I2)&amp;":"&amp;ADDRESS(1048576,6+A3,1,1)),0),2)</f>
        <v>Glasgow Life</v>
      </c>
      <c r="O2" s="18" t="str">
        <f ca="1">IF(A3&lt;3,"",INDEX(INDIRECT(ADDRESS(1,7,1,1,$I$2)&amp;":L1048576"),MATCH(H2,INDIRECT(ADDRESS(1,6+A3,1,1,I2)&amp;":"&amp;ADDRESS(1048576,6+A3,1,1)),0),3))</f>
        <v/>
      </c>
      <c r="P2" s="18" t="str">
        <f ca="1">IF(A3&lt;4,"",INDEX(INDIRECT(ADDRESS(1,7,1,1,$I$2)&amp;":L1048576"),MATCH(H2,INDIRECT(ADDRESS(1,6+A3,1,1,I2)&amp;":"&amp;ADDRESS(1048576,6+A3,1,1)),0),4))</f>
        <v/>
      </c>
      <c r="Q2" s="18" t="str">
        <f ca="1">IF(A3&lt;5,"",INDEX(INDIRECT(ADDRESS(1,7,1,1,$I$2)&amp;":L1048576"),MATCH(H2,INDIRECT(ADDRESS(1,6+A3,1,1,I2)&amp;":"&amp;ADDRESS(1048576,6+A3,1,1)),0),5))</f>
        <v/>
      </c>
      <c r="R2" s="18" t="str">
        <f ca="1">IF(A3&lt;6,"",INDEX(INDIRECT(ADDRESS(1,7,1,1,$I$2)&amp;":L1048576"),MATCH(H2,INDIRECT(ADDRESS(1,6+A3,1,1,I2)&amp;":"&amp;ADDRESS(1048576,6+A3,1,1)),0),6))</f>
        <v/>
      </c>
    </row>
    <row r="3" spans="1:18" ht="21.65" customHeight="1" thickTop="1" thickBot="1" x14ac:dyDescent="0.4">
      <c r="A3" s="19">
        <f>IF($H$3&lt;2023,INDEX('GL Data 2022'!D:D,MATCH($B$3,'GL Data 2022'!C:C,0)),INDEX('GL Data'!D:D,MATCH($B$3,'GL Data'!C:C,0)))</f>
        <v>1</v>
      </c>
      <c r="B3" s="105" t="s">
        <v>3</v>
      </c>
      <c r="C3" s="106"/>
      <c r="D3" s="106"/>
      <c r="E3" s="106"/>
      <c r="F3" s="107"/>
      <c r="G3" s="20"/>
      <c r="H3" s="108">
        <f>IF($J$2=1,2019,2020+$J$2)</f>
        <v>2025</v>
      </c>
      <c r="I3" s="108"/>
      <c r="J3" s="21">
        <f>IF(H3=2019,"",IF(H3=2022,2019,H3-1))</f>
        <v>2024</v>
      </c>
      <c r="K3" s="22"/>
      <c r="N3" s="10" t="str">
        <f ca="1">IF(N$2=$H$2,"",N$2&amp;"; ")</f>
        <v/>
      </c>
      <c r="O3" s="10" t="str">
        <f ca="1">IF(OR(O$2=$H$2,O$2=N$2,O$2=""),"",O$2&amp;"; ")</f>
        <v/>
      </c>
      <c r="P3" s="10" t="str">
        <f ca="1">IF(OR(P$2=$H$2,P$2=O$2,P$2=""),"",P$2&amp;"; ")</f>
        <v/>
      </c>
      <c r="Q3" s="10" t="str">
        <f ca="1">IF(OR(Q$2=$H$2,Q$2=P$2,Q$2=""),"",Q$2&amp;"; ")</f>
        <v/>
      </c>
      <c r="R3" s="10" t="str">
        <f ca="1">IF(OR(R$2=$H$2,R$2=Q$2,R$2=""),"",R$2)</f>
        <v/>
      </c>
    </row>
    <row r="4" spans="1:18" ht="14" customHeight="1" thickTop="1" x14ac:dyDescent="0.35">
      <c r="A4" s="10" t="s">
        <v>42</v>
      </c>
      <c r="H4" s="23"/>
      <c r="N4" s="10" t="str">
        <f ca="1">CONCATENATE(N3,O3,P3,Q3,R3)</f>
        <v/>
      </c>
    </row>
    <row r="5" spans="1:18" ht="14" customHeight="1" x14ac:dyDescent="0.35">
      <c r="B5" s="103" t="s">
        <v>43</v>
      </c>
      <c r="C5" s="103"/>
      <c r="D5" s="103"/>
      <c r="E5" s="103"/>
      <c r="F5" s="103"/>
      <c r="H5" s="109" t="s">
        <v>44</v>
      </c>
      <c r="I5" s="110"/>
      <c r="J5" s="111"/>
      <c r="P5" s="10" t="str">
        <f ca="1">IF(OR(IF(A3&lt;4,"",INDEX('GL Data 2022'!G:L,MATCH(H2,INDIRECT(ADDRESS(1,A3,1,1,"Gl Data")&amp;":"&amp;ADDRESS(1048576,A3,1,1)),0),4))=$H$2,IF(A3&lt;4,"",INDEX('GL Data 2022'!G:L,MATCH(H2,INDIRECT(ADDRESS(1,A3,1,1,"Gl Data")&amp;":"&amp;ADDRESS(1048576,A3,1,1)),0),4))=IF(A3&lt;3,"",INDEX('GL Data 2022'!G:L,MATCH(H2,INDIRECT(ADDRESS(1,A3,1,1,"Gl Data")&amp;":"&amp;ADDRESS(1048576,A3,1,1)),0),3)),IF(A3&lt;4,"",INDEX('GL Data 2022'!G:L,MATCH(H2,INDIRECT(ADDRESS(1,A3,1,1,"Gl Data")&amp;":"&amp;ADDRESS(1048576,A3,1,1)),0),4))=""),"",IF(A3&lt;4,"",INDEX('GL Data 2022'!G:L,MATCH(H2,INDIRECT(ADDRESS(1,A3,1,1,"Gl Data")&amp;":"&amp;ADDRESS(1048576,A3,1,1)),0),4))&amp;"; ")</f>
        <v/>
      </c>
      <c r="Q5" s="10" t="str">
        <f ca="1">IF(OR(IF(A3&lt;5,"",INDEX('GL Data 2022'!G:L,MATCH(H2,INDIRECT(ADDRESS(1,A3,1,1,"Gl Data")&amp;":"&amp;ADDRESS(1048576,A3,1,1)),0),5))=$H$2,IF(A3&lt;5,"",INDEX('GL Data 2022'!G:L,MATCH(H2,INDIRECT(ADDRESS(1,A3,1,1,"Gl Data")&amp;":"&amp;ADDRESS(1048576,A3,1,1)),0),5))=IF(A3&lt;4,"",INDEX('GL Data 2022'!G:L,MATCH(H2,INDIRECT(ADDRESS(1,A3,1,1,"Gl Data")&amp;":"&amp;ADDRESS(1048576,A3,1,1)),0),4)),IF(A3&lt;5,"",INDEX('GL Data 2022'!G:L,MATCH(H2,INDIRECT(ADDRESS(1,A3,1,1,"Gl Data")&amp;":"&amp;ADDRESS(1048576,A3,1,1)),0),5))=""),"",IF(A3&lt;5,"",INDEX('GL Data 2022'!G:L,MATCH(H2,INDIRECT(ADDRESS(1,A3,1,1,"Gl Data")&amp;":"&amp;ADDRESS(1048576,A3,1,1)),0),5))&amp;"; ")</f>
        <v/>
      </c>
      <c r="R5" s="10" t="str">
        <f ca="1">IF(OR(IF(A3&lt;6,"",INDEX('GL Data 2022'!G:L,MATCH(H2,INDIRECT(ADDRESS(1,A3,1,1,"Gl Data")&amp;":"&amp;ADDRESS(1048576,A3,1,1)),0),6))=$H$2,IF(A3&lt;6,"",INDEX('GL Data 2022'!G:L,MATCH(H2,INDIRECT(ADDRESS(1,A3,1,1,"Gl Data")&amp;":"&amp;ADDRESS(1048576,A3,1,1)),0),6))=IF(A3&lt;5,"",INDEX('GL Data 2022'!G:L,MATCH(H2,INDIRECT(ADDRESS(1,A3,1,1,"Gl Data")&amp;":"&amp;ADDRESS(1048576,A3,1,1)),0),5)),IF(A3&lt;6,"",INDEX('GL Data 2022'!G:L,MATCH(H2,INDIRECT(ADDRESS(1,A3,1,1,"Gl Data")&amp;":"&amp;ADDRESS(1048576,A3,1,1)),0),6))=""),"",IF(A3&lt;6,"",INDEX('GL Data 2022'!G:L,MATCH(H2,INDIRECT(ADDRESS(1,A3,1,1,"Gl Data")&amp;":"&amp;ADDRESS(1048576,A3,1,1)),0),6)))</f>
        <v/>
      </c>
    </row>
    <row r="6" spans="1:18" ht="14" customHeight="1" x14ac:dyDescent="0.35">
      <c r="B6" s="103" t="s">
        <v>45</v>
      </c>
      <c r="C6" s="103"/>
      <c r="D6" s="103"/>
      <c r="E6" s="103"/>
      <c r="F6" s="103"/>
      <c r="H6" s="112">
        <f>IFERROR(IF($H$3&lt;2023,INDEX('GL Data 2022'!$E:$F,MATCH($B$3,'GL Data 2022'!$C:$C,0),1)/INDEX('GL Data 2022'!$E:$F,MATCH($B$3,'GL Data 2022'!$C:$C,0),2),INDEX('GL Data'!$E:$F,MATCH($B$3,'GL Data'!$C:$C,0),1)/INDEX('GL Data'!$E:$F,MATCH($B$3,'GL Data'!$C:$C,0),2)),"N/A")</f>
        <v>0.48299319727891155</v>
      </c>
      <c r="I6" s="113"/>
      <c r="J6" s="114"/>
    </row>
    <row r="7" spans="1:18" ht="14.5" x14ac:dyDescent="0.35">
      <c r="B7" s="103" t="s">
        <v>46</v>
      </c>
      <c r="C7" s="103"/>
      <c r="D7" s="103"/>
      <c r="E7" s="103"/>
      <c r="F7" s="103"/>
      <c r="H7" s="115"/>
      <c r="I7" s="116"/>
      <c r="J7" s="117"/>
    </row>
    <row r="8" spans="1:18" ht="6" customHeight="1" x14ac:dyDescent="0.35">
      <c r="B8" s="24"/>
      <c r="C8" s="24"/>
      <c r="D8" s="24"/>
      <c r="E8" s="24"/>
      <c r="F8" s="24"/>
      <c r="H8" s="25"/>
      <c r="I8" s="25"/>
      <c r="J8" s="25"/>
    </row>
    <row r="9" spans="1:18" ht="15" customHeight="1" x14ac:dyDescent="0.35">
      <c r="B9" s="26" t="s">
        <v>47</v>
      </c>
      <c r="C9" s="24"/>
      <c r="D9" s="24"/>
      <c r="E9" s="24"/>
      <c r="F9" s="24"/>
      <c r="H9" s="118" t="s">
        <v>48</v>
      </c>
      <c r="I9" s="119"/>
      <c r="J9" s="120"/>
    </row>
    <row r="10" spans="1:18" ht="21" customHeight="1" x14ac:dyDescent="0.35">
      <c r="B10" s="104" t="s">
        <v>49</v>
      </c>
      <c r="C10" s="104"/>
      <c r="D10" s="104"/>
      <c r="E10" s="104"/>
      <c r="F10" s="104"/>
      <c r="H10" s="121"/>
      <c r="I10" s="122"/>
      <c r="J10" s="123"/>
    </row>
    <row r="11" spans="1:18" ht="14" customHeight="1" x14ac:dyDescent="0.35">
      <c r="A11" s="10" t="s">
        <v>50</v>
      </c>
      <c r="B11" s="24"/>
      <c r="C11" s="24"/>
      <c r="D11" s="27"/>
      <c r="E11" s="27"/>
      <c r="F11" s="27"/>
      <c r="H11" s="101" t="s">
        <v>51</v>
      </c>
      <c r="I11" s="101" t="s">
        <v>52</v>
      </c>
      <c r="J11" s="101" t="s">
        <v>53</v>
      </c>
      <c r="K11" s="100" t="s">
        <v>54</v>
      </c>
    </row>
    <row r="12" spans="1:18" ht="14.5" x14ac:dyDescent="0.35">
      <c r="B12" s="103" t="s">
        <v>138</v>
      </c>
      <c r="C12" s="103"/>
      <c r="D12" s="103"/>
      <c r="E12" s="103"/>
      <c r="F12" s="103"/>
      <c r="H12" s="101"/>
      <c r="I12" s="101"/>
      <c r="J12" s="101"/>
      <c r="K12" s="101"/>
    </row>
    <row r="13" spans="1:18" s="28" customFormat="1" ht="27.75" customHeight="1" x14ac:dyDescent="0.3">
      <c r="B13" s="104" t="s">
        <v>139</v>
      </c>
      <c r="C13" s="104"/>
      <c r="D13" s="104"/>
      <c r="E13" s="104"/>
      <c r="F13" s="104"/>
      <c r="H13" s="101"/>
      <c r="I13" s="101"/>
      <c r="J13" s="101"/>
      <c r="K13" s="101"/>
    </row>
    <row r="14" spans="1:18" ht="20.399999999999999" customHeight="1" x14ac:dyDescent="0.35">
      <c r="A14" s="29"/>
      <c r="B14" s="30" t="s">
        <v>3</v>
      </c>
      <c r="C14" s="31"/>
      <c r="D14" s="32" t="s">
        <v>55</v>
      </c>
      <c r="E14" s="33" t="s">
        <v>56</v>
      </c>
      <c r="F14" s="34" t="s">
        <v>57</v>
      </c>
      <c r="G14" s="35"/>
      <c r="H14" s="102"/>
      <c r="I14" s="102"/>
      <c r="J14" s="102"/>
      <c r="K14" s="102"/>
    </row>
    <row r="15" spans="1:18" ht="20.399999999999999" customHeight="1" x14ac:dyDescent="0.35">
      <c r="A15" s="36">
        <v>1</v>
      </c>
      <c r="B15" s="37" t="s">
        <v>58</v>
      </c>
      <c r="C15" s="38"/>
      <c r="D15" s="39">
        <f ca="1">IFERROR(IF(ROUND(M15,2)&lt;0.08,"",ROUND(M15,2)),"")</f>
        <v>0.64</v>
      </c>
      <c r="E15" s="39">
        <f ca="1">IFERROR(IF(ROUND(N15,2)&lt;0.08,"",ROUND(N15,2)),"")</f>
        <v>0.23</v>
      </c>
      <c r="F15" s="39">
        <f ca="1">IFERROR(IF(ROUND(O15,2)&lt;0.08,"",ROUND(O15,2)),"")</f>
        <v>0.13</v>
      </c>
      <c r="H15" s="40">
        <f t="shared" ref="H15:H23" ca="1" si="0">IFERROR(ROUND(IF($H$3=2019,"",100*(SUMIFS(INDIRECT(ADDRESS(1,MATCH($H$3,INDIRECT(ADDRESS(1,1,1,1,$I$2)&amp;":$XFD$1"),0)+6,1,1, $I$2)&amp;":"&amp;ADDRESS(2500,MATCH($H$3, INDIRECT(ADDRESS(1,1,1,1,$I$2)&amp;":$XFD$1"),0)+6,1,1)),INDIRECT(ADDRESS(1,14,1,1, $I$2)&amp;":$N$2500"),$A15,INDIRECT(ADDRESS(1,$A$3+6,1,1, $I$2)&amp;":"&amp;ADDRESS(2500,$A$3+6,1,1)),$H$2)/SUMIFS(INDIRECT(ADDRESS(1,MATCH($H$3, INDIRECT(ADDRESS(1,1,1,1,$I$2)&amp;":$XFD$1"),0),1,1,$I$2)&amp;":"&amp;ADDRESS(2500,MATCH($H$3, INDIRECT(ADDRESS(1,1,1,1,$I$2)&amp;":$XFD$1"),0),1,1)), INDIRECT(ADDRESS(1,14,1,1, $I$2)&amp;":$N$2500"),$A15,INDIRECT(ADDRESS(1,$A$3+6,1,1,$I$2)&amp;":"&amp;ADDRESS(2500,$A$3+6,1,1)),$H$2)-SUMIFS(INDIRECT(ADDRESS(1,MATCH($J$3,INDIRECT(ADDRESS(1,1,1,1,$I$2)&amp;":$XFD$1"),0)+6,1,1, $I$2)&amp;":"&amp;ADDRESS(2500,MATCH($J$3, INDIRECT(ADDRESS(1,1,1,1,$I$2)&amp;":$XFD$1"),0)+6,1,1)),INDIRECT(ADDRESS(1,14,1,1, $I$2)&amp;":$N$2500"),$A15,INDIRECT(ADDRESS(1,$A$3+6,1,1, $I$2)&amp;":"&amp;ADDRESS(2500,$A$3+6,1,1)),$H$2)/SUMIFS(INDIRECT(ADDRESS(1,MATCH($J$3, INDIRECT(ADDRESS(1,1,1,1,$I$2)&amp;":$XFD$1"),0),1,1,$I$2)&amp;":"&amp;ADDRESS(2500,MATCH($J$3, INDIRECT(ADDRESS(1,1,1,1,$I$2)&amp;":$XFD$1"),0),1,1)), INDIRECT(ADDRESS(1,14,1,1, $I$2)&amp;":$N$2500"),$A15,INDIRECT(ADDRESS(1,$A$3+6,1,1,$I$2)&amp;":"&amp;ADDRESS(2500,$A$3+6,1,1)),$H$2))),0),"")</f>
        <v>-1</v>
      </c>
      <c r="I15" s="41">
        <f t="shared" ref="I15:I23" ca="1" si="1">IFERROR(ROUND(100*($M15-$M$48),0),"")</f>
        <v>-4</v>
      </c>
      <c r="J15" s="42">
        <f t="shared" ref="J15:J23" ca="1" si="2">ROUND(100*($M15-SUMIFS(INDIRECT(ADDRESS(1,MATCH($H$3, INDIRECT(ADDRESS(1,1,1,1,$I$2)&amp;":$XFD$1"),0)+6,1,1,$I$2)&amp;":"&amp;ADDRESS(2500,MATCH($H$3, INDIRECT(ADDRESS(1,1,1,1,$I$2)&amp;":$XFD$1"),0)+6,1,1)), INDIRECT(ADDRESS(1,14,1,1,$I$2)&amp;":$N$2500"),$A15)/SUMIFS(INDIRECT(ADDRESS(1,MATCH($H$3, INDIRECT(ADDRESS(1,1,1,1,$I$2)&amp;":$XFD$1"),0),1,1, $I$2)&amp;":"&amp;ADDRESS(2500,MATCH($H$3,INDIRECT(ADDRESS(1,1,1,1,$I$2)&amp;":$XFD$1"),0),1,1)), INDIRECT(ADDRESS(1,14,1,1,$I$2)&amp;":$N$2500"),$A15)),0)</f>
        <v>0</v>
      </c>
      <c r="K15" s="43">
        <f t="shared" ref="K15:K23" ca="1" si="3">ROUND(100*($M15-SUM(INDIRECT(ADDRESS(2,MATCH($H$3,INDIRECT(ADDRESS(1,1,1,1,$I$2)&amp;":$XFD$1"),0)+6,1,1,$I$2)&amp;":"&amp;ADDRESS(2500,MATCH($H$3, INDIRECT(ADDRESS(1,1,1,1,$I$2)&amp;":$XFD$1"),0)+6,1,1)),)/SUM(INDIRECT(ADDRESS(2,MATCH($H$3, INDIRECT(ADDRESS(1,1,1,1,$I$2)&amp;":$XFD$1"),0),1,1, $I$2)&amp;":"&amp;ADDRESS(2500,MATCH($H$3, INDIRECT(ADDRESS(1,1,1,1,$I$2)&amp;":$XFD$1"),0),1,1)))),0)</f>
        <v>-4</v>
      </c>
      <c r="M15" s="10">
        <f t="shared" ref="M15:M23" ca="1" si="4">SUMIFS(INDIRECT(ADDRESS(2,MATCH($H$3, INDIRECT(ADDRESS(1,1,1,1,$I$2)&amp;":$XFD$1"),0)+6,1,1,$I$2)&amp;":"&amp;ADDRESS(2500,MATCH($H$3, INDIRECT(ADDRESS(1,1,1,1,$I$2)&amp;":$XFD$1"),0)+6,1,1)), INDIRECT(ADDRESS(2,14,1,1,$I$2)&amp;":$N$2500"),$A15,INDIRECT(ADDRESS(2,$A$3+6,1,1,$I$2)&amp;":"&amp;ADDRESS(2500,$A$3+6,1,1)),$H$2)/SUMIFS(INDIRECT(ADDRESS(2,MATCH($H$3, INDIRECT(ADDRESS(1,1,1,1,$I$2)&amp;":$XFD$1"),0),1,1, $I$2)&amp;":"&amp;ADDRESS(2500,MATCH($H$3,INDIRECT(ADDRESS(1,1,1,1,$I$2)&amp;":$XFD$1"),0),1,1)), INDIRECT(ADDRESS(2,14,1,1,$I$2)&amp;":$N$2500"),$A15,INDIRECT(ADDRESS(2,$A$3+6,1,1,$I$2)&amp;":"&amp;ADDRESS(2500,$A$3+6,1,1)),$H$2)</f>
        <v>0.63996478873239437</v>
      </c>
      <c r="N15" s="10">
        <f t="shared" ref="N15:N23" ca="1" si="5">SUMIFS(INDIRECT(ADDRESS(2,MATCH($H$3, INDIRECT(ADDRESS(1,1,1,1,$I$2)&amp;":$XFD$1"),0)+7,1,1,$I$2)&amp;":"&amp;ADDRESS(2500,MATCH($H$3, INDIRECT(ADDRESS(1,1,1,1,$I$2)&amp;":$XFD$1"),0)+7,1,1)), INDIRECT(ADDRESS(2,14,1,1,$I$2)&amp;":$N$2500"),$A15,INDIRECT(ADDRESS(2,$A$3+6,1,1,$I$2)&amp;":"&amp;ADDRESS(2500,$A$3+6,1,1)),$H$2)/SUMIFS(INDIRECT(ADDRESS(2,MATCH($H$3, INDIRECT(ADDRESS(1,1,1,1,$I$2)&amp;":$XFD$1"),0),1,1, $I$2)&amp;":"&amp;ADDRESS(2500,MATCH($H$3,INDIRECT(ADDRESS(1,1,1,1,$I$2)&amp;":$XFD$1"),0),1,1)), INDIRECT(ADDRESS(2,14,1,1,$I$2)&amp;":$N$2500"),$A15,INDIRECT(ADDRESS(2,$A$3+6,1,1,$I$2)&amp;":"&amp;ADDRESS(2500,$A$3+6,1,1)),$H$2)</f>
        <v>0.22887323943661972</v>
      </c>
      <c r="O15" s="10">
        <f t="shared" ref="O15:O23" ca="1" si="6">SUMIFS(INDIRECT(ADDRESS(2,MATCH($H$3, INDIRECT(ADDRESS(1,1,1,1,$I$2)&amp;":$XFD$1"),0)+8,1,1,$I$2)&amp;":"&amp;ADDRESS(2500,MATCH($H$3, INDIRECT(ADDRESS(1,1,1,1,$I$2)&amp;":$XFD$1"),0)+8,1,1)), INDIRECT(ADDRESS(2,14,1,1,$I$2)&amp;":$N$2500"),$A15,INDIRECT(ADDRESS(2,$A$3+6,1,1,$I$2)&amp;":"&amp;ADDRESS(2500,$A$3+6,1,1)),$H$2)/SUMIFS(INDIRECT(ADDRESS(2,MATCH($H$3, INDIRECT(ADDRESS(1,1,1,1,$I$2)&amp;":$XFD$1"),0),1,1, $I$2)&amp;":"&amp;ADDRESS(2500,MATCH($H$3,INDIRECT(ADDRESS(1,1,1,1,$I$2)&amp;":$XFD$1"),0),1,1)), INDIRECT(ADDRESS(2,14,1,1,$I$2)&amp;":$N$2500"),$A15,INDIRECT(ADDRESS(2,$A$3+6,1,1,$I$2)&amp;":"&amp;ADDRESS(2500,$A$3+6,1,1)),$H$2)</f>
        <v>0.13116197183098591</v>
      </c>
    </row>
    <row r="16" spans="1:18" ht="24" x14ac:dyDescent="0.35">
      <c r="A16" s="44">
        <v>2</v>
      </c>
      <c r="B16" s="45" t="s">
        <v>59</v>
      </c>
      <c r="C16" s="38"/>
      <c r="D16" s="46">
        <f t="shared" ref="D16:D23" ca="1" si="7">IFERROR(IF(ROUND(M16,2)&lt;0.08,"",ROUND(M16,2)),"")</f>
        <v>0.5</v>
      </c>
      <c r="E16" s="46">
        <f t="shared" ref="E16:E23" ca="1" si="8">IFERROR(IF(ROUND(N16,2)&lt;0.08,"",ROUND(N16,2)),"")</f>
        <v>0.31</v>
      </c>
      <c r="F16" s="46">
        <f t="shared" ref="F16:F23" ca="1" si="9">IFERROR(IF(ROUND(O16,2)&lt;0.08,"",ROUND(O16,2)),"")</f>
        <v>0.19</v>
      </c>
      <c r="H16" s="47">
        <f t="shared" ca="1" si="0"/>
        <v>-1</v>
      </c>
      <c r="I16" s="48">
        <f t="shared" ca="1" si="1"/>
        <v>-18</v>
      </c>
      <c r="J16" s="48">
        <f t="shared" ca="1" si="2"/>
        <v>0</v>
      </c>
      <c r="K16" s="48">
        <f t="shared" ca="1" si="3"/>
        <v>-18</v>
      </c>
      <c r="M16" s="10">
        <f t="shared" ca="1" si="4"/>
        <v>0.50440140845070425</v>
      </c>
      <c r="N16" s="10">
        <f t="shared" ca="1" si="5"/>
        <v>0.30545774647887325</v>
      </c>
      <c r="O16" s="10">
        <f t="shared" ca="1" si="6"/>
        <v>0.19014084507042253</v>
      </c>
    </row>
    <row r="17" spans="1:15" ht="24" x14ac:dyDescent="0.35">
      <c r="A17" s="44">
        <v>3</v>
      </c>
      <c r="B17" s="45" t="s">
        <v>60</v>
      </c>
      <c r="C17" s="38"/>
      <c r="D17" s="46">
        <f t="shared" ca="1" si="7"/>
        <v>0.83</v>
      </c>
      <c r="E17" s="46">
        <f t="shared" ca="1" si="8"/>
        <v>0.11</v>
      </c>
      <c r="F17" s="46" t="str">
        <f t="shared" ca="1" si="9"/>
        <v/>
      </c>
      <c r="H17" s="47">
        <f t="shared" ca="1" si="0"/>
        <v>2</v>
      </c>
      <c r="I17" s="48">
        <f t="shared" ca="1" si="1"/>
        <v>15</v>
      </c>
      <c r="J17" s="48">
        <f t="shared" ca="1" si="2"/>
        <v>0</v>
      </c>
      <c r="K17" s="48">
        <f t="shared" ca="1" si="3"/>
        <v>15</v>
      </c>
      <c r="M17" s="10">
        <f t="shared" ca="1" si="4"/>
        <v>0.83010563380281688</v>
      </c>
      <c r="N17" s="10">
        <f t="shared" ca="1" si="5"/>
        <v>0.10915492957746478</v>
      </c>
      <c r="O17" s="10">
        <f t="shared" ca="1" si="6"/>
        <v>6.0739436619718312E-2</v>
      </c>
    </row>
    <row r="18" spans="1:15" ht="20.399999999999999" customHeight="1" x14ac:dyDescent="0.35">
      <c r="A18" s="44">
        <v>4</v>
      </c>
      <c r="B18" s="45" t="s">
        <v>61</v>
      </c>
      <c r="C18" s="38"/>
      <c r="D18" s="46">
        <f t="shared" ca="1" si="7"/>
        <v>0.92</v>
      </c>
      <c r="E18" s="46" t="str">
        <f t="shared" ca="1" si="8"/>
        <v/>
      </c>
      <c r="F18" s="46" t="str">
        <f t="shared" ca="1" si="9"/>
        <v/>
      </c>
      <c r="H18" s="47">
        <f t="shared" ca="1" si="0"/>
        <v>-1</v>
      </c>
      <c r="I18" s="48">
        <f t="shared" ca="1" si="1"/>
        <v>24</v>
      </c>
      <c r="J18" s="48">
        <f t="shared" ca="1" si="2"/>
        <v>0</v>
      </c>
      <c r="K18" s="48">
        <f t="shared" ca="1" si="3"/>
        <v>24</v>
      </c>
      <c r="M18" s="10">
        <f t="shared" ca="1" si="4"/>
        <v>0.92429577464788737</v>
      </c>
      <c r="N18" s="10">
        <f t="shared" ca="1" si="5"/>
        <v>5.1056338028169015E-2</v>
      </c>
      <c r="O18" s="10">
        <f t="shared" ca="1" si="6"/>
        <v>2.464788732394366E-2</v>
      </c>
    </row>
    <row r="19" spans="1:15" ht="20.399999999999999" customHeight="1" x14ac:dyDescent="0.35">
      <c r="A19" s="44">
        <v>5</v>
      </c>
      <c r="B19" s="45" t="s">
        <v>62</v>
      </c>
      <c r="C19" s="38"/>
      <c r="D19" s="46">
        <f t="shared" ca="1" si="7"/>
        <v>0.76</v>
      </c>
      <c r="E19" s="46">
        <f t="shared" ca="1" si="8"/>
        <v>0.16</v>
      </c>
      <c r="F19" s="46">
        <f t="shared" ca="1" si="9"/>
        <v>0.08</v>
      </c>
      <c r="H19" s="47">
        <f t="shared" ca="1" si="0"/>
        <v>1</v>
      </c>
      <c r="I19" s="48">
        <f t="shared" ca="1" si="1"/>
        <v>7</v>
      </c>
      <c r="J19" s="48">
        <f t="shared" ca="1" si="2"/>
        <v>0</v>
      </c>
      <c r="K19" s="48">
        <f t="shared" ca="1" si="3"/>
        <v>7</v>
      </c>
      <c r="M19" s="10">
        <f t="shared" ca="1" si="4"/>
        <v>0.75792253521126762</v>
      </c>
      <c r="N19" s="10">
        <f t="shared" ca="1" si="5"/>
        <v>0.16285211267605634</v>
      </c>
      <c r="O19" s="10">
        <f t="shared" ca="1" si="6"/>
        <v>7.9225352112676062E-2</v>
      </c>
    </row>
    <row r="20" spans="1:15" ht="20.399999999999999" customHeight="1" x14ac:dyDescent="0.35">
      <c r="A20" s="44">
        <v>6</v>
      </c>
      <c r="B20" s="45" t="s">
        <v>63</v>
      </c>
      <c r="C20" s="38"/>
      <c r="D20" s="46">
        <f t="shared" ca="1" si="7"/>
        <v>0.62</v>
      </c>
      <c r="E20" s="46">
        <f t="shared" ca="1" si="8"/>
        <v>0.21</v>
      </c>
      <c r="F20" s="46">
        <f t="shared" ca="1" si="9"/>
        <v>0.17</v>
      </c>
      <c r="H20" s="47">
        <f t="shared" ca="1" si="0"/>
        <v>-1</v>
      </c>
      <c r="I20" s="48">
        <f t="shared" ca="1" si="1"/>
        <v>-6</v>
      </c>
      <c r="J20" s="48">
        <f t="shared" ca="1" si="2"/>
        <v>0</v>
      </c>
      <c r="K20" s="48">
        <f t="shared" ca="1" si="3"/>
        <v>-6</v>
      </c>
      <c r="M20" s="10">
        <f t="shared" ca="1" si="4"/>
        <v>0.62323943661971826</v>
      </c>
      <c r="N20" s="10">
        <f t="shared" ca="1" si="5"/>
        <v>0.20862676056338028</v>
      </c>
      <c r="O20" s="10">
        <f t="shared" ca="1" si="6"/>
        <v>0.16813380281690141</v>
      </c>
    </row>
    <row r="21" spans="1:15" ht="20.399999999999999" customHeight="1" x14ac:dyDescent="0.35">
      <c r="A21" s="44">
        <v>7</v>
      </c>
      <c r="B21" s="45" t="s">
        <v>64</v>
      </c>
      <c r="C21" s="38"/>
      <c r="D21" s="46">
        <f t="shared" ca="1" si="7"/>
        <v>0.78</v>
      </c>
      <c r="E21" s="46">
        <f t="shared" ca="1" si="8"/>
        <v>0.12</v>
      </c>
      <c r="F21" s="46">
        <f t="shared" ca="1" si="9"/>
        <v>0.1</v>
      </c>
      <c r="H21" s="47">
        <f t="shared" ca="1" si="0"/>
        <v>-1</v>
      </c>
      <c r="I21" s="48">
        <f t="shared" ca="1" si="1"/>
        <v>10</v>
      </c>
      <c r="J21" s="48">
        <f t="shared" ca="1" si="2"/>
        <v>0</v>
      </c>
      <c r="K21" s="48">
        <f t="shared" ca="1" si="3"/>
        <v>10</v>
      </c>
      <c r="M21" s="10">
        <f t="shared" ca="1" si="4"/>
        <v>0.77992957746478875</v>
      </c>
      <c r="N21" s="10">
        <f t="shared" ca="1" si="5"/>
        <v>0.12059859154929578</v>
      </c>
      <c r="O21" s="10">
        <f t="shared" ca="1" si="6"/>
        <v>9.9471830985915499E-2</v>
      </c>
    </row>
    <row r="22" spans="1:15" ht="24" x14ac:dyDescent="0.35">
      <c r="A22" s="44">
        <v>8</v>
      </c>
      <c r="B22" s="45" t="s">
        <v>65</v>
      </c>
      <c r="C22" s="38"/>
      <c r="D22" s="46">
        <f t="shared" ca="1" si="7"/>
        <v>0.49</v>
      </c>
      <c r="E22" s="46">
        <f t="shared" ca="1" si="8"/>
        <v>0.23</v>
      </c>
      <c r="F22" s="46">
        <f t="shared" ca="1" si="9"/>
        <v>0.28000000000000003</v>
      </c>
      <c r="H22" s="47">
        <f t="shared" ca="1" si="0"/>
        <v>-5</v>
      </c>
      <c r="I22" s="48">
        <f t="shared" ca="1" si="1"/>
        <v>-19</v>
      </c>
      <c r="J22" s="48">
        <f t="shared" ca="1" si="2"/>
        <v>0</v>
      </c>
      <c r="K22" s="48">
        <f t="shared" ca="1" si="3"/>
        <v>-19</v>
      </c>
      <c r="M22" s="10">
        <f t="shared" ca="1" si="4"/>
        <v>0.49295774647887325</v>
      </c>
      <c r="N22" s="10">
        <f t="shared" ca="1" si="5"/>
        <v>0.22535211267605634</v>
      </c>
      <c r="O22" s="10">
        <f t="shared" ca="1" si="6"/>
        <v>0.28169014084507044</v>
      </c>
    </row>
    <row r="23" spans="1:15" ht="20.399999999999999" customHeight="1" x14ac:dyDescent="0.35">
      <c r="A23" s="49">
        <v>9</v>
      </c>
      <c r="B23" s="50" t="s">
        <v>66</v>
      </c>
      <c r="C23" s="38"/>
      <c r="D23" s="51">
        <f t="shared" ca="1" si="7"/>
        <v>0.4</v>
      </c>
      <c r="E23" s="51">
        <f t="shared" ca="1" si="8"/>
        <v>0.24</v>
      </c>
      <c r="F23" s="51">
        <f t="shared" ca="1" si="9"/>
        <v>0.36</v>
      </c>
      <c r="H23" s="52">
        <f t="shared" ca="1" si="0"/>
        <v>-2</v>
      </c>
      <c r="I23" s="53">
        <f t="shared" ca="1" si="1"/>
        <v>-29</v>
      </c>
      <c r="J23" s="53">
        <f t="shared" ca="1" si="2"/>
        <v>0</v>
      </c>
      <c r="K23" s="53">
        <f t="shared" ca="1" si="3"/>
        <v>-29</v>
      </c>
      <c r="M23" s="10">
        <f t="shared" ca="1" si="4"/>
        <v>0.39524647887323944</v>
      </c>
      <c r="N23" s="10">
        <f t="shared" ca="1" si="5"/>
        <v>0.24031690140845072</v>
      </c>
      <c r="O23" s="10">
        <f t="shared" ca="1" si="6"/>
        <v>0.36443661971830987</v>
      </c>
    </row>
    <row r="24" spans="1:15" ht="20.399999999999999" customHeight="1" x14ac:dyDescent="0.35">
      <c r="A24" s="54"/>
      <c r="B24" s="30" t="s">
        <v>67</v>
      </c>
      <c r="C24" s="55"/>
      <c r="D24" s="56"/>
      <c r="E24" s="56"/>
      <c r="F24" s="56"/>
      <c r="H24" s="57"/>
      <c r="I24" s="58"/>
      <c r="J24" s="59"/>
      <c r="K24" s="58"/>
    </row>
    <row r="25" spans="1:15" ht="20.399999999999999" customHeight="1" x14ac:dyDescent="0.35">
      <c r="A25" s="36">
        <v>10</v>
      </c>
      <c r="B25" s="37" t="s">
        <v>68</v>
      </c>
      <c r="C25" s="60"/>
      <c r="D25" s="39">
        <f t="shared" ref="D25:D33" ca="1" si="10">IFERROR(IF(ROUND(M25,2)&lt;0.08,"",ROUND(M25,2)),"")</f>
        <v>0.84</v>
      </c>
      <c r="E25" s="39">
        <f t="shared" ref="E25:E33" ca="1" si="11">IFERROR(IF(ROUND(N25,2)&lt;0.08,"",ROUND(N25,2)),"")</f>
        <v>0.1</v>
      </c>
      <c r="F25" s="39" t="str">
        <f t="shared" ref="F25:F33" ca="1" si="12">IFERROR(IF(ROUND(O25,2)&lt;0.08,"",ROUND(O25,2)),"")</f>
        <v/>
      </c>
      <c r="H25" s="61">
        <f t="shared" ref="H25:H33" ca="1" si="13">IFERROR(ROUND(IF($H$3=2019,"",100*(SUMIFS(INDIRECT(ADDRESS(1,MATCH($H$3,INDIRECT(ADDRESS(1,1,1,1,$I$2)&amp;":$XFD$1"),0)+6,1,1, $I$2)&amp;":"&amp;ADDRESS(2500,MATCH($H$3, INDIRECT(ADDRESS(1,1,1,1,$I$2)&amp;":$XFD$1"),0)+6,1,1)),INDIRECT(ADDRESS(1,14,1,1, $I$2)&amp;":$N$2500"),$A25,INDIRECT(ADDRESS(1,$A$3+6,1,1, $I$2)&amp;":"&amp;ADDRESS(2500,$A$3+6,1,1)),$H$2)/SUMIFS(INDIRECT(ADDRESS(1,MATCH($H$3, INDIRECT(ADDRESS(1,1,1,1,$I$2)&amp;":$XFD$1"),0),1,1,$I$2)&amp;":"&amp;ADDRESS(2500,MATCH($H$3, INDIRECT(ADDRESS(1,1,1,1,$I$2)&amp;":$XFD$1"),0),1,1)), INDIRECT(ADDRESS(1,14,1,1, $I$2)&amp;":$N$2500"),$A25,INDIRECT(ADDRESS(1,$A$3+6,1,1,$I$2)&amp;":"&amp;ADDRESS(2500,$A$3+6,1,1)),$H$2)-SUMIFS(INDIRECT(ADDRESS(1,MATCH($J$3,INDIRECT(ADDRESS(1,1,1,1,$I$2)&amp;":$XFD$1"),0)+6,1,1, $I$2)&amp;":"&amp;ADDRESS(2500,MATCH($J$3, INDIRECT(ADDRESS(1,1,1,1,$I$2)&amp;":$XFD$1"),0)+6,1,1)),INDIRECT(ADDRESS(1,14,1,1, $I$2)&amp;":$N$2500"),$A25,INDIRECT(ADDRESS(1,$A$3+6,1,1, $I$2)&amp;":"&amp;ADDRESS(2500,$A$3+6,1,1)),$H$2)/SUMIFS(INDIRECT(ADDRESS(1,MATCH($J$3, INDIRECT(ADDRESS(1,1,1,1,$I$2)&amp;":$XFD$1"),0),1,1,$I$2)&amp;":"&amp;ADDRESS(2500,MATCH($J$3, INDIRECT(ADDRESS(1,1,1,1,$I$2)&amp;":$XFD$1"),0),1,1)), INDIRECT(ADDRESS(1,14,1,1, $I$2)&amp;":$N$2500"),$A25,INDIRECT(ADDRESS(1,$A$3+6,1,1,$I$2)&amp;":"&amp;ADDRESS(2500,$A$3+6,1,1)),$H$2))),0),"")</f>
        <v>-3</v>
      </c>
      <c r="I25" s="43">
        <f t="shared" ref="I25:I33" ca="1" si="14">IFERROR(ROUND(100*($M25-$M$48),0),"")</f>
        <v>16</v>
      </c>
      <c r="J25" s="43">
        <f t="shared" ref="J25:J33" ca="1" si="15">ROUND(100*($M25-SUMIFS(INDIRECT(ADDRESS(1,MATCH($H$3, INDIRECT(ADDRESS(1,1,1,1,$I$2)&amp;":$XFD$1"),0)+6,1,1,$I$2)&amp;":"&amp;ADDRESS(2500,MATCH($H$3, INDIRECT(ADDRESS(1,1,1,1,$I$2)&amp;":$XFD$1"),0)+6,1,1)), INDIRECT(ADDRESS(1,14,1,1,$I$2)&amp;":$N$2500"),$A25)/SUMIFS(INDIRECT(ADDRESS(1,MATCH($H$3, INDIRECT(ADDRESS(1,1,1,1,$I$2)&amp;":$XFD$1"),0),1,1, $I$2)&amp;":"&amp;ADDRESS(2500,MATCH($H$3,INDIRECT(ADDRESS(1,1,1,1,$I$2)&amp;":$XFD$1"),0),1,1)), INDIRECT(ADDRESS(1,14,1,1,$I$2)&amp;":$N$2500"),$A25)),0)</f>
        <v>0</v>
      </c>
      <c r="K25" s="43">
        <f t="shared" ref="K25:K33" ca="1" si="16">ROUND(100*($M25-SUM(INDIRECT(ADDRESS(2,MATCH($H$3,INDIRECT(ADDRESS(1,1,1,1,$I$2)&amp;":$XFD$1"),0)+6,1,1,$I$2)&amp;":"&amp;ADDRESS(2500,MATCH($H$3, INDIRECT(ADDRESS(1,1,1,1,$I$2)&amp;":$XFD$1"),0)+6,1,1)),)/SUM(INDIRECT(ADDRESS(2,MATCH($H$3, INDIRECT(ADDRESS(1,1,1,1,$I$2)&amp;":$XFD$1"),0),1,1, $I$2)&amp;":"&amp;ADDRESS(2500,MATCH($H$3, INDIRECT(ADDRESS(1,1,1,1,$I$2)&amp;":$XFD$1"),0),1,1)))),0)</f>
        <v>16</v>
      </c>
      <c r="M25" s="10">
        <f t="shared" ref="M25:M33" ca="1" si="17">SUMIFS(INDIRECT(ADDRESS(2,MATCH($H$3, INDIRECT(ADDRESS(1,1,1,1,$I$2)&amp;":$XFD$1"),0)+6,1,1,$I$2)&amp;":"&amp;ADDRESS(2500,MATCH($H$3, INDIRECT(ADDRESS(1,1,1,1,$I$2)&amp;":$XFD$1"),0)+6,1,1)), INDIRECT(ADDRESS(2,14,1,1,$I$2)&amp;":$N$2500"),$A25,INDIRECT(ADDRESS(2,$A$3+6,1,1,$I$2)&amp;":"&amp;ADDRESS(2500,$A$3+6,1,1)),$H$2)/SUMIFS(INDIRECT(ADDRESS(2,MATCH($H$3, INDIRECT(ADDRESS(1,1,1,1,$I$2)&amp;":$XFD$1"),0),1,1, $I$2)&amp;":"&amp;ADDRESS(2500,MATCH($H$3,INDIRECT(ADDRESS(1,1,1,1,$I$2)&amp;":$XFD$1"),0),1,1)), INDIRECT(ADDRESS(2,14,1,1,$I$2)&amp;":$N$2500"),$A25,INDIRECT(ADDRESS(2,$A$3+6,1,1,$I$2)&amp;":"&amp;ADDRESS(2500,$A$3+6,1,1)),$H$2)</f>
        <v>0.84419014084507038</v>
      </c>
      <c r="N25" s="10">
        <f t="shared" ref="N25:N33" ca="1" si="18">SUMIFS(INDIRECT(ADDRESS(2,MATCH($H$3, INDIRECT(ADDRESS(1,1,1,1,$I$2)&amp;":$XFD$1"),0)+7,1,1,$I$2)&amp;":"&amp;ADDRESS(2500,MATCH($H$3, INDIRECT(ADDRESS(1,1,1,1,$I$2)&amp;":$XFD$1"),0)+7,1,1)), INDIRECT(ADDRESS(2,14,1,1,$I$2)&amp;":$N$2500"),$A25,INDIRECT(ADDRESS(2,$A$3+6,1,1,$I$2)&amp;":"&amp;ADDRESS(2500,$A$3+6,1,1)),$H$2)/SUMIFS(INDIRECT(ADDRESS(2,MATCH($H$3, INDIRECT(ADDRESS(1,1,1,1,$I$2)&amp;":$XFD$1"),0),1,1, $I$2)&amp;":"&amp;ADDRESS(2500,MATCH($H$3,INDIRECT(ADDRESS(1,1,1,1,$I$2)&amp;":$XFD$1"),0),1,1)), INDIRECT(ADDRESS(2,14,1,1,$I$2)&amp;":$N$2500"),$A25,INDIRECT(ADDRESS(2,$A$3+6,1,1,$I$2)&amp;":"&amp;ADDRESS(2500,$A$3+6,1,1)),$H$2)</f>
        <v>0.10123239436619719</v>
      </c>
      <c r="O25" s="10">
        <f t="shared" ref="O25:O33" ca="1" si="19">SUMIFS(INDIRECT(ADDRESS(2,MATCH($H$3, INDIRECT(ADDRESS(1,1,1,1,$I$2)&amp;":$XFD$1"),0)+8,1,1,$I$2)&amp;":"&amp;ADDRESS(2500,MATCH($H$3, INDIRECT(ADDRESS(1,1,1,1,$I$2)&amp;":$XFD$1"),0)+8,1,1)), INDIRECT(ADDRESS(2,14,1,1,$I$2)&amp;":$N$2500"),$A25,INDIRECT(ADDRESS(2,$A$3+6,1,1,$I$2)&amp;":"&amp;ADDRESS(2500,$A$3+6,1,1)),$H$2)/SUMIFS(INDIRECT(ADDRESS(2,MATCH($H$3, INDIRECT(ADDRESS(1,1,1,1,$I$2)&amp;":$XFD$1"),0),1,1, $I$2)&amp;":"&amp;ADDRESS(2500,MATCH($H$3,INDIRECT(ADDRESS(1,1,1,1,$I$2)&amp;":$XFD$1"),0),1,1)), INDIRECT(ADDRESS(2,14,1,1,$I$2)&amp;":$N$2500"),$A25,INDIRECT(ADDRESS(2,$A$3+6,1,1,$I$2)&amp;":"&amp;ADDRESS(2500,$A$3+6,1,1)),$H$2)</f>
        <v>5.4577464788732391E-2</v>
      </c>
    </row>
    <row r="26" spans="1:15" ht="20.399999999999999" customHeight="1" x14ac:dyDescent="0.35">
      <c r="A26" s="44">
        <v>11</v>
      </c>
      <c r="B26" s="45" t="s">
        <v>69</v>
      </c>
      <c r="C26" s="60"/>
      <c r="D26" s="46">
        <f t="shared" ca="1" si="10"/>
        <v>0.69</v>
      </c>
      <c r="E26" s="46">
        <f t="shared" ca="1" si="11"/>
        <v>0.2</v>
      </c>
      <c r="F26" s="46">
        <f t="shared" ca="1" si="12"/>
        <v>0.12</v>
      </c>
      <c r="H26" s="47">
        <f t="shared" ca="1" si="13"/>
        <v>-3</v>
      </c>
      <c r="I26" s="48">
        <f t="shared" ca="1" si="14"/>
        <v>0</v>
      </c>
      <c r="J26" s="48">
        <f t="shared" ca="1" si="15"/>
        <v>0</v>
      </c>
      <c r="K26" s="48">
        <f t="shared" ca="1" si="16"/>
        <v>0</v>
      </c>
      <c r="M26" s="10">
        <f t="shared" ca="1" si="17"/>
        <v>0.68838028169014087</v>
      </c>
      <c r="N26" s="10">
        <f t="shared" ca="1" si="18"/>
        <v>0.19630281690140844</v>
      </c>
      <c r="O26" s="10">
        <f t="shared" ca="1" si="19"/>
        <v>0.1153169014084507</v>
      </c>
    </row>
    <row r="27" spans="1:15" ht="20.399999999999999" customHeight="1" x14ac:dyDescent="0.35">
      <c r="A27" s="44">
        <v>12</v>
      </c>
      <c r="B27" s="45" t="s">
        <v>70</v>
      </c>
      <c r="C27" s="60"/>
      <c r="D27" s="46">
        <f t="shared" ca="1" si="10"/>
        <v>0.67</v>
      </c>
      <c r="E27" s="46">
        <f t="shared" ca="1" si="11"/>
        <v>0.21</v>
      </c>
      <c r="F27" s="46">
        <f t="shared" ca="1" si="12"/>
        <v>0.12</v>
      </c>
      <c r="H27" s="47">
        <f t="shared" ca="1" si="13"/>
        <v>-6</v>
      </c>
      <c r="I27" s="48">
        <f t="shared" ca="1" si="14"/>
        <v>-2</v>
      </c>
      <c r="J27" s="48">
        <f t="shared" ca="1" si="15"/>
        <v>0</v>
      </c>
      <c r="K27" s="48">
        <f t="shared" ca="1" si="16"/>
        <v>-2</v>
      </c>
      <c r="M27" s="10">
        <f t="shared" ca="1" si="17"/>
        <v>0.66901408450704225</v>
      </c>
      <c r="N27" s="10">
        <f t="shared" ca="1" si="18"/>
        <v>0.21390845070422534</v>
      </c>
      <c r="O27" s="10">
        <f t="shared" ca="1" si="19"/>
        <v>0.11707746478873239</v>
      </c>
    </row>
    <row r="28" spans="1:15" ht="20.399999999999999" customHeight="1" x14ac:dyDescent="0.35">
      <c r="A28" s="44">
        <v>13</v>
      </c>
      <c r="B28" s="45" t="s">
        <v>71</v>
      </c>
      <c r="C28" s="60"/>
      <c r="D28" s="46">
        <f t="shared" ca="1" si="10"/>
        <v>0.67</v>
      </c>
      <c r="E28" s="46">
        <f t="shared" ca="1" si="11"/>
        <v>0.18</v>
      </c>
      <c r="F28" s="46">
        <f t="shared" ca="1" si="12"/>
        <v>0.14000000000000001</v>
      </c>
      <c r="H28" s="47">
        <f t="shared" ca="1" si="13"/>
        <v>-5</v>
      </c>
      <c r="I28" s="48">
        <f t="shared" ca="1" si="14"/>
        <v>-1</v>
      </c>
      <c r="J28" s="48">
        <f t="shared" ca="1" si="15"/>
        <v>0</v>
      </c>
      <c r="K28" s="48">
        <f t="shared" ca="1" si="16"/>
        <v>-1</v>
      </c>
      <c r="M28" s="10">
        <f t="shared" ca="1" si="17"/>
        <v>0.67253521126760563</v>
      </c>
      <c r="N28" s="10">
        <f t="shared" ca="1" si="18"/>
        <v>0.18485915492957747</v>
      </c>
      <c r="O28" s="10">
        <f t="shared" ca="1" si="19"/>
        <v>0.14260563380281691</v>
      </c>
    </row>
    <row r="29" spans="1:15" ht="20.399999999999999" customHeight="1" x14ac:dyDescent="0.35">
      <c r="A29" s="44">
        <v>14</v>
      </c>
      <c r="B29" s="45" t="s">
        <v>72</v>
      </c>
      <c r="C29" s="60"/>
      <c r="D29" s="46">
        <f t="shared" ca="1" si="10"/>
        <v>0.56000000000000005</v>
      </c>
      <c r="E29" s="46">
        <f t="shared" ca="1" si="11"/>
        <v>0.23</v>
      </c>
      <c r="F29" s="46">
        <f t="shared" ca="1" si="12"/>
        <v>0.22</v>
      </c>
      <c r="H29" s="47">
        <f t="shared" ca="1" si="13"/>
        <v>-2</v>
      </c>
      <c r="I29" s="48">
        <f t="shared" ca="1" si="14"/>
        <v>-13</v>
      </c>
      <c r="J29" s="48">
        <f t="shared" ca="1" si="15"/>
        <v>0</v>
      </c>
      <c r="K29" s="48">
        <f t="shared" ca="1" si="16"/>
        <v>-13</v>
      </c>
      <c r="M29" s="10">
        <f t="shared" ca="1" si="17"/>
        <v>0.55721830985915488</v>
      </c>
      <c r="N29" s="10">
        <f t="shared" ca="1" si="18"/>
        <v>0.22535211267605634</v>
      </c>
      <c r="O29" s="10">
        <f t="shared" ca="1" si="19"/>
        <v>0.21742957746478872</v>
      </c>
    </row>
    <row r="30" spans="1:15" ht="20.399999999999999" customHeight="1" x14ac:dyDescent="0.35">
      <c r="A30" s="44">
        <v>15</v>
      </c>
      <c r="B30" s="45" t="s">
        <v>73</v>
      </c>
      <c r="C30" s="60"/>
      <c r="D30" s="46">
        <f t="shared" ca="1" si="10"/>
        <v>0.56999999999999995</v>
      </c>
      <c r="E30" s="46">
        <f t="shared" ca="1" si="11"/>
        <v>0.21</v>
      </c>
      <c r="F30" s="46">
        <f t="shared" ca="1" si="12"/>
        <v>0.22</v>
      </c>
      <c r="H30" s="47">
        <f t="shared" ca="1" si="13"/>
        <v>-3</v>
      </c>
      <c r="I30" s="48">
        <f t="shared" ca="1" si="14"/>
        <v>-12</v>
      </c>
      <c r="J30" s="48">
        <f t="shared" ca="1" si="15"/>
        <v>0</v>
      </c>
      <c r="K30" s="48">
        <f t="shared" ca="1" si="16"/>
        <v>-12</v>
      </c>
      <c r="M30" s="10">
        <f t="shared" ca="1" si="17"/>
        <v>0.56866197183098588</v>
      </c>
      <c r="N30" s="10">
        <f t="shared" ca="1" si="18"/>
        <v>0.20862676056338028</v>
      </c>
      <c r="O30" s="10">
        <f t="shared" ca="1" si="19"/>
        <v>0.22271126760563381</v>
      </c>
    </row>
    <row r="31" spans="1:15" ht="24" x14ac:dyDescent="0.35">
      <c r="A31" s="44">
        <v>16</v>
      </c>
      <c r="B31" s="45" t="s">
        <v>74</v>
      </c>
      <c r="C31" s="60"/>
      <c r="D31" s="46">
        <f t="shared" ca="1" si="10"/>
        <v>0.68</v>
      </c>
      <c r="E31" s="46">
        <f t="shared" ca="1" si="11"/>
        <v>0.19</v>
      </c>
      <c r="F31" s="46">
        <f t="shared" ca="1" si="12"/>
        <v>0.13</v>
      </c>
      <c r="H31" s="47">
        <f t="shared" ca="1" si="13"/>
        <v>-2</v>
      </c>
      <c r="I31" s="48">
        <f t="shared" ca="1" si="14"/>
        <v>0</v>
      </c>
      <c r="J31" s="48">
        <f t="shared" ca="1" si="15"/>
        <v>0</v>
      </c>
      <c r="K31" s="48">
        <f t="shared" ca="1" si="16"/>
        <v>0</v>
      </c>
      <c r="M31" s="10">
        <f t="shared" ca="1" si="17"/>
        <v>0.68397887323943662</v>
      </c>
      <c r="N31" s="10">
        <f t="shared" ca="1" si="18"/>
        <v>0.18573943661971831</v>
      </c>
      <c r="O31" s="10">
        <f t="shared" ca="1" si="19"/>
        <v>0.13028169014084506</v>
      </c>
    </row>
    <row r="32" spans="1:15" ht="20.399999999999999" customHeight="1" x14ac:dyDescent="0.35">
      <c r="A32" s="44">
        <v>17</v>
      </c>
      <c r="B32" s="45" t="s">
        <v>75</v>
      </c>
      <c r="C32" s="60"/>
      <c r="D32" s="46">
        <f t="shared" ca="1" si="10"/>
        <v>0.61</v>
      </c>
      <c r="E32" s="46">
        <f t="shared" ca="1" si="11"/>
        <v>0.21</v>
      </c>
      <c r="F32" s="46">
        <f t="shared" ca="1" si="12"/>
        <v>0.19</v>
      </c>
      <c r="H32" s="47">
        <f t="shared" ca="1" si="13"/>
        <v>-5</v>
      </c>
      <c r="I32" s="48">
        <f t="shared" ca="1" si="14"/>
        <v>-8</v>
      </c>
      <c r="J32" s="48">
        <f t="shared" ca="1" si="15"/>
        <v>0</v>
      </c>
      <c r="K32" s="48">
        <f t="shared" ca="1" si="16"/>
        <v>-8</v>
      </c>
      <c r="M32" s="10">
        <f t="shared" ca="1" si="17"/>
        <v>0.60739436619718312</v>
      </c>
      <c r="N32" s="10">
        <f t="shared" ca="1" si="18"/>
        <v>0.20598591549295775</v>
      </c>
      <c r="O32" s="10">
        <f t="shared" ca="1" si="19"/>
        <v>0.18661971830985916</v>
      </c>
    </row>
    <row r="33" spans="1:15" ht="20.399999999999999" customHeight="1" x14ac:dyDescent="0.35">
      <c r="A33" s="49">
        <v>18</v>
      </c>
      <c r="B33" s="50" t="str">
        <f>IF($H$3&lt;2024,"Bullying is not managed in my workplace",IF($H$3&gt;2024,"Bullying is managed in my workplace
(If a colleague were to raise concerns these will be dealt with appropriately)","Bullying is managed in my workplace
(Please note the wording of this question has changed from previous surveys based on feedback from colleagues)"))</f>
        <v>Bullying is managed in my workplace
(If a colleague were to raise concerns these will be dealt with appropriately)</v>
      </c>
      <c r="C33" s="60"/>
      <c r="D33" s="51">
        <f t="shared" ca="1" si="10"/>
        <v>0.66</v>
      </c>
      <c r="E33" s="51">
        <f t="shared" ca="1" si="11"/>
        <v>0.17</v>
      </c>
      <c r="F33" s="51">
        <f t="shared" ca="1" si="12"/>
        <v>0.17</v>
      </c>
      <c r="H33" s="52">
        <f t="shared" ca="1" si="13"/>
        <v>-1</v>
      </c>
      <c r="I33" s="53">
        <f t="shared" ca="1" si="14"/>
        <v>-3</v>
      </c>
      <c r="J33" s="53">
        <f t="shared" ca="1" si="15"/>
        <v>0</v>
      </c>
      <c r="K33" s="53">
        <f t="shared" ca="1" si="16"/>
        <v>-3</v>
      </c>
      <c r="M33" s="10">
        <f t="shared" ca="1" si="17"/>
        <v>0.65845070422535212</v>
      </c>
      <c r="N33" s="10">
        <f t="shared" ca="1" si="18"/>
        <v>0.17253521126760563</v>
      </c>
      <c r="O33" s="10">
        <f t="shared" ca="1" si="19"/>
        <v>0.16901408450704225</v>
      </c>
    </row>
    <row r="34" spans="1:15" ht="20.399999999999999" customHeight="1" x14ac:dyDescent="0.35">
      <c r="A34" s="54"/>
      <c r="B34" s="30" t="s">
        <v>76</v>
      </c>
      <c r="C34" s="55"/>
      <c r="D34" s="56"/>
      <c r="E34" s="56"/>
      <c r="F34" s="56"/>
      <c r="H34" s="57"/>
      <c r="I34" s="58"/>
      <c r="J34" s="59"/>
      <c r="K34" s="58"/>
    </row>
    <row r="35" spans="1:15" ht="20.399999999999999" customHeight="1" x14ac:dyDescent="0.35">
      <c r="A35" s="36">
        <v>19</v>
      </c>
      <c r="B35" s="37" t="s">
        <v>77</v>
      </c>
      <c r="C35" s="60"/>
      <c r="D35" s="39">
        <f t="shared" ref="D35:D46" ca="1" si="20">IFERROR(IF(ROUND(M35,2)&lt;0.08,"",ROUND(M35,2)),"")</f>
        <v>0.72</v>
      </c>
      <c r="E35" s="39">
        <f t="shared" ref="E35:E46" ca="1" si="21">IFERROR(IF(ROUND(N35,2)&lt;0.08,"",ROUND(N35,2)),"")</f>
        <v>0.15</v>
      </c>
      <c r="F35" s="39">
        <f t="shared" ref="F35:F46" ca="1" si="22">IFERROR(IF(ROUND(O35,2)&lt;0.08,"",ROUND(O35,2)),"")</f>
        <v>0.13</v>
      </c>
      <c r="H35" s="61">
        <f t="shared" ref="H35:H46" ca="1" si="23">IFERROR(ROUND(IF($H$3=2019,"",100*(SUMIFS(INDIRECT(ADDRESS(1,MATCH($H$3,INDIRECT(ADDRESS(1,1,1,1,$I$2)&amp;":$XFD$1"),0)+6,1,1, $I$2)&amp;":"&amp;ADDRESS(2500,MATCH($H$3, INDIRECT(ADDRESS(1,1,1,1,$I$2)&amp;":$XFD$1"),0)+6,1,1)),INDIRECT(ADDRESS(1,14,1,1, $I$2)&amp;":$N$2500"),$A35,INDIRECT(ADDRESS(1,$A$3+6,1,1, $I$2)&amp;":"&amp;ADDRESS(2500,$A$3+6,1,1)),$H$2)/SUMIFS(INDIRECT(ADDRESS(1,MATCH($H$3, INDIRECT(ADDRESS(1,1,1,1,$I$2)&amp;":$XFD$1"),0),1,1,$I$2)&amp;":"&amp;ADDRESS(2500,MATCH($H$3, INDIRECT(ADDRESS(1,1,1,1,$I$2)&amp;":$XFD$1"),0),1,1)), INDIRECT(ADDRESS(1,14,1,1, $I$2)&amp;":$N$2500"),$A35,INDIRECT(ADDRESS(1,$A$3+6,1,1,$I$2)&amp;":"&amp;ADDRESS(2500,$A$3+6,1,1)),$H$2)-SUMIFS(INDIRECT(ADDRESS(1,MATCH($J$3,INDIRECT(ADDRESS(1,1,1,1,$I$2)&amp;":$XFD$1"),0)+6,1,1, $I$2)&amp;":"&amp;ADDRESS(2500,MATCH($J$3, INDIRECT(ADDRESS(1,1,1,1,$I$2)&amp;":$XFD$1"),0)+6,1,1)),INDIRECT(ADDRESS(1,14,1,1, $I$2)&amp;":$N$2500"),$A35,INDIRECT(ADDRESS(1,$A$3+6,1,1, $I$2)&amp;":"&amp;ADDRESS(2500,$A$3+6,1,1)),$H$2)/SUMIFS(INDIRECT(ADDRESS(1,MATCH($J$3, INDIRECT(ADDRESS(1,1,1,1,$I$2)&amp;":$XFD$1"),0),1,1,$I$2)&amp;":"&amp;ADDRESS(2500,MATCH($J$3, INDIRECT(ADDRESS(1,1,1,1,$I$2)&amp;":$XFD$1"),0),1,1)), INDIRECT(ADDRESS(1,14,1,1, $I$2)&amp;":$N$2500"),$A35,INDIRECT(ADDRESS(1,$A$3+6,1,1,$I$2)&amp;":"&amp;ADDRESS(2500,$A$3+6,1,1)),$H$2))),0),"")</f>
        <v>-4</v>
      </c>
      <c r="I35" s="43">
        <f t="shared" ref="I35:I46" ca="1" si="24">IFERROR(ROUND(100*($M35-$M$48),0),"")</f>
        <v>4</v>
      </c>
      <c r="J35" s="43">
        <f t="shared" ref="J35:J46" ca="1" si="25">ROUND(100*($M35-SUMIFS(INDIRECT(ADDRESS(1,MATCH($H$3, INDIRECT(ADDRESS(1,1,1,1,$I$2)&amp;":$XFD$1"),0)+6,1,1,$I$2)&amp;":"&amp;ADDRESS(2500,MATCH($H$3, INDIRECT(ADDRESS(1,1,1,1,$I$2)&amp;":$XFD$1"),0)+6,1,1)), INDIRECT(ADDRESS(1,14,1,1,$I$2)&amp;":$N$2500"),$A35)/SUMIFS(INDIRECT(ADDRESS(1,MATCH($H$3, INDIRECT(ADDRESS(1,1,1,1,$I$2)&amp;":$XFD$1"),0),1,1, $I$2)&amp;":"&amp;ADDRESS(2500,MATCH($H$3,INDIRECT(ADDRESS(1,1,1,1,$I$2)&amp;":$XFD$1"),0),1,1)), INDIRECT(ADDRESS(1,14,1,1,$I$2)&amp;":$N$2500"),$A35)),0)</f>
        <v>0</v>
      </c>
      <c r="K35" s="43">
        <f t="shared" ref="K35:K46" ca="1" si="26">ROUND(100*($M35-SUM(INDIRECT(ADDRESS(2,MATCH($H$3,INDIRECT(ADDRESS(1,1,1,1,$I$2)&amp;":$XFD$1"),0)+6,1,1,$I$2)&amp;":"&amp;ADDRESS(2500,MATCH($H$3, INDIRECT(ADDRESS(1,1,1,1,$I$2)&amp;":$XFD$1"),0)+6,1,1)),)/SUM(INDIRECT(ADDRESS(2,MATCH($H$3, INDIRECT(ADDRESS(1,1,1,1,$I$2)&amp;":$XFD$1"),0),1,1, $I$2)&amp;":"&amp;ADDRESS(2500,MATCH($H$3, INDIRECT(ADDRESS(1,1,1,1,$I$2)&amp;":$XFD$1"),0),1,1)))),0)</f>
        <v>4</v>
      </c>
      <c r="M35" s="10">
        <f t="shared" ref="M35:M46" ca="1" si="27">SUMIFS(INDIRECT(ADDRESS(2,MATCH($H$3, INDIRECT(ADDRESS(1,1,1,1,$I$2)&amp;":$XFD$1"),0)+6,1,1,$I$2)&amp;":"&amp;ADDRESS(2500,MATCH($H$3, INDIRECT(ADDRESS(1,1,1,1,$I$2)&amp;":$XFD$1"),0)+6,1,1)), INDIRECT(ADDRESS(2,14,1,1,$I$2)&amp;":$N$2500"),$A35,INDIRECT(ADDRESS(2,$A$3+6,1,1,$I$2)&amp;":"&amp;ADDRESS(2500,$A$3+6,1,1)),$H$2)/SUMIFS(INDIRECT(ADDRESS(2,MATCH($H$3, INDIRECT(ADDRESS(1,1,1,1,$I$2)&amp;":$XFD$1"),0),1,1, $I$2)&amp;":"&amp;ADDRESS(2500,MATCH($H$3,INDIRECT(ADDRESS(1,1,1,1,$I$2)&amp;":$XFD$1"),0),1,1)), INDIRECT(ADDRESS(2,14,1,1,$I$2)&amp;":$N$2500"),$A35,INDIRECT(ADDRESS(2,$A$3+6,1,1,$I$2)&amp;":"&amp;ADDRESS(2500,$A$3+6,1,1)),$H$2)</f>
        <v>0.72095070422535212</v>
      </c>
      <c r="N35" s="10">
        <f t="shared" ref="N35:N46" ca="1" si="28">SUMIFS(INDIRECT(ADDRESS(2,MATCH($H$3, INDIRECT(ADDRESS(1,1,1,1,$I$2)&amp;":$XFD$1"),0)+7,1,1,$I$2)&amp;":"&amp;ADDRESS(2500,MATCH($H$3, INDIRECT(ADDRESS(1,1,1,1,$I$2)&amp;":$XFD$1"),0)+7,1,1)), INDIRECT(ADDRESS(2,14,1,1,$I$2)&amp;":$N$2500"),$A35,INDIRECT(ADDRESS(2,$A$3+6,1,1,$I$2)&amp;":"&amp;ADDRESS(2500,$A$3+6,1,1)),$H$2)/SUMIFS(INDIRECT(ADDRESS(2,MATCH($H$3, INDIRECT(ADDRESS(1,1,1,1,$I$2)&amp;":$XFD$1"),0),1,1, $I$2)&amp;":"&amp;ADDRESS(2500,MATCH($H$3,INDIRECT(ADDRESS(1,1,1,1,$I$2)&amp;":$XFD$1"),0),1,1)), INDIRECT(ADDRESS(2,14,1,1,$I$2)&amp;":$N$2500"),$A35,INDIRECT(ADDRESS(2,$A$3+6,1,1,$I$2)&amp;":"&amp;ADDRESS(2500,$A$3+6,1,1)),$H$2)</f>
        <v>0.1505281690140845</v>
      </c>
      <c r="O35" s="10">
        <f t="shared" ref="O35:O46" ca="1" si="29">SUMIFS(INDIRECT(ADDRESS(2,MATCH($H$3, INDIRECT(ADDRESS(1,1,1,1,$I$2)&amp;":$XFD$1"),0)+8,1,1,$I$2)&amp;":"&amp;ADDRESS(2500,MATCH($H$3, INDIRECT(ADDRESS(1,1,1,1,$I$2)&amp;":$XFD$1"),0)+8,1,1)), INDIRECT(ADDRESS(2,14,1,1,$I$2)&amp;":$N$2500"),$A35,INDIRECT(ADDRESS(2,$A$3+6,1,1,$I$2)&amp;":"&amp;ADDRESS(2500,$A$3+6,1,1)),$H$2)/SUMIFS(INDIRECT(ADDRESS(2,MATCH($H$3, INDIRECT(ADDRESS(1,1,1,1,$I$2)&amp;":$XFD$1"),0),1,1, $I$2)&amp;":"&amp;ADDRESS(2500,MATCH($H$3,INDIRECT(ADDRESS(1,1,1,1,$I$2)&amp;":$XFD$1"),0),1,1)), INDIRECT(ADDRESS(2,14,1,1,$I$2)&amp;":$N$2500"),$A35,INDIRECT(ADDRESS(2,$A$3+6,1,1,$I$2)&amp;":"&amp;ADDRESS(2500,$A$3+6,1,1)),$H$2)</f>
        <v>0.12852112676056338</v>
      </c>
    </row>
    <row r="36" spans="1:15" ht="20.399999999999999" customHeight="1" x14ac:dyDescent="0.35">
      <c r="A36" s="44">
        <v>20</v>
      </c>
      <c r="B36" s="45" t="s">
        <v>78</v>
      </c>
      <c r="C36" s="38"/>
      <c r="D36" s="46">
        <f t="shared" ca="1" si="20"/>
        <v>0.64</v>
      </c>
      <c r="E36" s="46">
        <f t="shared" ca="1" si="21"/>
        <v>0.18</v>
      </c>
      <c r="F36" s="46">
        <f t="shared" ca="1" si="22"/>
        <v>0.18</v>
      </c>
      <c r="H36" s="47">
        <f t="shared" ca="1" si="23"/>
        <v>-4</v>
      </c>
      <c r="I36" s="48">
        <f t="shared" ca="1" si="24"/>
        <v>-4</v>
      </c>
      <c r="J36" s="48">
        <f t="shared" ca="1" si="25"/>
        <v>0</v>
      </c>
      <c r="K36" s="48">
        <f t="shared" ca="1" si="26"/>
        <v>-4</v>
      </c>
      <c r="M36" s="10">
        <f t="shared" ca="1" si="27"/>
        <v>0.63996478873239437</v>
      </c>
      <c r="N36" s="10">
        <f t="shared" ca="1" si="28"/>
        <v>0.17869718309859156</v>
      </c>
      <c r="O36" s="10">
        <f t="shared" ca="1" si="29"/>
        <v>0.18133802816901409</v>
      </c>
    </row>
    <row r="37" spans="1:15" ht="20.399999999999999" customHeight="1" x14ac:dyDescent="0.35">
      <c r="A37" s="44">
        <v>21</v>
      </c>
      <c r="B37" s="45" t="s">
        <v>79</v>
      </c>
      <c r="C37" s="38"/>
      <c r="D37" s="46">
        <f t="shared" ca="1" si="20"/>
        <v>0.67</v>
      </c>
      <c r="E37" s="46">
        <f t="shared" ca="1" si="21"/>
        <v>0.16</v>
      </c>
      <c r="F37" s="46">
        <f t="shared" ca="1" si="22"/>
        <v>0.17</v>
      </c>
      <c r="H37" s="47">
        <f t="shared" ca="1" si="23"/>
        <v>-3</v>
      </c>
      <c r="I37" s="48">
        <f t="shared" ca="1" si="24"/>
        <v>-1</v>
      </c>
      <c r="J37" s="48">
        <f t="shared" ca="1" si="25"/>
        <v>0</v>
      </c>
      <c r="K37" s="48">
        <f t="shared" ca="1" si="26"/>
        <v>-1</v>
      </c>
      <c r="M37" s="10">
        <f t="shared" ca="1" si="27"/>
        <v>0.67429577464788737</v>
      </c>
      <c r="N37" s="10">
        <f t="shared" ca="1" si="28"/>
        <v>0.15669014084507044</v>
      </c>
      <c r="O37" s="10">
        <f t="shared" ca="1" si="29"/>
        <v>0.16901408450704225</v>
      </c>
    </row>
    <row r="38" spans="1:15" ht="20.399999999999999" customHeight="1" x14ac:dyDescent="0.35">
      <c r="A38" s="44">
        <v>22</v>
      </c>
      <c r="B38" s="45" t="s">
        <v>80</v>
      </c>
      <c r="C38" s="38"/>
      <c r="D38" s="46">
        <f t="shared" ca="1" si="20"/>
        <v>0.84</v>
      </c>
      <c r="E38" s="46">
        <f t="shared" ca="1" si="21"/>
        <v>0.08</v>
      </c>
      <c r="F38" s="46">
        <f t="shared" ca="1" si="22"/>
        <v>0.08</v>
      </c>
      <c r="H38" s="47">
        <f t="shared" ca="1" si="23"/>
        <v>-4</v>
      </c>
      <c r="I38" s="48">
        <f t="shared" ca="1" si="24"/>
        <v>15</v>
      </c>
      <c r="J38" s="48">
        <f t="shared" ca="1" si="25"/>
        <v>0</v>
      </c>
      <c r="K38" s="48">
        <f t="shared" ca="1" si="26"/>
        <v>15</v>
      </c>
      <c r="M38" s="10">
        <f t="shared" ca="1" si="27"/>
        <v>0.835387323943662</v>
      </c>
      <c r="N38" s="10">
        <f t="shared" ca="1" si="28"/>
        <v>8.0105633802816906E-2</v>
      </c>
      <c r="O38" s="10">
        <f t="shared" ca="1" si="29"/>
        <v>8.4507042253521125E-2</v>
      </c>
    </row>
    <row r="39" spans="1:15" ht="20.399999999999999" customHeight="1" x14ac:dyDescent="0.35">
      <c r="A39" s="44">
        <v>23</v>
      </c>
      <c r="B39" s="45" t="s">
        <v>81</v>
      </c>
      <c r="C39" s="38"/>
      <c r="D39" s="46">
        <f t="shared" ca="1" si="20"/>
        <v>0.72</v>
      </c>
      <c r="E39" s="46">
        <f t="shared" ca="1" si="21"/>
        <v>0.14000000000000001</v>
      </c>
      <c r="F39" s="46">
        <f t="shared" ca="1" si="22"/>
        <v>0.14000000000000001</v>
      </c>
      <c r="H39" s="47">
        <f t="shared" ca="1" si="23"/>
        <v>-5</v>
      </c>
      <c r="I39" s="48">
        <f t="shared" ca="1" si="24"/>
        <v>4</v>
      </c>
      <c r="J39" s="48">
        <f t="shared" ca="1" si="25"/>
        <v>0</v>
      </c>
      <c r="K39" s="48">
        <f t="shared" ca="1" si="26"/>
        <v>4</v>
      </c>
      <c r="M39" s="10">
        <f t="shared" ca="1" si="27"/>
        <v>0.721830985915493</v>
      </c>
      <c r="N39" s="10">
        <f t="shared" ca="1" si="28"/>
        <v>0.13908450704225353</v>
      </c>
      <c r="O39" s="10">
        <f t="shared" ca="1" si="29"/>
        <v>0.13908450704225353</v>
      </c>
    </row>
    <row r="40" spans="1:15" ht="20.399999999999999" customHeight="1" x14ac:dyDescent="0.35">
      <c r="A40" s="44">
        <v>24</v>
      </c>
      <c r="B40" s="45" t="s">
        <v>82</v>
      </c>
      <c r="C40" s="38"/>
      <c r="D40" s="46">
        <f t="shared" ca="1" si="20"/>
        <v>0.7</v>
      </c>
      <c r="E40" s="46">
        <f t="shared" ca="1" si="21"/>
        <v>0.15</v>
      </c>
      <c r="F40" s="46">
        <f t="shared" ca="1" si="22"/>
        <v>0.15</v>
      </c>
      <c r="H40" s="47">
        <f t="shared" ca="1" si="23"/>
        <v>-3</v>
      </c>
      <c r="I40" s="48">
        <f t="shared" ca="1" si="24"/>
        <v>2</v>
      </c>
      <c r="J40" s="48">
        <f t="shared" ca="1" si="25"/>
        <v>0</v>
      </c>
      <c r="K40" s="48">
        <f t="shared" ca="1" si="26"/>
        <v>2</v>
      </c>
      <c r="M40" s="10">
        <f t="shared" ca="1" si="27"/>
        <v>0.69982394366197187</v>
      </c>
      <c r="N40" s="10">
        <f t="shared" ca="1" si="28"/>
        <v>0.15316901408450703</v>
      </c>
      <c r="O40" s="10">
        <f t="shared" ca="1" si="29"/>
        <v>0.14700704225352113</v>
      </c>
    </row>
    <row r="41" spans="1:15" ht="20.399999999999999" customHeight="1" x14ac:dyDescent="0.35">
      <c r="A41" s="44">
        <v>25</v>
      </c>
      <c r="B41" s="45" t="s">
        <v>83</v>
      </c>
      <c r="C41" s="38"/>
      <c r="D41" s="46">
        <f t="shared" ca="1" si="20"/>
        <v>0.7</v>
      </c>
      <c r="E41" s="46">
        <f t="shared" ca="1" si="21"/>
        <v>0.15</v>
      </c>
      <c r="F41" s="46">
        <f t="shared" ca="1" si="22"/>
        <v>0.16</v>
      </c>
      <c r="H41" s="47">
        <f t="shared" ca="1" si="23"/>
        <v>-4</v>
      </c>
      <c r="I41" s="48">
        <f t="shared" ca="1" si="24"/>
        <v>1</v>
      </c>
      <c r="J41" s="48">
        <f t="shared" ca="1" si="25"/>
        <v>0</v>
      </c>
      <c r="K41" s="48">
        <f t="shared" ca="1" si="26"/>
        <v>1</v>
      </c>
      <c r="M41" s="10">
        <f t="shared" ca="1" si="27"/>
        <v>0.69542253521126762</v>
      </c>
      <c r="N41" s="10">
        <f t="shared" ca="1" si="28"/>
        <v>0.14700704225352113</v>
      </c>
      <c r="O41" s="10">
        <f t="shared" ca="1" si="29"/>
        <v>0.15757042253521128</v>
      </c>
    </row>
    <row r="42" spans="1:15" ht="20.399999999999999" customHeight="1" x14ac:dyDescent="0.35">
      <c r="A42" s="44">
        <v>26</v>
      </c>
      <c r="B42" s="45" t="s">
        <v>84</v>
      </c>
      <c r="C42" s="38"/>
      <c r="D42" s="46">
        <f t="shared" ca="1" si="20"/>
        <v>0.67</v>
      </c>
      <c r="E42" s="46">
        <f t="shared" ca="1" si="21"/>
        <v>0.17</v>
      </c>
      <c r="F42" s="46">
        <f t="shared" ca="1" si="22"/>
        <v>0.16</v>
      </c>
      <c r="H42" s="47">
        <f t="shared" ca="1" si="23"/>
        <v>-5</v>
      </c>
      <c r="I42" s="48">
        <f t="shared" ca="1" si="24"/>
        <v>-1</v>
      </c>
      <c r="J42" s="48">
        <f t="shared" ca="1" si="25"/>
        <v>0</v>
      </c>
      <c r="K42" s="48">
        <f t="shared" ca="1" si="26"/>
        <v>-1</v>
      </c>
      <c r="M42" s="10">
        <f t="shared" ca="1" si="27"/>
        <v>0.6734154929577465</v>
      </c>
      <c r="N42" s="10">
        <f t="shared" ca="1" si="28"/>
        <v>0.16637323943661972</v>
      </c>
      <c r="O42" s="10">
        <f t="shared" ca="1" si="29"/>
        <v>0.16021126760563381</v>
      </c>
    </row>
    <row r="43" spans="1:15" ht="20.399999999999999" customHeight="1" x14ac:dyDescent="0.35">
      <c r="A43" s="44">
        <v>27</v>
      </c>
      <c r="B43" s="45" t="s">
        <v>85</v>
      </c>
      <c r="C43" s="38"/>
      <c r="D43" s="46">
        <f t="shared" ca="1" si="20"/>
        <v>0.71</v>
      </c>
      <c r="E43" s="46">
        <f t="shared" ca="1" si="21"/>
        <v>0.17</v>
      </c>
      <c r="F43" s="46">
        <f t="shared" ca="1" si="22"/>
        <v>0.13</v>
      </c>
      <c r="H43" s="47">
        <f t="shared" ca="1" si="23"/>
        <v>-3</v>
      </c>
      <c r="I43" s="48">
        <f t="shared" ca="1" si="24"/>
        <v>2</v>
      </c>
      <c r="J43" s="48">
        <f t="shared" ca="1" si="25"/>
        <v>0</v>
      </c>
      <c r="K43" s="48">
        <f t="shared" ca="1" si="26"/>
        <v>2</v>
      </c>
      <c r="M43" s="10">
        <f t="shared" ca="1" si="27"/>
        <v>0.70598591549295775</v>
      </c>
      <c r="N43" s="10">
        <f t="shared" ca="1" si="28"/>
        <v>0.16549295774647887</v>
      </c>
      <c r="O43" s="10">
        <f t="shared" ca="1" si="29"/>
        <v>0.12852112676056338</v>
      </c>
    </row>
    <row r="44" spans="1:15" ht="20.399999999999999" customHeight="1" x14ac:dyDescent="0.35">
      <c r="A44" s="44">
        <v>28</v>
      </c>
      <c r="B44" s="45" t="s">
        <v>86</v>
      </c>
      <c r="C44" s="38"/>
      <c r="D44" s="46">
        <f t="shared" ca="1" si="20"/>
        <v>0.88</v>
      </c>
      <c r="E44" s="46" t="str">
        <f t="shared" ca="1" si="21"/>
        <v/>
      </c>
      <c r="F44" s="46" t="str">
        <f t="shared" ca="1" si="22"/>
        <v/>
      </c>
      <c r="H44" s="47">
        <f t="shared" ca="1" si="23"/>
        <v>-4</v>
      </c>
      <c r="I44" s="48">
        <f t="shared" ca="1" si="24"/>
        <v>20</v>
      </c>
      <c r="J44" s="48">
        <f t="shared" ca="1" si="25"/>
        <v>0</v>
      </c>
      <c r="K44" s="48">
        <f t="shared" ca="1" si="26"/>
        <v>20</v>
      </c>
      <c r="M44" s="10">
        <f t="shared" ca="1" si="27"/>
        <v>0.88116197183098588</v>
      </c>
      <c r="N44" s="10">
        <f t="shared" ca="1" si="28"/>
        <v>5.8098591549295774E-2</v>
      </c>
      <c r="O44" s="10">
        <f t="shared" ca="1" si="29"/>
        <v>6.0739436619718312E-2</v>
      </c>
    </row>
    <row r="45" spans="1:15" ht="24" x14ac:dyDescent="0.35">
      <c r="A45" s="44">
        <v>29</v>
      </c>
      <c r="B45" s="45" t="s">
        <v>87</v>
      </c>
      <c r="C45" s="38"/>
      <c r="D45" s="46">
        <f t="shared" ca="1" si="20"/>
        <v>0.66</v>
      </c>
      <c r="E45" s="46">
        <f t="shared" ca="1" si="21"/>
        <v>0.16</v>
      </c>
      <c r="F45" s="46">
        <f t="shared" ca="1" si="22"/>
        <v>0.17</v>
      </c>
      <c r="H45" s="47">
        <f t="shared" ca="1" si="23"/>
        <v>-4</v>
      </c>
      <c r="I45" s="48">
        <f t="shared" ca="1" si="24"/>
        <v>-2</v>
      </c>
      <c r="J45" s="48">
        <f t="shared" ca="1" si="25"/>
        <v>0</v>
      </c>
      <c r="K45" s="48">
        <f t="shared" ca="1" si="26"/>
        <v>-2</v>
      </c>
      <c r="M45" s="10">
        <f t="shared" ca="1" si="27"/>
        <v>0.66285211267605637</v>
      </c>
      <c r="N45" s="10">
        <f t="shared" ca="1" si="28"/>
        <v>0.16285211267605634</v>
      </c>
      <c r="O45" s="10">
        <f t="shared" ca="1" si="29"/>
        <v>0.17429577464788731</v>
      </c>
    </row>
    <row r="46" spans="1:15" ht="20.399999999999999" customHeight="1" x14ac:dyDescent="0.35">
      <c r="A46" s="49">
        <v>30</v>
      </c>
      <c r="B46" s="50" t="s">
        <v>88</v>
      </c>
      <c r="C46" s="38"/>
      <c r="D46" s="51">
        <f t="shared" ca="1" si="20"/>
        <v>0.72</v>
      </c>
      <c r="E46" s="51">
        <f t="shared" ca="1" si="21"/>
        <v>0.14000000000000001</v>
      </c>
      <c r="F46" s="51">
        <f t="shared" ca="1" si="22"/>
        <v>0.14000000000000001</v>
      </c>
      <c r="H46" s="52">
        <f t="shared" ca="1" si="23"/>
        <v>-3</v>
      </c>
      <c r="I46" s="53">
        <f t="shared" ca="1" si="24"/>
        <v>3</v>
      </c>
      <c r="J46" s="53">
        <f t="shared" ca="1" si="25"/>
        <v>0</v>
      </c>
      <c r="K46" s="53">
        <f t="shared" ca="1" si="26"/>
        <v>3</v>
      </c>
      <c r="M46" s="10">
        <f t="shared" ca="1" si="27"/>
        <v>0.71830985915492962</v>
      </c>
      <c r="N46" s="10">
        <f t="shared" ca="1" si="28"/>
        <v>0.14348591549295775</v>
      </c>
      <c r="O46" s="10">
        <f t="shared" ca="1" si="29"/>
        <v>0.13820422535211269</v>
      </c>
    </row>
    <row r="47" spans="1:15" ht="5" customHeight="1" x14ac:dyDescent="0.35">
      <c r="A47" s="62"/>
      <c r="B47" s="63"/>
      <c r="C47" s="38"/>
      <c r="H47" s="64"/>
      <c r="I47" s="65"/>
      <c r="J47" s="66"/>
      <c r="K47" s="58"/>
    </row>
    <row r="48" spans="1:15" ht="30" customHeight="1" x14ac:dyDescent="0.35">
      <c r="A48" s="67"/>
      <c r="B48" s="68" t="s">
        <v>89</v>
      </c>
      <c r="C48" s="69"/>
      <c r="D48" s="70">
        <f ca="1">IFERROR(IF(ROUND(M48,2)&lt;0.08,"",ROUND(M48,2)),"")</f>
        <v>0.68</v>
      </c>
      <c r="E48" s="70">
        <f ca="1">IFERROR(IF(ROUND(N48,2)&lt;0.08,"",ROUND(N48,2)),"")</f>
        <v>0.17</v>
      </c>
      <c r="F48" s="70">
        <f ca="1">IFERROR(IF(ROUND(O48,2)&lt;0.08,"",ROUND(O48,2)),"")</f>
        <v>0.15</v>
      </c>
      <c r="H48" s="71">
        <f ca="1">IFERROR(IF($H$3=2019,"",100*(SUMIFS(INDIRECT(ADDRESS(2,MATCH($H$3,INDIRECT(ADDRESS(1,1,1,1,$I$2)&amp;":$XFD$1"),0)+6,1,1,$I$2)&amp;":"&amp;ADDRESS(2500,MATCH($H$3, INDIRECT(ADDRESS(1,1,1,1,$I$2)&amp;":$XFD$1"),0)+6,1,1)),INDIRECT(ADDRESS(2,$A$3+6,1,1, $I$2)&amp;":"&amp;ADDRESS(2500,$A$3+6,1,1)),$H$2)/SUMIFS(INDIRECT(ADDRESS(2,MATCH($H$3, INDIRECT(ADDRESS(1,1,1,1,$I$2)&amp;":$XFD$1"),0),1,1, $I$2)&amp;":"&amp;ADDRESS(2500,MATCH($H$3, INDIRECT(ADDRESS(1,1,1,1,$I$2)&amp;":$XFD$1"),0),1,1)),INDIRECT(ADDRESS(2,$A$3+6,1,1, $I$2)&amp;":"&amp;ADDRESS(2500,$A$3+6,1,1)),$H$2)-SUMIFS(INDIRECT(ADDRESS(2,MATCH($J$3,INDIRECT(ADDRESS(1,1,1,1,$I$2)&amp;":$XFD$1"),0)+6,1,1,$I$2)&amp;":"&amp;ADDRESS(2500,MATCH($J$3, INDIRECT(ADDRESS(1,1,1,1,$I$2)&amp;":$XFD$1"),0)+6,1,1)),INDIRECT(ADDRESS(2,$A$3+6,1,1, $I$2)&amp;":"&amp;ADDRESS(2500,$A$3+6,1,1)),$H$2)/SUMIFS(INDIRECT(ADDRESS(2,MATCH($J$3, INDIRECT(ADDRESS(1,1,1,1,$I$2)&amp;":$XFD$1"),0),1,1, $I$2)&amp;":"&amp;ADDRESS(2500,MATCH($J$3, INDIRECT(ADDRESS(1,1,1,1,$I$2)&amp;":$XFD$1"),0),1,1)),INDIRECT(ADDRESS(2,$A$3+6,1,1, $I$2)&amp;":"&amp;ADDRESS(2500,$A$3+6,1,1)),$H$2))),"")</f>
        <v>-2.7686237466552965</v>
      </c>
      <c r="I48" s="72"/>
      <c r="J48" s="53">
        <f ca="1">ROUND(100*($M$48-SUM(INDIRECT(ADDRESS(2,MATCH($H$3,INDIRECT(ADDRESS(1,1,1,1,$I$2)&amp;":$XFD$1"),0)+6,1,1,$I$2)&amp;":"&amp;ADDRESS(2500,MATCH($H$3, INDIRECT(ADDRESS(1,1,1,1,$I$2)&amp;":$XFD$1"),0)+6,1,1)),)/SUM(INDIRECT(ADDRESS(2,MATCH($H$3, INDIRECT(ADDRESS(1,1,1,1,$I$2)&amp;":$XFD$1"),0),1,1, $I$2)&amp;":"&amp;ADDRESS(2500,MATCH($H$3, INDIRECT(ADDRESS(1,1,1,1,$I$2)&amp;":$XFD$1"),0),1,1)))),0)</f>
        <v>0</v>
      </c>
      <c r="K48" s="72" t="str">
        <f ca="1">IFERROR(ROUND(100*($M48-SUMIFS(INDIRECT(ADDRESS(1,MATCH($H$3,'GL Data 2022'!$1:$1,0)-3,1,1,"Gl Data")&amp;":"&amp;ADDRESS(2500,MATCH($H$3,'GL Data 2022'!$1:$1,0)-3,1,1)),'GL Data 2022'!$G$1:$G$1831,"Glasgow Life")/SUMIFS(INDIRECT(ADDRESS(1,MATCH($H$3,'GL Data 2022'!$1:$1,0),1,1,"Gl Data")&amp;":"&amp;ADDRESS(2500,MATCH($H$3,'GL Data 2022'!$1:$1,0),1,1)),'GL Data 2022'!$G$1:$G$1831,"Glasgow Life")),0),"")</f>
        <v/>
      </c>
      <c r="M48" s="10">
        <f ca="1">SUMIFS(INDIRECT(ADDRESS(2,MATCH($H$3,INDIRECT(ADDRESS(1,1,1,1,$I$2)&amp;":$XFD$1"),0)+6,1,1,$I$2)&amp;":"&amp;ADDRESS(2500,MATCH($H$3, INDIRECT(ADDRESS(1,1,1,1,$I$2)&amp;":$XFD$1"),0)+6,1,1)),INDIRECT(ADDRESS(2,$A$3+6,1,1, $I$2)&amp;":"&amp;ADDRESS(2500,$A$3+6,1,1)),$H$2)/SUMIFS(INDIRECT(ADDRESS(2,MATCH($H$3, INDIRECT(ADDRESS(1,1,1,1,$I$2)&amp;":$XFD$1"),0),1,1, $I$2)&amp;":"&amp;ADDRESS(2500,MATCH($H$3, INDIRECT(ADDRESS(1,1,1,1,$I$2)&amp;":$XFD$1"),0),1,1)),INDIRECT(ADDRESS(2,$A$3+6,1,1, $I$2)&amp;":"&amp;ADDRESS(2500,$A$3+6,1,1)),$H$2)</f>
        <v>0.68424295774647892</v>
      </c>
      <c r="N48" s="10">
        <f ca="1">SUMIFS(INDIRECT(ADDRESS(2,MATCH($H$3,INDIRECT(ADDRESS(1,1,1,1,$I$2)&amp;":$XFD$1"),0)+7,1,1,$I$2)&amp;":"&amp;ADDRESS(2500,MATCH($H$3, INDIRECT(ADDRESS(1,1,1,1,$I$2)&amp;":$XFD$1"),0)+7,1,1)),INDIRECT(ADDRESS(2,$A$3+6,1,1, $I$2)&amp;":"&amp;ADDRESS(2500,$A$3+6,1,1)),$H$2)/SUMIFS(INDIRECT(ADDRESS(2,MATCH($H$3, INDIRECT(ADDRESS(1,1,1,1,$I$2)&amp;":$XFD$1"),0),1,1, $I$2)&amp;":"&amp;ADDRESS(2500,MATCH($H$3, INDIRECT(ADDRESS(1,1,1,1,$I$2)&amp;":$XFD$1"),0),1,1)),INDIRECT(ADDRESS(2,$A$3+6,1,1, $I$2)&amp;":"&amp;ADDRESS(2500,$A$3+6,1,1)),$H$2)</f>
        <v>0.16828051643192488</v>
      </c>
      <c r="O48" s="10">
        <f ca="1">SUMIFS(INDIRECT(ADDRESS(2,MATCH($H$3,INDIRECT(ADDRESS(1,1,1,1,$I$2)&amp;":$XFD$1"),0)+8,1,1,$I$2)&amp;":"&amp;ADDRESS(2500,MATCH($H$3, INDIRECT(ADDRESS(1,1,1,1,$I$2)&amp;":$XFD$1"),0)+8,1,1)),INDIRECT(ADDRESS(2,$A$3+6,1,1, $I$2)&amp;":"&amp;ADDRESS(2500,$A$3+6,1,1)),$H$2)/SUMIFS(INDIRECT(ADDRESS(2,MATCH($H$3, INDIRECT(ADDRESS(1,1,1,1,$I$2)&amp;":$XFD$1"),0),1,1, $I$2)&amp;":"&amp;ADDRESS(2500,MATCH($H$3, INDIRECT(ADDRESS(1,1,1,1,$I$2)&amp;":$XFD$1"),0),1,1)),INDIRECT(ADDRESS(2,$A$3+6,1,1, $I$2)&amp;":"&amp;ADDRESS(2500,$A$3+6,1,1)),$H$2)</f>
        <v>0.14747652582159623</v>
      </c>
    </row>
    <row r="49" ht="5" customHeight="1" x14ac:dyDescent="0.35"/>
  </sheetData>
  <sheetProtection algorithmName="SHA-512" hashValue="Jc3wr2x5k1DHYEfWqeL25gigUJ77od+XKONdFmALC1oOVutzjAvUtPReS1E46N9BPXnmAJQBBorIQ+ZkhOOhOA==" saltValue="1J/2nlA99aXqUqFtgZnJfA==" spinCount="100000" sheet="1" objects="1" scenarios="1"/>
  <mergeCells count="16">
    <mergeCell ref="F1:J1"/>
    <mergeCell ref="K11:K14"/>
    <mergeCell ref="B12:F12"/>
    <mergeCell ref="B13:F13"/>
    <mergeCell ref="B3:F3"/>
    <mergeCell ref="H3:I3"/>
    <mergeCell ref="B5:F5"/>
    <mergeCell ref="H5:J5"/>
    <mergeCell ref="B6:F6"/>
    <mergeCell ref="H6:J7"/>
    <mergeCell ref="B7:F7"/>
    <mergeCell ref="H9:J10"/>
    <mergeCell ref="B10:F10"/>
    <mergeCell ref="H11:H14"/>
    <mergeCell ref="I11:I14"/>
    <mergeCell ref="J11:J14"/>
  </mergeCells>
  <conditionalFormatting sqref="B2">
    <cfRule type="expression" dxfId="30" priority="1">
      <formula>ISERROR(IF(OR($H$2="",LEFT($H$2)=" "),"",$N$4))</formula>
    </cfRule>
  </conditionalFormatting>
  <conditionalFormatting sqref="H6">
    <cfRule type="cellIs" dxfId="29" priority="3" operator="equal">
      <formula>"N/A"</formula>
    </cfRule>
  </conditionalFormatting>
  <conditionalFormatting sqref="H6:J7">
    <cfRule type="cellIs" dxfId="28" priority="4" operator="greaterThan">
      <formula>1</formula>
    </cfRule>
  </conditionalFormatting>
  <conditionalFormatting sqref="H15:K23 H25:K33 H35:K46 H48:K48">
    <cfRule type="cellIs" dxfId="27" priority="6" operator="equal">
      <formula>""</formula>
    </cfRule>
    <cfRule type="cellIs" dxfId="26" priority="8" stopIfTrue="1" operator="greaterThanOrEqual">
      <formula>2</formula>
    </cfRule>
    <cfRule type="cellIs" dxfId="25" priority="9" stopIfTrue="1" operator="lessThanOrEqual">
      <formula>-2</formula>
    </cfRule>
    <cfRule type="cellIs" dxfId="24" priority="11" operator="between">
      <formula>-2</formula>
      <formula>2</formula>
    </cfRule>
  </conditionalFormatting>
  <conditionalFormatting sqref="J15:J23 J25:J33 J35:J46 J48">
    <cfRule type="expression" dxfId="23" priority="7">
      <formula>OR($H$2="Glasgow Life",ISERROR(J15))</formula>
    </cfRule>
  </conditionalFormatting>
  <printOptions horizontalCentered="1" verticalCentered="1"/>
  <pageMargins left="0.23622047244094491" right="0.23622047244094491" top="0.39370078740157483" bottom="0.15748031496062992" header="0" footer="0.11811023622047245"/>
  <pageSetup paperSize="9" scale="85" orientation="portrait" r:id="rId1"/>
  <headerFooter>
    <oddHeader>&amp;C&amp;G</oddHeader>
  </headerFooter>
  <ignoredErrors>
    <ignoredError sqref="J16:J46" evalErro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7" r:id="rId5" name="Spinner 3">
              <controlPr defaultSize="0" print="0" autoPict="0">
                <anchor>
                  <from>
                    <xdr:col>9</xdr:col>
                    <xdr:colOff>25400</xdr:colOff>
                    <xdr:row>1</xdr:row>
                    <xdr:rowOff>12700</xdr:rowOff>
                  </from>
                  <to>
                    <xdr:col>9</xdr:col>
                    <xdr:colOff>330200</xdr:colOff>
                    <xdr:row>2</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DDFDA6AB-5ABC-4929-A3A9-3808829778A8}">
          <x14:formula1>
            <xm:f>IF($H$3&gt;2022,'GL Data'!$B$2:$B$84,'GL Data 2022'!$B$2:$B$84)</xm:f>
          </x14:formula1>
          <xm:sqref>B3:F3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9E34B-E62F-46F8-995B-DAD3F971F94E}">
  <sheetPr codeName="ShtData1"/>
  <dimension ref="A1:BF2791"/>
  <sheetViews>
    <sheetView topLeftCell="AC1" zoomScale="85" zoomScaleNormal="85" workbookViewId="0">
      <pane ySplit="1" topLeftCell="A2" activePane="bottomLeft" state="frozen"/>
      <selection activeCell="B3" sqref="B3:F3"/>
      <selection pane="bottomLeft" activeCell="BG1" sqref="BG1"/>
    </sheetView>
  </sheetViews>
  <sheetFormatPr defaultColWidth="8.6640625" defaultRowHeight="14.5" x14ac:dyDescent="0.35"/>
  <cols>
    <col min="1" max="1" width="4.5" style="75" bestFit="1" customWidth="1"/>
    <col min="2" max="2" width="41.1640625" style="2" bestFit="1" customWidth="1"/>
    <col min="3" max="3" width="47.1640625" style="2" bestFit="1" customWidth="1"/>
    <col min="4" max="4" width="4.9140625" style="2" bestFit="1" customWidth="1"/>
    <col min="5" max="5" width="16.5" style="2" customWidth="1"/>
    <col min="6" max="6" width="8.9140625" style="2" bestFit="1" customWidth="1"/>
    <col min="7" max="7" width="8.6640625" style="79" customWidth="1"/>
    <col min="8" max="9" width="8.9140625" style="79" customWidth="1"/>
    <col min="10" max="10" width="10.58203125" style="79" customWidth="1"/>
    <col min="11" max="11" width="8.9140625" style="79" customWidth="1"/>
    <col min="12" max="12" width="13.9140625" style="79" customWidth="1"/>
    <col min="13" max="13" width="8.6640625" style="2" customWidth="1"/>
    <col min="14" max="14" width="3.1640625" style="2" customWidth="1"/>
    <col min="15" max="15" width="5.4140625" style="2" customWidth="1"/>
    <col min="16" max="20" width="3" style="2" customWidth="1"/>
    <col min="21" max="21" width="3.58203125" style="2" customWidth="1"/>
    <col min="22" max="23" width="3" style="2" customWidth="1"/>
    <col min="24" max="24" width="9.08203125" style="2" customWidth="1"/>
    <col min="25" max="25" width="4.6640625" style="2" customWidth="1"/>
    <col min="26" max="26" width="5.4140625" style="2" customWidth="1"/>
    <col min="27" max="31" width="3.1640625" style="2" customWidth="1"/>
    <col min="32" max="32" width="6.4140625" style="2" customWidth="1"/>
    <col min="33" max="34" width="3" style="2" customWidth="1"/>
    <col min="35" max="35" width="9.08203125" style="2" customWidth="1"/>
    <col min="36" max="37" width="5.4140625" style="2" customWidth="1"/>
    <col min="38" max="40" width="2.6640625" style="2" customWidth="1"/>
    <col min="41" max="42" width="1.6640625" style="2" customWidth="1"/>
    <col min="43" max="45" width="2.6640625" style="2" customWidth="1"/>
    <col min="46" max="46" width="9.4140625" style="2" customWidth="1"/>
    <col min="47" max="47" width="4.6640625" style="2" customWidth="1"/>
    <col min="48" max="48" width="4.5" style="2" customWidth="1"/>
    <col min="49" max="53" width="1.6640625" style="2" customWidth="1"/>
    <col min="54" max="54" width="2" style="2" customWidth="1"/>
    <col min="55" max="56" width="1.9140625" style="2" customWidth="1"/>
    <col min="57" max="57" width="8.6640625" style="2" customWidth="1"/>
    <col min="58" max="16384" width="8.6640625" style="2"/>
  </cols>
  <sheetData>
    <row r="1" spans="1:58" x14ac:dyDescent="0.35">
      <c r="A1" s="74">
        <v>14</v>
      </c>
      <c r="B1" s="2">
        <f>MATCH('New GL Gauge'!$B$3,'GL Data'!C:C,0)</f>
        <v>2</v>
      </c>
      <c r="C1" s="2" t="b">
        <f>EXACT('New GL Gauge'!B3,'GL Data'!C12)</f>
        <v>0</v>
      </c>
      <c r="D1" s="2" t="s">
        <v>1</v>
      </c>
      <c r="E1" s="3" t="str">
        <f>"Response "&amp;'New GL Gauge'!H3</f>
        <v>Response 2025</v>
      </c>
      <c r="F1" s="2" t="s">
        <v>2</v>
      </c>
      <c r="G1" s="80">
        <v>1</v>
      </c>
      <c r="H1" s="80">
        <v>2</v>
      </c>
      <c r="I1" s="80">
        <v>3</v>
      </c>
      <c r="J1" s="80">
        <v>4</v>
      </c>
      <c r="K1" s="80">
        <v>5</v>
      </c>
      <c r="L1" s="80">
        <v>6</v>
      </c>
      <c r="M1" s="2" t="s">
        <v>90</v>
      </c>
      <c r="N1" s="2" t="s">
        <v>91</v>
      </c>
      <c r="O1" s="4">
        <v>2022</v>
      </c>
      <c r="P1" s="2">
        <v>5</v>
      </c>
      <c r="Q1" s="2">
        <v>4</v>
      </c>
      <c r="R1" s="2">
        <v>3</v>
      </c>
      <c r="S1" s="2">
        <v>2</v>
      </c>
      <c r="T1" s="2">
        <v>1</v>
      </c>
      <c r="U1" s="2" t="s">
        <v>92</v>
      </c>
      <c r="V1" s="2" t="s">
        <v>93</v>
      </c>
      <c r="W1" s="2" t="s">
        <v>94</v>
      </c>
      <c r="X1" s="2" t="s">
        <v>95</v>
      </c>
      <c r="Y1" s="5" t="s">
        <v>96</v>
      </c>
      <c r="Z1" s="6">
        <v>2023</v>
      </c>
      <c r="AA1" s="2">
        <v>5</v>
      </c>
      <c r="AB1" s="2">
        <v>4</v>
      </c>
      <c r="AC1" s="2">
        <v>3</v>
      </c>
      <c r="AD1" s="2">
        <v>2</v>
      </c>
      <c r="AE1" s="2">
        <v>1</v>
      </c>
      <c r="AF1" s="2" t="s">
        <v>92</v>
      </c>
      <c r="AG1" s="2" t="s">
        <v>93</v>
      </c>
      <c r="AH1" s="2" t="s">
        <v>94</v>
      </c>
      <c r="AI1" s="2" t="s">
        <v>95</v>
      </c>
      <c r="AJ1" s="5" t="s">
        <v>96</v>
      </c>
      <c r="AK1" s="2">
        <v>2024</v>
      </c>
      <c r="AL1" s="2">
        <v>5</v>
      </c>
      <c r="AM1" s="2">
        <v>4</v>
      </c>
      <c r="AN1" s="2">
        <v>3</v>
      </c>
      <c r="AO1" s="2">
        <v>2</v>
      </c>
      <c r="AP1" s="2">
        <v>1</v>
      </c>
      <c r="AQ1" s="2" t="s">
        <v>92</v>
      </c>
      <c r="AR1" s="2" t="s">
        <v>93</v>
      </c>
      <c r="AS1" s="2" t="s">
        <v>94</v>
      </c>
      <c r="AT1" s="2" t="s">
        <v>95</v>
      </c>
      <c r="AU1" s="2" t="s">
        <v>96</v>
      </c>
      <c r="AV1" s="6">
        <v>2025</v>
      </c>
      <c r="AW1" s="2">
        <v>5</v>
      </c>
      <c r="AX1" s="2">
        <v>4</v>
      </c>
      <c r="AY1" s="2">
        <v>3</v>
      </c>
      <c r="AZ1" s="2">
        <v>2</v>
      </c>
      <c r="BA1" s="2">
        <v>1</v>
      </c>
      <c r="BB1" s="2" t="s">
        <v>92</v>
      </c>
      <c r="BC1" s="2" t="s">
        <v>93</v>
      </c>
      <c r="BD1" s="2" t="s">
        <v>94</v>
      </c>
      <c r="BE1" s="2" t="s">
        <v>95</v>
      </c>
      <c r="BF1" s="5" t="s">
        <v>96</v>
      </c>
    </row>
    <row r="2" spans="1:58" x14ac:dyDescent="0.35">
      <c r="A2" s="75">
        <v>1</v>
      </c>
      <c r="B2" s="2" t="s">
        <v>3</v>
      </c>
      <c r="C2" s="76" t="str" cm="1">
        <f t="array" ref="C2">IF(INDEX('Dept List'!$A$1:$P$100,ROW(),2*('New GL Gauge'!$H$3-2022)-1)=0,"",INDEX('Dept List'!$A$1:$P$100,ROW(),2*('New GL Gauge'!$H$3-2022)-1))</f>
        <v>Glasgow Life</v>
      </c>
      <c r="D2" s="90" cm="1">
        <f t="array" ref="D2">IF(INDEX('Dept List'!$A$1:$P$100,ROW(),2*('New GL Gauge'!$H$3-2022))=0,"",INDEX('Dept List'!$A$1:$P$100,ROW(),2*('New GL Gauge'!$H$3-2022)))</f>
        <v>1</v>
      </c>
      <c r="E2" s="2">
        <f>IFERROR(IF(TRIM(SUBSTITUTE($C2," ¬",""))="","",SUMIF(INDEX($G:$XFD,0,$D2),TRIM(SUBSTITUTE($C2," ¬","")),INDEX($G:$XFD,0,MATCH('New GL Gauge'!$H$3,$1:$1,0)+3))),"")</f>
        <v>1136</v>
      </c>
      <c r="F2" s="2">
        <f>IFERROR(IF(TRIM(SUBSTITUTE($C2," ¬",""))="","",SUMIF(INDEX($G:$XFD,0,$D2),TRIM(SUBSTITUTE($C2," ¬","")),INDEX($G:$XFD,0,MATCH('New GL Gauge'!$H$3,$1:$1,0)+4))),"")</f>
        <v>2352</v>
      </c>
      <c r="G2" s="79" t="s">
        <v>3</v>
      </c>
      <c r="H2" s="79" t="s">
        <v>3</v>
      </c>
      <c r="I2" s="79" t="s">
        <v>3</v>
      </c>
      <c r="J2" s="79" t="s">
        <v>3</v>
      </c>
      <c r="K2" s="79" t="s">
        <v>3</v>
      </c>
      <c r="L2" s="79" t="s">
        <v>3</v>
      </c>
      <c r="M2" s="2" t="s">
        <v>3</v>
      </c>
      <c r="N2" s="2">
        <v>1</v>
      </c>
      <c r="O2" s="6">
        <f t="shared" ref="O2:O155" si="0">SUM(U2:W2)</f>
        <v>0</v>
      </c>
      <c r="P2" s="2">
        <v>0</v>
      </c>
      <c r="Q2" s="2">
        <v>0</v>
      </c>
      <c r="R2" s="2">
        <v>0</v>
      </c>
      <c r="S2" s="2">
        <v>0</v>
      </c>
      <c r="T2" s="2">
        <v>0</v>
      </c>
      <c r="U2" s="2">
        <f>P2+Q2</f>
        <v>0</v>
      </c>
      <c r="V2" s="2">
        <f>R2</f>
        <v>0</v>
      </c>
      <c r="W2" s="2">
        <f>S2+T2</f>
        <v>0</v>
      </c>
      <c r="X2" s="2">
        <f>MAX(O2:O31)</f>
        <v>0</v>
      </c>
      <c r="Y2" s="5">
        <v>11</v>
      </c>
      <c r="Z2" s="6">
        <f t="shared" ref="Z2:Z155" si="1">SUM(AF2:AH2)</f>
        <v>0</v>
      </c>
      <c r="AA2" s="2">
        <v>0</v>
      </c>
      <c r="AB2" s="2">
        <v>0</v>
      </c>
      <c r="AC2" s="2">
        <v>0</v>
      </c>
      <c r="AD2" s="2">
        <v>0</v>
      </c>
      <c r="AE2" s="2">
        <v>0</v>
      </c>
      <c r="AF2" s="2">
        <f>AA2+AB2</f>
        <v>0</v>
      </c>
      <c r="AG2" s="2">
        <f>AC2</f>
        <v>0</v>
      </c>
      <c r="AH2" s="2">
        <f>AD2+AE2</f>
        <v>0</v>
      </c>
      <c r="AI2" s="2">
        <f>MAX(Z2:Z31)</f>
        <v>0</v>
      </c>
      <c r="AJ2" s="5">
        <v>0</v>
      </c>
      <c r="AK2" s="2">
        <f t="shared" ref="AK2:AK154" si="2">SUM(AQ2:AS2)</f>
        <v>0</v>
      </c>
      <c r="AL2" s="2">
        <v>0</v>
      </c>
      <c r="AM2" s="2">
        <v>0</v>
      </c>
      <c r="AN2" s="2">
        <v>0</v>
      </c>
      <c r="AO2" s="2">
        <v>0</v>
      </c>
      <c r="AP2" s="2">
        <v>0</v>
      </c>
      <c r="AQ2" s="2">
        <f t="shared" ref="AQ2:AQ155" si="3">AL2+AM2</f>
        <v>0</v>
      </c>
      <c r="AR2" s="2">
        <f t="shared" ref="AR2:AR155" si="4">AN2</f>
        <v>0</v>
      </c>
      <c r="AS2" s="2">
        <f t="shared" ref="AS2:AS155" si="5">AO2+AP2</f>
        <v>0</v>
      </c>
      <c r="AT2" s="2">
        <f>ROUND(SUM(AK2:AK31)/30,0)</f>
        <v>0</v>
      </c>
      <c r="AU2" s="2">
        <v>0</v>
      </c>
      <c r="AV2" s="6">
        <f t="shared" ref="AV2:AV31" si="6">SUM(BB2:BD2)</f>
        <v>0</v>
      </c>
      <c r="AW2" s="2">
        <v>0</v>
      </c>
      <c r="AX2" s="2">
        <v>0</v>
      </c>
      <c r="AY2" s="2">
        <v>0</v>
      </c>
      <c r="AZ2" s="2">
        <v>0</v>
      </c>
      <c r="BA2" s="2">
        <v>0</v>
      </c>
      <c r="BB2" s="2">
        <f t="shared" ref="BB2:BB31" si="7">AW2+AX2</f>
        <v>0</v>
      </c>
      <c r="BC2" s="2">
        <f t="shared" ref="BC2:BC31" si="8">AY2</f>
        <v>0</v>
      </c>
      <c r="BD2" s="2">
        <f t="shared" ref="BD2:BD31" si="9">AZ2+BA2</f>
        <v>0</v>
      </c>
      <c r="BE2" s="2">
        <f>ROUND(SUM(AV2:AV31)/30,0)</f>
        <v>0</v>
      </c>
      <c r="BF2" s="5">
        <v>0</v>
      </c>
    </row>
    <row r="3" spans="1:58" x14ac:dyDescent="0.35">
      <c r="A3" s="75">
        <f>IF($C3="",$A2+1,IF(OR($E3&lt;$A$1,$E3&gt;$F3),$A2,$A2+1))</f>
        <v>2</v>
      </c>
      <c r="B3" s="2" t="str" cm="1">
        <f t="array" ref="B3">IFERROR(IF(INDEX($C$2:$C$84,MATCH(ROW()-1,$A$2:A$84,0))="",REPT(" ",SUM(IF(LEFT(B$2:B2)=" ",1,0))+1),SUBSTITUTE(INDEX($C$2:$C$84,MATCH(ROW()-1,$A$2:A$84,0)),"--","-")),REPT(" ",SUM(IF(LEFT(B$2:B2)=" ",1,0))+1))</f>
        <v xml:space="preserve"> </v>
      </c>
      <c r="C3" s="76" t="str" cm="1">
        <f t="array" ref="C3">IF(INDEX('Dept List'!$A$1:$P$100,ROW(),2*('New GL Gauge'!$H$3-2022)-1)=0,"",INDEX('Dept List'!$A$1:$P$100,ROW(),2*('New GL Gauge'!$H$3-2022)-1))</f>
        <v/>
      </c>
      <c r="D3" s="90" t="str" cm="1">
        <f t="array" ref="D3">IF(INDEX('Dept List'!$A$1:$P$100,ROW(),2*('New GL Gauge'!$H$3-2022))=0,"",INDEX('Dept List'!$A$1:$P$100,ROW(),2*('New GL Gauge'!$H$3-2022)))</f>
        <v/>
      </c>
      <c r="E3" s="2" t="str">
        <f>IFERROR(IF(TRIM(SUBSTITUTE($C3," ¬",""))="","",SUMIF(INDEX($G:$XFD,0,$D3),TRIM(SUBSTITUTE($C3," ¬","")),INDEX($G:$XFD,0,MATCH('New GL Gauge'!$H$3,$1:$1,0)+3))),"")</f>
        <v/>
      </c>
      <c r="F3" s="2" t="str">
        <f>IFERROR(IF(TRIM(SUBSTITUTE($C3," ¬",""))="","",SUMIF(INDEX($G:$XFD,0,$D3),TRIM(SUBSTITUTE($C3," ¬","")),INDEX($G:$XFD,0,MATCH('New GL Gauge'!$H$3,$1:$1,0)+4))),"")</f>
        <v/>
      </c>
      <c r="G3" s="79" t="s">
        <v>3</v>
      </c>
      <c r="H3" s="79" t="s">
        <v>3</v>
      </c>
      <c r="I3" s="79" t="s">
        <v>3</v>
      </c>
      <c r="J3" s="79" t="s">
        <v>3</v>
      </c>
      <c r="K3" s="79" t="s">
        <v>3</v>
      </c>
      <c r="L3" s="79" t="s">
        <v>3</v>
      </c>
      <c r="M3" s="2" t="s">
        <v>3</v>
      </c>
      <c r="N3" s="2">
        <v>2</v>
      </c>
      <c r="O3" s="6">
        <f t="shared" si="0"/>
        <v>0</v>
      </c>
      <c r="P3" s="2">
        <v>0</v>
      </c>
      <c r="Q3" s="2">
        <v>0</v>
      </c>
      <c r="R3" s="2">
        <v>0</v>
      </c>
      <c r="S3" s="2">
        <v>0</v>
      </c>
      <c r="T3" s="2">
        <v>0</v>
      </c>
      <c r="U3" s="2">
        <f t="shared" ref="U3:U156" si="10">P3+Q3</f>
        <v>0</v>
      </c>
      <c r="V3" s="2">
        <f t="shared" ref="V3:V156" si="11">R3</f>
        <v>0</v>
      </c>
      <c r="W3" s="2">
        <f t="shared" ref="W3:W156" si="12">S3+T3</f>
        <v>0</v>
      </c>
      <c r="Y3" s="5"/>
      <c r="Z3" s="6">
        <f t="shared" si="1"/>
        <v>0</v>
      </c>
      <c r="AA3" s="2">
        <v>0</v>
      </c>
      <c r="AB3" s="2">
        <v>0</v>
      </c>
      <c r="AC3" s="2">
        <v>0</v>
      </c>
      <c r="AD3" s="2">
        <v>0</v>
      </c>
      <c r="AE3" s="2">
        <v>0</v>
      </c>
      <c r="AF3" s="2">
        <f t="shared" ref="AF3:AF156" si="13">AA3+AB3</f>
        <v>0</v>
      </c>
      <c r="AG3" s="2">
        <f t="shared" ref="AG3:AG156" si="14">AC3</f>
        <v>0</v>
      </c>
      <c r="AH3" s="2">
        <f t="shared" ref="AH3:AH156" si="15">AD3+AE3</f>
        <v>0</v>
      </c>
      <c r="AJ3" s="5"/>
      <c r="AK3" s="2">
        <f t="shared" si="2"/>
        <v>0</v>
      </c>
      <c r="AL3" s="2">
        <v>0</v>
      </c>
      <c r="AM3" s="2">
        <v>0</v>
      </c>
      <c r="AN3" s="2">
        <v>0</v>
      </c>
      <c r="AO3" s="2">
        <v>0</v>
      </c>
      <c r="AP3" s="2">
        <v>0</v>
      </c>
      <c r="AQ3" s="2">
        <f t="shared" si="3"/>
        <v>0</v>
      </c>
      <c r="AR3" s="2">
        <f t="shared" si="4"/>
        <v>0</v>
      </c>
      <c r="AS3" s="2">
        <f t="shared" si="5"/>
        <v>0</v>
      </c>
      <c r="AV3" s="6">
        <f t="shared" si="6"/>
        <v>0</v>
      </c>
      <c r="AW3" s="2">
        <v>0</v>
      </c>
      <c r="AX3" s="2">
        <v>0</v>
      </c>
      <c r="AY3" s="2">
        <v>0</v>
      </c>
      <c r="AZ3" s="2">
        <v>0</v>
      </c>
      <c r="BA3" s="2">
        <v>0</v>
      </c>
      <c r="BB3" s="2">
        <f t="shared" si="7"/>
        <v>0</v>
      </c>
      <c r="BC3" s="2">
        <f t="shared" si="8"/>
        <v>0</v>
      </c>
      <c r="BD3" s="2">
        <f t="shared" si="9"/>
        <v>0</v>
      </c>
      <c r="BF3" s="5"/>
    </row>
    <row r="4" spans="1:58" x14ac:dyDescent="0.35">
      <c r="A4" s="75">
        <f t="shared" ref="A4:A67" si="16">IF($C4="",$A3+1,IF(OR($E4&lt;$A$1,$E4&gt;$F4),$A3,$A3+1))</f>
        <v>3</v>
      </c>
      <c r="B4" s="2" t="str" cm="1">
        <f t="array" ref="B4">IFERROR(IF(INDEX($C$2:$C$84,MATCH(ROW()-1,$A$2:A$84,0))="",REPT(" ",SUM(IF(LEFT(B$2:B3)=" ",1,0))+1),SUBSTITUTE(INDEX($C$2:$C$84,MATCH(ROW()-1,$A$2:A$84,0)),"--","-")),REPT(" ",SUM(IF(LEFT(B$2:B3)=" ",1,0))+1))</f>
        <v>Culture, Tourism and Events</v>
      </c>
      <c r="C4" s="76" t="str" cm="1">
        <f t="array" ref="C4">IF(INDEX('Dept List'!$A$1:$P$100,ROW(),2*('New GL Gauge'!$H$3-2022)-1)=0,"",INDEX('Dept List'!$A$1:$P$100,ROW(),2*('New GL Gauge'!$H$3-2022)-1))</f>
        <v>Culture, Tourism and Events</v>
      </c>
      <c r="D4" s="90" cm="1">
        <f t="array" ref="D4">IF(INDEX('Dept List'!$A$1:$P$100,ROW(),2*('New GL Gauge'!$H$3-2022))=0,"",INDEX('Dept List'!$A$1:$P$100,ROW(),2*('New GL Gauge'!$H$3-2022)))</f>
        <v>2</v>
      </c>
      <c r="E4" s="2">
        <f>IFERROR(IF(TRIM(SUBSTITUTE($C4," ¬",""))="","",SUMIF(INDEX($G:$XFD,0,$D4),TRIM(SUBSTITUTE($C4," ¬","")),INDEX($G:$XFD,0,MATCH('New GL Gauge'!$H$3,$1:$1,0)+3))),"")</f>
        <v>297</v>
      </c>
      <c r="F4" s="2">
        <f>IFERROR(IF(TRIM(SUBSTITUTE($C4," ¬",""))="","",SUMIF(INDEX($G:$XFD,0,$D4),TRIM(SUBSTITUTE($C4," ¬","")),INDEX($G:$XFD,0,MATCH('New GL Gauge'!$H$3,$1:$1,0)+4))),"")</f>
        <v>591</v>
      </c>
      <c r="G4" s="79" t="s">
        <v>3</v>
      </c>
      <c r="H4" s="79" t="s">
        <v>3</v>
      </c>
      <c r="I4" s="79" t="s">
        <v>3</v>
      </c>
      <c r="J4" s="79" t="s">
        <v>3</v>
      </c>
      <c r="K4" s="79" t="s">
        <v>3</v>
      </c>
      <c r="L4" s="79" t="s">
        <v>3</v>
      </c>
      <c r="M4" s="2" t="s">
        <v>3</v>
      </c>
      <c r="N4" s="2">
        <v>3</v>
      </c>
      <c r="O4" s="6">
        <f t="shared" si="0"/>
        <v>0</v>
      </c>
      <c r="P4" s="2">
        <v>0</v>
      </c>
      <c r="Q4" s="2">
        <v>0</v>
      </c>
      <c r="R4" s="2">
        <v>0</v>
      </c>
      <c r="S4" s="2">
        <v>0</v>
      </c>
      <c r="T4" s="2">
        <v>0</v>
      </c>
      <c r="U4" s="2">
        <f t="shared" si="10"/>
        <v>0</v>
      </c>
      <c r="V4" s="2">
        <f t="shared" si="11"/>
        <v>0</v>
      </c>
      <c r="W4" s="2">
        <f t="shared" si="12"/>
        <v>0</v>
      </c>
      <c r="Y4" s="5"/>
      <c r="Z4" s="6">
        <f t="shared" si="1"/>
        <v>0</v>
      </c>
      <c r="AA4" s="2">
        <v>0</v>
      </c>
      <c r="AB4" s="2">
        <v>0</v>
      </c>
      <c r="AC4" s="2">
        <v>0</v>
      </c>
      <c r="AD4" s="2">
        <v>0</v>
      </c>
      <c r="AE4" s="2">
        <v>0</v>
      </c>
      <c r="AF4" s="2">
        <f t="shared" si="13"/>
        <v>0</v>
      </c>
      <c r="AG4" s="2">
        <f t="shared" si="14"/>
        <v>0</v>
      </c>
      <c r="AH4" s="2">
        <f t="shared" si="15"/>
        <v>0</v>
      </c>
      <c r="AJ4" s="5"/>
      <c r="AK4" s="2">
        <f t="shared" si="2"/>
        <v>0</v>
      </c>
      <c r="AL4" s="2">
        <v>0</v>
      </c>
      <c r="AM4" s="2">
        <v>0</v>
      </c>
      <c r="AN4" s="2">
        <v>0</v>
      </c>
      <c r="AO4" s="2">
        <v>0</v>
      </c>
      <c r="AP4" s="2">
        <v>0</v>
      </c>
      <c r="AQ4" s="2">
        <f t="shared" si="3"/>
        <v>0</v>
      </c>
      <c r="AR4" s="2">
        <f t="shared" si="4"/>
        <v>0</v>
      </c>
      <c r="AS4" s="2">
        <f t="shared" si="5"/>
        <v>0</v>
      </c>
      <c r="AV4" s="6">
        <f t="shared" si="6"/>
        <v>0</v>
      </c>
      <c r="AW4" s="2">
        <v>0</v>
      </c>
      <c r="AX4" s="2">
        <v>0</v>
      </c>
      <c r="AY4" s="2">
        <v>0</v>
      </c>
      <c r="AZ4" s="2">
        <v>0</v>
      </c>
      <c r="BA4" s="2">
        <v>0</v>
      </c>
      <c r="BB4" s="2">
        <f t="shared" si="7"/>
        <v>0</v>
      </c>
      <c r="BC4" s="2">
        <f t="shared" si="8"/>
        <v>0</v>
      </c>
      <c r="BD4" s="2">
        <f t="shared" si="9"/>
        <v>0</v>
      </c>
      <c r="BF4" s="5"/>
    </row>
    <row r="5" spans="1:58" x14ac:dyDescent="0.35">
      <c r="A5" s="75">
        <f t="shared" si="16"/>
        <v>4</v>
      </c>
      <c r="B5" s="2" t="str" cm="1">
        <f t="array" ref="B5">IFERROR(IF(INDEX($C$2:$C$84,MATCH(ROW()-1,$A$2:A$84,0))="",REPT(" ",SUM(IF(LEFT(B$2:B4)=" ",1,0))+1),SUBSTITUTE(INDEX($C$2:$C$84,MATCH(ROW()-1,$A$2:A$84,0)),"--","-")),REPT(" ",SUM(IF(LEFT(B$2:B4)=" ",1,0))+1))</f>
        <v xml:space="preserve"> ¬ Arts, Music and Cultural Venues</v>
      </c>
      <c r="C5" s="76" t="str" cm="1">
        <f t="array" ref="C5">IF(INDEX('Dept List'!$A$1:$P$100,ROW(),2*('New GL Gauge'!$H$3-2022)-1)=0,"",INDEX('Dept List'!$A$1:$P$100,ROW(),2*('New GL Gauge'!$H$3-2022)-1))</f>
        <v xml:space="preserve"> ¬ Arts, Music and Cultural Venues</v>
      </c>
      <c r="D5" s="90" cm="1">
        <f t="array" ref="D5">IF(INDEX('Dept List'!$A$1:$P$100,ROW(),2*('New GL Gauge'!$H$3-2022))=0,"",INDEX('Dept List'!$A$1:$P$100,ROW(),2*('New GL Gauge'!$H$3-2022)))</f>
        <v>3</v>
      </c>
      <c r="E5" s="2">
        <f>IFERROR(IF(TRIM(SUBSTITUTE($C5," ¬",""))="","",SUMIF(INDEX($G:$XFD,0,$D5),TRIM(SUBSTITUTE($C5," ¬","")),INDEX($G:$XFD,0,MATCH('New GL Gauge'!$H$3,$1:$1,0)+3))),"")</f>
        <v>79</v>
      </c>
      <c r="F5" s="2">
        <f>IFERROR(IF(TRIM(SUBSTITUTE($C5," ¬",""))="","",SUMIF(INDEX($G:$XFD,0,$D5),TRIM(SUBSTITUTE($C5," ¬","")),INDEX($G:$XFD,0,MATCH('New GL Gauge'!$H$3,$1:$1,0)+4))),"")</f>
        <v>232</v>
      </c>
      <c r="G5" s="79" t="s">
        <v>3</v>
      </c>
      <c r="H5" s="79" t="s">
        <v>3</v>
      </c>
      <c r="I5" s="79" t="s">
        <v>3</v>
      </c>
      <c r="J5" s="79" t="s">
        <v>3</v>
      </c>
      <c r="K5" s="79" t="s">
        <v>3</v>
      </c>
      <c r="L5" s="79" t="s">
        <v>3</v>
      </c>
      <c r="M5" s="2" t="s">
        <v>3</v>
      </c>
      <c r="N5" s="2">
        <v>4</v>
      </c>
      <c r="O5" s="6">
        <f t="shared" si="0"/>
        <v>0</v>
      </c>
      <c r="P5" s="2">
        <v>0</v>
      </c>
      <c r="Q5" s="2">
        <v>0</v>
      </c>
      <c r="R5" s="2">
        <v>0</v>
      </c>
      <c r="S5" s="2">
        <v>0</v>
      </c>
      <c r="T5" s="2">
        <v>0</v>
      </c>
      <c r="U5" s="2">
        <f t="shared" si="10"/>
        <v>0</v>
      </c>
      <c r="V5" s="2">
        <f t="shared" si="11"/>
        <v>0</v>
      </c>
      <c r="W5" s="2">
        <f t="shared" si="12"/>
        <v>0</v>
      </c>
      <c r="Y5" s="5"/>
      <c r="Z5" s="6">
        <f t="shared" si="1"/>
        <v>0</v>
      </c>
      <c r="AA5" s="2">
        <v>0</v>
      </c>
      <c r="AB5" s="2">
        <v>0</v>
      </c>
      <c r="AC5" s="2">
        <v>0</v>
      </c>
      <c r="AD5" s="2">
        <v>0</v>
      </c>
      <c r="AE5" s="2">
        <v>0</v>
      </c>
      <c r="AF5" s="2">
        <f t="shared" si="13"/>
        <v>0</v>
      </c>
      <c r="AG5" s="2">
        <f t="shared" si="14"/>
        <v>0</v>
      </c>
      <c r="AH5" s="2">
        <f t="shared" si="15"/>
        <v>0</v>
      </c>
      <c r="AJ5" s="5"/>
      <c r="AK5" s="2">
        <f t="shared" si="2"/>
        <v>0</v>
      </c>
      <c r="AL5" s="2">
        <v>0</v>
      </c>
      <c r="AM5" s="2">
        <v>0</v>
      </c>
      <c r="AN5" s="2">
        <v>0</v>
      </c>
      <c r="AO5" s="2">
        <v>0</v>
      </c>
      <c r="AP5" s="2">
        <v>0</v>
      </c>
      <c r="AQ5" s="2">
        <f t="shared" si="3"/>
        <v>0</v>
      </c>
      <c r="AR5" s="2">
        <f t="shared" si="4"/>
        <v>0</v>
      </c>
      <c r="AS5" s="2">
        <f t="shared" si="5"/>
        <v>0</v>
      </c>
      <c r="AV5" s="6">
        <f t="shared" si="6"/>
        <v>0</v>
      </c>
      <c r="AW5" s="2">
        <v>0</v>
      </c>
      <c r="AX5" s="2">
        <v>0</v>
      </c>
      <c r="AY5" s="2">
        <v>0</v>
      </c>
      <c r="AZ5" s="2">
        <v>0</v>
      </c>
      <c r="BA5" s="2">
        <v>0</v>
      </c>
      <c r="BB5" s="2">
        <f t="shared" si="7"/>
        <v>0</v>
      </c>
      <c r="BC5" s="2">
        <f t="shared" si="8"/>
        <v>0</v>
      </c>
      <c r="BD5" s="2">
        <f t="shared" si="9"/>
        <v>0</v>
      </c>
      <c r="BF5" s="5"/>
    </row>
    <row r="6" spans="1:58" x14ac:dyDescent="0.35">
      <c r="A6" s="75">
        <f t="shared" si="16"/>
        <v>5</v>
      </c>
      <c r="B6" s="2" t="str" cm="1">
        <f t="array" ref="B6">IFERROR(IF(INDEX($C$2:$C$84,MATCH(ROW()-1,$A$2:A$84,0))="",REPT(" ",SUM(IF(LEFT(B$2:B5)=" ",1,0))+1),SUBSTITUTE(INDEX($C$2:$C$84,MATCH(ROW()-1,$A$2:A$84,0)),"--","-")),REPT(" ",SUM(IF(LEFT(B$2:B5)=" ",1,0))+1))</f>
        <v xml:space="preserve"> ¬ ¬ Arts and Music</v>
      </c>
      <c r="C6" s="76" t="str" cm="1">
        <f t="array" ref="C6">IF(INDEX('Dept List'!$A$1:$P$100,ROW(),2*('New GL Gauge'!$H$3-2022)-1)=0,"",INDEX('Dept List'!$A$1:$P$100,ROW(),2*('New GL Gauge'!$H$3-2022)-1))</f>
        <v xml:space="preserve"> ¬ ¬ Arts and Music</v>
      </c>
      <c r="D6" s="90" cm="1">
        <f t="array" ref="D6">IF(INDEX('Dept List'!$A$1:$P$100,ROW(),2*('New GL Gauge'!$H$3-2022))=0,"",INDEX('Dept List'!$A$1:$P$100,ROW(),2*('New GL Gauge'!$H$3-2022)))</f>
        <v>4</v>
      </c>
      <c r="E6" s="2">
        <f>IFERROR(IF(TRIM(SUBSTITUTE($C6," ¬",""))="","",SUMIF(INDEX($G:$XFD,0,$D6),TRIM(SUBSTITUTE($C6," ¬","")),INDEX($G:$XFD,0,MATCH('New GL Gauge'!$H$3,$1:$1,0)+3))),"")</f>
        <v>22</v>
      </c>
      <c r="F6" s="2">
        <f>IFERROR(IF(TRIM(SUBSTITUTE($C6," ¬",""))="","",SUMIF(INDEX($G:$XFD,0,$D6),TRIM(SUBSTITUTE($C6," ¬","")),INDEX($G:$XFD,0,MATCH('New GL Gauge'!$H$3,$1:$1,0)+4))),"")</f>
        <v>40</v>
      </c>
      <c r="G6" s="79" t="s">
        <v>3</v>
      </c>
      <c r="H6" s="79" t="s">
        <v>3</v>
      </c>
      <c r="I6" s="79" t="s">
        <v>3</v>
      </c>
      <c r="J6" s="79" t="s">
        <v>3</v>
      </c>
      <c r="K6" s="79" t="s">
        <v>3</v>
      </c>
      <c r="L6" s="79" t="s">
        <v>3</v>
      </c>
      <c r="M6" s="2" t="s">
        <v>3</v>
      </c>
      <c r="N6" s="2">
        <v>5</v>
      </c>
      <c r="O6" s="6">
        <f t="shared" si="0"/>
        <v>0</v>
      </c>
      <c r="P6" s="2">
        <v>0</v>
      </c>
      <c r="Q6" s="2">
        <v>0</v>
      </c>
      <c r="R6" s="2">
        <v>0</v>
      </c>
      <c r="S6" s="2">
        <v>0</v>
      </c>
      <c r="T6" s="2">
        <v>0</v>
      </c>
      <c r="U6" s="2">
        <f t="shared" si="10"/>
        <v>0</v>
      </c>
      <c r="V6" s="2">
        <f t="shared" si="11"/>
        <v>0</v>
      </c>
      <c r="W6" s="2">
        <f t="shared" si="12"/>
        <v>0</v>
      </c>
      <c r="Y6" s="5"/>
      <c r="Z6" s="6">
        <f t="shared" si="1"/>
        <v>0</v>
      </c>
      <c r="AA6" s="2">
        <v>0</v>
      </c>
      <c r="AB6" s="2">
        <v>0</v>
      </c>
      <c r="AC6" s="2">
        <v>0</v>
      </c>
      <c r="AD6" s="2">
        <v>0</v>
      </c>
      <c r="AE6" s="2">
        <v>0</v>
      </c>
      <c r="AF6" s="2">
        <f t="shared" si="13"/>
        <v>0</v>
      </c>
      <c r="AG6" s="2">
        <f t="shared" si="14"/>
        <v>0</v>
      </c>
      <c r="AH6" s="2">
        <f t="shared" si="15"/>
        <v>0</v>
      </c>
      <c r="AJ6" s="5"/>
      <c r="AK6" s="2">
        <f t="shared" si="2"/>
        <v>0</v>
      </c>
      <c r="AL6" s="2">
        <v>0</v>
      </c>
      <c r="AM6" s="2">
        <v>0</v>
      </c>
      <c r="AN6" s="2">
        <v>0</v>
      </c>
      <c r="AO6" s="2">
        <v>0</v>
      </c>
      <c r="AP6" s="2">
        <v>0</v>
      </c>
      <c r="AQ6" s="2">
        <f t="shared" si="3"/>
        <v>0</v>
      </c>
      <c r="AR6" s="2">
        <f t="shared" si="4"/>
        <v>0</v>
      </c>
      <c r="AS6" s="2">
        <f t="shared" si="5"/>
        <v>0</v>
      </c>
      <c r="AV6" s="6">
        <f t="shared" si="6"/>
        <v>0</v>
      </c>
      <c r="AW6" s="2">
        <v>0</v>
      </c>
      <c r="AX6" s="2">
        <v>0</v>
      </c>
      <c r="AY6" s="2">
        <v>0</v>
      </c>
      <c r="AZ6" s="2">
        <v>0</v>
      </c>
      <c r="BA6" s="2">
        <v>0</v>
      </c>
      <c r="BB6" s="2">
        <f t="shared" si="7"/>
        <v>0</v>
      </c>
      <c r="BC6" s="2">
        <f t="shared" si="8"/>
        <v>0</v>
      </c>
      <c r="BD6" s="2">
        <f t="shared" si="9"/>
        <v>0</v>
      </c>
      <c r="BF6" s="5"/>
    </row>
    <row r="7" spans="1:58" x14ac:dyDescent="0.35">
      <c r="A7" s="75">
        <f t="shared" si="16"/>
        <v>6</v>
      </c>
      <c r="B7" s="2" t="str" cm="1">
        <f t="array" ref="B7">IFERROR(IF(INDEX($C$2:$C$84,MATCH(ROW()-1,$A$2:A$84,0))="",REPT(" ",SUM(IF(LEFT(B$2:B6)=" ",1,0))+1),SUBSTITUTE(INDEX($C$2:$C$84,MATCH(ROW()-1,$A$2:A$84,0)),"--","-")),REPT(" ",SUM(IF(LEFT(B$2:B6)=" ",1,0))+1))</f>
        <v xml:space="preserve"> ¬ ¬ ¬ Arts, Music and Festivals</v>
      </c>
      <c r="C7" s="76" t="str" cm="1">
        <f t="array" ref="C7">IF(INDEX('Dept List'!$A$1:$P$100,ROW(),2*('New GL Gauge'!$H$3-2022)-1)=0,"",INDEX('Dept List'!$A$1:$P$100,ROW(),2*('New GL Gauge'!$H$3-2022)-1))</f>
        <v xml:space="preserve"> ¬ ¬ ¬ Arts, Music and Festivals</v>
      </c>
      <c r="D7" s="90" cm="1">
        <f t="array" ref="D7">IF(INDEX('Dept List'!$A$1:$P$100,ROW(),2*('New GL Gauge'!$H$3-2022))=0,"",INDEX('Dept List'!$A$1:$P$100,ROW(),2*('New GL Gauge'!$H$3-2022)))</f>
        <v>5</v>
      </c>
      <c r="E7" s="2">
        <f>IFERROR(IF(TRIM(SUBSTITUTE($C7," ¬",""))="","",SUMIF(INDEX($G:$XFD,0,$D7),TRIM(SUBSTITUTE($C7," ¬","")),INDEX($G:$XFD,0,MATCH('New GL Gauge'!$H$3,$1:$1,0)+3))),"")</f>
        <v>14</v>
      </c>
      <c r="F7" s="2">
        <f>IFERROR(IF(TRIM(SUBSTITUTE($C7," ¬",""))="","",SUMIF(INDEX($G:$XFD,0,$D7),TRIM(SUBSTITUTE($C7," ¬","")),INDEX($G:$XFD,0,MATCH('New GL Gauge'!$H$3,$1:$1,0)+4))),"")</f>
        <v>16</v>
      </c>
      <c r="G7" s="79" t="s">
        <v>3</v>
      </c>
      <c r="H7" s="79" t="s">
        <v>3</v>
      </c>
      <c r="I7" s="79" t="s">
        <v>3</v>
      </c>
      <c r="J7" s="79" t="s">
        <v>3</v>
      </c>
      <c r="K7" s="79" t="s">
        <v>3</v>
      </c>
      <c r="L7" s="79" t="s">
        <v>3</v>
      </c>
      <c r="M7" s="2" t="s">
        <v>3</v>
      </c>
      <c r="N7" s="2">
        <v>6</v>
      </c>
      <c r="O7" s="6">
        <f t="shared" si="0"/>
        <v>0</v>
      </c>
      <c r="P7" s="2">
        <v>0</v>
      </c>
      <c r="Q7" s="2">
        <v>0</v>
      </c>
      <c r="R7" s="2">
        <v>0</v>
      </c>
      <c r="S7" s="2">
        <v>0</v>
      </c>
      <c r="T7" s="2">
        <v>0</v>
      </c>
      <c r="U7" s="2">
        <f t="shared" si="10"/>
        <v>0</v>
      </c>
      <c r="V7" s="2">
        <f t="shared" si="11"/>
        <v>0</v>
      </c>
      <c r="W7" s="2">
        <f t="shared" si="12"/>
        <v>0</v>
      </c>
      <c r="Y7" s="5"/>
      <c r="Z7" s="6">
        <f t="shared" si="1"/>
        <v>0</v>
      </c>
      <c r="AA7" s="2">
        <v>0</v>
      </c>
      <c r="AB7" s="2">
        <v>0</v>
      </c>
      <c r="AC7" s="2">
        <v>0</v>
      </c>
      <c r="AD7" s="2">
        <v>0</v>
      </c>
      <c r="AE7" s="2">
        <v>0</v>
      </c>
      <c r="AF7" s="2">
        <f t="shared" si="13"/>
        <v>0</v>
      </c>
      <c r="AG7" s="2">
        <f t="shared" si="14"/>
        <v>0</v>
      </c>
      <c r="AH7" s="2">
        <f t="shared" si="15"/>
        <v>0</v>
      </c>
      <c r="AJ7" s="5"/>
      <c r="AK7" s="2">
        <f t="shared" si="2"/>
        <v>0</v>
      </c>
      <c r="AL7" s="2">
        <v>0</v>
      </c>
      <c r="AM7" s="2">
        <v>0</v>
      </c>
      <c r="AN7" s="2">
        <v>0</v>
      </c>
      <c r="AO7" s="2">
        <v>0</v>
      </c>
      <c r="AP7" s="2">
        <v>0</v>
      </c>
      <c r="AQ7" s="2">
        <f t="shared" si="3"/>
        <v>0</v>
      </c>
      <c r="AR7" s="2">
        <f t="shared" si="4"/>
        <v>0</v>
      </c>
      <c r="AS7" s="2">
        <f t="shared" si="5"/>
        <v>0</v>
      </c>
      <c r="AV7" s="6">
        <f t="shared" si="6"/>
        <v>0</v>
      </c>
      <c r="AW7" s="2">
        <v>0</v>
      </c>
      <c r="AX7" s="2">
        <v>0</v>
      </c>
      <c r="AY7" s="2">
        <v>0</v>
      </c>
      <c r="AZ7" s="2">
        <v>0</v>
      </c>
      <c r="BA7" s="2">
        <v>0</v>
      </c>
      <c r="BB7" s="2">
        <f t="shared" si="7"/>
        <v>0</v>
      </c>
      <c r="BC7" s="2">
        <f t="shared" si="8"/>
        <v>0</v>
      </c>
      <c r="BD7" s="2">
        <f t="shared" si="9"/>
        <v>0</v>
      </c>
      <c r="BF7" s="5"/>
    </row>
    <row r="8" spans="1:58" x14ac:dyDescent="0.35">
      <c r="A8" s="75">
        <f t="shared" si="16"/>
        <v>6</v>
      </c>
      <c r="B8" s="2" t="str" cm="1">
        <f t="array" ref="B8">IFERROR(IF(INDEX($C$2:$C$84,MATCH(ROW()-1,$A$2:A$84,0))="",REPT(" ",SUM(IF(LEFT(B$2:B7)=" ",1,0))+1),SUBSTITUTE(INDEX($C$2:$C$84,MATCH(ROW()-1,$A$2:A$84,0)),"--","-")),REPT(" ",SUM(IF(LEFT(B$2:B7)=" ",1,0))+1))</f>
        <v xml:space="preserve"> ¬ ¬ Concert Halls</v>
      </c>
      <c r="C8" s="76" t="str" cm="1">
        <f t="array" ref="C8">IF(INDEX('Dept List'!$A$1:$P$100,ROW(),2*('New GL Gauge'!$H$3-2022)-1)=0,"",INDEX('Dept List'!$A$1:$P$100,ROW(),2*('New GL Gauge'!$H$3-2022)-1))</f>
        <v xml:space="preserve"> ¬ ¬ ¬ Tramway - Programmes, Operations and Technical</v>
      </c>
      <c r="D8" s="90" cm="1">
        <f t="array" ref="D8">IF(INDEX('Dept List'!$A$1:$P$100,ROW(),2*('New GL Gauge'!$H$3-2022))=0,"",INDEX('Dept List'!$A$1:$P$100,ROW(),2*('New GL Gauge'!$H$3-2022)))</f>
        <v>5</v>
      </c>
      <c r="E8" s="2">
        <f>IFERROR(IF(TRIM(SUBSTITUTE($C8," ¬",""))="","",SUMIF(INDEX($G:$XFD,0,$D8),TRIM(SUBSTITUTE($C8," ¬","")),INDEX($G:$XFD,0,MATCH('New GL Gauge'!$H$3,$1:$1,0)+3))),"")</f>
        <v>8</v>
      </c>
      <c r="F8" s="2">
        <f>IFERROR(IF(TRIM(SUBSTITUTE($C8," ¬",""))="","",SUMIF(INDEX($G:$XFD,0,$D8),TRIM(SUBSTITUTE($C8," ¬","")),INDEX($G:$XFD,0,MATCH('New GL Gauge'!$H$3,$1:$1,0)+4))),"")</f>
        <v>24</v>
      </c>
      <c r="G8" s="79" t="s">
        <v>3</v>
      </c>
      <c r="H8" s="79" t="s">
        <v>3</v>
      </c>
      <c r="I8" s="79" t="s">
        <v>3</v>
      </c>
      <c r="J8" s="79" t="s">
        <v>3</v>
      </c>
      <c r="K8" s="79" t="s">
        <v>3</v>
      </c>
      <c r="L8" s="79" t="s">
        <v>3</v>
      </c>
      <c r="M8" s="2" t="s">
        <v>3</v>
      </c>
      <c r="N8" s="2">
        <v>7</v>
      </c>
      <c r="O8" s="6">
        <f t="shared" si="0"/>
        <v>0</v>
      </c>
      <c r="P8" s="2">
        <v>0</v>
      </c>
      <c r="Q8" s="2">
        <v>0</v>
      </c>
      <c r="R8" s="2">
        <v>0</v>
      </c>
      <c r="S8" s="2">
        <v>0</v>
      </c>
      <c r="T8" s="2">
        <v>0</v>
      </c>
      <c r="U8" s="2">
        <f t="shared" si="10"/>
        <v>0</v>
      </c>
      <c r="V8" s="2">
        <f t="shared" si="11"/>
        <v>0</v>
      </c>
      <c r="W8" s="2">
        <f t="shared" si="12"/>
        <v>0</v>
      </c>
      <c r="Y8" s="5"/>
      <c r="Z8" s="6">
        <f t="shared" si="1"/>
        <v>0</v>
      </c>
      <c r="AA8" s="2">
        <v>0</v>
      </c>
      <c r="AB8" s="2">
        <v>0</v>
      </c>
      <c r="AC8" s="2">
        <v>0</v>
      </c>
      <c r="AD8" s="2">
        <v>0</v>
      </c>
      <c r="AE8" s="2">
        <v>0</v>
      </c>
      <c r="AF8" s="2">
        <f t="shared" si="13"/>
        <v>0</v>
      </c>
      <c r="AG8" s="2">
        <f t="shared" si="14"/>
        <v>0</v>
      </c>
      <c r="AH8" s="2">
        <f t="shared" si="15"/>
        <v>0</v>
      </c>
      <c r="AJ8" s="5"/>
      <c r="AK8" s="2">
        <f t="shared" si="2"/>
        <v>0</v>
      </c>
      <c r="AL8" s="2">
        <v>0</v>
      </c>
      <c r="AM8" s="2">
        <v>0</v>
      </c>
      <c r="AN8" s="2">
        <v>0</v>
      </c>
      <c r="AO8" s="2">
        <v>0</v>
      </c>
      <c r="AP8" s="2">
        <v>0</v>
      </c>
      <c r="AQ8" s="2">
        <f t="shared" si="3"/>
        <v>0</v>
      </c>
      <c r="AR8" s="2">
        <f t="shared" si="4"/>
        <v>0</v>
      </c>
      <c r="AS8" s="2">
        <f t="shared" si="5"/>
        <v>0</v>
      </c>
      <c r="AV8" s="6">
        <f t="shared" si="6"/>
        <v>0</v>
      </c>
      <c r="AW8" s="2">
        <v>0</v>
      </c>
      <c r="AX8" s="2">
        <v>0</v>
      </c>
      <c r="AY8" s="2">
        <v>0</v>
      </c>
      <c r="AZ8" s="2">
        <v>0</v>
      </c>
      <c r="BA8" s="2">
        <v>0</v>
      </c>
      <c r="BB8" s="2">
        <f t="shared" si="7"/>
        <v>0</v>
      </c>
      <c r="BC8" s="2">
        <f t="shared" si="8"/>
        <v>0</v>
      </c>
      <c r="BD8" s="2">
        <f t="shared" si="9"/>
        <v>0</v>
      </c>
      <c r="BF8" s="5"/>
    </row>
    <row r="9" spans="1:58" x14ac:dyDescent="0.35">
      <c r="A9" s="75">
        <f t="shared" si="16"/>
        <v>7</v>
      </c>
      <c r="B9" s="2" t="str" cm="1">
        <f t="array" ref="B9">IFERROR(IF(INDEX($C$2:$C$84,MATCH(ROW()-1,$A$2:A$84,0))="",REPT(" ",SUM(IF(LEFT(B$2:B8)=" ",1,0))+1),SUBSTITUTE(INDEX($C$2:$C$84,MATCH(ROW()-1,$A$2:A$84,0)),"--","-")),REPT(" ",SUM(IF(LEFT(B$2:B8)=" ",1,0))+1))</f>
        <v xml:space="preserve"> ¬ ¬ ¬ Concert Halls - Operations</v>
      </c>
      <c r="C9" s="76" t="str" cm="1">
        <f t="array" ref="C9">IF(INDEX('Dept List'!$A$1:$P$100,ROW(),2*('New GL Gauge'!$H$3-2022)-1)=0,"",INDEX('Dept List'!$A$1:$P$100,ROW(),2*('New GL Gauge'!$H$3-2022)-1))</f>
        <v xml:space="preserve"> ¬ ¬ Concert Halls</v>
      </c>
      <c r="D9" s="90" cm="1">
        <f t="array" ref="D9">IF(INDEX('Dept List'!$A$1:$P$100,ROW(),2*('New GL Gauge'!$H$3-2022))=0,"",INDEX('Dept List'!$A$1:$P$100,ROW(),2*('New GL Gauge'!$H$3-2022)))</f>
        <v>4</v>
      </c>
      <c r="E9" s="2">
        <f>IFERROR(IF(TRIM(SUBSTITUTE($C9," ¬",""))="","",SUMIF(INDEX($G:$XFD,0,$D9),TRIM(SUBSTITUTE($C9," ¬","")),INDEX($G:$XFD,0,MATCH('New GL Gauge'!$H$3,$1:$1,0)+3))),"")</f>
        <v>57</v>
      </c>
      <c r="F9" s="2">
        <f>IFERROR(IF(TRIM(SUBSTITUTE($C9," ¬",""))="","",SUMIF(INDEX($G:$XFD,0,$D9),TRIM(SUBSTITUTE($C9," ¬","")),INDEX($G:$XFD,0,MATCH('New GL Gauge'!$H$3,$1:$1,0)+4))),"")</f>
        <v>192</v>
      </c>
      <c r="G9" s="79" t="s">
        <v>3</v>
      </c>
      <c r="H9" s="79" t="s">
        <v>3</v>
      </c>
      <c r="I9" s="79" t="s">
        <v>3</v>
      </c>
      <c r="J9" s="79" t="s">
        <v>3</v>
      </c>
      <c r="K9" s="79" t="s">
        <v>3</v>
      </c>
      <c r="L9" s="79" t="s">
        <v>3</v>
      </c>
      <c r="M9" s="2" t="s">
        <v>3</v>
      </c>
      <c r="N9" s="2">
        <v>8</v>
      </c>
      <c r="O9" s="6">
        <f t="shared" si="0"/>
        <v>0</v>
      </c>
      <c r="P9" s="2">
        <v>0</v>
      </c>
      <c r="Q9" s="2">
        <v>0</v>
      </c>
      <c r="R9" s="2">
        <v>0</v>
      </c>
      <c r="S9" s="2">
        <v>0</v>
      </c>
      <c r="T9" s="2">
        <v>0</v>
      </c>
      <c r="U9" s="2">
        <f t="shared" si="10"/>
        <v>0</v>
      </c>
      <c r="V9" s="2">
        <f t="shared" si="11"/>
        <v>0</v>
      </c>
      <c r="W9" s="2">
        <f t="shared" si="12"/>
        <v>0</v>
      </c>
      <c r="Y9" s="5"/>
      <c r="Z9" s="6">
        <f t="shared" si="1"/>
        <v>0</v>
      </c>
      <c r="AA9" s="2">
        <v>0</v>
      </c>
      <c r="AB9" s="2">
        <v>0</v>
      </c>
      <c r="AC9" s="2">
        <v>0</v>
      </c>
      <c r="AD9" s="2">
        <v>0</v>
      </c>
      <c r="AE9" s="2">
        <v>0</v>
      </c>
      <c r="AF9" s="2">
        <f t="shared" si="13"/>
        <v>0</v>
      </c>
      <c r="AG9" s="2">
        <f t="shared" si="14"/>
        <v>0</v>
      </c>
      <c r="AH9" s="2">
        <f t="shared" si="15"/>
        <v>0</v>
      </c>
      <c r="AJ9" s="5"/>
      <c r="AK9" s="2">
        <f t="shared" si="2"/>
        <v>0</v>
      </c>
      <c r="AL9" s="2">
        <v>0</v>
      </c>
      <c r="AM9" s="2">
        <v>0</v>
      </c>
      <c r="AN9" s="2">
        <v>0</v>
      </c>
      <c r="AO9" s="2">
        <v>0</v>
      </c>
      <c r="AP9" s="2">
        <v>0</v>
      </c>
      <c r="AQ9" s="2">
        <f t="shared" si="3"/>
        <v>0</v>
      </c>
      <c r="AR9" s="2">
        <f t="shared" si="4"/>
        <v>0</v>
      </c>
      <c r="AS9" s="2">
        <f t="shared" si="5"/>
        <v>0</v>
      </c>
      <c r="AV9" s="6">
        <f t="shared" si="6"/>
        <v>0</v>
      </c>
      <c r="AW9" s="2">
        <v>0</v>
      </c>
      <c r="AX9" s="2">
        <v>0</v>
      </c>
      <c r="AY9" s="2">
        <v>0</v>
      </c>
      <c r="AZ9" s="2">
        <v>0</v>
      </c>
      <c r="BA9" s="2">
        <v>0</v>
      </c>
      <c r="BB9" s="2">
        <f t="shared" si="7"/>
        <v>0</v>
      </c>
      <c r="BC9" s="2">
        <f t="shared" si="8"/>
        <v>0</v>
      </c>
      <c r="BD9" s="2">
        <f t="shared" si="9"/>
        <v>0</v>
      </c>
      <c r="BF9" s="5"/>
    </row>
    <row r="10" spans="1:58" x14ac:dyDescent="0.35">
      <c r="A10" s="75">
        <f t="shared" si="16"/>
        <v>7</v>
      </c>
      <c r="B10" s="2" t="str" cm="1">
        <f t="array" ref="B10">IFERROR(IF(INDEX($C$2:$C$84,MATCH(ROW()-1,$A$2:A$84,0))="",REPT(" ",SUM(IF(LEFT(B$2:B9)=" ",1,0))+1),SUBSTITUTE(INDEX($C$2:$C$84,MATCH(ROW()-1,$A$2:A$84,0)),"--","-")),REPT(" ",SUM(IF(LEFT(B$2:B9)=" ",1,0))+1))</f>
        <v xml:space="preserve"> ¬ ¬ ¬ Concert Halls - Bank</v>
      </c>
      <c r="C10" s="76" t="str" cm="1">
        <f t="array" ref="C10">IF(INDEX('Dept List'!$A$1:$P$100,ROW(),2*('New GL Gauge'!$H$3-2022)-1)=0,"",INDEX('Dept List'!$A$1:$P$100,ROW(),2*('New GL Gauge'!$H$3-2022)-1))</f>
        <v xml:space="preserve"> ¬ ¬ ¬ Arts and Music Events and Box Office </v>
      </c>
      <c r="D10" s="90" cm="1">
        <f t="array" ref="D10">IF(INDEX('Dept List'!$A$1:$P$100,ROW(),2*('New GL Gauge'!$H$3-2022))=0,"",INDEX('Dept List'!$A$1:$P$100,ROW(),2*('New GL Gauge'!$H$3-2022)))</f>
        <v>5</v>
      </c>
      <c r="E10" s="2">
        <f>IFERROR(IF(TRIM(SUBSTITUTE($C10," ¬",""))="","",SUMIF(INDEX($G:$XFD,0,$D10),TRIM(SUBSTITUTE($C10," ¬","")),INDEX($G:$XFD,0,MATCH('New GL Gauge'!$H$3,$1:$1,0)+3))),"")</f>
        <v>10</v>
      </c>
      <c r="F10" s="2">
        <f>IFERROR(IF(TRIM(SUBSTITUTE($C10," ¬",""))="","",SUMIF(INDEX($G:$XFD,0,$D10),TRIM(SUBSTITUTE($C10," ¬","")),INDEX($G:$XFD,0,MATCH('New GL Gauge'!$H$3,$1:$1,0)+4))),"")</f>
        <v>25</v>
      </c>
      <c r="G10" s="79" t="s">
        <v>3</v>
      </c>
      <c r="H10" s="79" t="s">
        <v>3</v>
      </c>
      <c r="I10" s="79" t="s">
        <v>3</v>
      </c>
      <c r="J10" s="79" t="s">
        <v>3</v>
      </c>
      <c r="K10" s="79" t="s">
        <v>3</v>
      </c>
      <c r="L10" s="79" t="s">
        <v>3</v>
      </c>
      <c r="M10" s="2" t="s">
        <v>3</v>
      </c>
      <c r="N10" s="2">
        <v>9</v>
      </c>
      <c r="O10" s="6">
        <f t="shared" si="0"/>
        <v>0</v>
      </c>
      <c r="P10" s="2">
        <v>0</v>
      </c>
      <c r="Q10" s="2">
        <v>0</v>
      </c>
      <c r="R10" s="2">
        <v>0</v>
      </c>
      <c r="S10" s="2">
        <v>0</v>
      </c>
      <c r="T10" s="2">
        <v>0</v>
      </c>
      <c r="U10" s="2">
        <f t="shared" si="10"/>
        <v>0</v>
      </c>
      <c r="V10" s="2">
        <f t="shared" si="11"/>
        <v>0</v>
      </c>
      <c r="W10" s="2">
        <f t="shared" si="12"/>
        <v>0</v>
      </c>
      <c r="Y10" s="5"/>
      <c r="Z10" s="6">
        <f t="shared" si="1"/>
        <v>0</v>
      </c>
      <c r="AA10" s="2">
        <v>0</v>
      </c>
      <c r="AB10" s="2">
        <v>0</v>
      </c>
      <c r="AC10" s="2">
        <v>0</v>
      </c>
      <c r="AD10" s="2">
        <v>0</v>
      </c>
      <c r="AE10" s="2">
        <v>0</v>
      </c>
      <c r="AF10" s="2">
        <f t="shared" si="13"/>
        <v>0</v>
      </c>
      <c r="AG10" s="2">
        <f t="shared" si="14"/>
        <v>0</v>
      </c>
      <c r="AH10" s="2">
        <f t="shared" si="15"/>
        <v>0</v>
      </c>
      <c r="AJ10" s="5"/>
      <c r="AK10" s="2">
        <f t="shared" si="2"/>
        <v>0</v>
      </c>
      <c r="AL10" s="2">
        <v>0</v>
      </c>
      <c r="AM10" s="2">
        <v>0</v>
      </c>
      <c r="AN10" s="2">
        <v>0</v>
      </c>
      <c r="AO10" s="2">
        <v>0</v>
      </c>
      <c r="AP10" s="2">
        <v>0</v>
      </c>
      <c r="AQ10" s="2">
        <f t="shared" si="3"/>
        <v>0</v>
      </c>
      <c r="AR10" s="2">
        <f t="shared" si="4"/>
        <v>0</v>
      </c>
      <c r="AS10" s="2">
        <f t="shared" si="5"/>
        <v>0</v>
      </c>
      <c r="AV10" s="6">
        <f t="shared" si="6"/>
        <v>0</v>
      </c>
      <c r="AW10" s="2">
        <v>0</v>
      </c>
      <c r="AX10" s="2">
        <v>0</v>
      </c>
      <c r="AY10" s="2">
        <v>0</v>
      </c>
      <c r="AZ10" s="2">
        <v>0</v>
      </c>
      <c r="BA10" s="2">
        <v>0</v>
      </c>
      <c r="BB10" s="2">
        <f t="shared" si="7"/>
        <v>0</v>
      </c>
      <c r="BC10" s="2">
        <f t="shared" si="8"/>
        <v>0</v>
      </c>
      <c r="BD10" s="2">
        <f t="shared" si="9"/>
        <v>0</v>
      </c>
      <c r="BF10" s="5"/>
    </row>
    <row r="11" spans="1:58" x14ac:dyDescent="0.35">
      <c r="A11" s="75">
        <f t="shared" si="16"/>
        <v>8</v>
      </c>
      <c r="B11" s="2" t="str" cm="1">
        <f t="array" ref="B11">IFERROR(IF(INDEX($C$2:$C$84,MATCH(ROW()-1,$A$2:A$84,0))="",REPT(" ",SUM(IF(LEFT(B$2:B10)=" ",1,0))+1),SUBSTITUTE(INDEX($C$2:$C$84,MATCH(ROW()-1,$A$2:A$84,0)),"--","-")),REPT(" ",SUM(IF(LEFT(B$2:B10)=" ",1,0))+1))</f>
        <v xml:space="preserve"> ¬ Museums and Collections</v>
      </c>
      <c r="C11" s="76" t="str" cm="1">
        <f t="array" ref="C11">IF(INDEX('Dept List'!$A$1:$P$100,ROW(),2*('New GL Gauge'!$H$3-2022)-1)=0,"",INDEX('Dept List'!$A$1:$P$100,ROW(),2*('New GL Gauge'!$H$3-2022)-1))</f>
        <v xml:space="preserve"> ¬ ¬ ¬ Concert Halls - Operations</v>
      </c>
      <c r="D11" s="90" cm="1">
        <f t="array" ref="D11">IF(INDEX('Dept List'!$A$1:$P$100,ROW(),2*('New GL Gauge'!$H$3-2022))=0,"",INDEX('Dept List'!$A$1:$P$100,ROW(),2*('New GL Gauge'!$H$3-2022)))</f>
        <v>5</v>
      </c>
      <c r="E11" s="2">
        <f>IFERROR(IF(TRIM(SUBSTITUTE($C11," ¬",""))="","",SUMIF(INDEX($G:$XFD,0,$D11),TRIM(SUBSTITUTE($C11," ¬","")),INDEX($G:$XFD,0,MATCH('New GL Gauge'!$H$3,$1:$1,0)+3))),"")</f>
        <v>26</v>
      </c>
      <c r="F11" s="2">
        <f>IFERROR(IF(TRIM(SUBSTITUTE($C11," ¬",""))="","",SUMIF(INDEX($G:$XFD,0,$D11),TRIM(SUBSTITUTE($C11," ¬","")),INDEX($G:$XFD,0,MATCH('New GL Gauge'!$H$3,$1:$1,0)+4))),"")</f>
        <v>37</v>
      </c>
      <c r="G11" s="79" t="s">
        <v>3</v>
      </c>
      <c r="H11" s="79" t="s">
        <v>3</v>
      </c>
      <c r="I11" s="79" t="s">
        <v>3</v>
      </c>
      <c r="J11" s="79" t="s">
        <v>3</v>
      </c>
      <c r="K11" s="79" t="s">
        <v>3</v>
      </c>
      <c r="L11" s="79" t="s">
        <v>3</v>
      </c>
      <c r="M11" s="2" t="s">
        <v>67</v>
      </c>
      <c r="N11" s="2">
        <v>10</v>
      </c>
      <c r="O11" s="6">
        <f t="shared" si="0"/>
        <v>0</v>
      </c>
      <c r="P11" s="2">
        <v>0</v>
      </c>
      <c r="Q11" s="2">
        <v>0</v>
      </c>
      <c r="R11" s="2">
        <v>0</v>
      </c>
      <c r="S11" s="2">
        <v>0</v>
      </c>
      <c r="T11" s="2">
        <v>0</v>
      </c>
      <c r="U11" s="2">
        <f t="shared" si="10"/>
        <v>0</v>
      </c>
      <c r="V11" s="2">
        <f t="shared" si="11"/>
        <v>0</v>
      </c>
      <c r="W11" s="2">
        <f t="shared" si="12"/>
        <v>0</v>
      </c>
      <c r="Y11" s="5"/>
      <c r="Z11" s="6">
        <f t="shared" si="1"/>
        <v>0</v>
      </c>
      <c r="AA11" s="2">
        <v>0</v>
      </c>
      <c r="AB11" s="2">
        <v>0</v>
      </c>
      <c r="AC11" s="2">
        <v>0</v>
      </c>
      <c r="AD11" s="2">
        <v>0</v>
      </c>
      <c r="AE11" s="2">
        <v>0</v>
      </c>
      <c r="AF11" s="2">
        <f t="shared" si="13"/>
        <v>0</v>
      </c>
      <c r="AG11" s="2">
        <f t="shared" si="14"/>
        <v>0</v>
      </c>
      <c r="AH11" s="2">
        <f t="shared" si="15"/>
        <v>0</v>
      </c>
      <c r="AJ11" s="5"/>
      <c r="AK11" s="2">
        <f t="shared" si="2"/>
        <v>0</v>
      </c>
      <c r="AL11" s="2">
        <v>0</v>
      </c>
      <c r="AM11" s="2">
        <v>0</v>
      </c>
      <c r="AN11" s="2">
        <v>0</v>
      </c>
      <c r="AO11" s="2">
        <v>0</v>
      </c>
      <c r="AP11" s="2">
        <v>0</v>
      </c>
      <c r="AQ11" s="2">
        <f t="shared" si="3"/>
        <v>0</v>
      </c>
      <c r="AR11" s="2">
        <f t="shared" si="4"/>
        <v>0</v>
      </c>
      <c r="AS11" s="2">
        <f t="shared" si="5"/>
        <v>0</v>
      </c>
      <c r="AV11" s="6">
        <f t="shared" si="6"/>
        <v>0</v>
      </c>
      <c r="AW11" s="2">
        <v>0</v>
      </c>
      <c r="AX11" s="2">
        <v>0</v>
      </c>
      <c r="AY11" s="2">
        <v>0</v>
      </c>
      <c r="AZ11" s="2">
        <v>0</v>
      </c>
      <c r="BA11" s="2">
        <v>0</v>
      </c>
      <c r="BB11" s="2">
        <f t="shared" si="7"/>
        <v>0</v>
      </c>
      <c r="BC11" s="2">
        <f t="shared" si="8"/>
        <v>0</v>
      </c>
      <c r="BD11" s="2">
        <f t="shared" si="9"/>
        <v>0</v>
      </c>
      <c r="BF11" s="5"/>
    </row>
    <row r="12" spans="1:58" x14ac:dyDescent="0.35">
      <c r="A12" s="75">
        <f t="shared" si="16"/>
        <v>9</v>
      </c>
      <c r="B12" s="2" t="str" cm="1">
        <f t="array" ref="B12">IFERROR(IF(INDEX($C$2:$C$84,MATCH(ROW()-1,$A$2:A$84,0))="",REPT(" ",SUM(IF(LEFT(B$2:B11)=" ",1,0))+1),SUBSTITUTE(INDEX($C$2:$C$84,MATCH(ROW()-1,$A$2:A$84,0)),"--","-")),REPT(" ",SUM(IF(LEFT(B$2:B11)=" ",1,0))+1))</f>
        <v xml:space="preserve"> ¬ ¬ Museums Operational and Curatorial</v>
      </c>
      <c r="C12" s="76" t="str" cm="1">
        <f t="array" ref="C12">IF(INDEX('Dept List'!$A$1:$P$100,ROW(),2*('New GL Gauge'!$H$3-2022)-1)=0,"",INDEX('Dept List'!$A$1:$P$100,ROW(),2*('New GL Gauge'!$H$3-2022)-1))</f>
        <v xml:space="preserve"> ¬ ¬ ¬ Concert Halls - Bank</v>
      </c>
      <c r="D12" s="90" cm="1">
        <f t="array" ref="D12">IF(INDEX('Dept List'!$A$1:$P$100,ROW(),2*('New GL Gauge'!$H$3-2022))=0,"",INDEX('Dept List'!$A$1:$P$100,ROW(),2*('New GL Gauge'!$H$3-2022)))</f>
        <v>5</v>
      </c>
      <c r="E12" s="2">
        <f>IFERROR(IF(TRIM(SUBSTITUTE($C12," ¬",""))="","",SUMIF(INDEX($G:$XFD,0,$D12),TRIM(SUBSTITUTE($C12," ¬","")),INDEX($G:$XFD,0,MATCH('New GL Gauge'!$H$3,$1:$1,0)+3))),"")</f>
        <v>21</v>
      </c>
      <c r="F12" s="2">
        <f>IFERROR(IF(TRIM(SUBSTITUTE($C12," ¬",""))="","",SUMIF(INDEX($G:$XFD,0,$D12),TRIM(SUBSTITUTE($C12," ¬","")),INDEX($G:$XFD,0,MATCH('New GL Gauge'!$H$3,$1:$1,0)+4))),"")</f>
        <v>130</v>
      </c>
      <c r="G12" s="79" t="s">
        <v>3</v>
      </c>
      <c r="H12" s="79" t="s">
        <v>3</v>
      </c>
      <c r="I12" s="79" t="s">
        <v>3</v>
      </c>
      <c r="J12" s="79" t="s">
        <v>3</v>
      </c>
      <c r="K12" s="79" t="s">
        <v>3</v>
      </c>
      <c r="L12" s="79" t="s">
        <v>3</v>
      </c>
      <c r="M12" s="2" t="s">
        <v>67</v>
      </c>
      <c r="N12" s="2">
        <v>11</v>
      </c>
      <c r="O12" s="6">
        <f t="shared" si="0"/>
        <v>0</v>
      </c>
      <c r="P12" s="2">
        <v>0</v>
      </c>
      <c r="Q12" s="2">
        <v>0</v>
      </c>
      <c r="R12" s="2">
        <v>0</v>
      </c>
      <c r="S12" s="2">
        <v>0</v>
      </c>
      <c r="T12" s="2">
        <v>0</v>
      </c>
      <c r="U12" s="2">
        <f t="shared" si="10"/>
        <v>0</v>
      </c>
      <c r="V12" s="2">
        <f t="shared" si="11"/>
        <v>0</v>
      </c>
      <c r="W12" s="2">
        <f t="shared" si="12"/>
        <v>0</v>
      </c>
      <c r="Y12" s="5"/>
      <c r="Z12" s="6">
        <f t="shared" si="1"/>
        <v>0</v>
      </c>
      <c r="AA12" s="2">
        <v>0</v>
      </c>
      <c r="AB12" s="2">
        <v>0</v>
      </c>
      <c r="AC12" s="2">
        <v>0</v>
      </c>
      <c r="AD12" s="2">
        <v>0</v>
      </c>
      <c r="AE12" s="2">
        <v>0</v>
      </c>
      <c r="AF12" s="2">
        <f t="shared" si="13"/>
        <v>0</v>
      </c>
      <c r="AG12" s="2">
        <f t="shared" si="14"/>
        <v>0</v>
      </c>
      <c r="AH12" s="2">
        <f t="shared" si="15"/>
        <v>0</v>
      </c>
      <c r="AJ12" s="5"/>
      <c r="AK12" s="2">
        <f t="shared" si="2"/>
        <v>0</v>
      </c>
      <c r="AL12" s="2">
        <v>0</v>
      </c>
      <c r="AM12" s="2">
        <v>0</v>
      </c>
      <c r="AN12" s="2">
        <v>0</v>
      </c>
      <c r="AO12" s="2">
        <v>0</v>
      </c>
      <c r="AP12" s="2">
        <v>0</v>
      </c>
      <c r="AQ12" s="2">
        <f t="shared" si="3"/>
        <v>0</v>
      </c>
      <c r="AR12" s="2">
        <f t="shared" si="4"/>
        <v>0</v>
      </c>
      <c r="AS12" s="2">
        <f t="shared" si="5"/>
        <v>0</v>
      </c>
      <c r="AV12" s="6">
        <f t="shared" si="6"/>
        <v>0</v>
      </c>
      <c r="AW12" s="2">
        <v>0</v>
      </c>
      <c r="AX12" s="2">
        <v>0</v>
      </c>
      <c r="AY12" s="2">
        <v>0</v>
      </c>
      <c r="AZ12" s="2">
        <v>0</v>
      </c>
      <c r="BA12" s="2">
        <v>0</v>
      </c>
      <c r="BB12" s="2">
        <f t="shared" si="7"/>
        <v>0</v>
      </c>
      <c r="BC12" s="2">
        <f t="shared" si="8"/>
        <v>0</v>
      </c>
      <c r="BD12" s="2">
        <f t="shared" si="9"/>
        <v>0</v>
      </c>
      <c r="BF12" s="5"/>
    </row>
    <row r="13" spans="1:58" x14ac:dyDescent="0.35">
      <c r="A13" s="75">
        <f t="shared" si="16"/>
        <v>10</v>
      </c>
      <c r="B13" s="2" t="str" cm="1">
        <f t="array" ref="B13">IFERROR(IF(INDEX($C$2:$C$84,MATCH(ROW()-1,$A$2:A$84,0))="",REPT(" ",SUM(IF(LEFT(B$2:B12)=" ",1,0))+1),SUBSTITUTE(INDEX($C$2:$C$84,MATCH(ROW()-1,$A$2:A$84,0)),"--","-")),REPT(" ",SUM(IF(LEFT(B$2:B12)=" ",1,0))+1))</f>
        <v xml:space="preserve"> ¬ ¬ ¬ GoMA/Kelvin Hall</v>
      </c>
      <c r="C13" s="76" t="str" cm="1">
        <f t="array" ref="C13">IF(INDEX('Dept List'!$A$1:$P$100,ROW(),2*('New GL Gauge'!$H$3-2022)-1)=0,"",INDEX('Dept List'!$A$1:$P$100,ROW(),2*('New GL Gauge'!$H$3-2022)-1))</f>
        <v xml:space="preserve"> ¬ Museums and Collections</v>
      </c>
      <c r="D13" s="90" cm="1">
        <f t="array" ref="D13">IF(INDEX('Dept List'!$A$1:$P$100,ROW(),2*('New GL Gauge'!$H$3-2022))=0,"",INDEX('Dept List'!$A$1:$P$100,ROW(),2*('New GL Gauge'!$H$3-2022)))</f>
        <v>3</v>
      </c>
      <c r="E13" s="2">
        <f>IFERROR(IF(TRIM(SUBSTITUTE($C13," ¬",""))="","",SUMIF(INDEX($G:$XFD,0,$D13),TRIM(SUBSTITUTE($C13," ¬","")),INDEX($G:$XFD,0,MATCH('New GL Gauge'!$H$3,$1:$1,0)+3))),"")</f>
        <v>181</v>
      </c>
      <c r="F13" s="2">
        <f>IFERROR(IF(TRIM(SUBSTITUTE($C13," ¬",""))="","",SUMIF(INDEX($G:$XFD,0,$D13),TRIM(SUBSTITUTE($C13," ¬","")),INDEX($G:$XFD,0,MATCH('New GL Gauge'!$H$3,$1:$1,0)+4))),"")</f>
        <v>318</v>
      </c>
      <c r="G13" s="79" t="s">
        <v>3</v>
      </c>
      <c r="H13" s="79" t="s">
        <v>3</v>
      </c>
      <c r="I13" s="79" t="s">
        <v>3</v>
      </c>
      <c r="J13" s="79" t="s">
        <v>3</v>
      </c>
      <c r="K13" s="79" t="s">
        <v>3</v>
      </c>
      <c r="L13" s="79" t="s">
        <v>3</v>
      </c>
      <c r="M13" s="2" t="s">
        <v>67</v>
      </c>
      <c r="N13" s="2">
        <v>12</v>
      </c>
      <c r="O13" s="6">
        <f t="shared" si="0"/>
        <v>0</v>
      </c>
      <c r="P13" s="2">
        <v>0</v>
      </c>
      <c r="Q13" s="2">
        <v>0</v>
      </c>
      <c r="R13" s="2">
        <v>0</v>
      </c>
      <c r="S13" s="2">
        <v>0</v>
      </c>
      <c r="T13" s="2">
        <v>0</v>
      </c>
      <c r="U13" s="2">
        <f t="shared" si="10"/>
        <v>0</v>
      </c>
      <c r="V13" s="2">
        <f t="shared" si="11"/>
        <v>0</v>
      </c>
      <c r="W13" s="2">
        <f t="shared" si="12"/>
        <v>0</v>
      </c>
      <c r="Y13" s="5"/>
      <c r="Z13" s="6">
        <f t="shared" si="1"/>
        <v>0</v>
      </c>
      <c r="AA13" s="2">
        <v>0</v>
      </c>
      <c r="AB13" s="2">
        <v>0</v>
      </c>
      <c r="AC13" s="2">
        <v>0</v>
      </c>
      <c r="AD13" s="2">
        <v>0</v>
      </c>
      <c r="AE13" s="2">
        <v>0</v>
      </c>
      <c r="AF13" s="2">
        <f t="shared" si="13"/>
        <v>0</v>
      </c>
      <c r="AG13" s="2">
        <f t="shared" si="14"/>
        <v>0</v>
      </c>
      <c r="AH13" s="2">
        <f t="shared" si="15"/>
        <v>0</v>
      </c>
      <c r="AJ13" s="5"/>
      <c r="AK13" s="2">
        <f t="shared" si="2"/>
        <v>0</v>
      </c>
      <c r="AL13" s="2">
        <v>0</v>
      </c>
      <c r="AM13" s="2">
        <v>0</v>
      </c>
      <c r="AN13" s="2">
        <v>0</v>
      </c>
      <c r="AO13" s="2">
        <v>0</v>
      </c>
      <c r="AP13" s="2">
        <v>0</v>
      </c>
      <c r="AQ13" s="2">
        <f t="shared" si="3"/>
        <v>0</v>
      </c>
      <c r="AR13" s="2">
        <f t="shared" si="4"/>
        <v>0</v>
      </c>
      <c r="AS13" s="2">
        <f t="shared" si="5"/>
        <v>0</v>
      </c>
      <c r="AV13" s="6">
        <f t="shared" si="6"/>
        <v>0</v>
      </c>
      <c r="AW13" s="2">
        <v>0</v>
      </c>
      <c r="AX13" s="2">
        <v>0</v>
      </c>
      <c r="AY13" s="2">
        <v>0</v>
      </c>
      <c r="AZ13" s="2">
        <v>0</v>
      </c>
      <c r="BA13" s="2">
        <v>0</v>
      </c>
      <c r="BB13" s="2">
        <f t="shared" si="7"/>
        <v>0</v>
      </c>
      <c r="BC13" s="2">
        <f t="shared" si="8"/>
        <v>0</v>
      </c>
      <c r="BD13" s="2">
        <f t="shared" si="9"/>
        <v>0</v>
      </c>
      <c r="BF13" s="5"/>
    </row>
    <row r="14" spans="1:58" x14ac:dyDescent="0.35">
      <c r="A14" s="75">
        <f t="shared" si="16"/>
        <v>11</v>
      </c>
      <c r="B14" s="2" t="str" cm="1">
        <f t="array" ref="B14">IFERROR(IF(INDEX($C$2:$C$84,MATCH(ROW()-1,$A$2:A$84,0))="",REPT(" ",SUM(IF(LEFT(B$2:B13)=" ",1,0))+1),INDEX($C$2:$C$84,MATCH(ROW()-1,$A$2:A$84,0))),REPT(" ",SUM(IF(LEFT(B$2:B13)=" ",1,0))+1))</f>
        <v xml:space="preserve"> ¬ ¬ ¬ Kelvingrove/St Mungo's</v>
      </c>
      <c r="C14" s="76" t="str" cm="1">
        <f t="array" ref="C14">IF(INDEX('Dept List'!$A$1:$P$100,ROW(),2*('New GL Gauge'!$H$3-2022)-1)=0,"",INDEX('Dept List'!$A$1:$P$100,ROW(),2*('New GL Gauge'!$H$3-2022)-1))</f>
        <v xml:space="preserve"> ¬ ¬ Museums Operational and Curatorial</v>
      </c>
      <c r="D14" s="90" cm="1">
        <f t="array" ref="D14">IF(INDEX('Dept List'!$A$1:$P$100,ROW(),2*('New GL Gauge'!$H$3-2022))=0,"",INDEX('Dept List'!$A$1:$P$100,ROW(),2*('New GL Gauge'!$H$3-2022)))</f>
        <v>4</v>
      </c>
      <c r="E14" s="2">
        <f>IFERROR(IF(TRIM(SUBSTITUTE($C14," ¬",""))="","",SUMIF(INDEX($G:$XFD,0,$D14),TRIM(SUBSTITUTE($C14," ¬","")),INDEX($G:$XFD,0,MATCH('New GL Gauge'!$H$3,$1:$1,0)+3))),"")</f>
        <v>131</v>
      </c>
      <c r="F14" s="2">
        <f>IFERROR(IF(TRIM(SUBSTITUTE($C14," ¬",""))="","",SUMIF(INDEX($G:$XFD,0,$D14),TRIM(SUBSTITUTE($C14," ¬","")),INDEX($G:$XFD,0,MATCH('New GL Gauge'!$H$3,$1:$1,0)+4))),"")</f>
        <v>227</v>
      </c>
      <c r="G14" s="79" t="s">
        <v>3</v>
      </c>
      <c r="H14" s="79" t="s">
        <v>3</v>
      </c>
      <c r="I14" s="79" t="s">
        <v>3</v>
      </c>
      <c r="J14" s="79" t="s">
        <v>3</v>
      </c>
      <c r="K14" s="79" t="s">
        <v>3</v>
      </c>
      <c r="L14" s="79" t="s">
        <v>3</v>
      </c>
      <c r="M14" s="2" t="s">
        <v>67</v>
      </c>
      <c r="N14" s="2">
        <v>13</v>
      </c>
      <c r="O14" s="6">
        <f t="shared" si="0"/>
        <v>0</v>
      </c>
      <c r="P14" s="2">
        <v>0</v>
      </c>
      <c r="Q14" s="2">
        <v>0</v>
      </c>
      <c r="R14" s="2">
        <v>0</v>
      </c>
      <c r="S14" s="2">
        <v>0</v>
      </c>
      <c r="T14" s="2">
        <v>0</v>
      </c>
      <c r="U14" s="2">
        <f t="shared" si="10"/>
        <v>0</v>
      </c>
      <c r="V14" s="2">
        <f t="shared" si="11"/>
        <v>0</v>
      </c>
      <c r="W14" s="2">
        <f t="shared" si="12"/>
        <v>0</v>
      </c>
      <c r="Y14" s="5"/>
      <c r="Z14" s="6">
        <f t="shared" si="1"/>
        <v>0</v>
      </c>
      <c r="AA14" s="2">
        <v>0</v>
      </c>
      <c r="AB14" s="2">
        <v>0</v>
      </c>
      <c r="AC14" s="2">
        <v>0</v>
      </c>
      <c r="AD14" s="2">
        <v>0</v>
      </c>
      <c r="AE14" s="2">
        <v>0</v>
      </c>
      <c r="AF14" s="2">
        <f t="shared" si="13"/>
        <v>0</v>
      </c>
      <c r="AG14" s="2">
        <f t="shared" si="14"/>
        <v>0</v>
      </c>
      <c r="AH14" s="2">
        <f t="shared" si="15"/>
        <v>0</v>
      </c>
      <c r="AJ14" s="5"/>
      <c r="AK14" s="2">
        <f t="shared" si="2"/>
        <v>0</v>
      </c>
      <c r="AL14" s="2">
        <v>0</v>
      </c>
      <c r="AM14" s="2">
        <v>0</v>
      </c>
      <c r="AN14" s="2">
        <v>0</v>
      </c>
      <c r="AO14" s="2">
        <v>0</v>
      </c>
      <c r="AP14" s="2">
        <v>0</v>
      </c>
      <c r="AQ14" s="2">
        <f t="shared" si="3"/>
        <v>0</v>
      </c>
      <c r="AR14" s="2">
        <f t="shared" si="4"/>
        <v>0</v>
      </c>
      <c r="AS14" s="2">
        <f t="shared" si="5"/>
        <v>0</v>
      </c>
      <c r="AV14" s="6">
        <f t="shared" si="6"/>
        <v>0</v>
      </c>
      <c r="AW14" s="2">
        <v>0</v>
      </c>
      <c r="AX14" s="2">
        <v>0</v>
      </c>
      <c r="AY14" s="2">
        <v>0</v>
      </c>
      <c r="AZ14" s="2">
        <v>0</v>
      </c>
      <c r="BA14" s="2">
        <v>0</v>
      </c>
      <c r="BB14" s="2">
        <f t="shared" si="7"/>
        <v>0</v>
      </c>
      <c r="BC14" s="2">
        <f t="shared" si="8"/>
        <v>0</v>
      </c>
      <c r="BD14" s="2">
        <f t="shared" si="9"/>
        <v>0</v>
      </c>
      <c r="BF14" s="5"/>
    </row>
    <row r="15" spans="1:58" x14ac:dyDescent="0.35">
      <c r="A15" s="75">
        <f t="shared" si="16"/>
        <v>12</v>
      </c>
      <c r="B15" s="2" t="str" cm="1">
        <f t="array" ref="B15">IFERROR(IF(INDEX($C$2:$C$84,MATCH(ROW()-1,$A$2:A$84,0))="",REPT(" ",SUM(IF(LEFT(B$2:B14)=" ",1,0))+1),SUBSTITUTE(INDEX($C$2:$C$84,MATCH(ROW()-1,$A$2:A$84,0)),"--","-")),REPT(" ",SUM(IF(LEFT(B$2:B14)=" ",1,0))+1))</f>
        <v xml:space="preserve"> ¬ ¬ ¬ Riverside</v>
      </c>
      <c r="C15" s="76" t="str" cm="1">
        <f t="array" ref="C15">IF(INDEX('Dept List'!$A$1:$P$100,ROW(),2*('New GL Gauge'!$H$3-2022)-1)=0,"",INDEX('Dept List'!$A$1:$P$100,ROW(),2*('New GL Gauge'!$H$3-2022)-1))</f>
        <v xml:space="preserve"> ¬ ¬ ¬ GoMA/Kelvin Hall</v>
      </c>
      <c r="D15" s="90" cm="1">
        <f t="array" ref="D15">IF(INDEX('Dept List'!$A$1:$P$100,ROW(),2*('New GL Gauge'!$H$3-2022))=0,"",INDEX('Dept List'!$A$1:$P$100,ROW(),2*('New GL Gauge'!$H$3-2022)))</f>
        <v>5</v>
      </c>
      <c r="E15" s="2">
        <f>IFERROR(IF(TRIM(SUBSTITUTE($C15," ¬",""))="","",SUMIF(INDEX($G:$XFD,0,$D15),TRIM(SUBSTITUTE($C15," ¬","")),INDEX($G:$XFD,0,MATCH('New GL Gauge'!$H$3,$1:$1,0)+3))),"")</f>
        <v>17</v>
      </c>
      <c r="F15" s="2">
        <f>IFERROR(IF(TRIM(SUBSTITUTE($C15," ¬",""))="","",SUMIF(INDEX($G:$XFD,0,$D15),TRIM(SUBSTITUTE($C15," ¬","")),INDEX($G:$XFD,0,MATCH('New GL Gauge'!$H$3,$1:$1,0)+4))),"")</f>
        <v>29</v>
      </c>
      <c r="G15" s="79" t="s">
        <v>3</v>
      </c>
      <c r="H15" s="79" t="s">
        <v>3</v>
      </c>
      <c r="I15" s="79" t="s">
        <v>3</v>
      </c>
      <c r="J15" s="79" t="s">
        <v>3</v>
      </c>
      <c r="K15" s="79" t="s">
        <v>3</v>
      </c>
      <c r="L15" s="79" t="s">
        <v>3</v>
      </c>
      <c r="M15" s="2" t="s">
        <v>67</v>
      </c>
      <c r="N15" s="2">
        <v>14</v>
      </c>
      <c r="O15" s="6">
        <f t="shared" si="0"/>
        <v>0</v>
      </c>
      <c r="P15" s="2">
        <v>0</v>
      </c>
      <c r="Q15" s="2">
        <v>0</v>
      </c>
      <c r="R15" s="2">
        <v>0</v>
      </c>
      <c r="S15" s="2">
        <v>0</v>
      </c>
      <c r="T15" s="2">
        <v>0</v>
      </c>
      <c r="U15" s="2">
        <f t="shared" si="10"/>
        <v>0</v>
      </c>
      <c r="V15" s="2">
        <f t="shared" si="11"/>
        <v>0</v>
      </c>
      <c r="W15" s="2">
        <f t="shared" si="12"/>
        <v>0</v>
      </c>
      <c r="Y15" s="5"/>
      <c r="Z15" s="6">
        <f t="shared" si="1"/>
        <v>0</v>
      </c>
      <c r="AA15" s="2">
        <v>0</v>
      </c>
      <c r="AB15" s="2">
        <v>0</v>
      </c>
      <c r="AC15" s="2">
        <v>0</v>
      </c>
      <c r="AD15" s="2">
        <v>0</v>
      </c>
      <c r="AE15" s="2">
        <v>0</v>
      </c>
      <c r="AF15" s="2">
        <f t="shared" si="13"/>
        <v>0</v>
      </c>
      <c r="AG15" s="2">
        <f t="shared" si="14"/>
        <v>0</v>
      </c>
      <c r="AH15" s="2">
        <f t="shared" si="15"/>
        <v>0</v>
      </c>
      <c r="AJ15" s="5"/>
      <c r="AK15" s="2">
        <f t="shared" si="2"/>
        <v>0</v>
      </c>
      <c r="AL15" s="2">
        <v>0</v>
      </c>
      <c r="AM15" s="2">
        <v>0</v>
      </c>
      <c r="AN15" s="2">
        <v>0</v>
      </c>
      <c r="AO15" s="2">
        <v>0</v>
      </c>
      <c r="AP15" s="2">
        <v>0</v>
      </c>
      <c r="AQ15" s="2">
        <f t="shared" si="3"/>
        <v>0</v>
      </c>
      <c r="AR15" s="2">
        <f t="shared" si="4"/>
        <v>0</v>
      </c>
      <c r="AS15" s="2">
        <f t="shared" si="5"/>
        <v>0</v>
      </c>
      <c r="AV15" s="6">
        <f t="shared" si="6"/>
        <v>0</v>
      </c>
      <c r="AW15" s="2">
        <v>0</v>
      </c>
      <c r="AX15" s="2">
        <v>0</v>
      </c>
      <c r="AY15" s="2">
        <v>0</v>
      </c>
      <c r="AZ15" s="2">
        <v>0</v>
      </c>
      <c r="BA15" s="2">
        <v>0</v>
      </c>
      <c r="BB15" s="2">
        <f t="shared" si="7"/>
        <v>0</v>
      </c>
      <c r="BC15" s="2">
        <f t="shared" si="8"/>
        <v>0</v>
      </c>
      <c r="BD15" s="2">
        <f t="shared" si="9"/>
        <v>0</v>
      </c>
      <c r="BF15" s="5"/>
    </row>
    <row r="16" spans="1:58" x14ac:dyDescent="0.35">
      <c r="A16" s="75">
        <f t="shared" si="16"/>
        <v>13</v>
      </c>
      <c r="B16" s="2" t="str" cm="1">
        <f t="array" ref="B16">IFERROR(IF(INDEX($C$2:$C$84,MATCH(ROW()-1,$A$2:A$84,0))="",REPT(" ",SUM(IF(LEFT(B$2:B15)=" ",1,0))+1),SUBSTITUTE(INDEX($C$2:$C$84,MATCH(ROW()-1,$A$2:A$84,0)),"--","-")),REPT(" ",SUM(IF(LEFT(B$2:B15)=" ",1,0))+1))</f>
        <v xml:space="preserve"> ¬ ¬ ¬ Research and Curatorial</v>
      </c>
      <c r="C16" s="76" t="str" cm="1">
        <f t="array" ref="C16">IF(INDEX('Dept List'!$A$1:$P$100,ROW(),2*('New GL Gauge'!$H$3-2022)-1)=0,"",INDEX('Dept List'!$A$1:$P$100,ROW(),2*('New GL Gauge'!$H$3-2022)-1))</f>
        <v xml:space="preserve"> ¬ ¬ ¬ Kelvingrove/St Mungo's</v>
      </c>
      <c r="D16" s="90" cm="1">
        <f t="array" ref="D16">IF(INDEX('Dept List'!$A$1:$P$100,ROW(),2*('New GL Gauge'!$H$3-2022))=0,"",INDEX('Dept List'!$A$1:$P$100,ROW(),2*('New GL Gauge'!$H$3-2022)))</f>
        <v>5</v>
      </c>
      <c r="E16" s="2">
        <f>IFERROR(IF(TRIM(SUBSTITUTE($C16," ¬",""))="","",SUMIF(INDEX($G:$XFD,0,$D16),TRIM(SUBSTITUTE($C16," ¬","")),INDEX($G:$XFD,0,MATCH('New GL Gauge'!$H$3,$1:$1,0)+3))),"")</f>
        <v>34</v>
      </c>
      <c r="F16" s="2">
        <f>IFERROR(IF(TRIM(SUBSTITUTE($C16," ¬",""))="","",SUMIF(INDEX($G:$XFD,0,$D16),TRIM(SUBSTITUTE($C16," ¬","")),INDEX($G:$XFD,0,MATCH('New GL Gauge'!$H$3,$1:$1,0)+4))),"")</f>
        <v>70</v>
      </c>
      <c r="G16" s="79" t="s">
        <v>3</v>
      </c>
      <c r="H16" s="79" t="s">
        <v>3</v>
      </c>
      <c r="I16" s="79" t="s">
        <v>3</v>
      </c>
      <c r="J16" s="79" t="s">
        <v>3</v>
      </c>
      <c r="K16" s="79" t="s">
        <v>3</v>
      </c>
      <c r="L16" s="79" t="s">
        <v>3</v>
      </c>
      <c r="M16" s="2" t="s">
        <v>67</v>
      </c>
      <c r="N16" s="2">
        <v>15</v>
      </c>
      <c r="O16" s="6">
        <f t="shared" si="0"/>
        <v>0</v>
      </c>
      <c r="P16" s="2">
        <v>0</v>
      </c>
      <c r="Q16" s="2">
        <v>0</v>
      </c>
      <c r="R16" s="2">
        <v>0</v>
      </c>
      <c r="S16" s="2">
        <v>0</v>
      </c>
      <c r="T16" s="2">
        <v>0</v>
      </c>
      <c r="U16" s="2">
        <f t="shared" si="10"/>
        <v>0</v>
      </c>
      <c r="V16" s="2">
        <f t="shared" si="11"/>
        <v>0</v>
      </c>
      <c r="W16" s="2">
        <f t="shared" si="12"/>
        <v>0</v>
      </c>
      <c r="Y16" s="5"/>
      <c r="Z16" s="6">
        <f t="shared" si="1"/>
        <v>0</v>
      </c>
      <c r="AA16" s="2">
        <v>0</v>
      </c>
      <c r="AB16" s="2">
        <v>0</v>
      </c>
      <c r="AC16" s="2">
        <v>0</v>
      </c>
      <c r="AD16" s="2">
        <v>0</v>
      </c>
      <c r="AE16" s="2">
        <v>0</v>
      </c>
      <c r="AF16" s="2">
        <f t="shared" si="13"/>
        <v>0</v>
      </c>
      <c r="AG16" s="2">
        <f t="shared" si="14"/>
        <v>0</v>
      </c>
      <c r="AH16" s="2">
        <f t="shared" si="15"/>
        <v>0</v>
      </c>
      <c r="AJ16" s="5"/>
      <c r="AK16" s="2">
        <f t="shared" si="2"/>
        <v>0</v>
      </c>
      <c r="AL16" s="2">
        <v>0</v>
      </c>
      <c r="AM16" s="2">
        <v>0</v>
      </c>
      <c r="AN16" s="2">
        <v>0</v>
      </c>
      <c r="AO16" s="2">
        <v>0</v>
      </c>
      <c r="AP16" s="2">
        <v>0</v>
      </c>
      <c r="AQ16" s="2">
        <f t="shared" si="3"/>
        <v>0</v>
      </c>
      <c r="AR16" s="2">
        <f t="shared" si="4"/>
        <v>0</v>
      </c>
      <c r="AS16" s="2">
        <f t="shared" si="5"/>
        <v>0</v>
      </c>
      <c r="AV16" s="6">
        <f t="shared" si="6"/>
        <v>0</v>
      </c>
      <c r="AW16" s="2">
        <v>0</v>
      </c>
      <c r="AX16" s="2">
        <v>0</v>
      </c>
      <c r="AY16" s="2">
        <v>0</v>
      </c>
      <c r="AZ16" s="2">
        <v>0</v>
      </c>
      <c r="BA16" s="2">
        <v>0</v>
      </c>
      <c r="BB16" s="2">
        <f t="shared" si="7"/>
        <v>0</v>
      </c>
      <c r="BC16" s="2">
        <f t="shared" si="8"/>
        <v>0</v>
      </c>
      <c r="BD16" s="2">
        <f t="shared" si="9"/>
        <v>0</v>
      </c>
      <c r="BF16" s="5"/>
    </row>
    <row r="17" spans="1:58" x14ac:dyDescent="0.35">
      <c r="A17" s="75">
        <f t="shared" si="16"/>
        <v>14</v>
      </c>
      <c r="B17" s="2" t="str" cm="1">
        <f t="array" ref="B17">IFERROR(IF(INDEX($C$2:$C$84,MATCH(ROW()-1,$A$2:A$84,0))="",REPT(" ",SUM(IF(LEFT(B$2:B16)=" ",1,0))+1),SUBSTITUTE(INDEX($C$2:$C$84,MATCH(ROW()-1,$A$2:A$84,0)),"--","-")),REPT(" ",SUM(IF(LEFT(B$2:B16)=" ",1,0))+1))</f>
        <v xml:space="preserve"> ¬ ¬ ¬ Burrell Museum</v>
      </c>
      <c r="C17" s="76" t="str" cm="1">
        <f t="array" ref="C17">IF(INDEX('Dept List'!$A$1:$P$100,ROW(),2*('New GL Gauge'!$H$3-2022)-1)=0,"",INDEX('Dept List'!$A$1:$P$100,ROW(),2*('New GL Gauge'!$H$3-2022)-1))</f>
        <v xml:space="preserve"> ¬ ¬ ¬ Riverside</v>
      </c>
      <c r="D17" s="90" cm="1">
        <f t="array" ref="D17">IF(INDEX('Dept List'!$A$1:$P$100,ROW(),2*('New GL Gauge'!$H$3-2022))=0,"",INDEX('Dept List'!$A$1:$P$100,ROW(),2*('New GL Gauge'!$H$3-2022)))</f>
        <v>5</v>
      </c>
      <c r="E17" s="2">
        <f>IFERROR(IF(TRIM(SUBSTITUTE($C17," ¬",""))="","",SUMIF(INDEX($G:$XFD,0,$D17),TRIM(SUBSTITUTE($C17," ¬","")),INDEX($G:$XFD,0,MATCH('New GL Gauge'!$H$3,$1:$1,0)+3))),"")</f>
        <v>15</v>
      </c>
      <c r="F17" s="2">
        <f>IFERROR(IF(TRIM(SUBSTITUTE($C17," ¬",""))="","",SUMIF(INDEX($G:$XFD,0,$D17),TRIM(SUBSTITUTE($C17," ¬","")),INDEX($G:$XFD,0,MATCH('New GL Gauge'!$H$3,$1:$1,0)+4))),"")</f>
        <v>34</v>
      </c>
      <c r="G17" s="79" t="s">
        <v>3</v>
      </c>
      <c r="H17" s="79" t="s">
        <v>3</v>
      </c>
      <c r="I17" s="79" t="s">
        <v>3</v>
      </c>
      <c r="J17" s="79" t="s">
        <v>3</v>
      </c>
      <c r="K17" s="79" t="s">
        <v>3</v>
      </c>
      <c r="L17" s="79" t="s">
        <v>3</v>
      </c>
      <c r="M17" s="2" t="s">
        <v>67</v>
      </c>
      <c r="N17" s="2">
        <v>16</v>
      </c>
      <c r="O17" s="6">
        <f t="shared" si="0"/>
        <v>0</v>
      </c>
      <c r="P17" s="2">
        <v>0</v>
      </c>
      <c r="Q17" s="2">
        <v>0</v>
      </c>
      <c r="R17" s="2">
        <v>0</v>
      </c>
      <c r="S17" s="2">
        <v>0</v>
      </c>
      <c r="T17" s="2">
        <v>0</v>
      </c>
      <c r="U17" s="2">
        <f t="shared" si="10"/>
        <v>0</v>
      </c>
      <c r="V17" s="2">
        <f t="shared" si="11"/>
        <v>0</v>
      </c>
      <c r="W17" s="2">
        <f t="shared" si="12"/>
        <v>0</v>
      </c>
      <c r="Y17" s="5"/>
      <c r="Z17" s="6">
        <f t="shared" si="1"/>
        <v>0</v>
      </c>
      <c r="AA17" s="2">
        <v>0</v>
      </c>
      <c r="AB17" s="2">
        <v>0</v>
      </c>
      <c r="AC17" s="2">
        <v>0</v>
      </c>
      <c r="AD17" s="2">
        <v>0</v>
      </c>
      <c r="AE17" s="2">
        <v>0</v>
      </c>
      <c r="AF17" s="2">
        <f t="shared" si="13"/>
        <v>0</v>
      </c>
      <c r="AG17" s="2">
        <f t="shared" si="14"/>
        <v>0</v>
      </c>
      <c r="AH17" s="2">
        <f t="shared" si="15"/>
        <v>0</v>
      </c>
      <c r="AJ17" s="5"/>
      <c r="AK17" s="2">
        <f t="shared" si="2"/>
        <v>0</v>
      </c>
      <c r="AL17" s="2">
        <v>0</v>
      </c>
      <c r="AM17" s="2">
        <v>0</v>
      </c>
      <c r="AN17" s="2">
        <v>0</v>
      </c>
      <c r="AO17" s="2">
        <v>0</v>
      </c>
      <c r="AP17" s="2">
        <v>0</v>
      </c>
      <c r="AQ17" s="2">
        <f t="shared" si="3"/>
        <v>0</v>
      </c>
      <c r="AR17" s="2">
        <f t="shared" si="4"/>
        <v>0</v>
      </c>
      <c r="AS17" s="2">
        <f t="shared" si="5"/>
        <v>0</v>
      </c>
      <c r="AV17" s="6">
        <f t="shared" si="6"/>
        <v>0</v>
      </c>
      <c r="AW17" s="2">
        <v>0</v>
      </c>
      <c r="AX17" s="2">
        <v>0</v>
      </c>
      <c r="AY17" s="2">
        <v>0</v>
      </c>
      <c r="AZ17" s="2">
        <v>0</v>
      </c>
      <c r="BA17" s="2">
        <v>0</v>
      </c>
      <c r="BB17" s="2">
        <f t="shared" si="7"/>
        <v>0</v>
      </c>
      <c r="BC17" s="2">
        <f t="shared" si="8"/>
        <v>0</v>
      </c>
      <c r="BD17" s="2">
        <f t="shared" si="9"/>
        <v>0</v>
      </c>
      <c r="BF17" s="5"/>
    </row>
    <row r="18" spans="1:58" x14ac:dyDescent="0.35">
      <c r="A18" s="75">
        <f t="shared" si="16"/>
        <v>14</v>
      </c>
      <c r="B18" s="2" t="str" cm="1">
        <f t="array" ref="B18">IFERROR(IF(INDEX($C$2:$C$84,MATCH(ROW()-1,$A$2:A$84,0))="",REPT(" ",SUM(IF(LEFT(B$2:B17)=" ",1,0))+1),SUBSTITUTE(INDEX($C$2:$C$84,MATCH(ROW()-1,$A$2:A$84,0)),"--","-")),REPT(" ",SUM(IF(LEFT(B$2:B17)=" ",1,0))+1))</f>
        <v xml:space="preserve"> ¬ ¬ Museums, Collections and Programming</v>
      </c>
      <c r="C18" s="76" t="str" cm="1">
        <f t="array" ref="C18">IF(INDEX('Dept List'!$A$1:$P$100,ROW(),2*('New GL Gauge'!$H$3-2022)-1)=0,"",INDEX('Dept List'!$A$1:$P$100,ROW(),2*('New GL Gauge'!$H$3-2022)-1))</f>
        <v xml:space="preserve"> ¬ ¬ ¬ People's Palace</v>
      </c>
      <c r="D18" s="90" cm="1">
        <f t="array" ref="D18">IF(INDEX('Dept List'!$A$1:$P$100,ROW(),2*('New GL Gauge'!$H$3-2022))=0,"",INDEX('Dept List'!$A$1:$P$100,ROW(),2*('New GL Gauge'!$H$3-2022)))</f>
        <v>5</v>
      </c>
      <c r="E18" s="2">
        <f>IFERROR(IF(TRIM(SUBSTITUTE($C18," ¬",""))="","",SUMIF(INDEX($G:$XFD,0,$D18),TRIM(SUBSTITUTE($C18," ¬","")),INDEX($G:$XFD,0,MATCH('New GL Gauge'!$H$3,$1:$1,0)+3))),"")</f>
        <v>10</v>
      </c>
      <c r="F18" s="2">
        <f>IFERROR(IF(TRIM(SUBSTITUTE($C18," ¬",""))="","",SUMIF(INDEX($G:$XFD,0,$D18),TRIM(SUBSTITUTE($C18," ¬","")),INDEX($G:$XFD,0,MATCH('New GL Gauge'!$H$3,$1:$1,0)+4))),"")</f>
        <v>6</v>
      </c>
      <c r="G18" s="79" t="s">
        <v>3</v>
      </c>
      <c r="H18" s="79" t="s">
        <v>3</v>
      </c>
      <c r="I18" s="79" t="s">
        <v>3</v>
      </c>
      <c r="J18" s="79" t="s">
        <v>3</v>
      </c>
      <c r="K18" s="79" t="s">
        <v>3</v>
      </c>
      <c r="L18" s="79" t="s">
        <v>3</v>
      </c>
      <c r="M18" s="2" t="s">
        <v>67</v>
      </c>
      <c r="N18" s="2">
        <v>17</v>
      </c>
      <c r="O18" s="6">
        <f t="shared" si="0"/>
        <v>0</v>
      </c>
      <c r="P18" s="2">
        <v>0</v>
      </c>
      <c r="Q18" s="2">
        <v>0</v>
      </c>
      <c r="R18" s="2">
        <v>0</v>
      </c>
      <c r="S18" s="2">
        <v>0</v>
      </c>
      <c r="T18" s="2">
        <v>0</v>
      </c>
      <c r="U18" s="2">
        <f t="shared" si="10"/>
        <v>0</v>
      </c>
      <c r="V18" s="2">
        <f t="shared" si="11"/>
        <v>0</v>
      </c>
      <c r="W18" s="2">
        <f t="shared" si="12"/>
        <v>0</v>
      </c>
      <c r="Y18" s="5"/>
      <c r="Z18" s="6">
        <f t="shared" si="1"/>
        <v>0</v>
      </c>
      <c r="AA18" s="2">
        <v>0</v>
      </c>
      <c r="AB18" s="2">
        <v>0</v>
      </c>
      <c r="AC18" s="2">
        <v>0</v>
      </c>
      <c r="AD18" s="2">
        <v>0</v>
      </c>
      <c r="AE18" s="2">
        <v>0</v>
      </c>
      <c r="AF18" s="2">
        <f t="shared" si="13"/>
        <v>0</v>
      </c>
      <c r="AG18" s="2">
        <f t="shared" si="14"/>
        <v>0</v>
      </c>
      <c r="AH18" s="2">
        <f t="shared" si="15"/>
        <v>0</v>
      </c>
      <c r="AJ18" s="5"/>
      <c r="AK18" s="2">
        <f t="shared" si="2"/>
        <v>0</v>
      </c>
      <c r="AL18" s="2">
        <v>0</v>
      </c>
      <c r="AM18" s="2">
        <v>0</v>
      </c>
      <c r="AN18" s="2">
        <v>0</v>
      </c>
      <c r="AO18" s="2">
        <v>0</v>
      </c>
      <c r="AP18" s="2">
        <v>0</v>
      </c>
      <c r="AQ18" s="2">
        <f t="shared" si="3"/>
        <v>0</v>
      </c>
      <c r="AR18" s="2">
        <f t="shared" si="4"/>
        <v>0</v>
      </c>
      <c r="AS18" s="2">
        <f t="shared" si="5"/>
        <v>0</v>
      </c>
      <c r="AV18" s="6">
        <f t="shared" si="6"/>
        <v>0</v>
      </c>
      <c r="AW18" s="2">
        <v>0</v>
      </c>
      <c r="AX18" s="2">
        <v>0</v>
      </c>
      <c r="AY18" s="2">
        <v>0</v>
      </c>
      <c r="AZ18" s="2">
        <v>0</v>
      </c>
      <c r="BA18" s="2">
        <v>0</v>
      </c>
      <c r="BB18" s="2">
        <f t="shared" si="7"/>
        <v>0</v>
      </c>
      <c r="BC18" s="2">
        <f t="shared" si="8"/>
        <v>0</v>
      </c>
      <c r="BD18" s="2">
        <f t="shared" si="9"/>
        <v>0</v>
      </c>
      <c r="BF18" s="5"/>
    </row>
    <row r="19" spans="1:58" x14ac:dyDescent="0.35">
      <c r="A19" s="75">
        <f t="shared" si="16"/>
        <v>15</v>
      </c>
      <c r="B19" s="2" t="str" cm="1">
        <f t="array" ref="B19">IFERROR(IF(INDEX($C$2:$C$84,MATCH(ROW()-1,$A$2:A$84,0))="",REPT(" ",SUM(IF(LEFT(B$2:B18)=" ",1,0))+1),SUBSTITUTE(INDEX($C$2:$C$84,MATCH(ROW()-1,$A$2:A$84,0)),"--","-")),REPT(" ",SUM(IF(LEFT(B$2:B18)=" ",1,0))+1))</f>
        <v xml:space="preserve"> ¬ ¬ ¬ Logistics and Programming</v>
      </c>
      <c r="C19" s="76" t="str" cm="1">
        <f t="array" ref="C19">IF(INDEX('Dept List'!$A$1:$P$100,ROW(),2*('New GL Gauge'!$H$3-2022)-1)=0,"",INDEX('Dept List'!$A$1:$P$100,ROW(),2*('New GL Gauge'!$H$3-2022)-1))</f>
        <v xml:space="preserve"> ¬ ¬ ¬ Research and Curatorial</v>
      </c>
      <c r="D19" s="90" cm="1">
        <f t="array" ref="D19">IF(INDEX('Dept List'!$A$1:$P$100,ROW(),2*('New GL Gauge'!$H$3-2022))=0,"",INDEX('Dept List'!$A$1:$P$100,ROW(),2*('New GL Gauge'!$H$3-2022)))</f>
        <v>5</v>
      </c>
      <c r="E19" s="2">
        <f>IFERROR(IF(TRIM(SUBSTITUTE($C19," ¬",""))="","",SUMIF(INDEX($G:$XFD,0,$D19),TRIM(SUBSTITUTE($C19," ¬","")),INDEX($G:$XFD,0,MATCH('New GL Gauge'!$H$3,$1:$1,0)+3))),"")</f>
        <v>15</v>
      </c>
      <c r="F19" s="2">
        <f>IFERROR(IF(TRIM(SUBSTITUTE($C19," ¬",""))="","",SUMIF(INDEX($G:$XFD,0,$D19),TRIM(SUBSTITUTE($C19," ¬","")),INDEX($G:$XFD,0,MATCH('New GL Gauge'!$H$3,$1:$1,0)+4))),"")</f>
        <v>28</v>
      </c>
      <c r="G19" s="79" t="s">
        <v>3</v>
      </c>
      <c r="H19" s="79" t="s">
        <v>3</v>
      </c>
      <c r="I19" s="79" t="s">
        <v>3</v>
      </c>
      <c r="J19" s="79" t="s">
        <v>3</v>
      </c>
      <c r="K19" s="79" t="s">
        <v>3</v>
      </c>
      <c r="L19" s="79" t="s">
        <v>3</v>
      </c>
      <c r="M19" s="2" t="s">
        <v>67</v>
      </c>
      <c r="N19" s="2">
        <v>18</v>
      </c>
      <c r="O19" s="6">
        <f t="shared" si="0"/>
        <v>0</v>
      </c>
      <c r="P19" s="2">
        <v>0</v>
      </c>
      <c r="Q19" s="2">
        <v>0</v>
      </c>
      <c r="R19" s="2">
        <v>0</v>
      </c>
      <c r="S19" s="2">
        <v>0</v>
      </c>
      <c r="T19" s="2">
        <v>0</v>
      </c>
      <c r="U19" s="2">
        <f t="shared" si="10"/>
        <v>0</v>
      </c>
      <c r="V19" s="2">
        <f t="shared" si="11"/>
        <v>0</v>
      </c>
      <c r="W19" s="2">
        <f t="shared" si="12"/>
        <v>0</v>
      </c>
      <c r="Y19" s="5"/>
      <c r="Z19" s="6">
        <f t="shared" si="1"/>
        <v>0</v>
      </c>
      <c r="AA19" s="2">
        <v>0</v>
      </c>
      <c r="AB19" s="2">
        <v>0</v>
      </c>
      <c r="AC19" s="2">
        <v>0</v>
      </c>
      <c r="AD19" s="2">
        <v>0</v>
      </c>
      <c r="AE19" s="2">
        <v>0</v>
      </c>
      <c r="AF19" s="2">
        <f t="shared" si="13"/>
        <v>0</v>
      </c>
      <c r="AG19" s="2">
        <f t="shared" si="14"/>
        <v>0</v>
      </c>
      <c r="AH19" s="2">
        <f t="shared" si="15"/>
        <v>0</v>
      </c>
      <c r="AJ19" s="5"/>
      <c r="AK19" s="2">
        <f t="shared" si="2"/>
        <v>0</v>
      </c>
      <c r="AL19" s="2">
        <v>0</v>
      </c>
      <c r="AM19" s="2">
        <v>0</v>
      </c>
      <c r="AN19" s="2">
        <v>0</v>
      </c>
      <c r="AO19" s="2">
        <v>0</v>
      </c>
      <c r="AP19" s="2">
        <v>0</v>
      </c>
      <c r="AQ19" s="2">
        <f t="shared" si="3"/>
        <v>0</v>
      </c>
      <c r="AR19" s="2">
        <f t="shared" si="4"/>
        <v>0</v>
      </c>
      <c r="AS19" s="2">
        <f t="shared" si="5"/>
        <v>0</v>
      </c>
      <c r="AV19" s="6">
        <f t="shared" si="6"/>
        <v>0</v>
      </c>
      <c r="AW19" s="2">
        <v>0</v>
      </c>
      <c r="AX19" s="2">
        <v>0</v>
      </c>
      <c r="AY19" s="2">
        <v>0</v>
      </c>
      <c r="AZ19" s="2">
        <v>0</v>
      </c>
      <c r="BA19" s="2">
        <v>0</v>
      </c>
      <c r="BB19" s="2">
        <f t="shared" si="7"/>
        <v>0</v>
      </c>
      <c r="BC19" s="2">
        <f t="shared" si="8"/>
        <v>0</v>
      </c>
      <c r="BD19" s="2">
        <f t="shared" si="9"/>
        <v>0</v>
      </c>
      <c r="BF19" s="5"/>
    </row>
    <row r="20" spans="1:58" x14ac:dyDescent="0.35">
      <c r="A20" s="75">
        <f t="shared" si="16"/>
        <v>15</v>
      </c>
      <c r="B20" s="2" t="str" cm="1">
        <f t="array" ref="B20">IFERROR(IF(INDEX($C$2:$C$84,MATCH(ROW()-1,$A$2:A$84,0))="",REPT(" ",SUM(IF(LEFT(B$2:B19)=" ",1,0))+1),SUBSTITUTE(INDEX($C$2:$C$84,MATCH(ROW()-1,$A$2:A$84,0)),"--","-")),REPT(" ",SUM(IF(LEFT(B$2:B19)=" ",1,0))+1))</f>
        <v xml:space="preserve"> ¬ Events</v>
      </c>
      <c r="C20" s="76" t="str" cm="1">
        <f t="array" ref="C20">IF(INDEX('Dept List'!$A$1:$P$100,ROW(),2*('New GL Gauge'!$H$3-2022)-1)=0,"",INDEX('Dept List'!$A$1:$P$100,ROW(),2*('New GL Gauge'!$H$3-2022)-1))</f>
        <v xml:space="preserve"> ¬ ¬ ¬ Learning and Engagement</v>
      </c>
      <c r="D20" s="90" cm="1">
        <f t="array" ref="D20">IF(INDEX('Dept List'!$A$1:$P$100,ROW(),2*('New GL Gauge'!$H$3-2022))=0,"",INDEX('Dept List'!$A$1:$P$100,ROW(),2*('New GL Gauge'!$H$3-2022)))</f>
        <v>5</v>
      </c>
      <c r="E20" s="2">
        <f>IFERROR(IF(TRIM(SUBSTITUTE($C20," ¬",""))="","",SUMIF(INDEX($G:$XFD,0,$D20),TRIM(SUBSTITUTE($C20," ¬","")),INDEX($G:$XFD,0,MATCH('New GL Gauge'!$H$3,$1:$1,0)+3))),"")</f>
        <v>11</v>
      </c>
      <c r="F20" s="2">
        <f>IFERROR(IF(TRIM(SUBSTITUTE($C20," ¬",""))="","",SUMIF(INDEX($G:$XFD,0,$D20),TRIM(SUBSTITUTE($C20," ¬","")),INDEX($G:$XFD,0,MATCH('New GL Gauge'!$H$3,$1:$1,0)+4))),"")</f>
        <v>21</v>
      </c>
      <c r="G20" s="79" t="s">
        <v>3</v>
      </c>
      <c r="H20" s="79" t="s">
        <v>3</v>
      </c>
      <c r="I20" s="79" t="s">
        <v>3</v>
      </c>
      <c r="J20" s="79" t="s">
        <v>3</v>
      </c>
      <c r="K20" s="79" t="s">
        <v>3</v>
      </c>
      <c r="L20" s="79" t="s">
        <v>3</v>
      </c>
      <c r="M20" s="2" t="s">
        <v>76</v>
      </c>
      <c r="N20" s="2">
        <v>19</v>
      </c>
      <c r="O20" s="6">
        <f t="shared" si="0"/>
        <v>0</v>
      </c>
      <c r="P20" s="2">
        <v>0</v>
      </c>
      <c r="Q20" s="2">
        <v>0</v>
      </c>
      <c r="R20" s="2">
        <v>0</v>
      </c>
      <c r="S20" s="2">
        <v>0</v>
      </c>
      <c r="T20" s="2">
        <v>0</v>
      </c>
      <c r="U20" s="2">
        <f t="shared" si="10"/>
        <v>0</v>
      </c>
      <c r="V20" s="2">
        <f t="shared" si="11"/>
        <v>0</v>
      </c>
      <c r="W20" s="2">
        <f t="shared" si="12"/>
        <v>0</v>
      </c>
      <c r="Y20" s="5"/>
      <c r="Z20" s="6">
        <f t="shared" si="1"/>
        <v>0</v>
      </c>
      <c r="AA20" s="2">
        <v>0</v>
      </c>
      <c r="AB20" s="2">
        <v>0</v>
      </c>
      <c r="AC20" s="2">
        <v>0</v>
      </c>
      <c r="AD20" s="2">
        <v>0</v>
      </c>
      <c r="AE20" s="2">
        <v>0</v>
      </c>
      <c r="AF20" s="2">
        <f t="shared" si="13"/>
        <v>0</v>
      </c>
      <c r="AG20" s="2">
        <f t="shared" si="14"/>
        <v>0</v>
      </c>
      <c r="AH20" s="2">
        <f t="shared" si="15"/>
        <v>0</v>
      </c>
      <c r="AJ20" s="5"/>
      <c r="AK20" s="2">
        <f t="shared" si="2"/>
        <v>0</v>
      </c>
      <c r="AL20" s="2">
        <v>0</v>
      </c>
      <c r="AM20" s="2">
        <v>0</v>
      </c>
      <c r="AN20" s="2">
        <v>0</v>
      </c>
      <c r="AO20" s="2">
        <v>0</v>
      </c>
      <c r="AP20" s="2">
        <v>0</v>
      </c>
      <c r="AQ20" s="2">
        <f t="shared" si="3"/>
        <v>0</v>
      </c>
      <c r="AR20" s="2">
        <f t="shared" si="4"/>
        <v>0</v>
      </c>
      <c r="AS20" s="2">
        <f t="shared" si="5"/>
        <v>0</v>
      </c>
      <c r="AV20" s="6">
        <f t="shared" si="6"/>
        <v>0</v>
      </c>
      <c r="AW20" s="2">
        <v>0</v>
      </c>
      <c r="AX20" s="2">
        <v>0</v>
      </c>
      <c r="AY20" s="2">
        <v>0</v>
      </c>
      <c r="AZ20" s="2">
        <v>0</v>
      </c>
      <c r="BA20" s="2">
        <v>0</v>
      </c>
      <c r="BB20" s="2">
        <f t="shared" si="7"/>
        <v>0</v>
      </c>
      <c r="BC20" s="2">
        <f t="shared" si="8"/>
        <v>0</v>
      </c>
      <c r="BD20" s="2">
        <f t="shared" si="9"/>
        <v>0</v>
      </c>
      <c r="BF20" s="5"/>
    </row>
    <row r="21" spans="1:58" x14ac:dyDescent="0.35">
      <c r="A21" s="75">
        <f t="shared" si="16"/>
        <v>16</v>
      </c>
      <c r="B21" s="2" t="str" cm="1">
        <f t="array" ref="B21">IFERROR(IF(INDEX($C$2:$C$84,MATCH(ROW()-1,$A$2:A$84,0))="",REPT(" ",SUM(IF(LEFT(B$2:B20)=" ",1,0))+1),SUBSTITUTE(INDEX($C$2:$C$84,MATCH(ROW()-1,$A$2:A$84,0)),"--","-")),REPT(" ",SUM(IF(LEFT(B$2:B20)=" ",1,0))+1))</f>
        <v xml:space="preserve"> ¬ Tourism and Convention Bureau</v>
      </c>
      <c r="C21" s="76" t="str" cm="1">
        <f t="array" ref="C21">IF(INDEX('Dept List'!$A$1:$P$100,ROW(),2*('New GL Gauge'!$H$3-2022)-1)=0,"",INDEX('Dept List'!$A$1:$P$100,ROW(),2*('New GL Gauge'!$H$3-2022)-1))</f>
        <v xml:space="preserve"> ¬ ¬ ¬ Burrell Museum</v>
      </c>
      <c r="D21" s="90" cm="1">
        <f t="array" ref="D21">IF(INDEX('Dept List'!$A$1:$P$100,ROW(),2*('New GL Gauge'!$H$3-2022))=0,"",INDEX('Dept List'!$A$1:$P$100,ROW(),2*('New GL Gauge'!$H$3-2022)))</f>
        <v>5</v>
      </c>
      <c r="E21" s="2">
        <f>IFERROR(IF(TRIM(SUBSTITUTE($C21," ¬",""))="","",SUMIF(INDEX($G:$XFD,0,$D21),TRIM(SUBSTITUTE($C21," ¬","")),INDEX($G:$XFD,0,MATCH('New GL Gauge'!$H$3,$1:$1,0)+3))),"")</f>
        <v>29</v>
      </c>
      <c r="F21" s="2">
        <f>IFERROR(IF(TRIM(SUBSTITUTE($C21," ¬",""))="","",SUMIF(INDEX($G:$XFD,0,$D21),TRIM(SUBSTITUTE($C21," ¬","")),INDEX($G:$XFD,0,MATCH('New GL Gauge'!$H$3,$1:$1,0)+4))),"")</f>
        <v>39</v>
      </c>
      <c r="G21" s="79" t="s">
        <v>3</v>
      </c>
      <c r="H21" s="79" t="s">
        <v>3</v>
      </c>
      <c r="I21" s="79" t="s">
        <v>3</v>
      </c>
      <c r="J21" s="79" t="s">
        <v>3</v>
      </c>
      <c r="K21" s="79" t="s">
        <v>3</v>
      </c>
      <c r="L21" s="79" t="s">
        <v>3</v>
      </c>
      <c r="M21" s="2" t="s">
        <v>76</v>
      </c>
      <c r="N21" s="2">
        <v>20</v>
      </c>
      <c r="O21" s="6">
        <f t="shared" si="0"/>
        <v>0</v>
      </c>
      <c r="P21" s="2">
        <v>0</v>
      </c>
      <c r="Q21" s="2">
        <v>0</v>
      </c>
      <c r="R21" s="2">
        <v>0</v>
      </c>
      <c r="S21" s="2">
        <v>0</v>
      </c>
      <c r="T21" s="2">
        <v>0</v>
      </c>
      <c r="U21" s="2">
        <f t="shared" si="10"/>
        <v>0</v>
      </c>
      <c r="V21" s="2">
        <f t="shared" si="11"/>
        <v>0</v>
      </c>
      <c r="W21" s="2">
        <f t="shared" si="12"/>
        <v>0</v>
      </c>
      <c r="Y21" s="5"/>
      <c r="Z21" s="6">
        <f t="shared" si="1"/>
        <v>0</v>
      </c>
      <c r="AA21" s="2">
        <v>0</v>
      </c>
      <c r="AB21" s="2">
        <v>0</v>
      </c>
      <c r="AC21" s="2">
        <v>0</v>
      </c>
      <c r="AD21" s="2">
        <v>0</v>
      </c>
      <c r="AE21" s="2">
        <v>0</v>
      </c>
      <c r="AF21" s="2">
        <f t="shared" si="13"/>
        <v>0</v>
      </c>
      <c r="AG21" s="2">
        <f t="shared" si="14"/>
        <v>0</v>
      </c>
      <c r="AH21" s="2">
        <f t="shared" si="15"/>
        <v>0</v>
      </c>
      <c r="AJ21" s="5"/>
      <c r="AK21" s="2">
        <f t="shared" si="2"/>
        <v>0</v>
      </c>
      <c r="AL21" s="2">
        <v>0</v>
      </c>
      <c r="AM21" s="2">
        <v>0</v>
      </c>
      <c r="AN21" s="2">
        <v>0</v>
      </c>
      <c r="AO21" s="2">
        <v>0</v>
      </c>
      <c r="AP21" s="2">
        <v>0</v>
      </c>
      <c r="AQ21" s="2">
        <f t="shared" si="3"/>
        <v>0</v>
      </c>
      <c r="AR21" s="2">
        <f t="shared" si="4"/>
        <v>0</v>
      </c>
      <c r="AS21" s="2">
        <f t="shared" si="5"/>
        <v>0</v>
      </c>
      <c r="AV21" s="6">
        <f t="shared" si="6"/>
        <v>0</v>
      </c>
      <c r="AW21" s="2">
        <v>0</v>
      </c>
      <c r="AX21" s="2">
        <v>0</v>
      </c>
      <c r="AY21" s="2">
        <v>0</v>
      </c>
      <c r="AZ21" s="2">
        <v>0</v>
      </c>
      <c r="BA21" s="2">
        <v>0</v>
      </c>
      <c r="BB21" s="2">
        <f t="shared" si="7"/>
        <v>0</v>
      </c>
      <c r="BC21" s="2">
        <f t="shared" si="8"/>
        <v>0</v>
      </c>
      <c r="BD21" s="2">
        <f t="shared" si="9"/>
        <v>0</v>
      </c>
      <c r="BF21" s="5"/>
    </row>
    <row r="22" spans="1:58" x14ac:dyDescent="0.35">
      <c r="A22" s="75">
        <f t="shared" si="16"/>
        <v>17</v>
      </c>
      <c r="B22" s="2" t="str" cm="1">
        <f t="array" ref="B22">IFERROR(IF(INDEX($C$2:$C$84,MATCH(ROW()-1,$A$2:A$84,0))="",REPT(" ",SUM(IF(LEFT(B$2:B21)=" ",1,0))+1),SUBSTITUTE(INDEX($C$2:$C$84,MATCH(ROW()-1,$A$2:A$84,0)),"--","-")),REPT(" ",SUM(IF(LEFT(B$2:B21)=" ",1,0))+1))</f>
        <v xml:space="preserve">                   </v>
      </c>
      <c r="C22" s="76" t="str" cm="1">
        <f t="array" ref="C22">IF(INDEX('Dept List'!$A$1:$P$100,ROW(),2*('New GL Gauge'!$H$3-2022)-1)=0,"",INDEX('Dept List'!$A$1:$P$100,ROW(),2*('New GL Gauge'!$H$3-2022)-1))</f>
        <v xml:space="preserve"> ¬ ¬ Museums, Collections and Programming</v>
      </c>
      <c r="D22" s="90" cm="1">
        <f t="array" ref="D22">IF(INDEX('Dept List'!$A$1:$P$100,ROW(),2*('New GL Gauge'!$H$3-2022))=0,"",INDEX('Dept List'!$A$1:$P$100,ROW(),2*('New GL Gauge'!$H$3-2022)))</f>
        <v>4</v>
      </c>
      <c r="E22" s="2">
        <f>IFERROR(IF(TRIM(SUBSTITUTE($C22," ¬",""))="","",SUMIF(INDEX($G:$XFD,0,$D22),TRIM(SUBSTITUTE($C22," ¬","")),INDEX($G:$XFD,0,MATCH('New GL Gauge'!$H$3,$1:$1,0)+3))),"")</f>
        <v>46</v>
      </c>
      <c r="F22" s="2">
        <f>IFERROR(IF(TRIM(SUBSTITUTE($C22," ¬",""))="","",SUMIF(INDEX($G:$XFD,0,$D22),TRIM(SUBSTITUTE($C22," ¬","")),INDEX($G:$XFD,0,MATCH('New GL Gauge'!$H$3,$1:$1,0)+4))),"")</f>
        <v>91</v>
      </c>
      <c r="G22" s="79" t="s">
        <v>3</v>
      </c>
      <c r="H22" s="79" t="s">
        <v>3</v>
      </c>
      <c r="I22" s="79" t="s">
        <v>3</v>
      </c>
      <c r="J22" s="79" t="s">
        <v>3</v>
      </c>
      <c r="K22" s="79" t="s">
        <v>3</v>
      </c>
      <c r="L22" s="79" t="s">
        <v>3</v>
      </c>
      <c r="M22" s="2" t="s">
        <v>76</v>
      </c>
      <c r="N22" s="2">
        <v>21</v>
      </c>
      <c r="O22" s="6">
        <f t="shared" si="0"/>
        <v>0</v>
      </c>
      <c r="P22" s="2">
        <v>0</v>
      </c>
      <c r="Q22" s="2">
        <v>0</v>
      </c>
      <c r="R22" s="2">
        <v>0</v>
      </c>
      <c r="S22" s="2">
        <v>0</v>
      </c>
      <c r="T22" s="2">
        <v>0</v>
      </c>
      <c r="U22" s="2">
        <f t="shared" si="10"/>
        <v>0</v>
      </c>
      <c r="V22" s="2">
        <f t="shared" si="11"/>
        <v>0</v>
      </c>
      <c r="W22" s="2">
        <f t="shared" si="12"/>
        <v>0</v>
      </c>
      <c r="Y22" s="5"/>
      <c r="Z22" s="6">
        <f t="shared" si="1"/>
        <v>0</v>
      </c>
      <c r="AA22" s="2">
        <v>0</v>
      </c>
      <c r="AB22" s="2">
        <v>0</v>
      </c>
      <c r="AC22" s="2">
        <v>0</v>
      </c>
      <c r="AD22" s="2">
        <v>0</v>
      </c>
      <c r="AE22" s="2">
        <v>0</v>
      </c>
      <c r="AF22" s="2">
        <f t="shared" si="13"/>
        <v>0</v>
      </c>
      <c r="AG22" s="2">
        <f t="shared" si="14"/>
        <v>0</v>
      </c>
      <c r="AH22" s="2">
        <f t="shared" si="15"/>
        <v>0</v>
      </c>
      <c r="AJ22" s="5"/>
      <c r="AK22" s="2">
        <f t="shared" si="2"/>
        <v>0</v>
      </c>
      <c r="AL22" s="2">
        <v>0</v>
      </c>
      <c r="AM22" s="2">
        <v>0</v>
      </c>
      <c r="AN22" s="2">
        <v>0</v>
      </c>
      <c r="AO22" s="2">
        <v>0</v>
      </c>
      <c r="AP22" s="2">
        <v>0</v>
      </c>
      <c r="AQ22" s="2">
        <f t="shared" si="3"/>
        <v>0</v>
      </c>
      <c r="AR22" s="2">
        <f t="shared" si="4"/>
        <v>0</v>
      </c>
      <c r="AS22" s="2">
        <f t="shared" si="5"/>
        <v>0</v>
      </c>
      <c r="AV22" s="6">
        <f t="shared" si="6"/>
        <v>0</v>
      </c>
      <c r="AW22" s="2">
        <v>0</v>
      </c>
      <c r="AX22" s="2">
        <v>0</v>
      </c>
      <c r="AY22" s="2">
        <v>0</v>
      </c>
      <c r="AZ22" s="2">
        <v>0</v>
      </c>
      <c r="BA22" s="2">
        <v>0</v>
      </c>
      <c r="BB22" s="2">
        <f t="shared" si="7"/>
        <v>0</v>
      </c>
      <c r="BC22" s="2">
        <f t="shared" si="8"/>
        <v>0</v>
      </c>
      <c r="BD22" s="2">
        <f t="shared" si="9"/>
        <v>0</v>
      </c>
      <c r="BF22" s="5"/>
    </row>
    <row r="23" spans="1:58" x14ac:dyDescent="0.35">
      <c r="A23" s="75">
        <f t="shared" si="16"/>
        <v>17</v>
      </c>
      <c r="B23" s="2" t="str" cm="1">
        <f t="array" ref="B23">IFERROR(IF(INDEX($C$2:$C$84,MATCH(ROW()-1,$A$2:A$84,0))="",REPT(" ",SUM(IF(LEFT(B$2:B22)=" ",1,0))+1),SUBSTITUTE(INDEX($C$2:$C$84,MATCH(ROW()-1,$A$2:A$84,0)),"--","-")),REPT(" ",SUM(IF(LEFT(B$2:B22)=" ",1,0))+1))</f>
        <v>Finance and Corporate Services</v>
      </c>
      <c r="C23" s="76" t="str" cm="1">
        <f t="array" ref="C23">IF(INDEX('Dept List'!$A$1:$P$100,ROW(),2*('New GL Gauge'!$H$3-2022)-1)=0,"",INDEX('Dept List'!$A$1:$P$100,ROW(),2*('New GL Gauge'!$H$3-2022)-1))</f>
        <v xml:space="preserve"> ¬ ¬ ¬ Archives, Library Collections</v>
      </c>
      <c r="D23" s="90" cm="1">
        <f t="array" ref="D23">IF(INDEX('Dept List'!$A$1:$P$100,ROW(),2*('New GL Gauge'!$H$3-2022))=0,"",INDEX('Dept List'!$A$1:$P$100,ROW(),2*('New GL Gauge'!$H$3-2022)))</f>
        <v>5</v>
      </c>
      <c r="E23" s="2">
        <f>IFERROR(IF(TRIM(SUBSTITUTE($C23," ¬",""))="","",SUMIF(INDEX($G:$XFD,0,$D23),TRIM(SUBSTITUTE($C23," ¬","")),INDEX($G:$XFD,0,MATCH('New GL Gauge'!$H$3,$1:$1,0)+3))),"")</f>
        <v>7</v>
      </c>
      <c r="F23" s="2">
        <f>IFERROR(IF(TRIM(SUBSTITUTE($C23," ¬",""))="","",SUMIF(INDEX($G:$XFD,0,$D23),TRIM(SUBSTITUTE($C23," ¬","")),INDEX($G:$XFD,0,MATCH('New GL Gauge'!$H$3,$1:$1,0)+4))),"")</f>
        <v>15</v>
      </c>
      <c r="G23" s="79" t="s">
        <v>3</v>
      </c>
      <c r="H23" s="79" t="s">
        <v>3</v>
      </c>
      <c r="I23" s="79" t="s">
        <v>3</v>
      </c>
      <c r="J23" s="79" t="s">
        <v>3</v>
      </c>
      <c r="K23" s="79" t="s">
        <v>3</v>
      </c>
      <c r="L23" s="79" t="s">
        <v>3</v>
      </c>
      <c r="M23" s="2" t="s">
        <v>76</v>
      </c>
      <c r="N23" s="2">
        <v>22</v>
      </c>
      <c r="O23" s="6">
        <f t="shared" si="0"/>
        <v>0</v>
      </c>
      <c r="P23" s="2">
        <v>0</v>
      </c>
      <c r="Q23" s="2">
        <v>0</v>
      </c>
      <c r="R23" s="2">
        <v>0</v>
      </c>
      <c r="S23" s="2">
        <v>0</v>
      </c>
      <c r="T23" s="2">
        <v>0</v>
      </c>
      <c r="U23" s="2">
        <f t="shared" si="10"/>
        <v>0</v>
      </c>
      <c r="V23" s="2">
        <f t="shared" si="11"/>
        <v>0</v>
      </c>
      <c r="W23" s="2">
        <f t="shared" si="12"/>
        <v>0</v>
      </c>
      <c r="Y23" s="5"/>
      <c r="Z23" s="6">
        <f t="shared" si="1"/>
        <v>0</v>
      </c>
      <c r="AA23" s="2">
        <v>0</v>
      </c>
      <c r="AB23" s="2">
        <v>0</v>
      </c>
      <c r="AC23" s="2">
        <v>0</v>
      </c>
      <c r="AD23" s="2">
        <v>0</v>
      </c>
      <c r="AE23" s="2">
        <v>0</v>
      </c>
      <c r="AF23" s="2">
        <f t="shared" si="13"/>
        <v>0</v>
      </c>
      <c r="AG23" s="2">
        <f t="shared" si="14"/>
        <v>0</v>
      </c>
      <c r="AH23" s="2">
        <f t="shared" si="15"/>
        <v>0</v>
      </c>
      <c r="AJ23" s="5"/>
      <c r="AK23" s="2">
        <f t="shared" si="2"/>
        <v>0</v>
      </c>
      <c r="AL23" s="2">
        <v>0</v>
      </c>
      <c r="AM23" s="2">
        <v>0</v>
      </c>
      <c r="AN23" s="2">
        <v>0</v>
      </c>
      <c r="AO23" s="2">
        <v>0</v>
      </c>
      <c r="AP23" s="2">
        <v>0</v>
      </c>
      <c r="AQ23" s="2">
        <f t="shared" si="3"/>
        <v>0</v>
      </c>
      <c r="AR23" s="2">
        <f t="shared" si="4"/>
        <v>0</v>
      </c>
      <c r="AS23" s="2">
        <f t="shared" si="5"/>
        <v>0</v>
      </c>
      <c r="AV23" s="6">
        <f t="shared" si="6"/>
        <v>0</v>
      </c>
      <c r="AW23" s="2">
        <v>0</v>
      </c>
      <c r="AX23" s="2">
        <v>0</v>
      </c>
      <c r="AY23" s="2">
        <v>0</v>
      </c>
      <c r="AZ23" s="2">
        <v>0</v>
      </c>
      <c r="BA23" s="2">
        <v>0</v>
      </c>
      <c r="BB23" s="2">
        <f t="shared" si="7"/>
        <v>0</v>
      </c>
      <c r="BC23" s="2">
        <f t="shared" si="8"/>
        <v>0</v>
      </c>
      <c r="BD23" s="2">
        <f t="shared" si="9"/>
        <v>0</v>
      </c>
      <c r="BF23" s="5"/>
    </row>
    <row r="24" spans="1:58" x14ac:dyDescent="0.35">
      <c r="A24" s="75">
        <f t="shared" si="16"/>
        <v>17</v>
      </c>
      <c r="B24" s="2" t="str" cm="1">
        <f t="array" ref="B24">IFERROR(IF(INDEX($C$2:$C$84,MATCH(ROW()-1,$A$2:A$84,0))="",REPT(" ",SUM(IF(LEFT(B$2:B23)=" ",1,0))+1),SUBSTITUTE(INDEX($C$2:$C$84,MATCH(ROW()-1,$A$2:A$84,0)),"--","-")),REPT(" ",SUM(IF(LEFT(B$2:B23)=" ",1,0))+1))</f>
        <v xml:space="preserve"> ¬ Marketing and Communications</v>
      </c>
      <c r="C24" s="76" t="str" cm="1">
        <f t="array" ref="C24">IF(INDEX('Dept List'!$A$1:$P$100,ROW(),2*('New GL Gauge'!$H$3-2022)-1)=0,"",INDEX('Dept List'!$A$1:$P$100,ROW(),2*('New GL Gauge'!$H$3-2022)-1))</f>
        <v xml:space="preserve"> ¬ ¬ ¬ Collections and Access/Commissioning and Licensing</v>
      </c>
      <c r="D24" s="90" cm="1">
        <f t="array" ref="D24">IF(INDEX('Dept List'!$A$1:$P$100,ROW(),2*('New GL Gauge'!$H$3-2022))=0,"",INDEX('Dept List'!$A$1:$P$100,ROW(),2*('New GL Gauge'!$H$3-2022)))</f>
        <v>5</v>
      </c>
      <c r="E24" s="2">
        <f>IFERROR(IF(TRIM(SUBSTITUTE($C24," ¬",""))="","",SUMIF(INDEX($G:$XFD,0,$D24),TRIM(SUBSTITUTE($C24," ¬","")),INDEX($G:$XFD,0,MATCH('New GL Gauge'!$H$3,$1:$1,0)+3))),"")</f>
        <v>8</v>
      </c>
      <c r="F24" s="2">
        <f>IFERROR(IF(TRIM(SUBSTITUTE($C24," ¬",""))="","",SUMIF(INDEX($G:$XFD,0,$D24),TRIM(SUBSTITUTE($C24," ¬","")),INDEX($G:$XFD,0,MATCH('New GL Gauge'!$H$3,$1:$1,0)+4))),"")</f>
        <v>20</v>
      </c>
      <c r="G24" s="79" t="s">
        <v>3</v>
      </c>
      <c r="H24" s="79" t="s">
        <v>3</v>
      </c>
      <c r="I24" s="79" t="s">
        <v>3</v>
      </c>
      <c r="J24" s="79" t="s">
        <v>3</v>
      </c>
      <c r="K24" s="79" t="s">
        <v>3</v>
      </c>
      <c r="L24" s="79" t="s">
        <v>3</v>
      </c>
      <c r="M24" s="2" t="s">
        <v>76</v>
      </c>
      <c r="N24" s="2">
        <v>23</v>
      </c>
      <c r="O24" s="6">
        <f t="shared" si="0"/>
        <v>0</v>
      </c>
      <c r="P24" s="2">
        <v>0</v>
      </c>
      <c r="Q24" s="2">
        <v>0</v>
      </c>
      <c r="R24" s="2">
        <v>0</v>
      </c>
      <c r="S24" s="2">
        <v>0</v>
      </c>
      <c r="T24" s="2">
        <v>0</v>
      </c>
      <c r="U24" s="2">
        <f t="shared" si="10"/>
        <v>0</v>
      </c>
      <c r="V24" s="2">
        <f t="shared" si="11"/>
        <v>0</v>
      </c>
      <c r="W24" s="2">
        <f t="shared" si="12"/>
        <v>0</v>
      </c>
      <c r="Y24" s="5"/>
      <c r="Z24" s="6">
        <f t="shared" si="1"/>
        <v>0</v>
      </c>
      <c r="AA24" s="2">
        <v>0</v>
      </c>
      <c r="AB24" s="2">
        <v>0</v>
      </c>
      <c r="AC24" s="2">
        <v>0</v>
      </c>
      <c r="AD24" s="2">
        <v>0</v>
      </c>
      <c r="AE24" s="2">
        <v>0</v>
      </c>
      <c r="AF24" s="2">
        <f t="shared" si="13"/>
        <v>0</v>
      </c>
      <c r="AG24" s="2">
        <f t="shared" si="14"/>
        <v>0</v>
      </c>
      <c r="AH24" s="2">
        <f t="shared" si="15"/>
        <v>0</v>
      </c>
      <c r="AJ24" s="5"/>
      <c r="AK24" s="2">
        <f t="shared" si="2"/>
        <v>0</v>
      </c>
      <c r="AL24" s="2">
        <v>0</v>
      </c>
      <c r="AM24" s="2">
        <v>0</v>
      </c>
      <c r="AN24" s="2">
        <v>0</v>
      </c>
      <c r="AO24" s="2">
        <v>0</v>
      </c>
      <c r="AP24" s="2">
        <v>0</v>
      </c>
      <c r="AQ24" s="2">
        <f t="shared" si="3"/>
        <v>0</v>
      </c>
      <c r="AR24" s="2">
        <f t="shared" si="4"/>
        <v>0</v>
      </c>
      <c r="AS24" s="2">
        <f t="shared" si="5"/>
        <v>0</v>
      </c>
      <c r="AV24" s="6">
        <f t="shared" si="6"/>
        <v>0</v>
      </c>
      <c r="AW24" s="2">
        <v>0</v>
      </c>
      <c r="AX24" s="2">
        <v>0</v>
      </c>
      <c r="AY24" s="2">
        <v>0</v>
      </c>
      <c r="AZ24" s="2">
        <v>0</v>
      </c>
      <c r="BA24" s="2">
        <v>0</v>
      </c>
      <c r="BB24" s="2">
        <f t="shared" si="7"/>
        <v>0</v>
      </c>
      <c r="BC24" s="2">
        <f t="shared" si="8"/>
        <v>0</v>
      </c>
      <c r="BD24" s="2">
        <f t="shared" si="9"/>
        <v>0</v>
      </c>
      <c r="BF24" s="5"/>
    </row>
    <row r="25" spans="1:58" x14ac:dyDescent="0.35">
      <c r="A25" s="75">
        <f t="shared" si="16"/>
        <v>17</v>
      </c>
      <c r="B25" s="2" t="str" cm="1">
        <f t="array" ref="B25">IFERROR(IF(INDEX($C$2:$C$84,MATCH(ROW()-1,$A$2:A$84,0))="",REPT(" ",SUM(IF(LEFT(B$2:B24)=" ",1,0))+1),SUBSTITUTE(INDEX($C$2:$C$84,MATCH(ROW()-1,$A$2:A$84,0)),"--","-")),REPT(" ",SUM(IF(LEFT(B$2:B24)=" ",1,0))+1))</f>
        <v xml:space="preserve"> ¬ Infrastructure Support</v>
      </c>
      <c r="C25" s="76" t="str" cm="1">
        <f t="array" ref="C25">IF(INDEX('Dept List'!$A$1:$P$100,ROW(),2*('New GL Gauge'!$H$3-2022)-1)=0,"",INDEX('Dept List'!$A$1:$P$100,ROW(),2*('New GL Gauge'!$H$3-2022)-1))</f>
        <v xml:space="preserve"> ¬ ¬ ¬ Conservation</v>
      </c>
      <c r="D25" s="90" cm="1">
        <f t="array" ref="D25">IF(INDEX('Dept List'!$A$1:$P$100,ROW(),2*('New GL Gauge'!$H$3-2022))=0,"",INDEX('Dept List'!$A$1:$P$100,ROW(),2*('New GL Gauge'!$H$3-2022)))</f>
        <v>5</v>
      </c>
      <c r="E25" s="2">
        <f>IFERROR(IF(TRIM(SUBSTITUTE($C25," ¬",""))="","",SUMIF(INDEX($G:$XFD,0,$D25),TRIM(SUBSTITUTE($C25," ¬","")),INDEX($G:$XFD,0,MATCH('New GL Gauge'!$H$3,$1:$1,0)+3))),"")</f>
        <v>4</v>
      </c>
      <c r="F25" s="2">
        <f>IFERROR(IF(TRIM(SUBSTITUTE($C25," ¬",""))="","",SUMIF(INDEX($G:$XFD,0,$D25),TRIM(SUBSTITUTE($C25," ¬","")),INDEX($G:$XFD,0,MATCH('New GL Gauge'!$H$3,$1:$1,0)+4))),"")</f>
        <v>14</v>
      </c>
      <c r="G25" s="79" t="s">
        <v>3</v>
      </c>
      <c r="H25" s="79" t="s">
        <v>3</v>
      </c>
      <c r="I25" s="79" t="s">
        <v>3</v>
      </c>
      <c r="J25" s="79" t="s">
        <v>3</v>
      </c>
      <c r="K25" s="79" t="s">
        <v>3</v>
      </c>
      <c r="L25" s="79" t="s">
        <v>3</v>
      </c>
      <c r="M25" s="2" t="s">
        <v>76</v>
      </c>
      <c r="N25" s="2">
        <v>24</v>
      </c>
      <c r="O25" s="6">
        <f t="shared" si="0"/>
        <v>0</v>
      </c>
      <c r="P25" s="2">
        <v>0</v>
      </c>
      <c r="Q25" s="2">
        <v>0</v>
      </c>
      <c r="R25" s="2">
        <v>0</v>
      </c>
      <c r="S25" s="2">
        <v>0</v>
      </c>
      <c r="T25" s="2">
        <v>0</v>
      </c>
      <c r="U25" s="2">
        <f t="shared" si="10"/>
        <v>0</v>
      </c>
      <c r="V25" s="2">
        <f t="shared" si="11"/>
        <v>0</v>
      </c>
      <c r="W25" s="2">
        <f t="shared" si="12"/>
        <v>0</v>
      </c>
      <c r="Y25" s="5"/>
      <c r="Z25" s="6">
        <f t="shared" si="1"/>
        <v>0</v>
      </c>
      <c r="AA25" s="2">
        <v>0</v>
      </c>
      <c r="AB25" s="2">
        <v>0</v>
      </c>
      <c r="AC25" s="2">
        <v>0</v>
      </c>
      <c r="AD25" s="2">
        <v>0</v>
      </c>
      <c r="AE25" s="2">
        <v>0</v>
      </c>
      <c r="AF25" s="2">
        <f t="shared" si="13"/>
        <v>0</v>
      </c>
      <c r="AG25" s="2">
        <f t="shared" si="14"/>
        <v>0</v>
      </c>
      <c r="AH25" s="2">
        <f t="shared" si="15"/>
        <v>0</v>
      </c>
      <c r="AJ25" s="5"/>
      <c r="AK25" s="2">
        <f t="shared" si="2"/>
        <v>0</v>
      </c>
      <c r="AL25" s="2">
        <v>0</v>
      </c>
      <c r="AM25" s="2">
        <v>0</v>
      </c>
      <c r="AN25" s="2">
        <v>0</v>
      </c>
      <c r="AO25" s="2">
        <v>0</v>
      </c>
      <c r="AP25" s="2">
        <v>0</v>
      </c>
      <c r="AQ25" s="2">
        <f t="shared" si="3"/>
        <v>0</v>
      </c>
      <c r="AR25" s="2">
        <f t="shared" si="4"/>
        <v>0</v>
      </c>
      <c r="AS25" s="2">
        <f t="shared" si="5"/>
        <v>0</v>
      </c>
      <c r="AV25" s="6">
        <f t="shared" si="6"/>
        <v>0</v>
      </c>
      <c r="AW25" s="2">
        <v>0</v>
      </c>
      <c r="AX25" s="2">
        <v>0</v>
      </c>
      <c r="AY25" s="2">
        <v>0</v>
      </c>
      <c r="AZ25" s="2">
        <v>0</v>
      </c>
      <c r="BA25" s="2">
        <v>0</v>
      </c>
      <c r="BB25" s="2">
        <f t="shared" si="7"/>
        <v>0</v>
      </c>
      <c r="BC25" s="2">
        <f t="shared" si="8"/>
        <v>0</v>
      </c>
      <c r="BD25" s="2">
        <f t="shared" si="9"/>
        <v>0</v>
      </c>
      <c r="BF25" s="5"/>
    </row>
    <row r="26" spans="1:58" x14ac:dyDescent="0.35">
      <c r="A26" s="75">
        <f t="shared" si="16"/>
        <v>17</v>
      </c>
      <c r="B26" s="2" t="str" cm="1">
        <f t="array" ref="B26">IFERROR(IF(INDEX($C$2:$C$84,MATCH(ROW()-1,$A$2:A$84,0))="",REPT(" ",SUM(IF(LEFT(B$2:B25)=" ",1,0))+1),SUBSTITUTE(INDEX($C$2:$C$84,MATCH(ROW()-1,$A$2:A$84,0)),"--","-")),REPT(" ",SUM(IF(LEFT(B$2:B25)=" ",1,0))+1))</f>
        <v xml:space="preserve"> ¬ Finance and IT</v>
      </c>
      <c r="C26" s="76" t="str" cm="1">
        <f t="array" ref="C26">IF(INDEX('Dept List'!$A$1:$P$100,ROW(),2*('New GL Gauge'!$H$3-2022)-1)=0,"",INDEX('Dept List'!$A$1:$P$100,ROW(),2*('New GL Gauge'!$H$3-2022)-1))</f>
        <v xml:space="preserve"> ¬ ¬ ¬ Digital</v>
      </c>
      <c r="D26" s="90" cm="1">
        <f t="array" ref="D26">IF(INDEX('Dept List'!$A$1:$P$100,ROW(),2*('New GL Gauge'!$H$3-2022))=0,"",INDEX('Dept List'!$A$1:$P$100,ROW(),2*('New GL Gauge'!$H$3-2022)))</f>
        <v>5</v>
      </c>
      <c r="E26" s="2">
        <f>IFERROR(IF(TRIM(SUBSTITUTE($C26," ¬",""))="","",SUMIF(INDEX($G:$XFD,0,$D26),TRIM(SUBSTITUTE($C26," ¬","")),INDEX($G:$XFD,0,MATCH('New GL Gauge'!$H$3,$1:$1,0)+3))),"")</f>
        <v>1</v>
      </c>
      <c r="F26" s="2">
        <f>IFERROR(IF(TRIM(SUBSTITUTE($C26," ¬",""))="","",SUMIF(INDEX($G:$XFD,0,$D26),TRIM(SUBSTITUTE($C26," ¬","")),INDEX($G:$XFD,0,MATCH('New GL Gauge'!$H$3,$1:$1,0)+4))),"")</f>
        <v>4</v>
      </c>
      <c r="G26" s="79" t="s">
        <v>3</v>
      </c>
      <c r="H26" s="79" t="s">
        <v>3</v>
      </c>
      <c r="I26" s="79" t="s">
        <v>3</v>
      </c>
      <c r="J26" s="79" t="s">
        <v>3</v>
      </c>
      <c r="K26" s="79" t="s">
        <v>3</v>
      </c>
      <c r="L26" s="79" t="s">
        <v>3</v>
      </c>
      <c r="M26" s="2" t="s">
        <v>76</v>
      </c>
      <c r="N26" s="2">
        <v>25</v>
      </c>
      <c r="O26" s="6">
        <f t="shared" si="0"/>
        <v>0</v>
      </c>
      <c r="P26" s="2">
        <v>0</v>
      </c>
      <c r="Q26" s="2">
        <v>0</v>
      </c>
      <c r="R26" s="2">
        <v>0</v>
      </c>
      <c r="S26" s="2">
        <v>0</v>
      </c>
      <c r="T26" s="2">
        <v>0</v>
      </c>
      <c r="U26" s="2">
        <f t="shared" si="10"/>
        <v>0</v>
      </c>
      <c r="V26" s="2">
        <f t="shared" si="11"/>
        <v>0</v>
      </c>
      <c r="W26" s="2">
        <f t="shared" si="12"/>
        <v>0</v>
      </c>
      <c r="Y26" s="5"/>
      <c r="Z26" s="6">
        <f t="shared" si="1"/>
        <v>0</v>
      </c>
      <c r="AA26" s="2">
        <v>0</v>
      </c>
      <c r="AB26" s="2">
        <v>0</v>
      </c>
      <c r="AC26" s="2">
        <v>0</v>
      </c>
      <c r="AD26" s="2">
        <v>0</v>
      </c>
      <c r="AE26" s="2">
        <v>0</v>
      </c>
      <c r="AF26" s="2">
        <f t="shared" si="13"/>
        <v>0</v>
      </c>
      <c r="AG26" s="2">
        <f t="shared" si="14"/>
        <v>0</v>
      </c>
      <c r="AH26" s="2">
        <f t="shared" si="15"/>
        <v>0</v>
      </c>
      <c r="AJ26" s="5"/>
      <c r="AK26" s="2">
        <f t="shared" si="2"/>
        <v>0</v>
      </c>
      <c r="AL26" s="2">
        <v>0</v>
      </c>
      <c r="AM26" s="2">
        <v>0</v>
      </c>
      <c r="AN26" s="2">
        <v>0</v>
      </c>
      <c r="AO26" s="2">
        <v>0</v>
      </c>
      <c r="AP26" s="2">
        <v>0</v>
      </c>
      <c r="AQ26" s="2">
        <f t="shared" si="3"/>
        <v>0</v>
      </c>
      <c r="AR26" s="2">
        <f t="shared" si="4"/>
        <v>0</v>
      </c>
      <c r="AS26" s="2">
        <f t="shared" si="5"/>
        <v>0</v>
      </c>
      <c r="AV26" s="6">
        <f t="shared" si="6"/>
        <v>0</v>
      </c>
      <c r="AW26" s="2">
        <v>0</v>
      </c>
      <c r="AX26" s="2">
        <v>0</v>
      </c>
      <c r="AY26" s="2">
        <v>0</v>
      </c>
      <c r="AZ26" s="2">
        <v>0</v>
      </c>
      <c r="BA26" s="2">
        <v>0</v>
      </c>
      <c r="BB26" s="2">
        <f t="shared" si="7"/>
        <v>0</v>
      </c>
      <c r="BC26" s="2">
        <f t="shared" si="8"/>
        <v>0</v>
      </c>
      <c r="BD26" s="2">
        <f t="shared" si="9"/>
        <v>0</v>
      </c>
      <c r="BF26" s="5"/>
    </row>
    <row r="27" spans="1:58" x14ac:dyDescent="0.35">
      <c r="A27" s="75">
        <f t="shared" si="16"/>
        <v>18</v>
      </c>
      <c r="B27" s="2" t="str" cm="1">
        <f t="array" ref="B27">IFERROR(IF(INDEX($C$2:$C$84,MATCH(ROW()-1,$A$2:A$84,0))="",REPT(" ",SUM(IF(LEFT(B$2:B26)=" ",1,0))+1),SUBSTITUTE(INDEX($C$2:$C$84,MATCH(ROW()-1,$A$2:A$84,0)),"--","-")),REPT(" ",SUM(IF(LEFT(B$2:B26)=" ",1,0))+1))</f>
        <v xml:space="preserve"> ¬ Commercial and Business Growth (Inc. Retail)</v>
      </c>
      <c r="C27" s="76" t="str" cm="1">
        <f t="array" ref="C27">IF(INDEX('Dept List'!$A$1:$P$100,ROW(),2*('New GL Gauge'!$H$3-2022)-1)=0,"",INDEX('Dept List'!$A$1:$P$100,ROW(),2*('New GL Gauge'!$H$3-2022)-1))</f>
        <v xml:space="preserve"> ¬ ¬ ¬ Logistics and Programming</v>
      </c>
      <c r="D27" s="90" cm="1">
        <f t="array" ref="D27">IF(INDEX('Dept List'!$A$1:$P$100,ROW(),2*('New GL Gauge'!$H$3-2022))=0,"",INDEX('Dept List'!$A$1:$P$100,ROW(),2*('New GL Gauge'!$H$3-2022)))</f>
        <v>5</v>
      </c>
      <c r="E27" s="2">
        <f>IFERROR(IF(TRIM(SUBSTITUTE($C27," ¬",""))="","",SUMIF(INDEX($G:$XFD,0,$D27),TRIM(SUBSTITUTE($C27," ¬","")),INDEX($G:$XFD,0,MATCH('New GL Gauge'!$H$3,$1:$1,0)+3))),"")</f>
        <v>26</v>
      </c>
      <c r="F27" s="2">
        <f>IFERROR(IF(TRIM(SUBSTITUTE($C27," ¬",""))="","",SUMIF(INDEX($G:$XFD,0,$D27),TRIM(SUBSTITUTE($C27," ¬","")),INDEX($G:$XFD,0,MATCH('New GL Gauge'!$H$3,$1:$1,0)+4))),"")</f>
        <v>38</v>
      </c>
      <c r="G27" s="79" t="s">
        <v>3</v>
      </c>
      <c r="H27" s="79" t="s">
        <v>3</v>
      </c>
      <c r="I27" s="79" t="s">
        <v>3</v>
      </c>
      <c r="J27" s="79" t="s">
        <v>3</v>
      </c>
      <c r="K27" s="79" t="s">
        <v>3</v>
      </c>
      <c r="L27" s="79" t="s">
        <v>3</v>
      </c>
      <c r="M27" s="2" t="s">
        <v>76</v>
      </c>
      <c r="N27" s="2">
        <v>26</v>
      </c>
      <c r="O27" s="6">
        <f t="shared" si="0"/>
        <v>0</v>
      </c>
      <c r="P27" s="2">
        <v>0</v>
      </c>
      <c r="Q27" s="2">
        <v>0</v>
      </c>
      <c r="R27" s="2">
        <v>0</v>
      </c>
      <c r="S27" s="2">
        <v>0</v>
      </c>
      <c r="T27" s="2">
        <v>0</v>
      </c>
      <c r="U27" s="2">
        <f t="shared" si="10"/>
        <v>0</v>
      </c>
      <c r="V27" s="2">
        <f t="shared" si="11"/>
        <v>0</v>
      </c>
      <c r="W27" s="2">
        <f t="shared" si="12"/>
        <v>0</v>
      </c>
      <c r="Y27" s="5"/>
      <c r="Z27" s="6">
        <f t="shared" si="1"/>
        <v>0</v>
      </c>
      <c r="AA27" s="2">
        <v>0</v>
      </c>
      <c r="AB27" s="2">
        <v>0</v>
      </c>
      <c r="AC27" s="2">
        <v>0</v>
      </c>
      <c r="AD27" s="2">
        <v>0</v>
      </c>
      <c r="AE27" s="2">
        <v>0</v>
      </c>
      <c r="AF27" s="2">
        <f t="shared" si="13"/>
        <v>0</v>
      </c>
      <c r="AG27" s="2">
        <f t="shared" si="14"/>
        <v>0</v>
      </c>
      <c r="AH27" s="2">
        <f t="shared" si="15"/>
        <v>0</v>
      </c>
      <c r="AJ27" s="5"/>
      <c r="AK27" s="2">
        <f t="shared" si="2"/>
        <v>0</v>
      </c>
      <c r="AL27" s="2">
        <v>0</v>
      </c>
      <c r="AM27" s="2">
        <v>0</v>
      </c>
      <c r="AN27" s="2">
        <v>0</v>
      </c>
      <c r="AO27" s="2">
        <v>0</v>
      </c>
      <c r="AP27" s="2">
        <v>0</v>
      </c>
      <c r="AQ27" s="2">
        <f t="shared" si="3"/>
        <v>0</v>
      </c>
      <c r="AR27" s="2">
        <f t="shared" si="4"/>
        <v>0</v>
      </c>
      <c r="AS27" s="2">
        <f t="shared" si="5"/>
        <v>0</v>
      </c>
      <c r="AV27" s="6">
        <f t="shared" si="6"/>
        <v>0</v>
      </c>
      <c r="AW27" s="2">
        <v>0</v>
      </c>
      <c r="AX27" s="2">
        <v>0</v>
      </c>
      <c r="AY27" s="2">
        <v>0</v>
      </c>
      <c r="AZ27" s="2">
        <v>0</v>
      </c>
      <c r="BA27" s="2">
        <v>0</v>
      </c>
      <c r="BB27" s="2">
        <f t="shared" si="7"/>
        <v>0</v>
      </c>
      <c r="BC27" s="2">
        <f t="shared" si="8"/>
        <v>0</v>
      </c>
      <c r="BD27" s="2">
        <f t="shared" si="9"/>
        <v>0</v>
      </c>
      <c r="BF27" s="5"/>
    </row>
    <row r="28" spans="1:58" x14ac:dyDescent="0.35">
      <c r="A28" s="75">
        <f t="shared" si="16"/>
        <v>19</v>
      </c>
      <c r="B28" s="2" t="str" cm="1">
        <f t="array" ref="B28">IFERROR(IF(INDEX($C$2:$C$84,MATCH(ROW()-1,$A$2:A$84,0))="",REPT(" ",SUM(IF(LEFT(B$2:B27)=" ",1,0))+1),SUBSTITUTE(INDEX($C$2:$C$84,MATCH(ROW()-1,$A$2:A$84,0)),"--","-")),REPT(" ",SUM(IF(LEFT(B$2:B27)=" ",1,0))+1))</f>
        <v xml:space="preserve"> ¬ Business and Strategy (Inc. Admin)</v>
      </c>
      <c r="C28" s="76" t="str" cm="1">
        <f t="array" ref="C28">IF(INDEX('Dept List'!$A$1:$P$100,ROW(),2*('New GL Gauge'!$H$3-2022)-1)=0,"",INDEX('Dept List'!$A$1:$P$100,ROW(),2*('New GL Gauge'!$H$3-2022)-1))</f>
        <v xml:space="preserve"> ¬ Events</v>
      </c>
      <c r="D28" s="90" cm="1">
        <f t="array" ref="D28">IF(INDEX('Dept List'!$A$1:$P$100,ROW(),2*('New GL Gauge'!$H$3-2022))=0,"",INDEX('Dept List'!$A$1:$P$100,ROW(),2*('New GL Gauge'!$H$3-2022)))</f>
        <v>3</v>
      </c>
      <c r="E28" s="2">
        <f>IFERROR(IF(TRIM(SUBSTITUTE($C28," ¬",""))="","",SUMIF(INDEX($G:$XFD,0,$D28),TRIM(SUBSTITUTE($C28," ¬","")),INDEX($G:$XFD,0,MATCH('New GL Gauge'!$H$3,$1:$1,0)+3))),"")</f>
        <v>22</v>
      </c>
      <c r="F28" s="2">
        <f>IFERROR(IF(TRIM(SUBSTITUTE($C28," ¬",""))="","",SUMIF(INDEX($G:$XFD,0,$D28),TRIM(SUBSTITUTE($C28," ¬","")),INDEX($G:$XFD,0,MATCH('New GL Gauge'!$H$3,$1:$1,0)+4))),"")</f>
        <v>24</v>
      </c>
      <c r="G28" s="79" t="s">
        <v>3</v>
      </c>
      <c r="H28" s="79" t="s">
        <v>3</v>
      </c>
      <c r="I28" s="79" t="s">
        <v>3</v>
      </c>
      <c r="J28" s="79" t="s">
        <v>3</v>
      </c>
      <c r="K28" s="79" t="s">
        <v>3</v>
      </c>
      <c r="L28" s="79" t="s">
        <v>3</v>
      </c>
      <c r="M28" s="2" t="s">
        <v>76</v>
      </c>
      <c r="N28" s="2">
        <v>27</v>
      </c>
      <c r="O28" s="6">
        <f t="shared" si="0"/>
        <v>0</v>
      </c>
      <c r="P28" s="2">
        <v>0</v>
      </c>
      <c r="Q28" s="2">
        <v>0</v>
      </c>
      <c r="R28" s="2">
        <v>0</v>
      </c>
      <c r="S28" s="2">
        <v>0</v>
      </c>
      <c r="T28" s="2">
        <v>0</v>
      </c>
      <c r="U28" s="2">
        <f t="shared" si="10"/>
        <v>0</v>
      </c>
      <c r="V28" s="2">
        <f t="shared" si="11"/>
        <v>0</v>
      </c>
      <c r="W28" s="2">
        <f t="shared" si="12"/>
        <v>0</v>
      </c>
      <c r="Y28" s="5"/>
      <c r="Z28" s="6">
        <f t="shared" si="1"/>
        <v>0</v>
      </c>
      <c r="AA28" s="2">
        <v>0</v>
      </c>
      <c r="AB28" s="2">
        <v>0</v>
      </c>
      <c r="AC28" s="2">
        <v>0</v>
      </c>
      <c r="AD28" s="2">
        <v>0</v>
      </c>
      <c r="AE28" s="2">
        <v>0</v>
      </c>
      <c r="AF28" s="2">
        <f t="shared" si="13"/>
        <v>0</v>
      </c>
      <c r="AG28" s="2">
        <f t="shared" si="14"/>
        <v>0</v>
      </c>
      <c r="AH28" s="2">
        <f t="shared" si="15"/>
        <v>0</v>
      </c>
      <c r="AJ28" s="5"/>
      <c r="AK28" s="2">
        <f t="shared" si="2"/>
        <v>0</v>
      </c>
      <c r="AL28" s="2">
        <v>0</v>
      </c>
      <c r="AM28" s="2">
        <v>0</v>
      </c>
      <c r="AN28" s="2">
        <v>0</v>
      </c>
      <c r="AO28" s="2">
        <v>0</v>
      </c>
      <c r="AP28" s="2">
        <v>0</v>
      </c>
      <c r="AQ28" s="2">
        <f t="shared" si="3"/>
        <v>0</v>
      </c>
      <c r="AR28" s="2">
        <f t="shared" si="4"/>
        <v>0</v>
      </c>
      <c r="AS28" s="2">
        <f t="shared" si="5"/>
        <v>0</v>
      </c>
      <c r="AV28" s="6">
        <f t="shared" si="6"/>
        <v>0</v>
      </c>
      <c r="AW28" s="2">
        <v>0</v>
      </c>
      <c r="AX28" s="2">
        <v>0</v>
      </c>
      <c r="AY28" s="2">
        <v>0</v>
      </c>
      <c r="AZ28" s="2">
        <v>0</v>
      </c>
      <c r="BA28" s="2">
        <v>0</v>
      </c>
      <c r="BB28" s="2">
        <f t="shared" si="7"/>
        <v>0</v>
      </c>
      <c r="BC28" s="2">
        <f t="shared" si="8"/>
        <v>0</v>
      </c>
      <c r="BD28" s="2">
        <f t="shared" si="9"/>
        <v>0</v>
      </c>
      <c r="BF28" s="5"/>
    </row>
    <row r="29" spans="1:58" x14ac:dyDescent="0.35">
      <c r="A29" s="75">
        <f t="shared" si="16"/>
        <v>20</v>
      </c>
      <c r="B29" s="2" t="str" cm="1">
        <f t="array" ref="B29">IFERROR(IF(INDEX($C$2:$C$84,MATCH(ROW()-1,$A$2:A$84,0))="",REPT(" ",SUM(IF(LEFT(B$2:B28)=" ",1,0))+1),SUBSTITUTE(INDEX($C$2:$C$84,MATCH(ROW()-1,$A$2:A$84,0)),"--","-")),REPT(" ",SUM(IF(LEFT(B$2:B28)=" ",1,0))+1))</f>
        <v xml:space="preserve"> ¬ ¬ ¬ Business and Strategy</v>
      </c>
      <c r="C29" s="76" t="str" cm="1">
        <f t="array" ref="C29">IF(INDEX('Dept List'!$A$1:$P$100,ROW(),2*('New GL Gauge'!$H$3-2022)-1)=0,"",INDEX('Dept List'!$A$1:$P$100,ROW(),2*('New GL Gauge'!$H$3-2022)-1))</f>
        <v xml:space="preserve"> ¬ Tourism and Convention Bureau</v>
      </c>
      <c r="D29" s="90" cm="1">
        <f t="array" ref="D29">IF(INDEX('Dept List'!$A$1:$P$100,ROW(),2*('New GL Gauge'!$H$3-2022))=0,"",INDEX('Dept List'!$A$1:$P$100,ROW(),2*('New GL Gauge'!$H$3-2022)))</f>
        <v>3</v>
      </c>
      <c r="E29" s="2">
        <f>IFERROR(IF(TRIM(SUBSTITUTE($C29," ¬",""))="","",SUMIF(INDEX($G:$XFD,0,$D29),TRIM(SUBSTITUTE($C29," ¬","")),INDEX($G:$XFD,0,MATCH('New GL Gauge'!$H$3,$1:$1,0)+3))),"")</f>
        <v>15</v>
      </c>
      <c r="F29" s="2">
        <f>IFERROR(IF(TRIM(SUBSTITUTE($C29," ¬",""))="","",SUMIF(INDEX($G:$XFD,0,$D29),TRIM(SUBSTITUTE($C29," ¬","")),INDEX($G:$XFD,0,MATCH('New GL Gauge'!$H$3,$1:$1,0)+4))),"")</f>
        <v>17</v>
      </c>
      <c r="G29" s="79" t="s">
        <v>3</v>
      </c>
      <c r="H29" s="79" t="s">
        <v>3</v>
      </c>
      <c r="I29" s="79" t="s">
        <v>3</v>
      </c>
      <c r="J29" s="79" t="s">
        <v>3</v>
      </c>
      <c r="K29" s="79" t="s">
        <v>3</v>
      </c>
      <c r="L29" s="79" t="s">
        <v>3</v>
      </c>
      <c r="M29" s="2" t="s">
        <v>76</v>
      </c>
      <c r="N29" s="2">
        <v>28</v>
      </c>
      <c r="O29" s="6">
        <f t="shared" si="0"/>
        <v>0</v>
      </c>
      <c r="P29" s="2">
        <v>0</v>
      </c>
      <c r="Q29" s="2">
        <v>0</v>
      </c>
      <c r="R29" s="2">
        <v>0</v>
      </c>
      <c r="S29" s="2">
        <v>0</v>
      </c>
      <c r="T29" s="2">
        <v>0</v>
      </c>
      <c r="U29" s="2">
        <f t="shared" si="10"/>
        <v>0</v>
      </c>
      <c r="V29" s="2">
        <f t="shared" si="11"/>
        <v>0</v>
      </c>
      <c r="W29" s="2">
        <f t="shared" si="12"/>
        <v>0</v>
      </c>
      <c r="Y29" s="5"/>
      <c r="Z29" s="6">
        <f t="shared" si="1"/>
        <v>0</v>
      </c>
      <c r="AA29" s="2">
        <v>0</v>
      </c>
      <c r="AB29" s="2">
        <v>0</v>
      </c>
      <c r="AC29" s="2">
        <v>0</v>
      </c>
      <c r="AD29" s="2">
        <v>0</v>
      </c>
      <c r="AE29" s="2">
        <v>0</v>
      </c>
      <c r="AF29" s="2">
        <f t="shared" si="13"/>
        <v>0</v>
      </c>
      <c r="AG29" s="2">
        <f t="shared" si="14"/>
        <v>0</v>
      </c>
      <c r="AH29" s="2">
        <f t="shared" si="15"/>
        <v>0</v>
      </c>
      <c r="AJ29" s="5"/>
      <c r="AK29" s="2">
        <f t="shared" si="2"/>
        <v>0</v>
      </c>
      <c r="AL29" s="2">
        <v>0</v>
      </c>
      <c r="AM29" s="2">
        <v>0</v>
      </c>
      <c r="AN29" s="2">
        <v>0</v>
      </c>
      <c r="AO29" s="2">
        <v>0</v>
      </c>
      <c r="AP29" s="2">
        <v>0</v>
      </c>
      <c r="AQ29" s="2">
        <f t="shared" si="3"/>
        <v>0</v>
      </c>
      <c r="AR29" s="2">
        <f t="shared" si="4"/>
        <v>0</v>
      </c>
      <c r="AS29" s="2">
        <f t="shared" si="5"/>
        <v>0</v>
      </c>
      <c r="AV29" s="6">
        <f t="shared" si="6"/>
        <v>0</v>
      </c>
      <c r="AW29" s="2">
        <v>0</v>
      </c>
      <c r="AX29" s="2">
        <v>0</v>
      </c>
      <c r="AY29" s="2">
        <v>0</v>
      </c>
      <c r="AZ29" s="2">
        <v>0</v>
      </c>
      <c r="BA29" s="2">
        <v>0</v>
      </c>
      <c r="BB29" s="2">
        <f t="shared" si="7"/>
        <v>0</v>
      </c>
      <c r="BC29" s="2">
        <f t="shared" si="8"/>
        <v>0</v>
      </c>
      <c r="BD29" s="2">
        <f t="shared" si="9"/>
        <v>0</v>
      </c>
      <c r="BF29" s="5"/>
    </row>
    <row r="30" spans="1:58" x14ac:dyDescent="0.35">
      <c r="A30" s="75">
        <f t="shared" si="16"/>
        <v>21</v>
      </c>
      <c r="B30" s="2" t="str" cm="1">
        <f t="array" ref="B30">IFERROR(IF(INDEX($C$2:$C$84,MATCH(ROW()-1,$A$2:A$84,0))="",REPT(" ",SUM(IF(LEFT(B$2:B29)=" ",1,0))+1),SUBSTITUTE(INDEX($C$2:$C$84,MATCH(ROW()-1,$A$2:A$84,0)),"--","-")),REPT(" ",SUM(IF(LEFT(B$2:B29)=" ",1,0))+1))</f>
        <v xml:space="preserve"> ¬ ¬ ¬ Admin</v>
      </c>
      <c r="C30" s="76" t="str" cm="1">
        <f t="array" ref="C30">IF(INDEX('Dept List'!$A$1:$P$100,ROW(),2*('New GL Gauge'!$H$3-2022)-1)=0,"",INDEX('Dept List'!$A$1:$P$100,ROW(),2*('New GL Gauge'!$H$3-2022)-1))</f>
        <v/>
      </c>
      <c r="D30" s="90" t="str" cm="1">
        <f t="array" ref="D30">IF(INDEX('Dept List'!$A$1:$P$100,ROW(),2*('New GL Gauge'!$H$3-2022))=0,"",INDEX('Dept List'!$A$1:$P$100,ROW(),2*('New GL Gauge'!$H$3-2022)))</f>
        <v/>
      </c>
      <c r="E30" s="2" t="str">
        <f>IFERROR(IF(TRIM(SUBSTITUTE($C30," ¬",""))="","",SUMIF(INDEX($G:$XFD,0,$D30),TRIM(SUBSTITUTE($C30," ¬","")),INDEX($G:$XFD,0,MATCH('New GL Gauge'!$H$3,$1:$1,0)+3))),"")</f>
        <v/>
      </c>
      <c r="F30" s="2" t="str">
        <f>IFERROR(IF(TRIM(SUBSTITUTE($C30," ¬",""))="","",SUMIF(INDEX($G:$XFD,0,$D30),TRIM(SUBSTITUTE($C30," ¬","")),INDEX($G:$XFD,0,MATCH('New GL Gauge'!$H$3,$1:$1,0)+4))),"")</f>
        <v/>
      </c>
      <c r="G30" s="79" t="s">
        <v>3</v>
      </c>
      <c r="H30" s="79" t="s">
        <v>3</v>
      </c>
      <c r="I30" s="79" t="s">
        <v>3</v>
      </c>
      <c r="J30" s="79" t="s">
        <v>3</v>
      </c>
      <c r="K30" s="79" t="s">
        <v>3</v>
      </c>
      <c r="L30" s="79" t="s">
        <v>3</v>
      </c>
      <c r="M30" s="2" t="s">
        <v>76</v>
      </c>
      <c r="N30" s="2">
        <v>29</v>
      </c>
      <c r="O30" s="6">
        <f t="shared" si="0"/>
        <v>0</v>
      </c>
      <c r="P30" s="2">
        <v>0</v>
      </c>
      <c r="Q30" s="2">
        <v>0</v>
      </c>
      <c r="R30" s="2">
        <v>0</v>
      </c>
      <c r="S30" s="2">
        <v>0</v>
      </c>
      <c r="T30" s="2">
        <v>0</v>
      </c>
      <c r="U30" s="2">
        <f t="shared" si="10"/>
        <v>0</v>
      </c>
      <c r="V30" s="2">
        <f t="shared" si="11"/>
        <v>0</v>
      </c>
      <c r="W30" s="2">
        <f t="shared" si="12"/>
        <v>0</v>
      </c>
      <c r="Y30" s="5"/>
      <c r="Z30" s="6">
        <f t="shared" si="1"/>
        <v>0</v>
      </c>
      <c r="AA30" s="2">
        <v>0</v>
      </c>
      <c r="AB30" s="2">
        <v>0</v>
      </c>
      <c r="AC30" s="2">
        <v>0</v>
      </c>
      <c r="AD30" s="2">
        <v>0</v>
      </c>
      <c r="AE30" s="2">
        <v>0</v>
      </c>
      <c r="AF30" s="2">
        <f t="shared" si="13"/>
        <v>0</v>
      </c>
      <c r="AG30" s="2">
        <f t="shared" si="14"/>
        <v>0</v>
      </c>
      <c r="AH30" s="2">
        <f t="shared" si="15"/>
        <v>0</v>
      </c>
      <c r="AJ30" s="5"/>
      <c r="AK30" s="2">
        <f t="shared" si="2"/>
        <v>0</v>
      </c>
      <c r="AL30" s="2">
        <v>0</v>
      </c>
      <c r="AM30" s="2">
        <v>0</v>
      </c>
      <c r="AN30" s="2">
        <v>0</v>
      </c>
      <c r="AO30" s="2">
        <v>0</v>
      </c>
      <c r="AP30" s="2">
        <v>0</v>
      </c>
      <c r="AQ30" s="2">
        <f t="shared" si="3"/>
        <v>0</v>
      </c>
      <c r="AR30" s="2">
        <f t="shared" si="4"/>
        <v>0</v>
      </c>
      <c r="AS30" s="2">
        <f t="shared" si="5"/>
        <v>0</v>
      </c>
      <c r="AV30" s="6">
        <f t="shared" si="6"/>
        <v>0</v>
      </c>
      <c r="AW30" s="2">
        <v>0</v>
      </c>
      <c r="AX30" s="2">
        <v>0</v>
      </c>
      <c r="AY30" s="2">
        <v>0</v>
      </c>
      <c r="AZ30" s="2">
        <v>0</v>
      </c>
      <c r="BA30" s="2">
        <v>0</v>
      </c>
      <c r="BB30" s="2">
        <f t="shared" si="7"/>
        <v>0</v>
      </c>
      <c r="BC30" s="2">
        <f t="shared" si="8"/>
        <v>0</v>
      </c>
      <c r="BD30" s="2">
        <f t="shared" si="9"/>
        <v>0</v>
      </c>
      <c r="BF30" s="5"/>
    </row>
    <row r="31" spans="1:58" x14ac:dyDescent="0.35">
      <c r="A31" s="75">
        <f t="shared" si="16"/>
        <v>22</v>
      </c>
      <c r="B31" s="2" t="str" cm="1">
        <f t="array" ref="B31">IFERROR(IF(INDEX($C$2:$C$84,MATCH(ROW()-1,$A$2:A$84,0))="",REPT(" ",SUM(IF(LEFT(B$2:B30)=" ",1,0))+1),SUBSTITUTE(INDEX($C$2:$C$84,MATCH(ROW()-1,$A$2:A$84,0)),"--","-")),REPT(" ",SUM(IF(LEFT(B$2:B30)=" ",1,0))+1))</f>
        <v xml:space="preserve"> ¬ Human Resources</v>
      </c>
      <c r="C31" s="76" t="str" cm="1">
        <f t="array" ref="C31">IF(INDEX('Dept List'!$A$1:$P$100,ROW(),2*('New GL Gauge'!$H$3-2022)-1)=0,"",INDEX('Dept List'!$A$1:$P$100,ROW(),2*('New GL Gauge'!$H$3-2022)-1))</f>
        <v>Finance and Corporate Services</v>
      </c>
      <c r="D31" s="90" cm="1">
        <f t="array" ref="D31">IF(INDEX('Dept List'!$A$1:$P$100,ROW(),2*('New GL Gauge'!$H$3-2022))=0,"",INDEX('Dept List'!$A$1:$P$100,ROW(),2*('New GL Gauge'!$H$3-2022)))</f>
        <v>2</v>
      </c>
      <c r="E31" s="2">
        <f>IFERROR(IF(TRIM(SUBSTITUTE($C31," ¬",""))="","",SUMIF(INDEX($G:$XFD,0,$D31),TRIM(SUBSTITUTE($C31," ¬","")),INDEX($G:$XFD,0,MATCH('New GL Gauge'!$H$3,$1:$1,0)+3))),"")</f>
        <v>207</v>
      </c>
      <c r="F31" s="2">
        <f>IFERROR(IF(TRIM(SUBSTITUTE($C31," ¬",""))="","",SUMIF(INDEX($G:$XFD,0,$D31),TRIM(SUBSTITUTE($C31," ¬","")),INDEX($G:$XFD,0,MATCH('New GL Gauge'!$H$3,$1:$1,0)+4))),"")</f>
        <v>272</v>
      </c>
      <c r="G31" s="79" t="s">
        <v>3</v>
      </c>
      <c r="H31" s="79" t="s">
        <v>3</v>
      </c>
      <c r="I31" s="79" t="s">
        <v>3</v>
      </c>
      <c r="J31" s="79" t="s">
        <v>3</v>
      </c>
      <c r="K31" s="79" t="s">
        <v>3</v>
      </c>
      <c r="L31" s="79" t="s">
        <v>3</v>
      </c>
      <c r="M31" s="2" t="s">
        <v>76</v>
      </c>
      <c r="N31" s="2">
        <v>30</v>
      </c>
      <c r="O31" s="6">
        <f t="shared" si="0"/>
        <v>0</v>
      </c>
      <c r="P31" s="2">
        <v>0</v>
      </c>
      <c r="Q31" s="2">
        <v>0</v>
      </c>
      <c r="R31" s="2">
        <v>0</v>
      </c>
      <c r="S31" s="2">
        <v>0</v>
      </c>
      <c r="T31" s="2">
        <v>0</v>
      </c>
      <c r="U31" s="2">
        <f t="shared" si="10"/>
        <v>0</v>
      </c>
      <c r="V31" s="2">
        <f t="shared" si="11"/>
        <v>0</v>
      </c>
      <c r="W31" s="2">
        <f t="shared" si="12"/>
        <v>0</v>
      </c>
      <c r="Y31" s="5"/>
      <c r="Z31" s="6">
        <f t="shared" si="1"/>
        <v>0</v>
      </c>
      <c r="AA31" s="2">
        <v>0</v>
      </c>
      <c r="AB31" s="2">
        <v>0</v>
      </c>
      <c r="AC31" s="2">
        <v>0</v>
      </c>
      <c r="AD31" s="2">
        <v>0</v>
      </c>
      <c r="AE31" s="2">
        <v>0</v>
      </c>
      <c r="AF31" s="2">
        <f t="shared" si="13"/>
        <v>0</v>
      </c>
      <c r="AG31" s="2">
        <f t="shared" si="14"/>
        <v>0</v>
      </c>
      <c r="AH31" s="2">
        <f t="shared" si="15"/>
        <v>0</v>
      </c>
      <c r="AJ31" s="5"/>
      <c r="AK31" s="2">
        <f t="shared" si="2"/>
        <v>0</v>
      </c>
      <c r="AL31" s="2">
        <v>0</v>
      </c>
      <c r="AM31" s="2">
        <v>0</v>
      </c>
      <c r="AN31" s="2">
        <v>0</v>
      </c>
      <c r="AO31" s="2">
        <v>0</v>
      </c>
      <c r="AP31" s="2">
        <v>0</v>
      </c>
      <c r="AQ31" s="2">
        <f t="shared" si="3"/>
        <v>0</v>
      </c>
      <c r="AR31" s="2">
        <f t="shared" si="4"/>
        <v>0</v>
      </c>
      <c r="AS31" s="2">
        <f t="shared" si="5"/>
        <v>0</v>
      </c>
      <c r="AV31" s="6">
        <f t="shared" si="6"/>
        <v>0</v>
      </c>
      <c r="AW31" s="2">
        <v>0</v>
      </c>
      <c r="AX31" s="2">
        <v>0</v>
      </c>
      <c r="AY31" s="2">
        <v>0</v>
      </c>
      <c r="AZ31" s="2">
        <v>0</v>
      </c>
      <c r="BA31" s="2">
        <v>0</v>
      </c>
      <c r="BB31" s="2">
        <f t="shared" si="7"/>
        <v>0</v>
      </c>
      <c r="BC31" s="2">
        <f t="shared" si="8"/>
        <v>0</v>
      </c>
      <c r="BD31" s="2">
        <f t="shared" si="9"/>
        <v>0</v>
      </c>
      <c r="BF31" s="5"/>
    </row>
    <row r="32" spans="1:58" x14ac:dyDescent="0.35">
      <c r="A32" s="75">
        <f t="shared" si="16"/>
        <v>23</v>
      </c>
      <c r="B32" s="2" t="str" cm="1">
        <f t="array" ref="B32">IFERROR(IF(INDEX($C$2:$C$84,MATCH(ROW()-1,$A$2:A$84,0))="",REPT(" ",SUM(IF(LEFT(B$2:B31)=" ",1,0))+1),SUBSTITUTE(INDEX($C$2:$C$84,MATCH(ROW()-1,$A$2:A$84,0)),"--","-")),REPT(" ",SUM(IF(LEFT(B$2:B31)=" ",1,0))+1))</f>
        <v xml:space="preserve">                            </v>
      </c>
      <c r="C32" s="76" t="str" cm="1">
        <f t="array" ref="C32">IF(INDEX('Dept List'!$A$1:$P$100,ROW(),2*('New GL Gauge'!$H$3-2022)-1)=0,"",INDEX('Dept List'!$A$1:$P$100,ROW(),2*('New GL Gauge'!$H$3-2022)-1))</f>
        <v xml:space="preserve"> ¬ Marketing and Communications</v>
      </c>
      <c r="D32" s="90" cm="1">
        <f t="array" ref="D32">IF(INDEX('Dept List'!$A$1:$P$100,ROW(),2*('New GL Gauge'!$H$3-2022))=0,"",INDEX('Dept List'!$A$1:$P$100,ROW(),2*('New GL Gauge'!$H$3-2022)))</f>
        <v>3</v>
      </c>
      <c r="E32" s="2">
        <f>IFERROR(IF(TRIM(SUBSTITUTE($C32," ¬",""))="","",SUMIF(INDEX($G:$XFD,0,$D32),TRIM(SUBSTITUTE($C32," ¬","")),INDEX($G:$XFD,0,MATCH('New GL Gauge'!$H$3,$1:$1,0)+3))),"")</f>
        <v>38</v>
      </c>
      <c r="F32" s="2">
        <f>IFERROR(IF(TRIM(SUBSTITUTE($C32," ¬",""))="","",SUMIF(INDEX($G:$XFD,0,$D32),TRIM(SUBSTITUTE($C32," ¬","")),INDEX($G:$XFD,0,MATCH('New GL Gauge'!$H$3,$1:$1,0)+4))),"")</f>
        <v>48</v>
      </c>
      <c r="G32" s="79" t="s">
        <v>3</v>
      </c>
      <c r="H32" s="81" t="s">
        <v>128</v>
      </c>
      <c r="I32" s="79" t="s">
        <v>128</v>
      </c>
      <c r="J32" s="79" t="s">
        <v>128</v>
      </c>
      <c r="K32" s="79" t="s">
        <v>128</v>
      </c>
      <c r="L32" s="79" t="s">
        <v>128</v>
      </c>
      <c r="M32" s="2" t="s">
        <v>3</v>
      </c>
      <c r="N32" s="2">
        <v>1</v>
      </c>
      <c r="O32" s="6">
        <f t="shared" ref="O32:O61" si="17">SUM(U32:W32)</f>
        <v>0</v>
      </c>
      <c r="P32" s="2">
        <v>0</v>
      </c>
      <c r="Q32" s="2">
        <v>0</v>
      </c>
      <c r="R32" s="2">
        <v>0</v>
      </c>
      <c r="S32" s="2">
        <v>0</v>
      </c>
      <c r="T32" s="2">
        <v>0</v>
      </c>
      <c r="U32" s="2">
        <f t="shared" si="10"/>
        <v>0</v>
      </c>
      <c r="V32" s="2">
        <f t="shared" si="11"/>
        <v>0</v>
      </c>
      <c r="W32" s="2">
        <f t="shared" si="12"/>
        <v>0</v>
      </c>
      <c r="X32" s="2">
        <f>MAX(O32:O61)</f>
        <v>0</v>
      </c>
      <c r="Y32" s="5">
        <v>0</v>
      </c>
      <c r="Z32" s="6">
        <f t="shared" ref="Z32:Z61" si="18">SUM(AF32:AH32)</f>
        <v>0</v>
      </c>
      <c r="AA32" s="2">
        <v>0</v>
      </c>
      <c r="AB32" s="2">
        <v>0</v>
      </c>
      <c r="AC32" s="2">
        <v>0</v>
      </c>
      <c r="AD32" s="2">
        <v>0</v>
      </c>
      <c r="AE32" s="2">
        <v>0</v>
      </c>
      <c r="AF32" s="2">
        <f t="shared" si="13"/>
        <v>0</v>
      </c>
      <c r="AG32" s="2">
        <f t="shared" si="14"/>
        <v>0</v>
      </c>
      <c r="AH32" s="2">
        <f t="shared" si="15"/>
        <v>0</v>
      </c>
      <c r="AI32" s="2">
        <f>MAX(Z32:Z61)</f>
        <v>0</v>
      </c>
      <c r="AJ32" s="5">
        <v>0</v>
      </c>
      <c r="AK32" s="2">
        <f t="shared" ref="AK32:AK61" si="19">SUM(AQ32:AS32)</f>
        <v>0</v>
      </c>
      <c r="AL32" s="2">
        <v>0</v>
      </c>
      <c r="AM32" s="2">
        <v>0</v>
      </c>
      <c r="AN32" s="2">
        <v>0</v>
      </c>
      <c r="AO32" s="2">
        <v>0</v>
      </c>
      <c r="AP32" s="2">
        <v>0</v>
      </c>
      <c r="AQ32" s="2">
        <f t="shared" si="3"/>
        <v>0</v>
      </c>
      <c r="AR32" s="2">
        <f t="shared" si="4"/>
        <v>0</v>
      </c>
      <c r="AS32" s="2">
        <f t="shared" si="5"/>
        <v>0</v>
      </c>
      <c r="AT32" s="2">
        <f>ROUND(SUM(AK32:AK61)/30,0)</f>
        <v>0</v>
      </c>
      <c r="AU32" s="2">
        <v>0</v>
      </c>
      <c r="AV32" s="6">
        <f t="shared" ref="AV32:AV95" si="20">SUM(BB32:BD32)</f>
        <v>0</v>
      </c>
      <c r="AW32" s="2">
        <v>0</v>
      </c>
      <c r="AX32" s="2">
        <v>0</v>
      </c>
      <c r="AY32" s="2">
        <v>0</v>
      </c>
      <c r="AZ32" s="2">
        <v>0</v>
      </c>
      <c r="BA32" s="2">
        <v>0</v>
      </c>
      <c r="BB32" s="2">
        <f t="shared" ref="BB32:BB95" si="21">AW32+AX32</f>
        <v>0</v>
      </c>
      <c r="BC32" s="2">
        <f t="shared" ref="BC32:BC95" si="22">AY32</f>
        <v>0</v>
      </c>
      <c r="BD32" s="2">
        <f t="shared" ref="BD32:BD95" si="23">AZ32+BA32</f>
        <v>0</v>
      </c>
      <c r="BE32" s="2">
        <f>ROUND(SUM(AV32:AV61)/30,0)</f>
        <v>0</v>
      </c>
      <c r="BF32" s="5">
        <v>0</v>
      </c>
    </row>
    <row r="33" spans="1:58" x14ac:dyDescent="0.35">
      <c r="A33" s="75">
        <f t="shared" si="16"/>
        <v>24</v>
      </c>
      <c r="B33" s="2" t="str" cm="1">
        <f t="array" ref="B33">IFERROR(IF(INDEX($C$2:$C$84,MATCH(ROW()-1,$A$2:A$84,0))="",REPT(" ",SUM(IF(LEFT(B$2:B32)=" ",1,0))+1),SUBSTITUTE(INDEX($C$2:$C$84,MATCH(ROW()-1,$A$2:A$84,0)),"--","-")),REPT(" ",SUM(IF(LEFT(B$2:B32)=" ",1,0))+1))</f>
        <v>Libraries, Sport and Communities</v>
      </c>
      <c r="C33" s="76" t="str" cm="1">
        <f t="array" ref="C33">IF(INDEX('Dept List'!$A$1:$P$100,ROW(),2*('New GL Gauge'!$H$3-2022)-1)=0,"",INDEX('Dept List'!$A$1:$P$100,ROW(),2*('New GL Gauge'!$H$3-2022)-1))</f>
        <v xml:space="preserve"> ¬ Infrastructure Support</v>
      </c>
      <c r="D33" s="90" cm="1">
        <f t="array" ref="D33">IF(INDEX('Dept List'!$A$1:$P$100,ROW(),2*('New GL Gauge'!$H$3-2022))=0,"",INDEX('Dept List'!$A$1:$P$100,ROW(),2*('New GL Gauge'!$H$3-2022)))</f>
        <v>3</v>
      </c>
      <c r="E33" s="2">
        <f>IFERROR(IF(TRIM(SUBSTITUTE($C33," ¬",""))="","",SUMIF(INDEX($G:$XFD,0,$D33),TRIM(SUBSTITUTE($C33," ¬","")),INDEX($G:$XFD,0,MATCH('New GL Gauge'!$H$3,$1:$1,0)+3))),"")</f>
        <v>30</v>
      </c>
      <c r="F33" s="2">
        <f>IFERROR(IF(TRIM(SUBSTITUTE($C33," ¬",""))="","",SUMIF(INDEX($G:$XFD,0,$D33),TRIM(SUBSTITUTE($C33," ¬","")),INDEX($G:$XFD,0,MATCH('New GL Gauge'!$H$3,$1:$1,0)+4))),"")</f>
        <v>33</v>
      </c>
      <c r="G33" s="79" t="s">
        <v>3</v>
      </c>
      <c r="H33" s="82" t="s">
        <v>128</v>
      </c>
      <c r="I33" s="79" t="s">
        <v>128</v>
      </c>
      <c r="J33" s="79" t="s">
        <v>128</v>
      </c>
      <c r="K33" s="79" t="s">
        <v>128</v>
      </c>
      <c r="L33" s="79" t="s">
        <v>128</v>
      </c>
      <c r="M33" s="2" t="s">
        <v>3</v>
      </c>
      <c r="N33" s="2">
        <v>2</v>
      </c>
      <c r="O33" s="6">
        <f t="shared" si="17"/>
        <v>0</v>
      </c>
      <c r="P33" s="2">
        <v>0</v>
      </c>
      <c r="Q33" s="2">
        <v>0</v>
      </c>
      <c r="R33" s="2">
        <v>0</v>
      </c>
      <c r="S33" s="2">
        <v>0</v>
      </c>
      <c r="T33" s="2">
        <v>0</v>
      </c>
      <c r="U33" s="2">
        <f t="shared" si="10"/>
        <v>0</v>
      </c>
      <c r="V33" s="2">
        <f t="shared" si="11"/>
        <v>0</v>
      </c>
      <c r="W33" s="2">
        <f t="shared" si="12"/>
        <v>0</v>
      </c>
      <c r="Y33" s="5"/>
      <c r="Z33" s="6">
        <f t="shared" si="18"/>
        <v>0</v>
      </c>
      <c r="AA33" s="2">
        <v>0</v>
      </c>
      <c r="AB33" s="2">
        <v>0</v>
      </c>
      <c r="AC33" s="2">
        <v>0</v>
      </c>
      <c r="AD33" s="2">
        <v>0</v>
      </c>
      <c r="AE33" s="2">
        <v>0</v>
      </c>
      <c r="AF33" s="2">
        <f t="shared" si="13"/>
        <v>0</v>
      </c>
      <c r="AG33" s="2">
        <f t="shared" si="14"/>
        <v>0</v>
      </c>
      <c r="AH33" s="2">
        <f t="shared" si="15"/>
        <v>0</v>
      </c>
      <c r="AJ33" s="5"/>
      <c r="AK33" s="2">
        <f t="shared" si="19"/>
        <v>0</v>
      </c>
      <c r="AL33" s="2">
        <v>0</v>
      </c>
      <c r="AM33" s="2">
        <v>0</v>
      </c>
      <c r="AN33" s="2">
        <v>0</v>
      </c>
      <c r="AO33" s="2">
        <v>0</v>
      </c>
      <c r="AP33" s="2">
        <v>0</v>
      </c>
      <c r="AQ33" s="2">
        <f t="shared" si="3"/>
        <v>0</v>
      </c>
      <c r="AR33" s="2">
        <f t="shared" si="4"/>
        <v>0</v>
      </c>
      <c r="AS33" s="2">
        <f t="shared" si="5"/>
        <v>0</v>
      </c>
      <c r="AV33" s="6">
        <f t="shared" si="20"/>
        <v>0</v>
      </c>
      <c r="AW33" s="2">
        <v>0</v>
      </c>
      <c r="AX33" s="2">
        <v>0</v>
      </c>
      <c r="AY33" s="2">
        <v>0</v>
      </c>
      <c r="AZ33" s="2">
        <v>0</v>
      </c>
      <c r="BA33" s="2">
        <v>0</v>
      </c>
      <c r="BB33" s="2">
        <f t="shared" si="21"/>
        <v>0</v>
      </c>
      <c r="BC33" s="2">
        <f t="shared" si="22"/>
        <v>0</v>
      </c>
      <c r="BD33" s="2">
        <f t="shared" si="23"/>
        <v>0</v>
      </c>
      <c r="BF33" s="5"/>
    </row>
    <row r="34" spans="1:58" x14ac:dyDescent="0.35">
      <c r="A34" s="75">
        <f t="shared" si="16"/>
        <v>25</v>
      </c>
      <c r="B34" s="2" t="str" cm="1">
        <f t="array" ref="B34">IFERROR(IF(INDEX($C$2:$C$84,MATCH(ROW()-1,$A$2:A$84,0))="",REPT(" ",SUM(IF(LEFT(B$2:B33)=" ",1,0))+1),SUBSTITUTE(INDEX($C$2:$C$84,MATCH(ROW()-1,$A$2:A$84,0)),"--","-")),REPT(" ",SUM(IF(LEFT(B$2:B33)=" ",1,0))+1))</f>
        <v xml:space="preserve"> ¬ Sport</v>
      </c>
      <c r="C34" s="76" t="str" cm="1">
        <f t="array" ref="C34">IF(INDEX('Dept List'!$A$1:$P$100,ROW(),2*('New GL Gauge'!$H$3-2022)-1)=0,"",INDEX('Dept List'!$A$1:$P$100,ROW(),2*('New GL Gauge'!$H$3-2022)-1))</f>
        <v xml:space="preserve"> ¬ Finance and IT</v>
      </c>
      <c r="D34" s="90" cm="1">
        <f t="array" ref="D34">IF(INDEX('Dept List'!$A$1:$P$100,ROW(),2*('New GL Gauge'!$H$3-2022))=0,"",INDEX('Dept List'!$A$1:$P$100,ROW(),2*('New GL Gauge'!$H$3-2022)))</f>
        <v>3</v>
      </c>
      <c r="E34" s="2">
        <f>IFERROR(IF(TRIM(SUBSTITUTE($C34," ¬",""))="","",SUMIF(INDEX($G:$XFD,0,$D34),TRIM(SUBSTITUTE($C34," ¬","")),INDEX($G:$XFD,0,MATCH('New GL Gauge'!$H$3,$1:$1,0)+3))),"")</f>
        <v>26</v>
      </c>
      <c r="F34" s="2">
        <f>IFERROR(IF(TRIM(SUBSTITUTE($C34," ¬",""))="","",SUMIF(INDEX($G:$XFD,0,$D34),TRIM(SUBSTITUTE($C34," ¬","")),INDEX($G:$XFD,0,MATCH('New GL Gauge'!$H$3,$1:$1,0)+4))),"")</f>
        <v>31</v>
      </c>
      <c r="G34" s="79" t="s">
        <v>3</v>
      </c>
      <c r="H34" s="82" t="s">
        <v>128</v>
      </c>
      <c r="I34" s="79" t="s">
        <v>128</v>
      </c>
      <c r="J34" s="79" t="s">
        <v>128</v>
      </c>
      <c r="K34" s="79" t="s">
        <v>128</v>
      </c>
      <c r="L34" s="79" t="s">
        <v>128</v>
      </c>
      <c r="M34" s="2" t="s">
        <v>3</v>
      </c>
      <c r="N34" s="2">
        <v>3</v>
      </c>
      <c r="O34" s="6">
        <f t="shared" si="17"/>
        <v>0</v>
      </c>
      <c r="P34" s="2">
        <v>0</v>
      </c>
      <c r="Q34" s="2">
        <v>0</v>
      </c>
      <c r="R34" s="2">
        <v>0</v>
      </c>
      <c r="S34" s="2">
        <v>0</v>
      </c>
      <c r="T34" s="2">
        <v>0</v>
      </c>
      <c r="U34" s="2">
        <f t="shared" si="10"/>
        <v>0</v>
      </c>
      <c r="V34" s="2">
        <f t="shared" si="11"/>
        <v>0</v>
      </c>
      <c r="W34" s="2">
        <f t="shared" si="12"/>
        <v>0</v>
      </c>
      <c r="Y34" s="5"/>
      <c r="Z34" s="6">
        <f t="shared" si="18"/>
        <v>0</v>
      </c>
      <c r="AA34" s="2">
        <v>0</v>
      </c>
      <c r="AB34" s="2">
        <v>0</v>
      </c>
      <c r="AC34" s="2">
        <v>0</v>
      </c>
      <c r="AD34" s="2">
        <v>0</v>
      </c>
      <c r="AE34" s="2">
        <v>0</v>
      </c>
      <c r="AF34" s="2">
        <f t="shared" si="13"/>
        <v>0</v>
      </c>
      <c r="AG34" s="2">
        <f t="shared" si="14"/>
        <v>0</v>
      </c>
      <c r="AH34" s="2">
        <f t="shared" si="15"/>
        <v>0</v>
      </c>
      <c r="AJ34" s="5"/>
      <c r="AK34" s="2">
        <f t="shared" si="19"/>
        <v>0</v>
      </c>
      <c r="AL34" s="2">
        <v>0</v>
      </c>
      <c r="AM34" s="2">
        <v>0</v>
      </c>
      <c r="AN34" s="2">
        <v>0</v>
      </c>
      <c r="AO34" s="2">
        <v>0</v>
      </c>
      <c r="AP34" s="2">
        <v>0</v>
      </c>
      <c r="AQ34" s="2">
        <f t="shared" si="3"/>
        <v>0</v>
      </c>
      <c r="AR34" s="2">
        <f t="shared" si="4"/>
        <v>0</v>
      </c>
      <c r="AS34" s="2">
        <f t="shared" si="5"/>
        <v>0</v>
      </c>
      <c r="AV34" s="6">
        <f t="shared" si="20"/>
        <v>0</v>
      </c>
      <c r="AW34" s="2">
        <v>0</v>
      </c>
      <c r="AX34" s="2">
        <v>0</v>
      </c>
      <c r="AY34" s="2">
        <v>0</v>
      </c>
      <c r="AZ34" s="2">
        <v>0</v>
      </c>
      <c r="BA34" s="2">
        <v>0</v>
      </c>
      <c r="BB34" s="2">
        <f t="shared" si="21"/>
        <v>0</v>
      </c>
      <c r="BC34" s="2">
        <f t="shared" si="22"/>
        <v>0</v>
      </c>
      <c r="BD34" s="2">
        <f t="shared" si="23"/>
        <v>0</v>
      </c>
      <c r="BF34" s="5"/>
    </row>
    <row r="35" spans="1:58" x14ac:dyDescent="0.35">
      <c r="A35" s="75">
        <f t="shared" si="16"/>
        <v>26</v>
      </c>
      <c r="B35" s="2" t="str" cm="1">
        <f t="array" ref="B35">IFERROR(IF(INDEX($C$2:$C$84,MATCH(ROW()-1,$A$2:A$84,0))="",REPT(" ",SUM(IF(LEFT(B$2:B34)=" ",1,0))+1),SUBSTITUTE(INDEX($C$2:$C$84,MATCH(ROW()-1,$A$2:A$84,0)),"--","-")),REPT(" ",SUM(IF(LEFT(B$2:B34)=" ",1,0))+1))</f>
        <v xml:space="preserve"> ¬ ¬ Sport Operations</v>
      </c>
      <c r="C35" s="76" t="str" cm="1">
        <f t="array" ref="C35">IF(INDEX('Dept List'!$A$1:$P$100,ROW(),2*('New GL Gauge'!$H$3-2022)-1)=0,"",INDEX('Dept List'!$A$1:$P$100,ROW(),2*('New GL Gauge'!$H$3-2022)-1))</f>
        <v xml:space="preserve"> ¬ Commercial and Business Growth (Inc. Retail)</v>
      </c>
      <c r="D35" s="90" cm="1">
        <f t="array" ref="D35">IF(INDEX('Dept List'!$A$1:$P$100,ROW(),2*('New GL Gauge'!$H$3-2022))=0,"",INDEX('Dept List'!$A$1:$P$100,ROW(),2*('New GL Gauge'!$H$3-2022)))</f>
        <v>3</v>
      </c>
      <c r="E35" s="2">
        <f>IFERROR(IF(TRIM(SUBSTITUTE($C35," ¬",""))="","",SUMIF(INDEX($G:$XFD,0,$D35),TRIM(SUBSTITUTE($C35," ¬","")),INDEX($G:$XFD,0,MATCH('New GL Gauge'!$H$3,$1:$1,0)+3))),"")</f>
        <v>23</v>
      </c>
      <c r="F35" s="2">
        <f>IFERROR(IF(TRIM(SUBSTITUTE($C35," ¬",""))="","",SUMIF(INDEX($G:$XFD,0,$D35),TRIM(SUBSTITUTE($C35," ¬","")),INDEX($G:$XFD,0,MATCH('New GL Gauge'!$H$3,$1:$1,0)+4))),"")</f>
        <v>39</v>
      </c>
      <c r="G35" s="79" t="s">
        <v>3</v>
      </c>
      <c r="H35" s="82" t="s">
        <v>128</v>
      </c>
      <c r="I35" s="79" t="s">
        <v>128</v>
      </c>
      <c r="J35" s="79" t="s">
        <v>128</v>
      </c>
      <c r="K35" s="79" t="s">
        <v>128</v>
      </c>
      <c r="L35" s="79" t="s">
        <v>128</v>
      </c>
      <c r="M35" s="2" t="s">
        <v>3</v>
      </c>
      <c r="N35" s="2">
        <v>4</v>
      </c>
      <c r="O35" s="6">
        <f t="shared" si="17"/>
        <v>0</v>
      </c>
      <c r="P35" s="2">
        <v>0</v>
      </c>
      <c r="Q35" s="2">
        <v>0</v>
      </c>
      <c r="R35" s="2">
        <v>0</v>
      </c>
      <c r="S35" s="2">
        <v>0</v>
      </c>
      <c r="T35" s="2">
        <v>0</v>
      </c>
      <c r="U35" s="2">
        <f t="shared" si="10"/>
        <v>0</v>
      </c>
      <c r="V35" s="2">
        <f t="shared" si="11"/>
        <v>0</v>
      </c>
      <c r="W35" s="2">
        <f t="shared" si="12"/>
        <v>0</v>
      </c>
      <c r="Y35" s="5"/>
      <c r="Z35" s="6">
        <f t="shared" si="18"/>
        <v>0</v>
      </c>
      <c r="AA35" s="2">
        <v>0</v>
      </c>
      <c r="AB35" s="2">
        <v>0</v>
      </c>
      <c r="AC35" s="2">
        <v>0</v>
      </c>
      <c r="AD35" s="2">
        <v>0</v>
      </c>
      <c r="AE35" s="2">
        <v>0</v>
      </c>
      <c r="AF35" s="2">
        <f t="shared" si="13"/>
        <v>0</v>
      </c>
      <c r="AG35" s="2">
        <f t="shared" si="14"/>
        <v>0</v>
      </c>
      <c r="AH35" s="2">
        <f t="shared" si="15"/>
        <v>0</v>
      </c>
      <c r="AJ35" s="5"/>
      <c r="AK35" s="2">
        <f t="shared" si="19"/>
        <v>0</v>
      </c>
      <c r="AL35" s="2">
        <v>0</v>
      </c>
      <c r="AM35" s="2">
        <v>0</v>
      </c>
      <c r="AN35" s="2">
        <v>0</v>
      </c>
      <c r="AO35" s="2">
        <v>0</v>
      </c>
      <c r="AP35" s="2">
        <v>0</v>
      </c>
      <c r="AQ35" s="2">
        <f t="shared" si="3"/>
        <v>0</v>
      </c>
      <c r="AR35" s="2">
        <f t="shared" si="4"/>
        <v>0</v>
      </c>
      <c r="AS35" s="2">
        <f t="shared" si="5"/>
        <v>0</v>
      </c>
      <c r="AV35" s="6">
        <f t="shared" si="20"/>
        <v>0</v>
      </c>
      <c r="AW35" s="2">
        <v>0</v>
      </c>
      <c r="AX35" s="2">
        <v>0</v>
      </c>
      <c r="AY35" s="2">
        <v>0</v>
      </c>
      <c r="AZ35" s="2">
        <v>0</v>
      </c>
      <c r="BA35" s="2">
        <v>0</v>
      </c>
      <c r="BB35" s="2">
        <f t="shared" si="21"/>
        <v>0</v>
      </c>
      <c r="BC35" s="2">
        <f t="shared" si="22"/>
        <v>0</v>
      </c>
      <c r="BD35" s="2">
        <f t="shared" si="23"/>
        <v>0</v>
      </c>
      <c r="BF35" s="5"/>
    </row>
    <row r="36" spans="1:58" x14ac:dyDescent="0.35">
      <c r="A36" s="75">
        <f t="shared" si="16"/>
        <v>27</v>
      </c>
      <c r="B36" s="2" t="str" cm="1">
        <f t="array" ref="B36">IFERROR(IF(INDEX($C$2:$C$84,MATCH(ROW()-1,$A$2:A$84,0))="",REPT(" ",SUM(IF(LEFT(B$2:B35)=" ",1,0))+1),SUBSTITUTE(INDEX($C$2:$C$84,MATCH(ROW()-1,$A$2:A$84,0)),"--","-")),REPT(" ",SUM(IF(LEFT(B$2:B35)=" ",1,0))+1))</f>
        <v xml:space="preserve"> ¬ ¬ ¬ Sport Operations Cluster 2</v>
      </c>
      <c r="C36" s="76" t="str" cm="1">
        <f t="array" ref="C36">IF(INDEX('Dept List'!$A$1:$P$100,ROW(),2*('New GL Gauge'!$H$3-2022)-1)=0,"",INDEX('Dept List'!$A$1:$P$100,ROW(),2*('New GL Gauge'!$H$3-2022)-1))</f>
        <v xml:space="preserve"> ¬ Business and Strategy (Inc. Admin)</v>
      </c>
      <c r="D36" s="90" cm="1">
        <f t="array" ref="D36">IF(INDEX('Dept List'!$A$1:$P$100,ROW(),2*('New GL Gauge'!$H$3-2022))=0,"",INDEX('Dept List'!$A$1:$P$100,ROW(),2*('New GL Gauge'!$H$3-2022)))</f>
        <v>3</v>
      </c>
      <c r="E36" s="2">
        <f>IFERROR(IF(TRIM(SUBSTITUTE($C36," ¬",""))="","",SUMIF(INDEX($G:$XFD,0,$D36),TRIM(SUBSTITUTE($C36," ¬","")),INDEX($G:$XFD,0,MATCH('New GL Gauge'!$H$3,$1:$1,0)+3))),"")</f>
        <v>61</v>
      </c>
      <c r="F36" s="2">
        <f>IFERROR(IF(TRIM(SUBSTITUTE($C36," ¬",""))="","",SUMIF(INDEX($G:$XFD,0,$D36),TRIM(SUBSTITUTE($C36," ¬","")),INDEX($G:$XFD,0,MATCH('New GL Gauge'!$H$3,$1:$1,0)+4))),"")</f>
        <v>88</v>
      </c>
      <c r="G36" s="79" t="s">
        <v>3</v>
      </c>
      <c r="H36" s="82" t="s">
        <v>128</v>
      </c>
      <c r="I36" s="79" t="s">
        <v>128</v>
      </c>
      <c r="J36" s="79" t="s">
        <v>128</v>
      </c>
      <c r="K36" s="79" t="s">
        <v>128</v>
      </c>
      <c r="L36" s="79" t="s">
        <v>128</v>
      </c>
      <c r="M36" s="2" t="s">
        <v>3</v>
      </c>
      <c r="N36" s="2">
        <v>5</v>
      </c>
      <c r="O36" s="6">
        <f t="shared" si="17"/>
        <v>0</v>
      </c>
      <c r="P36" s="2">
        <v>0</v>
      </c>
      <c r="Q36" s="2">
        <v>0</v>
      </c>
      <c r="R36" s="2">
        <v>0</v>
      </c>
      <c r="S36" s="2">
        <v>0</v>
      </c>
      <c r="T36" s="2">
        <v>0</v>
      </c>
      <c r="U36" s="2">
        <f t="shared" si="10"/>
        <v>0</v>
      </c>
      <c r="V36" s="2">
        <f t="shared" si="11"/>
        <v>0</v>
      </c>
      <c r="W36" s="2">
        <f t="shared" si="12"/>
        <v>0</v>
      </c>
      <c r="Y36" s="5"/>
      <c r="Z36" s="6">
        <f t="shared" si="18"/>
        <v>0</v>
      </c>
      <c r="AA36" s="2">
        <v>0</v>
      </c>
      <c r="AB36" s="2">
        <v>0</v>
      </c>
      <c r="AC36" s="2">
        <v>0</v>
      </c>
      <c r="AD36" s="2">
        <v>0</v>
      </c>
      <c r="AE36" s="2">
        <v>0</v>
      </c>
      <c r="AF36" s="2">
        <f t="shared" si="13"/>
        <v>0</v>
      </c>
      <c r="AG36" s="2">
        <f t="shared" si="14"/>
        <v>0</v>
      </c>
      <c r="AH36" s="2">
        <f t="shared" si="15"/>
        <v>0</v>
      </c>
      <c r="AJ36" s="5"/>
      <c r="AK36" s="2">
        <f t="shared" si="19"/>
        <v>0</v>
      </c>
      <c r="AL36" s="2">
        <v>0</v>
      </c>
      <c r="AM36" s="2">
        <v>0</v>
      </c>
      <c r="AN36" s="2">
        <v>0</v>
      </c>
      <c r="AO36" s="2">
        <v>0</v>
      </c>
      <c r="AP36" s="2">
        <v>0</v>
      </c>
      <c r="AQ36" s="2">
        <f t="shared" si="3"/>
        <v>0</v>
      </c>
      <c r="AR36" s="2">
        <f t="shared" si="4"/>
        <v>0</v>
      </c>
      <c r="AS36" s="2">
        <f t="shared" si="5"/>
        <v>0</v>
      </c>
      <c r="AV36" s="6">
        <f t="shared" si="20"/>
        <v>0</v>
      </c>
      <c r="AW36" s="2">
        <v>0</v>
      </c>
      <c r="AX36" s="2">
        <v>0</v>
      </c>
      <c r="AY36" s="2">
        <v>0</v>
      </c>
      <c r="AZ36" s="2">
        <v>0</v>
      </c>
      <c r="BA36" s="2">
        <v>0</v>
      </c>
      <c r="BB36" s="2">
        <f t="shared" si="21"/>
        <v>0</v>
      </c>
      <c r="BC36" s="2">
        <f t="shared" si="22"/>
        <v>0</v>
      </c>
      <c r="BD36" s="2">
        <f t="shared" si="23"/>
        <v>0</v>
      </c>
      <c r="BF36" s="5"/>
    </row>
    <row r="37" spans="1:58" x14ac:dyDescent="0.35">
      <c r="A37" s="75">
        <f t="shared" si="16"/>
        <v>28</v>
      </c>
      <c r="B37" s="2" t="str" cm="1">
        <f t="array" ref="B37">IFERROR(IF(INDEX($C$2:$C$84,MATCH(ROW()-1,$A$2:A$84,0))="",REPT(" ",SUM(IF(LEFT(B$2:B36)=" ",1,0))+1),SUBSTITUTE(INDEX($C$2:$C$84,MATCH(ROW()-1,$A$2:A$84,0)),"--","-")),REPT(" ",SUM(IF(LEFT(B$2:B36)=" ",1,0))+1))</f>
        <v xml:space="preserve"> ¬ ¬ ¬ Sport Operations Cluster 3</v>
      </c>
      <c r="C37" s="76" t="str" cm="1">
        <f t="array" ref="C37">IF(INDEX('Dept List'!$A$1:$P$100,ROW(),2*('New GL Gauge'!$H$3-2022)-1)=0,"",INDEX('Dept List'!$A$1:$P$100,ROW(),2*('New GL Gauge'!$H$3-2022)-1))</f>
        <v xml:space="preserve"> ¬ ¬ ¬ Business and Strategy</v>
      </c>
      <c r="D37" s="90" cm="1">
        <f t="array" ref="D37">IF(INDEX('Dept List'!$A$1:$P$100,ROW(),2*('New GL Gauge'!$H$3-2022))=0,"",INDEX('Dept List'!$A$1:$P$100,ROW(),2*('New GL Gauge'!$H$3-2022)))</f>
        <v>5</v>
      </c>
      <c r="E37" s="2">
        <f>IFERROR(IF(TRIM(SUBSTITUTE($C37," ¬",""))="","",SUMIF(INDEX($G:$XFD,0,$D37),TRIM(SUBSTITUTE($C37," ¬","")),INDEX($G:$XFD,0,MATCH('New GL Gauge'!$H$3,$1:$1,0)+3))),"")</f>
        <v>33</v>
      </c>
      <c r="F37" s="2">
        <f>IFERROR(IF(TRIM(SUBSTITUTE($C37," ¬",""))="","",SUMIF(INDEX($G:$XFD,0,$D37),TRIM(SUBSTITUTE($C37," ¬","")),INDEX($G:$XFD,0,MATCH('New GL Gauge'!$H$3,$1:$1,0)+4))),"")</f>
        <v>35</v>
      </c>
      <c r="G37" s="79" t="s">
        <v>3</v>
      </c>
      <c r="H37" s="82" t="s">
        <v>128</v>
      </c>
      <c r="I37" s="79" t="s">
        <v>128</v>
      </c>
      <c r="J37" s="79" t="s">
        <v>128</v>
      </c>
      <c r="K37" s="79" t="s">
        <v>128</v>
      </c>
      <c r="L37" s="79" t="s">
        <v>128</v>
      </c>
      <c r="M37" s="2" t="s">
        <v>3</v>
      </c>
      <c r="N37" s="2">
        <v>6</v>
      </c>
      <c r="O37" s="6">
        <f t="shared" si="17"/>
        <v>0</v>
      </c>
      <c r="P37" s="2">
        <v>0</v>
      </c>
      <c r="Q37" s="2">
        <v>0</v>
      </c>
      <c r="R37" s="2">
        <v>0</v>
      </c>
      <c r="S37" s="2">
        <v>0</v>
      </c>
      <c r="T37" s="2">
        <v>0</v>
      </c>
      <c r="U37" s="2">
        <f t="shared" si="10"/>
        <v>0</v>
      </c>
      <c r="V37" s="2">
        <f t="shared" si="11"/>
        <v>0</v>
      </c>
      <c r="W37" s="2">
        <f t="shared" si="12"/>
        <v>0</v>
      </c>
      <c r="Y37" s="5"/>
      <c r="Z37" s="6">
        <f t="shared" si="18"/>
        <v>0</v>
      </c>
      <c r="AA37" s="2">
        <v>0</v>
      </c>
      <c r="AB37" s="2">
        <v>0</v>
      </c>
      <c r="AC37" s="2">
        <v>0</v>
      </c>
      <c r="AD37" s="2">
        <v>0</v>
      </c>
      <c r="AE37" s="2">
        <v>0</v>
      </c>
      <c r="AF37" s="2">
        <f t="shared" si="13"/>
        <v>0</v>
      </c>
      <c r="AG37" s="2">
        <f t="shared" si="14"/>
        <v>0</v>
      </c>
      <c r="AH37" s="2">
        <f t="shared" si="15"/>
        <v>0</v>
      </c>
      <c r="AJ37" s="5"/>
      <c r="AK37" s="2">
        <f t="shared" si="19"/>
        <v>0</v>
      </c>
      <c r="AL37" s="2">
        <v>0</v>
      </c>
      <c r="AM37" s="2">
        <v>0</v>
      </c>
      <c r="AN37" s="2">
        <v>0</v>
      </c>
      <c r="AO37" s="2">
        <v>0</v>
      </c>
      <c r="AP37" s="2">
        <v>0</v>
      </c>
      <c r="AQ37" s="2">
        <f t="shared" si="3"/>
        <v>0</v>
      </c>
      <c r="AR37" s="2">
        <f t="shared" si="4"/>
        <v>0</v>
      </c>
      <c r="AS37" s="2">
        <f t="shared" si="5"/>
        <v>0</v>
      </c>
      <c r="AV37" s="6">
        <f t="shared" si="20"/>
        <v>0</v>
      </c>
      <c r="AW37" s="2">
        <v>0</v>
      </c>
      <c r="AX37" s="2">
        <v>0</v>
      </c>
      <c r="AY37" s="2">
        <v>0</v>
      </c>
      <c r="AZ37" s="2">
        <v>0</v>
      </c>
      <c r="BA37" s="2">
        <v>0</v>
      </c>
      <c r="BB37" s="2">
        <f t="shared" si="21"/>
        <v>0</v>
      </c>
      <c r="BC37" s="2">
        <f t="shared" si="22"/>
        <v>0</v>
      </c>
      <c r="BD37" s="2">
        <f t="shared" si="23"/>
        <v>0</v>
      </c>
      <c r="BF37" s="5"/>
    </row>
    <row r="38" spans="1:58" x14ac:dyDescent="0.35">
      <c r="A38" s="75">
        <f t="shared" si="16"/>
        <v>29</v>
      </c>
      <c r="B38" s="2" t="str" cm="1">
        <f t="array" ref="B38">IFERROR(IF(INDEX($C$2:$C$84,MATCH(ROW()-1,$A$2:A$84,0))="",REPT(" ",SUM(IF(LEFT(B$2:B37)=" ",1,0))+1),SUBSTITUTE(INDEX($C$2:$C$84,MATCH(ROW()-1,$A$2:A$84,0)),"--","-")),REPT(" ",SUM(IF(LEFT(B$2:B37)=" ",1,0))+1))</f>
        <v xml:space="preserve"> ¬ ¬ ¬ Sport Operations Cluster 7</v>
      </c>
      <c r="C38" s="76" t="str" cm="1">
        <f t="array" ref="C38">IF(INDEX('Dept List'!$A$1:$P$100,ROW(),2*('New GL Gauge'!$H$3-2022)-1)=0,"",INDEX('Dept List'!$A$1:$P$100,ROW(),2*('New GL Gauge'!$H$3-2022)-1))</f>
        <v xml:space="preserve"> ¬ ¬ ¬ Admin</v>
      </c>
      <c r="D38" s="90" cm="1">
        <f t="array" ref="D38">IF(INDEX('Dept List'!$A$1:$P$100,ROW(),2*('New GL Gauge'!$H$3-2022))=0,"",INDEX('Dept List'!$A$1:$P$100,ROW(),2*('New GL Gauge'!$H$3-2022)))</f>
        <v>5</v>
      </c>
      <c r="E38" s="2">
        <f>IFERROR(IF(TRIM(SUBSTITUTE($C38," ¬",""))="","",SUMIF(INDEX($G:$XFD,0,$D38),TRIM(SUBSTITUTE($C38," ¬","")),INDEX($G:$XFD,0,MATCH('New GL Gauge'!$H$3,$1:$1,0)+3))),"")</f>
        <v>28</v>
      </c>
      <c r="F38" s="2">
        <f>IFERROR(IF(TRIM(SUBSTITUTE($C38," ¬",""))="","",SUMIF(INDEX($G:$XFD,0,$D38),TRIM(SUBSTITUTE($C38," ¬","")),INDEX($G:$XFD,0,MATCH('New GL Gauge'!$H$3,$1:$1,0)+4))),"")</f>
        <v>53</v>
      </c>
      <c r="G38" s="79" t="s">
        <v>3</v>
      </c>
      <c r="H38" s="82" t="s">
        <v>128</v>
      </c>
      <c r="I38" s="79" t="s">
        <v>128</v>
      </c>
      <c r="J38" s="79" t="s">
        <v>128</v>
      </c>
      <c r="K38" s="79" t="s">
        <v>128</v>
      </c>
      <c r="L38" s="79" t="s">
        <v>128</v>
      </c>
      <c r="M38" s="2" t="s">
        <v>3</v>
      </c>
      <c r="N38" s="2">
        <v>7</v>
      </c>
      <c r="O38" s="6">
        <f t="shared" si="17"/>
        <v>0</v>
      </c>
      <c r="P38" s="2">
        <v>0</v>
      </c>
      <c r="Q38" s="2">
        <v>0</v>
      </c>
      <c r="R38" s="2">
        <v>0</v>
      </c>
      <c r="S38" s="2">
        <v>0</v>
      </c>
      <c r="T38" s="2">
        <v>0</v>
      </c>
      <c r="U38" s="2">
        <f t="shared" si="10"/>
        <v>0</v>
      </c>
      <c r="V38" s="2">
        <f t="shared" si="11"/>
        <v>0</v>
      </c>
      <c r="W38" s="2">
        <f t="shared" si="12"/>
        <v>0</v>
      </c>
      <c r="Y38" s="5"/>
      <c r="Z38" s="6">
        <f t="shared" si="18"/>
        <v>0</v>
      </c>
      <c r="AA38" s="2">
        <v>0</v>
      </c>
      <c r="AB38" s="2">
        <v>0</v>
      </c>
      <c r="AC38" s="2">
        <v>0</v>
      </c>
      <c r="AD38" s="2">
        <v>0</v>
      </c>
      <c r="AE38" s="2">
        <v>0</v>
      </c>
      <c r="AF38" s="2">
        <f t="shared" si="13"/>
        <v>0</v>
      </c>
      <c r="AG38" s="2">
        <f t="shared" si="14"/>
        <v>0</v>
      </c>
      <c r="AH38" s="2">
        <f t="shared" si="15"/>
        <v>0</v>
      </c>
      <c r="AJ38" s="5"/>
      <c r="AK38" s="2">
        <f t="shared" si="19"/>
        <v>0</v>
      </c>
      <c r="AL38" s="2">
        <v>0</v>
      </c>
      <c r="AM38" s="2">
        <v>0</v>
      </c>
      <c r="AN38" s="2">
        <v>0</v>
      </c>
      <c r="AO38" s="2">
        <v>0</v>
      </c>
      <c r="AP38" s="2">
        <v>0</v>
      </c>
      <c r="AQ38" s="2">
        <f t="shared" si="3"/>
        <v>0</v>
      </c>
      <c r="AR38" s="2">
        <f t="shared" si="4"/>
        <v>0</v>
      </c>
      <c r="AS38" s="2">
        <f t="shared" si="5"/>
        <v>0</v>
      </c>
      <c r="AV38" s="6">
        <f t="shared" si="20"/>
        <v>0</v>
      </c>
      <c r="AW38" s="2">
        <v>0</v>
      </c>
      <c r="AX38" s="2">
        <v>0</v>
      </c>
      <c r="AY38" s="2">
        <v>0</v>
      </c>
      <c r="AZ38" s="2">
        <v>0</v>
      </c>
      <c r="BA38" s="2">
        <v>0</v>
      </c>
      <c r="BB38" s="2">
        <f t="shared" si="21"/>
        <v>0</v>
      </c>
      <c r="BC38" s="2">
        <f t="shared" si="22"/>
        <v>0</v>
      </c>
      <c r="BD38" s="2">
        <f t="shared" si="23"/>
        <v>0</v>
      </c>
      <c r="BF38" s="5"/>
    </row>
    <row r="39" spans="1:58" x14ac:dyDescent="0.35">
      <c r="A39" s="75">
        <f t="shared" si="16"/>
        <v>30</v>
      </c>
      <c r="B39" s="2" t="str" cm="1">
        <f t="array" ref="B39">IFERROR(IF(INDEX($C$2:$C$84,MATCH(ROW()-1,$A$2:A$84,0))="",REPT(" ",SUM(IF(LEFT(B$2:B38)=" ",1,0))+1),SUBSTITUTE(INDEX($C$2:$C$84,MATCH(ROW()-1,$A$2:A$84,0)),"--","-")),REPT(" ",SUM(IF(LEFT(B$2:B38)=" ",1,0))+1))</f>
        <v xml:space="preserve"> ¬ ¬ ¬ Sport Operations Tollcross</v>
      </c>
      <c r="C39" s="76" t="str" cm="1">
        <f t="array" ref="C39">IF(INDEX('Dept List'!$A$1:$P$100,ROW(),2*('New GL Gauge'!$H$3-2022)-1)=0,"",INDEX('Dept List'!$A$1:$P$100,ROW(),2*('New GL Gauge'!$H$3-2022)-1))</f>
        <v xml:space="preserve"> ¬ Human Resources</v>
      </c>
      <c r="D39" s="90" cm="1">
        <f t="array" ref="D39">IF(INDEX('Dept List'!$A$1:$P$100,ROW(),2*('New GL Gauge'!$H$3-2022))=0,"",INDEX('Dept List'!$A$1:$P$100,ROW(),2*('New GL Gauge'!$H$3-2022)))</f>
        <v>3</v>
      </c>
      <c r="E39" s="2">
        <f>IFERROR(IF(TRIM(SUBSTITUTE($C39," ¬",""))="","",SUMIF(INDEX($G:$XFD,0,$D39),TRIM(SUBSTITUTE($C39," ¬","")),INDEX($G:$XFD,0,MATCH('New GL Gauge'!$H$3,$1:$1,0)+3))),"")</f>
        <v>23</v>
      </c>
      <c r="F39" s="2">
        <f>IFERROR(IF(TRIM(SUBSTITUTE($C39," ¬",""))="","",SUMIF(INDEX($G:$XFD,0,$D39),TRIM(SUBSTITUTE($C39," ¬","")),INDEX($G:$XFD,0,MATCH('New GL Gauge'!$H$3,$1:$1,0)+4))),"")</f>
        <v>25</v>
      </c>
      <c r="G39" s="79" t="s">
        <v>3</v>
      </c>
      <c r="H39" s="82" t="s">
        <v>128</v>
      </c>
      <c r="I39" s="79" t="s">
        <v>128</v>
      </c>
      <c r="J39" s="79" t="s">
        <v>128</v>
      </c>
      <c r="K39" s="79" t="s">
        <v>128</v>
      </c>
      <c r="L39" s="79" t="s">
        <v>128</v>
      </c>
      <c r="M39" s="2" t="s">
        <v>3</v>
      </c>
      <c r="N39" s="2">
        <v>8</v>
      </c>
      <c r="O39" s="6">
        <f t="shared" si="17"/>
        <v>0</v>
      </c>
      <c r="P39" s="2">
        <v>0</v>
      </c>
      <c r="Q39" s="2">
        <v>0</v>
      </c>
      <c r="R39" s="2">
        <v>0</v>
      </c>
      <c r="S39" s="2">
        <v>0</v>
      </c>
      <c r="T39" s="2">
        <v>0</v>
      </c>
      <c r="U39" s="2">
        <f t="shared" si="10"/>
        <v>0</v>
      </c>
      <c r="V39" s="2">
        <f t="shared" si="11"/>
        <v>0</v>
      </c>
      <c r="W39" s="2">
        <f t="shared" si="12"/>
        <v>0</v>
      </c>
      <c r="Y39" s="5"/>
      <c r="Z39" s="6">
        <f t="shared" si="18"/>
        <v>0</v>
      </c>
      <c r="AA39" s="2">
        <v>0</v>
      </c>
      <c r="AB39" s="2">
        <v>0</v>
      </c>
      <c r="AC39" s="2">
        <v>0</v>
      </c>
      <c r="AD39" s="2">
        <v>0</v>
      </c>
      <c r="AE39" s="2">
        <v>0</v>
      </c>
      <c r="AF39" s="2">
        <f t="shared" si="13"/>
        <v>0</v>
      </c>
      <c r="AG39" s="2">
        <f t="shared" si="14"/>
        <v>0</v>
      </c>
      <c r="AH39" s="2">
        <f t="shared" si="15"/>
        <v>0</v>
      </c>
      <c r="AJ39" s="5"/>
      <c r="AK39" s="2">
        <f t="shared" si="19"/>
        <v>0</v>
      </c>
      <c r="AL39" s="2">
        <v>0</v>
      </c>
      <c r="AM39" s="2">
        <v>0</v>
      </c>
      <c r="AN39" s="2">
        <v>0</v>
      </c>
      <c r="AO39" s="2">
        <v>0</v>
      </c>
      <c r="AP39" s="2">
        <v>0</v>
      </c>
      <c r="AQ39" s="2">
        <f t="shared" si="3"/>
        <v>0</v>
      </c>
      <c r="AR39" s="2">
        <f t="shared" si="4"/>
        <v>0</v>
      </c>
      <c r="AS39" s="2">
        <f t="shared" si="5"/>
        <v>0</v>
      </c>
      <c r="AV39" s="6">
        <f t="shared" si="20"/>
        <v>0</v>
      </c>
      <c r="AW39" s="2">
        <v>0</v>
      </c>
      <c r="AX39" s="2">
        <v>0</v>
      </c>
      <c r="AY39" s="2">
        <v>0</v>
      </c>
      <c r="AZ39" s="2">
        <v>0</v>
      </c>
      <c r="BA39" s="2">
        <v>0</v>
      </c>
      <c r="BB39" s="2">
        <f t="shared" si="21"/>
        <v>0</v>
      </c>
      <c r="BC39" s="2">
        <f t="shared" si="22"/>
        <v>0</v>
      </c>
      <c r="BD39" s="2">
        <f t="shared" si="23"/>
        <v>0</v>
      </c>
      <c r="BF39" s="5"/>
    </row>
    <row r="40" spans="1:58" x14ac:dyDescent="0.35">
      <c r="A40" s="75">
        <f t="shared" si="16"/>
        <v>30</v>
      </c>
      <c r="B40" s="2" t="str" cm="1">
        <f t="array" ref="B40">IFERROR(IF(INDEX($C$2:$C$84,MATCH(ROW()-1,$A$2:A$84,0))="",REPT(" ",SUM(IF(LEFT(B$2:B39)=" ",1,0))+1),SUBSTITUTE(INDEX($C$2:$C$84,MATCH(ROW()-1,$A$2:A$84,0)),"--","-")),REPT(" ",SUM(IF(LEFT(B$2:B39)=" ",1,0))+1))</f>
        <v xml:space="preserve"> ¬ ¬ ¬ Sport Operations Emirates</v>
      </c>
      <c r="C40" s="76" t="str" cm="1">
        <f t="array" ref="C40">IF(INDEX('Dept List'!$A$1:$P$100,ROW(),2*('New GL Gauge'!$H$3-2022)-1)=0,"",INDEX('Dept List'!$A$1:$P$100,ROW(),2*('New GL Gauge'!$H$3-2022)-1))</f>
        <v xml:space="preserve"> ¬ Development and Fundraising</v>
      </c>
      <c r="D40" s="90" cm="1">
        <f t="array" ref="D40">IF(INDEX('Dept List'!$A$1:$P$100,ROW(),2*('New GL Gauge'!$H$3-2022))=0,"",INDEX('Dept List'!$A$1:$P$100,ROW(),2*('New GL Gauge'!$H$3-2022)))</f>
        <v>3</v>
      </c>
      <c r="E40" s="2">
        <f>IFERROR(IF(TRIM(SUBSTITUTE($C40," ¬",""))="","",SUMIF(INDEX($G:$XFD,0,$D40),TRIM(SUBSTITUTE($C40," ¬","")),INDEX($G:$XFD,0,MATCH('New GL Gauge'!$H$3,$1:$1,0)+3))),"")</f>
        <v>6</v>
      </c>
      <c r="F40" s="2">
        <f>IFERROR(IF(TRIM(SUBSTITUTE($C40," ¬",""))="","",SUMIF(INDEX($G:$XFD,0,$D40),TRIM(SUBSTITUTE($C40," ¬","")),INDEX($G:$XFD,0,MATCH('New GL Gauge'!$H$3,$1:$1,0)+4))),"")</f>
        <v>8</v>
      </c>
      <c r="G40" s="79" t="s">
        <v>3</v>
      </c>
      <c r="H40" s="82" t="s">
        <v>128</v>
      </c>
      <c r="I40" s="79" t="s">
        <v>128</v>
      </c>
      <c r="J40" s="79" t="s">
        <v>128</v>
      </c>
      <c r="K40" s="79" t="s">
        <v>128</v>
      </c>
      <c r="L40" s="79" t="s">
        <v>128</v>
      </c>
      <c r="M40" s="2" t="s">
        <v>3</v>
      </c>
      <c r="N40" s="2">
        <v>9</v>
      </c>
      <c r="O40" s="6">
        <f t="shared" si="17"/>
        <v>0</v>
      </c>
      <c r="P40" s="2">
        <v>0</v>
      </c>
      <c r="Q40" s="2">
        <v>0</v>
      </c>
      <c r="R40" s="2">
        <v>0</v>
      </c>
      <c r="S40" s="2">
        <v>0</v>
      </c>
      <c r="T40" s="2">
        <v>0</v>
      </c>
      <c r="U40" s="2">
        <f t="shared" si="10"/>
        <v>0</v>
      </c>
      <c r="V40" s="2">
        <f t="shared" si="11"/>
        <v>0</v>
      </c>
      <c r="W40" s="2">
        <f t="shared" si="12"/>
        <v>0</v>
      </c>
      <c r="Y40" s="5"/>
      <c r="Z40" s="6">
        <f t="shared" si="18"/>
        <v>0</v>
      </c>
      <c r="AA40" s="2">
        <v>0</v>
      </c>
      <c r="AB40" s="2">
        <v>0</v>
      </c>
      <c r="AC40" s="2">
        <v>0</v>
      </c>
      <c r="AD40" s="2">
        <v>0</v>
      </c>
      <c r="AE40" s="2">
        <v>0</v>
      </c>
      <c r="AF40" s="2">
        <f t="shared" si="13"/>
        <v>0</v>
      </c>
      <c r="AG40" s="2">
        <f t="shared" si="14"/>
        <v>0</v>
      </c>
      <c r="AH40" s="2">
        <f t="shared" si="15"/>
        <v>0</v>
      </c>
      <c r="AJ40" s="5"/>
      <c r="AK40" s="2">
        <f t="shared" si="19"/>
        <v>0</v>
      </c>
      <c r="AL40" s="2">
        <v>0</v>
      </c>
      <c r="AM40" s="2">
        <v>0</v>
      </c>
      <c r="AN40" s="2">
        <v>0</v>
      </c>
      <c r="AO40" s="2">
        <v>0</v>
      </c>
      <c r="AP40" s="2">
        <v>0</v>
      </c>
      <c r="AQ40" s="2">
        <f t="shared" si="3"/>
        <v>0</v>
      </c>
      <c r="AR40" s="2">
        <f t="shared" si="4"/>
        <v>0</v>
      </c>
      <c r="AS40" s="2">
        <f t="shared" si="5"/>
        <v>0</v>
      </c>
      <c r="AV40" s="6">
        <f t="shared" si="20"/>
        <v>0</v>
      </c>
      <c r="AW40" s="2">
        <v>0</v>
      </c>
      <c r="AX40" s="2">
        <v>0</v>
      </c>
      <c r="AY40" s="2">
        <v>0</v>
      </c>
      <c r="AZ40" s="2">
        <v>0</v>
      </c>
      <c r="BA40" s="2">
        <v>0</v>
      </c>
      <c r="BB40" s="2">
        <f t="shared" si="21"/>
        <v>0</v>
      </c>
      <c r="BC40" s="2">
        <f t="shared" si="22"/>
        <v>0</v>
      </c>
      <c r="BD40" s="2">
        <f t="shared" si="23"/>
        <v>0</v>
      </c>
      <c r="BF40" s="5"/>
    </row>
    <row r="41" spans="1:58" x14ac:dyDescent="0.35">
      <c r="A41" s="75">
        <f t="shared" si="16"/>
        <v>31</v>
      </c>
      <c r="B41" s="2" t="str" cm="1">
        <f t="array" ref="B41">IFERROR(IF(INDEX($C$2:$C$84,MATCH(ROW()-1,$A$2:A$84,0))="",REPT(" ",SUM(IF(LEFT(B$2:B40)=" ",1,0))+1),SUBSTITUTE(INDEX($C$2:$C$84,MATCH(ROW()-1,$A$2:A$84,0)),"--","-")),REPT(" ",SUM(IF(LEFT(B$2:B40)=" ",1,0))+1))</f>
        <v xml:space="preserve"> ¬ ¬ ¬ Sport Operations Scotstoun Campus</v>
      </c>
      <c r="C41" s="76" t="str" cm="1">
        <f t="array" ref="C41">IF(INDEX('Dept List'!$A$1:$P$100,ROW(),2*('New GL Gauge'!$H$3-2022)-1)=0,"",INDEX('Dept List'!$A$1:$P$100,ROW(),2*('New GL Gauge'!$H$3-2022)-1))</f>
        <v/>
      </c>
      <c r="D41" s="90" t="str" cm="1">
        <f t="array" ref="D41">IF(INDEX('Dept List'!$A$1:$P$100,ROW(),2*('New GL Gauge'!$H$3-2022))=0,"",INDEX('Dept List'!$A$1:$P$100,ROW(),2*('New GL Gauge'!$H$3-2022)))</f>
        <v/>
      </c>
      <c r="E41" s="2" t="str">
        <f>IFERROR(IF(TRIM(SUBSTITUTE($C41," ¬",""))="","",SUMIF(INDEX($G:$XFD,0,$D41),TRIM(SUBSTITUTE($C41," ¬","")),INDEX($G:$XFD,0,MATCH('New GL Gauge'!$H$3,$1:$1,0)+3))),"")</f>
        <v/>
      </c>
      <c r="F41" s="2" t="str">
        <f>IFERROR(IF(TRIM(SUBSTITUTE($C41," ¬",""))="","",SUMIF(INDEX($G:$XFD,0,$D41),TRIM(SUBSTITUTE($C41," ¬","")),INDEX($G:$XFD,0,MATCH('New GL Gauge'!$H$3,$1:$1,0)+4))),"")</f>
        <v/>
      </c>
      <c r="G41" s="79" t="s">
        <v>3</v>
      </c>
      <c r="H41" s="82" t="s">
        <v>128</v>
      </c>
      <c r="I41" s="79" t="s">
        <v>128</v>
      </c>
      <c r="J41" s="79" t="s">
        <v>128</v>
      </c>
      <c r="K41" s="79" t="s">
        <v>128</v>
      </c>
      <c r="L41" s="79" t="s">
        <v>128</v>
      </c>
      <c r="M41" s="2" t="s">
        <v>67</v>
      </c>
      <c r="N41" s="2">
        <v>10</v>
      </c>
      <c r="O41" s="6">
        <f t="shared" si="17"/>
        <v>0</v>
      </c>
      <c r="P41" s="2">
        <v>0</v>
      </c>
      <c r="Q41" s="2">
        <v>0</v>
      </c>
      <c r="R41" s="2">
        <v>0</v>
      </c>
      <c r="S41" s="2">
        <v>0</v>
      </c>
      <c r="T41" s="2">
        <v>0</v>
      </c>
      <c r="U41" s="2">
        <f t="shared" si="10"/>
        <v>0</v>
      </c>
      <c r="V41" s="2">
        <f t="shared" si="11"/>
        <v>0</v>
      </c>
      <c r="W41" s="2">
        <f t="shared" si="12"/>
        <v>0</v>
      </c>
      <c r="Y41" s="5"/>
      <c r="Z41" s="6">
        <f t="shared" si="18"/>
        <v>0</v>
      </c>
      <c r="AA41" s="2">
        <v>0</v>
      </c>
      <c r="AB41" s="2">
        <v>0</v>
      </c>
      <c r="AC41" s="2">
        <v>0</v>
      </c>
      <c r="AD41" s="2">
        <v>0</v>
      </c>
      <c r="AE41" s="2">
        <v>0</v>
      </c>
      <c r="AF41" s="2">
        <f t="shared" si="13"/>
        <v>0</v>
      </c>
      <c r="AG41" s="2">
        <f t="shared" si="14"/>
        <v>0</v>
      </c>
      <c r="AH41" s="2">
        <f t="shared" si="15"/>
        <v>0</v>
      </c>
      <c r="AJ41" s="5"/>
      <c r="AK41" s="2">
        <f t="shared" si="19"/>
        <v>0</v>
      </c>
      <c r="AL41" s="2">
        <v>0</v>
      </c>
      <c r="AM41" s="2">
        <v>0</v>
      </c>
      <c r="AN41" s="2">
        <v>0</v>
      </c>
      <c r="AO41" s="2">
        <v>0</v>
      </c>
      <c r="AP41" s="2">
        <v>0</v>
      </c>
      <c r="AQ41" s="2">
        <f t="shared" si="3"/>
        <v>0</v>
      </c>
      <c r="AR41" s="2">
        <f t="shared" si="4"/>
        <v>0</v>
      </c>
      <c r="AS41" s="2">
        <f t="shared" si="5"/>
        <v>0</v>
      </c>
      <c r="AV41" s="6">
        <f t="shared" si="20"/>
        <v>0</v>
      </c>
      <c r="AW41" s="2">
        <v>0</v>
      </c>
      <c r="AX41" s="2">
        <v>0</v>
      </c>
      <c r="AY41" s="2">
        <v>0</v>
      </c>
      <c r="AZ41" s="2">
        <v>0</v>
      </c>
      <c r="BA41" s="2">
        <v>0</v>
      </c>
      <c r="BB41" s="2">
        <f t="shared" si="21"/>
        <v>0</v>
      </c>
      <c r="BC41" s="2">
        <f t="shared" si="22"/>
        <v>0</v>
      </c>
      <c r="BD41" s="2">
        <f t="shared" si="23"/>
        <v>0</v>
      </c>
      <c r="BF41" s="5"/>
    </row>
    <row r="42" spans="1:58" x14ac:dyDescent="0.35">
      <c r="A42" s="75">
        <f t="shared" si="16"/>
        <v>32</v>
      </c>
      <c r="B42" s="2" t="str" cm="1">
        <f t="array" ref="B42">IFERROR(IF(INDEX($C$2:$C$84,MATCH(ROW()-1,$A$2:A$84,0))="",REPT(" ",SUM(IF(LEFT(B$2:B41)=" ",1,0))+1),SUBSTITUTE(INDEX($C$2:$C$84,MATCH(ROW()-1,$A$2:A$84,0)),"--","-")),REPT(" ",SUM(IF(LEFT(B$2:B41)=" ",1,0))+1))</f>
        <v xml:space="preserve"> ¬ ¬ Sport and Wellbeing</v>
      </c>
      <c r="C42" s="76" t="str" cm="1">
        <f t="array" ref="C42">IF(INDEX('Dept List'!$A$1:$P$100,ROW(),2*('New GL Gauge'!$H$3-2022)-1)=0,"",INDEX('Dept List'!$A$1:$P$100,ROW(),2*('New GL Gauge'!$H$3-2022)-1))</f>
        <v>Libraries, Sport and Communities</v>
      </c>
      <c r="D42" s="90" cm="1">
        <f t="array" ref="D42">IF(INDEX('Dept List'!$A$1:$P$100,ROW(),2*('New GL Gauge'!$H$3-2022))=0,"",INDEX('Dept List'!$A$1:$P$100,ROW(),2*('New GL Gauge'!$H$3-2022)))</f>
        <v>2</v>
      </c>
      <c r="E42" s="2">
        <f>IFERROR(IF(TRIM(SUBSTITUTE($C42," ¬",""))="","",SUMIF(INDEX($G:$XFD,0,$D42),TRIM(SUBSTITUTE($C42," ¬","")),INDEX($G:$XFD,0,MATCH('New GL Gauge'!$H$3,$1:$1,0)+3))),"")</f>
        <v>537</v>
      </c>
      <c r="F42" s="2">
        <f>IFERROR(IF(TRIM(SUBSTITUTE($C42," ¬",""))="","",SUMIF(INDEX($G:$XFD,0,$D42),TRIM(SUBSTITUTE($C42," ¬","")),INDEX($G:$XFD,0,MATCH('New GL Gauge'!$H$3,$1:$1,0)+4))),"")</f>
        <v>1303</v>
      </c>
      <c r="G42" s="79" t="s">
        <v>3</v>
      </c>
      <c r="H42" s="82" t="s">
        <v>128</v>
      </c>
      <c r="I42" s="79" t="s">
        <v>128</v>
      </c>
      <c r="J42" s="79" t="s">
        <v>128</v>
      </c>
      <c r="K42" s="79" t="s">
        <v>128</v>
      </c>
      <c r="L42" s="79" t="s">
        <v>128</v>
      </c>
      <c r="M42" s="2" t="s">
        <v>67</v>
      </c>
      <c r="N42" s="2">
        <v>11</v>
      </c>
      <c r="O42" s="6">
        <f t="shared" si="17"/>
        <v>0</v>
      </c>
      <c r="P42" s="2">
        <v>0</v>
      </c>
      <c r="Q42" s="2">
        <v>0</v>
      </c>
      <c r="R42" s="2">
        <v>0</v>
      </c>
      <c r="S42" s="2">
        <v>0</v>
      </c>
      <c r="T42" s="2">
        <v>0</v>
      </c>
      <c r="U42" s="2">
        <f t="shared" si="10"/>
        <v>0</v>
      </c>
      <c r="V42" s="2">
        <f t="shared" si="11"/>
        <v>0</v>
      </c>
      <c r="W42" s="2">
        <f t="shared" si="12"/>
        <v>0</v>
      </c>
      <c r="Y42" s="5"/>
      <c r="Z42" s="6">
        <f t="shared" si="18"/>
        <v>0</v>
      </c>
      <c r="AA42" s="2">
        <v>0</v>
      </c>
      <c r="AB42" s="2">
        <v>0</v>
      </c>
      <c r="AC42" s="2">
        <v>0</v>
      </c>
      <c r="AD42" s="2">
        <v>0</v>
      </c>
      <c r="AE42" s="2">
        <v>0</v>
      </c>
      <c r="AF42" s="2">
        <f t="shared" si="13"/>
        <v>0</v>
      </c>
      <c r="AG42" s="2">
        <f t="shared" si="14"/>
        <v>0</v>
      </c>
      <c r="AH42" s="2">
        <f t="shared" si="15"/>
        <v>0</v>
      </c>
      <c r="AJ42" s="5"/>
      <c r="AK42" s="2">
        <f t="shared" si="19"/>
        <v>0</v>
      </c>
      <c r="AL42" s="2">
        <v>0</v>
      </c>
      <c r="AM42" s="2">
        <v>0</v>
      </c>
      <c r="AN42" s="2">
        <v>0</v>
      </c>
      <c r="AO42" s="2">
        <v>0</v>
      </c>
      <c r="AP42" s="2">
        <v>0</v>
      </c>
      <c r="AQ42" s="2">
        <f t="shared" si="3"/>
        <v>0</v>
      </c>
      <c r="AR42" s="2">
        <f t="shared" si="4"/>
        <v>0</v>
      </c>
      <c r="AS42" s="2">
        <f t="shared" si="5"/>
        <v>0</v>
      </c>
      <c r="AV42" s="6">
        <f t="shared" si="20"/>
        <v>0</v>
      </c>
      <c r="AW42" s="2">
        <v>0</v>
      </c>
      <c r="AX42" s="2">
        <v>0</v>
      </c>
      <c r="AY42" s="2">
        <v>0</v>
      </c>
      <c r="AZ42" s="2">
        <v>0</v>
      </c>
      <c r="BA42" s="2">
        <v>0</v>
      </c>
      <c r="BB42" s="2">
        <f t="shared" si="21"/>
        <v>0</v>
      </c>
      <c r="BC42" s="2">
        <f t="shared" si="22"/>
        <v>0</v>
      </c>
      <c r="BD42" s="2">
        <f t="shared" si="23"/>
        <v>0</v>
      </c>
      <c r="BF42" s="5"/>
    </row>
    <row r="43" spans="1:58" x14ac:dyDescent="0.35">
      <c r="A43" s="75">
        <f t="shared" si="16"/>
        <v>33</v>
      </c>
      <c r="B43" s="2" t="str" cm="1">
        <f t="array" ref="B43">IFERROR(IF(INDEX($C$2:$C$84,MATCH(ROW()-1,$A$2:A$84,0))="",REPT(" ",SUM(IF(LEFT(B$2:B42)=" ",1,0))+1),SUBSTITUTE(INDEX($C$2:$C$84,MATCH(ROW()-1,$A$2:A$84,0)),"--","-")),REPT(" ",SUM(IF(LEFT(B$2:B42)=" ",1,0))+1))</f>
        <v xml:space="preserve"> ¬ ¬ Revenue and Projects</v>
      </c>
      <c r="C43" s="76" t="str" cm="1">
        <f t="array" ref="C43">IF(INDEX('Dept List'!$A$1:$P$100,ROW(),2*('New GL Gauge'!$H$3-2022)-1)=0,"",INDEX('Dept List'!$A$1:$P$100,ROW(),2*('New GL Gauge'!$H$3-2022)-1))</f>
        <v xml:space="preserve"> ¬ Sport</v>
      </c>
      <c r="D43" s="90" cm="1">
        <f t="array" ref="D43">IF(INDEX('Dept List'!$A$1:$P$100,ROW(),2*('New GL Gauge'!$H$3-2022))=0,"",INDEX('Dept List'!$A$1:$P$100,ROW(),2*('New GL Gauge'!$H$3-2022)))</f>
        <v>3</v>
      </c>
      <c r="E43" s="2">
        <f>IFERROR(IF(TRIM(SUBSTITUTE($C43," ¬",""))="","",SUMIF(INDEX($G:$XFD,0,$D43),TRIM(SUBSTITUTE($C43," ¬","")),INDEX($G:$XFD,0,MATCH('New GL Gauge'!$H$3,$1:$1,0)+3))),"")</f>
        <v>325</v>
      </c>
      <c r="F43" s="2">
        <f>IFERROR(IF(TRIM(SUBSTITUTE($C43," ¬",""))="","",SUMIF(INDEX($G:$XFD,0,$D43),TRIM(SUBSTITUTE($C43," ¬","")),INDEX($G:$XFD,0,MATCH('New GL Gauge'!$H$3,$1:$1,0)+4))),"")</f>
        <v>900</v>
      </c>
      <c r="G43" s="79" t="s">
        <v>3</v>
      </c>
      <c r="H43" s="82" t="s">
        <v>128</v>
      </c>
      <c r="I43" s="79" t="s">
        <v>128</v>
      </c>
      <c r="J43" s="79" t="s">
        <v>128</v>
      </c>
      <c r="K43" s="79" t="s">
        <v>128</v>
      </c>
      <c r="L43" s="79" t="s">
        <v>128</v>
      </c>
      <c r="M43" s="2" t="s">
        <v>67</v>
      </c>
      <c r="N43" s="2">
        <v>12</v>
      </c>
      <c r="O43" s="6">
        <f t="shared" si="17"/>
        <v>0</v>
      </c>
      <c r="P43" s="2">
        <v>0</v>
      </c>
      <c r="Q43" s="2">
        <v>0</v>
      </c>
      <c r="R43" s="2">
        <v>0</v>
      </c>
      <c r="S43" s="2">
        <v>0</v>
      </c>
      <c r="T43" s="2">
        <v>0</v>
      </c>
      <c r="U43" s="2">
        <f t="shared" si="10"/>
        <v>0</v>
      </c>
      <c r="V43" s="2">
        <f t="shared" si="11"/>
        <v>0</v>
      </c>
      <c r="W43" s="2">
        <f t="shared" si="12"/>
        <v>0</v>
      </c>
      <c r="Y43" s="5"/>
      <c r="Z43" s="6">
        <f t="shared" si="18"/>
        <v>0</v>
      </c>
      <c r="AA43" s="2">
        <v>0</v>
      </c>
      <c r="AB43" s="2">
        <v>0</v>
      </c>
      <c r="AC43" s="2">
        <v>0</v>
      </c>
      <c r="AD43" s="2">
        <v>0</v>
      </c>
      <c r="AE43" s="2">
        <v>0</v>
      </c>
      <c r="AF43" s="2">
        <f t="shared" si="13"/>
        <v>0</v>
      </c>
      <c r="AG43" s="2">
        <f t="shared" si="14"/>
        <v>0</v>
      </c>
      <c r="AH43" s="2">
        <f t="shared" si="15"/>
        <v>0</v>
      </c>
      <c r="AJ43" s="5"/>
      <c r="AK43" s="2">
        <f t="shared" si="19"/>
        <v>0</v>
      </c>
      <c r="AL43" s="2">
        <v>0</v>
      </c>
      <c r="AM43" s="2">
        <v>0</v>
      </c>
      <c r="AN43" s="2">
        <v>0</v>
      </c>
      <c r="AO43" s="2">
        <v>0</v>
      </c>
      <c r="AP43" s="2">
        <v>0</v>
      </c>
      <c r="AQ43" s="2">
        <f t="shared" si="3"/>
        <v>0</v>
      </c>
      <c r="AR43" s="2">
        <f t="shared" si="4"/>
        <v>0</v>
      </c>
      <c r="AS43" s="2">
        <f t="shared" si="5"/>
        <v>0</v>
      </c>
      <c r="AV43" s="6">
        <f t="shared" si="20"/>
        <v>0</v>
      </c>
      <c r="AW43" s="2">
        <v>0</v>
      </c>
      <c r="AX43" s="2">
        <v>0</v>
      </c>
      <c r="AY43" s="2">
        <v>0</v>
      </c>
      <c r="AZ43" s="2">
        <v>0</v>
      </c>
      <c r="BA43" s="2">
        <v>0</v>
      </c>
      <c r="BB43" s="2">
        <f t="shared" si="21"/>
        <v>0</v>
      </c>
      <c r="BC43" s="2">
        <f t="shared" si="22"/>
        <v>0</v>
      </c>
      <c r="BD43" s="2">
        <f t="shared" si="23"/>
        <v>0</v>
      </c>
      <c r="BF43" s="5"/>
    </row>
    <row r="44" spans="1:58" x14ac:dyDescent="0.35">
      <c r="A44" s="75">
        <f t="shared" si="16"/>
        <v>34</v>
      </c>
      <c r="B44" s="2" t="str" cm="1">
        <f t="array" ref="B44">IFERROR(IF(INDEX($C$2:$C$84,MATCH(ROW()-1,$A$2:A$84,0))="",REPT(" ",SUM(IF(LEFT(B$2:B43)=" ",1,0))+1),SUBSTITUTE(INDEX($C$2:$C$84,MATCH(ROW()-1,$A$2:A$84,0)),"--","-")),REPT(" ",SUM(IF(LEFT(B$2:B43)=" ",1,0))+1))</f>
        <v xml:space="preserve"> ¬ ¬ Participation</v>
      </c>
      <c r="C44" s="76" t="str" cm="1">
        <f t="array" ref="C44">IF(INDEX('Dept List'!$A$1:$P$100,ROW(),2*('New GL Gauge'!$H$3-2022)-1)=0,"",INDEX('Dept List'!$A$1:$P$100,ROW(),2*('New GL Gauge'!$H$3-2022)-1))</f>
        <v xml:space="preserve"> ¬ ¬ Sport Operations</v>
      </c>
      <c r="D44" s="90" cm="1">
        <f t="array" ref="D44">IF(INDEX('Dept List'!$A$1:$P$100,ROW(),2*('New GL Gauge'!$H$3-2022))=0,"",INDEX('Dept List'!$A$1:$P$100,ROW(),2*('New GL Gauge'!$H$3-2022)))</f>
        <v>4</v>
      </c>
      <c r="E44" s="2">
        <f>IFERROR(IF(TRIM(SUBSTITUTE($C44," ¬",""))="","",SUMIF(INDEX($G:$XFD,0,$D44),TRIM(SUBSTITUTE($C44," ¬","")),INDEX($G:$XFD,0,MATCH('New GL Gauge'!$H$3,$1:$1,0)+3))),"")</f>
        <v>226</v>
      </c>
      <c r="F44" s="2">
        <f>IFERROR(IF(TRIM(SUBSTITUTE($C44," ¬",""))="","",SUMIF(INDEX($G:$XFD,0,$D44),TRIM(SUBSTITUTE($C44," ¬","")),INDEX($G:$XFD,0,MATCH('New GL Gauge'!$H$3,$1:$1,0)+4))),"")</f>
        <v>626</v>
      </c>
      <c r="G44" s="79" t="s">
        <v>3</v>
      </c>
      <c r="H44" s="82" t="s">
        <v>128</v>
      </c>
      <c r="I44" s="79" t="s">
        <v>128</v>
      </c>
      <c r="J44" s="79" t="s">
        <v>128</v>
      </c>
      <c r="K44" s="79" t="s">
        <v>128</v>
      </c>
      <c r="L44" s="79" t="s">
        <v>128</v>
      </c>
      <c r="M44" s="2" t="s">
        <v>67</v>
      </c>
      <c r="N44" s="2">
        <v>13</v>
      </c>
      <c r="O44" s="6">
        <f t="shared" si="17"/>
        <v>0</v>
      </c>
      <c r="P44" s="2">
        <v>0</v>
      </c>
      <c r="Q44" s="2">
        <v>0</v>
      </c>
      <c r="R44" s="2">
        <v>0</v>
      </c>
      <c r="S44" s="2">
        <v>0</v>
      </c>
      <c r="T44" s="2">
        <v>0</v>
      </c>
      <c r="U44" s="2">
        <f t="shared" si="10"/>
        <v>0</v>
      </c>
      <c r="V44" s="2">
        <f t="shared" si="11"/>
        <v>0</v>
      </c>
      <c r="W44" s="2">
        <f t="shared" si="12"/>
        <v>0</v>
      </c>
      <c r="Y44" s="5"/>
      <c r="Z44" s="6">
        <f t="shared" si="18"/>
        <v>0</v>
      </c>
      <c r="AA44" s="2">
        <v>0</v>
      </c>
      <c r="AB44" s="2">
        <v>0</v>
      </c>
      <c r="AC44" s="2">
        <v>0</v>
      </c>
      <c r="AD44" s="2">
        <v>0</v>
      </c>
      <c r="AE44" s="2">
        <v>0</v>
      </c>
      <c r="AF44" s="2">
        <f t="shared" si="13"/>
        <v>0</v>
      </c>
      <c r="AG44" s="2">
        <f t="shared" si="14"/>
        <v>0</v>
      </c>
      <c r="AH44" s="2">
        <f t="shared" si="15"/>
        <v>0</v>
      </c>
      <c r="AJ44" s="5"/>
      <c r="AK44" s="2">
        <f t="shared" si="19"/>
        <v>0</v>
      </c>
      <c r="AL44" s="2">
        <v>0</v>
      </c>
      <c r="AM44" s="2">
        <v>0</v>
      </c>
      <c r="AN44" s="2">
        <v>0</v>
      </c>
      <c r="AO44" s="2">
        <v>0</v>
      </c>
      <c r="AP44" s="2">
        <v>0</v>
      </c>
      <c r="AQ44" s="2">
        <f t="shared" si="3"/>
        <v>0</v>
      </c>
      <c r="AR44" s="2">
        <f t="shared" si="4"/>
        <v>0</v>
      </c>
      <c r="AS44" s="2">
        <f t="shared" si="5"/>
        <v>0</v>
      </c>
      <c r="AV44" s="6">
        <f t="shared" si="20"/>
        <v>0</v>
      </c>
      <c r="AW44" s="2">
        <v>0</v>
      </c>
      <c r="AX44" s="2">
        <v>0</v>
      </c>
      <c r="AY44" s="2">
        <v>0</v>
      </c>
      <c r="AZ44" s="2">
        <v>0</v>
      </c>
      <c r="BA44" s="2">
        <v>0</v>
      </c>
      <c r="BB44" s="2">
        <f t="shared" si="21"/>
        <v>0</v>
      </c>
      <c r="BC44" s="2">
        <f t="shared" si="22"/>
        <v>0</v>
      </c>
      <c r="BD44" s="2">
        <f t="shared" si="23"/>
        <v>0</v>
      </c>
      <c r="BF44" s="5"/>
    </row>
    <row r="45" spans="1:58" x14ac:dyDescent="0.35">
      <c r="A45" s="75">
        <f t="shared" si="16"/>
        <v>34</v>
      </c>
      <c r="B45" s="2" t="str" cm="1">
        <f t="array" ref="B45">IFERROR(IF(INDEX($C$2:$C$84,MATCH(ROW()-1,$A$2:A$84,0))="",REPT(" ",SUM(IF(LEFT(B$2:B44)=" ",1,0))+1),SUBSTITUTE(INDEX($C$2:$C$84,MATCH(ROW()-1,$A$2:A$84,0)),"--","-")),REPT(" ",SUM(IF(LEFT(B$2:B44)=" ",1,0))+1))</f>
        <v xml:space="preserve"> ¬ Libraries and Communities</v>
      </c>
      <c r="C45" s="76" t="str" cm="1">
        <f t="array" ref="C45">IF(INDEX('Dept List'!$A$1:$P$100,ROW(),2*('New GL Gauge'!$H$3-2022)-1)=0,"",INDEX('Dept List'!$A$1:$P$100,ROW(),2*('New GL Gauge'!$H$3-2022)-1))</f>
        <v xml:space="preserve"> ¬ ¬ ¬ Sport Operations Cluster 1</v>
      </c>
      <c r="D45" s="90" cm="1">
        <f t="array" ref="D45">IF(INDEX('Dept List'!$A$1:$P$100,ROW(),2*('New GL Gauge'!$H$3-2022))=0,"",INDEX('Dept List'!$A$1:$P$100,ROW(),2*('New GL Gauge'!$H$3-2022)))</f>
        <v>5</v>
      </c>
      <c r="E45" s="2">
        <f>IFERROR(IF(TRIM(SUBSTITUTE($C45," ¬",""))="","",SUMIF(INDEX($G:$XFD,0,$D45),TRIM(SUBSTITUTE($C45," ¬","")),INDEX($G:$XFD,0,MATCH('New GL Gauge'!$H$3,$1:$1,0)+3))),"")</f>
        <v>12</v>
      </c>
      <c r="F45" s="2">
        <f>IFERROR(IF(TRIM(SUBSTITUTE($C45," ¬",""))="","",SUMIF(INDEX($G:$XFD,0,$D45),TRIM(SUBSTITUTE($C45," ¬","")),INDEX($G:$XFD,0,MATCH('New GL Gauge'!$H$3,$1:$1,0)+4))),"")</f>
        <v>79</v>
      </c>
      <c r="G45" s="79" t="s">
        <v>3</v>
      </c>
      <c r="H45" s="82" t="s">
        <v>128</v>
      </c>
      <c r="I45" s="79" t="s">
        <v>128</v>
      </c>
      <c r="J45" s="79" t="s">
        <v>128</v>
      </c>
      <c r="K45" s="79" t="s">
        <v>128</v>
      </c>
      <c r="L45" s="79" t="s">
        <v>128</v>
      </c>
      <c r="M45" s="2" t="s">
        <v>67</v>
      </c>
      <c r="N45" s="2">
        <v>14</v>
      </c>
      <c r="O45" s="6">
        <f t="shared" si="17"/>
        <v>0</v>
      </c>
      <c r="P45" s="2">
        <v>0</v>
      </c>
      <c r="Q45" s="2">
        <v>0</v>
      </c>
      <c r="R45" s="2">
        <v>0</v>
      </c>
      <c r="S45" s="2">
        <v>0</v>
      </c>
      <c r="T45" s="2">
        <v>0</v>
      </c>
      <c r="U45" s="2">
        <f t="shared" si="10"/>
        <v>0</v>
      </c>
      <c r="V45" s="2">
        <f t="shared" si="11"/>
        <v>0</v>
      </c>
      <c r="W45" s="2">
        <f t="shared" si="12"/>
        <v>0</v>
      </c>
      <c r="Y45" s="5"/>
      <c r="Z45" s="6">
        <f t="shared" si="18"/>
        <v>0</v>
      </c>
      <c r="AA45" s="2">
        <v>0</v>
      </c>
      <c r="AB45" s="2">
        <v>0</v>
      </c>
      <c r="AC45" s="2">
        <v>0</v>
      </c>
      <c r="AD45" s="2">
        <v>0</v>
      </c>
      <c r="AE45" s="2">
        <v>0</v>
      </c>
      <c r="AF45" s="2">
        <f t="shared" si="13"/>
        <v>0</v>
      </c>
      <c r="AG45" s="2">
        <f t="shared" si="14"/>
        <v>0</v>
      </c>
      <c r="AH45" s="2">
        <f t="shared" si="15"/>
        <v>0</v>
      </c>
      <c r="AJ45" s="5"/>
      <c r="AK45" s="2">
        <f t="shared" si="19"/>
        <v>0</v>
      </c>
      <c r="AL45" s="2">
        <v>0</v>
      </c>
      <c r="AM45" s="2">
        <v>0</v>
      </c>
      <c r="AN45" s="2">
        <v>0</v>
      </c>
      <c r="AO45" s="2">
        <v>0</v>
      </c>
      <c r="AP45" s="2">
        <v>0</v>
      </c>
      <c r="AQ45" s="2">
        <f t="shared" si="3"/>
        <v>0</v>
      </c>
      <c r="AR45" s="2">
        <f t="shared" si="4"/>
        <v>0</v>
      </c>
      <c r="AS45" s="2">
        <f t="shared" si="5"/>
        <v>0</v>
      </c>
      <c r="AV45" s="6">
        <f t="shared" si="20"/>
        <v>0</v>
      </c>
      <c r="AW45" s="2">
        <v>0</v>
      </c>
      <c r="AX45" s="2">
        <v>0</v>
      </c>
      <c r="AY45" s="2">
        <v>0</v>
      </c>
      <c r="AZ45" s="2">
        <v>0</v>
      </c>
      <c r="BA45" s="2">
        <v>0</v>
      </c>
      <c r="BB45" s="2">
        <f t="shared" si="21"/>
        <v>0</v>
      </c>
      <c r="BC45" s="2">
        <f t="shared" si="22"/>
        <v>0</v>
      </c>
      <c r="BD45" s="2">
        <f t="shared" si="23"/>
        <v>0</v>
      </c>
      <c r="BF45" s="5"/>
    </row>
    <row r="46" spans="1:58" x14ac:dyDescent="0.35">
      <c r="A46" s="75">
        <f t="shared" si="16"/>
        <v>35</v>
      </c>
      <c r="B46" s="2" t="str" cm="1">
        <f t="array" ref="B46">IFERROR(IF(INDEX($C$2:$C$84,MATCH(ROW()-1,$A$2:A$84,0))="",REPT(" ",SUM(IF(LEFT(B$2:B45)=" ",1,0))+1),SUBSTITUTE(INDEX($C$2:$C$84,MATCH(ROW()-1,$A$2:A$84,0)),"--","-")),REPT(" ",SUM(IF(LEFT(B$2:B45)=" ",1,0))+1))</f>
        <v xml:space="preserve"> ¬ ¬ Service Development</v>
      </c>
      <c r="C46" s="76" t="str" cm="1">
        <f t="array" ref="C46">IF(INDEX('Dept List'!$A$1:$P$100,ROW(),2*('New GL Gauge'!$H$3-2022)-1)=0,"",INDEX('Dept List'!$A$1:$P$100,ROW(),2*('New GL Gauge'!$H$3-2022)-1))</f>
        <v xml:space="preserve"> ¬ ¬ ¬ Sport Operations Cluster 2</v>
      </c>
      <c r="D46" s="90" cm="1">
        <f t="array" ref="D46">IF(INDEX('Dept List'!$A$1:$P$100,ROW(),2*('New GL Gauge'!$H$3-2022))=0,"",INDEX('Dept List'!$A$1:$P$100,ROW(),2*('New GL Gauge'!$H$3-2022)))</f>
        <v>5</v>
      </c>
      <c r="E46" s="2">
        <f>IFERROR(IF(TRIM(SUBSTITUTE($C46," ¬",""))="","",SUMIF(INDEX($G:$XFD,0,$D46),TRIM(SUBSTITUTE($C46," ¬","")),INDEX($G:$XFD,0,MATCH('New GL Gauge'!$H$3,$1:$1,0)+3))),"")</f>
        <v>21</v>
      </c>
      <c r="F46" s="2">
        <f>IFERROR(IF(TRIM(SUBSTITUTE($C46," ¬",""))="","",SUMIF(INDEX($G:$XFD,0,$D46),TRIM(SUBSTITUTE($C46," ¬","")),INDEX($G:$XFD,0,MATCH('New GL Gauge'!$H$3,$1:$1,0)+4))),"")</f>
        <v>67</v>
      </c>
      <c r="G46" s="79" t="s">
        <v>3</v>
      </c>
      <c r="H46" s="82" t="s">
        <v>128</v>
      </c>
      <c r="I46" s="79" t="s">
        <v>128</v>
      </c>
      <c r="J46" s="79" t="s">
        <v>128</v>
      </c>
      <c r="K46" s="79" t="s">
        <v>128</v>
      </c>
      <c r="L46" s="79" t="s">
        <v>128</v>
      </c>
      <c r="M46" s="2" t="s">
        <v>67</v>
      </c>
      <c r="N46" s="2">
        <v>15</v>
      </c>
      <c r="O46" s="6">
        <f t="shared" si="17"/>
        <v>0</v>
      </c>
      <c r="P46" s="2">
        <v>0</v>
      </c>
      <c r="Q46" s="2">
        <v>0</v>
      </c>
      <c r="R46" s="2">
        <v>0</v>
      </c>
      <c r="S46" s="2">
        <v>0</v>
      </c>
      <c r="T46" s="2">
        <v>0</v>
      </c>
      <c r="U46" s="2">
        <f t="shared" si="10"/>
        <v>0</v>
      </c>
      <c r="V46" s="2">
        <f t="shared" si="11"/>
        <v>0</v>
      </c>
      <c r="W46" s="2">
        <f t="shared" si="12"/>
        <v>0</v>
      </c>
      <c r="Y46" s="5"/>
      <c r="Z46" s="6">
        <f t="shared" si="18"/>
        <v>0</v>
      </c>
      <c r="AA46" s="2">
        <v>0</v>
      </c>
      <c r="AB46" s="2">
        <v>0</v>
      </c>
      <c r="AC46" s="2">
        <v>0</v>
      </c>
      <c r="AD46" s="2">
        <v>0</v>
      </c>
      <c r="AE46" s="2">
        <v>0</v>
      </c>
      <c r="AF46" s="2">
        <f t="shared" si="13"/>
        <v>0</v>
      </c>
      <c r="AG46" s="2">
        <f t="shared" si="14"/>
        <v>0</v>
      </c>
      <c r="AH46" s="2">
        <f t="shared" si="15"/>
        <v>0</v>
      </c>
      <c r="AJ46" s="5"/>
      <c r="AK46" s="2">
        <f t="shared" si="19"/>
        <v>0</v>
      </c>
      <c r="AL46" s="2">
        <v>0</v>
      </c>
      <c r="AM46" s="2">
        <v>0</v>
      </c>
      <c r="AN46" s="2">
        <v>0</v>
      </c>
      <c r="AO46" s="2">
        <v>0</v>
      </c>
      <c r="AP46" s="2">
        <v>0</v>
      </c>
      <c r="AQ46" s="2">
        <f t="shared" si="3"/>
        <v>0</v>
      </c>
      <c r="AR46" s="2">
        <f t="shared" si="4"/>
        <v>0</v>
      </c>
      <c r="AS46" s="2">
        <f t="shared" si="5"/>
        <v>0</v>
      </c>
      <c r="AV46" s="6">
        <f t="shared" si="20"/>
        <v>0</v>
      </c>
      <c r="AW46" s="2">
        <v>0</v>
      </c>
      <c r="AX46" s="2">
        <v>0</v>
      </c>
      <c r="AY46" s="2">
        <v>0</v>
      </c>
      <c r="AZ46" s="2">
        <v>0</v>
      </c>
      <c r="BA46" s="2">
        <v>0</v>
      </c>
      <c r="BB46" s="2">
        <f t="shared" si="21"/>
        <v>0</v>
      </c>
      <c r="BC46" s="2">
        <f t="shared" si="22"/>
        <v>0</v>
      </c>
      <c r="BD46" s="2">
        <f t="shared" si="23"/>
        <v>0</v>
      </c>
      <c r="BF46" s="5"/>
    </row>
    <row r="47" spans="1:58" x14ac:dyDescent="0.35">
      <c r="A47" s="75">
        <f t="shared" si="16"/>
        <v>36</v>
      </c>
      <c r="B47" s="2" t="str" cm="1">
        <f t="array" ref="B47">IFERROR(IF(INDEX($C$2:$C$84,MATCH(ROW()-1,$A$2:A$84,0))="",REPT(" ",SUM(IF(LEFT(B$2:B46)=" ",1,0))+1),SUBSTITUTE(INDEX($C$2:$C$84,MATCH(ROW()-1,$A$2:A$84,0)),"--","-")),REPT(" ",SUM(IF(LEFT(B$2:B46)=" ",1,0))+1))</f>
        <v xml:space="preserve"> ¬ ¬ ¬ Adult Learning</v>
      </c>
      <c r="C47" s="76" t="str" cm="1">
        <f t="array" ref="C47">IF(INDEX('Dept List'!$A$1:$P$100,ROW(),2*('New GL Gauge'!$H$3-2022)-1)=0,"",INDEX('Dept List'!$A$1:$P$100,ROW(),2*('New GL Gauge'!$H$3-2022)-1))</f>
        <v xml:space="preserve"> ¬ ¬ ¬ Sport Operations Cluster 3</v>
      </c>
      <c r="D47" s="90" cm="1">
        <f t="array" ref="D47">IF(INDEX('Dept List'!$A$1:$P$100,ROW(),2*('New GL Gauge'!$H$3-2022))=0,"",INDEX('Dept List'!$A$1:$P$100,ROW(),2*('New GL Gauge'!$H$3-2022)))</f>
        <v>5</v>
      </c>
      <c r="E47" s="2">
        <f>IFERROR(IF(TRIM(SUBSTITUTE($C47," ¬",""))="","",SUMIF(INDEX($G:$XFD,0,$D47),TRIM(SUBSTITUTE($C47," ¬","")),INDEX($G:$XFD,0,MATCH('New GL Gauge'!$H$3,$1:$1,0)+3))),"")</f>
        <v>36</v>
      </c>
      <c r="F47" s="2">
        <f>IFERROR(IF(TRIM(SUBSTITUTE($C47," ¬",""))="","",SUMIF(INDEX($G:$XFD,0,$D47),TRIM(SUBSTITUTE($C47," ¬","")),INDEX($G:$XFD,0,MATCH('New GL Gauge'!$H$3,$1:$1,0)+4))),"")</f>
        <v>50</v>
      </c>
      <c r="G47" s="79" t="s">
        <v>3</v>
      </c>
      <c r="H47" s="82" t="s">
        <v>128</v>
      </c>
      <c r="I47" s="79" t="s">
        <v>128</v>
      </c>
      <c r="J47" s="79" t="s">
        <v>128</v>
      </c>
      <c r="K47" s="79" t="s">
        <v>128</v>
      </c>
      <c r="L47" s="79" t="s">
        <v>128</v>
      </c>
      <c r="M47" s="2" t="s">
        <v>67</v>
      </c>
      <c r="N47" s="2">
        <v>16</v>
      </c>
      <c r="O47" s="6">
        <f t="shared" si="17"/>
        <v>0</v>
      </c>
      <c r="P47" s="2">
        <v>0</v>
      </c>
      <c r="Q47" s="2">
        <v>0</v>
      </c>
      <c r="R47" s="2">
        <v>0</v>
      </c>
      <c r="S47" s="2">
        <v>0</v>
      </c>
      <c r="T47" s="2">
        <v>0</v>
      </c>
      <c r="U47" s="2">
        <f t="shared" si="10"/>
        <v>0</v>
      </c>
      <c r="V47" s="2">
        <f t="shared" si="11"/>
        <v>0</v>
      </c>
      <c r="W47" s="2">
        <f t="shared" si="12"/>
        <v>0</v>
      </c>
      <c r="Y47" s="5"/>
      <c r="Z47" s="6">
        <f t="shared" si="18"/>
        <v>0</v>
      </c>
      <c r="AA47" s="2">
        <v>0</v>
      </c>
      <c r="AB47" s="2">
        <v>0</v>
      </c>
      <c r="AC47" s="2">
        <v>0</v>
      </c>
      <c r="AD47" s="2">
        <v>0</v>
      </c>
      <c r="AE47" s="2">
        <v>0</v>
      </c>
      <c r="AF47" s="2">
        <f t="shared" si="13"/>
        <v>0</v>
      </c>
      <c r="AG47" s="2">
        <f t="shared" si="14"/>
        <v>0</v>
      </c>
      <c r="AH47" s="2">
        <f t="shared" si="15"/>
        <v>0</v>
      </c>
      <c r="AJ47" s="5"/>
      <c r="AK47" s="2">
        <f t="shared" si="19"/>
        <v>0</v>
      </c>
      <c r="AL47" s="2">
        <v>0</v>
      </c>
      <c r="AM47" s="2">
        <v>0</v>
      </c>
      <c r="AN47" s="2">
        <v>0</v>
      </c>
      <c r="AO47" s="2">
        <v>0</v>
      </c>
      <c r="AP47" s="2">
        <v>0</v>
      </c>
      <c r="AQ47" s="2">
        <f t="shared" si="3"/>
        <v>0</v>
      </c>
      <c r="AR47" s="2">
        <f t="shared" si="4"/>
        <v>0</v>
      </c>
      <c r="AS47" s="2">
        <f t="shared" si="5"/>
        <v>0</v>
      </c>
      <c r="AV47" s="6">
        <f t="shared" si="20"/>
        <v>0</v>
      </c>
      <c r="AW47" s="2">
        <v>0</v>
      </c>
      <c r="AX47" s="2">
        <v>0</v>
      </c>
      <c r="AY47" s="2">
        <v>0</v>
      </c>
      <c r="AZ47" s="2">
        <v>0</v>
      </c>
      <c r="BA47" s="2">
        <v>0</v>
      </c>
      <c r="BB47" s="2">
        <f t="shared" si="21"/>
        <v>0</v>
      </c>
      <c r="BC47" s="2">
        <f t="shared" si="22"/>
        <v>0</v>
      </c>
      <c r="BD47" s="2">
        <f t="shared" si="23"/>
        <v>0</v>
      </c>
      <c r="BF47" s="5"/>
    </row>
    <row r="48" spans="1:58" x14ac:dyDescent="0.35">
      <c r="A48" s="75">
        <f t="shared" si="16"/>
        <v>36</v>
      </c>
      <c r="B48" s="2" t="str" cm="1">
        <f t="array" ref="B48">IFERROR(IF(INDEX($C$2:$C$84,MATCH(ROW()-1,$A$2:A$84,0))="",REPT(" ",SUM(IF(LEFT(B$2:B47)=" ",1,0))+1),SUBSTITUTE(INDEX($C$2:$C$84,MATCH(ROW()-1,$A$2:A$84,0)),"--","-")),REPT(" ",SUM(IF(LEFT(B$2:B47)=" ",1,0))+1))</f>
        <v xml:space="preserve"> ¬ ¬ ¬ Wellbeing, Youth and Community Development</v>
      </c>
      <c r="C48" s="76" t="str" cm="1">
        <f t="array" ref="C48">IF(INDEX('Dept List'!$A$1:$P$100,ROW(),2*('New GL Gauge'!$H$3-2022)-1)=0,"",INDEX('Dept List'!$A$1:$P$100,ROW(),2*('New GL Gauge'!$H$3-2022)-1))</f>
        <v xml:space="preserve"> ¬ ¬ ¬ Sport Operations Cluster 4</v>
      </c>
      <c r="D48" s="90" cm="1">
        <f t="array" ref="D48">IF(INDEX('Dept List'!$A$1:$P$100,ROW(),2*('New GL Gauge'!$H$3-2022))=0,"",INDEX('Dept List'!$A$1:$P$100,ROW(),2*('New GL Gauge'!$H$3-2022)))</f>
        <v>5</v>
      </c>
      <c r="E48" s="2">
        <f>IFERROR(IF(TRIM(SUBSTITUTE($C48," ¬",""))="","",SUMIF(INDEX($G:$XFD,0,$D48),TRIM(SUBSTITUTE($C48," ¬","")),INDEX($G:$XFD,0,MATCH('New GL Gauge'!$H$3,$1:$1,0)+3))),"")</f>
        <v>0</v>
      </c>
      <c r="F48" s="2">
        <f>IFERROR(IF(TRIM(SUBSTITUTE($C48," ¬",""))="","",SUMIF(INDEX($G:$XFD,0,$D48),TRIM(SUBSTITUTE($C48," ¬","")),INDEX($G:$XFD,0,MATCH('New GL Gauge'!$H$3,$1:$1,0)+4))),"")</f>
        <v>0</v>
      </c>
      <c r="G48" s="79" t="s">
        <v>3</v>
      </c>
      <c r="H48" s="82" t="s">
        <v>128</v>
      </c>
      <c r="I48" s="79" t="s">
        <v>128</v>
      </c>
      <c r="J48" s="79" t="s">
        <v>128</v>
      </c>
      <c r="K48" s="79" t="s">
        <v>128</v>
      </c>
      <c r="L48" s="79" t="s">
        <v>128</v>
      </c>
      <c r="M48" s="2" t="s">
        <v>67</v>
      </c>
      <c r="N48" s="2">
        <v>17</v>
      </c>
      <c r="O48" s="6">
        <f t="shared" si="17"/>
        <v>0</v>
      </c>
      <c r="P48" s="2">
        <v>0</v>
      </c>
      <c r="Q48" s="2">
        <v>0</v>
      </c>
      <c r="R48" s="2">
        <v>0</v>
      </c>
      <c r="S48" s="2">
        <v>0</v>
      </c>
      <c r="T48" s="2">
        <v>0</v>
      </c>
      <c r="U48" s="2">
        <f t="shared" si="10"/>
        <v>0</v>
      </c>
      <c r="V48" s="2">
        <f t="shared" si="11"/>
        <v>0</v>
      </c>
      <c r="W48" s="2">
        <f t="shared" si="12"/>
        <v>0</v>
      </c>
      <c r="Y48" s="5"/>
      <c r="Z48" s="6">
        <f t="shared" si="18"/>
        <v>0</v>
      </c>
      <c r="AA48" s="2">
        <v>0</v>
      </c>
      <c r="AB48" s="2">
        <v>0</v>
      </c>
      <c r="AC48" s="2">
        <v>0</v>
      </c>
      <c r="AD48" s="2">
        <v>0</v>
      </c>
      <c r="AE48" s="2">
        <v>0</v>
      </c>
      <c r="AF48" s="2">
        <f t="shared" si="13"/>
        <v>0</v>
      </c>
      <c r="AG48" s="2">
        <f t="shared" si="14"/>
        <v>0</v>
      </c>
      <c r="AH48" s="2">
        <f t="shared" si="15"/>
        <v>0</v>
      </c>
      <c r="AJ48" s="5"/>
      <c r="AK48" s="2">
        <f t="shared" si="19"/>
        <v>0</v>
      </c>
      <c r="AL48" s="2">
        <v>0</v>
      </c>
      <c r="AM48" s="2">
        <v>0</v>
      </c>
      <c r="AN48" s="2">
        <v>0</v>
      </c>
      <c r="AO48" s="2">
        <v>0</v>
      </c>
      <c r="AP48" s="2">
        <v>0</v>
      </c>
      <c r="AQ48" s="2">
        <f t="shared" si="3"/>
        <v>0</v>
      </c>
      <c r="AR48" s="2">
        <f t="shared" si="4"/>
        <v>0</v>
      </c>
      <c r="AS48" s="2">
        <f t="shared" si="5"/>
        <v>0</v>
      </c>
      <c r="AV48" s="6">
        <f t="shared" si="20"/>
        <v>0</v>
      </c>
      <c r="AW48" s="2">
        <v>0</v>
      </c>
      <c r="AX48" s="2">
        <v>0</v>
      </c>
      <c r="AY48" s="2">
        <v>0</v>
      </c>
      <c r="AZ48" s="2">
        <v>0</v>
      </c>
      <c r="BA48" s="2">
        <v>0</v>
      </c>
      <c r="BB48" s="2">
        <f t="shared" si="21"/>
        <v>0</v>
      </c>
      <c r="BC48" s="2">
        <f t="shared" si="22"/>
        <v>0</v>
      </c>
      <c r="BD48" s="2">
        <f t="shared" si="23"/>
        <v>0</v>
      </c>
      <c r="BF48" s="5"/>
    </row>
    <row r="49" spans="1:58" x14ac:dyDescent="0.35">
      <c r="A49" s="75">
        <f t="shared" si="16"/>
        <v>36</v>
      </c>
      <c r="B49" s="2" t="str" cm="1">
        <f t="array" ref="B49">IFERROR(IF(INDEX($C$2:$C$84,MATCH(ROW()-1,$A$2:A$84,0))="",REPT(" ",SUM(IF(LEFT(B$2:B48)=" ",1,0))+1),SUBSTITUTE(INDEX($C$2:$C$84,MATCH(ROW()-1,$A$2:A$84,0)),"--","-")),REPT(" ",SUM(IF(LEFT(B$2:B48)=" ",1,0))+1))</f>
        <v xml:space="preserve"> ¬ ¬ ¬ Inclusion and Employability</v>
      </c>
      <c r="C49" s="76" t="str" cm="1">
        <f t="array" ref="C49">IF(INDEX('Dept List'!$A$1:$P$100,ROW(),2*('New GL Gauge'!$H$3-2022)-1)=0,"",INDEX('Dept List'!$A$1:$P$100,ROW(),2*('New GL Gauge'!$H$3-2022)-1))</f>
        <v xml:space="preserve"> ¬ ¬ ¬ Sport Operations Cluster 5</v>
      </c>
      <c r="D49" s="90" cm="1">
        <f t="array" ref="D49">IF(INDEX('Dept List'!$A$1:$P$100,ROW(),2*('New GL Gauge'!$H$3-2022))=0,"",INDEX('Dept List'!$A$1:$P$100,ROW(),2*('New GL Gauge'!$H$3-2022)))</f>
        <v>5</v>
      </c>
      <c r="E49" s="2">
        <f>IFERROR(IF(TRIM(SUBSTITUTE($C49," ¬",""))="","",SUMIF(INDEX($G:$XFD,0,$D49),TRIM(SUBSTITUTE($C49," ¬","")),INDEX($G:$XFD,0,MATCH('New GL Gauge'!$H$3,$1:$1,0)+3))),"")</f>
        <v>4</v>
      </c>
      <c r="F49" s="2">
        <f>IFERROR(IF(TRIM(SUBSTITUTE($C49," ¬",""))="","",SUMIF(INDEX($G:$XFD,0,$D49),TRIM(SUBSTITUTE($C49," ¬","")),INDEX($G:$XFD,0,MATCH('New GL Gauge'!$H$3,$1:$1,0)+4))),"")</f>
        <v>48</v>
      </c>
      <c r="G49" s="79" t="s">
        <v>3</v>
      </c>
      <c r="H49" s="82" t="s">
        <v>128</v>
      </c>
      <c r="I49" s="79" t="s">
        <v>128</v>
      </c>
      <c r="J49" s="79" t="s">
        <v>128</v>
      </c>
      <c r="K49" s="79" t="s">
        <v>128</v>
      </c>
      <c r="L49" s="79" t="s">
        <v>128</v>
      </c>
      <c r="M49" s="2" t="s">
        <v>67</v>
      </c>
      <c r="N49" s="2">
        <v>18</v>
      </c>
      <c r="O49" s="6">
        <f t="shared" si="17"/>
        <v>0</v>
      </c>
      <c r="P49" s="2">
        <v>0</v>
      </c>
      <c r="Q49" s="2">
        <v>0</v>
      </c>
      <c r="R49" s="2">
        <v>0</v>
      </c>
      <c r="S49" s="2">
        <v>0</v>
      </c>
      <c r="T49" s="2">
        <v>0</v>
      </c>
      <c r="U49" s="2">
        <f t="shared" si="10"/>
        <v>0</v>
      </c>
      <c r="V49" s="2">
        <f t="shared" si="11"/>
        <v>0</v>
      </c>
      <c r="W49" s="2">
        <f t="shared" si="12"/>
        <v>0</v>
      </c>
      <c r="Y49" s="5"/>
      <c r="Z49" s="6">
        <f t="shared" si="18"/>
        <v>0</v>
      </c>
      <c r="AA49" s="2">
        <v>0</v>
      </c>
      <c r="AB49" s="2">
        <v>0</v>
      </c>
      <c r="AC49" s="2">
        <v>0</v>
      </c>
      <c r="AD49" s="2">
        <v>0</v>
      </c>
      <c r="AE49" s="2">
        <v>0</v>
      </c>
      <c r="AF49" s="2">
        <f t="shared" si="13"/>
        <v>0</v>
      </c>
      <c r="AG49" s="2">
        <f t="shared" si="14"/>
        <v>0</v>
      </c>
      <c r="AH49" s="2">
        <f t="shared" si="15"/>
        <v>0</v>
      </c>
      <c r="AJ49" s="5"/>
      <c r="AK49" s="2">
        <f t="shared" si="19"/>
        <v>0</v>
      </c>
      <c r="AL49" s="2">
        <v>0</v>
      </c>
      <c r="AM49" s="2">
        <v>0</v>
      </c>
      <c r="AN49" s="2">
        <v>0</v>
      </c>
      <c r="AO49" s="2">
        <v>0</v>
      </c>
      <c r="AP49" s="2">
        <v>0</v>
      </c>
      <c r="AQ49" s="2">
        <f t="shared" si="3"/>
        <v>0</v>
      </c>
      <c r="AR49" s="2">
        <f t="shared" si="4"/>
        <v>0</v>
      </c>
      <c r="AS49" s="2">
        <f t="shared" si="5"/>
        <v>0</v>
      </c>
      <c r="AV49" s="6">
        <f t="shared" si="20"/>
        <v>0</v>
      </c>
      <c r="AW49" s="2">
        <v>0</v>
      </c>
      <c r="AX49" s="2">
        <v>0</v>
      </c>
      <c r="AY49" s="2">
        <v>0</v>
      </c>
      <c r="AZ49" s="2">
        <v>0</v>
      </c>
      <c r="BA49" s="2">
        <v>0</v>
      </c>
      <c r="BB49" s="2">
        <f t="shared" si="21"/>
        <v>0</v>
      </c>
      <c r="BC49" s="2">
        <f t="shared" si="22"/>
        <v>0</v>
      </c>
      <c r="BD49" s="2">
        <f t="shared" si="23"/>
        <v>0</v>
      </c>
      <c r="BF49" s="5"/>
    </row>
    <row r="50" spans="1:58" x14ac:dyDescent="0.35">
      <c r="A50" s="75">
        <f t="shared" si="16"/>
        <v>36</v>
      </c>
      <c r="B50" s="2" t="str" cm="1">
        <f t="array" ref="B50">IFERROR(IF(INDEX($C$2:$C$84,MATCH(ROW()-1,$A$2:A$84,0))="",REPT(" ",SUM(IF(LEFT(B$2:B49)=" ",1,0))+1),SUBSTITUTE(INDEX($C$2:$C$84,MATCH(ROW()-1,$A$2:A$84,0)),"--","-")),REPT(" ",SUM(IF(LEFT(B$2:B49)=" ",1,0))+1))</f>
        <v xml:space="preserve"> ¬ ¬ ¬ CLDC and Early Years Children and Families</v>
      </c>
      <c r="C50" s="76" t="str" cm="1">
        <f t="array" ref="C50">IF(INDEX('Dept List'!$A$1:$P$100,ROW(),2*('New GL Gauge'!$H$3-2022)-1)=0,"",INDEX('Dept List'!$A$1:$P$100,ROW(),2*('New GL Gauge'!$H$3-2022)-1))</f>
        <v xml:space="preserve"> ¬ ¬ ¬ Sport Operations Cluster 6</v>
      </c>
      <c r="D50" s="90" cm="1">
        <f t="array" ref="D50">IF(INDEX('Dept List'!$A$1:$P$100,ROW(),2*('New GL Gauge'!$H$3-2022))=0,"",INDEX('Dept List'!$A$1:$P$100,ROW(),2*('New GL Gauge'!$H$3-2022)))</f>
        <v>5</v>
      </c>
      <c r="E50" s="2">
        <f>IFERROR(IF(TRIM(SUBSTITUTE($C50," ¬",""))="","",SUMIF(INDEX($G:$XFD,0,$D50),TRIM(SUBSTITUTE($C50," ¬","")),INDEX($G:$XFD,0,MATCH('New GL Gauge'!$H$3,$1:$1,0)+3))),"")</f>
        <v>12</v>
      </c>
      <c r="F50" s="2">
        <f>IFERROR(IF(TRIM(SUBSTITUTE($C50," ¬",""))="","",SUMIF(INDEX($G:$XFD,0,$D50),TRIM(SUBSTITUTE($C50," ¬","")),INDEX($G:$XFD,0,MATCH('New GL Gauge'!$H$3,$1:$1,0)+4))),"")</f>
        <v>25</v>
      </c>
      <c r="G50" s="79" t="s">
        <v>3</v>
      </c>
      <c r="H50" s="82" t="s">
        <v>128</v>
      </c>
      <c r="I50" s="79" t="s">
        <v>128</v>
      </c>
      <c r="J50" s="79" t="s">
        <v>128</v>
      </c>
      <c r="K50" s="79" t="s">
        <v>128</v>
      </c>
      <c r="L50" s="79" t="s">
        <v>128</v>
      </c>
      <c r="M50" s="2" t="s">
        <v>76</v>
      </c>
      <c r="N50" s="2">
        <v>19</v>
      </c>
      <c r="O50" s="6">
        <f t="shared" si="17"/>
        <v>0</v>
      </c>
      <c r="P50" s="2">
        <v>0</v>
      </c>
      <c r="Q50" s="2">
        <v>0</v>
      </c>
      <c r="R50" s="2">
        <v>0</v>
      </c>
      <c r="S50" s="2">
        <v>0</v>
      </c>
      <c r="T50" s="2">
        <v>0</v>
      </c>
      <c r="U50" s="2">
        <f t="shared" si="10"/>
        <v>0</v>
      </c>
      <c r="V50" s="2">
        <f t="shared" si="11"/>
        <v>0</v>
      </c>
      <c r="W50" s="2">
        <f t="shared" si="12"/>
        <v>0</v>
      </c>
      <c r="Y50" s="5"/>
      <c r="Z50" s="6">
        <f t="shared" si="18"/>
        <v>0</v>
      </c>
      <c r="AA50" s="2">
        <v>0</v>
      </c>
      <c r="AB50" s="2">
        <v>0</v>
      </c>
      <c r="AC50" s="2">
        <v>0</v>
      </c>
      <c r="AD50" s="2">
        <v>0</v>
      </c>
      <c r="AE50" s="2">
        <v>0</v>
      </c>
      <c r="AF50" s="2">
        <f t="shared" si="13"/>
        <v>0</v>
      </c>
      <c r="AG50" s="2">
        <f t="shared" si="14"/>
        <v>0</v>
      </c>
      <c r="AH50" s="2">
        <f t="shared" si="15"/>
        <v>0</v>
      </c>
      <c r="AJ50" s="5"/>
      <c r="AK50" s="2">
        <f t="shared" si="19"/>
        <v>0</v>
      </c>
      <c r="AL50" s="2">
        <v>0</v>
      </c>
      <c r="AM50" s="2">
        <v>0</v>
      </c>
      <c r="AN50" s="2">
        <v>0</v>
      </c>
      <c r="AO50" s="2">
        <v>0</v>
      </c>
      <c r="AP50" s="2">
        <v>0</v>
      </c>
      <c r="AQ50" s="2">
        <f t="shared" si="3"/>
        <v>0</v>
      </c>
      <c r="AR50" s="2">
        <f t="shared" si="4"/>
        <v>0</v>
      </c>
      <c r="AS50" s="2">
        <f t="shared" si="5"/>
        <v>0</v>
      </c>
      <c r="AV50" s="6">
        <f t="shared" si="20"/>
        <v>0</v>
      </c>
      <c r="AW50" s="2">
        <v>0</v>
      </c>
      <c r="AX50" s="2">
        <v>0</v>
      </c>
      <c r="AY50" s="2">
        <v>0</v>
      </c>
      <c r="AZ50" s="2">
        <v>0</v>
      </c>
      <c r="BA50" s="2">
        <v>0</v>
      </c>
      <c r="BB50" s="2">
        <f t="shared" si="21"/>
        <v>0</v>
      </c>
      <c r="BC50" s="2">
        <f t="shared" si="22"/>
        <v>0</v>
      </c>
      <c r="BD50" s="2">
        <f t="shared" si="23"/>
        <v>0</v>
      </c>
      <c r="BF50" s="5"/>
    </row>
    <row r="51" spans="1:58" x14ac:dyDescent="0.35">
      <c r="A51" s="75">
        <f t="shared" si="16"/>
        <v>37</v>
      </c>
      <c r="B51" s="2" t="str" cm="1">
        <f t="array" ref="B51">IFERROR(IF(INDEX($C$2:$C$84,MATCH(ROW()-1,$A$2:A$84,0))="",REPT(" ",SUM(IF(LEFT(B$2:B50)=" ",1,0))+1),SUBSTITUTE(INDEX($C$2:$C$84,MATCH(ROW()-1,$A$2:A$84,0)),"--","-")),REPT(" ",SUM(IF(LEFT(B$2:B50)=" ",1,0))+1))</f>
        <v xml:space="preserve"> ¬ ¬ Ops/Infrastructure/Customer Experience</v>
      </c>
      <c r="C51" s="76" t="str" cm="1">
        <f t="array" ref="C51">IF(INDEX('Dept List'!$A$1:$P$100,ROW(),2*('New GL Gauge'!$H$3-2022)-1)=0,"",INDEX('Dept List'!$A$1:$P$100,ROW(),2*('New GL Gauge'!$H$3-2022)-1))</f>
        <v xml:space="preserve"> ¬ ¬ ¬ Sport Operations Cluster 7</v>
      </c>
      <c r="D51" s="90" cm="1">
        <f t="array" ref="D51">IF(INDEX('Dept List'!$A$1:$P$100,ROW(),2*('New GL Gauge'!$H$3-2022))=0,"",INDEX('Dept List'!$A$1:$P$100,ROW(),2*('New GL Gauge'!$H$3-2022)))</f>
        <v>5</v>
      </c>
      <c r="E51" s="2">
        <f>IFERROR(IF(TRIM(SUBSTITUTE($C51," ¬",""))="","",SUMIF(INDEX($G:$XFD,0,$D51),TRIM(SUBSTITUTE($C51," ¬","")),INDEX($G:$XFD,0,MATCH('New GL Gauge'!$H$3,$1:$1,0)+3))),"")</f>
        <v>24</v>
      </c>
      <c r="F51" s="2">
        <f>IFERROR(IF(TRIM(SUBSTITUTE($C51," ¬",""))="","",SUMIF(INDEX($G:$XFD,0,$D51),TRIM(SUBSTITUTE($C51," ¬","")),INDEX($G:$XFD,0,MATCH('New GL Gauge'!$H$3,$1:$1,0)+4))),"")</f>
        <v>56</v>
      </c>
      <c r="G51" s="79" t="s">
        <v>3</v>
      </c>
      <c r="H51" s="82" t="s">
        <v>128</v>
      </c>
      <c r="I51" s="79" t="s">
        <v>128</v>
      </c>
      <c r="J51" s="79" t="s">
        <v>128</v>
      </c>
      <c r="K51" s="79" t="s">
        <v>128</v>
      </c>
      <c r="L51" s="79" t="s">
        <v>128</v>
      </c>
      <c r="M51" s="2" t="s">
        <v>76</v>
      </c>
      <c r="N51" s="2">
        <v>20</v>
      </c>
      <c r="O51" s="6">
        <f t="shared" si="17"/>
        <v>0</v>
      </c>
      <c r="P51" s="2">
        <v>0</v>
      </c>
      <c r="Q51" s="2">
        <v>0</v>
      </c>
      <c r="R51" s="2">
        <v>0</v>
      </c>
      <c r="S51" s="2">
        <v>0</v>
      </c>
      <c r="T51" s="2">
        <v>0</v>
      </c>
      <c r="U51" s="2">
        <f t="shared" si="10"/>
        <v>0</v>
      </c>
      <c r="V51" s="2">
        <f t="shared" si="11"/>
        <v>0</v>
      </c>
      <c r="W51" s="2">
        <f t="shared" si="12"/>
        <v>0</v>
      </c>
      <c r="Y51" s="5"/>
      <c r="Z51" s="6">
        <f t="shared" si="18"/>
        <v>0</v>
      </c>
      <c r="AA51" s="2">
        <v>0</v>
      </c>
      <c r="AB51" s="2">
        <v>0</v>
      </c>
      <c r="AC51" s="2">
        <v>0</v>
      </c>
      <c r="AD51" s="2">
        <v>0</v>
      </c>
      <c r="AE51" s="2">
        <v>0</v>
      </c>
      <c r="AF51" s="2">
        <f t="shared" si="13"/>
        <v>0</v>
      </c>
      <c r="AG51" s="2">
        <f t="shared" si="14"/>
        <v>0</v>
      </c>
      <c r="AH51" s="2">
        <f t="shared" si="15"/>
        <v>0</v>
      </c>
      <c r="AJ51" s="5"/>
      <c r="AK51" s="2">
        <f t="shared" si="19"/>
        <v>0</v>
      </c>
      <c r="AL51" s="2">
        <v>0</v>
      </c>
      <c r="AM51" s="2">
        <v>0</v>
      </c>
      <c r="AN51" s="2">
        <v>0</v>
      </c>
      <c r="AO51" s="2">
        <v>0</v>
      </c>
      <c r="AP51" s="2">
        <v>0</v>
      </c>
      <c r="AQ51" s="2">
        <f t="shared" si="3"/>
        <v>0</v>
      </c>
      <c r="AR51" s="2">
        <f t="shared" si="4"/>
        <v>0</v>
      </c>
      <c r="AS51" s="2">
        <f t="shared" si="5"/>
        <v>0</v>
      </c>
      <c r="AV51" s="6">
        <f t="shared" si="20"/>
        <v>0</v>
      </c>
      <c r="AW51" s="2">
        <v>0</v>
      </c>
      <c r="AX51" s="2">
        <v>0</v>
      </c>
      <c r="AY51" s="2">
        <v>0</v>
      </c>
      <c r="AZ51" s="2">
        <v>0</v>
      </c>
      <c r="BA51" s="2">
        <v>0</v>
      </c>
      <c r="BB51" s="2">
        <f t="shared" si="21"/>
        <v>0</v>
      </c>
      <c r="BC51" s="2">
        <f t="shared" si="22"/>
        <v>0</v>
      </c>
      <c r="BD51" s="2">
        <f t="shared" si="23"/>
        <v>0</v>
      </c>
      <c r="BF51" s="5"/>
    </row>
    <row r="52" spans="1:58" x14ac:dyDescent="0.35">
      <c r="A52" s="75">
        <f t="shared" si="16"/>
        <v>37</v>
      </c>
      <c r="B52" s="2" t="str" cm="1">
        <f t="array" ref="B52">IFERROR(IF(INDEX($C$2:$C$84,MATCH(ROW()-1,$A$2:A$84,0))="",REPT(" ",SUM(IF(LEFT(B$2:B51)=" ",1,0))+1),SUBSTITUTE(INDEX($C$2:$C$84,MATCH(ROW()-1,$A$2:A$84,0)),"--","-")),REPT(" ",SUM(IF(LEFT(B$2:B51)=" ",1,0))+1))</f>
        <v xml:space="preserve"> ¬ ¬ ¬ Community Assets and Performance</v>
      </c>
      <c r="C52" s="76" t="str" cm="1">
        <f t="array" ref="C52">IF(INDEX('Dept List'!$A$1:$P$100,ROW(),2*('New GL Gauge'!$H$3-2022)-1)=0,"",INDEX('Dept List'!$A$1:$P$100,ROW(),2*('New GL Gauge'!$H$3-2022)-1))</f>
        <v xml:space="preserve"> ¬ ¬ ¬ Sport Operations Cluster 8</v>
      </c>
      <c r="D52" s="90" cm="1">
        <f t="array" ref="D52">IF(INDEX('Dept List'!$A$1:$P$100,ROW(),2*('New GL Gauge'!$H$3-2022))=0,"",INDEX('Dept List'!$A$1:$P$100,ROW(),2*('New GL Gauge'!$H$3-2022)))</f>
        <v>5</v>
      </c>
      <c r="E52" s="2">
        <f>IFERROR(IF(TRIM(SUBSTITUTE($C52," ¬",""))="","",SUMIF(INDEX($G:$XFD,0,$D52),TRIM(SUBSTITUTE($C52," ¬","")),INDEX($G:$XFD,0,MATCH('New GL Gauge'!$H$3,$1:$1,0)+3))),"")</f>
        <v>7</v>
      </c>
      <c r="F52" s="2">
        <f>IFERROR(IF(TRIM(SUBSTITUTE($C52," ¬",""))="","",SUMIF(INDEX($G:$XFD,0,$D52),TRIM(SUBSTITUTE($C52," ¬","")),INDEX($G:$XFD,0,MATCH('New GL Gauge'!$H$3,$1:$1,0)+4))),"")</f>
        <v>31</v>
      </c>
      <c r="G52" s="79" t="s">
        <v>3</v>
      </c>
      <c r="H52" s="82" t="s">
        <v>128</v>
      </c>
      <c r="I52" s="79" t="s">
        <v>128</v>
      </c>
      <c r="J52" s="79" t="s">
        <v>128</v>
      </c>
      <c r="K52" s="79" t="s">
        <v>128</v>
      </c>
      <c r="L52" s="79" t="s">
        <v>128</v>
      </c>
      <c r="M52" s="2" t="s">
        <v>76</v>
      </c>
      <c r="N52" s="2">
        <v>21</v>
      </c>
      <c r="O52" s="6">
        <f t="shared" si="17"/>
        <v>0</v>
      </c>
      <c r="P52" s="2">
        <v>0</v>
      </c>
      <c r="Q52" s="2">
        <v>0</v>
      </c>
      <c r="R52" s="2">
        <v>0</v>
      </c>
      <c r="S52" s="2">
        <v>0</v>
      </c>
      <c r="T52" s="2">
        <v>0</v>
      </c>
      <c r="U52" s="2">
        <f t="shared" si="10"/>
        <v>0</v>
      </c>
      <c r="V52" s="2">
        <f t="shared" si="11"/>
        <v>0</v>
      </c>
      <c r="W52" s="2">
        <f t="shared" si="12"/>
        <v>0</v>
      </c>
      <c r="Y52" s="5"/>
      <c r="Z52" s="6">
        <f t="shared" si="18"/>
        <v>0</v>
      </c>
      <c r="AA52" s="2">
        <v>0</v>
      </c>
      <c r="AB52" s="2">
        <v>0</v>
      </c>
      <c r="AC52" s="2">
        <v>0</v>
      </c>
      <c r="AD52" s="2">
        <v>0</v>
      </c>
      <c r="AE52" s="2">
        <v>0</v>
      </c>
      <c r="AF52" s="2">
        <f t="shared" si="13"/>
        <v>0</v>
      </c>
      <c r="AG52" s="2">
        <f t="shared" si="14"/>
        <v>0</v>
      </c>
      <c r="AH52" s="2">
        <f t="shared" si="15"/>
        <v>0</v>
      </c>
      <c r="AJ52" s="5"/>
      <c r="AK52" s="2">
        <f t="shared" si="19"/>
        <v>0</v>
      </c>
      <c r="AL52" s="2">
        <v>0</v>
      </c>
      <c r="AM52" s="2">
        <v>0</v>
      </c>
      <c r="AN52" s="2">
        <v>0</v>
      </c>
      <c r="AO52" s="2">
        <v>0</v>
      </c>
      <c r="AP52" s="2">
        <v>0</v>
      </c>
      <c r="AQ52" s="2">
        <f t="shared" si="3"/>
        <v>0</v>
      </c>
      <c r="AR52" s="2">
        <f t="shared" si="4"/>
        <v>0</v>
      </c>
      <c r="AS52" s="2">
        <f t="shared" si="5"/>
        <v>0</v>
      </c>
      <c r="AV52" s="6">
        <f t="shared" si="20"/>
        <v>0</v>
      </c>
      <c r="AW52" s="2">
        <v>0</v>
      </c>
      <c r="AX52" s="2">
        <v>0</v>
      </c>
      <c r="AY52" s="2">
        <v>0</v>
      </c>
      <c r="AZ52" s="2">
        <v>0</v>
      </c>
      <c r="BA52" s="2">
        <v>0</v>
      </c>
      <c r="BB52" s="2">
        <f t="shared" si="21"/>
        <v>0</v>
      </c>
      <c r="BC52" s="2">
        <f t="shared" si="22"/>
        <v>0</v>
      </c>
      <c r="BD52" s="2">
        <f t="shared" si="23"/>
        <v>0</v>
      </c>
      <c r="BF52" s="5"/>
    </row>
    <row r="53" spans="1:58" x14ac:dyDescent="0.35">
      <c r="A53" s="75">
        <f t="shared" si="16"/>
        <v>38</v>
      </c>
      <c r="B53" s="2" t="str" cm="1">
        <f t="array" ref="B53">IFERROR(IF(INDEX($C$2:$C$84,MATCH(ROW()-1,$A$2:A$84,0))="",REPT(" ",SUM(IF(LEFT(B$2:B52)=" ",1,0))+1),SUBSTITUTE(INDEX($C$2:$C$84,MATCH(ROW()-1,$A$2:A$84,0)),"--","-")),REPT(" ",SUM(IF(LEFT(B$2:B52)=" ",1,0))+1))</f>
        <v xml:space="preserve"> ¬ ¬ ¬ Libraries Development</v>
      </c>
      <c r="C53" s="76" t="str" cm="1">
        <f t="array" ref="C53">IF(INDEX('Dept List'!$A$1:$P$100,ROW(),2*('New GL Gauge'!$H$3-2022)-1)=0,"",INDEX('Dept List'!$A$1:$P$100,ROW(),2*('New GL Gauge'!$H$3-2022)-1))</f>
        <v xml:space="preserve"> ¬ ¬ ¬ Sport Operations Tollcross</v>
      </c>
      <c r="D53" s="90" cm="1">
        <f t="array" ref="D53">IF(INDEX('Dept List'!$A$1:$P$100,ROW(),2*('New GL Gauge'!$H$3-2022))=0,"",INDEX('Dept List'!$A$1:$P$100,ROW(),2*('New GL Gauge'!$H$3-2022)))</f>
        <v>5</v>
      </c>
      <c r="E53" s="2">
        <f>IFERROR(IF(TRIM(SUBSTITUTE($C53," ¬",""))="","",SUMIF(INDEX($G:$XFD,0,$D53),TRIM(SUBSTITUTE($C53," ¬","")),INDEX($G:$XFD,0,MATCH('New GL Gauge'!$H$3,$1:$1,0)+3))),"")</f>
        <v>19</v>
      </c>
      <c r="F53" s="2">
        <f>IFERROR(IF(TRIM(SUBSTITUTE($C53," ¬",""))="","",SUMIF(INDEX($G:$XFD,0,$D53),TRIM(SUBSTITUTE($C53," ¬","")),INDEX($G:$XFD,0,MATCH('New GL Gauge'!$H$3,$1:$1,0)+4))),"")</f>
        <v>65</v>
      </c>
      <c r="G53" s="79" t="s">
        <v>3</v>
      </c>
      <c r="H53" s="82" t="s">
        <v>128</v>
      </c>
      <c r="I53" s="79" t="s">
        <v>128</v>
      </c>
      <c r="J53" s="79" t="s">
        <v>128</v>
      </c>
      <c r="K53" s="79" t="s">
        <v>128</v>
      </c>
      <c r="L53" s="79" t="s">
        <v>128</v>
      </c>
      <c r="M53" s="2" t="s">
        <v>76</v>
      </c>
      <c r="N53" s="2">
        <v>22</v>
      </c>
      <c r="O53" s="6">
        <f t="shared" si="17"/>
        <v>0</v>
      </c>
      <c r="P53" s="2">
        <v>0</v>
      </c>
      <c r="Q53" s="2">
        <v>0</v>
      </c>
      <c r="R53" s="2">
        <v>0</v>
      </c>
      <c r="S53" s="2">
        <v>0</v>
      </c>
      <c r="T53" s="2">
        <v>0</v>
      </c>
      <c r="U53" s="2">
        <f t="shared" si="10"/>
        <v>0</v>
      </c>
      <c r="V53" s="2">
        <f t="shared" si="11"/>
        <v>0</v>
      </c>
      <c r="W53" s="2">
        <f t="shared" si="12"/>
        <v>0</v>
      </c>
      <c r="Y53" s="5"/>
      <c r="Z53" s="6">
        <f t="shared" si="18"/>
        <v>0</v>
      </c>
      <c r="AA53" s="2">
        <v>0</v>
      </c>
      <c r="AB53" s="2">
        <v>0</v>
      </c>
      <c r="AC53" s="2">
        <v>0</v>
      </c>
      <c r="AD53" s="2">
        <v>0</v>
      </c>
      <c r="AE53" s="2">
        <v>0</v>
      </c>
      <c r="AF53" s="2">
        <f t="shared" si="13"/>
        <v>0</v>
      </c>
      <c r="AG53" s="2">
        <f t="shared" si="14"/>
        <v>0</v>
      </c>
      <c r="AH53" s="2">
        <f t="shared" si="15"/>
        <v>0</v>
      </c>
      <c r="AJ53" s="5"/>
      <c r="AK53" s="2">
        <f t="shared" si="19"/>
        <v>0</v>
      </c>
      <c r="AL53" s="2">
        <v>0</v>
      </c>
      <c r="AM53" s="2">
        <v>0</v>
      </c>
      <c r="AN53" s="2">
        <v>0</v>
      </c>
      <c r="AO53" s="2">
        <v>0</v>
      </c>
      <c r="AP53" s="2">
        <v>0</v>
      </c>
      <c r="AQ53" s="2">
        <f t="shared" si="3"/>
        <v>0</v>
      </c>
      <c r="AR53" s="2">
        <f t="shared" si="4"/>
        <v>0</v>
      </c>
      <c r="AS53" s="2">
        <f t="shared" si="5"/>
        <v>0</v>
      </c>
      <c r="AV53" s="6">
        <f t="shared" si="20"/>
        <v>0</v>
      </c>
      <c r="AW53" s="2">
        <v>0</v>
      </c>
      <c r="AX53" s="2">
        <v>0</v>
      </c>
      <c r="AY53" s="2">
        <v>0</v>
      </c>
      <c r="AZ53" s="2">
        <v>0</v>
      </c>
      <c r="BA53" s="2">
        <v>0</v>
      </c>
      <c r="BB53" s="2">
        <f t="shared" si="21"/>
        <v>0</v>
      </c>
      <c r="BC53" s="2">
        <f t="shared" si="22"/>
        <v>0</v>
      </c>
      <c r="BD53" s="2">
        <f t="shared" si="23"/>
        <v>0</v>
      </c>
      <c r="BF53" s="5"/>
    </row>
    <row r="54" spans="1:58" x14ac:dyDescent="0.35">
      <c r="A54" s="75">
        <f t="shared" si="16"/>
        <v>39</v>
      </c>
      <c r="B54" s="2" t="str" cm="1">
        <f t="array" ref="B54">IFERROR(IF(INDEX($C$2:$C$84,MATCH(ROW()-1,$A$2:A$84,0))="",REPT(" ",SUM(IF(LEFT(B$2:B53)=" ",1,0))+1),SUBSTITUTE(INDEX($C$2:$C$84,MATCH(ROW()-1,$A$2:A$84,0)),"--","-")),REPT(" ",SUM(IF(LEFT(B$2:B53)=" ",1,0))+1))</f>
        <v xml:space="preserve"> ¬ ¬ ¬ Community Library Operations</v>
      </c>
      <c r="C54" s="76" t="str" cm="1">
        <f t="array" ref="C54">IF(INDEX('Dept List'!$A$1:$P$100,ROW(),2*('New GL Gauge'!$H$3-2022)-1)=0,"",INDEX('Dept List'!$A$1:$P$100,ROW(),2*('New GL Gauge'!$H$3-2022)-1))</f>
        <v xml:space="preserve"> ¬ ¬ ¬ Sport Operations Emirates</v>
      </c>
      <c r="D54" s="90" cm="1">
        <f t="array" ref="D54">IF(INDEX('Dept List'!$A$1:$P$100,ROW(),2*('New GL Gauge'!$H$3-2022))=0,"",INDEX('Dept List'!$A$1:$P$100,ROW(),2*('New GL Gauge'!$H$3-2022)))</f>
        <v>5</v>
      </c>
      <c r="E54" s="2">
        <f>IFERROR(IF(TRIM(SUBSTITUTE($C54," ¬",""))="","",SUMIF(INDEX($G:$XFD,0,$D54),TRIM(SUBSTITUTE($C54," ¬","")),INDEX($G:$XFD,0,MATCH('New GL Gauge'!$H$3,$1:$1,0)+3))),"")</f>
        <v>33</v>
      </c>
      <c r="F54" s="2">
        <f>IFERROR(IF(TRIM(SUBSTITUTE($C54," ¬",""))="","",SUMIF(INDEX($G:$XFD,0,$D54),TRIM(SUBSTITUTE($C54," ¬","")),INDEX($G:$XFD,0,MATCH('New GL Gauge'!$H$3,$1:$1,0)+4))),"")</f>
        <v>70</v>
      </c>
      <c r="G54" s="79" t="s">
        <v>3</v>
      </c>
      <c r="H54" s="82" t="s">
        <v>128</v>
      </c>
      <c r="I54" s="79" t="s">
        <v>128</v>
      </c>
      <c r="J54" s="79" t="s">
        <v>128</v>
      </c>
      <c r="K54" s="79" t="s">
        <v>128</v>
      </c>
      <c r="L54" s="79" t="s">
        <v>128</v>
      </c>
      <c r="M54" s="2" t="s">
        <v>76</v>
      </c>
      <c r="N54" s="2">
        <v>23</v>
      </c>
      <c r="O54" s="6">
        <f t="shared" si="17"/>
        <v>0</v>
      </c>
      <c r="P54" s="2">
        <v>0</v>
      </c>
      <c r="Q54" s="2">
        <v>0</v>
      </c>
      <c r="R54" s="2">
        <v>0</v>
      </c>
      <c r="S54" s="2">
        <v>0</v>
      </c>
      <c r="T54" s="2">
        <v>0</v>
      </c>
      <c r="U54" s="2">
        <f t="shared" si="10"/>
        <v>0</v>
      </c>
      <c r="V54" s="2">
        <f t="shared" si="11"/>
        <v>0</v>
      </c>
      <c r="W54" s="2">
        <f t="shared" si="12"/>
        <v>0</v>
      </c>
      <c r="Y54" s="5"/>
      <c r="Z54" s="6">
        <f t="shared" si="18"/>
        <v>0</v>
      </c>
      <c r="AA54" s="2">
        <v>0</v>
      </c>
      <c r="AB54" s="2">
        <v>0</v>
      </c>
      <c r="AC54" s="2">
        <v>0</v>
      </c>
      <c r="AD54" s="2">
        <v>0</v>
      </c>
      <c r="AE54" s="2">
        <v>0</v>
      </c>
      <c r="AF54" s="2">
        <f t="shared" si="13"/>
        <v>0</v>
      </c>
      <c r="AG54" s="2">
        <f t="shared" si="14"/>
        <v>0</v>
      </c>
      <c r="AH54" s="2">
        <f t="shared" si="15"/>
        <v>0</v>
      </c>
      <c r="AJ54" s="5"/>
      <c r="AK54" s="2">
        <f t="shared" si="19"/>
        <v>0</v>
      </c>
      <c r="AL54" s="2">
        <v>0</v>
      </c>
      <c r="AM54" s="2">
        <v>0</v>
      </c>
      <c r="AN54" s="2">
        <v>0</v>
      </c>
      <c r="AO54" s="2">
        <v>0</v>
      </c>
      <c r="AP54" s="2">
        <v>0</v>
      </c>
      <c r="AQ54" s="2">
        <f t="shared" si="3"/>
        <v>0</v>
      </c>
      <c r="AR54" s="2">
        <f t="shared" si="4"/>
        <v>0</v>
      </c>
      <c r="AS54" s="2">
        <f t="shared" si="5"/>
        <v>0</v>
      </c>
      <c r="AV54" s="6">
        <f t="shared" si="20"/>
        <v>0</v>
      </c>
      <c r="AW54" s="2">
        <v>0</v>
      </c>
      <c r="AX54" s="2">
        <v>0</v>
      </c>
      <c r="AY54" s="2">
        <v>0</v>
      </c>
      <c r="AZ54" s="2">
        <v>0</v>
      </c>
      <c r="BA54" s="2">
        <v>0</v>
      </c>
      <c r="BB54" s="2">
        <f t="shared" si="21"/>
        <v>0</v>
      </c>
      <c r="BC54" s="2">
        <f t="shared" si="22"/>
        <v>0</v>
      </c>
      <c r="BD54" s="2">
        <f t="shared" si="23"/>
        <v>0</v>
      </c>
      <c r="BF54" s="5"/>
    </row>
    <row r="55" spans="1:58" x14ac:dyDescent="0.35">
      <c r="A55" s="75">
        <f t="shared" si="16"/>
        <v>40</v>
      </c>
      <c r="B55" s="2" t="str" cm="1">
        <f t="array" ref="B55">IFERROR(IF(INDEX($C$2:$C$84,MATCH(ROW()-1,$A$2:A$84,0))="",REPT(" ",SUM(IF(LEFT(B$2:B54)=" ",1,0))+1),SUBSTITUTE(INDEX($C$2:$C$84,MATCH(ROW()-1,$A$2:A$84,0)),"--","-")),REPT(" ",SUM(IF(LEFT(B$2:B54)=" ",1,0))+1))</f>
        <v xml:space="preserve"> ¬ ¬ ¬ Information Services and Systems</v>
      </c>
      <c r="C55" s="76" t="str" cm="1">
        <f t="array" ref="C55">IF(INDEX('Dept List'!$A$1:$P$100,ROW(),2*('New GL Gauge'!$H$3-2022)-1)=0,"",INDEX('Dept List'!$A$1:$P$100,ROW(),2*('New GL Gauge'!$H$3-2022)-1))</f>
        <v xml:space="preserve"> ¬ ¬ ¬ Sport Operations Scotstoun Campus</v>
      </c>
      <c r="D55" s="90" cm="1">
        <f t="array" ref="D55">IF(INDEX('Dept List'!$A$1:$P$100,ROW(),2*('New GL Gauge'!$H$3-2022))=0,"",INDEX('Dept List'!$A$1:$P$100,ROW(),2*('New GL Gauge'!$H$3-2022)))</f>
        <v>5</v>
      </c>
      <c r="E55" s="2">
        <f>IFERROR(IF(TRIM(SUBSTITUTE($C55," ¬",""))="","",SUMIF(INDEX($G:$XFD,0,$D55),TRIM(SUBSTITUTE($C55," ¬","")),INDEX($G:$XFD,0,MATCH('New GL Gauge'!$H$3,$1:$1,0)+3))),"")</f>
        <v>38</v>
      </c>
      <c r="F55" s="2">
        <f>IFERROR(IF(TRIM(SUBSTITUTE($C55," ¬",""))="","",SUMIF(INDEX($G:$XFD,0,$D55),TRIM(SUBSTITUTE($C55," ¬","")),INDEX($G:$XFD,0,MATCH('New GL Gauge'!$H$3,$1:$1,0)+4))),"")</f>
        <v>70</v>
      </c>
      <c r="G55" s="79" t="s">
        <v>3</v>
      </c>
      <c r="H55" s="82" t="s">
        <v>128</v>
      </c>
      <c r="I55" s="79" t="s">
        <v>128</v>
      </c>
      <c r="J55" s="79" t="s">
        <v>128</v>
      </c>
      <c r="K55" s="79" t="s">
        <v>128</v>
      </c>
      <c r="L55" s="79" t="s">
        <v>128</v>
      </c>
      <c r="M55" s="2" t="s">
        <v>76</v>
      </c>
      <c r="N55" s="2">
        <v>24</v>
      </c>
      <c r="O55" s="6">
        <f t="shared" si="17"/>
        <v>0</v>
      </c>
      <c r="P55" s="2">
        <v>0</v>
      </c>
      <c r="Q55" s="2">
        <v>0</v>
      </c>
      <c r="R55" s="2">
        <v>0</v>
      </c>
      <c r="S55" s="2">
        <v>0</v>
      </c>
      <c r="T55" s="2">
        <v>0</v>
      </c>
      <c r="U55" s="2">
        <f t="shared" si="10"/>
        <v>0</v>
      </c>
      <c r="V55" s="2">
        <f t="shared" si="11"/>
        <v>0</v>
      </c>
      <c r="W55" s="2">
        <f t="shared" si="12"/>
        <v>0</v>
      </c>
      <c r="Y55" s="5"/>
      <c r="Z55" s="6">
        <f t="shared" si="18"/>
        <v>0</v>
      </c>
      <c r="AA55" s="2">
        <v>0</v>
      </c>
      <c r="AB55" s="2">
        <v>0</v>
      </c>
      <c r="AC55" s="2">
        <v>0</v>
      </c>
      <c r="AD55" s="2">
        <v>0</v>
      </c>
      <c r="AE55" s="2">
        <v>0</v>
      </c>
      <c r="AF55" s="2">
        <f t="shared" si="13"/>
        <v>0</v>
      </c>
      <c r="AG55" s="2">
        <f t="shared" si="14"/>
        <v>0</v>
      </c>
      <c r="AH55" s="2">
        <f t="shared" si="15"/>
        <v>0</v>
      </c>
      <c r="AJ55" s="5"/>
      <c r="AK55" s="2">
        <f t="shared" si="19"/>
        <v>0</v>
      </c>
      <c r="AL55" s="2">
        <v>0</v>
      </c>
      <c r="AM55" s="2">
        <v>0</v>
      </c>
      <c r="AN55" s="2">
        <v>0</v>
      </c>
      <c r="AO55" s="2">
        <v>0</v>
      </c>
      <c r="AP55" s="2">
        <v>0</v>
      </c>
      <c r="AQ55" s="2">
        <f t="shared" si="3"/>
        <v>0</v>
      </c>
      <c r="AR55" s="2">
        <f t="shared" si="4"/>
        <v>0</v>
      </c>
      <c r="AS55" s="2">
        <f t="shared" si="5"/>
        <v>0</v>
      </c>
      <c r="AV55" s="6">
        <f t="shared" si="20"/>
        <v>0</v>
      </c>
      <c r="AW55" s="2">
        <v>0</v>
      </c>
      <c r="AX55" s="2">
        <v>0</v>
      </c>
      <c r="AY55" s="2">
        <v>0</v>
      </c>
      <c r="AZ55" s="2">
        <v>0</v>
      </c>
      <c r="BA55" s="2">
        <v>0</v>
      </c>
      <c r="BB55" s="2">
        <f t="shared" si="21"/>
        <v>0</v>
      </c>
      <c r="BC55" s="2">
        <f t="shared" si="22"/>
        <v>0</v>
      </c>
      <c r="BD55" s="2">
        <f t="shared" si="23"/>
        <v>0</v>
      </c>
      <c r="BF55" s="5"/>
    </row>
    <row r="56" spans="1:58" x14ac:dyDescent="0.35">
      <c r="A56" s="75">
        <f t="shared" si="16"/>
        <v>40</v>
      </c>
      <c r="B56" s="2" t="str" cm="1">
        <f t="array" ref="B56">IFERROR(IF(INDEX($C$2:$C$84,MATCH(ROW()-1,$A$2:A$84,0))="",REPT(" ",SUM(IF(LEFT(B$2:B55)=" ",1,0))+1),SUBSTITUTE(INDEX($C$2:$C$84,MATCH(ROW()-1,$A$2:A$84,0)),"--","-")),REPT(" ",SUM(IF(LEFT(B$2:B55)=" ",1,0))+1))</f>
        <v xml:space="preserve">                                                   </v>
      </c>
      <c r="C56" s="76" t="str" cm="1">
        <f t="array" ref="C56">IF(INDEX('Dept List'!$A$1:$P$100,ROW(),2*('New GL Gauge'!$H$3-2022)-1)=0,"",INDEX('Dept List'!$A$1:$P$100,ROW(),2*('New GL Gauge'!$H$3-2022)-1))</f>
        <v xml:space="preserve"> ¬ ¬ ¬ Sport Operations - Bank</v>
      </c>
      <c r="D56" s="90" cm="1">
        <f t="array" ref="D56">IF(INDEX('Dept List'!$A$1:$P$100,ROW(),2*('New GL Gauge'!$H$3-2022))=0,"",INDEX('Dept List'!$A$1:$P$100,ROW(),2*('New GL Gauge'!$H$3-2022)))</f>
        <v>5</v>
      </c>
      <c r="E56" s="2">
        <f>IFERROR(IF(TRIM(SUBSTITUTE($C56," ¬",""))="","",SUMIF(INDEX($G:$XFD,0,$D56),TRIM(SUBSTITUTE($C56," ¬","")),INDEX($G:$XFD,0,MATCH('New GL Gauge'!$H$3,$1:$1,0)+3))),"")</f>
        <v>1</v>
      </c>
      <c r="F56" s="2">
        <f>IFERROR(IF(TRIM(SUBSTITUTE($C56," ¬",""))="","",SUMIF(INDEX($G:$XFD,0,$D56),TRIM(SUBSTITUTE($C56," ¬","")),INDEX($G:$XFD,0,MATCH('New GL Gauge'!$H$3,$1:$1,0)+4))),"")</f>
        <v>36</v>
      </c>
      <c r="G56" s="79" t="s">
        <v>3</v>
      </c>
      <c r="H56" s="82" t="s">
        <v>128</v>
      </c>
      <c r="I56" s="79" t="s">
        <v>128</v>
      </c>
      <c r="J56" s="79" t="s">
        <v>128</v>
      </c>
      <c r="K56" s="79" t="s">
        <v>128</v>
      </c>
      <c r="L56" s="79" t="s">
        <v>128</v>
      </c>
      <c r="M56" s="2" t="s">
        <v>76</v>
      </c>
      <c r="N56" s="2">
        <v>25</v>
      </c>
      <c r="O56" s="6">
        <f t="shared" si="17"/>
        <v>0</v>
      </c>
      <c r="P56" s="2">
        <v>0</v>
      </c>
      <c r="Q56" s="2">
        <v>0</v>
      </c>
      <c r="R56" s="2">
        <v>0</v>
      </c>
      <c r="S56" s="2">
        <v>0</v>
      </c>
      <c r="T56" s="2">
        <v>0</v>
      </c>
      <c r="U56" s="2">
        <f t="shared" si="10"/>
        <v>0</v>
      </c>
      <c r="V56" s="2">
        <f t="shared" si="11"/>
        <v>0</v>
      </c>
      <c r="W56" s="2">
        <f t="shared" si="12"/>
        <v>0</v>
      </c>
      <c r="Y56" s="5"/>
      <c r="Z56" s="6">
        <f t="shared" si="18"/>
        <v>0</v>
      </c>
      <c r="AA56" s="2">
        <v>0</v>
      </c>
      <c r="AB56" s="2">
        <v>0</v>
      </c>
      <c r="AC56" s="2">
        <v>0</v>
      </c>
      <c r="AD56" s="2">
        <v>0</v>
      </c>
      <c r="AE56" s="2">
        <v>0</v>
      </c>
      <c r="AF56" s="2">
        <f t="shared" si="13"/>
        <v>0</v>
      </c>
      <c r="AG56" s="2">
        <f t="shared" si="14"/>
        <v>0</v>
      </c>
      <c r="AH56" s="2">
        <f t="shared" si="15"/>
        <v>0</v>
      </c>
      <c r="AJ56" s="5"/>
      <c r="AK56" s="2">
        <f t="shared" si="19"/>
        <v>0</v>
      </c>
      <c r="AL56" s="2">
        <v>0</v>
      </c>
      <c r="AM56" s="2">
        <v>0</v>
      </c>
      <c r="AN56" s="2">
        <v>0</v>
      </c>
      <c r="AO56" s="2">
        <v>0</v>
      </c>
      <c r="AP56" s="2">
        <v>0</v>
      </c>
      <c r="AQ56" s="2">
        <f t="shared" si="3"/>
        <v>0</v>
      </c>
      <c r="AR56" s="2">
        <f t="shared" si="4"/>
        <v>0</v>
      </c>
      <c r="AS56" s="2">
        <f t="shared" si="5"/>
        <v>0</v>
      </c>
      <c r="AV56" s="6">
        <f t="shared" si="20"/>
        <v>0</v>
      </c>
      <c r="AW56" s="2">
        <v>0</v>
      </c>
      <c r="AX56" s="2">
        <v>0</v>
      </c>
      <c r="AY56" s="2">
        <v>0</v>
      </c>
      <c r="AZ56" s="2">
        <v>0</v>
      </c>
      <c r="BA56" s="2">
        <v>0</v>
      </c>
      <c r="BB56" s="2">
        <f t="shared" si="21"/>
        <v>0</v>
      </c>
      <c r="BC56" s="2">
        <f t="shared" si="22"/>
        <v>0</v>
      </c>
      <c r="BD56" s="2">
        <f t="shared" si="23"/>
        <v>0</v>
      </c>
      <c r="BF56" s="5"/>
    </row>
    <row r="57" spans="1:58" x14ac:dyDescent="0.35">
      <c r="A57" s="75">
        <f t="shared" si="16"/>
        <v>41</v>
      </c>
      <c r="B57" s="2" t="str" cm="1">
        <f t="array" ref="B57">IFERROR(IF(INDEX($C$2:$C$84,MATCH(ROW()-1,$A$2:A$84,0))="",REPT(" ",SUM(IF(LEFT(B$2:B56)=" ",1,0))+1),SUBSTITUTE(INDEX($C$2:$C$84,MATCH(ROW()-1,$A$2:A$84,0)),"--","-")),REPT(" ",SUM(IF(LEFT(B$2:B56)=" ",1,0))+1))</f>
        <v xml:space="preserve">                                                    </v>
      </c>
      <c r="C57" s="76" t="str" cm="1">
        <f t="array" ref="C57">IF(INDEX('Dept List'!$A$1:$P$100,ROW(),2*('New GL Gauge'!$H$3-2022)-1)=0,"",INDEX('Dept List'!$A$1:$P$100,ROW(),2*('New GL Gauge'!$H$3-2022)-1))</f>
        <v xml:space="preserve"> ¬ ¬ Sport and Wellbeing</v>
      </c>
      <c r="D57" s="90" cm="1">
        <f t="array" ref="D57">IF(INDEX('Dept List'!$A$1:$P$100,ROW(),2*('New GL Gauge'!$H$3-2022))=0,"",INDEX('Dept List'!$A$1:$P$100,ROW(),2*('New GL Gauge'!$H$3-2022)))</f>
        <v>4</v>
      </c>
      <c r="E57" s="2">
        <f>IFERROR(IF(TRIM(SUBSTITUTE($C57," ¬",""))="","",SUMIF(INDEX($G:$XFD,0,$D57),TRIM(SUBSTITUTE($C57," ¬","")),INDEX($G:$XFD,0,MATCH('New GL Gauge'!$H$3,$1:$1,0)+3))),"")</f>
        <v>54</v>
      </c>
      <c r="F57" s="2">
        <f>IFERROR(IF(TRIM(SUBSTITUTE($C57," ¬",""))="","",SUMIF(INDEX($G:$XFD,0,$D57),TRIM(SUBSTITUTE($C57," ¬","")),INDEX($G:$XFD,0,MATCH('New GL Gauge'!$H$3,$1:$1,0)+4))),"")</f>
        <v>124</v>
      </c>
      <c r="G57" s="79" t="s">
        <v>3</v>
      </c>
      <c r="H57" s="82" t="s">
        <v>128</v>
      </c>
      <c r="I57" s="79" t="s">
        <v>128</v>
      </c>
      <c r="J57" s="79" t="s">
        <v>128</v>
      </c>
      <c r="K57" s="79" t="s">
        <v>128</v>
      </c>
      <c r="L57" s="79" t="s">
        <v>128</v>
      </c>
      <c r="M57" s="2" t="s">
        <v>76</v>
      </c>
      <c r="N57" s="2">
        <v>26</v>
      </c>
      <c r="O57" s="6">
        <f t="shared" si="17"/>
        <v>0</v>
      </c>
      <c r="P57" s="2">
        <v>0</v>
      </c>
      <c r="Q57" s="2">
        <v>0</v>
      </c>
      <c r="R57" s="2">
        <v>0</v>
      </c>
      <c r="S57" s="2">
        <v>0</v>
      </c>
      <c r="T57" s="2">
        <v>0</v>
      </c>
      <c r="U57" s="2">
        <f t="shared" si="10"/>
        <v>0</v>
      </c>
      <c r="V57" s="2">
        <f t="shared" si="11"/>
        <v>0</v>
      </c>
      <c r="W57" s="2">
        <f t="shared" si="12"/>
        <v>0</v>
      </c>
      <c r="Y57" s="5"/>
      <c r="Z57" s="6">
        <f t="shared" si="18"/>
        <v>0</v>
      </c>
      <c r="AA57" s="2">
        <v>0</v>
      </c>
      <c r="AB57" s="2">
        <v>0</v>
      </c>
      <c r="AC57" s="2">
        <v>0</v>
      </c>
      <c r="AD57" s="2">
        <v>0</v>
      </c>
      <c r="AE57" s="2">
        <v>0</v>
      </c>
      <c r="AF57" s="2">
        <f t="shared" si="13"/>
        <v>0</v>
      </c>
      <c r="AG57" s="2">
        <f t="shared" si="14"/>
        <v>0</v>
      </c>
      <c r="AH57" s="2">
        <f t="shared" si="15"/>
        <v>0</v>
      </c>
      <c r="AJ57" s="5"/>
      <c r="AK57" s="2">
        <f t="shared" si="19"/>
        <v>0</v>
      </c>
      <c r="AL57" s="2">
        <v>0</v>
      </c>
      <c r="AM57" s="2">
        <v>0</v>
      </c>
      <c r="AN57" s="2">
        <v>0</v>
      </c>
      <c r="AO57" s="2">
        <v>0</v>
      </c>
      <c r="AP57" s="2">
        <v>0</v>
      </c>
      <c r="AQ57" s="2">
        <f t="shared" si="3"/>
        <v>0</v>
      </c>
      <c r="AR57" s="2">
        <f t="shared" si="4"/>
        <v>0</v>
      </c>
      <c r="AS57" s="2">
        <f t="shared" si="5"/>
        <v>0</v>
      </c>
      <c r="AV57" s="6">
        <f t="shared" si="20"/>
        <v>0</v>
      </c>
      <c r="AW57" s="2">
        <v>0</v>
      </c>
      <c r="AX57" s="2">
        <v>0</v>
      </c>
      <c r="AY57" s="2">
        <v>0</v>
      </c>
      <c r="AZ57" s="2">
        <v>0</v>
      </c>
      <c r="BA57" s="2">
        <v>0</v>
      </c>
      <c r="BB57" s="2">
        <f t="shared" si="21"/>
        <v>0</v>
      </c>
      <c r="BC57" s="2">
        <f t="shared" si="22"/>
        <v>0</v>
      </c>
      <c r="BD57" s="2">
        <f t="shared" si="23"/>
        <v>0</v>
      </c>
      <c r="BF57" s="5"/>
    </row>
    <row r="58" spans="1:58" x14ac:dyDescent="0.35">
      <c r="A58" s="75">
        <f t="shared" si="16"/>
        <v>41</v>
      </c>
      <c r="B58" s="2" t="str" cm="1">
        <f t="array" ref="B58">IFERROR(IF(INDEX($C$2:$C$84,MATCH(ROW()-1,$A$2:A$84,0))="",REPT(" ",SUM(IF(LEFT(B$2:B57)=" ",1,0))+1),SUBSTITUTE(INDEX($C$2:$C$84,MATCH(ROW()-1,$A$2:A$84,0)),"--","-")),REPT(" ",SUM(IF(LEFT(B$2:B57)=" ",1,0))+1))</f>
        <v xml:space="preserve">                                                     </v>
      </c>
      <c r="C58" s="76" t="str" cm="1">
        <f t="array" ref="C58">IF(INDEX('Dept List'!$A$1:$P$100,ROW(),2*('New GL Gauge'!$H$3-2022)-1)=0,"",INDEX('Dept List'!$A$1:$P$100,ROW(),2*('New GL Gauge'!$H$3-2022)-1))</f>
        <v xml:space="preserve"> ¬ ¬ ¬ Sport and Wellbeing Bank</v>
      </c>
      <c r="D58" s="90" cm="1">
        <f t="array" ref="D58">IF(INDEX('Dept List'!$A$1:$P$100,ROW(),2*('New GL Gauge'!$H$3-2022))=0,"",INDEX('Dept List'!$A$1:$P$100,ROW(),2*('New GL Gauge'!$H$3-2022)))</f>
        <v>5</v>
      </c>
      <c r="E58" s="2">
        <f>IFERROR(IF(TRIM(SUBSTITUTE($C58," ¬",""))="","",SUMIF(INDEX($G:$XFD,0,$D58),TRIM(SUBSTITUTE($C58," ¬","")),INDEX($G:$XFD,0,MATCH('New GL Gauge'!$H$3,$1:$1,0)+3))),"")</f>
        <v>1</v>
      </c>
      <c r="F58" s="2">
        <f>IFERROR(IF(TRIM(SUBSTITUTE($C58," ¬",""))="","",SUMIF(INDEX($G:$XFD,0,$D58),TRIM(SUBSTITUTE($C58," ¬","")),INDEX($G:$XFD,0,MATCH('New GL Gauge'!$H$3,$1:$1,0)+4))),"")</f>
        <v>21</v>
      </c>
      <c r="G58" s="79" t="s">
        <v>3</v>
      </c>
      <c r="H58" s="82" t="s">
        <v>128</v>
      </c>
      <c r="I58" s="79" t="s">
        <v>128</v>
      </c>
      <c r="J58" s="79" t="s">
        <v>128</v>
      </c>
      <c r="K58" s="79" t="s">
        <v>128</v>
      </c>
      <c r="L58" s="79" t="s">
        <v>128</v>
      </c>
      <c r="M58" s="2" t="s">
        <v>76</v>
      </c>
      <c r="N58" s="2">
        <v>27</v>
      </c>
      <c r="O58" s="6">
        <f t="shared" si="17"/>
        <v>0</v>
      </c>
      <c r="P58" s="2">
        <v>0</v>
      </c>
      <c r="Q58" s="2">
        <v>0</v>
      </c>
      <c r="R58" s="2">
        <v>0</v>
      </c>
      <c r="S58" s="2">
        <v>0</v>
      </c>
      <c r="T58" s="2">
        <v>0</v>
      </c>
      <c r="U58" s="2">
        <f t="shared" si="10"/>
        <v>0</v>
      </c>
      <c r="V58" s="2">
        <f t="shared" si="11"/>
        <v>0</v>
      </c>
      <c r="W58" s="2">
        <f t="shared" si="12"/>
        <v>0</v>
      </c>
      <c r="Y58" s="5"/>
      <c r="Z58" s="6">
        <f t="shared" si="18"/>
        <v>0</v>
      </c>
      <c r="AA58" s="2">
        <v>0</v>
      </c>
      <c r="AB58" s="2">
        <v>0</v>
      </c>
      <c r="AC58" s="2">
        <v>0</v>
      </c>
      <c r="AD58" s="2">
        <v>0</v>
      </c>
      <c r="AE58" s="2">
        <v>0</v>
      </c>
      <c r="AF58" s="2">
        <f t="shared" si="13"/>
        <v>0</v>
      </c>
      <c r="AG58" s="2">
        <f t="shared" si="14"/>
        <v>0</v>
      </c>
      <c r="AH58" s="2">
        <f t="shared" si="15"/>
        <v>0</v>
      </c>
      <c r="AJ58" s="5"/>
      <c r="AK58" s="2">
        <f t="shared" si="19"/>
        <v>0</v>
      </c>
      <c r="AL58" s="2">
        <v>0</v>
      </c>
      <c r="AM58" s="2">
        <v>0</v>
      </c>
      <c r="AN58" s="2">
        <v>0</v>
      </c>
      <c r="AO58" s="2">
        <v>0</v>
      </c>
      <c r="AP58" s="2">
        <v>0</v>
      </c>
      <c r="AQ58" s="2">
        <f t="shared" si="3"/>
        <v>0</v>
      </c>
      <c r="AR58" s="2">
        <f t="shared" si="4"/>
        <v>0</v>
      </c>
      <c r="AS58" s="2">
        <f t="shared" si="5"/>
        <v>0</v>
      </c>
      <c r="AV58" s="6">
        <f t="shared" si="20"/>
        <v>0</v>
      </c>
      <c r="AW58" s="2">
        <v>0</v>
      </c>
      <c r="AX58" s="2">
        <v>0</v>
      </c>
      <c r="AY58" s="2">
        <v>0</v>
      </c>
      <c r="AZ58" s="2">
        <v>0</v>
      </c>
      <c r="BA58" s="2">
        <v>0</v>
      </c>
      <c r="BB58" s="2">
        <f t="shared" si="21"/>
        <v>0</v>
      </c>
      <c r="BC58" s="2">
        <f t="shared" si="22"/>
        <v>0</v>
      </c>
      <c r="BD58" s="2">
        <f t="shared" si="23"/>
        <v>0</v>
      </c>
      <c r="BF58" s="5"/>
    </row>
    <row r="59" spans="1:58" x14ac:dyDescent="0.35">
      <c r="A59" s="75">
        <f t="shared" si="16"/>
        <v>41</v>
      </c>
      <c r="B59" s="2" t="str" cm="1">
        <f t="array" ref="B59">IFERROR(IF(INDEX($C$2:$C$84,MATCH(ROW()-1,$A$2:A$84,0))="",REPT(" ",SUM(IF(LEFT(B$2:B58)=" ",1,0))+1),SUBSTITUTE(INDEX($C$2:$C$84,MATCH(ROW()-1,$A$2:A$84,0)),"--","-")),REPT(" ",SUM(IF(LEFT(B$2:B58)=" ",1,0))+1))</f>
        <v xml:space="preserve">                                                      </v>
      </c>
      <c r="C59" s="76" t="str" cm="1">
        <f t="array" ref="C59">IF(INDEX('Dept List'!$A$1:$P$100,ROW(),2*('New GL Gauge'!$H$3-2022)-1)=0,"",INDEX('Dept List'!$A$1:$P$100,ROW(),2*('New GL Gauge'!$H$3-2022)-1))</f>
        <v xml:space="preserve"> ¬ ¬ Development and Physical Activity</v>
      </c>
      <c r="D59" s="90" cm="1">
        <f t="array" ref="D59">IF(INDEX('Dept List'!$A$1:$P$100,ROW(),2*('New GL Gauge'!$H$3-2022))=0,"",INDEX('Dept List'!$A$1:$P$100,ROW(),2*('New GL Gauge'!$H$3-2022)))</f>
        <v>4</v>
      </c>
      <c r="E59" s="2">
        <f>IFERROR(IF(TRIM(SUBSTITUTE($C59," ¬",""))="","",SUMIF(INDEX($G:$XFD,0,$D59),TRIM(SUBSTITUTE($C59," ¬","")),INDEX($G:$XFD,0,MATCH('New GL Gauge'!$H$3,$1:$1,0)+3))),"")</f>
        <v>6</v>
      </c>
      <c r="F59" s="2">
        <f>IFERROR(IF(TRIM(SUBSTITUTE($C59," ¬",""))="","",SUMIF(INDEX($G:$XFD,0,$D59),TRIM(SUBSTITUTE($C59," ¬","")),INDEX($G:$XFD,0,MATCH('New GL Gauge'!$H$3,$1:$1,0)+4))),"")</f>
        <v>12</v>
      </c>
      <c r="G59" s="79" t="s">
        <v>3</v>
      </c>
      <c r="H59" s="82" t="s">
        <v>128</v>
      </c>
      <c r="I59" s="79" t="s">
        <v>128</v>
      </c>
      <c r="J59" s="79" t="s">
        <v>128</v>
      </c>
      <c r="K59" s="79" t="s">
        <v>128</v>
      </c>
      <c r="L59" s="79" t="s">
        <v>128</v>
      </c>
      <c r="M59" s="2" t="s">
        <v>76</v>
      </c>
      <c r="N59" s="2">
        <v>28</v>
      </c>
      <c r="O59" s="6">
        <f t="shared" si="17"/>
        <v>0</v>
      </c>
      <c r="P59" s="2">
        <v>0</v>
      </c>
      <c r="Q59" s="2">
        <v>0</v>
      </c>
      <c r="R59" s="2">
        <v>0</v>
      </c>
      <c r="S59" s="2">
        <v>0</v>
      </c>
      <c r="T59" s="2">
        <v>0</v>
      </c>
      <c r="U59" s="2">
        <f t="shared" si="10"/>
        <v>0</v>
      </c>
      <c r="V59" s="2">
        <f t="shared" si="11"/>
        <v>0</v>
      </c>
      <c r="W59" s="2">
        <f t="shared" si="12"/>
        <v>0</v>
      </c>
      <c r="Y59" s="5"/>
      <c r="Z59" s="6">
        <f t="shared" si="18"/>
        <v>0</v>
      </c>
      <c r="AA59" s="2">
        <v>0</v>
      </c>
      <c r="AB59" s="2">
        <v>0</v>
      </c>
      <c r="AC59" s="2">
        <v>0</v>
      </c>
      <c r="AD59" s="2">
        <v>0</v>
      </c>
      <c r="AE59" s="2">
        <v>0</v>
      </c>
      <c r="AF59" s="2">
        <f t="shared" si="13"/>
        <v>0</v>
      </c>
      <c r="AG59" s="2">
        <f t="shared" si="14"/>
        <v>0</v>
      </c>
      <c r="AH59" s="2">
        <f t="shared" si="15"/>
        <v>0</v>
      </c>
      <c r="AJ59" s="5"/>
      <c r="AK59" s="2">
        <f t="shared" si="19"/>
        <v>0</v>
      </c>
      <c r="AL59" s="2">
        <v>0</v>
      </c>
      <c r="AM59" s="2">
        <v>0</v>
      </c>
      <c r="AN59" s="2">
        <v>0</v>
      </c>
      <c r="AO59" s="2">
        <v>0</v>
      </c>
      <c r="AP59" s="2">
        <v>0</v>
      </c>
      <c r="AQ59" s="2">
        <f t="shared" si="3"/>
        <v>0</v>
      </c>
      <c r="AR59" s="2">
        <f t="shared" si="4"/>
        <v>0</v>
      </c>
      <c r="AS59" s="2">
        <f t="shared" si="5"/>
        <v>0</v>
      </c>
      <c r="AV59" s="6">
        <f t="shared" si="20"/>
        <v>0</v>
      </c>
      <c r="AW59" s="2">
        <v>0</v>
      </c>
      <c r="AX59" s="2">
        <v>0</v>
      </c>
      <c r="AY59" s="2">
        <v>0</v>
      </c>
      <c r="AZ59" s="2">
        <v>0</v>
      </c>
      <c r="BA59" s="2">
        <v>0</v>
      </c>
      <c r="BB59" s="2">
        <f t="shared" si="21"/>
        <v>0</v>
      </c>
      <c r="BC59" s="2">
        <f t="shared" si="22"/>
        <v>0</v>
      </c>
      <c r="BD59" s="2">
        <f t="shared" si="23"/>
        <v>0</v>
      </c>
      <c r="BF59" s="5"/>
    </row>
    <row r="60" spans="1:58" x14ac:dyDescent="0.35">
      <c r="A60" s="75">
        <f t="shared" si="16"/>
        <v>41</v>
      </c>
      <c r="B60" s="2" t="str" cm="1">
        <f t="array" ref="B60">IFERROR(IF(INDEX($C$2:$C$84,MATCH(ROW()-1,$A$2:A$84,0))="",REPT(" ",SUM(IF(LEFT(B$2:B59)=" ",1,0))+1),SUBSTITUTE(INDEX($C$2:$C$84,MATCH(ROW()-1,$A$2:A$84,0)),"--","-")),REPT(" ",SUM(IF(LEFT(B$2:B59)=" ",1,0))+1))</f>
        <v xml:space="preserve">                                                       </v>
      </c>
      <c r="C60" s="76" t="str" cm="1">
        <f t="array" ref="C60">IF(INDEX('Dept List'!$A$1:$P$100,ROW(),2*('New GL Gauge'!$H$3-2022)-1)=0,"",INDEX('Dept List'!$A$1:$P$100,ROW(),2*('New GL Gauge'!$H$3-2022)-1))</f>
        <v xml:space="preserve"> ¬ ¬ ¬ School of Sport</v>
      </c>
      <c r="D60" s="90" cm="1">
        <f t="array" ref="D60">IF(INDEX('Dept List'!$A$1:$P$100,ROW(),2*('New GL Gauge'!$H$3-2022))=0,"",INDEX('Dept List'!$A$1:$P$100,ROW(),2*('New GL Gauge'!$H$3-2022)))</f>
        <v>5</v>
      </c>
      <c r="E60" s="2">
        <f>IFERROR(IF(TRIM(SUBSTITUTE($C60," ¬",""))="","",SUMIF(INDEX($G:$XFD,0,$D60),TRIM(SUBSTITUTE($C60," ¬","")),INDEX($G:$XFD,0,MATCH('New GL Gauge'!$H$3,$1:$1,0)+3))),"")</f>
        <v>6</v>
      </c>
      <c r="F60" s="2">
        <f>IFERROR(IF(TRIM(SUBSTITUTE($C60," ¬",""))="","",SUMIF(INDEX($G:$XFD,0,$D60),TRIM(SUBSTITUTE($C60," ¬","")),INDEX($G:$XFD,0,MATCH('New GL Gauge'!$H$3,$1:$1,0)+4))),"")</f>
        <v>12</v>
      </c>
      <c r="G60" s="79" t="s">
        <v>3</v>
      </c>
      <c r="H60" s="82" t="s">
        <v>128</v>
      </c>
      <c r="I60" s="79" t="s">
        <v>128</v>
      </c>
      <c r="J60" s="79" t="s">
        <v>128</v>
      </c>
      <c r="K60" s="79" t="s">
        <v>128</v>
      </c>
      <c r="L60" s="79" t="s">
        <v>128</v>
      </c>
      <c r="M60" s="2" t="s">
        <v>76</v>
      </c>
      <c r="N60" s="2">
        <v>29</v>
      </c>
      <c r="O60" s="6">
        <f t="shared" si="17"/>
        <v>0</v>
      </c>
      <c r="P60" s="2">
        <v>0</v>
      </c>
      <c r="Q60" s="2">
        <v>0</v>
      </c>
      <c r="R60" s="2">
        <v>0</v>
      </c>
      <c r="S60" s="2">
        <v>0</v>
      </c>
      <c r="T60" s="2">
        <v>0</v>
      </c>
      <c r="U60" s="2">
        <f t="shared" si="10"/>
        <v>0</v>
      </c>
      <c r="V60" s="2">
        <f t="shared" si="11"/>
        <v>0</v>
      </c>
      <c r="W60" s="2">
        <f t="shared" si="12"/>
        <v>0</v>
      </c>
      <c r="Y60" s="5"/>
      <c r="Z60" s="6">
        <f t="shared" si="18"/>
        <v>0</v>
      </c>
      <c r="AA60" s="2">
        <v>0</v>
      </c>
      <c r="AB60" s="2">
        <v>0</v>
      </c>
      <c r="AC60" s="2">
        <v>0</v>
      </c>
      <c r="AD60" s="2">
        <v>0</v>
      </c>
      <c r="AE60" s="2">
        <v>0</v>
      </c>
      <c r="AF60" s="2">
        <f t="shared" si="13"/>
        <v>0</v>
      </c>
      <c r="AG60" s="2">
        <f t="shared" si="14"/>
        <v>0</v>
      </c>
      <c r="AH60" s="2">
        <f t="shared" si="15"/>
        <v>0</v>
      </c>
      <c r="AJ60" s="5"/>
      <c r="AK60" s="2">
        <f t="shared" si="19"/>
        <v>0</v>
      </c>
      <c r="AL60" s="2">
        <v>0</v>
      </c>
      <c r="AM60" s="2">
        <v>0</v>
      </c>
      <c r="AN60" s="2">
        <v>0</v>
      </c>
      <c r="AO60" s="2">
        <v>0</v>
      </c>
      <c r="AP60" s="2">
        <v>0</v>
      </c>
      <c r="AQ60" s="2">
        <f t="shared" si="3"/>
        <v>0</v>
      </c>
      <c r="AR60" s="2">
        <f t="shared" si="4"/>
        <v>0</v>
      </c>
      <c r="AS60" s="2">
        <f t="shared" si="5"/>
        <v>0</v>
      </c>
      <c r="AV60" s="6">
        <f t="shared" si="20"/>
        <v>0</v>
      </c>
      <c r="AW60" s="2">
        <v>0</v>
      </c>
      <c r="AX60" s="2">
        <v>0</v>
      </c>
      <c r="AY60" s="2">
        <v>0</v>
      </c>
      <c r="AZ60" s="2">
        <v>0</v>
      </c>
      <c r="BA60" s="2">
        <v>0</v>
      </c>
      <c r="BB60" s="2">
        <f t="shared" si="21"/>
        <v>0</v>
      </c>
      <c r="BC60" s="2">
        <f t="shared" si="22"/>
        <v>0</v>
      </c>
      <c r="BD60" s="2">
        <f t="shared" si="23"/>
        <v>0</v>
      </c>
      <c r="BF60" s="5"/>
    </row>
    <row r="61" spans="1:58" x14ac:dyDescent="0.35">
      <c r="A61" s="75">
        <f t="shared" si="16"/>
        <v>42</v>
      </c>
      <c r="B61" s="2" t="str" cm="1">
        <f t="array" ref="B61">IFERROR(IF(INDEX($C$2:$C$84,MATCH(ROW()-1,$A$2:A$84,0))="",REPT(" ",SUM(IF(LEFT(B$2:B60)=" ",1,0))+1),SUBSTITUTE(INDEX($C$2:$C$84,MATCH(ROW()-1,$A$2:A$84,0)),"--","-")),REPT(" ",SUM(IF(LEFT(B$2:B60)=" ",1,0))+1))</f>
        <v xml:space="preserve">                                                        </v>
      </c>
      <c r="C61" s="76" t="str" cm="1">
        <f t="array" ref="C61">IF(INDEX('Dept List'!$A$1:$P$100,ROW(),2*('New GL Gauge'!$H$3-2022)-1)=0,"",INDEX('Dept List'!$A$1:$P$100,ROW(),2*('New GL Gauge'!$H$3-2022)-1))</f>
        <v xml:space="preserve"> ¬ ¬ Revenue and Projects</v>
      </c>
      <c r="D61" s="90" cm="1">
        <f t="array" ref="D61">IF(INDEX('Dept List'!$A$1:$P$100,ROW(),2*('New GL Gauge'!$H$3-2022))=0,"",INDEX('Dept List'!$A$1:$P$100,ROW(),2*('New GL Gauge'!$H$3-2022)))</f>
        <v>4</v>
      </c>
      <c r="E61" s="2">
        <f>IFERROR(IF(TRIM(SUBSTITUTE($C61," ¬",""))="","",SUMIF(INDEX($G:$XFD,0,$D61),TRIM(SUBSTITUTE($C61," ¬","")),INDEX($G:$XFD,0,MATCH('New GL Gauge'!$H$3,$1:$1,0)+3))),"")</f>
        <v>27</v>
      </c>
      <c r="F61" s="2">
        <f>IFERROR(IF(TRIM(SUBSTITUTE($C61," ¬",""))="","",SUMIF(INDEX($G:$XFD,0,$D61),TRIM(SUBSTITUTE($C61," ¬","")),INDEX($G:$XFD,0,MATCH('New GL Gauge'!$H$3,$1:$1,0)+4))),"")</f>
        <v>138</v>
      </c>
      <c r="G61" s="79" t="s">
        <v>3</v>
      </c>
      <c r="H61" s="82" t="s">
        <v>128</v>
      </c>
      <c r="I61" s="79" t="s">
        <v>128</v>
      </c>
      <c r="J61" s="79" t="s">
        <v>128</v>
      </c>
      <c r="K61" s="79" t="s">
        <v>128</v>
      </c>
      <c r="L61" s="79" t="s">
        <v>128</v>
      </c>
      <c r="M61" s="2" t="s">
        <v>76</v>
      </c>
      <c r="N61" s="2">
        <v>30</v>
      </c>
      <c r="O61" s="6">
        <f t="shared" si="17"/>
        <v>0</v>
      </c>
      <c r="P61" s="2">
        <v>0</v>
      </c>
      <c r="Q61" s="2">
        <v>0</v>
      </c>
      <c r="R61" s="2">
        <v>0</v>
      </c>
      <c r="S61" s="2">
        <v>0</v>
      </c>
      <c r="T61" s="2">
        <v>0</v>
      </c>
      <c r="U61" s="2">
        <f t="shared" si="10"/>
        <v>0</v>
      </c>
      <c r="V61" s="2">
        <f t="shared" si="11"/>
        <v>0</v>
      </c>
      <c r="W61" s="2">
        <f t="shared" si="12"/>
        <v>0</v>
      </c>
      <c r="Y61" s="5"/>
      <c r="Z61" s="6">
        <f t="shared" si="18"/>
        <v>0</v>
      </c>
      <c r="AA61" s="2">
        <v>0</v>
      </c>
      <c r="AB61" s="2">
        <v>0</v>
      </c>
      <c r="AC61" s="2">
        <v>0</v>
      </c>
      <c r="AD61" s="2">
        <v>0</v>
      </c>
      <c r="AE61" s="2">
        <v>0</v>
      </c>
      <c r="AF61" s="2">
        <f t="shared" si="13"/>
        <v>0</v>
      </c>
      <c r="AG61" s="2">
        <f t="shared" si="14"/>
        <v>0</v>
      </c>
      <c r="AH61" s="2">
        <f t="shared" si="15"/>
        <v>0</v>
      </c>
      <c r="AJ61" s="5"/>
      <c r="AK61" s="2">
        <f t="shared" si="19"/>
        <v>0</v>
      </c>
      <c r="AL61" s="2">
        <v>0</v>
      </c>
      <c r="AM61" s="2">
        <v>0</v>
      </c>
      <c r="AN61" s="2">
        <v>0</v>
      </c>
      <c r="AO61" s="2">
        <v>0</v>
      </c>
      <c r="AP61" s="2">
        <v>0</v>
      </c>
      <c r="AQ61" s="2">
        <f t="shared" si="3"/>
        <v>0</v>
      </c>
      <c r="AR61" s="2">
        <f t="shared" si="4"/>
        <v>0</v>
      </c>
      <c r="AS61" s="2">
        <f t="shared" si="5"/>
        <v>0</v>
      </c>
      <c r="AV61" s="6">
        <f t="shared" si="20"/>
        <v>0</v>
      </c>
      <c r="AW61" s="2">
        <v>0</v>
      </c>
      <c r="AX61" s="2">
        <v>0</v>
      </c>
      <c r="AY61" s="2">
        <v>0</v>
      </c>
      <c r="AZ61" s="2">
        <v>0</v>
      </c>
      <c r="BA61" s="2">
        <v>0</v>
      </c>
      <c r="BB61" s="2">
        <f t="shared" si="21"/>
        <v>0</v>
      </c>
      <c r="BC61" s="2">
        <f t="shared" si="22"/>
        <v>0</v>
      </c>
      <c r="BD61" s="2">
        <f t="shared" si="23"/>
        <v>0</v>
      </c>
      <c r="BF61" s="5"/>
    </row>
    <row r="62" spans="1:58" x14ac:dyDescent="0.35">
      <c r="A62" s="75">
        <f t="shared" si="16"/>
        <v>43</v>
      </c>
      <c r="B62" s="2" t="str" cm="1">
        <f t="array" ref="B62">IFERROR(IF(INDEX($C$2:$C$84,MATCH(ROW()-1,$A$2:A$84,0))="",REPT(" ",SUM(IF(LEFT(B$2:B61)=" ",1,0))+1),SUBSTITUTE(INDEX($C$2:$C$84,MATCH(ROW()-1,$A$2:A$84,0)),"--","-")),REPT(" ",SUM(IF(LEFT(B$2:B61)=" ",1,0))+1))</f>
        <v xml:space="preserve">                                                         </v>
      </c>
      <c r="C62" s="76" t="str" cm="1">
        <f t="array" ref="C62">IF(INDEX('Dept List'!$A$1:$P$100,ROW(),2*('New GL Gauge'!$H$3-2022)-1)=0,"",INDEX('Dept List'!$A$1:$P$100,ROW(),2*('New GL Gauge'!$H$3-2022)-1))</f>
        <v xml:space="preserve"> ¬ ¬ Participation</v>
      </c>
      <c r="D62" s="90" cm="1">
        <f t="array" ref="D62">IF(INDEX('Dept List'!$A$1:$P$100,ROW(),2*('New GL Gauge'!$H$3-2022))=0,"",INDEX('Dept List'!$A$1:$P$100,ROW(),2*('New GL Gauge'!$H$3-2022)))</f>
        <v>5</v>
      </c>
      <c r="E62" s="2">
        <f>IFERROR(IF(TRIM(SUBSTITUTE($C62," ¬",""))="","",SUMIF(INDEX($G:$XFD,0,$D62),TRIM(SUBSTITUTE($C62," ¬","")),INDEX($G:$XFD,0,MATCH('New GL Gauge'!$H$3,$1:$1,0)+3))),"")</f>
        <v>22</v>
      </c>
      <c r="F62" s="2">
        <f>IFERROR(IF(TRIM(SUBSTITUTE($C62," ¬",""))="","",SUMIF(INDEX($G:$XFD,0,$D62),TRIM(SUBSTITUTE($C62," ¬","")),INDEX($G:$XFD,0,MATCH('New GL Gauge'!$H$3,$1:$1,0)+4))),"")</f>
        <v>86</v>
      </c>
      <c r="G62" s="79" t="s">
        <v>3</v>
      </c>
      <c r="H62" s="82" t="s">
        <v>128</v>
      </c>
      <c r="I62" s="79" t="s">
        <v>110</v>
      </c>
      <c r="J62" s="79" t="s">
        <v>110</v>
      </c>
      <c r="K62" s="79" t="s">
        <v>110</v>
      </c>
      <c r="L62" s="79" t="s">
        <v>110</v>
      </c>
      <c r="M62" s="2" t="s">
        <v>3</v>
      </c>
      <c r="N62" s="2">
        <v>1</v>
      </c>
      <c r="O62" s="6">
        <f t="shared" ref="O62:O91" si="24">SUM(U62:W62)</f>
        <v>27</v>
      </c>
      <c r="P62" s="2">
        <v>6</v>
      </c>
      <c r="Q62" s="2">
        <v>10</v>
      </c>
      <c r="R62" s="2">
        <v>7</v>
      </c>
      <c r="S62" s="2">
        <v>4</v>
      </c>
      <c r="T62" s="2">
        <v>0</v>
      </c>
      <c r="U62" s="2">
        <f t="shared" si="10"/>
        <v>16</v>
      </c>
      <c r="V62" s="2">
        <f t="shared" si="11"/>
        <v>7</v>
      </c>
      <c r="W62" s="2">
        <f t="shared" si="12"/>
        <v>4</v>
      </c>
      <c r="X62" s="2">
        <f>MAX(O62:O91)</f>
        <v>27</v>
      </c>
      <c r="Y62" s="5">
        <v>33</v>
      </c>
      <c r="Z62" s="6">
        <f t="shared" ref="Z62:Z91" si="25">SUM(AF62:AH62)</f>
        <v>1</v>
      </c>
      <c r="AA62" s="2">
        <v>0</v>
      </c>
      <c r="AB62" s="2">
        <v>0</v>
      </c>
      <c r="AC62" s="2">
        <v>1</v>
      </c>
      <c r="AD62" s="2">
        <v>0</v>
      </c>
      <c r="AE62" s="2">
        <v>0</v>
      </c>
      <c r="AF62" s="2">
        <f t="shared" si="13"/>
        <v>0</v>
      </c>
      <c r="AG62" s="2">
        <f t="shared" si="14"/>
        <v>1</v>
      </c>
      <c r="AH62" s="2">
        <f t="shared" si="15"/>
        <v>0</v>
      </c>
      <c r="AI62" s="2">
        <f>MAX(Z62:Z91)</f>
        <v>1</v>
      </c>
      <c r="AJ62" s="5"/>
      <c r="AK62" s="2">
        <f t="shared" ref="AK62:AK91" si="26">SUM(AQ62:AS62)</f>
        <v>0</v>
      </c>
      <c r="AL62" s="2">
        <v>0</v>
      </c>
      <c r="AM62" s="2">
        <v>0</v>
      </c>
      <c r="AN62" s="2">
        <v>0</v>
      </c>
      <c r="AO62" s="2">
        <v>0</v>
      </c>
      <c r="AP62" s="2">
        <v>0</v>
      </c>
      <c r="AQ62" s="2">
        <f t="shared" si="3"/>
        <v>0</v>
      </c>
      <c r="AR62" s="2">
        <f t="shared" si="4"/>
        <v>0</v>
      </c>
      <c r="AS62" s="2">
        <f t="shared" si="5"/>
        <v>0</v>
      </c>
      <c r="AT62" s="2">
        <f>ROUND(SUM(AK62:AK91)/30,0)</f>
        <v>0</v>
      </c>
      <c r="AU62" s="2">
        <v>0</v>
      </c>
      <c r="AV62" s="6">
        <f t="shared" si="20"/>
        <v>0</v>
      </c>
      <c r="AW62" s="2">
        <v>0</v>
      </c>
      <c r="AX62" s="2">
        <v>0</v>
      </c>
      <c r="AY62" s="2">
        <v>0</v>
      </c>
      <c r="AZ62" s="2">
        <v>0</v>
      </c>
      <c r="BA62" s="2">
        <v>0</v>
      </c>
      <c r="BB62" s="2">
        <f t="shared" si="21"/>
        <v>0</v>
      </c>
      <c r="BC62" s="2">
        <f t="shared" si="22"/>
        <v>0</v>
      </c>
      <c r="BD62" s="2">
        <f t="shared" si="23"/>
        <v>0</v>
      </c>
      <c r="BE62" s="2">
        <f>ROUND(SUM(AV62:AV91)/30,0)</f>
        <v>0</v>
      </c>
      <c r="BF62" s="5">
        <v>0</v>
      </c>
    </row>
    <row r="63" spans="1:58" x14ac:dyDescent="0.35">
      <c r="A63" s="75">
        <f t="shared" si="16"/>
        <v>43</v>
      </c>
      <c r="B63" s="2" t="str" cm="1">
        <f t="array" ref="B63">IFERROR(IF(INDEX($C$2:$C$84,MATCH(ROW()-1,$A$2:A$84,0))="",REPT(" ",SUM(IF(LEFT(B$2:B62)=" ",1,0))+1),SUBSTITUTE(INDEX($C$2:$C$84,MATCH(ROW()-1,$A$2:A$84,0)),"--","-")),REPT(" ",SUM(IF(LEFT(B$2:B62)=" ",1,0))+1))</f>
        <v xml:space="preserve">                                                          </v>
      </c>
      <c r="C63" s="76" t="str" cm="1">
        <f t="array" ref="C63">IF(INDEX('Dept List'!$A$1:$P$100,ROW(),2*('New GL Gauge'!$H$3-2022)-1)=0,"",INDEX('Dept List'!$A$1:$P$100,ROW(),2*('New GL Gauge'!$H$3-2022)-1))</f>
        <v xml:space="preserve"> ¬ ¬ ¬ Participation Sports Bank</v>
      </c>
      <c r="D63" s="90" cm="1">
        <f t="array" ref="D63">IF(INDEX('Dept List'!$A$1:$P$100,ROW(),2*('New GL Gauge'!$H$3-2022))=0,"",INDEX('Dept List'!$A$1:$P$100,ROW(),2*('New GL Gauge'!$H$3-2022)))</f>
        <v>5</v>
      </c>
      <c r="E63" s="2">
        <f>IFERROR(IF(TRIM(SUBSTITUTE($C63," ¬",""))="","",SUMIF(INDEX($G:$XFD,0,$D63),TRIM(SUBSTITUTE($C63," ¬","")),INDEX($G:$XFD,0,MATCH('New GL Gauge'!$H$3,$1:$1,0)+3))),"")</f>
        <v>1</v>
      </c>
      <c r="F63" s="2">
        <f>IFERROR(IF(TRIM(SUBSTITUTE($C63," ¬",""))="","",SUMIF(INDEX($G:$XFD,0,$D63),TRIM(SUBSTITUTE($C63," ¬","")),INDEX($G:$XFD,0,MATCH('New GL Gauge'!$H$3,$1:$1,0)+4))),"")</f>
        <v>34</v>
      </c>
      <c r="G63" s="79" t="s">
        <v>3</v>
      </c>
      <c r="H63" s="82" t="s">
        <v>128</v>
      </c>
      <c r="I63" s="79" t="s">
        <v>110</v>
      </c>
      <c r="J63" s="79" t="s">
        <v>110</v>
      </c>
      <c r="K63" s="79" t="s">
        <v>110</v>
      </c>
      <c r="L63" s="79" t="s">
        <v>110</v>
      </c>
      <c r="M63" s="2" t="s">
        <v>3</v>
      </c>
      <c r="N63" s="2">
        <v>2</v>
      </c>
      <c r="O63" s="6">
        <f t="shared" si="24"/>
        <v>27</v>
      </c>
      <c r="P63" s="2">
        <v>5</v>
      </c>
      <c r="Q63" s="2">
        <v>7</v>
      </c>
      <c r="R63" s="2">
        <v>13</v>
      </c>
      <c r="S63" s="2">
        <v>2</v>
      </c>
      <c r="T63" s="2">
        <v>0</v>
      </c>
      <c r="U63" s="2">
        <f t="shared" si="10"/>
        <v>12</v>
      </c>
      <c r="V63" s="2">
        <f t="shared" si="11"/>
        <v>13</v>
      </c>
      <c r="W63" s="2">
        <f t="shared" si="12"/>
        <v>2</v>
      </c>
      <c r="Y63" s="5"/>
      <c r="Z63" s="6">
        <f t="shared" si="25"/>
        <v>1</v>
      </c>
      <c r="AA63" s="2">
        <v>0</v>
      </c>
      <c r="AB63" s="2">
        <v>0</v>
      </c>
      <c r="AC63" s="2">
        <v>1</v>
      </c>
      <c r="AD63" s="2">
        <v>0</v>
      </c>
      <c r="AE63" s="2">
        <v>0</v>
      </c>
      <c r="AF63" s="2">
        <f t="shared" si="13"/>
        <v>0</v>
      </c>
      <c r="AG63" s="2">
        <f t="shared" si="14"/>
        <v>1</v>
      </c>
      <c r="AH63" s="2">
        <f t="shared" si="15"/>
        <v>0</v>
      </c>
      <c r="AJ63" s="5"/>
      <c r="AK63" s="2">
        <f t="shared" si="26"/>
        <v>0</v>
      </c>
      <c r="AL63" s="2">
        <v>0</v>
      </c>
      <c r="AM63" s="2">
        <v>0</v>
      </c>
      <c r="AN63" s="2">
        <v>0</v>
      </c>
      <c r="AO63" s="2">
        <v>0</v>
      </c>
      <c r="AP63" s="2">
        <v>0</v>
      </c>
      <c r="AQ63" s="2">
        <f t="shared" si="3"/>
        <v>0</v>
      </c>
      <c r="AR63" s="2">
        <f t="shared" si="4"/>
        <v>0</v>
      </c>
      <c r="AS63" s="2">
        <f t="shared" si="5"/>
        <v>0</v>
      </c>
      <c r="AV63" s="6">
        <f t="shared" si="20"/>
        <v>0</v>
      </c>
      <c r="AW63" s="2">
        <v>0</v>
      </c>
      <c r="AX63" s="2">
        <v>0</v>
      </c>
      <c r="AY63" s="2">
        <v>0</v>
      </c>
      <c r="AZ63" s="2">
        <v>0</v>
      </c>
      <c r="BA63" s="2">
        <v>0</v>
      </c>
      <c r="BB63" s="2">
        <f t="shared" si="21"/>
        <v>0</v>
      </c>
      <c r="BC63" s="2">
        <f t="shared" si="22"/>
        <v>0</v>
      </c>
      <c r="BD63" s="2">
        <f t="shared" si="23"/>
        <v>0</v>
      </c>
      <c r="BF63" s="5"/>
    </row>
    <row r="64" spans="1:58" x14ac:dyDescent="0.35">
      <c r="A64" s="75">
        <f t="shared" si="16"/>
        <v>43</v>
      </c>
      <c r="B64" s="2" t="str" cm="1">
        <f t="array" ref="B64">IFERROR(IF(INDEX($C$2:$C$84,MATCH(ROW()-1,$A$2:A$84,0))="",REPT(" ",SUM(IF(LEFT(B$2:B63)=" ",1,0))+1),SUBSTITUTE(INDEX($C$2:$C$84,MATCH(ROW()-1,$A$2:A$84,0)),"--","-")),REPT(" ",SUM(IF(LEFT(B$2:B63)=" ",1,0))+1))</f>
        <v xml:space="preserve">                                                           </v>
      </c>
      <c r="C64" s="76" t="str" cm="1">
        <f t="array" ref="C64">IF(INDEX('Dept List'!$A$1:$P$100,ROW(),2*('New GL Gauge'!$H$3-2022)-1)=0,"",INDEX('Dept List'!$A$1:$P$100,ROW(),2*('New GL Gauge'!$H$3-2022)-1))</f>
        <v xml:space="preserve"> ¬ ¬ ¬ Digital and Customer Experience</v>
      </c>
      <c r="D64" s="90" cm="1">
        <f t="array" ref="D64">IF(INDEX('Dept List'!$A$1:$P$100,ROW(),2*('New GL Gauge'!$H$3-2022))=0,"",INDEX('Dept List'!$A$1:$P$100,ROW(),2*('New GL Gauge'!$H$3-2022)))</f>
        <v>5</v>
      </c>
      <c r="E64" s="2">
        <f>IFERROR(IF(TRIM(SUBSTITUTE($C64," ¬",""))="","",SUMIF(INDEX($G:$XFD,0,$D64),TRIM(SUBSTITUTE($C64," ¬","")),INDEX($G:$XFD,0,MATCH('New GL Gauge'!$H$3,$1:$1,0)+3))),"")</f>
        <v>4</v>
      </c>
      <c r="F64" s="2">
        <f>IFERROR(IF(TRIM(SUBSTITUTE($C64," ¬",""))="","",SUMIF(INDEX($G:$XFD,0,$D64),TRIM(SUBSTITUTE($C64," ¬","")),INDEX($G:$XFD,0,MATCH('New GL Gauge'!$H$3,$1:$1,0)+4))),"")</f>
        <v>18</v>
      </c>
      <c r="G64" s="79" t="s">
        <v>3</v>
      </c>
      <c r="H64" s="82" t="s">
        <v>128</v>
      </c>
      <c r="I64" s="79" t="s">
        <v>110</v>
      </c>
      <c r="J64" s="79" t="s">
        <v>110</v>
      </c>
      <c r="K64" s="79" t="s">
        <v>110</v>
      </c>
      <c r="L64" s="79" t="s">
        <v>110</v>
      </c>
      <c r="M64" s="2" t="s">
        <v>3</v>
      </c>
      <c r="N64" s="2">
        <v>3</v>
      </c>
      <c r="O64" s="6">
        <f t="shared" si="24"/>
        <v>27</v>
      </c>
      <c r="P64" s="2">
        <v>13</v>
      </c>
      <c r="Q64" s="2">
        <v>7</v>
      </c>
      <c r="R64" s="2">
        <v>7</v>
      </c>
      <c r="S64" s="2">
        <v>0</v>
      </c>
      <c r="T64" s="2">
        <v>0</v>
      </c>
      <c r="U64" s="2">
        <f t="shared" si="10"/>
        <v>20</v>
      </c>
      <c r="V64" s="2">
        <f t="shared" si="11"/>
        <v>7</v>
      </c>
      <c r="W64" s="2">
        <f t="shared" si="12"/>
        <v>0</v>
      </c>
      <c r="Y64" s="5"/>
      <c r="Z64" s="6">
        <f t="shared" si="25"/>
        <v>1</v>
      </c>
      <c r="AA64" s="2">
        <v>1</v>
      </c>
      <c r="AB64" s="2">
        <v>0</v>
      </c>
      <c r="AC64" s="2">
        <v>0</v>
      </c>
      <c r="AD64" s="2">
        <v>0</v>
      </c>
      <c r="AE64" s="2">
        <v>0</v>
      </c>
      <c r="AF64" s="2">
        <f t="shared" si="13"/>
        <v>1</v>
      </c>
      <c r="AG64" s="2">
        <f t="shared" si="14"/>
        <v>0</v>
      </c>
      <c r="AH64" s="2">
        <f t="shared" si="15"/>
        <v>0</v>
      </c>
      <c r="AJ64" s="5"/>
      <c r="AK64" s="2">
        <f t="shared" si="26"/>
        <v>0</v>
      </c>
      <c r="AL64" s="2">
        <v>0</v>
      </c>
      <c r="AM64" s="2">
        <v>0</v>
      </c>
      <c r="AN64" s="2">
        <v>0</v>
      </c>
      <c r="AO64" s="2">
        <v>0</v>
      </c>
      <c r="AP64" s="2">
        <v>0</v>
      </c>
      <c r="AQ64" s="2">
        <f t="shared" si="3"/>
        <v>0</v>
      </c>
      <c r="AR64" s="2">
        <f t="shared" si="4"/>
        <v>0</v>
      </c>
      <c r="AS64" s="2">
        <f t="shared" si="5"/>
        <v>0</v>
      </c>
      <c r="AV64" s="6">
        <f t="shared" si="20"/>
        <v>0</v>
      </c>
      <c r="AW64" s="2">
        <v>0</v>
      </c>
      <c r="AX64" s="2">
        <v>0</v>
      </c>
      <c r="AY64" s="2">
        <v>0</v>
      </c>
      <c r="AZ64" s="2">
        <v>0</v>
      </c>
      <c r="BA64" s="2">
        <v>0</v>
      </c>
      <c r="BB64" s="2">
        <f t="shared" si="21"/>
        <v>0</v>
      </c>
      <c r="BC64" s="2">
        <f t="shared" si="22"/>
        <v>0</v>
      </c>
      <c r="BD64" s="2">
        <f t="shared" si="23"/>
        <v>0</v>
      </c>
      <c r="BF64" s="5"/>
    </row>
    <row r="65" spans="1:58" x14ac:dyDescent="0.35">
      <c r="A65" s="75">
        <f t="shared" si="16"/>
        <v>44</v>
      </c>
      <c r="B65" s="2" t="str" cm="1">
        <f t="array" ref="B65">IFERROR(IF(INDEX($C$2:$C$84,MATCH(ROW()-1,$A$2:A$84,0))="",REPT(" ",SUM(IF(LEFT(B$2:B64)=" ",1,0))+1),SUBSTITUTE(INDEX($C$2:$C$84,MATCH(ROW()-1,$A$2:A$84,0)),"--","-")),REPT(" ",SUM(IF(LEFT(B$2:B64)=" ",1,0))+1))</f>
        <v xml:space="preserve">                                                            </v>
      </c>
      <c r="C65" s="76" t="str" cm="1">
        <f t="array" ref="C65">IF(INDEX('Dept List'!$A$1:$P$100,ROW(),2*('New GL Gauge'!$H$3-2022)-1)=0,"",INDEX('Dept List'!$A$1:$P$100,ROW(),2*('New GL Gauge'!$H$3-2022)-1))</f>
        <v xml:space="preserve"> ¬ Libraries and Communities</v>
      </c>
      <c r="D65" s="90" cm="1">
        <f t="array" ref="D65">IF(INDEX('Dept List'!$A$1:$P$100,ROW(),2*('New GL Gauge'!$H$3-2022))=0,"",INDEX('Dept List'!$A$1:$P$100,ROW(),2*('New GL Gauge'!$H$3-2022)))</f>
        <v>3</v>
      </c>
      <c r="E65" s="2">
        <f>IFERROR(IF(TRIM(SUBSTITUTE($C65," ¬",""))="","",SUMIF(INDEX($G:$XFD,0,$D65),TRIM(SUBSTITUTE($C65," ¬","")),INDEX($G:$XFD,0,MATCH('New GL Gauge'!$H$3,$1:$1,0)+3))),"")</f>
        <v>307</v>
      </c>
      <c r="F65" s="2">
        <f>IFERROR(IF(TRIM(SUBSTITUTE($C65," ¬",""))="","",SUMIF(INDEX($G:$XFD,0,$D65),TRIM(SUBSTITUTE($C65," ¬","")),INDEX($G:$XFD,0,MATCH('New GL Gauge'!$H$3,$1:$1,0)+4))),"")</f>
        <v>589</v>
      </c>
      <c r="G65" s="79" t="s">
        <v>3</v>
      </c>
      <c r="H65" s="82" t="s">
        <v>128</v>
      </c>
      <c r="I65" s="79" t="s">
        <v>110</v>
      </c>
      <c r="J65" s="79" t="s">
        <v>110</v>
      </c>
      <c r="K65" s="79" t="s">
        <v>110</v>
      </c>
      <c r="L65" s="79" t="s">
        <v>110</v>
      </c>
      <c r="M65" s="2" t="s">
        <v>3</v>
      </c>
      <c r="N65" s="2">
        <v>4</v>
      </c>
      <c r="O65" s="6">
        <f t="shared" si="24"/>
        <v>27</v>
      </c>
      <c r="P65" s="2">
        <v>18</v>
      </c>
      <c r="Q65" s="2">
        <v>4</v>
      </c>
      <c r="R65" s="2">
        <v>4</v>
      </c>
      <c r="S65" s="2">
        <v>1</v>
      </c>
      <c r="T65" s="2">
        <v>0</v>
      </c>
      <c r="U65" s="2">
        <f t="shared" si="10"/>
        <v>22</v>
      </c>
      <c r="V65" s="2">
        <f t="shared" si="11"/>
        <v>4</v>
      </c>
      <c r="W65" s="2">
        <f t="shared" si="12"/>
        <v>1</v>
      </c>
      <c r="Y65" s="5"/>
      <c r="Z65" s="6">
        <f t="shared" si="25"/>
        <v>1</v>
      </c>
      <c r="AA65" s="2">
        <v>1</v>
      </c>
      <c r="AB65" s="2">
        <v>0</v>
      </c>
      <c r="AC65" s="2">
        <v>0</v>
      </c>
      <c r="AD65" s="2">
        <v>0</v>
      </c>
      <c r="AE65" s="2">
        <v>0</v>
      </c>
      <c r="AF65" s="2">
        <f t="shared" si="13"/>
        <v>1</v>
      </c>
      <c r="AG65" s="2">
        <f t="shared" si="14"/>
        <v>0</v>
      </c>
      <c r="AH65" s="2">
        <f t="shared" si="15"/>
        <v>0</v>
      </c>
      <c r="AJ65" s="5"/>
      <c r="AK65" s="2">
        <f t="shared" si="26"/>
        <v>0</v>
      </c>
      <c r="AL65" s="2">
        <v>0</v>
      </c>
      <c r="AM65" s="2">
        <v>0</v>
      </c>
      <c r="AN65" s="2">
        <v>0</v>
      </c>
      <c r="AO65" s="2">
        <v>0</v>
      </c>
      <c r="AP65" s="2">
        <v>0</v>
      </c>
      <c r="AQ65" s="2">
        <f t="shared" si="3"/>
        <v>0</v>
      </c>
      <c r="AR65" s="2">
        <f t="shared" si="4"/>
        <v>0</v>
      </c>
      <c r="AS65" s="2">
        <f t="shared" si="5"/>
        <v>0</v>
      </c>
      <c r="AV65" s="6">
        <f t="shared" si="20"/>
        <v>0</v>
      </c>
      <c r="AW65" s="2">
        <v>0</v>
      </c>
      <c r="AX65" s="2">
        <v>0</v>
      </c>
      <c r="AY65" s="2">
        <v>0</v>
      </c>
      <c r="AZ65" s="2">
        <v>0</v>
      </c>
      <c r="BA65" s="2">
        <v>0</v>
      </c>
      <c r="BB65" s="2">
        <f t="shared" si="21"/>
        <v>0</v>
      </c>
      <c r="BC65" s="2">
        <f t="shared" si="22"/>
        <v>0</v>
      </c>
      <c r="BD65" s="2">
        <f t="shared" si="23"/>
        <v>0</v>
      </c>
      <c r="BF65" s="5"/>
    </row>
    <row r="66" spans="1:58" x14ac:dyDescent="0.35">
      <c r="A66" s="75">
        <f t="shared" si="16"/>
        <v>45</v>
      </c>
      <c r="B66" s="2" t="str" cm="1">
        <f t="array" ref="B66">IFERROR(IF(INDEX($C$2:$C$84,MATCH(ROW()-1,$A$2:A$84,0))="",REPT(" ",SUM(IF(LEFT(B$2:B65)=" ",1,0))+1),SUBSTITUTE(INDEX($C$2:$C$84,MATCH(ROW()-1,$A$2:A$84,0)),"--","-")),REPT(" ",SUM(IF(LEFT(B$2:B65)=" ",1,0))+1))</f>
        <v xml:space="preserve">                                                             </v>
      </c>
      <c r="C66" s="76" t="str" cm="1">
        <f t="array" ref="C66">IF(INDEX('Dept List'!$A$1:$P$100,ROW(),2*('New GL Gauge'!$H$3-2022)-1)=0,"",INDEX('Dept List'!$A$1:$P$100,ROW(),2*('New GL Gauge'!$H$3-2022)-1))</f>
        <v xml:space="preserve"> ¬ ¬ Service Development</v>
      </c>
      <c r="D66" s="90" cm="1">
        <f t="array" ref="D66">IF(INDEX('Dept List'!$A$1:$P$100,ROW(),2*('New GL Gauge'!$H$3-2022))=0,"",INDEX('Dept List'!$A$1:$P$100,ROW(),2*('New GL Gauge'!$H$3-2022)))</f>
        <v>4</v>
      </c>
      <c r="E66" s="2">
        <f>IFERROR(IF(TRIM(SUBSTITUTE($C66," ¬",""))="","",SUMIF(INDEX($G:$XFD,0,$D66),TRIM(SUBSTITUTE($C66," ¬","")),INDEX($G:$XFD,0,MATCH('New GL Gauge'!$H$3,$1:$1,0)+3))),"")</f>
        <v>108</v>
      </c>
      <c r="F66" s="2">
        <f>IFERROR(IF(TRIM(SUBSTITUTE($C66," ¬",""))="","",SUMIF(INDEX($G:$XFD,0,$D66),TRIM(SUBSTITUTE($C66," ¬","")),INDEX($G:$XFD,0,MATCH('New GL Gauge'!$H$3,$1:$1,0)+4))),"")</f>
        <v>169</v>
      </c>
      <c r="G66" s="79" t="s">
        <v>3</v>
      </c>
      <c r="H66" s="82" t="s">
        <v>128</v>
      </c>
      <c r="I66" s="79" t="s">
        <v>110</v>
      </c>
      <c r="J66" s="79" t="s">
        <v>110</v>
      </c>
      <c r="K66" s="79" t="s">
        <v>110</v>
      </c>
      <c r="L66" s="79" t="s">
        <v>110</v>
      </c>
      <c r="M66" s="2" t="s">
        <v>3</v>
      </c>
      <c r="N66" s="2">
        <v>5</v>
      </c>
      <c r="O66" s="6">
        <f t="shared" si="24"/>
        <v>27</v>
      </c>
      <c r="P66" s="2">
        <v>7</v>
      </c>
      <c r="Q66" s="2">
        <v>11</v>
      </c>
      <c r="R66" s="2">
        <v>7</v>
      </c>
      <c r="S66" s="2">
        <v>2</v>
      </c>
      <c r="T66" s="2">
        <v>0</v>
      </c>
      <c r="U66" s="2">
        <f t="shared" si="10"/>
        <v>18</v>
      </c>
      <c r="V66" s="2">
        <f t="shared" si="11"/>
        <v>7</v>
      </c>
      <c r="W66" s="2">
        <f t="shared" si="12"/>
        <v>2</v>
      </c>
      <c r="Y66" s="5"/>
      <c r="Z66" s="6">
        <f t="shared" si="25"/>
        <v>1</v>
      </c>
      <c r="AA66" s="2">
        <v>1</v>
      </c>
      <c r="AB66" s="2">
        <v>0</v>
      </c>
      <c r="AC66" s="2">
        <v>0</v>
      </c>
      <c r="AD66" s="2">
        <v>0</v>
      </c>
      <c r="AE66" s="2">
        <v>0</v>
      </c>
      <c r="AF66" s="2">
        <f t="shared" si="13"/>
        <v>1</v>
      </c>
      <c r="AG66" s="2">
        <f t="shared" si="14"/>
        <v>0</v>
      </c>
      <c r="AH66" s="2">
        <f t="shared" si="15"/>
        <v>0</v>
      </c>
      <c r="AJ66" s="5"/>
      <c r="AK66" s="2">
        <f t="shared" si="26"/>
        <v>0</v>
      </c>
      <c r="AL66" s="2">
        <v>0</v>
      </c>
      <c r="AM66" s="2">
        <v>0</v>
      </c>
      <c r="AN66" s="2">
        <v>0</v>
      </c>
      <c r="AO66" s="2">
        <v>0</v>
      </c>
      <c r="AP66" s="2">
        <v>0</v>
      </c>
      <c r="AQ66" s="2">
        <f t="shared" si="3"/>
        <v>0</v>
      </c>
      <c r="AR66" s="2">
        <f t="shared" si="4"/>
        <v>0</v>
      </c>
      <c r="AS66" s="2">
        <f t="shared" si="5"/>
        <v>0</v>
      </c>
      <c r="AV66" s="6">
        <f t="shared" si="20"/>
        <v>0</v>
      </c>
      <c r="AW66" s="2">
        <v>0</v>
      </c>
      <c r="AX66" s="2">
        <v>0</v>
      </c>
      <c r="AY66" s="2">
        <v>0</v>
      </c>
      <c r="AZ66" s="2">
        <v>0</v>
      </c>
      <c r="BA66" s="2">
        <v>0</v>
      </c>
      <c r="BB66" s="2">
        <f t="shared" si="21"/>
        <v>0</v>
      </c>
      <c r="BC66" s="2">
        <f t="shared" si="22"/>
        <v>0</v>
      </c>
      <c r="BD66" s="2">
        <f t="shared" si="23"/>
        <v>0</v>
      </c>
      <c r="BF66" s="5"/>
    </row>
    <row r="67" spans="1:58" x14ac:dyDescent="0.35">
      <c r="A67" s="75">
        <f t="shared" si="16"/>
        <v>46</v>
      </c>
      <c r="B67" s="2" t="str" cm="1">
        <f t="array" ref="B67">IFERROR(IF(INDEX($C$2:$C$84,MATCH(ROW()-1,$A$2:A$84,0))="",REPT(" ",SUM(IF(LEFT(B$2:B66)=" ",1,0))+1),SUBSTITUTE(INDEX($C$2:$C$84,MATCH(ROW()-1,$A$2:A$84,0)),"--","-")),REPT(" ",SUM(IF(LEFT(B$2:B66)=" ",1,0))+1))</f>
        <v xml:space="preserve">                                                              </v>
      </c>
      <c r="C67" s="76" t="str" cm="1">
        <f t="array" ref="C67">IF(INDEX('Dept List'!$A$1:$P$100,ROW(),2*('New GL Gauge'!$H$3-2022)-1)=0,"",INDEX('Dept List'!$A$1:$P$100,ROW(),2*('New GL Gauge'!$H$3-2022)-1))</f>
        <v xml:space="preserve"> ¬ ¬ ¬ Adult Learning</v>
      </c>
      <c r="D67" s="90" cm="1">
        <f t="array" ref="D67">IF(INDEX('Dept List'!$A$1:$P$100,ROW(),2*('New GL Gauge'!$H$3-2022))=0,"",INDEX('Dept List'!$A$1:$P$100,ROW(),2*('New GL Gauge'!$H$3-2022)))</f>
        <v>5</v>
      </c>
      <c r="E67" s="2">
        <f>IFERROR(IF(TRIM(SUBSTITUTE($C67," ¬",""))="","",SUMIF(INDEX($G:$XFD,0,$D67),TRIM(SUBSTITUTE($C67," ¬","")),INDEX($G:$XFD,0,MATCH('New GL Gauge'!$H$3,$1:$1,0)+3))),"")</f>
        <v>23</v>
      </c>
      <c r="F67" s="2">
        <f>IFERROR(IF(TRIM(SUBSTITUTE($C67," ¬",""))="","",SUMIF(INDEX($G:$XFD,0,$D67),TRIM(SUBSTITUTE($C67," ¬","")),INDEX($G:$XFD,0,MATCH('New GL Gauge'!$H$3,$1:$1,0)+4))),"")</f>
        <v>37</v>
      </c>
      <c r="G67" s="79" t="s">
        <v>3</v>
      </c>
      <c r="H67" s="82" t="s">
        <v>128</v>
      </c>
      <c r="I67" s="79" t="s">
        <v>110</v>
      </c>
      <c r="J67" s="79" t="s">
        <v>110</v>
      </c>
      <c r="K67" s="79" t="s">
        <v>110</v>
      </c>
      <c r="L67" s="79" t="s">
        <v>110</v>
      </c>
      <c r="M67" s="2" t="s">
        <v>3</v>
      </c>
      <c r="N67" s="2">
        <v>6</v>
      </c>
      <c r="O67" s="6">
        <f t="shared" si="24"/>
        <v>27</v>
      </c>
      <c r="P67" s="2">
        <v>6</v>
      </c>
      <c r="Q67" s="2">
        <v>5</v>
      </c>
      <c r="R67" s="2">
        <v>14</v>
      </c>
      <c r="S67" s="2">
        <v>2</v>
      </c>
      <c r="T67" s="2">
        <v>0</v>
      </c>
      <c r="U67" s="2">
        <f t="shared" si="10"/>
        <v>11</v>
      </c>
      <c r="V67" s="2">
        <f t="shared" si="11"/>
        <v>14</v>
      </c>
      <c r="W67" s="2">
        <f t="shared" si="12"/>
        <v>2</v>
      </c>
      <c r="Y67" s="5"/>
      <c r="Z67" s="6">
        <f t="shared" si="25"/>
        <v>1</v>
      </c>
      <c r="AA67" s="2">
        <v>1</v>
      </c>
      <c r="AB67" s="2">
        <v>0</v>
      </c>
      <c r="AC67" s="2">
        <v>0</v>
      </c>
      <c r="AD67" s="2">
        <v>0</v>
      </c>
      <c r="AE67" s="2">
        <v>0</v>
      </c>
      <c r="AF67" s="2">
        <f t="shared" si="13"/>
        <v>1</v>
      </c>
      <c r="AG67" s="2">
        <f t="shared" si="14"/>
        <v>0</v>
      </c>
      <c r="AH67" s="2">
        <f t="shared" si="15"/>
        <v>0</v>
      </c>
      <c r="AJ67" s="5"/>
      <c r="AK67" s="2">
        <f t="shared" si="26"/>
        <v>0</v>
      </c>
      <c r="AL67" s="2">
        <v>0</v>
      </c>
      <c r="AM67" s="2">
        <v>0</v>
      </c>
      <c r="AN67" s="2">
        <v>0</v>
      </c>
      <c r="AO67" s="2">
        <v>0</v>
      </c>
      <c r="AP67" s="2">
        <v>0</v>
      </c>
      <c r="AQ67" s="2">
        <f t="shared" si="3"/>
        <v>0</v>
      </c>
      <c r="AR67" s="2">
        <f t="shared" si="4"/>
        <v>0</v>
      </c>
      <c r="AS67" s="2">
        <f t="shared" si="5"/>
        <v>0</v>
      </c>
      <c r="AV67" s="6">
        <f t="shared" si="20"/>
        <v>0</v>
      </c>
      <c r="AW67" s="2">
        <v>0</v>
      </c>
      <c r="AX67" s="2">
        <v>0</v>
      </c>
      <c r="AY67" s="2">
        <v>0</v>
      </c>
      <c r="AZ67" s="2">
        <v>0</v>
      </c>
      <c r="BA67" s="2">
        <v>0</v>
      </c>
      <c r="BB67" s="2">
        <f t="shared" si="21"/>
        <v>0</v>
      </c>
      <c r="BC67" s="2">
        <f t="shared" si="22"/>
        <v>0</v>
      </c>
      <c r="BD67" s="2">
        <f t="shared" si="23"/>
        <v>0</v>
      </c>
      <c r="BF67" s="5"/>
    </row>
    <row r="68" spans="1:58" x14ac:dyDescent="0.35">
      <c r="A68" s="75">
        <f t="shared" ref="A68:A84" si="27">IF($C68="",$A67+1,IF(OR($E68&lt;$A$1,$E68&gt;$F68),$A67,$A67+1))</f>
        <v>47</v>
      </c>
      <c r="B68" s="2" t="str" cm="1">
        <f t="array" ref="B68">IFERROR(IF(INDEX($C$2:$C$84,MATCH(ROW()-1,$A$2:A$84,0))="",REPT(" ",SUM(IF(LEFT(B$2:B67)=" ",1,0))+1),SUBSTITUTE(INDEX($C$2:$C$84,MATCH(ROW()-1,$A$2:A$84,0)),"--","-")),REPT(" ",SUM(IF(LEFT(B$2:B67)=" ",1,0))+1))</f>
        <v xml:space="preserve">                                                               </v>
      </c>
      <c r="C68" s="76" t="str" cm="1">
        <f t="array" ref="C68">IF(INDEX('Dept List'!$A$1:$P$100,ROW(),2*('New GL Gauge'!$H$3-2022)-1)=0,"",INDEX('Dept List'!$A$1:$P$100,ROW(),2*('New GL Gauge'!$H$3-2022)-1))</f>
        <v xml:space="preserve"> ¬ ¬ ¬ Wellbeing, Youth and Community Development</v>
      </c>
      <c r="D68" s="90" cm="1">
        <f t="array" ref="D68">IF(INDEX('Dept List'!$A$1:$P$100,ROW(),2*('New GL Gauge'!$H$3-2022))=0,"",INDEX('Dept List'!$A$1:$P$100,ROW(),2*('New GL Gauge'!$H$3-2022)))</f>
        <v>5</v>
      </c>
      <c r="E68" s="2">
        <f>IFERROR(IF(TRIM(SUBSTITUTE($C68," ¬",""))="","",SUMIF(INDEX($G:$XFD,0,$D68),TRIM(SUBSTITUTE($C68," ¬","")),INDEX($G:$XFD,0,MATCH('New GL Gauge'!$H$3,$1:$1,0)+3))),"")</f>
        <v>27</v>
      </c>
      <c r="F68" s="2">
        <f>IFERROR(IF(TRIM(SUBSTITUTE($C68," ¬",""))="","",SUMIF(INDEX($G:$XFD,0,$D68),TRIM(SUBSTITUTE($C68," ¬","")),INDEX($G:$XFD,0,MATCH('New GL Gauge'!$H$3,$1:$1,0)+4))),"")</f>
        <v>41</v>
      </c>
      <c r="G68" s="79" t="s">
        <v>3</v>
      </c>
      <c r="H68" s="82" t="s">
        <v>128</v>
      </c>
      <c r="I68" s="79" t="s">
        <v>110</v>
      </c>
      <c r="J68" s="79" t="s">
        <v>110</v>
      </c>
      <c r="K68" s="79" t="s">
        <v>110</v>
      </c>
      <c r="L68" s="79" t="s">
        <v>110</v>
      </c>
      <c r="M68" s="2" t="s">
        <v>3</v>
      </c>
      <c r="N68" s="2">
        <v>7</v>
      </c>
      <c r="O68" s="6">
        <f t="shared" si="24"/>
        <v>27</v>
      </c>
      <c r="P68" s="2">
        <v>14</v>
      </c>
      <c r="Q68" s="2">
        <v>5</v>
      </c>
      <c r="R68" s="2">
        <v>6</v>
      </c>
      <c r="S68" s="2">
        <v>0</v>
      </c>
      <c r="T68" s="2">
        <v>2</v>
      </c>
      <c r="U68" s="2">
        <f t="shared" si="10"/>
        <v>19</v>
      </c>
      <c r="V68" s="2">
        <f t="shared" si="11"/>
        <v>6</v>
      </c>
      <c r="W68" s="2">
        <f t="shared" si="12"/>
        <v>2</v>
      </c>
      <c r="Y68" s="5"/>
      <c r="Z68" s="6">
        <f t="shared" si="25"/>
        <v>1</v>
      </c>
      <c r="AA68" s="2">
        <v>0</v>
      </c>
      <c r="AB68" s="2">
        <v>0</v>
      </c>
      <c r="AC68" s="2">
        <v>1</v>
      </c>
      <c r="AD68" s="2">
        <v>0</v>
      </c>
      <c r="AE68" s="2">
        <v>0</v>
      </c>
      <c r="AF68" s="2">
        <f t="shared" si="13"/>
        <v>0</v>
      </c>
      <c r="AG68" s="2">
        <f t="shared" si="14"/>
        <v>1</v>
      </c>
      <c r="AH68" s="2">
        <f t="shared" si="15"/>
        <v>0</v>
      </c>
      <c r="AJ68" s="5"/>
      <c r="AK68" s="2">
        <f t="shared" si="26"/>
        <v>0</v>
      </c>
      <c r="AL68" s="2">
        <v>0</v>
      </c>
      <c r="AM68" s="2">
        <v>0</v>
      </c>
      <c r="AN68" s="2">
        <v>0</v>
      </c>
      <c r="AO68" s="2">
        <v>0</v>
      </c>
      <c r="AP68" s="2">
        <v>0</v>
      </c>
      <c r="AQ68" s="2">
        <f t="shared" si="3"/>
        <v>0</v>
      </c>
      <c r="AR68" s="2">
        <f t="shared" si="4"/>
        <v>0</v>
      </c>
      <c r="AS68" s="2">
        <f t="shared" si="5"/>
        <v>0</v>
      </c>
      <c r="AV68" s="6">
        <f t="shared" si="20"/>
        <v>0</v>
      </c>
      <c r="AW68" s="2">
        <v>0</v>
      </c>
      <c r="AX68" s="2">
        <v>0</v>
      </c>
      <c r="AY68" s="2">
        <v>0</v>
      </c>
      <c r="AZ68" s="2">
        <v>0</v>
      </c>
      <c r="BA68" s="2">
        <v>0</v>
      </c>
      <c r="BB68" s="2">
        <f t="shared" si="21"/>
        <v>0</v>
      </c>
      <c r="BC68" s="2">
        <f t="shared" si="22"/>
        <v>0</v>
      </c>
      <c r="BD68" s="2">
        <f t="shared" si="23"/>
        <v>0</v>
      </c>
      <c r="BF68" s="5"/>
    </row>
    <row r="69" spans="1:58" x14ac:dyDescent="0.35">
      <c r="A69" s="75">
        <f t="shared" si="27"/>
        <v>48</v>
      </c>
      <c r="B69" s="2" t="str" cm="1">
        <f t="array" ref="B69">IFERROR(IF(INDEX($C$2:$C$84,MATCH(ROW()-1,$A$2:A$84,0))="",REPT(" ",SUM(IF(LEFT(B$2:B68)=" ",1,0))+1),SUBSTITUTE(INDEX($C$2:$C$84,MATCH(ROW()-1,$A$2:A$84,0)),"--","-")),REPT(" ",SUM(IF(LEFT(B$2:B68)=" ",1,0))+1))</f>
        <v xml:space="preserve">                                                                </v>
      </c>
      <c r="C69" s="76" t="str" cm="1">
        <f t="array" ref="C69">IF(INDEX('Dept List'!$A$1:$P$100,ROW(),2*('New GL Gauge'!$H$3-2022)-1)=0,"",INDEX('Dept List'!$A$1:$P$100,ROW(),2*('New GL Gauge'!$H$3-2022)-1))</f>
        <v xml:space="preserve"> ¬ ¬ ¬ Inclusion and Employability</v>
      </c>
      <c r="D69" s="90" cm="1">
        <f t="array" ref="D69">IF(INDEX('Dept List'!$A$1:$P$100,ROW(),2*('New GL Gauge'!$H$3-2022))=0,"",INDEX('Dept List'!$A$1:$P$100,ROW(),2*('New GL Gauge'!$H$3-2022)))</f>
        <v>5</v>
      </c>
      <c r="E69" s="2">
        <f>IFERROR(IF(TRIM(SUBSTITUTE($C69," ¬",""))="","",SUMIF(INDEX($G:$XFD,0,$D69),TRIM(SUBSTITUTE($C69," ¬","")),INDEX($G:$XFD,0,MATCH('New GL Gauge'!$H$3,$1:$1,0)+3))),"")</f>
        <v>40</v>
      </c>
      <c r="F69" s="2">
        <f>IFERROR(IF(TRIM(SUBSTITUTE($C69," ¬",""))="","",SUMIF(INDEX($G:$XFD,0,$D69),TRIM(SUBSTITUTE($C69," ¬","")),INDEX($G:$XFD,0,MATCH('New GL Gauge'!$H$3,$1:$1,0)+4))),"")</f>
        <v>50</v>
      </c>
      <c r="G69" s="79" t="s">
        <v>3</v>
      </c>
      <c r="H69" s="82" t="s">
        <v>128</v>
      </c>
      <c r="I69" s="79" t="s">
        <v>110</v>
      </c>
      <c r="J69" s="79" t="s">
        <v>110</v>
      </c>
      <c r="K69" s="79" t="s">
        <v>110</v>
      </c>
      <c r="L69" s="79" t="s">
        <v>110</v>
      </c>
      <c r="M69" s="2" t="s">
        <v>3</v>
      </c>
      <c r="N69" s="2">
        <v>8</v>
      </c>
      <c r="O69" s="6">
        <f t="shared" si="24"/>
        <v>27</v>
      </c>
      <c r="P69" s="2">
        <v>6</v>
      </c>
      <c r="Q69" s="2">
        <v>7</v>
      </c>
      <c r="R69" s="2">
        <v>7</v>
      </c>
      <c r="S69" s="2">
        <v>4</v>
      </c>
      <c r="T69" s="2">
        <v>3</v>
      </c>
      <c r="U69" s="2">
        <f t="shared" si="10"/>
        <v>13</v>
      </c>
      <c r="V69" s="2">
        <f t="shared" si="11"/>
        <v>7</v>
      </c>
      <c r="W69" s="2">
        <f t="shared" si="12"/>
        <v>7</v>
      </c>
      <c r="Y69" s="5"/>
      <c r="Z69" s="6">
        <f t="shared" si="25"/>
        <v>1</v>
      </c>
      <c r="AA69" s="2">
        <v>0</v>
      </c>
      <c r="AB69" s="2">
        <v>0</v>
      </c>
      <c r="AC69" s="2">
        <v>1</v>
      </c>
      <c r="AD69" s="2">
        <v>0</v>
      </c>
      <c r="AE69" s="2">
        <v>0</v>
      </c>
      <c r="AF69" s="2">
        <f t="shared" si="13"/>
        <v>0</v>
      </c>
      <c r="AG69" s="2">
        <f t="shared" si="14"/>
        <v>1</v>
      </c>
      <c r="AH69" s="2">
        <f t="shared" si="15"/>
        <v>0</v>
      </c>
      <c r="AJ69" s="5"/>
      <c r="AK69" s="2">
        <f t="shared" si="26"/>
        <v>0</v>
      </c>
      <c r="AL69" s="2">
        <v>0</v>
      </c>
      <c r="AM69" s="2">
        <v>0</v>
      </c>
      <c r="AN69" s="2">
        <v>0</v>
      </c>
      <c r="AO69" s="2">
        <v>0</v>
      </c>
      <c r="AP69" s="2">
        <v>0</v>
      </c>
      <c r="AQ69" s="2">
        <f t="shared" si="3"/>
        <v>0</v>
      </c>
      <c r="AR69" s="2">
        <f t="shared" si="4"/>
        <v>0</v>
      </c>
      <c r="AS69" s="2">
        <f t="shared" si="5"/>
        <v>0</v>
      </c>
      <c r="AV69" s="6">
        <f t="shared" si="20"/>
        <v>0</v>
      </c>
      <c r="AW69" s="2">
        <v>0</v>
      </c>
      <c r="AX69" s="2">
        <v>0</v>
      </c>
      <c r="AY69" s="2">
        <v>0</v>
      </c>
      <c r="AZ69" s="2">
        <v>0</v>
      </c>
      <c r="BA69" s="2">
        <v>0</v>
      </c>
      <c r="BB69" s="2">
        <f t="shared" si="21"/>
        <v>0</v>
      </c>
      <c r="BC69" s="2">
        <f t="shared" si="22"/>
        <v>0</v>
      </c>
      <c r="BD69" s="2">
        <f t="shared" si="23"/>
        <v>0</v>
      </c>
      <c r="BF69" s="5"/>
    </row>
    <row r="70" spans="1:58" x14ac:dyDescent="0.35">
      <c r="A70" s="75">
        <f t="shared" si="27"/>
        <v>49</v>
      </c>
      <c r="B70" s="2" t="str" cm="1">
        <f t="array" ref="B70">IFERROR(IF(INDEX($C$2:$C$84,MATCH(ROW()-1,$A$2:A$84,0))="",REPT(" ",SUM(IF(LEFT(B$2:B69)=" ",1,0))+1),SUBSTITUTE(INDEX($C$2:$C$84,MATCH(ROW()-1,$A$2:A$84,0)),"--","-")),REPT(" ",SUM(IF(LEFT(B$2:B69)=" ",1,0))+1))</f>
        <v xml:space="preserve">                                                                 </v>
      </c>
      <c r="C70" s="76" t="str" cm="1">
        <f t="array" ref="C70">IF(INDEX('Dept List'!$A$1:$P$100,ROW(),2*('New GL Gauge'!$H$3-2022)-1)=0,"",INDEX('Dept List'!$A$1:$P$100,ROW(),2*('New GL Gauge'!$H$3-2022)-1))</f>
        <v xml:space="preserve"> ¬ ¬ ¬ CLDC and Early Years Children and Families</v>
      </c>
      <c r="D70" s="90" cm="1">
        <f t="array" ref="D70">IF(INDEX('Dept List'!$A$1:$P$100,ROW(),2*('New GL Gauge'!$H$3-2022))=0,"",INDEX('Dept List'!$A$1:$P$100,ROW(),2*('New GL Gauge'!$H$3-2022)))</f>
        <v>5</v>
      </c>
      <c r="E70" s="2">
        <f>IFERROR(IF(TRIM(SUBSTITUTE($C70," ¬",""))="","",SUMIF(INDEX($G:$XFD,0,$D70),TRIM(SUBSTITUTE($C70," ¬","")),INDEX($G:$XFD,0,MATCH('New GL Gauge'!$H$3,$1:$1,0)+3))),"")</f>
        <v>18</v>
      </c>
      <c r="F70" s="2">
        <f>IFERROR(IF(TRIM(SUBSTITUTE($C70," ¬",""))="","",SUMIF(INDEX($G:$XFD,0,$D70),TRIM(SUBSTITUTE($C70," ¬","")),INDEX($G:$XFD,0,MATCH('New GL Gauge'!$H$3,$1:$1,0)+4))),"")</f>
        <v>41</v>
      </c>
      <c r="G70" s="79" t="s">
        <v>3</v>
      </c>
      <c r="H70" s="82" t="s">
        <v>128</v>
      </c>
      <c r="I70" s="79" t="s">
        <v>110</v>
      </c>
      <c r="J70" s="79" t="s">
        <v>110</v>
      </c>
      <c r="K70" s="79" t="s">
        <v>110</v>
      </c>
      <c r="L70" s="79" t="s">
        <v>110</v>
      </c>
      <c r="M70" s="2" t="s">
        <v>3</v>
      </c>
      <c r="N70" s="2">
        <v>9</v>
      </c>
      <c r="O70" s="6">
        <f t="shared" si="24"/>
        <v>27</v>
      </c>
      <c r="P70" s="2">
        <v>7</v>
      </c>
      <c r="Q70" s="2">
        <v>3</v>
      </c>
      <c r="R70" s="2">
        <v>9</v>
      </c>
      <c r="S70" s="2">
        <v>5</v>
      </c>
      <c r="T70" s="2">
        <v>3</v>
      </c>
      <c r="U70" s="2">
        <f t="shared" si="10"/>
        <v>10</v>
      </c>
      <c r="V70" s="2">
        <f t="shared" si="11"/>
        <v>9</v>
      </c>
      <c r="W70" s="2">
        <f t="shared" si="12"/>
        <v>8</v>
      </c>
      <c r="Y70" s="5"/>
      <c r="Z70" s="6">
        <f t="shared" si="25"/>
        <v>1</v>
      </c>
      <c r="AA70" s="2">
        <v>0</v>
      </c>
      <c r="AB70" s="2">
        <v>0</v>
      </c>
      <c r="AC70" s="2">
        <v>1</v>
      </c>
      <c r="AD70" s="2">
        <v>0</v>
      </c>
      <c r="AE70" s="2">
        <v>0</v>
      </c>
      <c r="AF70" s="2">
        <f t="shared" si="13"/>
        <v>0</v>
      </c>
      <c r="AG70" s="2">
        <f t="shared" si="14"/>
        <v>1</v>
      </c>
      <c r="AH70" s="2">
        <f t="shared" si="15"/>
        <v>0</v>
      </c>
      <c r="AJ70" s="5"/>
      <c r="AK70" s="2">
        <f t="shared" si="26"/>
        <v>0</v>
      </c>
      <c r="AL70" s="2">
        <v>0</v>
      </c>
      <c r="AM70" s="2">
        <v>0</v>
      </c>
      <c r="AN70" s="2">
        <v>0</v>
      </c>
      <c r="AO70" s="2">
        <v>0</v>
      </c>
      <c r="AP70" s="2">
        <v>0</v>
      </c>
      <c r="AQ70" s="2">
        <f t="shared" si="3"/>
        <v>0</v>
      </c>
      <c r="AR70" s="2">
        <f t="shared" si="4"/>
        <v>0</v>
      </c>
      <c r="AS70" s="2">
        <f t="shared" si="5"/>
        <v>0</v>
      </c>
      <c r="AV70" s="6">
        <f t="shared" si="20"/>
        <v>0</v>
      </c>
      <c r="AW70" s="2">
        <v>0</v>
      </c>
      <c r="AX70" s="2">
        <v>0</v>
      </c>
      <c r="AY70" s="2">
        <v>0</v>
      </c>
      <c r="AZ70" s="2">
        <v>0</v>
      </c>
      <c r="BA70" s="2">
        <v>0</v>
      </c>
      <c r="BB70" s="2">
        <f t="shared" si="21"/>
        <v>0</v>
      </c>
      <c r="BC70" s="2">
        <f t="shared" si="22"/>
        <v>0</v>
      </c>
      <c r="BD70" s="2">
        <f t="shared" si="23"/>
        <v>0</v>
      </c>
      <c r="BF70" s="5"/>
    </row>
    <row r="71" spans="1:58" x14ac:dyDescent="0.35">
      <c r="A71" s="75">
        <f t="shared" si="27"/>
        <v>50</v>
      </c>
      <c r="B71" s="2" t="str" cm="1">
        <f t="array" ref="B71">IFERROR(IF(INDEX($C$2:$C$84,MATCH(ROW()-1,$A$2:A$84,0))="",REPT(" ",SUM(IF(LEFT(B$2:B70)=" ",1,0))+1),SUBSTITUTE(INDEX($C$2:$C$84,MATCH(ROW()-1,$A$2:A$84,0)),"--","-")),REPT(" ",SUM(IF(LEFT(B$2:B70)=" ",1,0))+1))</f>
        <v xml:space="preserve">                                                                  </v>
      </c>
      <c r="C71" s="76" t="str" cm="1">
        <f t="array" ref="C71">IF(INDEX('Dept List'!$A$1:$P$100,ROW(),2*('New GL Gauge'!$H$3-2022)-1)=0,"",INDEX('Dept List'!$A$1:$P$100,ROW(),2*('New GL Gauge'!$H$3-2022)-1))</f>
        <v xml:space="preserve"> ¬ ¬ Ops/Infrastructure/Customer Experience</v>
      </c>
      <c r="D71" s="90" cm="1">
        <f t="array" ref="D71">IF(INDEX('Dept List'!$A$1:$P$100,ROW(),2*('New GL Gauge'!$H$3-2022))=0,"",INDEX('Dept List'!$A$1:$P$100,ROW(),2*('New GL Gauge'!$H$3-2022)))</f>
        <v>4</v>
      </c>
      <c r="E71" s="2">
        <f>IFERROR(IF(TRIM(SUBSTITUTE($C71," ¬",""))="","",SUMIF(INDEX($G:$XFD,0,$D71),TRIM(SUBSTITUTE($C71," ¬","")),INDEX($G:$XFD,0,MATCH('New GL Gauge'!$H$3,$1:$1,0)+3))),"")</f>
        <v>194</v>
      </c>
      <c r="F71" s="2">
        <f>IFERROR(IF(TRIM(SUBSTITUTE($C71," ¬",""))="","",SUMIF(INDEX($G:$XFD,0,$D71),TRIM(SUBSTITUTE($C71," ¬","")),INDEX($G:$XFD,0,MATCH('New GL Gauge'!$H$3,$1:$1,0)+4))),"")</f>
        <v>420</v>
      </c>
      <c r="G71" s="79" t="s">
        <v>3</v>
      </c>
      <c r="H71" s="82" t="s">
        <v>128</v>
      </c>
      <c r="I71" s="79" t="s">
        <v>110</v>
      </c>
      <c r="J71" s="79" t="s">
        <v>110</v>
      </c>
      <c r="K71" s="79" t="s">
        <v>110</v>
      </c>
      <c r="L71" s="79" t="s">
        <v>110</v>
      </c>
      <c r="M71" s="2" t="s">
        <v>67</v>
      </c>
      <c r="N71" s="2">
        <v>10</v>
      </c>
      <c r="O71" s="6">
        <f t="shared" si="24"/>
        <v>27</v>
      </c>
      <c r="P71" s="2">
        <v>12</v>
      </c>
      <c r="Q71" s="2">
        <v>11</v>
      </c>
      <c r="R71" s="2">
        <v>4</v>
      </c>
      <c r="S71" s="2">
        <v>0</v>
      </c>
      <c r="T71" s="2">
        <v>0</v>
      </c>
      <c r="U71" s="2">
        <f t="shared" si="10"/>
        <v>23</v>
      </c>
      <c r="V71" s="2">
        <f t="shared" si="11"/>
        <v>4</v>
      </c>
      <c r="W71" s="2">
        <f t="shared" si="12"/>
        <v>0</v>
      </c>
      <c r="Y71" s="5"/>
      <c r="Z71" s="6">
        <f t="shared" si="25"/>
        <v>1</v>
      </c>
      <c r="AA71" s="2">
        <v>1</v>
      </c>
      <c r="AB71" s="2">
        <v>0</v>
      </c>
      <c r="AC71" s="2">
        <v>0</v>
      </c>
      <c r="AD71" s="2">
        <v>0</v>
      </c>
      <c r="AE71" s="2">
        <v>0</v>
      </c>
      <c r="AF71" s="2">
        <f t="shared" si="13"/>
        <v>1</v>
      </c>
      <c r="AG71" s="2">
        <f t="shared" si="14"/>
        <v>0</v>
      </c>
      <c r="AH71" s="2">
        <f t="shared" si="15"/>
        <v>0</v>
      </c>
      <c r="AJ71" s="5"/>
      <c r="AK71" s="2">
        <f t="shared" si="26"/>
        <v>0</v>
      </c>
      <c r="AL71" s="2">
        <v>0</v>
      </c>
      <c r="AM71" s="2">
        <v>0</v>
      </c>
      <c r="AN71" s="2">
        <v>0</v>
      </c>
      <c r="AO71" s="2">
        <v>0</v>
      </c>
      <c r="AP71" s="2">
        <v>0</v>
      </c>
      <c r="AQ71" s="2">
        <f t="shared" si="3"/>
        <v>0</v>
      </c>
      <c r="AR71" s="2">
        <f t="shared" si="4"/>
        <v>0</v>
      </c>
      <c r="AS71" s="2">
        <f t="shared" si="5"/>
        <v>0</v>
      </c>
      <c r="AV71" s="6">
        <f t="shared" si="20"/>
        <v>0</v>
      </c>
      <c r="AW71" s="2">
        <v>0</v>
      </c>
      <c r="AX71" s="2">
        <v>0</v>
      </c>
      <c r="AY71" s="2">
        <v>0</v>
      </c>
      <c r="AZ71" s="2">
        <v>0</v>
      </c>
      <c r="BA71" s="2">
        <v>0</v>
      </c>
      <c r="BB71" s="2">
        <f t="shared" si="21"/>
        <v>0</v>
      </c>
      <c r="BC71" s="2">
        <f t="shared" si="22"/>
        <v>0</v>
      </c>
      <c r="BD71" s="2">
        <f t="shared" si="23"/>
        <v>0</v>
      </c>
      <c r="BF71" s="5"/>
    </row>
    <row r="72" spans="1:58" x14ac:dyDescent="0.35">
      <c r="A72" s="75">
        <f t="shared" si="27"/>
        <v>51</v>
      </c>
      <c r="B72" s="2" t="str" cm="1">
        <f t="array" ref="B72">IFERROR(IF(INDEX($C$2:$C$84,MATCH(ROW()-1,$A$2:A$84,0))="",REPT(" ",SUM(IF(LEFT(B$2:B71)=" ",1,0))+1),SUBSTITUTE(INDEX($C$2:$C$84,MATCH(ROW()-1,$A$2:A$84,0)),"--","-")),REPT(" ",SUM(IF(LEFT(B$2:B71)=" ",1,0))+1))</f>
        <v xml:space="preserve">                                                                   </v>
      </c>
      <c r="C72" s="76" t="str" cm="1">
        <f t="array" ref="C72">IF(INDEX('Dept List'!$A$1:$P$100,ROW(),2*('New GL Gauge'!$H$3-2022)-1)=0,"",INDEX('Dept List'!$A$1:$P$100,ROW(),2*('New GL Gauge'!$H$3-2022)-1))</f>
        <v xml:space="preserve"> ¬ ¬ ¬ Community Assets and Performance</v>
      </c>
      <c r="D72" s="90" cm="1">
        <f t="array" ref="D72">IF(INDEX('Dept List'!$A$1:$P$100,ROW(),2*('New GL Gauge'!$H$3-2022))=0,"",INDEX('Dept List'!$A$1:$P$100,ROW(),2*('New GL Gauge'!$H$3-2022)))</f>
        <v>5</v>
      </c>
      <c r="E72" s="2">
        <f>IFERROR(IF(TRIM(SUBSTITUTE($C72," ¬",""))="","",SUMIF(INDEX($G:$XFD,0,$D72),TRIM(SUBSTITUTE($C72," ¬","")),INDEX($G:$XFD,0,MATCH('New GL Gauge'!$H$3,$1:$1,0)+3))),"")</f>
        <v>31</v>
      </c>
      <c r="F72" s="2">
        <f>IFERROR(IF(TRIM(SUBSTITUTE($C72," ¬",""))="","",SUMIF(INDEX($G:$XFD,0,$D72),TRIM(SUBSTITUTE($C72," ¬","")),INDEX($G:$XFD,0,MATCH('New GL Gauge'!$H$3,$1:$1,0)+4))),"")</f>
        <v>62</v>
      </c>
      <c r="G72" s="79" t="s">
        <v>3</v>
      </c>
      <c r="H72" s="82" t="s">
        <v>128</v>
      </c>
      <c r="I72" s="79" t="s">
        <v>110</v>
      </c>
      <c r="J72" s="79" t="s">
        <v>110</v>
      </c>
      <c r="K72" s="79" t="s">
        <v>110</v>
      </c>
      <c r="L72" s="79" t="s">
        <v>110</v>
      </c>
      <c r="M72" s="2" t="s">
        <v>67</v>
      </c>
      <c r="N72" s="2">
        <v>11</v>
      </c>
      <c r="O72" s="6">
        <f t="shared" si="24"/>
        <v>27</v>
      </c>
      <c r="P72" s="2">
        <v>1</v>
      </c>
      <c r="Q72" s="2">
        <v>12</v>
      </c>
      <c r="R72" s="2">
        <v>11</v>
      </c>
      <c r="S72" s="2">
        <v>3</v>
      </c>
      <c r="T72" s="2">
        <v>0</v>
      </c>
      <c r="U72" s="2">
        <f t="shared" si="10"/>
        <v>13</v>
      </c>
      <c r="V72" s="2">
        <f t="shared" si="11"/>
        <v>11</v>
      </c>
      <c r="W72" s="2">
        <f t="shared" si="12"/>
        <v>3</v>
      </c>
      <c r="Y72" s="5"/>
      <c r="Z72" s="6">
        <f t="shared" si="25"/>
        <v>1</v>
      </c>
      <c r="AA72" s="2">
        <v>1</v>
      </c>
      <c r="AB72" s="2">
        <v>0</v>
      </c>
      <c r="AC72" s="2">
        <v>0</v>
      </c>
      <c r="AD72" s="2">
        <v>0</v>
      </c>
      <c r="AE72" s="2">
        <v>0</v>
      </c>
      <c r="AF72" s="2">
        <f t="shared" si="13"/>
        <v>1</v>
      </c>
      <c r="AG72" s="2">
        <f t="shared" si="14"/>
        <v>0</v>
      </c>
      <c r="AH72" s="2">
        <f t="shared" si="15"/>
        <v>0</v>
      </c>
      <c r="AJ72" s="5"/>
      <c r="AK72" s="2">
        <f t="shared" si="26"/>
        <v>0</v>
      </c>
      <c r="AL72" s="2">
        <v>0</v>
      </c>
      <c r="AM72" s="2">
        <v>0</v>
      </c>
      <c r="AN72" s="2">
        <v>0</v>
      </c>
      <c r="AO72" s="2">
        <v>0</v>
      </c>
      <c r="AP72" s="2">
        <v>0</v>
      </c>
      <c r="AQ72" s="2">
        <f t="shared" si="3"/>
        <v>0</v>
      </c>
      <c r="AR72" s="2">
        <f t="shared" si="4"/>
        <v>0</v>
      </c>
      <c r="AS72" s="2">
        <f t="shared" si="5"/>
        <v>0</v>
      </c>
      <c r="AV72" s="6">
        <f t="shared" si="20"/>
        <v>0</v>
      </c>
      <c r="AW72" s="2">
        <v>0</v>
      </c>
      <c r="AX72" s="2">
        <v>0</v>
      </c>
      <c r="AY72" s="2">
        <v>0</v>
      </c>
      <c r="AZ72" s="2">
        <v>0</v>
      </c>
      <c r="BA72" s="2">
        <v>0</v>
      </c>
      <c r="BB72" s="2">
        <f t="shared" si="21"/>
        <v>0</v>
      </c>
      <c r="BC72" s="2">
        <f t="shared" si="22"/>
        <v>0</v>
      </c>
      <c r="BD72" s="2">
        <f t="shared" si="23"/>
        <v>0</v>
      </c>
      <c r="BF72" s="5"/>
    </row>
    <row r="73" spans="1:58" x14ac:dyDescent="0.35">
      <c r="A73" s="75">
        <f t="shared" si="27"/>
        <v>52</v>
      </c>
      <c r="B73" s="2" t="str" cm="1">
        <f t="array" ref="B73">IFERROR(IF(INDEX($C$2:$C$84,MATCH(ROW()-1,$A$2:A$84,0))="",REPT(" ",SUM(IF(LEFT(B$2:B72)=" ",1,0))+1),SUBSTITUTE(INDEX($C$2:$C$84,MATCH(ROW()-1,$A$2:A$84,0)),"--","-")),REPT(" ",SUM(IF(LEFT(B$2:B72)=" ",1,0))+1))</f>
        <v xml:space="preserve">                                                                    </v>
      </c>
      <c r="C73" s="76" t="str" cm="1">
        <f t="array" ref="C73">IF(INDEX('Dept List'!$A$1:$P$100,ROW(),2*('New GL Gauge'!$H$3-2022)-1)=0,"",INDEX('Dept List'!$A$1:$P$100,ROW(),2*('New GL Gauge'!$H$3-2022)-1))</f>
        <v xml:space="preserve"> ¬ ¬ ¬ Libraries Development</v>
      </c>
      <c r="D73" s="90" cm="1">
        <f t="array" ref="D73">IF(INDEX('Dept List'!$A$1:$P$100,ROW(),2*('New GL Gauge'!$H$3-2022))=0,"",INDEX('Dept List'!$A$1:$P$100,ROW(),2*('New GL Gauge'!$H$3-2022)))</f>
        <v>5</v>
      </c>
      <c r="E73" s="2">
        <f>IFERROR(IF(TRIM(SUBSTITUTE($C73," ¬",""))="","",SUMIF(INDEX($G:$XFD,0,$D73),TRIM(SUBSTITUTE($C73," ¬","")),INDEX($G:$XFD,0,MATCH('New GL Gauge'!$H$3,$1:$1,0)+3))),"")</f>
        <v>28</v>
      </c>
      <c r="F73" s="2">
        <f>IFERROR(IF(TRIM(SUBSTITUTE($C73," ¬",""))="","",SUMIF(INDEX($G:$XFD,0,$D73),TRIM(SUBSTITUTE($C73," ¬","")),INDEX($G:$XFD,0,MATCH('New GL Gauge'!$H$3,$1:$1,0)+4))),"")</f>
        <v>28</v>
      </c>
      <c r="G73" s="79" t="s">
        <v>3</v>
      </c>
      <c r="H73" s="82" t="s">
        <v>128</v>
      </c>
      <c r="I73" s="79" t="s">
        <v>110</v>
      </c>
      <c r="J73" s="79" t="s">
        <v>110</v>
      </c>
      <c r="K73" s="79" t="s">
        <v>110</v>
      </c>
      <c r="L73" s="79" t="s">
        <v>110</v>
      </c>
      <c r="M73" s="2" t="s">
        <v>67</v>
      </c>
      <c r="N73" s="2">
        <v>12</v>
      </c>
      <c r="O73" s="6">
        <f t="shared" si="24"/>
        <v>27</v>
      </c>
      <c r="P73" s="2">
        <v>3</v>
      </c>
      <c r="Q73" s="2">
        <v>9</v>
      </c>
      <c r="R73" s="2">
        <v>14</v>
      </c>
      <c r="S73" s="2">
        <v>1</v>
      </c>
      <c r="T73" s="2">
        <v>0</v>
      </c>
      <c r="U73" s="2">
        <f t="shared" si="10"/>
        <v>12</v>
      </c>
      <c r="V73" s="2">
        <f t="shared" si="11"/>
        <v>14</v>
      </c>
      <c r="W73" s="2">
        <f t="shared" si="12"/>
        <v>1</v>
      </c>
      <c r="Y73" s="5"/>
      <c r="Z73" s="6">
        <f t="shared" si="25"/>
        <v>1</v>
      </c>
      <c r="AA73" s="2">
        <v>0</v>
      </c>
      <c r="AB73" s="2">
        <v>1</v>
      </c>
      <c r="AC73" s="2">
        <v>0</v>
      </c>
      <c r="AD73" s="2">
        <v>0</v>
      </c>
      <c r="AE73" s="2">
        <v>0</v>
      </c>
      <c r="AF73" s="2">
        <f t="shared" si="13"/>
        <v>1</v>
      </c>
      <c r="AG73" s="2">
        <f t="shared" si="14"/>
        <v>0</v>
      </c>
      <c r="AH73" s="2">
        <f t="shared" si="15"/>
        <v>0</v>
      </c>
      <c r="AJ73" s="5"/>
      <c r="AK73" s="2">
        <f t="shared" si="26"/>
        <v>0</v>
      </c>
      <c r="AL73" s="2">
        <v>0</v>
      </c>
      <c r="AM73" s="2">
        <v>0</v>
      </c>
      <c r="AN73" s="2">
        <v>0</v>
      </c>
      <c r="AO73" s="2">
        <v>0</v>
      </c>
      <c r="AP73" s="2">
        <v>0</v>
      </c>
      <c r="AQ73" s="2">
        <f t="shared" si="3"/>
        <v>0</v>
      </c>
      <c r="AR73" s="2">
        <f t="shared" si="4"/>
        <v>0</v>
      </c>
      <c r="AS73" s="2">
        <f t="shared" si="5"/>
        <v>0</v>
      </c>
      <c r="AV73" s="6">
        <f t="shared" si="20"/>
        <v>0</v>
      </c>
      <c r="AW73" s="2">
        <v>0</v>
      </c>
      <c r="AX73" s="2">
        <v>0</v>
      </c>
      <c r="AY73" s="2">
        <v>0</v>
      </c>
      <c r="AZ73" s="2">
        <v>0</v>
      </c>
      <c r="BA73" s="2">
        <v>0</v>
      </c>
      <c r="BB73" s="2">
        <f t="shared" si="21"/>
        <v>0</v>
      </c>
      <c r="BC73" s="2">
        <f t="shared" si="22"/>
        <v>0</v>
      </c>
      <c r="BD73" s="2">
        <f t="shared" si="23"/>
        <v>0</v>
      </c>
      <c r="BF73" s="5"/>
    </row>
    <row r="74" spans="1:58" x14ac:dyDescent="0.35">
      <c r="A74" s="75">
        <f t="shared" si="27"/>
        <v>53</v>
      </c>
      <c r="B74" s="2" t="str" cm="1">
        <f t="array" ref="B74">IFERROR(IF(INDEX($C$2:$C$84,MATCH(ROW()-1,$A$2:A$84,0))="",REPT(" ",SUM(IF(LEFT(B$2:B73)=" ",1,0))+1),SUBSTITUTE(INDEX($C$2:$C$84,MATCH(ROW()-1,$A$2:A$84,0)),"--","-")),REPT(" ",SUM(IF(LEFT(B$2:B73)=" ",1,0))+1))</f>
        <v xml:space="preserve">                                                                     </v>
      </c>
      <c r="C74" s="76" t="str" cm="1">
        <f t="array" ref="C74">IF(INDEX('Dept List'!$A$1:$P$100,ROW(),2*('New GL Gauge'!$H$3-2022)-1)=0,"",INDEX('Dept List'!$A$1:$P$100,ROW(),2*('New GL Gauge'!$H$3-2022)-1))</f>
        <v xml:space="preserve"> ¬ ¬ ¬ Community Library Operations</v>
      </c>
      <c r="D74" s="90" cm="1">
        <f t="array" ref="D74">IF(INDEX('Dept List'!$A$1:$P$100,ROW(),2*('New GL Gauge'!$H$3-2022))=0,"",INDEX('Dept List'!$A$1:$P$100,ROW(),2*('New GL Gauge'!$H$3-2022)))</f>
        <v>5</v>
      </c>
      <c r="E74" s="2">
        <f>IFERROR(IF(TRIM(SUBSTITUTE($C74," ¬",""))="","",SUMIF(INDEX($G:$XFD,0,$D74),TRIM(SUBSTITUTE($C74," ¬","")),INDEX($G:$XFD,0,MATCH('New GL Gauge'!$H$3,$1:$1,0)+3))),"")</f>
        <v>97</v>
      </c>
      <c r="F74" s="2">
        <f>IFERROR(IF(TRIM(SUBSTITUTE($C74," ¬",""))="","",SUMIF(INDEX($G:$XFD,0,$D74),TRIM(SUBSTITUTE($C74," ¬","")),INDEX($G:$XFD,0,MATCH('New GL Gauge'!$H$3,$1:$1,0)+4))),"")</f>
        <v>261</v>
      </c>
      <c r="G74" s="79" t="s">
        <v>3</v>
      </c>
      <c r="H74" s="82" t="s">
        <v>128</v>
      </c>
      <c r="I74" s="79" t="s">
        <v>110</v>
      </c>
      <c r="J74" s="79" t="s">
        <v>110</v>
      </c>
      <c r="K74" s="79" t="s">
        <v>110</v>
      </c>
      <c r="L74" s="79" t="s">
        <v>110</v>
      </c>
      <c r="M74" s="2" t="s">
        <v>67</v>
      </c>
      <c r="N74" s="2">
        <v>13</v>
      </c>
      <c r="O74" s="6">
        <f t="shared" si="24"/>
        <v>27</v>
      </c>
      <c r="P74" s="2">
        <v>9</v>
      </c>
      <c r="Q74" s="2">
        <v>7</v>
      </c>
      <c r="R74" s="2">
        <v>5</v>
      </c>
      <c r="S74" s="2">
        <v>4</v>
      </c>
      <c r="T74" s="2">
        <v>2</v>
      </c>
      <c r="U74" s="2">
        <f t="shared" si="10"/>
        <v>16</v>
      </c>
      <c r="V74" s="2">
        <f t="shared" si="11"/>
        <v>5</v>
      </c>
      <c r="W74" s="2">
        <f t="shared" si="12"/>
        <v>6</v>
      </c>
      <c r="Y74" s="5"/>
      <c r="Z74" s="6">
        <f t="shared" si="25"/>
        <v>1</v>
      </c>
      <c r="AA74" s="2">
        <v>0</v>
      </c>
      <c r="AB74" s="2">
        <v>1</v>
      </c>
      <c r="AC74" s="2">
        <v>0</v>
      </c>
      <c r="AD74" s="2">
        <v>0</v>
      </c>
      <c r="AE74" s="2">
        <v>0</v>
      </c>
      <c r="AF74" s="2">
        <f t="shared" si="13"/>
        <v>1</v>
      </c>
      <c r="AG74" s="2">
        <f t="shared" si="14"/>
        <v>0</v>
      </c>
      <c r="AH74" s="2">
        <f t="shared" si="15"/>
        <v>0</v>
      </c>
      <c r="AJ74" s="5"/>
      <c r="AK74" s="2">
        <f t="shared" si="26"/>
        <v>0</v>
      </c>
      <c r="AL74" s="2">
        <v>0</v>
      </c>
      <c r="AM74" s="2">
        <v>0</v>
      </c>
      <c r="AN74" s="2">
        <v>0</v>
      </c>
      <c r="AO74" s="2">
        <v>0</v>
      </c>
      <c r="AP74" s="2">
        <v>0</v>
      </c>
      <c r="AQ74" s="2">
        <f t="shared" si="3"/>
        <v>0</v>
      </c>
      <c r="AR74" s="2">
        <f t="shared" si="4"/>
        <v>0</v>
      </c>
      <c r="AS74" s="2">
        <f t="shared" si="5"/>
        <v>0</v>
      </c>
      <c r="AV74" s="6">
        <f t="shared" si="20"/>
        <v>0</v>
      </c>
      <c r="AW74" s="2">
        <v>0</v>
      </c>
      <c r="AX74" s="2">
        <v>0</v>
      </c>
      <c r="AY74" s="2">
        <v>0</v>
      </c>
      <c r="AZ74" s="2">
        <v>0</v>
      </c>
      <c r="BA74" s="2">
        <v>0</v>
      </c>
      <c r="BB74" s="2">
        <f t="shared" si="21"/>
        <v>0</v>
      </c>
      <c r="BC74" s="2">
        <f t="shared" si="22"/>
        <v>0</v>
      </c>
      <c r="BD74" s="2">
        <f t="shared" si="23"/>
        <v>0</v>
      </c>
      <c r="BF74" s="5"/>
    </row>
    <row r="75" spans="1:58" x14ac:dyDescent="0.35">
      <c r="A75" s="75">
        <f t="shared" si="27"/>
        <v>54</v>
      </c>
      <c r="B75" s="2" t="str" cm="1">
        <f t="array" ref="B75">IFERROR(IF(INDEX($C$2:$C$84,MATCH(ROW()-1,$A$2:A$84,0))="",REPT(" ",SUM(IF(LEFT(B$2:B74)=" ",1,0))+1),SUBSTITUTE(INDEX($C$2:$C$84,MATCH(ROW()-1,$A$2:A$84,0)),"--","-")),REPT(" ",SUM(IF(LEFT(B$2:B74)=" ",1,0))+1))</f>
        <v xml:space="preserve">                                                                      </v>
      </c>
      <c r="C75" s="76" t="str" cm="1">
        <f t="array" ref="C75">IF(INDEX('Dept List'!$A$1:$P$100,ROW(),2*('New GL Gauge'!$H$3-2022)-1)=0,"",INDEX('Dept List'!$A$1:$P$100,ROW(),2*('New GL Gauge'!$H$3-2022)-1))</f>
        <v xml:space="preserve"> ¬ ¬ ¬ Information Services and Systems</v>
      </c>
      <c r="D75" s="90" cm="1">
        <f t="array" ref="D75">IF(INDEX('Dept List'!$A$1:$P$100,ROW(),2*('New GL Gauge'!$H$3-2022))=0,"",INDEX('Dept List'!$A$1:$P$100,ROW(),2*('New GL Gauge'!$H$3-2022)))</f>
        <v>5</v>
      </c>
      <c r="E75" s="2">
        <f>IFERROR(IF(TRIM(SUBSTITUTE($C75," ¬",""))="","",SUMIF(INDEX($G:$XFD,0,$D75),TRIM(SUBSTITUTE($C75," ¬","")),INDEX($G:$XFD,0,MATCH('New GL Gauge'!$H$3,$1:$1,0)+3))),"")</f>
        <v>38</v>
      </c>
      <c r="F75" s="2">
        <f>IFERROR(IF(TRIM(SUBSTITUTE($C75," ¬",""))="","",SUMIF(INDEX($G:$XFD,0,$D75),TRIM(SUBSTITUTE($C75," ¬","")),INDEX($G:$XFD,0,MATCH('New GL Gauge'!$H$3,$1:$1,0)+4))),"")</f>
        <v>69</v>
      </c>
      <c r="G75" s="79" t="s">
        <v>3</v>
      </c>
      <c r="H75" s="82" t="s">
        <v>128</v>
      </c>
      <c r="I75" s="79" t="s">
        <v>110</v>
      </c>
      <c r="J75" s="79" t="s">
        <v>110</v>
      </c>
      <c r="K75" s="79" t="s">
        <v>110</v>
      </c>
      <c r="L75" s="79" t="s">
        <v>110</v>
      </c>
      <c r="M75" s="2" t="s">
        <v>67</v>
      </c>
      <c r="N75" s="2">
        <v>14</v>
      </c>
      <c r="O75" s="6">
        <f t="shared" si="24"/>
        <v>27</v>
      </c>
      <c r="P75" s="2">
        <v>6</v>
      </c>
      <c r="Q75" s="2">
        <v>5</v>
      </c>
      <c r="R75" s="2">
        <v>9</v>
      </c>
      <c r="S75" s="2">
        <v>5</v>
      </c>
      <c r="T75" s="2">
        <v>2</v>
      </c>
      <c r="U75" s="2">
        <f t="shared" si="10"/>
        <v>11</v>
      </c>
      <c r="V75" s="2">
        <f t="shared" si="11"/>
        <v>9</v>
      </c>
      <c r="W75" s="2">
        <f t="shared" si="12"/>
        <v>7</v>
      </c>
      <c r="Y75" s="5"/>
      <c r="Z75" s="6">
        <f t="shared" si="25"/>
        <v>1</v>
      </c>
      <c r="AA75" s="2">
        <v>0</v>
      </c>
      <c r="AB75" s="2">
        <v>0</v>
      </c>
      <c r="AC75" s="2">
        <v>1</v>
      </c>
      <c r="AD75" s="2">
        <v>0</v>
      </c>
      <c r="AE75" s="2">
        <v>0</v>
      </c>
      <c r="AF75" s="2">
        <f t="shared" si="13"/>
        <v>0</v>
      </c>
      <c r="AG75" s="2">
        <f t="shared" si="14"/>
        <v>1</v>
      </c>
      <c r="AH75" s="2">
        <f t="shared" si="15"/>
        <v>0</v>
      </c>
      <c r="AJ75" s="5"/>
      <c r="AK75" s="2">
        <f t="shared" si="26"/>
        <v>0</v>
      </c>
      <c r="AL75" s="2">
        <v>0</v>
      </c>
      <c r="AM75" s="2">
        <v>0</v>
      </c>
      <c r="AN75" s="2">
        <v>0</v>
      </c>
      <c r="AO75" s="2">
        <v>0</v>
      </c>
      <c r="AP75" s="2">
        <v>0</v>
      </c>
      <c r="AQ75" s="2">
        <f t="shared" si="3"/>
        <v>0</v>
      </c>
      <c r="AR75" s="2">
        <f t="shared" si="4"/>
        <v>0</v>
      </c>
      <c r="AS75" s="2">
        <f t="shared" si="5"/>
        <v>0</v>
      </c>
      <c r="AV75" s="6">
        <f t="shared" si="20"/>
        <v>0</v>
      </c>
      <c r="AW75" s="2">
        <v>0</v>
      </c>
      <c r="AX75" s="2">
        <v>0</v>
      </c>
      <c r="AY75" s="2">
        <v>0</v>
      </c>
      <c r="AZ75" s="2">
        <v>0</v>
      </c>
      <c r="BA75" s="2">
        <v>0</v>
      </c>
      <c r="BB75" s="2">
        <f t="shared" si="21"/>
        <v>0</v>
      </c>
      <c r="BC75" s="2">
        <f t="shared" si="22"/>
        <v>0</v>
      </c>
      <c r="BD75" s="2">
        <f t="shared" si="23"/>
        <v>0</v>
      </c>
      <c r="BF75" s="5"/>
    </row>
    <row r="76" spans="1:58" x14ac:dyDescent="0.35">
      <c r="A76" s="75">
        <f t="shared" si="27"/>
        <v>55</v>
      </c>
      <c r="B76" s="2" t="str" cm="1">
        <f t="array" ref="B76">IFERROR(IF(INDEX($C$2:$C$84,MATCH(ROW()-1,$A$2:A$84,0))="",REPT(" ",SUM(IF(LEFT(B$2:B75)=" ",1,0))+1),SUBSTITUTE(INDEX($C$2:$C$84,MATCH(ROW()-1,$A$2:A$84,0)),"--","-")),REPT(" ",SUM(IF(LEFT(B$2:B75)=" ",1,0))+1))</f>
        <v xml:space="preserve">                                                                       </v>
      </c>
      <c r="C76" s="76" t="str" cm="1">
        <f t="array" ref="C76">IF(INDEX('Dept List'!$A$1:$P$100,ROW(),2*('New GL Gauge'!$H$3-2022)-1)=0,"",INDEX('Dept List'!$A$1:$P$100,ROW(),2*('New GL Gauge'!$H$3-2022)-1))</f>
        <v/>
      </c>
      <c r="D76" s="90" t="str" cm="1">
        <f t="array" ref="D76">IF(INDEX('Dept List'!$A$1:$P$100,ROW(),2*('New GL Gauge'!$H$3-2022))=0,"",INDEX('Dept List'!$A$1:$P$100,ROW(),2*('New GL Gauge'!$H$3-2022)))</f>
        <v/>
      </c>
      <c r="E76" s="2" t="str">
        <f>IFERROR(IF(TRIM(SUBSTITUTE($C76," ¬",""))="","",SUMIF(INDEX($G:$XFD,0,$D76),TRIM(SUBSTITUTE($C76," ¬","")),INDEX($G:$XFD,0,MATCH('New GL Gauge'!$H$3,$1:$1,0)+3))),"")</f>
        <v/>
      </c>
      <c r="F76" s="2" t="str">
        <f>IFERROR(IF(TRIM(SUBSTITUTE($C76," ¬",""))="","",SUMIF(INDEX($G:$XFD,0,$D76),TRIM(SUBSTITUTE($C76," ¬","")),INDEX($G:$XFD,0,MATCH('New GL Gauge'!$H$3,$1:$1,0)+4))),"")</f>
        <v/>
      </c>
      <c r="G76" s="79" t="s">
        <v>3</v>
      </c>
      <c r="H76" s="82" t="s">
        <v>128</v>
      </c>
      <c r="I76" s="79" t="s">
        <v>110</v>
      </c>
      <c r="J76" s="79" t="s">
        <v>110</v>
      </c>
      <c r="K76" s="79" t="s">
        <v>110</v>
      </c>
      <c r="L76" s="79" t="s">
        <v>110</v>
      </c>
      <c r="M76" s="2" t="s">
        <v>67</v>
      </c>
      <c r="N76" s="2">
        <v>15</v>
      </c>
      <c r="O76" s="6">
        <f t="shared" si="24"/>
        <v>27</v>
      </c>
      <c r="P76" s="2">
        <v>6</v>
      </c>
      <c r="Q76" s="2">
        <v>6</v>
      </c>
      <c r="R76" s="2">
        <v>7</v>
      </c>
      <c r="S76" s="2">
        <v>6</v>
      </c>
      <c r="T76" s="2">
        <v>2</v>
      </c>
      <c r="U76" s="2">
        <f t="shared" si="10"/>
        <v>12</v>
      </c>
      <c r="V76" s="2">
        <f t="shared" si="11"/>
        <v>7</v>
      </c>
      <c r="W76" s="2">
        <f t="shared" si="12"/>
        <v>8</v>
      </c>
      <c r="Y76" s="5"/>
      <c r="Z76" s="6">
        <f t="shared" si="25"/>
        <v>1</v>
      </c>
      <c r="AA76" s="2">
        <v>1</v>
      </c>
      <c r="AB76" s="2">
        <v>0</v>
      </c>
      <c r="AC76" s="2">
        <v>0</v>
      </c>
      <c r="AD76" s="2">
        <v>0</v>
      </c>
      <c r="AE76" s="2">
        <v>0</v>
      </c>
      <c r="AF76" s="2">
        <f t="shared" si="13"/>
        <v>1</v>
      </c>
      <c r="AG76" s="2">
        <f t="shared" si="14"/>
        <v>0</v>
      </c>
      <c r="AH76" s="2">
        <f t="shared" si="15"/>
        <v>0</v>
      </c>
      <c r="AJ76" s="5"/>
      <c r="AK76" s="2">
        <f t="shared" si="26"/>
        <v>0</v>
      </c>
      <c r="AL76" s="2">
        <v>0</v>
      </c>
      <c r="AM76" s="2">
        <v>0</v>
      </c>
      <c r="AN76" s="2">
        <v>0</v>
      </c>
      <c r="AO76" s="2">
        <v>0</v>
      </c>
      <c r="AP76" s="2">
        <v>0</v>
      </c>
      <c r="AQ76" s="2">
        <f t="shared" si="3"/>
        <v>0</v>
      </c>
      <c r="AR76" s="2">
        <f t="shared" si="4"/>
        <v>0</v>
      </c>
      <c r="AS76" s="2">
        <f t="shared" si="5"/>
        <v>0</v>
      </c>
      <c r="AV76" s="6">
        <f t="shared" si="20"/>
        <v>0</v>
      </c>
      <c r="AW76" s="2">
        <v>0</v>
      </c>
      <c r="AX76" s="2">
        <v>0</v>
      </c>
      <c r="AY76" s="2">
        <v>0</v>
      </c>
      <c r="AZ76" s="2">
        <v>0</v>
      </c>
      <c r="BA76" s="2">
        <v>0</v>
      </c>
      <c r="BB76" s="2">
        <f t="shared" si="21"/>
        <v>0</v>
      </c>
      <c r="BC76" s="2">
        <f t="shared" si="22"/>
        <v>0</v>
      </c>
      <c r="BD76" s="2">
        <f t="shared" si="23"/>
        <v>0</v>
      </c>
      <c r="BF76" s="5"/>
    </row>
    <row r="77" spans="1:58" x14ac:dyDescent="0.35">
      <c r="A77" s="75">
        <f t="shared" si="27"/>
        <v>56</v>
      </c>
      <c r="B77" s="2" t="str" cm="1">
        <f t="array" ref="B77">IFERROR(IF(INDEX($C$2:$C$84,MATCH(ROW()-1,$A$2:A$84,0))="",REPT(" ",SUM(IF(LEFT(B$2:B76)=" ",1,0))+1),SUBSTITUTE(INDEX($C$2:$C$84,MATCH(ROW()-1,$A$2:A$84,0)),"--","-")),REPT(" ",SUM(IF(LEFT(B$2:B76)=" ",1,0))+1))</f>
        <v xml:space="preserve">                                                                        </v>
      </c>
      <c r="C77" s="76" t="str" cm="1">
        <f t="array" ref="C77">IF(INDEX('Dept List'!$A$1:$P$100,ROW(),2*('New GL Gauge'!$H$3-2022)-1)=0,"",INDEX('Dept List'!$A$1:$P$100,ROW(),2*('New GL Gauge'!$H$3-2022)-1))</f>
        <v/>
      </c>
      <c r="D77" s="90" t="str" cm="1">
        <f t="array" ref="D77">IF(INDEX('Dept List'!$A$1:$P$100,ROW(),2*('New GL Gauge'!$H$3-2022))=0,"",INDEX('Dept List'!$A$1:$P$100,ROW(),2*('New GL Gauge'!$H$3-2022)))</f>
        <v/>
      </c>
      <c r="E77" s="2" t="str">
        <f>IFERROR(IF(TRIM(SUBSTITUTE($C77," ¬",""))="","",SUMIF(INDEX($G:$XFD,0,$D77),TRIM(SUBSTITUTE($C77," ¬","")),INDEX($G:$XFD,0,MATCH('New GL Gauge'!$H$3,$1:$1,0)+3))),"")</f>
        <v/>
      </c>
      <c r="F77" s="2" t="str">
        <f>IFERROR(IF(TRIM(SUBSTITUTE($C77," ¬",""))="","",SUMIF(INDEX($G:$XFD,0,$D77),TRIM(SUBSTITUTE($C77," ¬","")),INDEX($G:$XFD,0,MATCH('New GL Gauge'!$H$3,$1:$1,0)+4))),"")</f>
        <v/>
      </c>
      <c r="G77" s="79" t="s">
        <v>3</v>
      </c>
      <c r="H77" s="82" t="s">
        <v>128</v>
      </c>
      <c r="I77" s="79" t="s">
        <v>110</v>
      </c>
      <c r="J77" s="79" t="s">
        <v>110</v>
      </c>
      <c r="K77" s="79" t="s">
        <v>110</v>
      </c>
      <c r="L77" s="79" t="s">
        <v>110</v>
      </c>
      <c r="M77" s="2" t="s">
        <v>67</v>
      </c>
      <c r="N77" s="2">
        <v>16</v>
      </c>
      <c r="O77" s="6">
        <f t="shared" si="24"/>
        <v>27</v>
      </c>
      <c r="P77" s="2">
        <v>4</v>
      </c>
      <c r="Q77" s="2">
        <v>15</v>
      </c>
      <c r="R77" s="2">
        <v>5</v>
      </c>
      <c r="S77" s="2">
        <v>1</v>
      </c>
      <c r="T77" s="2">
        <v>2</v>
      </c>
      <c r="U77" s="2">
        <f t="shared" si="10"/>
        <v>19</v>
      </c>
      <c r="V77" s="2">
        <f t="shared" si="11"/>
        <v>5</v>
      </c>
      <c r="W77" s="2">
        <f t="shared" si="12"/>
        <v>3</v>
      </c>
      <c r="Y77" s="5"/>
      <c r="Z77" s="6">
        <f t="shared" si="25"/>
        <v>1</v>
      </c>
      <c r="AA77" s="2">
        <v>1</v>
      </c>
      <c r="AB77" s="2">
        <v>0</v>
      </c>
      <c r="AC77" s="2">
        <v>0</v>
      </c>
      <c r="AD77" s="2">
        <v>0</v>
      </c>
      <c r="AE77" s="2">
        <v>0</v>
      </c>
      <c r="AF77" s="2">
        <f t="shared" si="13"/>
        <v>1</v>
      </c>
      <c r="AG77" s="2">
        <f t="shared" si="14"/>
        <v>0</v>
      </c>
      <c r="AH77" s="2">
        <f t="shared" si="15"/>
        <v>0</v>
      </c>
      <c r="AJ77" s="5"/>
      <c r="AK77" s="2">
        <f t="shared" si="26"/>
        <v>0</v>
      </c>
      <c r="AL77" s="2">
        <v>0</v>
      </c>
      <c r="AM77" s="2">
        <v>0</v>
      </c>
      <c r="AN77" s="2">
        <v>0</v>
      </c>
      <c r="AO77" s="2">
        <v>0</v>
      </c>
      <c r="AP77" s="2">
        <v>0</v>
      </c>
      <c r="AQ77" s="2">
        <f t="shared" si="3"/>
        <v>0</v>
      </c>
      <c r="AR77" s="2">
        <f t="shared" si="4"/>
        <v>0</v>
      </c>
      <c r="AS77" s="2">
        <f t="shared" si="5"/>
        <v>0</v>
      </c>
      <c r="AV77" s="6">
        <f t="shared" si="20"/>
        <v>0</v>
      </c>
      <c r="AW77" s="2">
        <v>0</v>
      </c>
      <c r="AX77" s="2">
        <v>0</v>
      </c>
      <c r="AY77" s="2">
        <v>0</v>
      </c>
      <c r="AZ77" s="2">
        <v>0</v>
      </c>
      <c r="BA77" s="2">
        <v>0</v>
      </c>
      <c r="BB77" s="2">
        <f t="shared" si="21"/>
        <v>0</v>
      </c>
      <c r="BC77" s="2">
        <f t="shared" si="22"/>
        <v>0</v>
      </c>
      <c r="BD77" s="2">
        <f t="shared" si="23"/>
        <v>0</v>
      </c>
      <c r="BF77" s="5"/>
    </row>
    <row r="78" spans="1:58" x14ac:dyDescent="0.35">
      <c r="A78" s="75">
        <f t="shared" si="27"/>
        <v>57</v>
      </c>
      <c r="B78" s="2" t="str" cm="1">
        <f t="array" ref="B78">IFERROR(IF(INDEX($C$2:$C$84,MATCH(ROW()-1,$A$2:A$84,0))="",REPT(" ",SUM(IF(LEFT(B$2:B77)=" ",1,0))+1),SUBSTITUTE(INDEX($C$2:$C$84,MATCH(ROW()-1,$A$2:A$84,0)),"--","-")),REPT(" ",SUM(IF(LEFT(B$2:B77)=" ",1,0))+1))</f>
        <v xml:space="preserve">                                                                         </v>
      </c>
      <c r="C78" s="76" t="str" cm="1">
        <f t="array" ref="C78">IF(INDEX('Dept List'!$A$1:$P$100,ROW(),2*('New GL Gauge'!$H$3-2022)-1)=0,"",INDEX('Dept List'!$A$1:$P$100,ROW(),2*('New GL Gauge'!$H$3-2022)-1))</f>
        <v/>
      </c>
      <c r="D78" s="90" t="str" cm="1">
        <f t="array" ref="D78">IF(INDEX('Dept List'!$A$1:$P$100,ROW(),2*('New GL Gauge'!$H$3-2022))=0,"",INDEX('Dept List'!$A$1:$P$100,ROW(),2*('New GL Gauge'!$H$3-2022)))</f>
        <v/>
      </c>
      <c r="E78" s="2" t="str">
        <f>IFERROR(IF(TRIM(SUBSTITUTE($C78," ¬",""))="","",SUMIF(INDEX($G:$XFD,0,$D78),TRIM(SUBSTITUTE($C78," ¬","")),INDEX($G:$XFD,0,MATCH('New GL Gauge'!$H$3,$1:$1,0)+3))),"")</f>
        <v/>
      </c>
      <c r="F78" s="2" t="str">
        <f>IFERROR(IF(TRIM(SUBSTITUTE($C78," ¬",""))="","",SUMIF(INDEX($G:$XFD,0,$D78),TRIM(SUBSTITUTE($C78," ¬","")),INDEX($G:$XFD,0,MATCH('New GL Gauge'!$H$3,$1:$1,0)+4))),"")</f>
        <v/>
      </c>
      <c r="G78" s="79" t="s">
        <v>3</v>
      </c>
      <c r="H78" s="82" t="s">
        <v>128</v>
      </c>
      <c r="I78" s="79" t="s">
        <v>110</v>
      </c>
      <c r="J78" s="79" t="s">
        <v>110</v>
      </c>
      <c r="K78" s="79" t="s">
        <v>110</v>
      </c>
      <c r="L78" s="79" t="s">
        <v>110</v>
      </c>
      <c r="M78" s="2" t="s">
        <v>67</v>
      </c>
      <c r="N78" s="2">
        <v>17</v>
      </c>
      <c r="O78" s="6">
        <f t="shared" si="24"/>
        <v>27</v>
      </c>
      <c r="P78" s="2">
        <v>5</v>
      </c>
      <c r="Q78" s="2">
        <v>11</v>
      </c>
      <c r="R78" s="2">
        <v>9</v>
      </c>
      <c r="S78" s="2">
        <v>2</v>
      </c>
      <c r="T78" s="2">
        <v>0</v>
      </c>
      <c r="U78" s="2">
        <f t="shared" si="10"/>
        <v>16</v>
      </c>
      <c r="V78" s="2">
        <f t="shared" si="11"/>
        <v>9</v>
      </c>
      <c r="W78" s="2">
        <f t="shared" si="12"/>
        <v>2</v>
      </c>
      <c r="Y78" s="5"/>
      <c r="Z78" s="6">
        <f t="shared" si="25"/>
        <v>1</v>
      </c>
      <c r="AA78" s="2">
        <v>0</v>
      </c>
      <c r="AB78" s="2">
        <v>0</v>
      </c>
      <c r="AC78" s="2">
        <v>1</v>
      </c>
      <c r="AD78" s="2">
        <v>0</v>
      </c>
      <c r="AE78" s="2">
        <v>0</v>
      </c>
      <c r="AF78" s="2">
        <f t="shared" si="13"/>
        <v>0</v>
      </c>
      <c r="AG78" s="2">
        <f t="shared" si="14"/>
        <v>1</v>
      </c>
      <c r="AH78" s="2">
        <f t="shared" si="15"/>
        <v>0</v>
      </c>
      <c r="AJ78" s="5"/>
      <c r="AK78" s="2">
        <f t="shared" si="26"/>
        <v>0</v>
      </c>
      <c r="AL78" s="2">
        <v>0</v>
      </c>
      <c r="AM78" s="2">
        <v>0</v>
      </c>
      <c r="AN78" s="2">
        <v>0</v>
      </c>
      <c r="AO78" s="2">
        <v>0</v>
      </c>
      <c r="AP78" s="2">
        <v>0</v>
      </c>
      <c r="AQ78" s="2">
        <f t="shared" si="3"/>
        <v>0</v>
      </c>
      <c r="AR78" s="2">
        <f t="shared" si="4"/>
        <v>0</v>
      </c>
      <c r="AS78" s="2">
        <f t="shared" si="5"/>
        <v>0</v>
      </c>
      <c r="AV78" s="6">
        <f t="shared" si="20"/>
        <v>0</v>
      </c>
      <c r="AW78" s="2">
        <v>0</v>
      </c>
      <c r="AX78" s="2">
        <v>0</v>
      </c>
      <c r="AY78" s="2">
        <v>0</v>
      </c>
      <c r="AZ78" s="2">
        <v>0</v>
      </c>
      <c r="BA78" s="2">
        <v>0</v>
      </c>
      <c r="BB78" s="2">
        <f t="shared" si="21"/>
        <v>0</v>
      </c>
      <c r="BC78" s="2">
        <f t="shared" si="22"/>
        <v>0</v>
      </c>
      <c r="BD78" s="2">
        <f t="shared" si="23"/>
        <v>0</v>
      </c>
      <c r="BF78" s="5"/>
    </row>
    <row r="79" spans="1:58" x14ac:dyDescent="0.35">
      <c r="A79" s="75">
        <f t="shared" si="27"/>
        <v>58</v>
      </c>
      <c r="B79" s="2" t="str" cm="1">
        <f t="array" ref="B79">IFERROR(IF(INDEX($C$2:$C$84,MATCH(ROW()-1,$A$2:A$84,0))="",REPT(" ",SUM(IF(LEFT(B$2:B78)=" ",1,0))+1),SUBSTITUTE(INDEX($C$2:$C$84,MATCH(ROW()-1,$A$2:A$84,0)),"--","-")),REPT(" ",SUM(IF(LEFT(B$2:B78)=" ",1,0))+1))</f>
        <v xml:space="preserve">                                                                          </v>
      </c>
      <c r="C79" s="76" t="str" cm="1">
        <f t="array" ref="C79">IF(INDEX('Dept List'!$A$1:$P$100,ROW(),2*('New GL Gauge'!$H$3-2022)-1)=0,"",INDEX('Dept List'!$A$1:$P$100,ROW(),2*('New GL Gauge'!$H$3-2022)-1))</f>
        <v/>
      </c>
      <c r="D79" s="90" t="str" cm="1">
        <f t="array" ref="D79">IF(INDEX('Dept List'!$A$1:$P$100,ROW(),2*('New GL Gauge'!$H$3-2022))=0,"",INDEX('Dept List'!$A$1:$P$100,ROW(),2*('New GL Gauge'!$H$3-2022)))</f>
        <v/>
      </c>
      <c r="E79" s="2" t="str">
        <f>IFERROR(IF(TRIM(SUBSTITUTE($C79," ¬",""))="","",SUMIF(INDEX($G:$XFD,0,$D79),TRIM(SUBSTITUTE($C79," ¬","")),INDEX($G:$XFD,0,MATCH('New GL Gauge'!$H$3,$1:$1,0)+3))),"")</f>
        <v/>
      </c>
      <c r="F79" s="2" t="str">
        <f>IFERROR(IF(TRIM(SUBSTITUTE($C79," ¬",""))="","",SUMIF(INDEX($G:$XFD,0,$D79),TRIM(SUBSTITUTE($C79," ¬","")),INDEX($G:$XFD,0,MATCH('New GL Gauge'!$H$3,$1:$1,0)+4))),"")</f>
        <v/>
      </c>
      <c r="G79" s="79" t="s">
        <v>3</v>
      </c>
      <c r="H79" s="82" t="s">
        <v>128</v>
      </c>
      <c r="I79" s="79" t="s">
        <v>110</v>
      </c>
      <c r="J79" s="79" t="s">
        <v>110</v>
      </c>
      <c r="K79" s="79" t="s">
        <v>110</v>
      </c>
      <c r="L79" s="79" t="s">
        <v>110</v>
      </c>
      <c r="M79" s="2" t="s">
        <v>67</v>
      </c>
      <c r="N79" s="2">
        <v>18</v>
      </c>
      <c r="O79" s="6">
        <f t="shared" si="24"/>
        <v>27</v>
      </c>
      <c r="P79" s="2">
        <v>16</v>
      </c>
      <c r="Q79" s="2">
        <v>9</v>
      </c>
      <c r="R79" s="2">
        <v>1</v>
      </c>
      <c r="S79" s="2">
        <v>0</v>
      </c>
      <c r="T79" s="2">
        <v>1</v>
      </c>
      <c r="U79" s="2">
        <f t="shared" si="10"/>
        <v>25</v>
      </c>
      <c r="V79" s="2">
        <f t="shared" si="11"/>
        <v>1</v>
      </c>
      <c r="W79" s="2">
        <f t="shared" si="12"/>
        <v>1</v>
      </c>
      <c r="Y79" s="5"/>
      <c r="Z79" s="6">
        <f t="shared" si="25"/>
        <v>1</v>
      </c>
      <c r="AA79" s="2">
        <v>1</v>
      </c>
      <c r="AB79" s="2">
        <v>0</v>
      </c>
      <c r="AC79" s="2">
        <v>0</v>
      </c>
      <c r="AD79" s="2">
        <v>0</v>
      </c>
      <c r="AE79" s="2">
        <v>0</v>
      </c>
      <c r="AF79" s="2">
        <f t="shared" si="13"/>
        <v>1</v>
      </c>
      <c r="AG79" s="2">
        <f t="shared" si="14"/>
        <v>0</v>
      </c>
      <c r="AH79" s="2">
        <f t="shared" si="15"/>
        <v>0</v>
      </c>
      <c r="AJ79" s="5"/>
      <c r="AK79" s="2">
        <f t="shared" si="26"/>
        <v>0</v>
      </c>
      <c r="AL79" s="2">
        <v>0</v>
      </c>
      <c r="AM79" s="2">
        <v>0</v>
      </c>
      <c r="AN79" s="2">
        <v>0</v>
      </c>
      <c r="AO79" s="2">
        <v>0</v>
      </c>
      <c r="AP79" s="2">
        <v>0</v>
      </c>
      <c r="AQ79" s="2">
        <f t="shared" si="3"/>
        <v>0</v>
      </c>
      <c r="AR79" s="2">
        <f t="shared" si="4"/>
        <v>0</v>
      </c>
      <c r="AS79" s="2">
        <f t="shared" si="5"/>
        <v>0</v>
      </c>
      <c r="AV79" s="6">
        <f t="shared" si="20"/>
        <v>0</v>
      </c>
      <c r="AW79" s="2">
        <v>0</v>
      </c>
      <c r="AX79" s="2">
        <v>0</v>
      </c>
      <c r="AY79" s="2">
        <v>0</v>
      </c>
      <c r="AZ79" s="2">
        <v>0</v>
      </c>
      <c r="BA79" s="2">
        <v>0</v>
      </c>
      <c r="BB79" s="2">
        <f t="shared" si="21"/>
        <v>0</v>
      </c>
      <c r="BC79" s="2">
        <f t="shared" si="22"/>
        <v>0</v>
      </c>
      <c r="BD79" s="2">
        <f t="shared" si="23"/>
        <v>0</v>
      </c>
      <c r="BF79" s="5"/>
    </row>
    <row r="80" spans="1:58" x14ac:dyDescent="0.35">
      <c r="A80" s="75">
        <f t="shared" si="27"/>
        <v>59</v>
      </c>
      <c r="B80" s="2" t="str" cm="1">
        <f t="array" ref="B80">IFERROR(IF(INDEX($C$2:$C$84,MATCH(ROW()-1,$A$2:A$84,0))="",REPT(" ",SUM(IF(LEFT(B$2:B79)=" ",1,0))+1),SUBSTITUTE(INDEX($C$2:$C$84,MATCH(ROW()-1,$A$2:A$84,0)),"--","-")),REPT(" ",SUM(IF(LEFT(B$2:B79)=" ",1,0))+1))</f>
        <v xml:space="preserve">                                                                           </v>
      </c>
      <c r="C80" s="76" t="str" cm="1">
        <f t="array" ref="C80">IF(INDEX('Dept List'!$A$1:$P$100,ROW(),2*('New GL Gauge'!$H$3-2022)-1)=0,"",INDEX('Dept List'!$A$1:$P$100,ROW(),2*('New GL Gauge'!$H$3-2022)-1))</f>
        <v/>
      </c>
      <c r="D80" s="90" t="str" cm="1">
        <f t="array" ref="D80">IF(INDEX('Dept List'!$A$1:$P$100,ROW(),2*('New GL Gauge'!$H$3-2022))=0,"",INDEX('Dept List'!$A$1:$P$100,ROW(),2*('New GL Gauge'!$H$3-2022)))</f>
        <v/>
      </c>
      <c r="E80" s="2" t="str">
        <f>IFERROR(IF(TRIM(SUBSTITUTE($C80," ¬",""))="","",SUMIF(INDEX($G:$XFD,0,$D80),TRIM(SUBSTITUTE($C80," ¬","")),INDEX($G:$XFD,0,MATCH('New GL Gauge'!$H$3,$1:$1,0)+3))),"")</f>
        <v/>
      </c>
      <c r="F80" s="2" t="str">
        <f>IFERROR(IF(TRIM(SUBSTITUTE($C80," ¬",""))="","",SUMIF(INDEX($G:$XFD,0,$D80),TRIM(SUBSTITUTE($C80," ¬","")),INDEX($G:$XFD,0,MATCH('New GL Gauge'!$H$3,$1:$1,0)+4))),"")</f>
        <v/>
      </c>
      <c r="G80" s="79" t="s">
        <v>3</v>
      </c>
      <c r="H80" s="82" t="s">
        <v>128</v>
      </c>
      <c r="I80" s="79" t="s">
        <v>110</v>
      </c>
      <c r="J80" s="79" t="s">
        <v>110</v>
      </c>
      <c r="K80" s="79" t="s">
        <v>110</v>
      </c>
      <c r="L80" s="79" t="s">
        <v>110</v>
      </c>
      <c r="M80" s="2" t="s">
        <v>76</v>
      </c>
      <c r="N80" s="2">
        <v>19</v>
      </c>
      <c r="O80" s="6">
        <f t="shared" si="24"/>
        <v>27</v>
      </c>
      <c r="P80" s="2">
        <v>12</v>
      </c>
      <c r="Q80" s="2">
        <v>5</v>
      </c>
      <c r="R80" s="2">
        <v>9</v>
      </c>
      <c r="S80" s="2">
        <v>1</v>
      </c>
      <c r="T80" s="2">
        <v>0</v>
      </c>
      <c r="U80" s="2">
        <f t="shared" si="10"/>
        <v>17</v>
      </c>
      <c r="V80" s="2">
        <f t="shared" si="11"/>
        <v>9</v>
      </c>
      <c r="W80" s="2">
        <f t="shared" si="12"/>
        <v>1</v>
      </c>
      <c r="Y80" s="5"/>
      <c r="Z80" s="6">
        <f t="shared" si="25"/>
        <v>1</v>
      </c>
      <c r="AA80" s="2">
        <v>0</v>
      </c>
      <c r="AB80" s="2">
        <v>0</v>
      </c>
      <c r="AC80" s="2">
        <v>0</v>
      </c>
      <c r="AD80" s="2">
        <v>1</v>
      </c>
      <c r="AE80" s="2">
        <v>0</v>
      </c>
      <c r="AF80" s="2">
        <f t="shared" si="13"/>
        <v>0</v>
      </c>
      <c r="AG80" s="2">
        <f t="shared" si="14"/>
        <v>0</v>
      </c>
      <c r="AH80" s="2">
        <f t="shared" si="15"/>
        <v>1</v>
      </c>
      <c r="AJ80" s="5"/>
      <c r="AK80" s="2">
        <f t="shared" si="26"/>
        <v>0</v>
      </c>
      <c r="AL80" s="2">
        <v>0</v>
      </c>
      <c r="AM80" s="2">
        <v>0</v>
      </c>
      <c r="AN80" s="2">
        <v>0</v>
      </c>
      <c r="AO80" s="2">
        <v>0</v>
      </c>
      <c r="AP80" s="2">
        <v>0</v>
      </c>
      <c r="AQ80" s="2">
        <f t="shared" si="3"/>
        <v>0</v>
      </c>
      <c r="AR80" s="2">
        <f t="shared" si="4"/>
        <v>0</v>
      </c>
      <c r="AS80" s="2">
        <f t="shared" si="5"/>
        <v>0</v>
      </c>
      <c r="AV80" s="6">
        <f t="shared" si="20"/>
        <v>0</v>
      </c>
      <c r="AW80" s="2">
        <v>0</v>
      </c>
      <c r="AX80" s="2">
        <v>0</v>
      </c>
      <c r="AY80" s="2">
        <v>0</v>
      </c>
      <c r="AZ80" s="2">
        <v>0</v>
      </c>
      <c r="BA80" s="2">
        <v>0</v>
      </c>
      <c r="BB80" s="2">
        <f t="shared" si="21"/>
        <v>0</v>
      </c>
      <c r="BC80" s="2">
        <f t="shared" si="22"/>
        <v>0</v>
      </c>
      <c r="BD80" s="2">
        <f t="shared" si="23"/>
        <v>0</v>
      </c>
      <c r="BF80" s="5"/>
    </row>
    <row r="81" spans="1:58" x14ac:dyDescent="0.35">
      <c r="A81" s="75">
        <f t="shared" si="27"/>
        <v>60</v>
      </c>
      <c r="B81" s="2" t="str" cm="1">
        <f t="array" ref="B81">IFERROR(IF(INDEX($C$2:$C$84,MATCH(ROW()-1,$A$2:A$84,0))="",REPT(" ",SUM(IF(LEFT(B$2:B80)=" ",1,0))+1),SUBSTITUTE(INDEX($C$2:$C$84,MATCH(ROW()-1,$A$2:A$84,0)),"--","-")),REPT(" ",SUM(IF(LEFT(B$2:B80)=" ",1,0))+1))</f>
        <v xml:space="preserve">                                                                            </v>
      </c>
      <c r="C81" s="76" t="str" cm="1">
        <f t="array" ref="C81">IF(INDEX('Dept List'!$A$1:$P$100,ROW(),2*('New GL Gauge'!$H$3-2022)-1)=0,"",INDEX('Dept List'!$A$1:$P$100,ROW(),2*('New GL Gauge'!$H$3-2022)-1))</f>
        <v/>
      </c>
      <c r="D81" s="90" t="str" cm="1">
        <f t="array" ref="D81">IF(INDEX('Dept List'!$A$1:$P$100,ROW(),2*('New GL Gauge'!$H$3-2022))=0,"",INDEX('Dept List'!$A$1:$P$100,ROW(),2*('New GL Gauge'!$H$3-2022)))</f>
        <v/>
      </c>
      <c r="E81" s="2" t="str">
        <f>IFERROR(IF(TRIM(SUBSTITUTE($C81," ¬",""))="","",SUMIF(INDEX($G:$XFD,0,$D81),TRIM(SUBSTITUTE($C81," ¬","")),INDEX($G:$XFD,0,MATCH('New GL Gauge'!$H$3,$1:$1,0)+3))),"")</f>
        <v/>
      </c>
      <c r="F81" s="2" t="str">
        <f>IFERROR(IF(TRIM(SUBSTITUTE($C81," ¬",""))="","",SUMIF(INDEX($G:$XFD,0,$D81),TRIM(SUBSTITUTE($C81," ¬","")),INDEX($G:$XFD,0,MATCH('New GL Gauge'!$H$3,$1:$1,0)+4))),"")</f>
        <v/>
      </c>
      <c r="G81" s="79" t="s">
        <v>3</v>
      </c>
      <c r="H81" s="82" t="s">
        <v>128</v>
      </c>
      <c r="I81" s="79" t="s">
        <v>110</v>
      </c>
      <c r="J81" s="79" t="s">
        <v>110</v>
      </c>
      <c r="K81" s="79" t="s">
        <v>110</v>
      </c>
      <c r="L81" s="79" t="s">
        <v>110</v>
      </c>
      <c r="M81" s="2" t="s">
        <v>76</v>
      </c>
      <c r="N81" s="2">
        <v>20</v>
      </c>
      <c r="O81" s="6">
        <f t="shared" si="24"/>
        <v>27</v>
      </c>
      <c r="P81" s="2">
        <v>9</v>
      </c>
      <c r="Q81" s="2">
        <v>9</v>
      </c>
      <c r="R81" s="2">
        <v>9</v>
      </c>
      <c r="S81" s="2">
        <v>0</v>
      </c>
      <c r="T81" s="2">
        <v>0</v>
      </c>
      <c r="U81" s="2">
        <f t="shared" si="10"/>
        <v>18</v>
      </c>
      <c r="V81" s="2">
        <f t="shared" si="11"/>
        <v>9</v>
      </c>
      <c r="W81" s="2">
        <f t="shared" si="12"/>
        <v>0</v>
      </c>
      <c r="Y81" s="5"/>
      <c r="Z81" s="6">
        <f t="shared" si="25"/>
        <v>1</v>
      </c>
      <c r="AA81" s="2">
        <v>0</v>
      </c>
      <c r="AB81" s="2">
        <v>0</v>
      </c>
      <c r="AC81" s="2">
        <v>0</v>
      </c>
      <c r="AD81" s="2">
        <v>1</v>
      </c>
      <c r="AE81" s="2">
        <v>0</v>
      </c>
      <c r="AF81" s="2">
        <f t="shared" si="13"/>
        <v>0</v>
      </c>
      <c r="AG81" s="2">
        <f t="shared" si="14"/>
        <v>0</v>
      </c>
      <c r="AH81" s="2">
        <f t="shared" si="15"/>
        <v>1</v>
      </c>
      <c r="AJ81" s="5"/>
      <c r="AK81" s="2">
        <f t="shared" si="26"/>
        <v>0</v>
      </c>
      <c r="AL81" s="2">
        <v>0</v>
      </c>
      <c r="AM81" s="2">
        <v>0</v>
      </c>
      <c r="AN81" s="2">
        <v>0</v>
      </c>
      <c r="AO81" s="2">
        <v>0</v>
      </c>
      <c r="AP81" s="2">
        <v>0</v>
      </c>
      <c r="AQ81" s="2">
        <f t="shared" si="3"/>
        <v>0</v>
      </c>
      <c r="AR81" s="2">
        <f t="shared" si="4"/>
        <v>0</v>
      </c>
      <c r="AS81" s="2">
        <f t="shared" si="5"/>
        <v>0</v>
      </c>
      <c r="AV81" s="6">
        <f t="shared" si="20"/>
        <v>0</v>
      </c>
      <c r="AW81" s="2">
        <v>0</v>
      </c>
      <c r="AX81" s="2">
        <v>0</v>
      </c>
      <c r="AY81" s="2">
        <v>0</v>
      </c>
      <c r="AZ81" s="2">
        <v>0</v>
      </c>
      <c r="BA81" s="2">
        <v>0</v>
      </c>
      <c r="BB81" s="2">
        <f t="shared" si="21"/>
        <v>0</v>
      </c>
      <c r="BC81" s="2">
        <f t="shared" si="22"/>
        <v>0</v>
      </c>
      <c r="BD81" s="2">
        <f t="shared" si="23"/>
        <v>0</v>
      </c>
      <c r="BF81" s="5"/>
    </row>
    <row r="82" spans="1:58" x14ac:dyDescent="0.35">
      <c r="A82" s="75">
        <f t="shared" si="27"/>
        <v>61</v>
      </c>
      <c r="B82" s="2" t="str" cm="1">
        <f t="array" ref="B82">IFERROR(IF(INDEX($C$2:$C$84,MATCH(ROW()-1,$A$2:A$84,0))="",REPT(" ",SUM(IF(LEFT(B$2:B81)=" ",1,0))+1),SUBSTITUTE(INDEX($C$2:$C$84,MATCH(ROW()-1,$A$2:A$84,0)),"--","-")),REPT(" ",SUM(IF(LEFT(B$2:B81)=" ",1,0))+1))</f>
        <v xml:space="preserve">                                                                             </v>
      </c>
      <c r="C82" s="76" t="str" cm="1">
        <f t="array" ref="C82">IF(INDEX('Dept List'!$A$1:$P$100,ROW(),2*('New GL Gauge'!$H$3-2022)-1)=0,"",INDEX('Dept List'!$A$1:$P$100,ROW(),2*('New GL Gauge'!$H$3-2022)-1))</f>
        <v/>
      </c>
      <c r="D82" s="90" t="str" cm="1">
        <f t="array" ref="D82">IF(INDEX('Dept List'!$A$1:$P$100,ROW(),2*('New GL Gauge'!$H$3-2022))=0,"",INDEX('Dept List'!$A$1:$P$100,ROW(),2*('New GL Gauge'!$H$3-2022)))</f>
        <v/>
      </c>
      <c r="E82" s="2" t="str">
        <f>IFERROR(IF(TRIM(SUBSTITUTE($C82," ¬",""))="","",SUMIF(INDEX($G:$XFD,0,$D82),TRIM(SUBSTITUTE($C82," ¬","")),INDEX($G:$XFD,0,MATCH('New GL Gauge'!$H$3,$1:$1,0)+3))),"")</f>
        <v/>
      </c>
      <c r="F82" s="2" t="str">
        <f>IFERROR(IF(TRIM(SUBSTITUTE($C82," ¬",""))="","",SUMIF(INDEX($G:$XFD,0,$D82),TRIM(SUBSTITUTE($C82," ¬","")),INDEX($G:$XFD,0,MATCH('New GL Gauge'!$H$3,$1:$1,0)+4))),"")</f>
        <v/>
      </c>
      <c r="G82" s="79" t="s">
        <v>3</v>
      </c>
      <c r="H82" s="82" t="s">
        <v>128</v>
      </c>
      <c r="I82" s="79" t="s">
        <v>110</v>
      </c>
      <c r="J82" s="79" t="s">
        <v>110</v>
      </c>
      <c r="K82" s="79" t="s">
        <v>110</v>
      </c>
      <c r="L82" s="79" t="s">
        <v>110</v>
      </c>
      <c r="M82" s="2" t="s">
        <v>76</v>
      </c>
      <c r="N82" s="2">
        <v>21</v>
      </c>
      <c r="O82" s="6">
        <f t="shared" si="24"/>
        <v>27</v>
      </c>
      <c r="P82" s="2">
        <v>10</v>
      </c>
      <c r="Q82" s="2">
        <v>8</v>
      </c>
      <c r="R82" s="2">
        <v>9</v>
      </c>
      <c r="S82" s="2">
        <v>0</v>
      </c>
      <c r="T82" s="2">
        <v>0</v>
      </c>
      <c r="U82" s="2">
        <f t="shared" si="10"/>
        <v>18</v>
      </c>
      <c r="V82" s="2">
        <f t="shared" si="11"/>
        <v>9</v>
      </c>
      <c r="W82" s="2">
        <f t="shared" si="12"/>
        <v>0</v>
      </c>
      <c r="Y82" s="5"/>
      <c r="Z82" s="6">
        <f t="shared" si="25"/>
        <v>1</v>
      </c>
      <c r="AA82" s="2">
        <v>0</v>
      </c>
      <c r="AB82" s="2">
        <v>1</v>
      </c>
      <c r="AC82" s="2">
        <v>0</v>
      </c>
      <c r="AD82" s="2">
        <v>0</v>
      </c>
      <c r="AE82" s="2">
        <v>0</v>
      </c>
      <c r="AF82" s="2">
        <f t="shared" si="13"/>
        <v>1</v>
      </c>
      <c r="AG82" s="2">
        <f t="shared" si="14"/>
        <v>0</v>
      </c>
      <c r="AH82" s="2">
        <f t="shared" si="15"/>
        <v>0</v>
      </c>
      <c r="AJ82" s="5"/>
      <c r="AK82" s="2">
        <f t="shared" si="26"/>
        <v>0</v>
      </c>
      <c r="AL82" s="2">
        <v>0</v>
      </c>
      <c r="AM82" s="2">
        <v>0</v>
      </c>
      <c r="AN82" s="2">
        <v>0</v>
      </c>
      <c r="AO82" s="2">
        <v>0</v>
      </c>
      <c r="AP82" s="2">
        <v>0</v>
      </c>
      <c r="AQ82" s="2">
        <f t="shared" si="3"/>
        <v>0</v>
      </c>
      <c r="AR82" s="2">
        <f t="shared" si="4"/>
        <v>0</v>
      </c>
      <c r="AS82" s="2">
        <f t="shared" si="5"/>
        <v>0</v>
      </c>
      <c r="AV82" s="6">
        <f t="shared" si="20"/>
        <v>0</v>
      </c>
      <c r="AW82" s="2">
        <v>0</v>
      </c>
      <c r="AX82" s="2">
        <v>0</v>
      </c>
      <c r="AY82" s="2">
        <v>0</v>
      </c>
      <c r="AZ82" s="2">
        <v>0</v>
      </c>
      <c r="BA82" s="2">
        <v>0</v>
      </c>
      <c r="BB82" s="2">
        <f t="shared" si="21"/>
        <v>0</v>
      </c>
      <c r="BC82" s="2">
        <f t="shared" si="22"/>
        <v>0</v>
      </c>
      <c r="BD82" s="2">
        <f t="shared" si="23"/>
        <v>0</v>
      </c>
      <c r="BF82" s="5"/>
    </row>
    <row r="83" spans="1:58" x14ac:dyDescent="0.35">
      <c r="A83" s="75">
        <f t="shared" si="27"/>
        <v>62</v>
      </c>
      <c r="B83" s="2" t="str" cm="1">
        <f t="array" ref="B83">IFERROR(IF(INDEX($C$2:$C$84,MATCH(ROW()-1,$A$2:A$84,0))="",REPT(" ",SUM(IF(LEFT(B$2:B82)=" ",1,0))+1),SUBSTITUTE(INDEX($C$2:$C$84,MATCH(ROW()-1,$A$2:A$84,0)),"--","-")),REPT(" ",SUM(IF(LEFT(B$2:B82)=" ",1,0))+1))</f>
        <v xml:space="preserve">                                                                              </v>
      </c>
      <c r="C83" s="76" t="str" cm="1">
        <f t="array" ref="C83">IF(INDEX('Dept List'!$A$1:$P$100,ROW(),2*('New GL Gauge'!$H$3-2022)-1)=0,"",INDEX('Dept List'!$A$1:$P$100,ROW(),2*('New GL Gauge'!$H$3-2022)-1))</f>
        <v/>
      </c>
      <c r="D83" s="90" t="str" cm="1">
        <f t="array" ref="D83">IF(INDEX('Dept List'!$A$1:$P$100,ROW(),2*('New GL Gauge'!$H$3-2022))=0,"",INDEX('Dept List'!$A$1:$P$100,ROW(),2*('New GL Gauge'!$H$3-2022)))</f>
        <v/>
      </c>
      <c r="E83" s="2" t="str">
        <f>IFERROR(IF(TRIM(SUBSTITUTE($C83," ¬",""))="","",SUMIF(INDEX($G:$XFD,0,$D83),TRIM(SUBSTITUTE($C83," ¬","")),INDEX($G:$XFD,0,MATCH('New GL Gauge'!$H$3,$1:$1,0)+3))),"")</f>
        <v/>
      </c>
      <c r="F83" s="2" t="str">
        <f>IFERROR(IF(TRIM(SUBSTITUTE($C83," ¬",""))="","",SUMIF(INDEX($G:$XFD,0,$D83),TRIM(SUBSTITUTE($C83," ¬","")),INDEX($G:$XFD,0,MATCH('New GL Gauge'!$H$3,$1:$1,0)+4))),"")</f>
        <v/>
      </c>
      <c r="G83" s="79" t="s">
        <v>3</v>
      </c>
      <c r="H83" s="82" t="s">
        <v>128</v>
      </c>
      <c r="I83" s="79" t="s">
        <v>110</v>
      </c>
      <c r="J83" s="79" t="s">
        <v>110</v>
      </c>
      <c r="K83" s="79" t="s">
        <v>110</v>
      </c>
      <c r="L83" s="79" t="s">
        <v>110</v>
      </c>
      <c r="M83" s="2" t="s">
        <v>76</v>
      </c>
      <c r="N83" s="2">
        <v>22</v>
      </c>
      <c r="O83" s="6">
        <f t="shared" si="24"/>
        <v>27</v>
      </c>
      <c r="P83" s="2">
        <v>16</v>
      </c>
      <c r="Q83" s="2">
        <v>6</v>
      </c>
      <c r="R83" s="2">
        <v>4</v>
      </c>
      <c r="S83" s="2">
        <v>0</v>
      </c>
      <c r="T83" s="2">
        <v>1</v>
      </c>
      <c r="U83" s="2">
        <f t="shared" si="10"/>
        <v>22</v>
      </c>
      <c r="V83" s="2">
        <f t="shared" si="11"/>
        <v>4</v>
      </c>
      <c r="W83" s="2">
        <f t="shared" si="12"/>
        <v>1</v>
      </c>
      <c r="Y83" s="5"/>
      <c r="Z83" s="6">
        <f t="shared" si="25"/>
        <v>1</v>
      </c>
      <c r="AA83" s="2">
        <v>1</v>
      </c>
      <c r="AB83" s="2">
        <v>0</v>
      </c>
      <c r="AC83" s="2">
        <v>0</v>
      </c>
      <c r="AD83" s="2">
        <v>0</v>
      </c>
      <c r="AE83" s="2">
        <v>0</v>
      </c>
      <c r="AF83" s="2">
        <f t="shared" si="13"/>
        <v>1</v>
      </c>
      <c r="AG83" s="2">
        <f t="shared" si="14"/>
        <v>0</v>
      </c>
      <c r="AH83" s="2">
        <f t="shared" si="15"/>
        <v>0</v>
      </c>
      <c r="AJ83" s="5"/>
      <c r="AK83" s="2">
        <f t="shared" si="26"/>
        <v>0</v>
      </c>
      <c r="AL83" s="2">
        <v>0</v>
      </c>
      <c r="AM83" s="2">
        <v>0</v>
      </c>
      <c r="AN83" s="2">
        <v>0</v>
      </c>
      <c r="AO83" s="2">
        <v>0</v>
      </c>
      <c r="AP83" s="2">
        <v>0</v>
      </c>
      <c r="AQ83" s="2">
        <f t="shared" si="3"/>
        <v>0</v>
      </c>
      <c r="AR83" s="2">
        <f t="shared" si="4"/>
        <v>0</v>
      </c>
      <c r="AS83" s="2">
        <f t="shared" si="5"/>
        <v>0</v>
      </c>
      <c r="AV83" s="6">
        <f t="shared" si="20"/>
        <v>0</v>
      </c>
      <c r="AW83" s="2">
        <v>0</v>
      </c>
      <c r="AX83" s="2">
        <v>0</v>
      </c>
      <c r="AY83" s="2">
        <v>0</v>
      </c>
      <c r="AZ83" s="2">
        <v>0</v>
      </c>
      <c r="BA83" s="2">
        <v>0</v>
      </c>
      <c r="BB83" s="2">
        <f t="shared" si="21"/>
        <v>0</v>
      </c>
      <c r="BC83" s="2">
        <f t="shared" si="22"/>
        <v>0</v>
      </c>
      <c r="BD83" s="2">
        <f t="shared" si="23"/>
        <v>0</v>
      </c>
      <c r="BF83" s="5"/>
    </row>
    <row r="84" spans="1:58" x14ac:dyDescent="0.35">
      <c r="A84" s="75">
        <f t="shared" si="27"/>
        <v>63</v>
      </c>
      <c r="B84" s="2" t="str" cm="1">
        <f t="array" ref="B84">IFERROR(IF(INDEX($C$2:$C$84,MATCH(ROW()-1,$A$2:A$84,0))="",REPT(" ",SUM(IF(LEFT(B$2:B83)=" ",1,0))+1),SUBSTITUTE(INDEX($C$2:$C$84,MATCH(ROW()-1,$A$2:A$84,0)),"--","-")),REPT(" ",SUM(IF(LEFT(B$2:B83)=" ",1,0))+1))</f>
        <v xml:space="preserve">                                                                               </v>
      </c>
      <c r="C84" s="76" t="str" cm="1">
        <f t="array" ref="C84">IF(INDEX('Dept List'!$A$1:$P$100,ROW(),2*('New GL Gauge'!$H$3-2022)-1)=0,"",INDEX('Dept List'!$A$1:$P$100,ROW(),2*('New GL Gauge'!$H$3-2022)-1))</f>
        <v/>
      </c>
      <c r="D84" s="90" t="str" cm="1">
        <f t="array" ref="D84">IF(INDEX('Dept List'!$A$1:$P$100,ROW(),2*('New GL Gauge'!$H$3-2022))=0,"",INDEX('Dept List'!$A$1:$P$100,ROW(),2*('New GL Gauge'!$H$3-2022)))</f>
        <v/>
      </c>
      <c r="E84" s="2" t="str">
        <f>IFERROR(IF(TRIM(SUBSTITUTE($C84," ¬",""))="","",SUMIF(INDEX($G:$XFD,0,$D84),TRIM(SUBSTITUTE($C84," ¬","")),INDEX($G:$XFD,0,MATCH('New GL Gauge'!$H$3,$1:$1,0)+3))),"")</f>
        <v/>
      </c>
      <c r="F84" s="2" t="str">
        <f>IFERROR(IF(TRIM(SUBSTITUTE($C84," ¬",""))="","",SUMIF(INDEX($G:$XFD,0,$D84),TRIM(SUBSTITUTE($C84," ¬","")),INDEX($G:$XFD,0,MATCH('New GL Gauge'!$H$3,$1:$1,0)+4))),"")</f>
        <v/>
      </c>
      <c r="G84" s="79" t="s">
        <v>3</v>
      </c>
      <c r="H84" s="82" t="s">
        <v>128</v>
      </c>
      <c r="I84" s="79" t="s">
        <v>110</v>
      </c>
      <c r="J84" s="79" t="s">
        <v>110</v>
      </c>
      <c r="K84" s="79" t="s">
        <v>110</v>
      </c>
      <c r="L84" s="79" t="s">
        <v>110</v>
      </c>
      <c r="M84" s="2" t="s">
        <v>76</v>
      </c>
      <c r="N84" s="2">
        <v>23</v>
      </c>
      <c r="O84" s="6">
        <f t="shared" si="24"/>
        <v>27</v>
      </c>
      <c r="P84" s="2">
        <v>14</v>
      </c>
      <c r="Q84" s="2">
        <v>7</v>
      </c>
      <c r="R84" s="2">
        <v>5</v>
      </c>
      <c r="S84" s="2">
        <v>0</v>
      </c>
      <c r="T84" s="2">
        <v>1</v>
      </c>
      <c r="U84" s="2">
        <f t="shared" si="10"/>
        <v>21</v>
      </c>
      <c r="V84" s="2">
        <f t="shared" si="11"/>
        <v>5</v>
      </c>
      <c r="W84" s="2">
        <f t="shared" si="12"/>
        <v>1</v>
      </c>
      <c r="Y84" s="5"/>
      <c r="Z84" s="6">
        <f t="shared" si="25"/>
        <v>1</v>
      </c>
      <c r="AA84" s="2">
        <v>1</v>
      </c>
      <c r="AB84" s="2">
        <v>0</v>
      </c>
      <c r="AC84" s="2">
        <v>0</v>
      </c>
      <c r="AD84" s="2">
        <v>0</v>
      </c>
      <c r="AE84" s="2">
        <v>0</v>
      </c>
      <c r="AF84" s="2">
        <f t="shared" si="13"/>
        <v>1</v>
      </c>
      <c r="AG84" s="2">
        <f t="shared" si="14"/>
        <v>0</v>
      </c>
      <c r="AH84" s="2">
        <f t="shared" si="15"/>
        <v>0</v>
      </c>
      <c r="AJ84" s="5"/>
      <c r="AK84" s="2">
        <f t="shared" si="26"/>
        <v>0</v>
      </c>
      <c r="AL84" s="2">
        <v>0</v>
      </c>
      <c r="AM84" s="2">
        <v>0</v>
      </c>
      <c r="AN84" s="2">
        <v>0</v>
      </c>
      <c r="AO84" s="2">
        <v>0</v>
      </c>
      <c r="AP84" s="2">
        <v>0</v>
      </c>
      <c r="AQ84" s="2">
        <f t="shared" si="3"/>
        <v>0</v>
      </c>
      <c r="AR84" s="2">
        <f t="shared" si="4"/>
        <v>0</v>
      </c>
      <c r="AS84" s="2">
        <f t="shared" si="5"/>
        <v>0</v>
      </c>
      <c r="AV84" s="6">
        <f t="shared" si="20"/>
        <v>0</v>
      </c>
      <c r="AW84" s="2">
        <v>0</v>
      </c>
      <c r="AX84" s="2">
        <v>0</v>
      </c>
      <c r="AY84" s="2">
        <v>0</v>
      </c>
      <c r="AZ84" s="2">
        <v>0</v>
      </c>
      <c r="BA84" s="2">
        <v>0</v>
      </c>
      <c r="BB84" s="2">
        <f t="shared" si="21"/>
        <v>0</v>
      </c>
      <c r="BC84" s="2">
        <f t="shared" si="22"/>
        <v>0</v>
      </c>
      <c r="BD84" s="2">
        <f t="shared" si="23"/>
        <v>0</v>
      </c>
      <c r="BF84" s="5"/>
    </row>
    <row r="85" spans="1:58" x14ac:dyDescent="0.35">
      <c r="E85" s="2" t="str">
        <f>IFERROR(IF(TRIM(SUBSTITUTE($C85," ¬",""))="","",SUMIF(INDEX($G:$XFD,0,$D85),TRIM(SUBSTITUTE($C85," ¬","")),INDEX($G:$XFD,0,MATCH('New GL Gauge'!$H$3,$1:$1,0)+3))),"")</f>
        <v/>
      </c>
      <c r="F85" s="2" t="str">
        <f>IFERROR(IF(TRIM(SUBSTITUTE($C85," ¬",""))="","",SUMIF(INDEX($G:$XFD,0,$D85),TRIM(SUBSTITUTE($C85," ¬","")),INDEX($G:$XFD,0,MATCH('New GL Gauge'!$H$3,$1:$1,0)+4))),"")</f>
        <v/>
      </c>
      <c r="G85" s="79" t="s">
        <v>3</v>
      </c>
      <c r="H85" s="82" t="s">
        <v>128</v>
      </c>
      <c r="I85" s="79" t="s">
        <v>110</v>
      </c>
      <c r="J85" s="79" t="s">
        <v>110</v>
      </c>
      <c r="K85" s="79" t="s">
        <v>110</v>
      </c>
      <c r="L85" s="79" t="s">
        <v>110</v>
      </c>
      <c r="M85" s="2" t="s">
        <v>76</v>
      </c>
      <c r="N85" s="2">
        <v>24</v>
      </c>
      <c r="O85" s="6">
        <f t="shared" si="24"/>
        <v>27</v>
      </c>
      <c r="P85" s="2">
        <v>9</v>
      </c>
      <c r="Q85" s="2">
        <v>8</v>
      </c>
      <c r="R85" s="2">
        <v>7</v>
      </c>
      <c r="S85" s="2">
        <v>3</v>
      </c>
      <c r="T85" s="2">
        <v>0</v>
      </c>
      <c r="U85" s="2">
        <f t="shared" si="10"/>
        <v>17</v>
      </c>
      <c r="V85" s="2">
        <f t="shared" si="11"/>
        <v>7</v>
      </c>
      <c r="W85" s="2">
        <f t="shared" si="12"/>
        <v>3</v>
      </c>
      <c r="Y85" s="5"/>
      <c r="Z85" s="6">
        <f t="shared" si="25"/>
        <v>1</v>
      </c>
      <c r="AA85" s="2">
        <v>0</v>
      </c>
      <c r="AB85" s="2">
        <v>1</v>
      </c>
      <c r="AC85" s="2">
        <v>0</v>
      </c>
      <c r="AD85" s="2">
        <v>0</v>
      </c>
      <c r="AE85" s="2">
        <v>0</v>
      </c>
      <c r="AF85" s="2">
        <f t="shared" si="13"/>
        <v>1</v>
      </c>
      <c r="AG85" s="2">
        <f t="shared" si="14"/>
        <v>0</v>
      </c>
      <c r="AH85" s="2">
        <f t="shared" si="15"/>
        <v>0</v>
      </c>
      <c r="AJ85" s="5"/>
      <c r="AK85" s="2">
        <f t="shared" si="26"/>
        <v>0</v>
      </c>
      <c r="AL85" s="2">
        <v>0</v>
      </c>
      <c r="AM85" s="2">
        <v>0</v>
      </c>
      <c r="AN85" s="2">
        <v>0</v>
      </c>
      <c r="AO85" s="2">
        <v>0</v>
      </c>
      <c r="AP85" s="2">
        <v>0</v>
      </c>
      <c r="AQ85" s="2">
        <f t="shared" si="3"/>
        <v>0</v>
      </c>
      <c r="AR85" s="2">
        <f t="shared" si="4"/>
        <v>0</v>
      </c>
      <c r="AS85" s="2">
        <f t="shared" si="5"/>
        <v>0</v>
      </c>
      <c r="AV85" s="6">
        <f t="shared" si="20"/>
        <v>0</v>
      </c>
      <c r="AW85" s="2">
        <v>0</v>
      </c>
      <c r="AX85" s="2">
        <v>0</v>
      </c>
      <c r="AY85" s="2">
        <v>0</v>
      </c>
      <c r="AZ85" s="2">
        <v>0</v>
      </c>
      <c r="BA85" s="2">
        <v>0</v>
      </c>
      <c r="BB85" s="2">
        <f t="shared" si="21"/>
        <v>0</v>
      </c>
      <c r="BC85" s="2">
        <f t="shared" si="22"/>
        <v>0</v>
      </c>
      <c r="BD85" s="2">
        <f t="shared" si="23"/>
        <v>0</v>
      </c>
      <c r="BF85" s="5"/>
    </row>
    <row r="86" spans="1:58" x14ac:dyDescent="0.35">
      <c r="G86" s="79" t="s">
        <v>3</v>
      </c>
      <c r="H86" s="82" t="s">
        <v>128</v>
      </c>
      <c r="I86" s="79" t="s">
        <v>110</v>
      </c>
      <c r="J86" s="79" t="s">
        <v>110</v>
      </c>
      <c r="K86" s="79" t="s">
        <v>110</v>
      </c>
      <c r="L86" s="79" t="s">
        <v>110</v>
      </c>
      <c r="M86" s="2" t="s">
        <v>76</v>
      </c>
      <c r="N86" s="2">
        <v>25</v>
      </c>
      <c r="O86" s="6">
        <f t="shared" si="24"/>
        <v>27</v>
      </c>
      <c r="P86" s="2">
        <v>10</v>
      </c>
      <c r="Q86" s="2">
        <v>9</v>
      </c>
      <c r="R86" s="2">
        <v>7</v>
      </c>
      <c r="S86" s="2">
        <v>1</v>
      </c>
      <c r="T86" s="2">
        <v>0</v>
      </c>
      <c r="U86" s="2">
        <f t="shared" si="10"/>
        <v>19</v>
      </c>
      <c r="V86" s="2">
        <f t="shared" si="11"/>
        <v>7</v>
      </c>
      <c r="W86" s="2">
        <f t="shared" si="12"/>
        <v>1</v>
      </c>
      <c r="Y86" s="5"/>
      <c r="Z86" s="6">
        <f t="shared" si="25"/>
        <v>1</v>
      </c>
      <c r="AA86" s="2">
        <v>0</v>
      </c>
      <c r="AB86" s="2">
        <v>0</v>
      </c>
      <c r="AC86" s="2">
        <v>1</v>
      </c>
      <c r="AD86" s="2">
        <v>0</v>
      </c>
      <c r="AE86" s="2">
        <v>0</v>
      </c>
      <c r="AF86" s="2">
        <f t="shared" si="13"/>
        <v>0</v>
      </c>
      <c r="AG86" s="2">
        <f t="shared" si="14"/>
        <v>1</v>
      </c>
      <c r="AH86" s="2">
        <f t="shared" si="15"/>
        <v>0</v>
      </c>
      <c r="AJ86" s="5"/>
      <c r="AK86" s="2">
        <f t="shared" si="26"/>
        <v>0</v>
      </c>
      <c r="AL86" s="2">
        <v>0</v>
      </c>
      <c r="AM86" s="2">
        <v>0</v>
      </c>
      <c r="AN86" s="2">
        <v>0</v>
      </c>
      <c r="AO86" s="2">
        <v>0</v>
      </c>
      <c r="AP86" s="2">
        <v>0</v>
      </c>
      <c r="AQ86" s="2">
        <f t="shared" si="3"/>
        <v>0</v>
      </c>
      <c r="AR86" s="2">
        <f t="shared" si="4"/>
        <v>0</v>
      </c>
      <c r="AS86" s="2">
        <f t="shared" si="5"/>
        <v>0</v>
      </c>
      <c r="AV86" s="6">
        <f t="shared" si="20"/>
        <v>0</v>
      </c>
      <c r="AW86" s="2">
        <v>0</v>
      </c>
      <c r="AX86" s="2">
        <v>0</v>
      </c>
      <c r="AY86" s="2">
        <v>0</v>
      </c>
      <c r="AZ86" s="2">
        <v>0</v>
      </c>
      <c r="BA86" s="2">
        <v>0</v>
      </c>
      <c r="BB86" s="2">
        <f t="shared" si="21"/>
        <v>0</v>
      </c>
      <c r="BC86" s="2">
        <f t="shared" si="22"/>
        <v>0</v>
      </c>
      <c r="BD86" s="2">
        <f t="shared" si="23"/>
        <v>0</v>
      </c>
      <c r="BF86" s="5"/>
    </row>
    <row r="87" spans="1:58" x14ac:dyDescent="0.35">
      <c r="G87" s="79" t="s">
        <v>3</v>
      </c>
      <c r="H87" s="82" t="s">
        <v>128</v>
      </c>
      <c r="I87" s="79" t="s">
        <v>110</v>
      </c>
      <c r="J87" s="79" t="s">
        <v>110</v>
      </c>
      <c r="K87" s="79" t="s">
        <v>110</v>
      </c>
      <c r="L87" s="79" t="s">
        <v>110</v>
      </c>
      <c r="M87" s="2" t="s">
        <v>76</v>
      </c>
      <c r="N87" s="2">
        <v>26</v>
      </c>
      <c r="O87" s="6">
        <f t="shared" si="24"/>
        <v>27</v>
      </c>
      <c r="P87" s="2">
        <v>9</v>
      </c>
      <c r="Q87" s="2">
        <v>11</v>
      </c>
      <c r="R87" s="2">
        <v>6</v>
      </c>
      <c r="S87" s="2">
        <v>1</v>
      </c>
      <c r="T87" s="2">
        <v>0</v>
      </c>
      <c r="U87" s="2">
        <f t="shared" si="10"/>
        <v>20</v>
      </c>
      <c r="V87" s="2">
        <f t="shared" si="11"/>
        <v>6</v>
      </c>
      <c r="W87" s="2">
        <f t="shared" si="12"/>
        <v>1</v>
      </c>
      <c r="Y87" s="5"/>
      <c r="Z87" s="6">
        <f t="shared" si="25"/>
        <v>1</v>
      </c>
      <c r="AA87" s="2">
        <v>0</v>
      </c>
      <c r="AB87" s="2">
        <v>1</v>
      </c>
      <c r="AC87" s="2">
        <v>0</v>
      </c>
      <c r="AD87" s="2">
        <v>0</v>
      </c>
      <c r="AE87" s="2">
        <v>0</v>
      </c>
      <c r="AF87" s="2">
        <f t="shared" si="13"/>
        <v>1</v>
      </c>
      <c r="AG87" s="2">
        <f t="shared" si="14"/>
        <v>0</v>
      </c>
      <c r="AH87" s="2">
        <f t="shared" si="15"/>
        <v>0</v>
      </c>
      <c r="AJ87" s="5"/>
      <c r="AK87" s="2">
        <f t="shared" si="26"/>
        <v>0</v>
      </c>
      <c r="AL87" s="2">
        <v>0</v>
      </c>
      <c r="AM87" s="2">
        <v>0</v>
      </c>
      <c r="AN87" s="2">
        <v>0</v>
      </c>
      <c r="AO87" s="2">
        <v>0</v>
      </c>
      <c r="AP87" s="2">
        <v>0</v>
      </c>
      <c r="AQ87" s="2">
        <f t="shared" si="3"/>
        <v>0</v>
      </c>
      <c r="AR87" s="2">
        <f t="shared" si="4"/>
        <v>0</v>
      </c>
      <c r="AS87" s="2">
        <f t="shared" si="5"/>
        <v>0</v>
      </c>
      <c r="AV87" s="6">
        <f t="shared" si="20"/>
        <v>0</v>
      </c>
      <c r="AW87" s="2">
        <v>0</v>
      </c>
      <c r="AX87" s="2">
        <v>0</v>
      </c>
      <c r="AY87" s="2">
        <v>0</v>
      </c>
      <c r="AZ87" s="2">
        <v>0</v>
      </c>
      <c r="BA87" s="2">
        <v>0</v>
      </c>
      <c r="BB87" s="2">
        <f t="shared" si="21"/>
        <v>0</v>
      </c>
      <c r="BC87" s="2">
        <f t="shared" si="22"/>
        <v>0</v>
      </c>
      <c r="BD87" s="2">
        <f t="shared" si="23"/>
        <v>0</v>
      </c>
      <c r="BF87" s="5"/>
    </row>
    <row r="88" spans="1:58" x14ac:dyDescent="0.35">
      <c r="G88" s="79" t="s">
        <v>3</v>
      </c>
      <c r="H88" s="82" t="s">
        <v>128</v>
      </c>
      <c r="I88" s="79" t="s">
        <v>110</v>
      </c>
      <c r="J88" s="79" t="s">
        <v>110</v>
      </c>
      <c r="K88" s="79" t="s">
        <v>110</v>
      </c>
      <c r="L88" s="79" t="s">
        <v>110</v>
      </c>
      <c r="M88" s="2" t="s">
        <v>76</v>
      </c>
      <c r="N88" s="2">
        <v>27</v>
      </c>
      <c r="O88" s="6">
        <f t="shared" si="24"/>
        <v>27</v>
      </c>
      <c r="P88" s="2">
        <v>9</v>
      </c>
      <c r="Q88" s="2">
        <v>9</v>
      </c>
      <c r="R88" s="2">
        <v>8</v>
      </c>
      <c r="S88" s="2">
        <v>1</v>
      </c>
      <c r="T88" s="2">
        <v>0</v>
      </c>
      <c r="U88" s="2">
        <f t="shared" si="10"/>
        <v>18</v>
      </c>
      <c r="V88" s="2">
        <f t="shared" si="11"/>
        <v>8</v>
      </c>
      <c r="W88" s="2">
        <f t="shared" si="12"/>
        <v>1</v>
      </c>
      <c r="Y88" s="5"/>
      <c r="Z88" s="6">
        <f t="shared" si="25"/>
        <v>1</v>
      </c>
      <c r="AA88" s="2">
        <v>0</v>
      </c>
      <c r="AB88" s="2">
        <v>0</v>
      </c>
      <c r="AC88" s="2">
        <v>1</v>
      </c>
      <c r="AD88" s="2">
        <v>0</v>
      </c>
      <c r="AE88" s="2">
        <v>0</v>
      </c>
      <c r="AF88" s="2">
        <f t="shared" si="13"/>
        <v>0</v>
      </c>
      <c r="AG88" s="2">
        <f t="shared" si="14"/>
        <v>1</v>
      </c>
      <c r="AH88" s="2">
        <f t="shared" si="15"/>
        <v>0</v>
      </c>
      <c r="AJ88" s="5"/>
      <c r="AK88" s="2">
        <f t="shared" si="26"/>
        <v>0</v>
      </c>
      <c r="AL88" s="2">
        <v>0</v>
      </c>
      <c r="AM88" s="2">
        <v>0</v>
      </c>
      <c r="AN88" s="2">
        <v>0</v>
      </c>
      <c r="AO88" s="2">
        <v>0</v>
      </c>
      <c r="AP88" s="2">
        <v>0</v>
      </c>
      <c r="AQ88" s="2">
        <f t="shared" si="3"/>
        <v>0</v>
      </c>
      <c r="AR88" s="2">
        <f t="shared" si="4"/>
        <v>0</v>
      </c>
      <c r="AS88" s="2">
        <f t="shared" si="5"/>
        <v>0</v>
      </c>
      <c r="AV88" s="6">
        <f t="shared" si="20"/>
        <v>0</v>
      </c>
      <c r="AW88" s="2">
        <v>0</v>
      </c>
      <c r="AX88" s="2">
        <v>0</v>
      </c>
      <c r="AY88" s="2">
        <v>0</v>
      </c>
      <c r="AZ88" s="2">
        <v>0</v>
      </c>
      <c r="BA88" s="2">
        <v>0</v>
      </c>
      <c r="BB88" s="2">
        <f t="shared" si="21"/>
        <v>0</v>
      </c>
      <c r="BC88" s="2">
        <f t="shared" si="22"/>
        <v>0</v>
      </c>
      <c r="BD88" s="2">
        <f t="shared" si="23"/>
        <v>0</v>
      </c>
      <c r="BF88" s="5"/>
    </row>
    <row r="89" spans="1:58" x14ac:dyDescent="0.35">
      <c r="G89" s="79" t="s">
        <v>3</v>
      </c>
      <c r="H89" s="82" t="s">
        <v>128</v>
      </c>
      <c r="I89" s="79" t="s">
        <v>110</v>
      </c>
      <c r="J89" s="79" t="s">
        <v>110</v>
      </c>
      <c r="K89" s="79" t="s">
        <v>110</v>
      </c>
      <c r="L89" s="79" t="s">
        <v>110</v>
      </c>
      <c r="M89" s="2" t="s">
        <v>76</v>
      </c>
      <c r="N89" s="2">
        <v>28</v>
      </c>
      <c r="O89" s="6">
        <f t="shared" si="24"/>
        <v>27</v>
      </c>
      <c r="P89" s="2">
        <v>15</v>
      </c>
      <c r="Q89" s="2">
        <v>9</v>
      </c>
      <c r="R89" s="2">
        <v>3</v>
      </c>
      <c r="S89" s="2">
        <v>0</v>
      </c>
      <c r="T89" s="2">
        <v>0</v>
      </c>
      <c r="U89" s="2">
        <f t="shared" si="10"/>
        <v>24</v>
      </c>
      <c r="V89" s="2">
        <f t="shared" si="11"/>
        <v>3</v>
      </c>
      <c r="W89" s="2">
        <f t="shared" si="12"/>
        <v>0</v>
      </c>
      <c r="Y89" s="5"/>
      <c r="Z89" s="6">
        <f t="shared" si="25"/>
        <v>1</v>
      </c>
      <c r="AA89" s="2">
        <v>1</v>
      </c>
      <c r="AB89" s="2">
        <v>0</v>
      </c>
      <c r="AC89" s="2">
        <v>0</v>
      </c>
      <c r="AD89" s="2">
        <v>0</v>
      </c>
      <c r="AE89" s="2">
        <v>0</v>
      </c>
      <c r="AF89" s="2">
        <f t="shared" si="13"/>
        <v>1</v>
      </c>
      <c r="AG89" s="2">
        <f t="shared" si="14"/>
        <v>0</v>
      </c>
      <c r="AH89" s="2">
        <f t="shared" si="15"/>
        <v>0</v>
      </c>
      <c r="AJ89" s="5"/>
      <c r="AK89" s="2">
        <f t="shared" si="26"/>
        <v>0</v>
      </c>
      <c r="AL89" s="2">
        <v>0</v>
      </c>
      <c r="AM89" s="2">
        <v>0</v>
      </c>
      <c r="AN89" s="2">
        <v>0</v>
      </c>
      <c r="AO89" s="2">
        <v>0</v>
      </c>
      <c r="AP89" s="2">
        <v>0</v>
      </c>
      <c r="AQ89" s="2">
        <f t="shared" si="3"/>
        <v>0</v>
      </c>
      <c r="AR89" s="2">
        <f t="shared" si="4"/>
        <v>0</v>
      </c>
      <c r="AS89" s="2">
        <f t="shared" si="5"/>
        <v>0</v>
      </c>
      <c r="AV89" s="6">
        <f t="shared" si="20"/>
        <v>0</v>
      </c>
      <c r="AW89" s="2">
        <v>0</v>
      </c>
      <c r="AX89" s="2">
        <v>0</v>
      </c>
      <c r="AY89" s="2">
        <v>0</v>
      </c>
      <c r="AZ89" s="2">
        <v>0</v>
      </c>
      <c r="BA89" s="2">
        <v>0</v>
      </c>
      <c r="BB89" s="2">
        <f t="shared" si="21"/>
        <v>0</v>
      </c>
      <c r="BC89" s="2">
        <f t="shared" si="22"/>
        <v>0</v>
      </c>
      <c r="BD89" s="2">
        <f t="shared" si="23"/>
        <v>0</v>
      </c>
      <c r="BF89" s="5"/>
    </row>
    <row r="90" spans="1:58" x14ac:dyDescent="0.35">
      <c r="G90" s="79" t="s">
        <v>3</v>
      </c>
      <c r="H90" s="82" t="s">
        <v>128</v>
      </c>
      <c r="I90" s="79" t="s">
        <v>110</v>
      </c>
      <c r="J90" s="79" t="s">
        <v>110</v>
      </c>
      <c r="K90" s="79" t="s">
        <v>110</v>
      </c>
      <c r="L90" s="79" t="s">
        <v>110</v>
      </c>
      <c r="M90" s="2" t="s">
        <v>76</v>
      </c>
      <c r="N90" s="2">
        <v>29</v>
      </c>
      <c r="O90" s="6">
        <f t="shared" si="24"/>
        <v>27</v>
      </c>
      <c r="P90" s="2">
        <v>8</v>
      </c>
      <c r="Q90" s="2">
        <v>10</v>
      </c>
      <c r="R90" s="2">
        <v>6</v>
      </c>
      <c r="S90" s="2">
        <v>1</v>
      </c>
      <c r="T90" s="2">
        <v>2</v>
      </c>
      <c r="U90" s="2">
        <f t="shared" si="10"/>
        <v>18</v>
      </c>
      <c r="V90" s="2">
        <f t="shared" si="11"/>
        <v>6</v>
      </c>
      <c r="W90" s="2">
        <f t="shared" si="12"/>
        <v>3</v>
      </c>
      <c r="Y90" s="5"/>
      <c r="Z90" s="6">
        <f t="shared" si="25"/>
        <v>1</v>
      </c>
      <c r="AA90" s="2">
        <v>0</v>
      </c>
      <c r="AB90" s="2">
        <v>0</v>
      </c>
      <c r="AC90" s="2">
        <v>1</v>
      </c>
      <c r="AD90" s="2">
        <v>0</v>
      </c>
      <c r="AE90" s="2">
        <v>0</v>
      </c>
      <c r="AF90" s="2">
        <f t="shared" si="13"/>
        <v>0</v>
      </c>
      <c r="AG90" s="2">
        <f t="shared" si="14"/>
        <v>1</v>
      </c>
      <c r="AH90" s="2">
        <f t="shared" si="15"/>
        <v>0</v>
      </c>
      <c r="AJ90" s="5"/>
      <c r="AK90" s="2">
        <f t="shared" si="26"/>
        <v>0</v>
      </c>
      <c r="AL90" s="2">
        <v>0</v>
      </c>
      <c r="AM90" s="2">
        <v>0</v>
      </c>
      <c r="AN90" s="2">
        <v>0</v>
      </c>
      <c r="AO90" s="2">
        <v>0</v>
      </c>
      <c r="AP90" s="2">
        <v>0</v>
      </c>
      <c r="AQ90" s="2">
        <f t="shared" si="3"/>
        <v>0</v>
      </c>
      <c r="AR90" s="2">
        <f t="shared" si="4"/>
        <v>0</v>
      </c>
      <c r="AS90" s="2">
        <f t="shared" si="5"/>
        <v>0</v>
      </c>
      <c r="AV90" s="6">
        <f t="shared" si="20"/>
        <v>0</v>
      </c>
      <c r="AW90" s="2">
        <v>0</v>
      </c>
      <c r="AX90" s="2">
        <v>0</v>
      </c>
      <c r="AY90" s="2">
        <v>0</v>
      </c>
      <c r="AZ90" s="2">
        <v>0</v>
      </c>
      <c r="BA90" s="2">
        <v>0</v>
      </c>
      <c r="BB90" s="2">
        <f t="shared" si="21"/>
        <v>0</v>
      </c>
      <c r="BC90" s="2">
        <f t="shared" si="22"/>
        <v>0</v>
      </c>
      <c r="BD90" s="2">
        <f t="shared" si="23"/>
        <v>0</v>
      </c>
      <c r="BF90" s="5"/>
    </row>
    <row r="91" spans="1:58" x14ac:dyDescent="0.35">
      <c r="G91" s="79" t="s">
        <v>3</v>
      </c>
      <c r="H91" s="82" t="s">
        <v>128</v>
      </c>
      <c r="I91" s="79" t="s">
        <v>110</v>
      </c>
      <c r="J91" s="79" t="s">
        <v>110</v>
      </c>
      <c r="K91" s="79" t="s">
        <v>110</v>
      </c>
      <c r="L91" s="79" t="s">
        <v>110</v>
      </c>
      <c r="M91" s="2" t="s">
        <v>76</v>
      </c>
      <c r="N91" s="2">
        <v>30</v>
      </c>
      <c r="O91" s="6">
        <f t="shared" si="24"/>
        <v>27</v>
      </c>
      <c r="P91" s="2">
        <v>10</v>
      </c>
      <c r="Q91" s="2">
        <v>9</v>
      </c>
      <c r="R91" s="2">
        <v>8</v>
      </c>
      <c r="S91" s="2">
        <v>0</v>
      </c>
      <c r="T91" s="2">
        <v>0</v>
      </c>
      <c r="U91" s="2">
        <f t="shared" si="10"/>
        <v>19</v>
      </c>
      <c r="V91" s="2">
        <f t="shared" si="11"/>
        <v>8</v>
      </c>
      <c r="W91" s="2">
        <f t="shared" si="12"/>
        <v>0</v>
      </c>
      <c r="Y91" s="5"/>
      <c r="Z91" s="6">
        <f t="shared" si="25"/>
        <v>1</v>
      </c>
      <c r="AA91" s="2">
        <v>0</v>
      </c>
      <c r="AB91" s="2">
        <v>0</v>
      </c>
      <c r="AC91" s="2">
        <v>1</v>
      </c>
      <c r="AD91" s="2">
        <v>0</v>
      </c>
      <c r="AE91" s="2">
        <v>0</v>
      </c>
      <c r="AF91" s="2">
        <f t="shared" si="13"/>
        <v>0</v>
      </c>
      <c r="AG91" s="2">
        <f t="shared" si="14"/>
        <v>1</v>
      </c>
      <c r="AH91" s="2">
        <f t="shared" si="15"/>
        <v>0</v>
      </c>
      <c r="AJ91" s="5"/>
      <c r="AK91" s="2">
        <f t="shared" si="26"/>
        <v>0</v>
      </c>
      <c r="AL91" s="2">
        <v>0</v>
      </c>
      <c r="AM91" s="2">
        <v>0</v>
      </c>
      <c r="AN91" s="2">
        <v>0</v>
      </c>
      <c r="AO91" s="2">
        <v>0</v>
      </c>
      <c r="AP91" s="2">
        <v>0</v>
      </c>
      <c r="AQ91" s="2">
        <f t="shared" si="3"/>
        <v>0</v>
      </c>
      <c r="AR91" s="2">
        <f t="shared" si="4"/>
        <v>0</v>
      </c>
      <c r="AS91" s="2">
        <f t="shared" si="5"/>
        <v>0</v>
      </c>
      <c r="AV91" s="6">
        <f t="shared" si="20"/>
        <v>0</v>
      </c>
      <c r="AW91" s="2">
        <v>0</v>
      </c>
      <c r="AX91" s="2">
        <v>0</v>
      </c>
      <c r="AY91" s="2">
        <v>0</v>
      </c>
      <c r="AZ91" s="2">
        <v>0</v>
      </c>
      <c r="BA91" s="2">
        <v>0</v>
      </c>
      <c r="BB91" s="2">
        <f t="shared" si="21"/>
        <v>0</v>
      </c>
      <c r="BC91" s="2">
        <f t="shared" si="22"/>
        <v>0</v>
      </c>
      <c r="BD91" s="2">
        <f t="shared" si="23"/>
        <v>0</v>
      </c>
      <c r="BF91" s="5"/>
    </row>
    <row r="92" spans="1:58" x14ac:dyDescent="0.35">
      <c r="G92" s="79" t="s">
        <v>3</v>
      </c>
      <c r="H92" s="82" t="s">
        <v>128</v>
      </c>
      <c r="I92" s="79" t="s">
        <v>110</v>
      </c>
      <c r="J92" s="79" t="s">
        <v>111</v>
      </c>
      <c r="K92" s="79" t="s">
        <v>111</v>
      </c>
      <c r="L92" s="79" t="s">
        <v>111</v>
      </c>
      <c r="M92" s="2" t="s">
        <v>3</v>
      </c>
      <c r="N92" s="2">
        <v>1</v>
      </c>
      <c r="O92" s="6"/>
      <c r="Y92" s="5"/>
      <c r="Z92" s="6"/>
      <c r="AJ92" s="5"/>
      <c r="AV92" s="6">
        <f t="shared" si="20"/>
        <v>0</v>
      </c>
      <c r="AW92" s="2">
        <v>0</v>
      </c>
      <c r="AX92" s="2">
        <v>0</v>
      </c>
      <c r="AY92" s="2">
        <v>0</v>
      </c>
      <c r="AZ92" s="2">
        <v>0</v>
      </c>
      <c r="BA92" s="2">
        <v>0</v>
      </c>
      <c r="BB92" s="2">
        <f t="shared" si="21"/>
        <v>0</v>
      </c>
      <c r="BC92" s="2">
        <f t="shared" si="22"/>
        <v>0</v>
      </c>
      <c r="BD92" s="2">
        <f t="shared" si="23"/>
        <v>0</v>
      </c>
      <c r="BE92" s="2">
        <f>ROUND(SUM(AV92:AV121)/30,0)</f>
        <v>0</v>
      </c>
      <c r="BF92" s="5">
        <v>0</v>
      </c>
    </row>
    <row r="93" spans="1:58" x14ac:dyDescent="0.35">
      <c r="G93" s="79" t="s">
        <v>3</v>
      </c>
      <c r="H93" s="82" t="s">
        <v>128</v>
      </c>
      <c r="I93" s="79" t="s">
        <v>110</v>
      </c>
      <c r="J93" s="79" t="s">
        <v>111</v>
      </c>
      <c r="K93" s="79" t="s">
        <v>111</v>
      </c>
      <c r="L93" s="79" t="s">
        <v>111</v>
      </c>
      <c r="M93" s="2" t="s">
        <v>3</v>
      </c>
      <c r="N93" s="2">
        <v>2</v>
      </c>
      <c r="O93" s="6"/>
      <c r="Y93" s="5"/>
      <c r="Z93" s="6"/>
      <c r="AJ93" s="5"/>
      <c r="AV93" s="6">
        <f t="shared" si="20"/>
        <v>0</v>
      </c>
      <c r="AW93" s="2">
        <v>0</v>
      </c>
      <c r="AX93" s="2">
        <v>0</v>
      </c>
      <c r="AY93" s="2">
        <v>0</v>
      </c>
      <c r="AZ93" s="2">
        <v>0</v>
      </c>
      <c r="BA93" s="2">
        <v>0</v>
      </c>
      <c r="BB93" s="2">
        <f t="shared" si="21"/>
        <v>0</v>
      </c>
      <c r="BC93" s="2">
        <f t="shared" si="22"/>
        <v>0</v>
      </c>
      <c r="BD93" s="2">
        <f t="shared" si="23"/>
        <v>0</v>
      </c>
      <c r="BF93" s="5"/>
    </row>
    <row r="94" spans="1:58" x14ac:dyDescent="0.35">
      <c r="G94" s="79" t="s">
        <v>3</v>
      </c>
      <c r="H94" s="82" t="s">
        <v>128</v>
      </c>
      <c r="I94" s="79" t="s">
        <v>110</v>
      </c>
      <c r="J94" s="79" t="s">
        <v>111</v>
      </c>
      <c r="K94" s="79" t="s">
        <v>111</v>
      </c>
      <c r="L94" s="79" t="s">
        <v>111</v>
      </c>
      <c r="M94" s="2" t="s">
        <v>3</v>
      </c>
      <c r="N94" s="2">
        <v>3</v>
      </c>
      <c r="O94" s="6"/>
      <c r="Y94" s="5"/>
      <c r="Z94" s="6"/>
      <c r="AJ94" s="5"/>
      <c r="AV94" s="6">
        <f t="shared" si="20"/>
        <v>0</v>
      </c>
      <c r="AW94" s="2">
        <v>0</v>
      </c>
      <c r="AX94" s="2">
        <v>0</v>
      </c>
      <c r="AY94" s="2">
        <v>0</v>
      </c>
      <c r="AZ94" s="2">
        <v>0</v>
      </c>
      <c r="BA94" s="2">
        <v>0</v>
      </c>
      <c r="BB94" s="2">
        <f t="shared" si="21"/>
        <v>0</v>
      </c>
      <c r="BC94" s="2">
        <f t="shared" si="22"/>
        <v>0</v>
      </c>
      <c r="BD94" s="2">
        <f t="shared" si="23"/>
        <v>0</v>
      </c>
      <c r="BF94" s="5"/>
    </row>
    <row r="95" spans="1:58" x14ac:dyDescent="0.35">
      <c r="G95" s="79" t="s">
        <v>3</v>
      </c>
      <c r="H95" s="82" t="s">
        <v>128</v>
      </c>
      <c r="I95" s="79" t="s">
        <v>110</v>
      </c>
      <c r="J95" s="79" t="s">
        <v>111</v>
      </c>
      <c r="K95" s="79" t="s">
        <v>111</v>
      </c>
      <c r="L95" s="79" t="s">
        <v>111</v>
      </c>
      <c r="M95" s="2" t="s">
        <v>3</v>
      </c>
      <c r="N95" s="2">
        <v>4</v>
      </c>
      <c r="O95" s="6"/>
      <c r="Y95" s="5"/>
      <c r="Z95" s="6"/>
      <c r="AJ95" s="5"/>
      <c r="AV95" s="6">
        <f t="shared" si="20"/>
        <v>0</v>
      </c>
      <c r="AW95" s="2">
        <v>0</v>
      </c>
      <c r="AX95" s="2">
        <v>0</v>
      </c>
      <c r="AY95" s="2">
        <v>0</v>
      </c>
      <c r="AZ95" s="2">
        <v>0</v>
      </c>
      <c r="BA95" s="2">
        <v>0</v>
      </c>
      <c r="BB95" s="2">
        <f t="shared" si="21"/>
        <v>0</v>
      </c>
      <c r="BC95" s="2">
        <f t="shared" si="22"/>
        <v>0</v>
      </c>
      <c r="BD95" s="2">
        <f t="shared" si="23"/>
        <v>0</v>
      </c>
      <c r="BF95" s="5"/>
    </row>
    <row r="96" spans="1:58" x14ac:dyDescent="0.35">
      <c r="G96" s="79" t="s">
        <v>3</v>
      </c>
      <c r="H96" s="82" t="s">
        <v>128</v>
      </c>
      <c r="I96" s="79" t="s">
        <v>110</v>
      </c>
      <c r="J96" s="79" t="s">
        <v>111</v>
      </c>
      <c r="K96" s="79" t="s">
        <v>111</v>
      </c>
      <c r="L96" s="79" t="s">
        <v>111</v>
      </c>
      <c r="M96" s="2" t="s">
        <v>3</v>
      </c>
      <c r="N96" s="2">
        <v>5</v>
      </c>
      <c r="O96" s="6"/>
      <c r="Y96" s="5"/>
      <c r="Z96" s="6"/>
      <c r="AJ96" s="5"/>
      <c r="AV96" s="6">
        <f t="shared" ref="AV96:AV159" si="28">SUM(BB96:BD96)</f>
        <v>0</v>
      </c>
      <c r="AW96" s="2">
        <v>0</v>
      </c>
      <c r="AX96" s="2">
        <v>0</v>
      </c>
      <c r="AY96" s="2">
        <v>0</v>
      </c>
      <c r="AZ96" s="2">
        <v>0</v>
      </c>
      <c r="BA96" s="2">
        <v>0</v>
      </c>
      <c r="BB96" s="2">
        <f t="shared" ref="BB96:BB159" si="29">AW96+AX96</f>
        <v>0</v>
      </c>
      <c r="BC96" s="2">
        <f t="shared" ref="BC96:BC159" si="30">AY96</f>
        <v>0</v>
      </c>
      <c r="BD96" s="2">
        <f t="shared" ref="BD96:BD159" si="31">AZ96+BA96</f>
        <v>0</v>
      </c>
      <c r="BF96" s="5"/>
    </row>
    <row r="97" spans="7:58" x14ac:dyDescent="0.35">
      <c r="G97" s="79" t="s">
        <v>3</v>
      </c>
      <c r="H97" s="82" t="s">
        <v>128</v>
      </c>
      <c r="I97" s="79" t="s">
        <v>110</v>
      </c>
      <c r="J97" s="79" t="s">
        <v>111</v>
      </c>
      <c r="K97" s="79" t="s">
        <v>111</v>
      </c>
      <c r="L97" s="79" t="s">
        <v>111</v>
      </c>
      <c r="M97" s="2" t="s">
        <v>3</v>
      </c>
      <c r="N97" s="2">
        <v>6</v>
      </c>
      <c r="O97" s="6"/>
      <c r="Y97" s="5"/>
      <c r="Z97" s="6"/>
      <c r="AJ97" s="5"/>
      <c r="AV97" s="6">
        <f t="shared" si="28"/>
        <v>0</v>
      </c>
      <c r="AW97" s="2">
        <v>0</v>
      </c>
      <c r="AX97" s="2">
        <v>0</v>
      </c>
      <c r="AY97" s="2">
        <v>0</v>
      </c>
      <c r="AZ97" s="2">
        <v>0</v>
      </c>
      <c r="BA97" s="2">
        <v>0</v>
      </c>
      <c r="BB97" s="2">
        <f t="shared" si="29"/>
        <v>0</v>
      </c>
      <c r="BC97" s="2">
        <f t="shared" si="30"/>
        <v>0</v>
      </c>
      <c r="BD97" s="2">
        <f t="shared" si="31"/>
        <v>0</v>
      </c>
      <c r="BF97" s="5"/>
    </row>
    <row r="98" spans="7:58" x14ac:dyDescent="0.35">
      <c r="G98" s="79" t="s">
        <v>3</v>
      </c>
      <c r="H98" s="82" t="s">
        <v>128</v>
      </c>
      <c r="I98" s="79" t="s">
        <v>110</v>
      </c>
      <c r="J98" s="79" t="s">
        <v>111</v>
      </c>
      <c r="K98" s="79" t="s">
        <v>111</v>
      </c>
      <c r="L98" s="79" t="s">
        <v>111</v>
      </c>
      <c r="M98" s="2" t="s">
        <v>3</v>
      </c>
      <c r="N98" s="2">
        <v>7</v>
      </c>
      <c r="O98" s="6"/>
      <c r="Y98" s="5"/>
      <c r="Z98" s="6"/>
      <c r="AJ98" s="5"/>
      <c r="AV98" s="6">
        <f t="shared" si="28"/>
        <v>0</v>
      </c>
      <c r="AW98" s="2">
        <v>0</v>
      </c>
      <c r="AX98" s="2">
        <v>0</v>
      </c>
      <c r="AY98" s="2">
        <v>0</v>
      </c>
      <c r="AZ98" s="2">
        <v>0</v>
      </c>
      <c r="BA98" s="2">
        <v>0</v>
      </c>
      <c r="BB98" s="2">
        <f t="shared" si="29"/>
        <v>0</v>
      </c>
      <c r="BC98" s="2">
        <f t="shared" si="30"/>
        <v>0</v>
      </c>
      <c r="BD98" s="2">
        <f t="shared" si="31"/>
        <v>0</v>
      </c>
      <c r="BF98" s="5"/>
    </row>
    <row r="99" spans="7:58" x14ac:dyDescent="0.35">
      <c r="G99" s="79" t="s">
        <v>3</v>
      </c>
      <c r="H99" s="82" t="s">
        <v>128</v>
      </c>
      <c r="I99" s="79" t="s">
        <v>110</v>
      </c>
      <c r="J99" s="79" t="s">
        <v>111</v>
      </c>
      <c r="K99" s="79" t="s">
        <v>111</v>
      </c>
      <c r="L99" s="79" t="s">
        <v>111</v>
      </c>
      <c r="M99" s="2" t="s">
        <v>3</v>
      </c>
      <c r="N99" s="2">
        <v>8</v>
      </c>
      <c r="O99" s="6"/>
      <c r="Y99" s="5"/>
      <c r="Z99" s="6"/>
      <c r="AJ99" s="5"/>
      <c r="AV99" s="6">
        <f t="shared" si="28"/>
        <v>0</v>
      </c>
      <c r="AW99" s="2">
        <v>0</v>
      </c>
      <c r="AX99" s="2">
        <v>0</v>
      </c>
      <c r="AY99" s="2">
        <v>0</v>
      </c>
      <c r="AZ99" s="2">
        <v>0</v>
      </c>
      <c r="BA99" s="2">
        <v>0</v>
      </c>
      <c r="BB99" s="2">
        <f t="shared" si="29"/>
        <v>0</v>
      </c>
      <c r="BC99" s="2">
        <f t="shared" si="30"/>
        <v>0</v>
      </c>
      <c r="BD99" s="2">
        <f t="shared" si="31"/>
        <v>0</v>
      </c>
      <c r="BF99" s="5"/>
    </row>
    <row r="100" spans="7:58" x14ac:dyDescent="0.35">
      <c r="G100" s="79" t="s">
        <v>3</v>
      </c>
      <c r="H100" s="82" t="s">
        <v>128</v>
      </c>
      <c r="I100" s="79" t="s">
        <v>110</v>
      </c>
      <c r="J100" s="79" t="s">
        <v>111</v>
      </c>
      <c r="K100" s="79" t="s">
        <v>111</v>
      </c>
      <c r="L100" s="79" t="s">
        <v>111</v>
      </c>
      <c r="M100" s="2" t="s">
        <v>3</v>
      </c>
      <c r="N100" s="2">
        <v>9</v>
      </c>
      <c r="O100" s="6"/>
      <c r="Y100" s="5"/>
      <c r="Z100" s="6"/>
      <c r="AJ100" s="5"/>
      <c r="AV100" s="6">
        <f t="shared" si="28"/>
        <v>0</v>
      </c>
      <c r="AW100" s="2">
        <v>0</v>
      </c>
      <c r="AX100" s="2">
        <v>0</v>
      </c>
      <c r="AY100" s="2">
        <v>0</v>
      </c>
      <c r="AZ100" s="2">
        <v>0</v>
      </c>
      <c r="BA100" s="2">
        <v>0</v>
      </c>
      <c r="BB100" s="2">
        <f t="shared" si="29"/>
        <v>0</v>
      </c>
      <c r="BC100" s="2">
        <f t="shared" si="30"/>
        <v>0</v>
      </c>
      <c r="BD100" s="2">
        <f t="shared" si="31"/>
        <v>0</v>
      </c>
      <c r="BF100" s="5"/>
    </row>
    <row r="101" spans="7:58" x14ac:dyDescent="0.35">
      <c r="G101" s="79" t="s">
        <v>3</v>
      </c>
      <c r="H101" s="82" t="s">
        <v>128</v>
      </c>
      <c r="I101" s="79" t="s">
        <v>110</v>
      </c>
      <c r="J101" s="79" t="s">
        <v>111</v>
      </c>
      <c r="K101" s="79" t="s">
        <v>111</v>
      </c>
      <c r="L101" s="79" t="s">
        <v>111</v>
      </c>
      <c r="M101" s="2" t="s">
        <v>67</v>
      </c>
      <c r="N101" s="2">
        <v>10</v>
      </c>
      <c r="O101" s="6"/>
      <c r="Y101" s="5"/>
      <c r="Z101" s="6"/>
      <c r="AJ101" s="5"/>
      <c r="AV101" s="6">
        <f t="shared" si="28"/>
        <v>0</v>
      </c>
      <c r="AW101" s="2">
        <v>0</v>
      </c>
      <c r="AX101" s="2">
        <v>0</v>
      </c>
      <c r="AY101" s="2">
        <v>0</v>
      </c>
      <c r="AZ101" s="2">
        <v>0</v>
      </c>
      <c r="BA101" s="2">
        <v>0</v>
      </c>
      <c r="BB101" s="2">
        <f t="shared" si="29"/>
        <v>0</v>
      </c>
      <c r="BC101" s="2">
        <f t="shared" si="30"/>
        <v>0</v>
      </c>
      <c r="BD101" s="2">
        <f t="shared" si="31"/>
        <v>0</v>
      </c>
      <c r="BF101" s="5"/>
    </row>
    <row r="102" spans="7:58" x14ac:dyDescent="0.35">
      <c r="G102" s="79" t="s">
        <v>3</v>
      </c>
      <c r="H102" s="82" t="s">
        <v>128</v>
      </c>
      <c r="I102" s="79" t="s">
        <v>110</v>
      </c>
      <c r="J102" s="79" t="s">
        <v>111</v>
      </c>
      <c r="K102" s="79" t="s">
        <v>111</v>
      </c>
      <c r="L102" s="79" t="s">
        <v>111</v>
      </c>
      <c r="M102" s="2" t="s">
        <v>67</v>
      </c>
      <c r="N102" s="2">
        <v>11</v>
      </c>
      <c r="O102" s="6"/>
      <c r="Y102" s="5"/>
      <c r="Z102" s="6"/>
      <c r="AJ102" s="5"/>
      <c r="AV102" s="6">
        <f t="shared" si="28"/>
        <v>0</v>
      </c>
      <c r="AW102" s="2">
        <v>0</v>
      </c>
      <c r="AX102" s="2">
        <v>0</v>
      </c>
      <c r="AY102" s="2">
        <v>0</v>
      </c>
      <c r="AZ102" s="2">
        <v>0</v>
      </c>
      <c r="BA102" s="2">
        <v>0</v>
      </c>
      <c r="BB102" s="2">
        <f t="shared" si="29"/>
        <v>0</v>
      </c>
      <c r="BC102" s="2">
        <f t="shared" si="30"/>
        <v>0</v>
      </c>
      <c r="BD102" s="2">
        <f t="shared" si="31"/>
        <v>0</v>
      </c>
      <c r="BF102" s="5"/>
    </row>
    <row r="103" spans="7:58" x14ac:dyDescent="0.35">
      <c r="G103" s="79" t="s">
        <v>3</v>
      </c>
      <c r="H103" s="82" t="s">
        <v>128</v>
      </c>
      <c r="I103" s="79" t="s">
        <v>110</v>
      </c>
      <c r="J103" s="79" t="s">
        <v>111</v>
      </c>
      <c r="K103" s="79" t="s">
        <v>111</v>
      </c>
      <c r="L103" s="79" t="s">
        <v>111</v>
      </c>
      <c r="M103" s="2" t="s">
        <v>67</v>
      </c>
      <c r="N103" s="2">
        <v>12</v>
      </c>
      <c r="O103" s="6"/>
      <c r="Y103" s="5"/>
      <c r="Z103" s="6"/>
      <c r="AJ103" s="5"/>
      <c r="AV103" s="6">
        <f t="shared" si="28"/>
        <v>0</v>
      </c>
      <c r="AW103" s="2">
        <v>0</v>
      </c>
      <c r="AX103" s="2">
        <v>0</v>
      </c>
      <c r="AY103" s="2">
        <v>0</v>
      </c>
      <c r="AZ103" s="2">
        <v>0</v>
      </c>
      <c r="BA103" s="2">
        <v>0</v>
      </c>
      <c r="BB103" s="2">
        <f t="shared" si="29"/>
        <v>0</v>
      </c>
      <c r="BC103" s="2">
        <f t="shared" si="30"/>
        <v>0</v>
      </c>
      <c r="BD103" s="2">
        <f t="shared" si="31"/>
        <v>0</v>
      </c>
      <c r="BF103" s="5"/>
    </row>
    <row r="104" spans="7:58" x14ac:dyDescent="0.35">
      <c r="G104" s="79" t="s">
        <v>3</v>
      </c>
      <c r="H104" s="82" t="s">
        <v>128</v>
      </c>
      <c r="I104" s="79" t="s">
        <v>110</v>
      </c>
      <c r="J104" s="79" t="s">
        <v>111</v>
      </c>
      <c r="K104" s="79" t="s">
        <v>111</v>
      </c>
      <c r="L104" s="79" t="s">
        <v>111</v>
      </c>
      <c r="M104" s="2" t="s">
        <v>67</v>
      </c>
      <c r="N104" s="2">
        <v>13</v>
      </c>
      <c r="O104" s="6"/>
      <c r="Y104" s="5"/>
      <c r="Z104" s="6"/>
      <c r="AJ104" s="5"/>
      <c r="AV104" s="6">
        <f t="shared" si="28"/>
        <v>0</v>
      </c>
      <c r="AW104" s="2">
        <v>0</v>
      </c>
      <c r="AX104" s="2">
        <v>0</v>
      </c>
      <c r="AY104" s="2">
        <v>0</v>
      </c>
      <c r="AZ104" s="2">
        <v>0</v>
      </c>
      <c r="BA104" s="2">
        <v>0</v>
      </c>
      <c r="BB104" s="2">
        <f t="shared" si="29"/>
        <v>0</v>
      </c>
      <c r="BC104" s="2">
        <f t="shared" si="30"/>
        <v>0</v>
      </c>
      <c r="BD104" s="2">
        <f t="shared" si="31"/>
        <v>0</v>
      </c>
      <c r="BF104" s="5"/>
    </row>
    <row r="105" spans="7:58" x14ac:dyDescent="0.35">
      <c r="G105" s="79" t="s">
        <v>3</v>
      </c>
      <c r="H105" s="82" t="s">
        <v>128</v>
      </c>
      <c r="I105" s="79" t="s">
        <v>110</v>
      </c>
      <c r="J105" s="79" t="s">
        <v>111</v>
      </c>
      <c r="K105" s="79" t="s">
        <v>111</v>
      </c>
      <c r="L105" s="79" t="s">
        <v>111</v>
      </c>
      <c r="M105" s="2" t="s">
        <v>67</v>
      </c>
      <c r="N105" s="2">
        <v>14</v>
      </c>
      <c r="O105" s="6"/>
      <c r="Y105" s="5"/>
      <c r="Z105" s="6"/>
      <c r="AJ105" s="5"/>
      <c r="AV105" s="6">
        <f t="shared" si="28"/>
        <v>0</v>
      </c>
      <c r="AW105" s="2">
        <v>0</v>
      </c>
      <c r="AX105" s="2">
        <v>0</v>
      </c>
      <c r="AY105" s="2">
        <v>0</v>
      </c>
      <c r="AZ105" s="2">
        <v>0</v>
      </c>
      <c r="BA105" s="2">
        <v>0</v>
      </c>
      <c r="BB105" s="2">
        <f t="shared" si="29"/>
        <v>0</v>
      </c>
      <c r="BC105" s="2">
        <f t="shared" si="30"/>
        <v>0</v>
      </c>
      <c r="BD105" s="2">
        <f t="shared" si="31"/>
        <v>0</v>
      </c>
      <c r="BF105" s="5"/>
    </row>
    <row r="106" spans="7:58" x14ac:dyDescent="0.35">
      <c r="G106" s="79" t="s">
        <v>3</v>
      </c>
      <c r="H106" s="82" t="s">
        <v>128</v>
      </c>
      <c r="I106" s="79" t="s">
        <v>110</v>
      </c>
      <c r="J106" s="79" t="s">
        <v>111</v>
      </c>
      <c r="K106" s="79" t="s">
        <v>111</v>
      </c>
      <c r="L106" s="79" t="s">
        <v>111</v>
      </c>
      <c r="M106" s="2" t="s">
        <v>67</v>
      </c>
      <c r="N106" s="2">
        <v>15</v>
      </c>
      <c r="O106" s="6"/>
      <c r="Y106" s="5"/>
      <c r="Z106" s="6"/>
      <c r="AJ106" s="5"/>
      <c r="AV106" s="6">
        <f t="shared" si="28"/>
        <v>0</v>
      </c>
      <c r="AW106" s="2">
        <v>0</v>
      </c>
      <c r="AX106" s="2">
        <v>0</v>
      </c>
      <c r="AY106" s="2">
        <v>0</v>
      </c>
      <c r="AZ106" s="2">
        <v>0</v>
      </c>
      <c r="BA106" s="2">
        <v>0</v>
      </c>
      <c r="BB106" s="2">
        <f t="shared" si="29"/>
        <v>0</v>
      </c>
      <c r="BC106" s="2">
        <f t="shared" si="30"/>
        <v>0</v>
      </c>
      <c r="BD106" s="2">
        <f t="shared" si="31"/>
        <v>0</v>
      </c>
      <c r="BF106" s="5"/>
    </row>
    <row r="107" spans="7:58" x14ac:dyDescent="0.35">
      <c r="G107" s="79" t="s">
        <v>3</v>
      </c>
      <c r="H107" s="82" t="s">
        <v>128</v>
      </c>
      <c r="I107" s="79" t="s">
        <v>110</v>
      </c>
      <c r="J107" s="79" t="s">
        <v>111</v>
      </c>
      <c r="K107" s="79" t="s">
        <v>111</v>
      </c>
      <c r="L107" s="79" t="s">
        <v>111</v>
      </c>
      <c r="M107" s="2" t="s">
        <v>67</v>
      </c>
      <c r="N107" s="2">
        <v>16</v>
      </c>
      <c r="O107" s="6"/>
      <c r="Y107" s="5"/>
      <c r="Z107" s="6"/>
      <c r="AJ107" s="5"/>
      <c r="AV107" s="6">
        <f t="shared" si="28"/>
        <v>0</v>
      </c>
      <c r="AW107" s="2">
        <v>0</v>
      </c>
      <c r="AX107" s="2">
        <v>0</v>
      </c>
      <c r="AY107" s="2">
        <v>0</v>
      </c>
      <c r="AZ107" s="2">
        <v>0</v>
      </c>
      <c r="BA107" s="2">
        <v>0</v>
      </c>
      <c r="BB107" s="2">
        <f t="shared" si="29"/>
        <v>0</v>
      </c>
      <c r="BC107" s="2">
        <f t="shared" si="30"/>
        <v>0</v>
      </c>
      <c r="BD107" s="2">
        <f t="shared" si="31"/>
        <v>0</v>
      </c>
      <c r="BF107" s="5"/>
    </row>
    <row r="108" spans="7:58" x14ac:dyDescent="0.35">
      <c r="G108" s="79" t="s">
        <v>3</v>
      </c>
      <c r="H108" s="82" t="s">
        <v>128</v>
      </c>
      <c r="I108" s="79" t="s">
        <v>110</v>
      </c>
      <c r="J108" s="79" t="s">
        <v>111</v>
      </c>
      <c r="K108" s="79" t="s">
        <v>111</v>
      </c>
      <c r="L108" s="79" t="s">
        <v>111</v>
      </c>
      <c r="M108" s="2" t="s">
        <v>67</v>
      </c>
      <c r="N108" s="2">
        <v>17</v>
      </c>
      <c r="O108" s="6"/>
      <c r="Y108" s="5"/>
      <c r="Z108" s="6"/>
      <c r="AJ108" s="5"/>
      <c r="AV108" s="6">
        <f t="shared" si="28"/>
        <v>0</v>
      </c>
      <c r="AW108" s="2">
        <v>0</v>
      </c>
      <c r="AX108" s="2">
        <v>0</v>
      </c>
      <c r="AY108" s="2">
        <v>0</v>
      </c>
      <c r="AZ108" s="2">
        <v>0</v>
      </c>
      <c r="BA108" s="2">
        <v>0</v>
      </c>
      <c r="BB108" s="2">
        <f t="shared" si="29"/>
        <v>0</v>
      </c>
      <c r="BC108" s="2">
        <f t="shared" si="30"/>
        <v>0</v>
      </c>
      <c r="BD108" s="2">
        <f t="shared" si="31"/>
        <v>0</v>
      </c>
      <c r="BF108" s="5"/>
    </row>
    <row r="109" spans="7:58" x14ac:dyDescent="0.35">
      <c r="G109" s="79" t="s">
        <v>3</v>
      </c>
      <c r="H109" s="82" t="s">
        <v>128</v>
      </c>
      <c r="I109" s="79" t="s">
        <v>110</v>
      </c>
      <c r="J109" s="79" t="s">
        <v>111</v>
      </c>
      <c r="K109" s="79" t="s">
        <v>111</v>
      </c>
      <c r="L109" s="79" t="s">
        <v>111</v>
      </c>
      <c r="M109" s="2" t="s">
        <v>67</v>
      </c>
      <c r="N109" s="2">
        <v>18</v>
      </c>
      <c r="O109" s="6"/>
      <c r="Y109" s="5"/>
      <c r="Z109" s="6"/>
      <c r="AJ109" s="5"/>
      <c r="AV109" s="6">
        <f t="shared" si="28"/>
        <v>0</v>
      </c>
      <c r="AW109" s="2">
        <v>0</v>
      </c>
      <c r="AX109" s="2">
        <v>0</v>
      </c>
      <c r="AY109" s="2">
        <v>0</v>
      </c>
      <c r="AZ109" s="2">
        <v>0</v>
      </c>
      <c r="BA109" s="2">
        <v>0</v>
      </c>
      <c r="BB109" s="2">
        <f t="shared" si="29"/>
        <v>0</v>
      </c>
      <c r="BC109" s="2">
        <f t="shared" si="30"/>
        <v>0</v>
      </c>
      <c r="BD109" s="2">
        <f t="shared" si="31"/>
        <v>0</v>
      </c>
      <c r="BF109" s="5"/>
    </row>
    <row r="110" spans="7:58" x14ac:dyDescent="0.35">
      <c r="G110" s="79" t="s">
        <v>3</v>
      </c>
      <c r="H110" s="82" t="s">
        <v>128</v>
      </c>
      <c r="I110" s="79" t="s">
        <v>110</v>
      </c>
      <c r="J110" s="79" t="s">
        <v>111</v>
      </c>
      <c r="K110" s="79" t="s">
        <v>111</v>
      </c>
      <c r="L110" s="79" t="s">
        <v>111</v>
      </c>
      <c r="M110" s="2" t="s">
        <v>76</v>
      </c>
      <c r="N110" s="2">
        <v>19</v>
      </c>
      <c r="O110" s="6"/>
      <c r="Y110" s="5"/>
      <c r="Z110" s="6"/>
      <c r="AJ110" s="5"/>
      <c r="AV110" s="6">
        <f t="shared" si="28"/>
        <v>0</v>
      </c>
      <c r="AW110" s="2">
        <v>0</v>
      </c>
      <c r="AX110" s="2">
        <v>0</v>
      </c>
      <c r="AY110" s="2">
        <v>0</v>
      </c>
      <c r="AZ110" s="2">
        <v>0</v>
      </c>
      <c r="BA110" s="2">
        <v>0</v>
      </c>
      <c r="BB110" s="2">
        <f t="shared" si="29"/>
        <v>0</v>
      </c>
      <c r="BC110" s="2">
        <f t="shared" si="30"/>
        <v>0</v>
      </c>
      <c r="BD110" s="2">
        <f t="shared" si="31"/>
        <v>0</v>
      </c>
      <c r="BF110" s="5"/>
    </row>
    <row r="111" spans="7:58" x14ac:dyDescent="0.35">
      <c r="G111" s="79" t="s">
        <v>3</v>
      </c>
      <c r="H111" s="82" t="s">
        <v>128</v>
      </c>
      <c r="I111" s="79" t="s">
        <v>110</v>
      </c>
      <c r="J111" s="79" t="s">
        <v>111</v>
      </c>
      <c r="K111" s="79" t="s">
        <v>111</v>
      </c>
      <c r="L111" s="79" t="s">
        <v>111</v>
      </c>
      <c r="M111" s="2" t="s">
        <v>76</v>
      </c>
      <c r="N111" s="2">
        <v>20</v>
      </c>
      <c r="O111" s="6"/>
      <c r="Y111" s="5"/>
      <c r="Z111" s="6"/>
      <c r="AJ111" s="5"/>
      <c r="AV111" s="6">
        <f t="shared" si="28"/>
        <v>0</v>
      </c>
      <c r="AW111" s="2">
        <v>0</v>
      </c>
      <c r="AX111" s="2">
        <v>0</v>
      </c>
      <c r="AY111" s="2">
        <v>0</v>
      </c>
      <c r="AZ111" s="2">
        <v>0</v>
      </c>
      <c r="BA111" s="2">
        <v>0</v>
      </c>
      <c r="BB111" s="2">
        <f t="shared" si="29"/>
        <v>0</v>
      </c>
      <c r="BC111" s="2">
        <f t="shared" si="30"/>
        <v>0</v>
      </c>
      <c r="BD111" s="2">
        <f t="shared" si="31"/>
        <v>0</v>
      </c>
      <c r="BF111" s="5"/>
    </row>
    <row r="112" spans="7:58" x14ac:dyDescent="0.35">
      <c r="G112" s="79" t="s">
        <v>3</v>
      </c>
      <c r="H112" s="82" t="s">
        <v>128</v>
      </c>
      <c r="I112" s="79" t="s">
        <v>110</v>
      </c>
      <c r="J112" s="79" t="s">
        <v>111</v>
      </c>
      <c r="K112" s="79" t="s">
        <v>111</v>
      </c>
      <c r="L112" s="79" t="s">
        <v>111</v>
      </c>
      <c r="M112" s="2" t="s">
        <v>76</v>
      </c>
      <c r="N112" s="2">
        <v>21</v>
      </c>
      <c r="O112" s="6"/>
      <c r="Y112" s="5"/>
      <c r="Z112" s="6"/>
      <c r="AJ112" s="5"/>
      <c r="AV112" s="6">
        <f t="shared" si="28"/>
        <v>0</v>
      </c>
      <c r="AW112" s="2">
        <v>0</v>
      </c>
      <c r="AX112" s="2">
        <v>0</v>
      </c>
      <c r="AY112" s="2">
        <v>0</v>
      </c>
      <c r="AZ112" s="2">
        <v>0</v>
      </c>
      <c r="BA112" s="2">
        <v>0</v>
      </c>
      <c r="BB112" s="2">
        <f t="shared" si="29"/>
        <v>0</v>
      </c>
      <c r="BC112" s="2">
        <f t="shared" si="30"/>
        <v>0</v>
      </c>
      <c r="BD112" s="2">
        <f t="shared" si="31"/>
        <v>0</v>
      </c>
      <c r="BF112" s="5"/>
    </row>
    <row r="113" spans="7:58" x14ac:dyDescent="0.35">
      <c r="G113" s="79" t="s">
        <v>3</v>
      </c>
      <c r="H113" s="82" t="s">
        <v>128</v>
      </c>
      <c r="I113" s="79" t="s">
        <v>110</v>
      </c>
      <c r="J113" s="79" t="s">
        <v>111</v>
      </c>
      <c r="K113" s="79" t="s">
        <v>111</v>
      </c>
      <c r="L113" s="79" t="s">
        <v>111</v>
      </c>
      <c r="M113" s="2" t="s">
        <v>76</v>
      </c>
      <c r="N113" s="2">
        <v>22</v>
      </c>
      <c r="O113" s="6"/>
      <c r="Y113" s="5"/>
      <c r="Z113" s="6"/>
      <c r="AJ113" s="5"/>
      <c r="AV113" s="6">
        <f t="shared" si="28"/>
        <v>0</v>
      </c>
      <c r="AW113" s="2">
        <v>0</v>
      </c>
      <c r="AX113" s="2">
        <v>0</v>
      </c>
      <c r="AY113" s="2">
        <v>0</v>
      </c>
      <c r="AZ113" s="2">
        <v>0</v>
      </c>
      <c r="BA113" s="2">
        <v>0</v>
      </c>
      <c r="BB113" s="2">
        <f t="shared" si="29"/>
        <v>0</v>
      </c>
      <c r="BC113" s="2">
        <f t="shared" si="30"/>
        <v>0</v>
      </c>
      <c r="BD113" s="2">
        <f t="shared" si="31"/>
        <v>0</v>
      </c>
      <c r="BF113" s="5"/>
    </row>
    <row r="114" spans="7:58" x14ac:dyDescent="0.35">
      <c r="G114" s="79" t="s">
        <v>3</v>
      </c>
      <c r="H114" s="82" t="s">
        <v>128</v>
      </c>
      <c r="I114" s="79" t="s">
        <v>110</v>
      </c>
      <c r="J114" s="79" t="s">
        <v>111</v>
      </c>
      <c r="K114" s="79" t="s">
        <v>111</v>
      </c>
      <c r="L114" s="79" t="s">
        <v>111</v>
      </c>
      <c r="M114" s="2" t="s">
        <v>76</v>
      </c>
      <c r="N114" s="2">
        <v>23</v>
      </c>
      <c r="O114" s="6"/>
      <c r="Y114" s="5"/>
      <c r="Z114" s="6"/>
      <c r="AJ114" s="5"/>
      <c r="AV114" s="6">
        <f t="shared" si="28"/>
        <v>0</v>
      </c>
      <c r="AW114" s="2">
        <v>0</v>
      </c>
      <c r="AX114" s="2">
        <v>0</v>
      </c>
      <c r="AY114" s="2">
        <v>0</v>
      </c>
      <c r="AZ114" s="2">
        <v>0</v>
      </c>
      <c r="BA114" s="2">
        <v>0</v>
      </c>
      <c r="BB114" s="2">
        <f t="shared" si="29"/>
        <v>0</v>
      </c>
      <c r="BC114" s="2">
        <f t="shared" si="30"/>
        <v>0</v>
      </c>
      <c r="BD114" s="2">
        <f t="shared" si="31"/>
        <v>0</v>
      </c>
      <c r="BF114" s="5"/>
    </row>
    <row r="115" spans="7:58" x14ac:dyDescent="0.35">
      <c r="G115" s="79" t="s">
        <v>3</v>
      </c>
      <c r="H115" s="82" t="s">
        <v>128</v>
      </c>
      <c r="I115" s="79" t="s">
        <v>110</v>
      </c>
      <c r="J115" s="79" t="s">
        <v>111</v>
      </c>
      <c r="K115" s="79" t="s">
        <v>111</v>
      </c>
      <c r="L115" s="79" t="s">
        <v>111</v>
      </c>
      <c r="M115" s="2" t="s">
        <v>76</v>
      </c>
      <c r="N115" s="2">
        <v>24</v>
      </c>
      <c r="O115" s="6"/>
      <c r="Y115" s="5"/>
      <c r="Z115" s="6"/>
      <c r="AJ115" s="5"/>
      <c r="AV115" s="6">
        <f t="shared" si="28"/>
        <v>0</v>
      </c>
      <c r="AW115" s="2">
        <v>0</v>
      </c>
      <c r="AX115" s="2">
        <v>0</v>
      </c>
      <c r="AY115" s="2">
        <v>0</v>
      </c>
      <c r="AZ115" s="2">
        <v>0</v>
      </c>
      <c r="BA115" s="2">
        <v>0</v>
      </c>
      <c r="BB115" s="2">
        <f t="shared" si="29"/>
        <v>0</v>
      </c>
      <c r="BC115" s="2">
        <f t="shared" si="30"/>
        <v>0</v>
      </c>
      <c r="BD115" s="2">
        <f t="shared" si="31"/>
        <v>0</v>
      </c>
      <c r="BF115" s="5"/>
    </row>
    <row r="116" spans="7:58" x14ac:dyDescent="0.35">
      <c r="G116" s="79" t="s">
        <v>3</v>
      </c>
      <c r="H116" s="82" t="s">
        <v>128</v>
      </c>
      <c r="I116" s="79" t="s">
        <v>110</v>
      </c>
      <c r="J116" s="79" t="s">
        <v>111</v>
      </c>
      <c r="K116" s="79" t="s">
        <v>111</v>
      </c>
      <c r="L116" s="79" t="s">
        <v>111</v>
      </c>
      <c r="M116" s="2" t="s">
        <v>76</v>
      </c>
      <c r="N116" s="2">
        <v>25</v>
      </c>
      <c r="O116" s="6"/>
      <c r="Y116" s="5"/>
      <c r="Z116" s="6"/>
      <c r="AJ116" s="5"/>
      <c r="AV116" s="6">
        <f t="shared" si="28"/>
        <v>0</v>
      </c>
      <c r="AW116" s="2">
        <v>0</v>
      </c>
      <c r="AX116" s="2">
        <v>0</v>
      </c>
      <c r="AY116" s="2">
        <v>0</v>
      </c>
      <c r="AZ116" s="2">
        <v>0</v>
      </c>
      <c r="BA116" s="2">
        <v>0</v>
      </c>
      <c r="BB116" s="2">
        <f t="shared" si="29"/>
        <v>0</v>
      </c>
      <c r="BC116" s="2">
        <f t="shared" si="30"/>
        <v>0</v>
      </c>
      <c r="BD116" s="2">
        <f t="shared" si="31"/>
        <v>0</v>
      </c>
      <c r="BF116" s="5"/>
    </row>
    <row r="117" spans="7:58" x14ac:dyDescent="0.35">
      <c r="G117" s="79" t="s">
        <v>3</v>
      </c>
      <c r="H117" s="82" t="s">
        <v>128</v>
      </c>
      <c r="I117" s="79" t="s">
        <v>110</v>
      </c>
      <c r="J117" s="79" t="s">
        <v>111</v>
      </c>
      <c r="K117" s="79" t="s">
        <v>111</v>
      </c>
      <c r="L117" s="79" t="s">
        <v>111</v>
      </c>
      <c r="M117" s="2" t="s">
        <v>76</v>
      </c>
      <c r="N117" s="2">
        <v>26</v>
      </c>
      <c r="O117" s="6"/>
      <c r="Y117" s="5"/>
      <c r="Z117" s="6"/>
      <c r="AJ117" s="5"/>
      <c r="AV117" s="6">
        <f t="shared" si="28"/>
        <v>0</v>
      </c>
      <c r="AW117" s="2">
        <v>0</v>
      </c>
      <c r="AX117" s="2">
        <v>0</v>
      </c>
      <c r="AY117" s="2">
        <v>0</v>
      </c>
      <c r="AZ117" s="2">
        <v>0</v>
      </c>
      <c r="BA117" s="2">
        <v>0</v>
      </c>
      <c r="BB117" s="2">
        <f t="shared" si="29"/>
        <v>0</v>
      </c>
      <c r="BC117" s="2">
        <f t="shared" si="30"/>
        <v>0</v>
      </c>
      <c r="BD117" s="2">
        <f t="shared" si="31"/>
        <v>0</v>
      </c>
      <c r="BF117" s="5"/>
    </row>
    <row r="118" spans="7:58" x14ac:dyDescent="0.35">
      <c r="G118" s="79" t="s">
        <v>3</v>
      </c>
      <c r="H118" s="82" t="s">
        <v>128</v>
      </c>
      <c r="I118" s="79" t="s">
        <v>110</v>
      </c>
      <c r="J118" s="79" t="s">
        <v>111</v>
      </c>
      <c r="K118" s="79" t="s">
        <v>111</v>
      </c>
      <c r="L118" s="79" t="s">
        <v>111</v>
      </c>
      <c r="M118" s="2" t="s">
        <v>76</v>
      </c>
      <c r="N118" s="2">
        <v>27</v>
      </c>
      <c r="O118" s="6"/>
      <c r="Y118" s="5"/>
      <c r="Z118" s="6"/>
      <c r="AJ118" s="5"/>
      <c r="AV118" s="6">
        <f t="shared" si="28"/>
        <v>0</v>
      </c>
      <c r="AW118" s="2">
        <v>0</v>
      </c>
      <c r="AX118" s="2">
        <v>0</v>
      </c>
      <c r="AY118" s="2">
        <v>0</v>
      </c>
      <c r="AZ118" s="2">
        <v>0</v>
      </c>
      <c r="BA118" s="2">
        <v>0</v>
      </c>
      <c r="BB118" s="2">
        <f t="shared" si="29"/>
        <v>0</v>
      </c>
      <c r="BC118" s="2">
        <f t="shared" si="30"/>
        <v>0</v>
      </c>
      <c r="BD118" s="2">
        <f t="shared" si="31"/>
        <v>0</v>
      </c>
      <c r="BF118" s="5"/>
    </row>
    <row r="119" spans="7:58" x14ac:dyDescent="0.35">
      <c r="G119" s="79" t="s">
        <v>3</v>
      </c>
      <c r="H119" s="82" t="s">
        <v>128</v>
      </c>
      <c r="I119" s="79" t="s">
        <v>110</v>
      </c>
      <c r="J119" s="79" t="s">
        <v>111</v>
      </c>
      <c r="K119" s="79" t="s">
        <v>111</v>
      </c>
      <c r="L119" s="79" t="s">
        <v>111</v>
      </c>
      <c r="M119" s="2" t="s">
        <v>76</v>
      </c>
      <c r="N119" s="2">
        <v>28</v>
      </c>
      <c r="O119" s="6"/>
      <c r="Y119" s="5"/>
      <c r="Z119" s="6"/>
      <c r="AJ119" s="5"/>
      <c r="AV119" s="6">
        <f t="shared" si="28"/>
        <v>0</v>
      </c>
      <c r="AW119" s="2">
        <v>0</v>
      </c>
      <c r="AX119" s="2">
        <v>0</v>
      </c>
      <c r="AY119" s="2">
        <v>0</v>
      </c>
      <c r="AZ119" s="2">
        <v>0</v>
      </c>
      <c r="BA119" s="2">
        <v>0</v>
      </c>
      <c r="BB119" s="2">
        <f t="shared" si="29"/>
        <v>0</v>
      </c>
      <c r="BC119" s="2">
        <f t="shared" si="30"/>
        <v>0</v>
      </c>
      <c r="BD119" s="2">
        <f t="shared" si="31"/>
        <v>0</v>
      </c>
      <c r="BF119" s="5"/>
    </row>
    <row r="120" spans="7:58" x14ac:dyDescent="0.35">
      <c r="G120" s="79" t="s">
        <v>3</v>
      </c>
      <c r="H120" s="82" t="s">
        <v>128</v>
      </c>
      <c r="I120" s="79" t="s">
        <v>110</v>
      </c>
      <c r="J120" s="79" t="s">
        <v>111</v>
      </c>
      <c r="K120" s="79" t="s">
        <v>111</v>
      </c>
      <c r="L120" s="79" t="s">
        <v>111</v>
      </c>
      <c r="M120" s="2" t="s">
        <v>76</v>
      </c>
      <c r="N120" s="2">
        <v>29</v>
      </c>
      <c r="O120" s="6"/>
      <c r="Y120" s="5"/>
      <c r="Z120" s="6"/>
      <c r="AJ120" s="5"/>
      <c r="AV120" s="6">
        <f t="shared" si="28"/>
        <v>0</v>
      </c>
      <c r="AW120" s="2">
        <v>0</v>
      </c>
      <c r="AX120" s="2">
        <v>0</v>
      </c>
      <c r="AY120" s="2">
        <v>0</v>
      </c>
      <c r="AZ120" s="2">
        <v>0</v>
      </c>
      <c r="BA120" s="2">
        <v>0</v>
      </c>
      <c r="BB120" s="2">
        <f t="shared" si="29"/>
        <v>0</v>
      </c>
      <c r="BC120" s="2">
        <f t="shared" si="30"/>
        <v>0</v>
      </c>
      <c r="BD120" s="2">
        <f t="shared" si="31"/>
        <v>0</v>
      </c>
      <c r="BF120" s="5"/>
    </row>
    <row r="121" spans="7:58" x14ac:dyDescent="0.35">
      <c r="G121" s="79" t="s">
        <v>3</v>
      </c>
      <c r="H121" s="82" t="s">
        <v>128</v>
      </c>
      <c r="I121" s="79" t="s">
        <v>110</v>
      </c>
      <c r="J121" s="79" t="s">
        <v>111</v>
      </c>
      <c r="K121" s="79" t="s">
        <v>111</v>
      </c>
      <c r="L121" s="79" t="s">
        <v>111</v>
      </c>
      <c r="M121" s="2" t="s">
        <v>76</v>
      </c>
      <c r="N121" s="2">
        <v>30</v>
      </c>
      <c r="O121" s="6"/>
      <c r="Y121" s="5"/>
      <c r="Z121" s="6"/>
      <c r="AJ121" s="5"/>
      <c r="AV121" s="6">
        <f t="shared" si="28"/>
        <v>0</v>
      </c>
      <c r="AW121" s="2">
        <v>0</v>
      </c>
      <c r="AX121" s="2">
        <v>0</v>
      </c>
      <c r="AY121" s="2">
        <v>0</v>
      </c>
      <c r="AZ121" s="2">
        <v>0</v>
      </c>
      <c r="BA121" s="2">
        <v>0</v>
      </c>
      <c r="BB121" s="2">
        <f t="shared" si="29"/>
        <v>0</v>
      </c>
      <c r="BC121" s="2">
        <f t="shared" si="30"/>
        <v>0</v>
      </c>
      <c r="BD121" s="2">
        <f t="shared" si="31"/>
        <v>0</v>
      </c>
      <c r="BF121" s="5"/>
    </row>
    <row r="122" spans="7:58" x14ac:dyDescent="0.35">
      <c r="G122" s="79" t="s">
        <v>3</v>
      </c>
      <c r="H122" s="82" t="s">
        <v>128</v>
      </c>
      <c r="I122" s="79" t="s">
        <v>110</v>
      </c>
      <c r="J122" s="79" t="s">
        <v>111</v>
      </c>
      <c r="K122" s="79" t="str">
        <f>IF('New GL Gauge'!$H$3&lt;2024,"Projects and Programming","Arts, Music and Festivals")</f>
        <v>Arts, Music and Festivals</v>
      </c>
      <c r="L122" s="79" t="str">
        <f>IF('New GL Gauge'!$H$3&lt;2024,"Projects and Programming","Arts, Music and Festivals")</f>
        <v>Arts, Music and Festivals</v>
      </c>
      <c r="M122" s="2" t="s">
        <v>3</v>
      </c>
      <c r="N122" s="2">
        <v>1</v>
      </c>
      <c r="O122" s="6">
        <f t="shared" si="0"/>
        <v>0</v>
      </c>
      <c r="P122" s="2">
        <v>0</v>
      </c>
      <c r="Q122" s="2">
        <v>0</v>
      </c>
      <c r="R122" s="2">
        <v>0</v>
      </c>
      <c r="S122" s="2">
        <v>0</v>
      </c>
      <c r="T122" s="2">
        <v>0</v>
      </c>
      <c r="U122" s="2">
        <f t="shared" si="10"/>
        <v>0</v>
      </c>
      <c r="V122" s="2">
        <f t="shared" si="11"/>
        <v>0</v>
      </c>
      <c r="W122" s="2">
        <f t="shared" si="12"/>
        <v>0</v>
      </c>
      <c r="X122" s="2">
        <f>MAX(O122:O151)</f>
        <v>0</v>
      </c>
      <c r="Y122" s="5">
        <v>0</v>
      </c>
      <c r="Z122" s="6">
        <f t="shared" si="1"/>
        <v>13</v>
      </c>
      <c r="AA122" s="2">
        <v>4</v>
      </c>
      <c r="AB122" s="2">
        <v>5</v>
      </c>
      <c r="AC122" s="2">
        <v>2</v>
      </c>
      <c r="AD122" s="2">
        <v>2</v>
      </c>
      <c r="AE122" s="2">
        <v>0</v>
      </c>
      <c r="AF122" s="2">
        <f t="shared" si="13"/>
        <v>9</v>
      </c>
      <c r="AG122" s="2">
        <f t="shared" si="14"/>
        <v>2</v>
      </c>
      <c r="AH122" s="2">
        <f t="shared" si="15"/>
        <v>2</v>
      </c>
      <c r="AI122" s="2">
        <f>MAX(Z122:Z151)</f>
        <v>13</v>
      </c>
      <c r="AJ122" s="5">
        <v>24</v>
      </c>
      <c r="AK122" s="2">
        <f t="shared" si="2"/>
        <v>35</v>
      </c>
      <c r="AL122" s="2">
        <v>8</v>
      </c>
      <c r="AM122" s="2">
        <v>16</v>
      </c>
      <c r="AN122" s="2">
        <v>7</v>
      </c>
      <c r="AO122" s="2">
        <v>2</v>
      </c>
      <c r="AP122" s="2">
        <v>2</v>
      </c>
      <c r="AQ122" s="2">
        <f t="shared" si="3"/>
        <v>24</v>
      </c>
      <c r="AR122" s="2">
        <f t="shared" si="4"/>
        <v>7</v>
      </c>
      <c r="AS122" s="2">
        <f t="shared" si="5"/>
        <v>4</v>
      </c>
      <c r="AT122" s="2">
        <f>ROUND(SUM(AK122:AK151)/30,0)</f>
        <v>35</v>
      </c>
      <c r="AU122" s="2">
        <v>23</v>
      </c>
      <c r="AV122" s="6">
        <f t="shared" si="28"/>
        <v>14</v>
      </c>
      <c r="AW122" s="2">
        <v>6</v>
      </c>
      <c r="AX122" s="2">
        <v>6</v>
      </c>
      <c r="AY122" s="2">
        <v>2</v>
      </c>
      <c r="AZ122" s="2">
        <v>0</v>
      </c>
      <c r="BA122" s="2">
        <v>0</v>
      </c>
      <c r="BB122" s="2">
        <f t="shared" si="29"/>
        <v>12</v>
      </c>
      <c r="BC122" s="2">
        <f t="shared" si="30"/>
        <v>2</v>
      </c>
      <c r="BD122" s="2">
        <f t="shared" si="31"/>
        <v>0</v>
      </c>
      <c r="BE122" s="2">
        <f>ROUND(SUM(AV122:AV151)/30,0)</f>
        <v>14</v>
      </c>
      <c r="BF122" s="5">
        <v>16</v>
      </c>
    </row>
    <row r="123" spans="7:58" x14ac:dyDescent="0.35">
      <c r="G123" s="79" t="s">
        <v>3</v>
      </c>
      <c r="H123" s="82" t="s">
        <v>128</v>
      </c>
      <c r="I123" s="79" t="s">
        <v>110</v>
      </c>
      <c r="J123" s="79" t="s">
        <v>111</v>
      </c>
      <c r="K123" s="79" t="str">
        <f>IF('New GL Gauge'!$H$3&lt;2024,"Projects and Programming","Arts, Music and Festivals")</f>
        <v>Arts, Music and Festivals</v>
      </c>
      <c r="L123" s="79" t="str">
        <f>IF('New GL Gauge'!$H$3&lt;2024,"Projects and Programming","Arts, Music and Festivals")</f>
        <v>Arts, Music and Festivals</v>
      </c>
      <c r="M123" s="2" t="s">
        <v>3</v>
      </c>
      <c r="N123" s="2">
        <v>2</v>
      </c>
      <c r="O123" s="6">
        <f t="shared" si="0"/>
        <v>0</v>
      </c>
      <c r="P123" s="2">
        <v>0</v>
      </c>
      <c r="Q123" s="2">
        <v>0</v>
      </c>
      <c r="R123" s="2">
        <v>0</v>
      </c>
      <c r="S123" s="2">
        <v>0</v>
      </c>
      <c r="T123" s="2">
        <v>0</v>
      </c>
      <c r="U123" s="2">
        <f t="shared" si="10"/>
        <v>0</v>
      </c>
      <c r="V123" s="2">
        <f t="shared" si="11"/>
        <v>0</v>
      </c>
      <c r="W123" s="2">
        <f t="shared" si="12"/>
        <v>0</v>
      </c>
      <c r="Y123" s="5"/>
      <c r="Z123" s="6">
        <f t="shared" si="1"/>
        <v>13</v>
      </c>
      <c r="AA123" s="2">
        <v>2</v>
      </c>
      <c r="AB123" s="2">
        <v>6</v>
      </c>
      <c r="AC123" s="2">
        <v>4</v>
      </c>
      <c r="AD123" s="2">
        <v>0</v>
      </c>
      <c r="AE123" s="2">
        <v>1</v>
      </c>
      <c r="AF123" s="2">
        <f t="shared" si="13"/>
        <v>8</v>
      </c>
      <c r="AG123" s="2">
        <f t="shared" si="14"/>
        <v>4</v>
      </c>
      <c r="AH123" s="2">
        <f t="shared" si="15"/>
        <v>1</v>
      </c>
      <c r="AJ123" s="5"/>
      <c r="AK123" s="2">
        <f t="shared" si="2"/>
        <v>35</v>
      </c>
      <c r="AL123" s="2">
        <v>7</v>
      </c>
      <c r="AM123" s="2">
        <v>12</v>
      </c>
      <c r="AN123" s="2">
        <v>12</v>
      </c>
      <c r="AO123" s="2">
        <v>2</v>
      </c>
      <c r="AP123" s="2">
        <v>2</v>
      </c>
      <c r="AQ123" s="2">
        <f t="shared" si="3"/>
        <v>19</v>
      </c>
      <c r="AR123" s="2">
        <f t="shared" si="4"/>
        <v>12</v>
      </c>
      <c r="AS123" s="2">
        <f t="shared" si="5"/>
        <v>4</v>
      </c>
      <c r="AV123" s="6">
        <f t="shared" si="28"/>
        <v>14</v>
      </c>
      <c r="AW123" s="2">
        <v>3</v>
      </c>
      <c r="AX123" s="2">
        <v>8</v>
      </c>
      <c r="AY123" s="2">
        <v>3</v>
      </c>
      <c r="AZ123" s="2">
        <v>0</v>
      </c>
      <c r="BA123" s="2">
        <v>0</v>
      </c>
      <c r="BB123" s="2">
        <f t="shared" si="29"/>
        <v>11</v>
      </c>
      <c r="BC123" s="2">
        <f t="shared" si="30"/>
        <v>3</v>
      </c>
      <c r="BD123" s="2">
        <f t="shared" si="31"/>
        <v>0</v>
      </c>
      <c r="BF123" s="5"/>
    </row>
    <row r="124" spans="7:58" x14ac:dyDescent="0.35">
      <c r="G124" s="79" t="s">
        <v>3</v>
      </c>
      <c r="H124" s="82" t="s">
        <v>128</v>
      </c>
      <c r="I124" s="79" t="s">
        <v>110</v>
      </c>
      <c r="J124" s="79" t="s">
        <v>111</v>
      </c>
      <c r="K124" s="79" t="str">
        <f>IF('New GL Gauge'!$H$3&lt;2024,"Projects and Programming","Arts, Music and Festivals")</f>
        <v>Arts, Music and Festivals</v>
      </c>
      <c r="L124" s="79" t="str">
        <f>IF('New GL Gauge'!$H$3&lt;2024,"Projects and Programming","Arts, Music and Festivals")</f>
        <v>Arts, Music and Festivals</v>
      </c>
      <c r="M124" s="2" t="s">
        <v>3</v>
      </c>
      <c r="N124" s="2">
        <v>3</v>
      </c>
      <c r="O124" s="6">
        <f t="shared" si="0"/>
        <v>0</v>
      </c>
      <c r="P124" s="2">
        <v>0</v>
      </c>
      <c r="Q124" s="2">
        <v>0</v>
      </c>
      <c r="R124" s="2">
        <v>0</v>
      </c>
      <c r="S124" s="2">
        <v>0</v>
      </c>
      <c r="T124" s="2">
        <v>0</v>
      </c>
      <c r="U124" s="2">
        <f t="shared" si="10"/>
        <v>0</v>
      </c>
      <c r="V124" s="2">
        <f t="shared" si="11"/>
        <v>0</v>
      </c>
      <c r="W124" s="2">
        <f t="shared" si="12"/>
        <v>0</v>
      </c>
      <c r="Y124" s="5"/>
      <c r="Z124" s="6">
        <f t="shared" si="1"/>
        <v>13</v>
      </c>
      <c r="AA124" s="2">
        <v>9</v>
      </c>
      <c r="AB124" s="2">
        <v>3</v>
      </c>
      <c r="AC124" s="2">
        <v>1</v>
      </c>
      <c r="AD124" s="2">
        <v>0</v>
      </c>
      <c r="AE124" s="2">
        <v>0</v>
      </c>
      <c r="AF124" s="2">
        <f t="shared" si="13"/>
        <v>12</v>
      </c>
      <c r="AG124" s="2">
        <f t="shared" si="14"/>
        <v>1</v>
      </c>
      <c r="AH124" s="2">
        <f t="shared" si="15"/>
        <v>0</v>
      </c>
      <c r="AJ124" s="5"/>
      <c r="AK124" s="2">
        <f t="shared" si="2"/>
        <v>35</v>
      </c>
      <c r="AL124" s="2">
        <v>20</v>
      </c>
      <c r="AM124" s="2">
        <v>8</v>
      </c>
      <c r="AN124" s="2">
        <v>5</v>
      </c>
      <c r="AO124" s="2">
        <v>2</v>
      </c>
      <c r="AP124" s="2">
        <v>0</v>
      </c>
      <c r="AQ124" s="2">
        <f t="shared" si="3"/>
        <v>28</v>
      </c>
      <c r="AR124" s="2">
        <f t="shared" si="4"/>
        <v>5</v>
      </c>
      <c r="AS124" s="2">
        <f t="shared" si="5"/>
        <v>2</v>
      </c>
      <c r="AV124" s="6">
        <f t="shared" si="28"/>
        <v>14</v>
      </c>
      <c r="AW124" s="2">
        <v>8</v>
      </c>
      <c r="AX124" s="2">
        <v>6</v>
      </c>
      <c r="AY124" s="2">
        <v>0</v>
      </c>
      <c r="AZ124" s="2">
        <v>0</v>
      </c>
      <c r="BA124" s="2">
        <v>0</v>
      </c>
      <c r="BB124" s="2">
        <f t="shared" si="29"/>
        <v>14</v>
      </c>
      <c r="BC124" s="2">
        <f t="shared" si="30"/>
        <v>0</v>
      </c>
      <c r="BD124" s="2">
        <f t="shared" si="31"/>
        <v>0</v>
      </c>
      <c r="BF124" s="5"/>
    </row>
    <row r="125" spans="7:58" x14ac:dyDescent="0.35">
      <c r="G125" s="79" t="s">
        <v>3</v>
      </c>
      <c r="H125" s="82" t="s">
        <v>128</v>
      </c>
      <c r="I125" s="79" t="s">
        <v>110</v>
      </c>
      <c r="J125" s="79" t="s">
        <v>111</v>
      </c>
      <c r="K125" s="79" t="str">
        <f>IF('New GL Gauge'!$H$3&lt;2024,"Projects and Programming","Arts, Music and Festivals")</f>
        <v>Arts, Music and Festivals</v>
      </c>
      <c r="L125" s="79" t="str">
        <f>IF('New GL Gauge'!$H$3&lt;2024,"Projects and Programming","Arts, Music and Festivals")</f>
        <v>Arts, Music and Festivals</v>
      </c>
      <c r="M125" s="2" t="s">
        <v>3</v>
      </c>
      <c r="N125" s="2">
        <v>4</v>
      </c>
      <c r="O125" s="6">
        <f t="shared" si="0"/>
        <v>0</v>
      </c>
      <c r="P125" s="2">
        <v>0</v>
      </c>
      <c r="Q125" s="2">
        <v>0</v>
      </c>
      <c r="R125" s="2">
        <v>0</v>
      </c>
      <c r="S125" s="2">
        <v>0</v>
      </c>
      <c r="T125" s="2">
        <v>0</v>
      </c>
      <c r="U125" s="2">
        <f t="shared" si="10"/>
        <v>0</v>
      </c>
      <c r="V125" s="2">
        <f t="shared" si="11"/>
        <v>0</v>
      </c>
      <c r="W125" s="2">
        <f t="shared" si="12"/>
        <v>0</v>
      </c>
      <c r="Y125" s="5"/>
      <c r="Z125" s="6">
        <f t="shared" si="1"/>
        <v>13</v>
      </c>
      <c r="AA125" s="2">
        <v>8</v>
      </c>
      <c r="AB125" s="2">
        <v>5</v>
      </c>
      <c r="AC125" s="2">
        <v>0</v>
      </c>
      <c r="AD125" s="2">
        <v>0</v>
      </c>
      <c r="AE125" s="2">
        <v>0</v>
      </c>
      <c r="AF125" s="2">
        <f t="shared" si="13"/>
        <v>13</v>
      </c>
      <c r="AG125" s="2">
        <f t="shared" si="14"/>
        <v>0</v>
      </c>
      <c r="AH125" s="2">
        <f t="shared" si="15"/>
        <v>0</v>
      </c>
      <c r="AJ125" s="5"/>
      <c r="AK125" s="2">
        <f t="shared" si="2"/>
        <v>35</v>
      </c>
      <c r="AL125" s="2">
        <v>24</v>
      </c>
      <c r="AM125" s="2">
        <v>7</v>
      </c>
      <c r="AN125" s="2">
        <v>2</v>
      </c>
      <c r="AO125" s="2">
        <v>2</v>
      </c>
      <c r="AP125" s="2">
        <v>0</v>
      </c>
      <c r="AQ125" s="2">
        <f t="shared" si="3"/>
        <v>31</v>
      </c>
      <c r="AR125" s="2">
        <f t="shared" si="4"/>
        <v>2</v>
      </c>
      <c r="AS125" s="2">
        <f t="shared" si="5"/>
        <v>2</v>
      </c>
      <c r="AV125" s="6">
        <f t="shared" si="28"/>
        <v>14</v>
      </c>
      <c r="AW125" s="2">
        <v>12</v>
      </c>
      <c r="AX125" s="2">
        <v>2</v>
      </c>
      <c r="AY125" s="2">
        <v>0</v>
      </c>
      <c r="AZ125" s="2">
        <v>0</v>
      </c>
      <c r="BA125" s="2">
        <v>0</v>
      </c>
      <c r="BB125" s="2">
        <f t="shared" si="29"/>
        <v>14</v>
      </c>
      <c r="BC125" s="2">
        <f t="shared" si="30"/>
        <v>0</v>
      </c>
      <c r="BD125" s="2">
        <f t="shared" si="31"/>
        <v>0</v>
      </c>
      <c r="BF125" s="5"/>
    </row>
    <row r="126" spans="7:58" x14ac:dyDescent="0.35">
      <c r="G126" s="79" t="s">
        <v>3</v>
      </c>
      <c r="H126" s="82" t="s">
        <v>128</v>
      </c>
      <c r="I126" s="79" t="s">
        <v>110</v>
      </c>
      <c r="J126" s="79" t="s">
        <v>111</v>
      </c>
      <c r="K126" s="79" t="str">
        <f>IF('New GL Gauge'!$H$3&lt;2024,"Projects and Programming","Arts, Music and Festivals")</f>
        <v>Arts, Music and Festivals</v>
      </c>
      <c r="L126" s="79" t="str">
        <f>IF('New GL Gauge'!$H$3&lt;2024,"Projects and Programming","Arts, Music and Festivals")</f>
        <v>Arts, Music and Festivals</v>
      </c>
      <c r="M126" s="2" t="s">
        <v>3</v>
      </c>
      <c r="N126" s="2">
        <v>5</v>
      </c>
      <c r="O126" s="6">
        <f t="shared" si="0"/>
        <v>0</v>
      </c>
      <c r="P126" s="2">
        <v>0</v>
      </c>
      <c r="Q126" s="2">
        <v>0</v>
      </c>
      <c r="R126" s="2">
        <v>0</v>
      </c>
      <c r="S126" s="2">
        <v>0</v>
      </c>
      <c r="T126" s="2">
        <v>0</v>
      </c>
      <c r="U126" s="2">
        <f t="shared" si="10"/>
        <v>0</v>
      </c>
      <c r="V126" s="2">
        <f t="shared" si="11"/>
        <v>0</v>
      </c>
      <c r="W126" s="2">
        <f t="shared" si="12"/>
        <v>0</v>
      </c>
      <c r="Y126" s="5"/>
      <c r="Z126" s="6">
        <f t="shared" si="1"/>
        <v>13</v>
      </c>
      <c r="AA126" s="2">
        <v>1</v>
      </c>
      <c r="AB126" s="2">
        <v>7</v>
      </c>
      <c r="AC126" s="2">
        <v>5</v>
      </c>
      <c r="AD126" s="2">
        <v>0</v>
      </c>
      <c r="AE126" s="2">
        <v>0</v>
      </c>
      <c r="AF126" s="2">
        <f t="shared" si="13"/>
        <v>8</v>
      </c>
      <c r="AG126" s="2">
        <f t="shared" si="14"/>
        <v>5</v>
      </c>
      <c r="AH126" s="2">
        <f t="shared" si="15"/>
        <v>0</v>
      </c>
      <c r="AJ126" s="5"/>
      <c r="AK126" s="2">
        <f t="shared" si="2"/>
        <v>35</v>
      </c>
      <c r="AL126" s="2">
        <v>12</v>
      </c>
      <c r="AM126" s="2">
        <v>13</v>
      </c>
      <c r="AN126" s="2">
        <v>6</v>
      </c>
      <c r="AO126" s="2">
        <v>3</v>
      </c>
      <c r="AP126" s="2">
        <v>1</v>
      </c>
      <c r="AQ126" s="2">
        <f t="shared" si="3"/>
        <v>25</v>
      </c>
      <c r="AR126" s="2">
        <f t="shared" si="4"/>
        <v>6</v>
      </c>
      <c r="AS126" s="2">
        <f t="shared" si="5"/>
        <v>4</v>
      </c>
      <c r="AV126" s="6">
        <f t="shared" si="28"/>
        <v>14</v>
      </c>
      <c r="AW126" s="2">
        <v>3</v>
      </c>
      <c r="AX126" s="2">
        <v>9</v>
      </c>
      <c r="AY126" s="2">
        <v>2</v>
      </c>
      <c r="AZ126" s="2">
        <v>0</v>
      </c>
      <c r="BA126" s="2">
        <v>0</v>
      </c>
      <c r="BB126" s="2">
        <f t="shared" si="29"/>
        <v>12</v>
      </c>
      <c r="BC126" s="2">
        <f t="shared" si="30"/>
        <v>2</v>
      </c>
      <c r="BD126" s="2">
        <f t="shared" si="31"/>
        <v>0</v>
      </c>
      <c r="BF126" s="5"/>
    </row>
    <row r="127" spans="7:58" x14ac:dyDescent="0.35">
      <c r="G127" s="79" t="s">
        <v>3</v>
      </c>
      <c r="H127" s="82" t="s">
        <v>128</v>
      </c>
      <c r="I127" s="79" t="s">
        <v>110</v>
      </c>
      <c r="J127" s="79" t="s">
        <v>111</v>
      </c>
      <c r="K127" s="79" t="str">
        <f>IF('New GL Gauge'!$H$3&lt;2024,"Projects and Programming","Arts, Music and Festivals")</f>
        <v>Arts, Music and Festivals</v>
      </c>
      <c r="L127" s="79" t="str">
        <f>IF('New GL Gauge'!$H$3&lt;2024,"Projects and Programming","Arts, Music and Festivals")</f>
        <v>Arts, Music and Festivals</v>
      </c>
      <c r="M127" s="2" t="s">
        <v>3</v>
      </c>
      <c r="N127" s="2">
        <v>6</v>
      </c>
      <c r="O127" s="6">
        <f t="shared" si="0"/>
        <v>0</v>
      </c>
      <c r="P127" s="2">
        <v>0</v>
      </c>
      <c r="Q127" s="2">
        <v>0</v>
      </c>
      <c r="R127" s="2">
        <v>0</v>
      </c>
      <c r="S127" s="2">
        <v>0</v>
      </c>
      <c r="T127" s="2">
        <v>0</v>
      </c>
      <c r="U127" s="2">
        <f t="shared" si="10"/>
        <v>0</v>
      </c>
      <c r="V127" s="2">
        <f t="shared" si="11"/>
        <v>0</v>
      </c>
      <c r="W127" s="2">
        <f t="shared" si="12"/>
        <v>0</v>
      </c>
      <c r="Y127" s="5"/>
      <c r="Z127" s="6">
        <f t="shared" si="1"/>
        <v>13</v>
      </c>
      <c r="AA127" s="2">
        <v>2</v>
      </c>
      <c r="AB127" s="2">
        <v>4</v>
      </c>
      <c r="AC127" s="2">
        <v>4</v>
      </c>
      <c r="AD127" s="2">
        <v>3</v>
      </c>
      <c r="AE127" s="2">
        <v>0</v>
      </c>
      <c r="AF127" s="2">
        <f t="shared" si="13"/>
        <v>6</v>
      </c>
      <c r="AG127" s="2">
        <f t="shared" si="14"/>
        <v>4</v>
      </c>
      <c r="AH127" s="2">
        <f t="shared" si="15"/>
        <v>3</v>
      </c>
      <c r="AJ127" s="5"/>
      <c r="AK127" s="2">
        <f t="shared" si="2"/>
        <v>35</v>
      </c>
      <c r="AL127" s="2">
        <v>11</v>
      </c>
      <c r="AM127" s="2">
        <v>13</v>
      </c>
      <c r="AN127" s="2">
        <v>5</v>
      </c>
      <c r="AO127" s="2">
        <v>3</v>
      </c>
      <c r="AP127" s="2">
        <v>3</v>
      </c>
      <c r="AQ127" s="2">
        <f t="shared" si="3"/>
        <v>24</v>
      </c>
      <c r="AR127" s="2">
        <f t="shared" si="4"/>
        <v>5</v>
      </c>
      <c r="AS127" s="2">
        <f t="shared" si="5"/>
        <v>6</v>
      </c>
      <c r="AV127" s="6">
        <f t="shared" si="28"/>
        <v>14</v>
      </c>
      <c r="AW127" s="2">
        <v>4</v>
      </c>
      <c r="AX127" s="2">
        <v>6</v>
      </c>
      <c r="AY127" s="2">
        <v>3</v>
      </c>
      <c r="AZ127" s="2">
        <v>1</v>
      </c>
      <c r="BA127" s="2">
        <v>0</v>
      </c>
      <c r="BB127" s="2">
        <f t="shared" si="29"/>
        <v>10</v>
      </c>
      <c r="BC127" s="2">
        <f t="shared" si="30"/>
        <v>3</v>
      </c>
      <c r="BD127" s="2">
        <f t="shared" si="31"/>
        <v>1</v>
      </c>
      <c r="BF127" s="5"/>
    </row>
    <row r="128" spans="7:58" x14ac:dyDescent="0.35">
      <c r="G128" s="79" t="s">
        <v>3</v>
      </c>
      <c r="H128" s="82" t="s">
        <v>128</v>
      </c>
      <c r="I128" s="79" t="s">
        <v>110</v>
      </c>
      <c r="J128" s="79" t="s">
        <v>111</v>
      </c>
      <c r="K128" s="79" t="str">
        <f>IF('New GL Gauge'!$H$3&lt;2024,"Projects and Programming","Arts, Music and Festivals")</f>
        <v>Arts, Music and Festivals</v>
      </c>
      <c r="L128" s="79" t="str">
        <f>IF('New GL Gauge'!$H$3&lt;2024,"Projects and Programming","Arts, Music and Festivals")</f>
        <v>Arts, Music and Festivals</v>
      </c>
      <c r="M128" s="2" t="s">
        <v>3</v>
      </c>
      <c r="N128" s="2">
        <v>7</v>
      </c>
      <c r="O128" s="6">
        <f t="shared" si="0"/>
        <v>0</v>
      </c>
      <c r="P128" s="2">
        <v>0</v>
      </c>
      <c r="Q128" s="2">
        <v>0</v>
      </c>
      <c r="R128" s="2">
        <v>0</v>
      </c>
      <c r="S128" s="2">
        <v>0</v>
      </c>
      <c r="T128" s="2">
        <v>0</v>
      </c>
      <c r="U128" s="2">
        <f t="shared" si="10"/>
        <v>0</v>
      </c>
      <c r="V128" s="2">
        <f t="shared" si="11"/>
        <v>0</v>
      </c>
      <c r="W128" s="2">
        <f t="shared" si="12"/>
        <v>0</v>
      </c>
      <c r="Y128" s="5"/>
      <c r="Z128" s="6">
        <f t="shared" si="1"/>
        <v>13</v>
      </c>
      <c r="AA128" s="2">
        <v>4</v>
      </c>
      <c r="AB128" s="2">
        <v>7</v>
      </c>
      <c r="AC128" s="2">
        <v>0</v>
      </c>
      <c r="AD128" s="2">
        <v>1</v>
      </c>
      <c r="AE128" s="2">
        <v>1</v>
      </c>
      <c r="AF128" s="2">
        <f t="shared" si="13"/>
        <v>11</v>
      </c>
      <c r="AG128" s="2">
        <f t="shared" si="14"/>
        <v>0</v>
      </c>
      <c r="AH128" s="2">
        <f t="shared" si="15"/>
        <v>2</v>
      </c>
      <c r="AJ128" s="5"/>
      <c r="AK128" s="2">
        <f t="shared" si="2"/>
        <v>35</v>
      </c>
      <c r="AL128" s="2">
        <v>21</v>
      </c>
      <c r="AM128" s="2">
        <v>7</v>
      </c>
      <c r="AN128" s="2">
        <v>3</v>
      </c>
      <c r="AO128" s="2">
        <v>1</v>
      </c>
      <c r="AP128" s="2">
        <v>3</v>
      </c>
      <c r="AQ128" s="2">
        <f t="shared" si="3"/>
        <v>28</v>
      </c>
      <c r="AR128" s="2">
        <f t="shared" si="4"/>
        <v>3</v>
      </c>
      <c r="AS128" s="2">
        <f t="shared" si="5"/>
        <v>4</v>
      </c>
      <c r="AV128" s="6">
        <f t="shared" si="28"/>
        <v>14</v>
      </c>
      <c r="AW128" s="2">
        <v>10</v>
      </c>
      <c r="AX128" s="2">
        <v>3</v>
      </c>
      <c r="AY128" s="2">
        <v>1</v>
      </c>
      <c r="AZ128" s="2">
        <v>0</v>
      </c>
      <c r="BA128" s="2">
        <v>0</v>
      </c>
      <c r="BB128" s="2">
        <f t="shared" si="29"/>
        <v>13</v>
      </c>
      <c r="BC128" s="2">
        <f t="shared" si="30"/>
        <v>1</v>
      </c>
      <c r="BD128" s="2">
        <f t="shared" si="31"/>
        <v>0</v>
      </c>
      <c r="BF128" s="5"/>
    </row>
    <row r="129" spans="7:58" x14ac:dyDescent="0.35">
      <c r="G129" s="79" t="s">
        <v>3</v>
      </c>
      <c r="H129" s="82" t="s">
        <v>128</v>
      </c>
      <c r="I129" s="79" t="s">
        <v>110</v>
      </c>
      <c r="J129" s="79" t="s">
        <v>111</v>
      </c>
      <c r="K129" s="79" t="str">
        <f>IF('New GL Gauge'!$H$3&lt;2024,"Projects and Programming","Arts, Music and Festivals")</f>
        <v>Arts, Music and Festivals</v>
      </c>
      <c r="L129" s="79" t="str">
        <f>IF('New GL Gauge'!$H$3&lt;2024,"Projects and Programming","Arts, Music and Festivals")</f>
        <v>Arts, Music and Festivals</v>
      </c>
      <c r="M129" s="2" t="s">
        <v>3</v>
      </c>
      <c r="N129" s="2">
        <v>8</v>
      </c>
      <c r="O129" s="6">
        <f t="shared" si="0"/>
        <v>0</v>
      </c>
      <c r="P129" s="2">
        <v>0</v>
      </c>
      <c r="Q129" s="2">
        <v>0</v>
      </c>
      <c r="R129" s="2">
        <v>0</v>
      </c>
      <c r="S129" s="2">
        <v>0</v>
      </c>
      <c r="T129" s="2">
        <v>0</v>
      </c>
      <c r="U129" s="2">
        <f t="shared" si="10"/>
        <v>0</v>
      </c>
      <c r="V129" s="2">
        <f t="shared" si="11"/>
        <v>0</v>
      </c>
      <c r="W129" s="2">
        <f t="shared" si="12"/>
        <v>0</v>
      </c>
      <c r="Y129" s="5"/>
      <c r="Z129" s="6">
        <f t="shared" si="1"/>
        <v>13</v>
      </c>
      <c r="AA129" s="2">
        <v>2</v>
      </c>
      <c r="AB129" s="2">
        <v>1</v>
      </c>
      <c r="AC129" s="2">
        <v>6</v>
      </c>
      <c r="AD129" s="2">
        <v>4</v>
      </c>
      <c r="AE129" s="2">
        <v>0</v>
      </c>
      <c r="AF129" s="2">
        <f t="shared" si="13"/>
        <v>3</v>
      </c>
      <c r="AG129" s="2">
        <f t="shared" si="14"/>
        <v>6</v>
      </c>
      <c r="AH129" s="2">
        <f t="shared" si="15"/>
        <v>4</v>
      </c>
      <c r="AJ129" s="5"/>
      <c r="AK129" s="2">
        <f t="shared" si="2"/>
        <v>35</v>
      </c>
      <c r="AL129" s="2">
        <v>7</v>
      </c>
      <c r="AM129" s="2">
        <v>11</v>
      </c>
      <c r="AN129" s="2">
        <v>8</v>
      </c>
      <c r="AO129" s="2">
        <v>4</v>
      </c>
      <c r="AP129" s="2">
        <v>5</v>
      </c>
      <c r="AQ129" s="2">
        <f t="shared" si="3"/>
        <v>18</v>
      </c>
      <c r="AR129" s="2">
        <f t="shared" si="4"/>
        <v>8</v>
      </c>
      <c r="AS129" s="2">
        <f t="shared" si="5"/>
        <v>9</v>
      </c>
      <c r="AV129" s="6">
        <f t="shared" si="28"/>
        <v>14</v>
      </c>
      <c r="AW129" s="2">
        <v>3</v>
      </c>
      <c r="AX129" s="2">
        <v>6</v>
      </c>
      <c r="AY129" s="2">
        <v>5</v>
      </c>
      <c r="AZ129" s="2">
        <v>0</v>
      </c>
      <c r="BA129" s="2">
        <v>0</v>
      </c>
      <c r="BB129" s="2">
        <f t="shared" si="29"/>
        <v>9</v>
      </c>
      <c r="BC129" s="2">
        <f t="shared" si="30"/>
        <v>5</v>
      </c>
      <c r="BD129" s="2">
        <f t="shared" si="31"/>
        <v>0</v>
      </c>
      <c r="BF129" s="5"/>
    </row>
    <row r="130" spans="7:58" x14ac:dyDescent="0.35">
      <c r="G130" s="79" t="s">
        <v>3</v>
      </c>
      <c r="H130" s="82" t="s">
        <v>128</v>
      </c>
      <c r="I130" s="79" t="s">
        <v>110</v>
      </c>
      <c r="J130" s="79" t="s">
        <v>111</v>
      </c>
      <c r="K130" s="79" t="str">
        <f>IF('New GL Gauge'!$H$3&lt;2024,"Projects and Programming","Arts, Music and Festivals")</f>
        <v>Arts, Music and Festivals</v>
      </c>
      <c r="L130" s="79" t="str">
        <f>IF('New GL Gauge'!$H$3&lt;2024,"Projects and Programming","Arts, Music and Festivals")</f>
        <v>Arts, Music and Festivals</v>
      </c>
      <c r="M130" s="2" t="s">
        <v>3</v>
      </c>
      <c r="N130" s="2">
        <v>9</v>
      </c>
      <c r="O130" s="6">
        <f t="shared" si="0"/>
        <v>0</v>
      </c>
      <c r="P130" s="2">
        <v>0</v>
      </c>
      <c r="Q130" s="2">
        <v>0</v>
      </c>
      <c r="R130" s="2">
        <v>0</v>
      </c>
      <c r="S130" s="2">
        <v>0</v>
      </c>
      <c r="T130" s="2">
        <v>0</v>
      </c>
      <c r="U130" s="2">
        <f t="shared" si="10"/>
        <v>0</v>
      </c>
      <c r="V130" s="2">
        <f t="shared" si="11"/>
        <v>0</v>
      </c>
      <c r="W130" s="2">
        <f t="shared" si="12"/>
        <v>0</v>
      </c>
      <c r="Y130" s="5"/>
      <c r="Z130" s="6">
        <f t="shared" si="1"/>
        <v>13</v>
      </c>
      <c r="AA130" s="2">
        <v>1</v>
      </c>
      <c r="AB130" s="2">
        <v>3</v>
      </c>
      <c r="AC130" s="2">
        <v>6</v>
      </c>
      <c r="AD130" s="2">
        <v>2</v>
      </c>
      <c r="AE130" s="2">
        <v>1</v>
      </c>
      <c r="AF130" s="2">
        <f t="shared" si="13"/>
        <v>4</v>
      </c>
      <c r="AG130" s="2">
        <f t="shared" si="14"/>
        <v>6</v>
      </c>
      <c r="AH130" s="2">
        <f t="shared" si="15"/>
        <v>3</v>
      </c>
      <c r="AJ130" s="5"/>
      <c r="AK130" s="2">
        <f t="shared" si="2"/>
        <v>35</v>
      </c>
      <c r="AL130" s="2">
        <v>6</v>
      </c>
      <c r="AM130" s="2">
        <v>13</v>
      </c>
      <c r="AN130" s="2">
        <v>9</v>
      </c>
      <c r="AO130" s="2">
        <v>3</v>
      </c>
      <c r="AP130" s="2">
        <v>4</v>
      </c>
      <c r="AQ130" s="2">
        <f t="shared" si="3"/>
        <v>19</v>
      </c>
      <c r="AR130" s="2">
        <f t="shared" si="4"/>
        <v>9</v>
      </c>
      <c r="AS130" s="2">
        <f t="shared" si="5"/>
        <v>7</v>
      </c>
      <c r="AV130" s="6">
        <f t="shared" si="28"/>
        <v>14</v>
      </c>
      <c r="AW130" s="2">
        <v>1</v>
      </c>
      <c r="AX130" s="2">
        <v>7</v>
      </c>
      <c r="AY130" s="2">
        <v>4</v>
      </c>
      <c r="AZ130" s="2">
        <v>2</v>
      </c>
      <c r="BA130" s="2">
        <v>0</v>
      </c>
      <c r="BB130" s="2">
        <f t="shared" si="29"/>
        <v>8</v>
      </c>
      <c r="BC130" s="2">
        <f t="shared" si="30"/>
        <v>4</v>
      </c>
      <c r="BD130" s="2">
        <f t="shared" si="31"/>
        <v>2</v>
      </c>
      <c r="BF130" s="5"/>
    </row>
    <row r="131" spans="7:58" x14ac:dyDescent="0.35">
      <c r="G131" s="79" t="s">
        <v>3</v>
      </c>
      <c r="H131" s="82" t="s">
        <v>128</v>
      </c>
      <c r="I131" s="79" t="s">
        <v>110</v>
      </c>
      <c r="J131" s="79" t="s">
        <v>111</v>
      </c>
      <c r="K131" s="79" t="str">
        <f>IF('New GL Gauge'!$H$3&lt;2024,"Projects and Programming","Arts, Music and Festivals")</f>
        <v>Arts, Music and Festivals</v>
      </c>
      <c r="L131" s="79" t="str">
        <f>IF('New GL Gauge'!$H$3&lt;2024,"Projects and Programming","Arts, Music and Festivals")</f>
        <v>Arts, Music and Festivals</v>
      </c>
      <c r="M131" s="2" t="s">
        <v>67</v>
      </c>
      <c r="N131" s="2">
        <v>10</v>
      </c>
      <c r="O131" s="6">
        <f t="shared" si="0"/>
        <v>0</v>
      </c>
      <c r="P131" s="2">
        <v>0</v>
      </c>
      <c r="Q131" s="2">
        <v>0</v>
      </c>
      <c r="R131" s="2">
        <v>0</v>
      </c>
      <c r="S131" s="2">
        <v>0</v>
      </c>
      <c r="T131" s="2">
        <v>0</v>
      </c>
      <c r="U131" s="2">
        <f t="shared" si="10"/>
        <v>0</v>
      </c>
      <c r="V131" s="2">
        <f t="shared" si="11"/>
        <v>0</v>
      </c>
      <c r="W131" s="2">
        <f t="shared" si="12"/>
        <v>0</v>
      </c>
      <c r="Y131" s="5"/>
      <c r="Z131" s="6">
        <f t="shared" si="1"/>
        <v>13</v>
      </c>
      <c r="AA131" s="2">
        <v>3</v>
      </c>
      <c r="AB131" s="2">
        <v>6</v>
      </c>
      <c r="AC131" s="2">
        <v>4</v>
      </c>
      <c r="AD131" s="2">
        <v>0</v>
      </c>
      <c r="AE131" s="2">
        <v>0</v>
      </c>
      <c r="AF131" s="2">
        <f t="shared" si="13"/>
        <v>9</v>
      </c>
      <c r="AG131" s="2">
        <f t="shared" si="14"/>
        <v>4</v>
      </c>
      <c r="AH131" s="2">
        <f t="shared" si="15"/>
        <v>0</v>
      </c>
      <c r="AJ131" s="5"/>
      <c r="AK131" s="2">
        <f t="shared" si="2"/>
        <v>35</v>
      </c>
      <c r="AL131" s="2">
        <v>20</v>
      </c>
      <c r="AM131" s="2">
        <v>14</v>
      </c>
      <c r="AN131" s="2">
        <v>0</v>
      </c>
      <c r="AO131" s="2">
        <v>1</v>
      </c>
      <c r="AP131" s="2">
        <v>0</v>
      </c>
      <c r="AQ131" s="2">
        <f t="shared" si="3"/>
        <v>34</v>
      </c>
      <c r="AR131" s="2">
        <f t="shared" si="4"/>
        <v>0</v>
      </c>
      <c r="AS131" s="2">
        <f t="shared" si="5"/>
        <v>1</v>
      </c>
      <c r="AV131" s="6">
        <f t="shared" si="28"/>
        <v>14</v>
      </c>
      <c r="AW131" s="2">
        <v>5</v>
      </c>
      <c r="AX131" s="2">
        <v>7</v>
      </c>
      <c r="AY131" s="2">
        <v>2</v>
      </c>
      <c r="AZ131" s="2">
        <v>0</v>
      </c>
      <c r="BA131" s="2">
        <v>0</v>
      </c>
      <c r="BB131" s="2">
        <f t="shared" si="29"/>
        <v>12</v>
      </c>
      <c r="BC131" s="2">
        <f t="shared" si="30"/>
        <v>2</v>
      </c>
      <c r="BD131" s="2">
        <f t="shared" si="31"/>
        <v>0</v>
      </c>
      <c r="BF131" s="5"/>
    </row>
    <row r="132" spans="7:58" x14ac:dyDescent="0.35">
      <c r="G132" s="79" t="s">
        <v>3</v>
      </c>
      <c r="H132" s="82" t="s">
        <v>128</v>
      </c>
      <c r="I132" s="79" t="s">
        <v>110</v>
      </c>
      <c r="J132" s="79" t="s">
        <v>111</v>
      </c>
      <c r="K132" s="79" t="str">
        <f>IF('New GL Gauge'!$H$3&lt;2024,"Projects and Programming","Arts, Music and Festivals")</f>
        <v>Arts, Music and Festivals</v>
      </c>
      <c r="L132" s="79" t="str">
        <f>IF('New GL Gauge'!$H$3&lt;2024,"Projects and Programming","Arts, Music and Festivals")</f>
        <v>Arts, Music and Festivals</v>
      </c>
      <c r="M132" s="2" t="s">
        <v>67</v>
      </c>
      <c r="N132" s="2">
        <v>11</v>
      </c>
      <c r="O132" s="6">
        <f t="shared" si="0"/>
        <v>0</v>
      </c>
      <c r="P132" s="2">
        <v>0</v>
      </c>
      <c r="Q132" s="2">
        <v>0</v>
      </c>
      <c r="R132" s="2">
        <v>0</v>
      </c>
      <c r="S132" s="2">
        <v>0</v>
      </c>
      <c r="T132" s="2">
        <v>0</v>
      </c>
      <c r="U132" s="2">
        <f t="shared" si="10"/>
        <v>0</v>
      </c>
      <c r="V132" s="2">
        <f t="shared" si="11"/>
        <v>0</v>
      </c>
      <c r="W132" s="2">
        <f t="shared" si="12"/>
        <v>0</v>
      </c>
      <c r="Y132" s="5"/>
      <c r="Z132" s="6">
        <f t="shared" si="1"/>
        <v>13</v>
      </c>
      <c r="AA132" s="2">
        <v>1</v>
      </c>
      <c r="AB132" s="2">
        <v>6</v>
      </c>
      <c r="AC132" s="2">
        <v>4</v>
      </c>
      <c r="AD132" s="2">
        <v>2</v>
      </c>
      <c r="AE132" s="2">
        <v>0</v>
      </c>
      <c r="AF132" s="2">
        <f t="shared" si="13"/>
        <v>7</v>
      </c>
      <c r="AG132" s="2">
        <f t="shared" si="14"/>
        <v>4</v>
      </c>
      <c r="AH132" s="2">
        <f t="shared" si="15"/>
        <v>2</v>
      </c>
      <c r="AJ132" s="5"/>
      <c r="AK132" s="2">
        <f t="shared" si="2"/>
        <v>35</v>
      </c>
      <c r="AL132" s="2">
        <v>16</v>
      </c>
      <c r="AM132" s="2">
        <v>10</v>
      </c>
      <c r="AN132" s="2">
        <v>7</v>
      </c>
      <c r="AO132" s="2">
        <v>2</v>
      </c>
      <c r="AP132" s="2">
        <v>0</v>
      </c>
      <c r="AQ132" s="2">
        <f t="shared" si="3"/>
        <v>26</v>
      </c>
      <c r="AR132" s="2">
        <f t="shared" si="4"/>
        <v>7</v>
      </c>
      <c r="AS132" s="2">
        <f t="shared" si="5"/>
        <v>2</v>
      </c>
      <c r="AV132" s="6">
        <f t="shared" si="28"/>
        <v>14</v>
      </c>
      <c r="AW132" s="2">
        <v>2</v>
      </c>
      <c r="AX132" s="2">
        <v>7</v>
      </c>
      <c r="AY132" s="2">
        <v>5</v>
      </c>
      <c r="AZ132" s="2">
        <v>0</v>
      </c>
      <c r="BA132" s="2">
        <v>0</v>
      </c>
      <c r="BB132" s="2">
        <f t="shared" si="29"/>
        <v>9</v>
      </c>
      <c r="BC132" s="2">
        <f t="shared" si="30"/>
        <v>5</v>
      </c>
      <c r="BD132" s="2">
        <f t="shared" si="31"/>
        <v>0</v>
      </c>
      <c r="BF132" s="5"/>
    </row>
    <row r="133" spans="7:58" x14ac:dyDescent="0.35">
      <c r="G133" s="79" t="s">
        <v>3</v>
      </c>
      <c r="H133" s="82" t="s">
        <v>128</v>
      </c>
      <c r="I133" s="79" t="s">
        <v>110</v>
      </c>
      <c r="J133" s="79" t="s">
        <v>111</v>
      </c>
      <c r="K133" s="79" t="str">
        <f>IF('New GL Gauge'!$H$3&lt;2024,"Projects and Programming","Arts, Music and Festivals")</f>
        <v>Arts, Music and Festivals</v>
      </c>
      <c r="L133" s="79" t="str">
        <f>IF('New GL Gauge'!$H$3&lt;2024,"Projects and Programming","Arts, Music and Festivals")</f>
        <v>Arts, Music and Festivals</v>
      </c>
      <c r="M133" s="2" t="s">
        <v>67</v>
      </c>
      <c r="N133" s="2">
        <v>12</v>
      </c>
      <c r="O133" s="6">
        <f t="shared" si="0"/>
        <v>0</v>
      </c>
      <c r="P133" s="2">
        <v>0</v>
      </c>
      <c r="Q133" s="2">
        <v>0</v>
      </c>
      <c r="R133" s="2">
        <v>0</v>
      </c>
      <c r="S133" s="2">
        <v>0</v>
      </c>
      <c r="T133" s="2">
        <v>0</v>
      </c>
      <c r="U133" s="2">
        <f t="shared" si="10"/>
        <v>0</v>
      </c>
      <c r="V133" s="2">
        <f t="shared" si="11"/>
        <v>0</v>
      </c>
      <c r="W133" s="2">
        <f t="shared" si="12"/>
        <v>0</v>
      </c>
      <c r="Y133" s="5"/>
      <c r="Z133" s="6">
        <f t="shared" si="1"/>
        <v>13</v>
      </c>
      <c r="AA133" s="2">
        <v>0</v>
      </c>
      <c r="AB133" s="2">
        <v>6</v>
      </c>
      <c r="AC133" s="2">
        <v>7</v>
      </c>
      <c r="AD133" s="2">
        <v>0</v>
      </c>
      <c r="AE133" s="2">
        <v>0</v>
      </c>
      <c r="AF133" s="2">
        <f t="shared" si="13"/>
        <v>6</v>
      </c>
      <c r="AG133" s="2">
        <f t="shared" si="14"/>
        <v>7</v>
      </c>
      <c r="AH133" s="2">
        <f t="shared" si="15"/>
        <v>0</v>
      </c>
      <c r="AJ133" s="5"/>
      <c r="AK133" s="2">
        <f t="shared" si="2"/>
        <v>35</v>
      </c>
      <c r="AL133" s="2">
        <v>12</v>
      </c>
      <c r="AM133" s="2">
        <v>16</v>
      </c>
      <c r="AN133" s="2">
        <v>6</v>
      </c>
      <c r="AO133" s="2">
        <v>1</v>
      </c>
      <c r="AP133" s="2">
        <v>0</v>
      </c>
      <c r="AQ133" s="2">
        <f t="shared" si="3"/>
        <v>28</v>
      </c>
      <c r="AR133" s="2">
        <f t="shared" si="4"/>
        <v>6</v>
      </c>
      <c r="AS133" s="2">
        <f t="shared" si="5"/>
        <v>1</v>
      </c>
      <c r="AV133" s="6">
        <f t="shared" si="28"/>
        <v>14</v>
      </c>
      <c r="AW133" s="2">
        <v>2</v>
      </c>
      <c r="AX133" s="2">
        <v>8</v>
      </c>
      <c r="AY133" s="2">
        <v>4</v>
      </c>
      <c r="AZ133" s="2">
        <v>0</v>
      </c>
      <c r="BA133" s="2">
        <v>0</v>
      </c>
      <c r="BB133" s="2">
        <f t="shared" si="29"/>
        <v>10</v>
      </c>
      <c r="BC133" s="2">
        <f t="shared" si="30"/>
        <v>4</v>
      </c>
      <c r="BD133" s="2">
        <f t="shared" si="31"/>
        <v>0</v>
      </c>
      <c r="BF133" s="5"/>
    </row>
    <row r="134" spans="7:58" x14ac:dyDescent="0.35">
      <c r="G134" s="79" t="s">
        <v>3</v>
      </c>
      <c r="H134" s="82" t="s">
        <v>128</v>
      </c>
      <c r="I134" s="79" t="s">
        <v>110</v>
      </c>
      <c r="J134" s="79" t="s">
        <v>111</v>
      </c>
      <c r="K134" s="79" t="str">
        <f>IF('New GL Gauge'!$H$3&lt;2024,"Projects and Programming","Arts, Music and Festivals")</f>
        <v>Arts, Music and Festivals</v>
      </c>
      <c r="L134" s="79" t="str">
        <f>IF('New GL Gauge'!$H$3&lt;2024,"Projects and Programming","Arts, Music and Festivals")</f>
        <v>Arts, Music and Festivals</v>
      </c>
      <c r="M134" s="2" t="s">
        <v>67</v>
      </c>
      <c r="N134" s="2">
        <v>13</v>
      </c>
      <c r="O134" s="6">
        <f t="shared" si="0"/>
        <v>0</v>
      </c>
      <c r="P134" s="2">
        <v>0</v>
      </c>
      <c r="Q134" s="2">
        <v>0</v>
      </c>
      <c r="R134" s="2">
        <v>0</v>
      </c>
      <c r="S134" s="2">
        <v>0</v>
      </c>
      <c r="T134" s="2">
        <v>0</v>
      </c>
      <c r="U134" s="2">
        <f t="shared" si="10"/>
        <v>0</v>
      </c>
      <c r="V134" s="2">
        <f t="shared" si="11"/>
        <v>0</v>
      </c>
      <c r="W134" s="2">
        <f t="shared" si="12"/>
        <v>0</v>
      </c>
      <c r="Y134" s="5"/>
      <c r="Z134" s="6">
        <f t="shared" si="1"/>
        <v>13</v>
      </c>
      <c r="AA134" s="2">
        <v>1</v>
      </c>
      <c r="AB134" s="2">
        <v>7</v>
      </c>
      <c r="AC134" s="2">
        <v>4</v>
      </c>
      <c r="AD134" s="2">
        <v>1</v>
      </c>
      <c r="AE134" s="2">
        <v>0</v>
      </c>
      <c r="AF134" s="2">
        <f t="shared" si="13"/>
        <v>8</v>
      </c>
      <c r="AG134" s="2">
        <f t="shared" si="14"/>
        <v>4</v>
      </c>
      <c r="AH134" s="2">
        <f t="shared" si="15"/>
        <v>1</v>
      </c>
      <c r="AJ134" s="5"/>
      <c r="AK134" s="2">
        <f t="shared" si="2"/>
        <v>35</v>
      </c>
      <c r="AL134" s="2">
        <v>12</v>
      </c>
      <c r="AM134" s="2">
        <v>12</v>
      </c>
      <c r="AN134" s="2">
        <v>7</v>
      </c>
      <c r="AO134" s="2">
        <v>4</v>
      </c>
      <c r="AP134" s="2">
        <v>0</v>
      </c>
      <c r="AQ134" s="2">
        <f t="shared" si="3"/>
        <v>24</v>
      </c>
      <c r="AR134" s="2">
        <f t="shared" si="4"/>
        <v>7</v>
      </c>
      <c r="AS134" s="2">
        <f t="shared" si="5"/>
        <v>4</v>
      </c>
      <c r="AV134" s="6">
        <f t="shared" si="28"/>
        <v>14</v>
      </c>
      <c r="AW134" s="2">
        <v>1</v>
      </c>
      <c r="AX134" s="2">
        <v>6</v>
      </c>
      <c r="AY134" s="2">
        <v>6</v>
      </c>
      <c r="AZ134" s="2">
        <v>1</v>
      </c>
      <c r="BA134" s="2">
        <v>0</v>
      </c>
      <c r="BB134" s="2">
        <f t="shared" si="29"/>
        <v>7</v>
      </c>
      <c r="BC134" s="2">
        <f t="shared" si="30"/>
        <v>6</v>
      </c>
      <c r="BD134" s="2">
        <f t="shared" si="31"/>
        <v>1</v>
      </c>
      <c r="BF134" s="5"/>
    </row>
    <row r="135" spans="7:58" x14ac:dyDescent="0.35">
      <c r="G135" s="79" t="s">
        <v>3</v>
      </c>
      <c r="H135" s="82" t="s">
        <v>128</v>
      </c>
      <c r="I135" s="79" t="s">
        <v>110</v>
      </c>
      <c r="J135" s="79" t="s">
        <v>111</v>
      </c>
      <c r="K135" s="79" t="str">
        <f>IF('New GL Gauge'!$H$3&lt;2024,"Projects and Programming","Arts, Music and Festivals")</f>
        <v>Arts, Music and Festivals</v>
      </c>
      <c r="L135" s="79" t="str">
        <f>IF('New GL Gauge'!$H$3&lt;2024,"Projects and Programming","Arts, Music and Festivals")</f>
        <v>Arts, Music and Festivals</v>
      </c>
      <c r="M135" s="2" t="s">
        <v>67</v>
      </c>
      <c r="N135" s="2">
        <v>14</v>
      </c>
      <c r="O135" s="6">
        <f t="shared" si="0"/>
        <v>0</v>
      </c>
      <c r="P135" s="2">
        <v>0</v>
      </c>
      <c r="Q135" s="2">
        <v>0</v>
      </c>
      <c r="R135" s="2">
        <v>0</v>
      </c>
      <c r="S135" s="2">
        <v>0</v>
      </c>
      <c r="T135" s="2">
        <v>0</v>
      </c>
      <c r="U135" s="2">
        <f t="shared" si="10"/>
        <v>0</v>
      </c>
      <c r="V135" s="2">
        <f t="shared" si="11"/>
        <v>0</v>
      </c>
      <c r="W135" s="2">
        <f t="shared" si="12"/>
        <v>0</v>
      </c>
      <c r="Y135" s="5"/>
      <c r="Z135" s="6">
        <f t="shared" si="1"/>
        <v>13</v>
      </c>
      <c r="AA135" s="2">
        <v>0</v>
      </c>
      <c r="AB135" s="2">
        <v>6</v>
      </c>
      <c r="AC135" s="2">
        <v>6</v>
      </c>
      <c r="AD135" s="2">
        <v>1</v>
      </c>
      <c r="AE135" s="2">
        <v>0</v>
      </c>
      <c r="AF135" s="2">
        <f t="shared" si="13"/>
        <v>6</v>
      </c>
      <c r="AG135" s="2">
        <f t="shared" si="14"/>
        <v>6</v>
      </c>
      <c r="AH135" s="2">
        <f t="shared" si="15"/>
        <v>1</v>
      </c>
      <c r="AJ135" s="5"/>
      <c r="AK135" s="2">
        <f t="shared" si="2"/>
        <v>35</v>
      </c>
      <c r="AL135" s="2">
        <v>8</v>
      </c>
      <c r="AM135" s="2">
        <v>9</v>
      </c>
      <c r="AN135" s="2">
        <v>12</v>
      </c>
      <c r="AO135" s="2">
        <v>5</v>
      </c>
      <c r="AP135" s="2">
        <v>1</v>
      </c>
      <c r="AQ135" s="2">
        <f t="shared" si="3"/>
        <v>17</v>
      </c>
      <c r="AR135" s="2">
        <f t="shared" si="4"/>
        <v>12</v>
      </c>
      <c r="AS135" s="2">
        <f t="shared" si="5"/>
        <v>6</v>
      </c>
      <c r="AV135" s="6">
        <f t="shared" si="28"/>
        <v>14</v>
      </c>
      <c r="AW135" s="2">
        <v>2</v>
      </c>
      <c r="AX135" s="2">
        <v>4</v>
      </c>
      <c r="AY135" s="2">
        <v>7</v>
      </c>
      <c r="AZ135" s="2">
        <v>1</v>
      </c>
      <c r="BA135" s="2">
        <v>0</v>
      </c>
      <c r="BB135" s="2">
        <f t="shared" si="29"/>
        <v>6</v>
      </c>
      <c r="BC135" s="2">
        <f t="shared" si="30"/>
        <v>7</v>
      </c>
      <c r="BD135" s="2">
        <f t="shared" si="31"/>
        <v>1</v>
      </c>
      <c r="BF135" s="5"/>
    </row>
    <row r="136" spans="7:58" x14ac:dyDescent="0.35">
      <c r="G136" s="79" t="s">
        <v>3</v>
      </c>
      <c r="H136" s="82" t="s">
        <v>128</v>
      </c>
      <c r="I136" s="79" t="s">
        <v>110</v>
      </c>
      <c r="J136" s="79" t="s">
        <v>111</v>
      </c>
      <c r="K136" s="79" t="str">
        <f>IF('New GL Gauge'!$H$3&lt;2024,"Projects and Programming","Arts, Music and Festivals")</f>
        <v>Arts, Music and Festivals</v>
      </c>
      <c r="L136" s="79" t="str">
        <f>IF('New GL Gauge'!$H$3&lt;2024,"Projects and Programming","Arts, Music and Festivals")</f>
        <v>Arts, Music and Festivals</v>
      </c>
      <c r="M136" s="2" t="s">
        <v>67</v>
      </c>
      <c r="N136" s="2">
        <v>15</v>
      </c>
      <c r="O136" s="6">
        <f t="shared" si="0"/>
        <v>0</v>
      </c>
      <c r="P136" s="2">
        <v>0</v>
      </c>
      <c r="Q136" s="2">
        <v>0</v>
      </c>
      <c r="R136" s="2">
        <v>0</v>
      </c>
      <c r="S136" s="2">
        <v>0</v>
      </c>
      <c r="T136" s="2">
        <v>0</v>
      </c>
      <c r="U136" s="2">
        <f t="shared" si="10"/>
        <v>0</v>
      </c>
      <c r="V136" s="2">
        <f t="shared" si="11"/>
        <v>0</v>
      </c>
      <c r="W136" s="2">
        <f t="shared" si="12"/>
        <v>0</v>
      </c>
      <c r="Y136" s="5"/>
      <c r="Z136" s="6">
        <f t="shared" si="1"/>
        <v>13</v>
      </c>
      <c r="AA136" s="2">
        <v>1</v>
      </c>
      <c r="AB136" s="2">
        <v>5</v>
      </c>
      <c r="AC136" s="2">
        <v>5</v>
      </c>
      <c r="AD136" s="2">
        <v>2</v>
      </c>
      <c r="AE136" s="2">
        <v>0</v>
      </c>
      <c r="AF136" s="2">
        <f t="shared" si="13"/>
        <v>6</v>
      </c>
      <c r="AG136" s="2">
        <f t="shared" si="14"/>
        <v>5</v>
      </c>
      <c r="AH136" s="2">
        <f t="shared" si="15"/>
        <v>2</v>
      </c>
      <c r="AJ136" s="5"/>
      <c r="AK136" s="2">
        <f t="shared" si="2"/>
        <v>35</v>
      </c>
      <c r="AL136" s="2">
        <v>8</v>
      </c>
      <c r="AM136" s="2">
        <v>13</v>
      </c>
      <c r="AN136" s="2">
        <v>9</v>
      </c>
      <c r="AO136" s="2">
        <v>3</v>
      </c>
      <c r="AP136" s="2">
        <v>2</v>
      </c>
      <c r="AQ136" s="2">
        <f t="shared" si="3"/>
        <v>21</v>
      </c>
      <c r="AR136" s="2">
        <f t="shared" si="4"/>
        <v>9</v>
      </c>
      <c r="AS136" s="2">
        <f t="shared" si="5"/>
        <v>5</v>
      </c>
      <c r="AV136" s="6">
        <f t="shared" si="28"/>
        <v>14</v>
      </c>
      <c r="AW136" s="2">
        <v>2</v>
      </c>
      <c r="AX136" s="2">
        <v>9</v>
      </c>
      <c r="AY136" s="2">
        <v>3</v>
      </c>
      <c r="AZ136" s="2">
        <v>0</v>
      </c>
      <c r="BA136" s="2">
        <v>0</v>
      </c>
      <c r="BB136" s="2">
        <f t="shared" si="29"/>
        <v>11</v>
      </c>
      <c r="BC136" s="2">
        <f t="shared" si="30"/>
        <v>3</v>
      </c>
      <c r="BD136" s="2">
        <f t="shared" si="31"/>
        <v>0</v>
      </c>
      <c r="BF136" s="5"/>
    </row>
    <row r="137" spans="7:58" x14ac:dyDescent="0.35">
      <c r="G137" s="79" t="s">
        <v>3</v>
      </c>
      <c r="H137" s="82" t="s">
        <v>128</v>
      </c>
      <c r="I137" s="79" t="s">
        <v>110</v>
      </c>
      <c r="J137" s="79" t="s">
        <v>111</v>
      </c>
      <c r="K137" s="79" t="str">
        <f>IF('New GL Gauge'!$H$3&lt;2024,"Projects and Programming","Arts, Music and Festivals")</f>
        <v>Arts, Music and Festivals</v>
      </c>
      <c r="L137" s="79" t="str">
        <f>IF('New GL Gauge'!$H$3&lt;2024,"Projects and Programming","Arts, Music and Festivals")</f>
        <v>Arts, Music and Festivals</v>
      </c>
      <c r="M137" s="2" t="s">
        <v>67</v>
      </c>
      <c r="N137" s="2">
        <v>16</v>
      </c>
      <c r="O137" s="6">
        <f t="shared" si="0"/>
        <v>0</v>
      </c>
      <c r="P137" s="2">
        <v>0</v>
      </c>
      <c r="Q137" s="2">
        <v>0</v>
      </c>
      <c r="R137" s="2">
        <v>0</v>
      </c>
      <c r="S137" s="2">
        <v>0</v>
      </c>
      <c r="T137" s="2">
        <v>0</v>
      </c>
      <c r="U137" s="2">
        <f t="shared" si="10"/>
        <v>0</v>
      </c>
      <c r="V137" s="2">
        <f t="shared" si="11"/>
        <v>0</v>
      </c>
      <c r="W137" s="2">
        <f t="shared" si="12"/>
        <v>0</v>
      </c>
      <c r="Y137" s="5"/>
      <c r="Z137" s="6">
        <f t="shared" si="1"/>
        <v>13</v>
      </c>
      <c r="AA137" s="2">
        <v>3</v>
      </c>
      <c r="AB137" s="2">
        <v>7</v>
      </c>
      <c r="AC137" s="2">
        <v>1</v>
      </c>
      <c r="AD137" s="2">
        <v>2</v>
      </c>
      <c r="AE137" s="2">
        <v>0</v>
      </c>
      <c r="AF137" s="2">
        <f t="shared" si="13"/>
        <v>10</v>
      </c>
      <c r="AG137" s="2">
        <f t="shared" si="14"/>
        <v>1</v>
      </c>
      <c r="AH137" s="2">
        <f t="shared" si="15"/>
        <v>2</v>
      </c>
      <c r="AJ137" s="5"/>
      <c r="AK137" s="2">
        <f t="shared" si="2"/>
        <v>35</v>
      </c>
      <c r="AL137" s="2">
        <v>14</v>
      </c>
      <c r="AM137" s="2">
        <v>12</v>
      </c>
      <c r="AN137" s="2">
        <v>5</v>
      </c>
      <c r="AO137" s="2">
        <v>3</v>
      </c>
      <c r="AP137" s="2">
        <v>1</v>
      </c>
      <c r="AQ137" s="2">
        <f t="shared" si="3"/>
        <v>26</v>
      </c>
      <c r="AR137" s="2">
        <f t="shared" si="4"/>
        <v>5</v>
      </c>
      <c r="AS137" s="2">
        <f t="shared" si="5"/>
        <v>4</v>
      </c>
      <c r="AV137" s="6">
        <f t="shared" si="28"/>
        <v>14</v>
      </c>
      <c r="AW137" s="2">
        <v>5</v>
      </c>
      <c r="AX137" s="2">
        <v>7</v>
      </c>
      <c r="AY137" s="2">
        <v>2</v>
      </c>
      <c r="AZ137" s="2">
        <v>0</v>
      </c>
      <c r="BA137" s="2">
        <v>0</v>
      </c>
      <c r="BB137" s="2">
        <f t="shared" si="29"/>
        <v>12</v>
      </c>
      <c r="BC137" s="2">
        <f t="shared" si="30"/>
        <v>2</v>
      </c>
      <c r="BD137" s="2">
        <f t="shared" si="31"/>
        <v>0</v>
      </c>
      <c r="BF137" s="5"/>
    </row>
    <row r="138" spans="7:58" x14ac:dyDescent="0.35">
      <c r="G138" s="79" t="s">
        <v>3</v>
      </c>
      <c r="H138" s="82" t="s">
        <v>128</v>
      </c>
      <c r="I138" s="79" t="s">
        <v>110</v>
      </c>
      <c r="J138" s="79" t="s">
        <v>111</v>
      </c>
      <c r="K138" s="79" t="str">
        <f>IF('New GL Gauge'!$H$3&lt;2024,"Projects and Programming","Arts, Music and Festivals")</f>
        <v>Arts, Music and Festivals</v>
      </c>
      <c r="L138" s="79" t="str">
        <f>IF('New GL Gauge'!$H$3&lt;2024,"Projects and Programming","Arts, Music and Festivals")</f>
        <v>Arts, Music and Festivals</v>
      </c>
      <c r="M138" s="2" t="s">
        <v>67</v>
      </c>
      <c r="N138" s="2">
        <v>17</v>
      </c>
      <c r="O138" s="6">
        <f t="shared" si="0"/>
        <v>0</v>
      </c>
      <c r="P138" s="2">
        <v>0</v>
      </c>
      <c r="Q138" s="2">
        <v>0</v>
      </c>
      <c r="R138" s="2">
        <v>0</v>
      </c>
      <c r="S138" s="2">
        <v>0</v>
      </c>
      <c r="T138" s="2">
        <v>0</v>
      </c>
      <c r="U138" s="2">
        <f t="shared" si="10"/>
        <v>0</v>
      </c>
      <c r="V138" s="2">
        <f t="shared" si="11"/>
        <v>0</v>
      </c>
      <c r="W138" s="2">
        <f t="shared" si="12"/>
        <v>0</v>
      </c>
      <c r="Y138" s="5"/>
      <c r="Z138" s="6">
        <f t="shared" si="1"/>
        <v>13</v>
      </c>
      <c r="AA138" s="2">
        <v>2</v>
      </c>
      <c r="AB138" s="2">
        <v>5</v>
      </c>
      <c r="AC138" s="2">
        <v>4</v>
      </c>
      <c r="AD138" s="2">
        <v>2</v>
      </c>
      <c r="AE138" s="2">
        <v>0</v>
      </c>
      <c r="AF138" s="2">
        <f t="shared" si="13"/>
        <v>7</v>
      </c>
      <c r="AG138" s="2">
        <f t="shared" si="14"/>
        <v>4</v>
      </c>
      <c r="AH138" s="2">
        <f t="shared" si="15"/>
        <v>2</v>
      </c>
      <c r="AJ138" s="5"/>
      <c r="AK138" s="2">
        <f t="shared" si="2"/>
        <v>35</v>
      </c>
      <c r="AL138" s="2">
        <v>10</v>
      </c>
      <c r="AM138" s="2">
        <v>11</v>
      </c>
      <c r="AN138" s="2">
        <v>10</v>
      </c>
      <c r="AO138" s="2">
        <v>3</v>
      </c>
      <c r="AP138" s="2">
        <v>1</v>
      </c>
      <c r="AQ138" s="2">
        <f t="shared" si="3"/>
        <v>21</v>
      </c>
      <c r="AR138" s="2">
        <f t="shared" si="4"/>
        <v>10</v>
      </c>
      <c r="AS138" s="2">
        <f t="shared" si="5"/>
        <v>4</v>
      </c>
      <c r="AV138" s="6">
        <f t="shared" si="28"/>
        <v>14</v>
      </c>
      <c r="AW138" s="2">
        <v>3</v>
      </c>
      <c r="AX138" s="2">
        <v>6</v>
      </c>
      <c r="AY138" s="2">
        <v>4</v>
      </c>
      <c r="AZ138" s="2">
        <v>1</v>
      </c>
      <c r="BA138" s="2">
        <v>0</v>
      </c>
      <c r="BB138" s="2">
        <f t="shared" si="29"/>
        <v>9</v>
      </c>
      <c r="BC138" s="2">
        <f t="shared" si="30"/>
        <v>4</v>
      </c>
      <c r="BD138" s="2">
        <f t="shared" si="31"/>
        <v>1</v>
      </c>
      <c r="BF138" s="5"/>
    </row>
    <row r="139" spans="7:58" x14ac:dyDescent="0.35">
      <c r="G139" s="79" t="s">
        <v>3</v>
      </c>
      <c r="H139" s="82" t="s">
        <v>128</v>
      </c>
      <c r="I139" s="79" t="s">
        <v>110</v>
      </c>
      <c r="J139" s="79" t="s">
        <v>111</v>
      </c>
      <c r="K139" s="79" t="str">
        <f>IF('New GL Gauge'!$H$3&lt;2024,"Projects and Programming","Arts, Music and Festivals")</f>
        <v>Arts, Music and Festivals</v>
      </c>
      <c r="L139" s="79" t="str">
        <f>IF('New GL Gauge'!$H$3&lt;2024,"Projects and Programming","Arts, Music and Festivals")</f>
        <v>Arts, Music and Festivals</v>
      </c>
      <c r="M139" s="2" t="s">
        <v>67</v>
      </c>
      <c r="N139" s="2">
        <v>18</v>
      </c>
      <c r="O139" s="6">
        <f t="shared" si="0"/>
        <v>0</v>
      </c>
      <c r="P139" s="2">
        <v>0</v>
      </c>
      <c r="Q139" s="2">
        <v>0</v>
      </c>
      <c r="R139" s="2">
        <v>0</v>
      </c>
      <c r="S139" s="2">
        <v>0</v>
      </c>
      <c r="T139" s="2">
        <v>0</v>
      </c>
      <c r="U139" s="2">
        <f t="shared" si="10"/>
        <v>0</v>
      </c>
      <c r="V139" s="2">
        <f t="shared" si="11"/>
        <v>0</v>
      </c>
      <c r="W139" s="2">
        <f t="shared" si="12"/>
        <v>0</v>
      </c>
      <c r="Y139" s="5"/>
      <c r="Z139" s="6">
        <f t="shared" si="1"/>
        <v>13</v>
      </c>
      <c r="AA139" s="2">
        <v>6</v>
      </c>
      <c r="AB139" s="2">
        <v>2</v>
      </c>
      <c r="AC139" s="2">
        <v>3</v>
      </c>
      <c r="AD139" s="2">
        <v>0</v>
      </c>
      <c r="AE139" s="2">
        <v>2</v>
      </c>
      <c r="AF139" s="2">
        <f t="shared" si="13"/>
        <v>8</v>
      </c>
      <c r="AG139" s="2">
        <f t="shared" si="14"/>
        <v>3</v>
      </c>
      <c r="AH139" s="2">
        <f t="shared" si="15"/>
        <v>2</v>
      </c>
      <c r="AJ139" s="5"/>
      <c r="AK139" s="2">
        <f t="shared" si="2"/>
        <v>35</v>
      </c>
      <c r="AL139" s="2">
        <v>11</v>
      </c>
      <c r="AM139" s="2">
        <v>13</v>
      </c>
      <c r="AN139" s="2">
        <v>8</v>
      </c>
      <c r="AO139" s="2">
        <v>1</v>
      </c>
      <c r="AP139" s="2">
        <v>2</v>
      </c>
      <c r="AQ139" s="2">
        <f t="shared" si="3"/>
        <v>24</v>
      </c>
      <c r="AR139" s="2">
        <f t="shared" si="4"/>
        <v>8</v>
      </c>
      <c r="AS139" s="2">
        <f t="shared" si="5"/>
        <v>3</v>
      </c>
      <c r="AV139" s="6">
        <f t="shared" si="28"/>
        <v>14</v>
      </c>
      <c r="AW139" s="2">
        <v>6</v>
      </c>
      <c r="AX139" s="2">
        <v>3</v>
      </c>
      <c r="AY139" s="2">
        <v>5</v>
      </c>
      <c r="AZ139" s="2">
        <v>0</v>
      </c>
      <c r="BA139" s="2">
        <v>0</v>
      </c>
      <c r="BB139" s="2">
        <f t="shared" si="29"/>
        <v>9</v>
      </c>
      <c r="BC139" s="2">
        <f t="shared" si="30"/>
        <v>5</v>
      </c>
      <c r="BD139" s="2">
        <f t="shared" si="31"/>
        <v>0</v>
      </c>
      <c r="BF139" s="5"/>
    </row>
    <row r="140" spans="7:58" x14ac:dyDescent="0.35">
      <c r="G140" s="79" t="s">
        <v>3</v>
      </c>
      <c r="H140" s="82" t="s">
        <v>128</v>
      </c>
      <c r="I140" s="79" t="s">
        <v>110</v>
      </c>
      <c r="J140" s="79" t="s">
        <v>111</v>
      </c>
      <c r="K140" s="79" t="str">
        <f>IF('New GL Gauge'!$H$3&lt;2024,"Projects and Programming","Arts, Music and Festivals")</f>
        <v>Arts, Music and Festivals</v>
      </c>
      <c r="L140" s="79" t="str">
        <f>IF('New GL Gauge'!$H$3&lt;2024,"Projects and Programming","Arts, Music and Festivals")</f>
        <v>Arts, Music and Festivals</v>
      </c>
      <c r="M140" s="2" t="s">
        <v>76</v>
      </c>
      <c r="N140" s="2">
        <v>19</v>
      </c>
      <c r="O140" s="6">
        <f t="shared" si="0"/>
        <v>0</v>
      </c>
      <c r="P140" s="2">
        <v>0</v>
      </c>
      <c r="Q140" s="2">
        <v>0</v>
      </c>
      <c r="R140" s="2">
        <v>0</v>
      </c>
      <c r="S140" s="2">
        <v>0</v>
      </c>
      <c r="T140" s="2">
        <v>0</v>
      </c>
      <c r="U140" s="2">
        <f t="shared" si="10"/>
        <v>0</v>
      </c>
      <c r="V140" s="2">
        <f t="shared" si="11"/>
        <v>0</v>
      </c>
      <c r="W140" s="2">
        <f t="shared" si="12"/>
        <v>0</v>
      </c>
      <c r="Y140" s="5"/>
      <c r="Z140" s="6">
        <f t="shared" si="1"/>
        <v>13</v>
      </c>
      <c r="AA140" s="2">
        <v>4</v>
      </c>
      <c r="AB140" s="2">
        <v>5</v>
      </c>
      <c r="AC140" s="2">
        <v>4</v>
      </c>
      <c r="AD140" s="2">
        <v>0</v>
      </c>
      <c r="AE140" s="2">
        <v>0</v>
      </c>
      <c r="AF140" s="2">
        <f t="shared" si="13"/>
        <v>9</v>
      </c>
      <c r="AG140" s="2">
        <f t="shared" si="14"/>
        <v>4</v>
      </c>
      <c r="AH140" s="2">
        <f t="shared" si="15"/>
        <v>0</v>
      </c>
      <c r="AJ140" s="5"/>
      <c r="AK140" s="2">
        <f t="shared" si="2"/>
        <v>35</v>
      </c>
      <c r="AL140" s="2">
        <v>13</v>
      </c>
      <c r="AM140" s="2">
        <v>9</v>
      </c>
      <c r="AN140" s="2">
        <v>8</v>
      </c>
      <c r="AO140" s="2">
        <v>3</v>
      </c>
      <c r="AP140" s="2">
        <v>2</v>
      </c>
      <c r="AQ140" s="2">
        <f t="shared" si="3"/>
        <v>22</v>
      </c>
      <c r="AR140" s="2">
        <f t="shared" si="4"/>
        <v>8</v>
      </c>
      <c r="AS140" s="2">
        <f t="shared" si="5"/>
        <v>5</v>
      </c>
      <c r="AV140" s="6">
        <f t="shared" si="28"/>
        <v>14</v>
      </c>
      <c r="AW140" s="2">
        <v>8</v>
      </c>
      <c r="AX140" s="2">
        <v>4</v>
      </c>
      <c r="AY140" s="2">
        <v>1</v>
      </c>
      <c r="AZ140" s="2">
        <v>1</v>
      </c>
      <c r="BA140" s="2">
        <v>0</v>
      </c>
      <c r="BB140" s="2">
        <f t="shared" si="29"/>
        <v>12</v>
      </c>
      <c r="BC140" s="2">
        <f t="shared" si="30"/>
        <v>1</v>
      </c>
      <c r="BD140" s="2">
        <f t="shared" si="31"/>
        <v>1</v>
      </c>
      <c r="BF140" s="5"/>
    </row>
    <row r="141" spans="7:58" x14ac:dyDescent="0.35">
      <c r="G141" s="79" t="s">
        <v>3</v>
      </c>
      <c r="H141" s="82" t="s">
        <v>128</v>
      </c>
      <c r="I141" s="79" t="s">
        <v>110</v>
      </c>
      <c r="J141" s="79" t="s">
        <v>111</v>
      </c>
      <c r="K141" s="79" t="str">
        <f>IF('New GL Gauge'!$H$3&lt;2024,"Projects and Programming","Arts, Music and Festivals")</f>
        <v>Arts, Music and Festivals</v>
      </c>
      <c r="L141" s="79" t="str">
        <f>IF('New GL Gauge'!$H$3&lt;2024,"Projects and Programming","Arts, Music and Festivals")</f>
        <v>Arts, Music and Festivals</v>
      </c>
      <c r="M141" s="2" t="s">
        <v>76</v>
      </c>
      <c r="N141" s="2">
        <v>20</v>
      </c>
      <c r="O141" s="6">
        <f t="shared" si="0"/>
        <v>0</v>
      </c>
      <c r="P141" s="2">
        <v>0</v>
      </c>
      <c r="Q141" s="2">
        <v>0</v>
      </c>
      <c r="R141" s="2">
        <v>0</v>
      </c>
      <c r="S141" s="2">
        <v>0</v>
      </c>
      <c r="T141" s="2">
        <v>0</v>
      </c>
      <c r="U141" s="2">
        <f t="shared" si="10"/>
        <v>0</v>
      </c>
      <c r="V141" s="2">
        <f t="shared" si="11"/>
        <v>0</v>
      </c>
      <c r="W141" s="2">
        <f t="shared" si="12"/>
        <v>0</v>
      </c>
      <c r="Y141" s="5"/>
      <c r="Z141" s="6">
        <f t="shared" si="1"/>
        <v>13</v>
      </c>
      <c r="AA141" s="2">
        <v>5</v>
      </c>
      <c r="AB141" s="2">
        <v>5</v>
      </c>
      <c r="AC141" s="2">
        <v>3</v>
      </c>
      <c r="AD141" s="2">
        <v>0</v>
      </c>
      <c r="AE141" s="2">
        <v>0</v>
      </c>
      <c r="AF141" s="2">
        <f t="shared" si="13"/>
        <v>10</v>
      </c>
      <c r="AG141" s="2">
        <f t="shared" si="14"/>
        <v>3</v>
      </c>
      <c r="AH141" s="2">
        <f t="shared" si="15"/>
        <v>0</v>
      </c>
      <c r="AJ141" s="5"/>
      <c r="AK141" s="2">
        <f t="shared" si="2"/>
        <v>35</v>
      </c>
      <c r="AL141" s="2">
        <v>9</v>
      </c>
      <c r="AM141" s="2">
        <v>8</v>
      </c>
      <c r="AN141" s="2">
        <v>7</v>
      </c>
      <c r="AO141" s="2">
        <v>8</v>
      </c>
      <c r="AP141" s="2">
        <v>3</v>
      </c>
      <c r="AQ141" s="2">
        <f t="shared" si="3"/>
        <v>17</v>
      </c>
      <c r="AR141" s="2">
        <f t="shared" si="4"/>
        <v>7</v>
      </c>
      <c r="AS141" s="2">
        <f t="shared" si="5"/>
        <v>11</v>
      </c>
      <c r="AV141" s="6">
        <f t="shared" si="28"/>
        <v>14</v>
      </c>
      <c r="AW141" s="2">
        <v>5</v>
      </c>
      <c r="AX141" s="2">
        <v>6</v>
      </c>
      <c r="AY141" s="2">
        <v>2</v>
      </c>
      <c r="AZ141" s="2">
        <v>1</v>
      </c>
      <c r="BA141" s="2">
        <v>0</v>
      </c>
      <c r="BB141" s="2">
        <f t="shared" si="29"/>
        <v>11</v>
      </c>
      <c r="BC141" s="2">
        <f t="shared" si="30"/>
        <v>2</v>
      </c>
      <c r="BD141" s="2">
        <f t="shared" si="31"/>
        <v>1</v>
      </c>
      <c r="BF141" s="5"/>
    </row>
    <row r="142" spans="7:58" x14ac:dyDescent="0.35">
      <c r="G142" s="79" t="s">
        <v>3</v>
      </c>
      <c r="H142" s="82" t="s">
        <v>128</v>
      </c>
      <c r="I142" s="79" t="s">
        <v>110</v>
      </c>
      <c r="J142" s="79" t="s">
        <v>111</v>
      </c>
      <c r="K142" s="79" t="str">
        <f>IF('New GL Gauge'!$H$3&lt;2024,"Projects and Programming","Arts, Music and Festivals")</f>
        <v>Arts, Music and Festivals</v>
      </c>
      <c r="L142" s="79" t="str">
        <f>IF('New GL Gauge'!$H$3&lt;2024,"Projects and Programming","Arts, Music and Festivals")</f>
        <v>Arts, Music and Festivals</v>
      </c>
      <c r="M142" s="2" t="s">
        <v>76</v>
      </c>
      <c r="N142" s="2">
        <v>21</v>
      </c>
      <c r="O142" s="6">
        <f t="shared" si="0"/>
        <v>0</v>
      </c>
      <c r="P142" s="2">
        <v>0</v>
      </c>
      <c r="Q142" s="2">
        <v>0</v>
      </c>
      <c r="R142" s="2">
        <v>0</v>
      </c>
      <c r="S142" s="2">
        <v>0</v>
      </c>
      <c r="T142" s="2">
        <v>0</v>
      </c>
      <c r="U142" s="2">
        <f t="shared" si="10"/>
        <v>0</v>
      </c>
      <c r="V142" s="2">
        <f t="shared" si="11"/>
        <v>0</v>
      </c>
      <c r="W142" s="2">
        <f t="shared" si="12"/>
        <v>0</v>
      </c>
      <c r="Y142" s="5"/>
      <c r="Z142" s="6">
        <f t="shared" si="1"/>
        <v>13</v>
      </c>
      <c r="AA142" s="2">
        <v>6</v>
      </c>
      <c r="AB142" s="2">
        <v>2</v>
      </c>
      <c r="AC142" s="2">
        <v>4</v>
      </c>
      <c r="AD142" s="2">
        <v>1</v>
      </c>
      <c r="AE142" s="2">
        <v>0</v>
      </c>
      <c r="AF142" s="2">
        <f t="shared" si="13"/>
        <v>8</v>
      </c>
      <c r="AG142" s="2">
        <f t="shared" si="14"/>
        <v>4</v>
      </c>
      <c r="AH142" s="2">
        <f t="shared" si="15"/>
        <v>1</v>
      </c>
      <c r="AJ142" s="5"/>
      <c r="AK142" s="2">
        <f t="shared" si="2"/>
        <v>35</v>
      </c>
      <c r="AL142" s="2">
        <v>12</v>
      </c>
      <c r="AM142" s="2">
        <v>10</v>
      </c>
      <c r="AN142" s="2">
        <v>7</v>
      </c>
      <c r="AO142" s="2">
        <v>3</v>
      </c>
      <c r="AP142" s="2">
        <v>3</v>
      </c>
      <c r="AQ142" s="2">
        <f t="shared" si="3"/>
        <v>22</v>
      </c>
      <c r="AR142" s="2">
        <f t="shared" si="4"/>
        <v>7</v>
      </c>
      <c r="AS142" s="2">
        <f t="shared" si="5"/>
        <v>6</v>
      </c>
      <c r="AV142" s="6">
        <f t="shared" si="28"/>
        <v>14</v>
      </c>
      <c r="AW142" s="2">
        <v>6</v>
      </c>
      <c r="AX142" s="2">
        <v>5</v>
      </c>
      <c r="AY142" s="2">
        <v>3</v>
      </c>
      <c r="AZ142" s="2">
        <v>0</v>
      </c>
      <c r="BA142" s="2">
        <v>0</v>
      </c>
      <c r="BB142" s="2">
        <f t="shared" si="29"/>
        <v>11</v>
      </c>
      <c r="BC142" s="2">
        <f t="shared" si="30"/>
        <v>3</v>
      </c>
      <c r="BD142" s="2">
        <f t="shared" si="31"/>
        <v>0</v>
      </c>
      <c r="BF142" s="5"/>
    </row>
    <row r="143" spans="7:58" x14ac:dyDescent="0.35">
      <c r="G143" s="79" t="s">
        <v>3</v>
      </c>
      <c r="H143" s="82" t="s">
        <v>128</v>
      </c>
      <c r="I143" s="79" t="s">
        <v>110</v>
      </c>
      <c r="J143" s="79" t="s">
        <v>111</v>
      </c>
      <c r="K143" s="79" t="str">
        <f>IF('New GL Gauge'!$H$3&lt;2024,"Projects and Programming","Arts, Music and Festivals")</f>
        <v>Arts, Music and Festivals</v>
      </c>
      <c r="L143" s="79" t="str">
        <f>IF('New GL Gauge'!$H$3&lt;2024,"Projects and Programming","Arts, Music and Festivals")</f>
        <v>Arts, Music and Festivals</v>
      </c>
      <c r="M143" s="2" t="s">
        <v>76</v>
      </c>
      <c r="N143" s="2">
        <v>22</v>
      </c>
      <c r="O143" s="6">
        <f t="shared" si="0"/>
        <v>0</v>
      </c>
      <c r="P143" s="2">
        <v>0</v>
      </c>
      <c r="Q143" s="2">
        <v>0</v>
      </c>
      <c r="R143" s="2">
        <v>0</v>
      </c>
      <c r="S143" s="2">
        <v>0</v>
      </c>
      <c r="T143" s="2">
        <v>0</v>
      </c>
      <c r="U143" s="2">
        <f t="shared" si="10"/>
        <v>0</v>
      </c>
      <c r="V143" s="2">
        <f t="shared" si="11"/>
        <v>0</v>
      </c>
      <c r="W143" s="2">
        <f t="shared" si="12"/>
        <v>0</v>
      </c>
      <c r="Y143" s="5"/>
      <c r="Z143" s="6">
        <f t="shared" si="1"/>
        <v>13</v>
      </c>
      <c r="AA143" s="2">
        <v>8</v>
      </c>
      <c r="AB143" s="2">
        <v>1</v>
      </c>
      <c r="AC143" s="2">
        <v>3</v>
      </c>
      <c r="AD143" s="2">
        <v>1</v>
      </c>
      <c r="AE143" s="2">
        <v>0</v>
      </c>
      <c r="AF143" s="2">
        <f t="shared" si="13"/>
        <v>9</v>
      </c>
      <c r="AG143" s="2">
        <f t="shared" si="14"/>
        <v>3</v>
      </c>
      <c r="AH143" s="2">
        <f t="shared" si="15"/>
        <v>1</v>
      </c>
      <c r="AJ143" s="5"/>
      <c r="AK143" s="2">
        <f t="shared" si="2"/>
        <v>35</v>
      </c>
      <c r="AL143" s="2">
        <v>22</v>
      </c>
      <c r="AM143" s="2">
        <v>8</v>
      </c>
      <c r="AN143" s="2">
        <v>2</v>
      </c>
      <c r="AO143" s="2">
        <v>2</v>
      </c>
      <c r="AP143" s="2">
        <v>1</v>
      </c>
      <c r="AQ143" s="2">
        <f t="shared" si="3"/>
        <v>30</v>
      </c>
      <c r="AR143" s="2">
        <f t="shared" si="4"/>
        <v>2</v>
      </c>
      <c r="AS143" s="2">
        <f t="shared" si="5"/>
        <v>3</v>
      </c>
      <c r="AV143" s="6">
        <f t="shared" si="28"/>
        <v>14</v>
      </c>
      <c r="AW143" s="2">
        <v>10</v>
      </c>
      <c r="AX143" s="2">
        <v>3</v>
      </c>
      <c r="AY143" s="2">
        <v>1</v>
      </c>
      <c r="AZ143" s="2">
        <v>0</v>
      </c>
      <c r="BA143" s="2">
        <v>0</v>
      </c>
      <c r="BB143" s="2">
        <f t="shared" si="29"/>
        <v>13</v>
      </c>
      <c r="BC143" s="2">
        <f t="shared" si="30"/>
        <v>1</v>
      </c>
      <c r="BD143" s="2">
        <f t="shared" si="31"/>
        <v>0</v>
      </c>
      <c r="BF143" s="5"/>
    </row>
    <row r="144" spans="7:58" x14ac:dyDescent="0.35">
      <c r="G144" s="79" t="s">
        <v>3</v>
      </c>
      <c r="H144" s="82" t="s">
        <v>128</v>
      </c>
      <c r="I144" s="79" t="s">
        <v>110</v>
      </c>
      <c r="J144" s="79" t="s">
        <v>111</v>
      </c>
      <c r="K144" s="79" t="str">
        <f>IF('New GL Gauge'!$H$3&lt;2024,"Projects and Programming","Arts, Music and Festivals")</f>
        <v>Arts, Music and Festivals</v>
      </c>
      <c r="L144" s="79" t="str">
        <f>IF('New GL Gauge'!$H$3&lt;2024,"Projects and Programming","Arts, Music and Festivals")</f>
        <v>Arts, Music and Festivals</v>
      </c>
      <c r="M144" s="2" t="s">
        <v>76</v>
      </c>
      <c r="N144" s="2">
        <v>23</v>
      </c>
      <c r="O144" s="6">
        <f t="shared" si="0"/>
        <v>0</v>
      </c>
      <c r="P144" s="2">
        <v>0</v>
      </c>
      <c r="Q144" s="2">
        <v>0</v>
      </c>
      <c r="R144" s="2">
        <v>0</v>
      </c>
      <c r="S144" s="2">
        <v>0</v>
      </c>
      <c r="T144" s="2">
        <v>0</v>
      </c>
      <c r="U144" s="2">
        <f t="shared" si="10"/>
        <v>0</v>
      </c>
      <c r="V144" s="2">
        <f t="shared" si="11"/>
        <v>0</v>
      </c>
      <c r="W144" s="2">
        <f t="shared" si="12"/>
        <v>0</v>
      </c>
      <c r="Y144" s="5"/>
      <c r="Z144" s="6">
        <f t="shared" si="1"/>
        <v>13</v>
      </c>
      <c r="AA144" s="2">
        <v>7</v>
      </c>
      <c r="AB144" s="2">
        <v>2</v>
      </c>
      <c r="AC144" s="2">
        <v>4</v>
      </c>
      <c r="AD144" s="2">
        <v>0</v>
      </c>
      <c r="AE144" s="2">
        <v>0</v>
      </c>
      <c r="AF144" s="2">
        <f t="shared" si="13"/>
        <v>9</v>
      </c>
      <c r="AG144" s="2">
        <f t="shared" si="14"/>
        <v>4</v>
      </c>
      <c r="AH144" s="2">
        <f t="shared" si="15"/>
        <v>0</v>
      </c>
      <c r="AJ144" s="5"/>
      <c r="AK144" s="2">
        <f t="shared" si="2"/>
        <v>35</v>
      </c>
      <c r="AL144" s="2">
        <v>12</v>
      </c>
      <c r="AM144" s="2">
        <v>13</v>
      </c>
      <c r="AN144" s="2">
        <v>6</v>
      </c>
      <c r="AO144" s="2">
        <v>2</v>
      </c>
      <c r="AP144" s="2">
        <v>2</v>
      </c>
      <c r="AQ144" s="2">
        <f t="shared" si="3"/>
        <v>25</v>
      </c>
      <c r="AR144" s="2">
        <f t="shared" si="4"/>
        <v>6</v>
      </c>
      <c r="AS144" s="2">
        <f t="shared" si="5"/>
        <v>4</v>
      </c>
      <c r="AV144" s="6">
        <f t="shared" si="28"/>
        <v>14</v>
      </c>
      <c r="AW144" s="2">
        <v>8</v>
      </c>
      <c r="AX144" s="2">
        <v>5</v>
      </c>
      <c r="AY144" s="2">
        <v>1</v>
      </c>
      <c r="AZ144" s="2">
        <v>0</v>
      </c>
      <c r="BA144" s="2">
        <v>0</v>
      </c>
      <c r="BB144" s="2">
        <f t="shared" si="29"/>
        <v>13</v>
      </c>
      <c r="BC144" s="2">
        <f t="shared" si="30"/>
        <v>1</v>
      </c>
      <c r="BD144" s="2">
        <f t="shared" si="31"/>
        <v>0</v>
      </c>
      <c r="BF144" s="5"/>
    </row>
    <row r="145" spans="7:58" x14ac:dyDescent="0.35">
      <c r="G145" s="79" t="s">
        <v>3</v>
      </c>
      <c r="H145" s="82" t="s">
        <v>128</v>
      </c>
      <c r="I145" s="79" t="s">
        <v>110</v>
      </c>
      <c r="J145" s="79" t="s">
        <v>111</v>
      </c>
      <c r="K145" s="79" t="str">
        <f>IF('New GL Gauge'!$H$3&lt;2024,"Projects and Programming","Arts, Music and Festivals")</f>
        <v>Arts, Music and Festivals</v>
      </c>
      <c r="L145" s="79" t="str">
        <f>IF('New GL Gauge'!$H$3&lt;2024,"Projects and Programming","Arts, Music and Festivals")</f>
        <v>Arts, Music and Festivals</v>
      </c>
      <c r="M145" s="2" t="s">
        <v>76</v>
      </c>
      <c r="N145" s="2">
        <v>24</v>
      </c>
      <c r="O145" s="6">
        <f t="shared" si="0"/>
        <v>0</v>
      </c>
      <c r="P145" s="2">
        <v>0</v>
      </c>
      <c r="Q145" s="2">
        <v>0</v>
      </c>
      <c r="R145" s="2">
        <v>0</v>
      </c>
      <c r="S145" s="2">
        <v>0</v>
      </c>
      <c r="T145" s="2">
        <v>0</v>
      </c>
      <c r="U145" s="2">
        <f t="shared" si="10"/>
        <v>0</v>
      </c>
      <c r="V145" s="2">
        <f t="shared" si="11"/>
        <v>0</v>
      </c>
      <c r="W145" s="2">
        <f t="shared" si="12"/>
        <v>0</v>
      </c>
      <c r="Y145" s="5"/>
      <c r="Z145" s="6">
        <f t="shared" si="1"/>
        <v>13</v>
      </c>
      <c r="AA145" s="2">
        <v>6</v>
      </c>
      <c r="AB145" s="2">
        <v>4</v>
      </c>
      <c r="AC145" s="2">
        <v>3</v>
      </c>
      <c r="AD145" s="2">
        <v>0</v>
      </c>
      <c r="AE145" s="2">
        <v>0</v>
      </c>
      <c r="AF145" s="2">
        <f t="shared" si="13"/>
        <v>10</v>
      </c>
      <c r="AG145" s="2">
        <f t="shared" si="14"/>
        <v>3</v>
      </c>
      <c r="AH145" s="2">
        <f t="shared" si="15"/>
        <v>0</v>
      </c>
      <c r="AJ145" s="5"/>
      <c r="AK145" s="2">
        <f t="shared" si="2"/>
        <v>35</v>
      </c>
      <c r="AL145" s="2">
        <v>13</v>
      </c>
      <c r="AM145" s="2">
        <v>12</v>
      </c>
      <c r="AN145" s="2">
        <v>8</v>
      </c>
      <c r="AO145" s="2">
        <v>1</v>
      </c>
      <c r="AP145" s="2">
        <v>1</v>
      </c>
      <c r="AQ145" s="2">
        <f t="shared" si="3"/>
        <v>25</v>
      </c>
      <c r="AR145" s="2">
        <f t="shared" si="4"/>
        <v>8</v>
      </c>
      <c r="AS145" s="2">
        <f t="shared" si="5"/>
        <v>2</v>
      </c>
      <c r="AV145" s="6">
        <f t="shared" si="28"/>
        <v>14</v>
      </c>
      <c r="AW145" s="2">
        <v>4</v>
      </c>
      <c r="AX145" s="2">
        <v>6</v>
      </c>
      <c r="AY145" s="2">
        <v>4</v>
      </c>
      <c r="AZ145" s="2">
        <v>0</v>
      </c>
      <c r="BA145" s="2">
        <v>0</v>
      </c>
      <c r="BB145" s="2">
        <f t="shared" si="29"/>
        <v>10</v>
      </c>
      <c r="BC145" s="2">
        <f t="shared" si="30"/>
        <v>4</v>
      </c>
      <c r="BD145" s="2">
        <f t="shared" si="31"/>
        <v>0</v>
      </c>
      <c r="BF145" s="5"/>
    </row>
    <row r="146" spans="7:58" x14ac:dyDescent="0.35">
      <c r="G146" s="79" t="s">
        <v>3</v>
      </c>
      <c r="H146" s="82" t="s">
        <v>128</v>
      </c>
      <c r="I146" s="79" t="s">
        <v>110</v>
      </c>
      <c r="J146" s="79" t="s">
        <v>111</v>
      </c>
      <c r="K146" s="79" t="str">
        <f>IF('New GL Gauge'!$H$3&lt;2024,"Projects and Programming","Arts, Music and Festivals")</f>
        <v>Arts, Music and Festivals</v>
      </c>
      <c r="L146" s="79" t="str">
        <f>IF('New GL Gauge'!$H$3&lt;2024,"Projects and Programming","Arts, Music and Festivals")</f>
        <v>Arts, Music and Festivals</v>
      </c>
      <c r="M146" s="2" t="s">
        <v>76</v>
      </c>
      <c r="N146" s="2">
        <v>25</v>
      </c>
      <c r="O146" s="6">
        <f t="shared" si="0"/>
        <v>0</v>
      </c>
      <c r="P146" s="2">
        <v>0</v>
      </c>
      <c r="Q146" s="2">
        <v>0</v>
      </c>
      <c r="R146" s="2">
        <v>0</v>
      </c>
      <c r="S146" s="2">
        <v>0</v>
      </c>
      <c r="T146" s="2">
        <v>0</v>
      </c>
      <c r="U146" s="2">
        <f t="shared" si="10"/>
        <v>0</v>
      </c>
      <c r="V146" s="2">
        <f t="shared" si="11"/>
        <v>0</v>
      </c>
      <c r="W146" s="2">
        <f t="shared" si="12"/>
        <v>0</v>
      </c>
      <c r="Y146" s="5"/>
      <c r="Z146" s="6">
        <f t="shared" si="1"/>
        <v>13</v>
      </c>
      <c r="AA146" s="2">
        <v>7</v>
      </c>
      <c r="AB146" s="2">
        <v>2</v>
      </c>
      <c r="AC146" s="2">
        <v>4</v>
      </c>
      <c r="AD146" s="2">
        <v>0</v>
      </c>
      <c r="AE146" s="2">
        <v>0</v>
      </c>
      <c r="AF146" s="2">
        <f t="shared" si="13"/>
        <v>9</v>
      </c>
      <c r="AG146" s="2">
        <f t="shared" si="14"/>
        <v>4</v>
      </c>
      <c r="AH146" s="2">
        <f t="shared" si="15"/>
        <v>0</v>
      </c>
      <c r="AJ146" s="5"/>
      <c r="AK146" s="2">
        <f t="shared" si="2"/>
        <v>35</v>
      </c>
      <c r="AL146" s="2">
        <v>11</v>
      </c>
      <c r="AM146" s="2">
        <v>11</v>
      </c>
      <c r="AN146" s="2">
        <v>8</v>
      </c>
      <c r="AO146" s="2">
        <v>3</v>
      </c>
      <c r="AP146" s="2">
        <v>2</v>
      </c>
      <c r="AQ146" s="2">
        <f t="shared" si="3"/>
        <v>22</v>
      </c>
      <c r="AR146" s="2">
        <f t="shared" si="4"/>
        <v>8</v>
      </c>
      <c r="AS146" s="2">
        <f t="shared" si="5"/>
        <v>5</v>
      </c>
      <c r="AV146" s="6">
        <f t="shared" si="28"/>
        <v>14</v>
      </c>
      <c r="AW146" s="2">
        <v>7</v>
      </c>
      <c r="AX146" s="2">
        <v>5</v>
      </c>
      <c r="AY146" s="2">
        <v>2</v>
      </c>
      <c r="AZ146" s="2">
        <v>0</v>
      </c>
      <c r="BA146" s="2">
        <v>0</v>
      </c>
      <c r="BB146" s="2">
        <f t="shared" si="29"/>
        <v>12</v>
      </c>
      <c r="BC146" s="2">
        <f t="shared" si="30"/>
        <v>2</v>
      </c>
      <c r="BD146" s="2">
        <f t="shared" si="31"/>
        <v>0</v>
      </c>
      <c r="BF146" s="5"/>
    </row>
    <row r="147" spans="7:58" x14ac:dyDescent="0.35">
      <c r="G147" s="79" t="s">
        <v>3</v>
      </c>
      <c r="H147" s="82" t="s">
        <v>128</v>
      </c>
      <c r="I147" s="79" t="s">
        <v>110</v>
      </c>
      <c r="J147" s="79" t="s">
        <v>111</v>
      </c>
      <c r="K147" s="79" t="str">
        <f>IF('New GL Gauge'!$H$3&lt;2024,"Projects and Programming","Arts, Music and Festivals")</f>
        <v>Arts, Music and Festivals</v>
      </c>
      <c r="L147" s="79" t="str">
        <f>IF('New GL Gauge'!$H$3&lt;2024,"Projects and Programming","Arts, Music and Festivals")</f>
        <v>Arts, Music and Festivals</v>
      </c>
      <c r="M147" s="2" t="s">
        <v>76</v>
      </c>
      <c r="N147" s="2">
        <v>26</v>
      </c>
      <c r="O147" s="6">
        <f t="shared" si="0"/>
        <v>0</v>
      </c>
      <c r="P147" s="2">
        <v>0</v>
      </c>
      <c r="Q147" s="2">
        <v>0</v>
      </c>
      <c r="R147" s="2">
        <v>0</v>
      </c>
      <c r="S147" s="2">
        <v>0</v>
      </c>
      <c r="T147" s="2">
        <v>0</v>
      </c>
      <c r="U147" s="2">
        <f t="shared" si="10"/>
        <v>0</v>
      </c>
      <c r="V147" s="2">
        <f t="shared" si="11"/>
        <v>0</v>
      </c>
      <c r="W147" s="2">
        <f t="shared" si="12"/>
        <v>0</v>
      </c>
      <c r="Y147" s="5"/>
      <c r="Z147" s="6">
        <f t="shared" si="1"/>
        <v>13</v>
      </c>
      <c r="AA147" s="2">
        <v>7</v>
      </c>
      <c r="AB147" s="2">
        <v>1</v>
      </c>
      <c r="AC147" s="2">
        <v>5</v>
      </c>
      <c r="AD147" s="2">
        <v>0</v>
      </c>
      <c r="AE147" s="2">
        <v>0</v>
      </c>
      <c r="AF147" s="2">
        <f t="shared" si="13"/>
        <v>8</v>
      </c>
      <c r="AG147" s="2">
        <f t="shared" si="14"/>
        <v>5</v>
      </c>
      <c r="AH147" s="2">
        <f t="shared" si="15"/>
        <v>0</v>
      </c>
      <c r="AJ147" s="5"/>
      <c r="AK147" s="2">
        <f t="shared" si="2"/>
        <v>35</v>
      </c>
      <c r="AL147" s="2">
        <v>10</v>
      </c>
      <c r="AM147" s="2">
        <v>10</v>
      </c>
      <c r="AN147" s="2">
        <v>10</v>
      </c>
      <c r="AO147" s="2">
        <v>3</v>
      </c>
      <c r="AP147" s="2">
        <v>2</v>
      </c>
      <c r="AQ147" s="2">
        <f t="shared" si="3"/>
        <v>20</v>
      </c>
      <c r="AR147" s="2">
        <f t="shared" si="4"/>
        <v>10</v>
      </c>
      <c r="AS147" s="2">
        <f t="shared" si="5"/>
        <v>5</v>
      </c>
      <c r="AV147" s="6">
        <f t="shared" si="28"/>
        <v>14</v>
      </c>
      <c r="AW147" s="2">
        <v>5</v>
      </c>
      <c r="AX147" s="2">
        <v>7</v>
      </c>
      <c r="AY147" s="2">
        <v>2</v>
      </c>
      <c r="AZ147" s="2">
        <v>0</v>
      </c>
      <c r="BA147" s="2">
        <v>0</v>
      </c>
      <c r="BB147" s="2">
        <f t="shared" si="29"/>
        <v>12</v>
      </c>
      <c r="BC147" s="2">
        <f t="shared" si="30"/>
        <v>2</v>
      </c>
      <c r="BD147" s="2">
        <f t="shared" si="31"/>
        <v>0</v>
      </c>
      <c r="BF147" s="5"/>
    </row>
    <row r="148" spans="7:58" x14ac:dyDescent="0.35">
      <c r="G148" s="79" t="s">
        <v>3</v>
      </c>
      <c r="H148" s="82" t="s">
        <v>128</v>
      </c>
      <c r="I148" s="79" t="s">
        <v>110</v>
      </c>
      <c r="J148" s="79" t="s">
        <v>111</v>
      </c>
      <c r="K148" s="79" t="str">
        <f>IF('New GL Gauge'!$H$3&lt;2024,"Projects and Programming","Arts, Music and Festivals")</f>
        <v>Arts, Music and Festivals</v>
      </c>
      <c r="L148" s="79" t="str">
        <f>IF('New GL Gauge'!$H$3&lt;2024,"Projects and Programming","Arts, Music and Festivals")</f>
        <v>Arts, Music and Festivals</v>
      </c>
      <c r="M148" s="2" t="s">
        <v>76</v>
      </c>
      <c r="N148" s="2">
        <v>27</v>
      </c>
      <c r="O148" s="6">
        <f t="shared" si="0"/>
        <v>0</v>
      </c>
      <c r="P148" s="2">
        <v>0</v>
      </c>
      <c r="Q148" s="2">
        <v>0</v>
      </c>
      <c r="R148" s="2">
        <v>0</v>
      </c>
      <c r="S148" s="2">
        <v>0</v>
      </c>
      <c r="T148" s="2">
        <v>0</v>
      </c>
      <c r="U148" s="2">
        <f t="shared" si="10"/>
        <v>0</v>
      </c>
      <c r="V148" s="2">
        <f t="shared" si="11"/>
        <v>0</v>
      </c>
      <c r="W148" s="2">
        <f t="shared" si="12"/>
        <v>0</v>
      </c>
      <c r="Y148" s="5"/>
      <c r="Z148" s="6">
        <f t="shared" si="1"/>
        <v>13</v>
      </c>
      <c r="AA148" s="2">
        <v>6</v>
      </c>
      <c r="AB148" s="2">
        <v>3</v>
      </c>
      <c r="AC148" s="2">
        <v>4</v>
      </c>
      <c r="AD148" s="2">
        <v>0</v>
      </c>
      <c r="AE148" s="2">
        <v>0</v>
      </c>
      <c r="AF148" s="2">
        <f t="shared" si="13"/>
        <v>9</v>
      </c>
      <c r="AG148" s="2">
        <f t="shared" si="14"/>
        <v>4</v>
      </c>
      <c r="AH148" s="2">
        <f t="shared" si="15"/>
        <v>0</v>
      </c>
      <c r="AJ148" s="5"/>
      <c r="AK148" s="2">
        <f t="shared" si="2"/>
        <v>35</v>
      </c>
      <c r="AL148" s="2">
        <v>12</v>
      </c>
      <c r="AM148" s="2">
        <v>14</v>
      </c>
      <c r="AN148" s="2">
        <v>6</v>
      </c>
      <c r="AO148" s="2">
        <v>2</v>
      </c>
      <c r="AP148" s="2">
        <v>1</v>
      </c>
      <c r="AQ148" s="2">
        <f t="shared" si="3"/>
        <v>26</v>
      </c>
      <c r="AR148" s="2">
        <f t="shared" si="4"/>
        <v>6</v>
      </c>
      <c r="AS148" s="2">
        <f t="shared" si="5"/>
        <v>3</v>
      </c>
      <c r="AV148" s="6">
        <f t="shared" si="28"/>
        <v>14</v>
      </c>
      <c r="AW148" s="2">
        <v>7</v>
      </c>
      <c r="AX148" s="2">
        <v>7</v>
      </c>
      <c r="AY148" s="2">
        <v>0</v>
      </c>
      <c r="AZ148" s="2">
        <v>0</v>
      </c>
      <c r="BA148" s="2">
        <v>0</v>
      </c>
      <c r="BB148" s="2">
        <f t="shared" si="29"/>
        <v>14</v>
      </c>
      <c r="BC148" s="2">
        <f t="shared" si="30"/>
        <v>0</v>
      </c>
      <c r="BD148" s="2">
        <f t="shared" si="31"/>
        <v>0</v>
      </c>
      <c r="BF148" s="5"/>
    </row>
    <row r="149" spans="7:58" x14ac:dyDescent="0.35">
      <c r="G149" s="79" t="s">
        <v>3</v>
      </c>
      <c r="H149" s="82" t="s">
        <v>128</v>
      </c>
      <c r="I149" s="79" t="s">
        <v>110</v>
      </c>
      <c r="J149" s="79" t="s">
        <v>111</v>
      </c>
      <c r="K149" s="79" t="str">
        <f>IF('New GL Gauge'!$H$3&lt;2024,"Projects and Programming","Arts, Music and Festivals")</f>
        <v>Arts, Music and Festivals</v>
      </c>
      <c r="L149" s="79" t="str">
        <f>IF('New GL Gauge'!$H$3&lt;2024,"Projects and Programming","Arts, Music and Festivals")</f>
        <v>Arts, Music and Festivals</v>
      </c>
      <c r="M149" s="2" t="s">
        <v>76</v>
      </c>
      <c r="N149" s="2">
        <v>28</v>
      </c>
      <c r="O149" s="6">
        <f t="shared" si="0"/>
        <v>0</v>
      </c>
      <c r="P149" s="2">
        <v>0</v>
      </c>
      <c r="Q149" s="2">
        <v>0</v>
      </c>
      <c r="R149" s="2">
        <v>0</v>
      </c>
      <c r="S149" s="2">
        <v>0</v>
      </c>
      <c r="T149" s="2">
        <v>0</v>
      </c>
      <c r="U149" s="2">
        <f t="shared" si="10"/>
        <v>0</v>
      </c>
      <c r="V149" s="2">
        <f t="shared" si="11"/>
        <v>0</v>
      </c>
      <c r="W149" s="2">
        <f t="shared" si="12"/>
        <v>0</v>
      </c>
      <c r="Y149" s="5"/>
      <c r="Z149" s="6">
        <f t="shared" si="1"/>
        <v>13</v>
      </c>
      <c r="AA149" s="2">
        <v>5</v>
      </c>
      <c r="AB149" s="2">
        <v>5</v>
      </c>
      <c r="AC149" s="2">
        <v>3</v>
      </c>
      <c r="AD149" s="2">
        <v>0</v>
      </c>
      <c r="AE149" s="2">
        <v>0</v>
      </c>
      <c r="AF149" s="2">
        <f t="shared" si="13"/>
        <v>10</v>
      </c>
      <c r="AG149" s="2">
        <f t="shared" si="14"/>
        <v>3</v>
      </c>
      <c r="AH149" s="2">
        <f t="shared" si="15"/>
        <v>0</v>
      </c>
      <c r="AJ149" s="5"/>
      <c r="AK149" s="2">
        <f t="shared" si="2"/>
        <v>35</v>
      </c>
      <c r="AL149" s="2">
        <v>20</v>
      </c>
      <c r="AM149" s="2">
        <v>13</v>
      </c>
      <c r="AN149" s="2">
        <v>1</v>
      </c>
      <c r="AO149" s="2">
        <v>1</v>
      </c>
      <c r="AP149" s="2">
        <v>0</v>
      </c>
      <c r="AQ149" s="2">
        <f t="shared" si="3"/>
        <v>33</v>
      </c>
      <c r="AR149" s="2">
        <f t="shared" si="4"/>
        <v>1</v>
      </c>
      <c r="AS149" s="2">
        <f t="shared" si="5"/>
        <v>1</v>
      </c>
      <c r="AV149" s="6">
        <f t="shared" si="28"/>
        <v>14</v>
      </c>
      <c r="AW149" s="2">
        <v>11</v>
      </c>
      <c r="AX149" s="2">
        <v>3</v>
      </c>
      <c r="AY149" s="2">
        <v>0</v>
      </c>
      <c r="AZ149" s="2">
        <v>0</v>
      </c>
      <c r="BA149" s="2">
        <v>0</v>
      </c>
      <c r="BB149" s="2">
        <f t="shared" si="29"/>
        <v>14</v>
      </c>
      <c r="BC149" s="2">
        <f t="shared" si="30"/>
        <v>0</v>
      </c>
      <c r="BD149" s="2">
        <f t="shared" si="31"/>
        <v>0</v>
      </c>
      <c r="BF149" s="5"/>
    </row>
    <row r="150" spans="7:58" x14ac:dyDescent="0.35">
      <c r="G150" s="79" t="s">
        <v>3</v>
      </c>
      <c r="H150" s="82" t="s">
        <v>128</v>
      </c>
      <c r="I150" s="79" t="s">
        <v>110</v>
      </c>
      <c r="J150" s="79" t="s">
        <v>111</v>
      </c>
      <c r="K150" s="79" t="str">
        <f>IF('New GL Gauge'!$H$3&lt;2024,"Projects and Programming","Arts, Music and Festivals")</f>
        <v>Arts, Music and Festivals</v>
      </c>
      <c r="L150" s="79" t="str">
        <f>IF('New GL Gauge'!$H$3&lt;2024,"Projects and Programming","Arts, Music and Festivals")</f>
        <v>Arts, Music and Festivals</v>
      </c>
      <c r="M150" s="2" t="s">
        <v>76</v>
      </c>
      <c r="N150" s="2">
        <v>29</v>
      </c>
      <c r="O150" s="6">
        <f t="shared" si="0"/>
        <v>0</v>
      </c>
      <c r="P150" s="2">
        <v>0</v>
      </c>
      <c r="Q150" s="2">
        <v>0</v>
      </c>
      <c r="R150" s="2">
        <v>0</v>
      </c>
      <c r="S150" s="2">
        <v>0</v>
      </c>
      <c r="T150" s="2">
        <v>0</v>
      </c>
      <c r="U150" s="2">
        <f t="shared" si="10"/>
        <v>0</v>
      </c>
      <c r="V150" s="2">
        <f t="shared" si="11"/>
        <v>0</v>
      </c>
      <c r="W150" s="2">
        <f t="shared" si="12"/>
        <v>0</v>
      </c>
      <c r="Y150" s="5"/>
      <c r="Z150" s="6">
        <f t="shared" si="1"/>
        <v>13</v>
      </c>
      <c r="AA150" s="2">
        <v>5</v>
      </c>
      <c r="AB150" s="2">
        <v>4</v>
      </c>
      <c r="AC150" s="2">
        <v>3</v>
      </c>
      <c r="AD150" s="2">
        <v>0</v>
      </c>
      <c r="AE150" s="2">
        <v>1</v>
      </c>
      <c r="AF150" s="2">
        <f t="shared" si="13"/>
        <v>9</v>
      </c>
      <c r="AG150" s="2">
        <f t="shared" si="14"/>
        <v>3</v>
      </c>
      <c r="AH150" s="2">
        <f t="shared" si="15"/>
        <v>1</v>
      </c>
      <c r="AJ150" s="5"/>
      <c r="AK150" s="2">
        <f t="shared" si="2"/>
        <v>35</v>
      </c>
      <c r="AL150" s="2">
        <v>10</v>
      </c>
      <c r="AM150" s="2">
        <v>10</v>
      </c>
      <c r="AN150" s="2">
        <v>10</v>
      </c>
      <c r="AO150" s="2">
        <v>2</v>
      </c>
      <c r="AP150" s="2">
        <v>3</v>
      </c>
      <c r="AQ150" s="2">
        <f t="shared" si="3"/>
        <v>20</v>
      </c>
      <c r="AR150" s="2">
        <f t="shared" si="4"/>
        <v>10</v>
      </c>
      <c r="AS150" s="2">
        <f t="shared" si="5"/>
        <v>5</v>
      </c>
      <c r="AV150" s="6">
        <f t="shared" si="28"/>
        <v>14</v>
      </c>
      <c r="AW150" s="2">
        <v>9</v>
      </c>
      <c r="AX150" s="2">
        <v>3</v>
      </c>
      <c r="AY150" s="2">
        <v>2</v>
      </c>
      <c r="AZ150" s="2">
        <v>0</v>
      </c>
      <c r="BA150" s="2">
        <v>0</v>
      </c>
      <c r="BB150" s="2">
        <f t="shared" si="29"/>
        <v>12</v>
      </c>
      <c r="BC150" s="2">
        <f t="shared" si="30"/>
        <v>2</v>
      </c>
      <c r="BD150" s="2">
        <f t="shared" si="31"/>
        <v>0</v>
      </c>
      <c r="BF150" s="5"/>
    </row>
    <row r="151" spans="7:58" x14ac:dyDescent="0.35">
      <c r="G151" s="79" t="s">
        <v>3</v>
      </c>
      <c r="H151" s="82" t="s">
        <v>128</v>
      </c>
      <c r="I151" s="79" t="s">
        <v>110</v>
      </c>
      <c r="J151" s="79" t="s">
        <v>111</v>
      </c>
      <c r="K151" s="79" t="str">
        <f>IF('New GL Gauge'!$H$3&lt;2024,"Projects and Programming","Arts, Music and Festivals")</f>
        <v>Arts, Music and Festivals</v>
      </c>
      <c r="L151" s="79" t="str">
        <f>IF('New GL Gauge'!$H$3&lt;2024,"Projects and Programming","Arts, Music and Festivals")</f>
        <v>Arts, Music and Festivals</v>
      </c>
      <c r="M151" s="2" t="s">
        <v>76</v>
      </c>
      <c r="N151" s="2">
        <v>30</v>
      </c>
      <c r="O151" s="6">
        <f t="shared" si="0"/>
        <v>0</v>
      </c>
      <c r="P151" s="2">
        <v>0</v>
      </c>
      <c r="Q151" s="2">
        <v>0</v>
      </c>
      <c r="R151" s="2">
        <v>0</v>
      </c>
      <c r="S151" s="2">
        <v>0</v>
      </c>
      <c r="T151" s="2">
        <v>0</v>
      </c>
      <c r="U151" s="2">
        <f t="shared" si="10"/>
        <v>0</v>
      </c>
      <c r="V151" s="2">
        <f t="shared" si="11"/>
        <v>0</v>
      </c>
      <c r="W151" s="2">
        <f t="shared" si="12"/>
        <v>0</v>
      </c>
      <c r="Y151" s="5"/>
      <c r="Z151" s="6">
        <f t="shared" si="1"/>
        <v>13</v>
      </c>
      <c r="AA151" s="2">
        <v>8</v>
      </c>
      <c r="AB151" s="2">
        <v>2</v>
      </c>
      <c r="AC151" s="2">
        <v>1</v>
      </c>
      <c r="AD151" s="2">
        <v>1</v>
      </c>
      <c r="AE151" s="2">
        <v>1</v>
      </c>
      <c r="AF151" s="2">
        <f t="shared" si="13"/>
        <v>10</v>
      </c>
      <c r="AG151" s="2">
        <f t="shared" si="14"/>
        <v>1</v>
      </c>
      <c r="AH151" s="2">
        <f t="shared" si="15"/>
        <v>2</v>
      </c>
      <c r="AJ151" s="5"/>
      <c r="AK151" s="2">
        <f t="shared" si="2"/>
        <v>35</v>
      </c>
      <c r="AL151" s="2">
        <v>13</v>
      </c>
      <c r="AM151" s="2">
        <v>9</v>
      </c>
      <c r="AN151" s="2">
        <v>9</v>
      </c>
      <c r="AO151" s="2">
        <v>3</v>
      </c>
      <c r="AP151" s="2">
        <v>1</v>
      </c>
      <c r="AQ151" s="2">
        <f t="shared" si="3"/>
        <v>22</v>
      </c>
      <c r="AR151" s="2">
        <f t="shared" si="4"/>
        <v>9</v>
      </c>
      <c r="AS151" s="2">
        <f t="shared" si="5"/>
        <v>4</v>
      </c>
      <c r="AV151" s="6">
        <f t="shared" si="28"/>
        <v>14</v>
      </c>
      <c r="AW151" s="2">
        <v>7</v>
      </c>
      <c r="AX151" s="2">
        <v>5</v>
      </c>
      <c r="AY151" s="2">
        <v>2</v>
      </c>
      <c r="AZ151" s="2">
        <v>0</v>
      </c>
      <c r="BA151" s="2">
        <v>0</v>
      </c>
      <c r="BB151" s="2">
        <f t="shared" si="29"/>
        <v>12</v>
      </c>
      <c r="BC151" s="2">
        <f t="shared" si="30"/>
        <v>2</v>
      </c>
      <c r="BD151" s="2">
        <f t="shared" si="31"/>
        <v>0</v>
      </c>
      <c r="BF151" s="5"/>
    </row>
    <row r="152" spans="7:58" x14ac:dyDescent="0.35">
      <c r="G152" s="79" t="s">
        <v>3</v>
      </c>
      <c r="H152" s="82" t="s">
        <v>128</v>
      </c>
      <c r="I152" s="79" t="s">
        <v>110</v>
      </c>
      <c r="J152" s="79" t="s">
        <v>111</v>
      </c>
      <c r="K152" s="79" t="str">
        <f>IF('New GL Gauge'!$H$3&lt;2024,"Tramway","Tramway - Programmes, Operations and Technical")</f>
        <v>Tramway - Programmes, Operations and Technical</v>
      </c>
      <c r="L152" s="79" t="str">
        <f>IF('New GL Gauge'!$H$3&lt;2024,"Tramway","Tramway - Programmes, Operations and Technical")</f>
        <v>Tramway - Programmes, Operations and Technical</v>
      </c>
      <c r="M152" s="2" t="s">
        <v>3</v>
      </c>
      <c r="N152" s="2">
        <v>1</v>
      </c>
      <c r="O152" s="6">
        <f t="shared" si="0"/>
        <v>0</v>
      </c>
      <c r="U152" s="2">
        <f t="shared" si="10"/>
        <v>0</v>
      </c>
      <c r="V152" s="2">
        <f t="shared" si="11"/>
        <v>0</v>
      </c>
      <c r="W152" s="2">
        <f t="shared" si="12"/>
        <v>0</v>
      </c>
      <c r="X152" s="2">
        <f>MAX(O152:O181)</f>
        <v>0</v>
      </c>
      <c r="Y152" s="5">
        <v>0</v>
      </c>
      <c r="Z152" s="6">
        <f t="shared" si="1"/>
        <v>21</v>
      </c>
      <c r="AA152" s="2">
        <v>6</v>
      </c>
      <c r="AB152" s="2">
        <v>7</v>
      </c>
      <c r="AC152" s="2">
        <v>6</v>
      </c>
      <c r="AD152" s="2">
        <v>1</v>
      </c>
      <c r="AE152" s="2">
        <v>1</v>
      </c>
      <c r="AF152" s="2">
        <f t="shared" si="13"/>
        <v>13</v>
      </c>
      <c r="AG152" s="2">
        <f t="shared" si="14"/>
        <v>6</v>
      </c>
      <c r="AH152" s="2">
        <f t="shared" si="15"/>
        <v>2</v>
      </c>
      <c r="AI152" s="2">
        <f>MAX(Z152:Z181)</f>
        <v>21</v>
      </c>
      <c r="AJ152" s="5">
        <v>17</v>
      </c>
      <c r="AK152" s="2">
        <f t="shared" si="2"/>
        <v>16</v>
      </c>
      <c r="AL152" s="2">
        <v>6</v>
      </c>
      <c r="AM152" s="2">
        <v>7</v>
      </c>
      <c r="AN152" s="2">
        <v>3</v>
      </c>
      <c r="AO152" s="2">
        <v>0</v>
      </c>
      <c r="AP152" s="2">
        <v>0</v>
      </c>
      <c r="AQ152" s="2">
        <f t="shared" si="3"/>
        <v>13</v>
      </c>
      <c r="AR152" s="2">
        <f t="shared" si="4"/>
        <v>3</v>
      </c>
      <c r="AS152" s="2">
        <f t="shared" si="5"/>
        <v>0</v>
      </c>
      <c r="AT152" s="2">
        <f>ROUND(SUM(AK152:AK181)/30,0)</f>
        <v>16</v>
      </c>
      <c r="AU152" s="2">
        <v>28</v>
      </c>
      <c r="AV152" s="6">
        <f t="shared" si="28"/>
        <v>8</v>
      </c>
      <c r="AW152" s="2">
        <v>4</v>
      </c>
      <c r="AX152" s="2">
        <v>2</v>
      </c>
      <c r="AY152" s="2">
        <v>2</v>
      </c>
      <c r="AZ152" s="2">
        <v>0</v>
      </c>
      <c r="BA152" s="2">
        <v>0</v>
      </c>
      <c r="BB152" s="2">
        <f t="shared" si="29"/>
        <v>6</v>
      </c>
      <c r="BC152" s="2">
        <f t="shared" si="30"/>
        <v>2</v>
      </c>
      <c r="BD152" s="2">
        <f t="shared" si="31"/>
        <v>0</v>
      </c>
      <c r="BE152" s="2">
        <f>ROUND(SUM(AV152:AV181)/30,0)</f>
        <v>8</v>
      </c>
      <c r="BF152" s="5">
        <v>24</v>
      </c>
    </row>
    <row r="153" spans="7:58" x14ac:dyDescent="0.35">
      <c r="G153" s="79" t="s">
        <v>3</v>
      </c>
      <c r="H153" s="82" t="s">
        <v>128</v>
      </c>
      <c r="I153" s="79" t="s">
        <v>110</v>
      </c>
      <c r="J153" s="79" t="s">
        <v>111</v>
      </c>
      <c r="K153" s="79" t="str">
        <f>IF('New GL Gauge'!$H$3&lt;2024,"Tramway","Tramway - Programmes, Operations and Technical")</f>
        <v>Tramway - Programmes, Operations and Technical</v>
      </c>
      <c r="L153" s="79" t="str">
        <f>IF('New GL Gauge'!$H$3&lt;2024,"Tramway","Tramway - Programmes, Operations and Technical")</f>
        <v>Tramway - Programmes, Operations and Technical</v>
      </c>
      <c r="M153" s="2" t="s">
        <v>3</v>
      </c>
      <c r="N153" s="2">
        <v>2</v>
      </c>
      <c r="O153" s="6">
        <f t="shared" si="0"/>
        <v>0</v>
      </c>
      <c r="U153" s="2">
        <f t="shared" si="10"/>
        <v>0</v>
      </c>
      <c r="V153" s="2">
        <f t="shared" si="11"/>
        <v>0</v>
      </c>
      <c r="W153" s="2">
        <f t="shared" si="12"/>
        <v>0</v>
      </c>
      <c r="Y153" s="5"/>
      <c r="Z153" s="6">
        <f t="shared" si="1"/>
        <v>21</v>
      </c>
      <c r="AA153" s="2">
        <v>6</v>
      </c>
      <c r="AB153" s="2">
        <v>2</v>
      </c>
      <c r="AC153" s="2">
        <v>10</v>
      </c>
      <c r="AD153" s="2">
        <v>1</v>
      </c>
      <c r="AE153" s="2">
        <v>2</v>
      </c>
      <c r="AF153" s="2">
        <f t="shared" si="13"/>
        <v>8</v>
      </c>
      <c r="AG153" s="2">
        <f t="shared" si="14"/>
        <v>10</v>
      </c>
      <c r="AH153" s="2">
        <f t="shared" si="15"/>
        <v>3</v>
      </c>
      <c r="AJ153" s="5"/>
      <c r="AK153" s="2">
        <f t="shared" si="2"/>
        <v>16</v>
      </c>
      <c r="AL153" s="2">
        <v>5</v>
      </c>
      <c r="AM153" s="2">
        <v>5</v>
      </c>
      <c r="AN153" s="2">
        <v>4</v>
      </c>
      <c r="AO153" s="2">
        <v>1</v>
      </c>
      <c r="AP153" s="2">
        <v>1</v>
      </c>
      <c r="AQ153" s="2">
        <f t="shared" si="3"/>
        <v>10</v>
      </c>
      <c r="AR153" s="2">
        <f t="shared" si="4"/>
        <v>4</v>
      </c>
      <c r="AS153" s="2">
        <f t="shared" si="5"/>
        <v>2</v>
      </c>
      <c r="AV153" s="6">
        <f t="shared" si="28"/>
        <v>8</v>
      </c>
      <c r="AW153" s="2">
        <v>3</v>
      </c>
      <c r="AX153" s="2">
        <v>1</v>
      </c>
      <c r="AY153" s="2">
        <v>3</v>
      </c>
      <c r="AZ153" s="2">
        <v>0</v>
      </c>
      <c r="BA153" s="2">
        <v>1</v>
      </c>
      <c r="BB153" s="2">
        <f t="shared" si="29"/>
        <v>4</v>
      </c>
      <c r="BC153" s="2">
        <f t="shared" si="30"/>
        <v>3</v>
      </c>
      <c r="BD153" s="2">
        <f t="shared" si="31"/>
        <v>1</v>
      </c>
      <c r="BF153" s="5"/>
    </row>
    <row r="154" spans="7:58" x14ac:dyDescent="0.35">
      <c r="G154" s="79" t="s">
        <v>3</v>
      </c>
      <c r="H154" s="82" t="s">
        <v>128</v>
      </c>
      <c r="I154" s="79" t="s">
        <v>110</v>
      </c>
      <c r="J154" s="79" t="s">
        <v>111</v>
      </c>
      <c r="K154" s="79" t="str">
        <f>IF('New GL Gauge'!$H$3&lt;2024,"Tramway","Tramway - Programmes, Operations and Technical")</f>
        <v>Tramway - Programmes, Operations and Technical</v>
      </c>
      <c r="L154" s="79" t="str">
        <f>IF('New GL Gauge'!$H$3&lt;2024,"Tramway","Tramway - Programmes, Operations and Technical")</f>
        <v>Tramway - Programmes, Operations and Technical</v>
      </c>
      <c r="M154" s="2" t="s">
        <v>3</v>
      </c>
      <c r="N154" s="2">
        <v>3</v>
      </c>
      <c r="O154" s="6">
        <f t="shared" si="0"/>
        <v>0</v>
      </c>
      <c r="U154" s="2">
        <f t="shared" si="10"/>
        <v>0</v>
      </c>
      <c r="V154" s="2">
        <f t="shared" si="11"/>
        <v>0</v>
      </c>
      <c r="W154" s="2">
        <f t="shared" si="12"/>
        <v>0</v>
      </c>
      <c r="Y154" s="5"/>
      <c r="Z154" s="6">
        <f t="shared" si="1"/>
        <v>21</v>
      </c>
      <c r="AA154" s="2">
        <v>11</v>
      </c>
      <c r="AB154" s="2">
        <v>7</v>
      </c>
      <c r="AC154" s="2">
        <v>2</v>
      </c>
      <c r="AD154" s="2">
        <v>1</v>
      </c>
      <c r="AE154" s="2">
        <v>0</v>
      </c>
      <c r="AF154" s="2">
        <f t="shared" si="13"/>
        <v>18</v>
      </c>
      <c r="AG154" s="2">
        <f t="shared" si="14"/>
        <v>2</v>
      </c>
      <c r="AH154" s="2">
        <f t="shared" si="15"/>
        <v>1</v>
      </c>
      <c r="AJ154" s="5"/>
      <c r="AK154" s="2">
        <f t="shared" si="2"/>
        <v>16</v>
      </c>
      <c r="AL154" s="2">
        <v>13</v>
      </c>
      <c r="AM154" s="2">
        <v>3</v>
      </c>
      <c r="AN154" s="2">
        <v>0</v>
      </c>
      <c r="AO154" s="2">
        <v>0</v>
      </c>
      <c r="AP154" s="2">
        <v>0</v>
      </c>
      <c r="AQ154" s="2">
        <f t="shared" si="3"/>
        <v>16</v>
      </c>
      <c r="AR154" s="2">
        <f t="shared" si="4"/>
        <v>0</v>
      </c>
      <c r="AS154" s="2">
        <f t="shared" si="5"/>
        <v>0</v>
      </c>
      <c r="AV154" s="6">
        <f t="shared" si="28"/>
        <v>8</v>
      </c>
      <c r="AW154" s="2">
        <v>7</v>
      </c>
      <c r="AX154" s="2">
        <v>1</v>
      </c>
      <c r="AY154" s="2">
        <v>0</v>
      </c>
      <c r="AZ154" s="2">
        <v>0</v>
      </c>
      <c r="BA154" s="2">
        <v>0</v>
      </c>
      <c r="BB154" s="2">
        <f t="shared" si="29"/>
        <v>8</v>
      </c>
      <c r="BC154" s="2">
        <f t="shared" si="30"/>
        <v>0</v>
      </c>
      <c r="BD154" s="2">
        <f t="shared" si="31"/>
        <v>0</v>
      </c>
      <c r="BF154" s="5"/>
    </row>
    <row r="155" spans="7:58" x14ac:dyDescent="0.35">
      <c r="G155" s="79" t="s">
        <v>3</v>
      </c>
      <c r="H155" s="82" t="s">
        <v>128</v>
      </c>
      <c r="I155" s="79" t="s">
        <v>110</v>
      </c>
      <c r="J155" s="79" t="s">
        <v>111</v>
      </c>
      <c r="K155" s="79" t="str">
        <f>IF('New GL Gauge'!$H$3&lt;2024,"Tramway","Tramway - Programmes, Operations and Technical")</f>
        <v>Tramway - Programmes, Operations and Technical</v>
      </c>
      <c r="L155" s="79" t="str">
        <f>IF('New GL Gauge'!$H$3&lt;2024,"Tramway","Tramway - Programmes, Operations and Technical")</f>
        <v>Tramway - Programmes, Operations and Technical</v>
      </c>
      <c r="M155" s="2" t="s">
        <v>3</v>
      </c>
      <c r="N155" s="2">
        <v>4</v>
      </c>
      <c r="O155" s="6">
        <f t="shared" si="0"/>
        <v>0</v>
      </c>
      <c r="U155" s="2">
        <f t="shared" si="10"/>
        <v>0</v>
      </c>
      <c r="V155" s="2">
        <f t="shared" si="11"/>
        <v>0</v>
      </c>
      <c r="W155" s="2">
        <f t="shared" si="12"/>
        <v>0</v>
      </c>
      <c r="Y155" s="5"/>
      <c r="Z155" s="6">
        <f t="shared" si="1"/>
        <v>21</v>
      </c>
      <c r="AA155" s="2">
        <v>12</v>
      </c>
      <c r="AB155" s="2">
        <v>7</v>
      </c>
      <c r="AC155" s="2">
        <v>2</v>
      </c>
      <c r="AD155" s="2">
        <v>0</v>
      </c>
      <c r="AE155" s="2">
        <v>0</v>
      </c>
      <c r="AF155" s="2">
        <f t="shared" si="13"/>
        <v>19</v>
      </c>
      <c r="AG155" s="2">
        <f t="shared" si="14"/>
        <v>2</v>
      </c>
      <c r="AH155" s="2">
        <f t="shared" si="15"/>
        <v>0</v>
      </c>
      <c r="AJ155" s="5"/>
      <c r="AK155" s="2">
        <f t="shared" ref="AK155:AK218" si="32">SUM(AQ155:AS155)</f>
        <v>16</v>
      </c>
      <c r="AL155" s="2">
        <v>13</v>
      </c>
      <c r="AM155" s="2">
        <v>2</v>
      </c>
      <c r="AN155" s="2">
        <v>1</v>
      </c>
      <c r="AO155" s="2">
        <v>0</v>
      </c>
      <c r="AP155" s="2">
        <v>0</v>
      </c>
      <c r="AQ155" s="2">
        <f t="shared" si="3"/>
        <v>15</v>
      </c>
      <c r="AR155" s="2">
        <f t="shared" si="4"/>
        <v>1</v>
      </c>
      <c r="AS155" s="2">
        <f t="shared" si="5"/>
        <v>0</v>
      </c>
      <c r="AV155" s="6">
        <f t="shared" si="28"/>
        <v>8</v>
      </c>
      <c r="AW155" s="2">
        <v>8</v>
      </c>
      <c r="AX155" s="2">
        <v>0</v>
      </c>
      <c r="AY155" s="2">
        <v>0</v>
      </c>
      <c r="AZ155" s="2">
        <v>0</v>
      </c>
      <c r="BA155" s="2">
        <v>0</v>
      </c>
      <c r="BB155" s="2">
        <f t="shared" si="29"/>
        <v>8</v>
      </c>
      <c r="BC155" s="2">
        <f t="shared" si="30"/>
        <v>0</v>
      </c>
      <c r="BD155" s="2">
        <f t="shared" si="31"/>
        <v>0</v>
      </c>
      <c r="BF155" s="5"/>
    </row>
    <row r="156" spans="7:58" x14ac:dyDescent="0.35">
      <c r="G156" s="79" t="s">
        <v>3</v>
      </c>
      <c r="H156" s="82" t="s">
        <v>128</v>
      </c>
      <c r="I156" s="79" t="s">
        <v>110</v>
      </c>
      <c r="J156" s="79" t="s">
        <v>111</v>
      </c>
      <c r="K156" s="79" t="str">
        <f>IF('New GL Gauge'!$H$3&lt;2024,"Tramway","Tramway - Programmes, Operations and Technical")</f>
        <v>Tramway - Programmes, Operations and Technical</v>
      </c>
      <c r="L156" s="79" t="str">
        <f>IF('New GL Gauge'!$H$3&lt;2024,"Tramway","Tramway - Programmes, Operations and Technical")</f>
        <v>Tramway - Programmes, Operations and Technical</v>
      </c>
      <c r="M156" s="2" t="s">
        <v>3</v>
      </c>
      <c r="N156" s="2">
        <v>5</v>
      </c>
      <c r="O156" s="6">
        <f t="shared" ref="O156:O219" si="33">SUM(U156:W156)</f>
        <v>0</v>
      </c>
      <c r="U156" s="2">
        <f t="shared" si="10"/>
        <v>0</v>
      </c>
      <c r="V156" s="2">
        <f t="shared" si="11"/>
        <v>0</v>
      </c>
      <c r="W156" s="2">
        <f t="shared" si="12"/>
        <v>0</v>
      </c>
      <c r="Y156" s="5"/>
      <c r="Z156" s="6">
        <f t="shared" ref="Z156:Z219" si="34">SUM(AF156:AH156)</f>
        <v>21</v>
      </c>
      <c r="AA156" s="2">
        <v>8</v>
      </c>
      <c r="AB156" s="2">
        <v>7</v>
      </c>
      <c r="AC156" s="2">
        <v>4</v>
      </c>
      <c r="AD156" s="2">
        <v>1</v>
      </c>
      <c r="AE156" s="2">
        <v>1</v>
      </c>
      <c r="AF156" s="2">
        <f t="shared" si="13"/>
        <v>15</v>
      </c>
      <c r="AG156" s="2">
        <f t="shared" si="14"/>
        <v>4</v>
      </c>
      <c r="AH156" s="2">
        <f t="shared" si="15"/>
        <v>2</v>
      </c>
      <c r="AJ156" s="5"/>
      <c r="AK156" s="2">
        <f t="shared" si="32"/>
        <v>16</v>
      </c>
      <c r="AL156" s="2">
        <v>9</v>
      </c>
      <c r="AM156" s="2">
        <v>5</v>
      </c>
      <c r="AN156" s="2">
        <v>1</v>
      </c>
      <c r="AO156" s="2">
        <v>1</v>
      </c>
      <c r="AP156" s="2">
        <v>0</v>
      </c>
      <c r="AQ156" s="2">
        <f t="shared" ref="AQ156:AQ219" si="35">AL156+AM156</f>
        <v>14</v>
      </c>
      <c r="AR156" s="2">
        <f t="shared" ref="AR156:AR219" si="36">AN156</f>
        <v>1</v>
      </c>
      <c r="AS156" s="2">
        <f t="shared" ref="AS156:AS219" si="37">AO156+AP156</f>
        <v>1</v>
      </c>
      <c r="AV156" s="6">
        <f t="shared" si="28"/>
        <v>8</v>
      </c>
      <c r="AW156" s="2">
        <v>5</v>
      </c>
      <c r="AX156" s="2">
        <v>2</v>
      </c>
      <c r="AY156" s="2">
        <v>0</v>
      </c>
      <c r="AZ156" s="2">
        <v>1</v>
      </c>
      <c r="BA156" s="2">
        <v>0</v>
      </c>
      <c r="BB156" s="2">
        <f t="shared" si="29"/>
        <v>7</v>
      </c>
      <c r="BC156" s="2">
        <f t="shared" si="30"/>
        <v>0</v>
      </c>
      <c r="BD156" s="2">
        <f t="shared" si="31"/>
        <v>1</v>
      </c>
      <c r="BF156" s="5"/>
    </row>
    <row r="157" spans="7:58" x14ac:dyDescent="0.35">
      <c r="G157" s="79" t="s">
        <v>3</v>
      </c>
      <c r="H157" s="82" t="s">
        <v>128</v>
      </c>
      <c r="I157" s="79" t="s">
        <v>110</v>
      </c>
      <c r="J157" s="79" t="s">
        <v>111</v>
      </c>
      <c r="K157" s="79" t="str">
        <f>IF('New GL Gauge'!$H$3&lt;2024,"Tramway","Tramway - Programmes, Operations and Technical")</f>
        <v>Tramway - Programmes, Operations and Technical</v>
      </c>
      <c r="L157" s="79" t="str">
        <f>IF('New GL Gauge'!$H$3&lt;2024,"Tramway","Tramway - Programmes, Operations and Technical")</f>
        <v>Tramway - Programmes, Operations and Technical</v>
      </c>
      <c r="M157" s="2" t="s">
        <v>3</v>
      </c>
      <c r="N157" s="2">
        <v>6</v>
      </c>
      <c r="O157" s="6">
        <f t="shared" si="33"/>
        <v>0</v>
      </c>
      <c r="U157" s="2">
        <f t="shared" ref="U157:U220" si="38">P157+Q157</f>
        <v>0</v>
      </c>
      <c r="V157" s="2">
        <f t="shared" ref="V157:V220" si="39">R157</f>
        <v>0</v>
      </c>
      <c r="W157" s="2">
        <f t="shared" ref="W157:W220" si="40">S157+T157</f>
        <v>0</v>
      </c>
      <c r="Y157" s="5"/>
      <c r="Z157" s="6">
        <f t="shared" si="34"/>
        <v>21</v>
      </c>
      <c r="AA157" s="2">
        <v>9</v>
      </c>
      <c r="AB157" s="2">
        <v>5</v>
      </c>
      <c r="AC157" s="2">
        <v>5</v>
      </c>
      <c r="AD157" s="2">
        <v>1</v>
      </c>
      <c r="AE157" s="2">
        <v>1</v>
      </c>
      <c r="AF157" s="2">
        <f t="shared" ref="AF157:AF220" si="41">AA157+AB157</f>
        <v>14</v>
      </c>
      <c r="AG157" s="2">
        <f t="shared" ref="AG157:AG220" si="42">AC157</f>
        <v>5</v>
      </c>
      <c r="AH157" s="2">
        <f t="shared" ref="AH157:AH220" si="43">AD157+AE157</f>
        <v>2</v>
      </c>
      <c r="AJ157" s="5"/>
      <c r="AK157" s="2">
        <f t="shared" si="32"/>
        <v>16</v>
      </c>
      <c r="AL157" s="2">
        <v>8</v>
      </c>
      <c r="AM157" s="2">
        <v>5</v>
      </c>
      <c r="AN157" s="2">
        <v>1</v>
      </c>
      <c r="AO157" s="2">
        <v>2</v>
      </c>
      <c r="AP157" s="2">
        <v>0</v>
      </c>
      <c r="AQ157" s="2">
        <f t="shared" si="35"/>
        <v>13</v>
      </c>
      <c r="AR157" s="2">
        <f t="shared" si="36"/>
        <v>1</v>
      </c>
      <c r="AS157" s="2">
        <f t="shared" si="37"/>
        <v>2</v>
      </c>
      <c r="AV157" s="6">
        <f t="shared" si="28"/>
        <v>8</v>
      </c>
      <c r="AW157" s="2">
        <v>3</v>
      </c>
      <c r="AX157" s="2">
        <v>3</v>
      </c>
      <c r="AY157" s="2">
        <v>1</v>
      </c>
      <c r="AZ157" s="2">
        <v>0</v>
      </c>
      <c r="BA157" s="2">
        <v>1</v>
      </c>
      <c r="BB157" s="2">
        <f t="shared" si="29"/>
        <v>6</v>
      </c>
      <c r="BC157" s="2">
        <f t="shared" si="30"/>
        <v>1</v>
      </c>
      <c r="BD157" s="2">
        <f t="shared" si="31"/>
        <v>1</v>
      </c>
      <c r="BF157" s="5"/>
    </row>
    <row r="158" spans="7:58" x14ac:dyDescent="0.35">
      <c r="G158" s="79" t="s">
        <v>3</v>
      </c>
      <c r="H158" s="82" t="s">
        <v>128</v>
      </c>
      <c r="I158" s="79" t="s">
        <v>110</v>
      </c>
      <c r="J158" s="79" t="s">
        <v>111</v>
      </c>
      <c r="K158" s="79" t="str">
        <f>IF('New GL Gauge'!$H$3&lt;2024,"Tramway","Tramway - Programmes, Operations and Technical")</f>
        <v>Tramway - Programmes, Operations and Technical</v>
      </c>
      <c r="L158" s="79" t="str">
        <f>IF('New GL Gauge'!$H$3&lt;2024,"Tramway","Tramway - Programmes, Operations and Technical")</f>
        <v>Tramway - Programmes, Operations and Technical</v>
      </c>
      <c r="M158" s="2" t="s">
        <v>3</v>
      </c>
      <c r="N158" s="2">
        <v>7</v>
      </c>
      <c r="O158" s="6">
        <f t="shared" si="33"/>
        <v>0</v>
      </c>
      <c r="U158" s="2">
        <f t="shared" si="38"/>
        <v>0</v>
      </c>
      <c r="V158" s="2">
        <f t="shared" si="39"/>
        <v>0</v>
      </c>
      <c r="W158" s="2">
        <f t="shared" si="40"/>
        <v>0</v>
      </c>
      <c r="Y158" s="5"/>
      <c r="Z158" s="6">
        <f t="shared" si="34"/>
        <v>21</v>
      </c>
      <c r="AA158" s="2">
        <v>12</v>
      </c>
      <c r="AB158" s="2">
        <v>3</v>
      </c>
      <c r="AC158" s="2">
        <v>5</v>
      </c>
      <c r="AD158" s="2">
        <v>1</v>
      </c>
      <c r="AE158" s="2">
        <v>0</v>
      </c>
      <c r="AF158" s="2">
        <f t="shared" si="41"/>
        <v>15</v>
      </c>
      <c r="AG158" s="2">
        <f t="shared" si="42"/>
        <v>5</v>
      </c>
      <c r="AH158" s="2">
        <f t="shared" si="43"/>
        <v>1</v>
      </c>
      <c r="AJ158" s="5"/>
      <c r="AK158" s="2">
        <f t="shared" si="32"/>
        <v>16</v>
      </c>
      <c r="AL158" s="2">
        <v>9</v>
      </c>
      <c r="AM158" s="2">
        <v>2</v>
      </c>
      <c r="AN158" s="2">
        <v>3</v>
      </c>
      <c r="AO158" s="2">
        <v>1</v>
      </c>
      <c r="AP158" s="2">
        <v>1</v>
      </c>
      <c r="AQ158" s="2">
        <f t="shared" si="35"/>
        <v>11</v>
      </c>
      <c r="AR158" s="2">
        <f t="shared" si="36"/>
        <v>3</v>
      </c>
      <c r="AS158" s="2">
        <f t="shared" si="37"/>
        <v>2</v>
      </c>
      <c r="AV158" s="6">
        <f t="shared" si="28"/>
        <v>8</v>
      </c>
      <c r="AW158" s="2">
        <v>4</v>
      </c>
      <c r="AX158" s="2">
        <v>1</v>
      </c>
      <c r="AY158" s="2">
        <v>1</v>
      </c>
      <c r="AZ158" s="2">
        <v>1</v>
      </c>
      <c r="BA158" s="2">
        <v>1</v>
      </c>
      <c r="BB158" s="2">
        <f t="shared" si="29"/>
        <v>5</v>
      </c>
      <c r="BC158" s="2">
        <f t="shared" si="30"/>
        <v>1</v>
      </c>
      <c r="BD158" s="2">
        <f t="shared" si="31"/>
        <v>2</v>
      </c>
      <c r="BF158" s="5"/>
    </row>
    <row r="159" spans="7:58" x14ac:dyDescent="0.35">
      <c r="G159" s="79" t="s">
        <v>3</v>
      </c>
      <c r="H159" s="82" t="s">
        <v>128</v>
      </c>
      <c r="I159" s="79" t="s">
        <v>110</v>
      </c>
      <c r="J159" s="79" t="s">
        <v>111</v>
      </c>
      <c r="K159" s="79" t="str">
        <f>IF('New GL Gauge'!$H$3&lt;2024,"Tramway","Tramway - Programmes, Operations and Technical")</f>
        <v>Tramway - Programmes, Operations and Technical</v>
      </c>
      <c r="L159" s="79" t="str">
        <f>IF('New GL Gauge'!$H$3&lt;2024,"Tramway","Tramway - Programmes, Operations and Technical")</f>
        <v>Tramway - Programmes, Operations and Technical</v>
      </c>
      <c r="M159" s="2" t="s">
        <v>3</v>
      </c>
      <c r="N159" s="2">
        <v>8</v>
      </c>
      <c r="O159" s="6">
        <f t="shared" si="33"/>
        <v>0</v>
      </c>
      <c r="U159" s="2">
        <f t="shared" si="38"/>
        <v>0</v>
      </c>
      <c r="V159" s="2">
        <f t="shared" si="39"/>
        <v>0</v>
      </c>
      <c r="W159" s="2">
        <f t="shared" si="40"/>
        <v>0</v>
      </c>
      <c r="Y159" s="5"/>
      <c r="Z159" s="6">
        <f t="shared" si="34"/>
        <v>21</v>
      </c>
      <c r="AA159" s="2">
        <v>5</v>
      </c>
      <c r="AB159" s="2">
        <v>4</v>
      </c>
      <c r="AC159" s="2">
        <v>9</v>
      </c>
      <c r="AD159" s="2">
        <v>2</v>
      </c>
      <c r="AE159" s="2">
        <v>1</v>
      </c>
      <c r="AF159" s="2">
        <f t="shared" si="41"/>
        <v>9</v>
      </c>
      <c r="AG159" s="2">
        <f t="shared" si="42"/>
        <v>9</v>
      </c>
      <c r="AH159" s="2">
        <f t="shared" si="43"/>
        <v>3</v>
      </c>
      <c r="AJ159" s="5"/>
      <c r="AK159" s="2">
        <f t="shared" si="32"/>
        <v>16</v>
      </c>
      <c r="AL159" s="2">
        <v>10</v>
      </c>
      <c r="AM159" s="2">
        <v>1</v>
      </c>
      <c r="AN159" s="2">
        <v>4</v>
      </c>
      <c r="AO159" s="2">
        <v>1</v>
      </c>
      <c r="AP159" s="2">
        <v>0</v>
      </c>
      <c r="AQ159" s="2">
        <f t="shared" si="35"/>
        <v>11</v>
      </c>
      <c r="AR159" s="2">
        <f t="shared" si="36"/>
        <v>4</v>
      </c>
      <c r="AS159" s="2">
        <f t="shared" si="37"/>
        <v>1</v>
      </c>
      <c r="AV159" s="6">
        <f t="shared" si="28"/>
        <v>8</v>
      </c>
      <c r="AW159" s="2">
        <v>4</v>
      </c>
      <c r="AX159" s="2">
        <v>2</v>
      </c>
      <c r="AY159" s="2">
        <v>1</v>
      </c>
      <c r="AZ159" s="2">
        <v>1</v>
      </c>
      <c r="BA159" s="2">
        <v>0</v>
      </c>
      <c r="BB159" s="2">
        <f t="shared" si="29"/>
        <v>6</v>
      </c>
      <c r="BC159" s="2">
        <f t="shared" si="30"/>
        <v>1</v>
      </c>
      <c r="BD159" s="2">
        <f t="shared" si="31"/>
        <v>1</v>
      </c>
      <c r="BF159" s="5"/>
    </row>
    <row r="160" spans="7:58" x14ac:dyDescent="0.35">
      <c r="G160" s="79" t="s">
        <v>3</v>
      </c>
      <c r="H160" s="82" t="s">
        <v>128</v>
      </c>
      <c r="I160" s="79" t="s">
        <v>110</v>
      </c>
      <c r="J160" s="79" t="s">
        <v>111</v>
      </c>
      <c r="K160" s="79" t="str">
        <f>IF('New GL Gauge'!$H$3&lt;2024,"Tramway","Tramway - Programmes, Operations and Technical")</f>
        <v>Tramway - Programmes, Operations and Technical</v>
      </c>
      <c r="L160" s="79" t="str">
        <f>IF('New GL Gauge'!$H$3&lt;2024,"Tramway","Tramway - Programmes, Operations and Technical")</f>
        <v>Tramway - Programmes, Operations and Technical</v>
      </c>
      <c r="M160" s="2" t="s">
        <v>3</v>
      </c>
      <c r="N160" s="2">
        <v>9</v>
      </c>
      <c r="O160" s="6">
        <f t="shared" si="33"/>
        <v>0</v>
      </c>
      <c r="U160" s="2">
        <f t="shared" si="38"/>
        <v>0</v>
      </c>
      <c r="V160" s="2">
        <f t="shared" si="39"/>
        <v>0</v>
      </c>
      <c r="W160" s="2">
        <f t="shared" si="40"/>
        <v>0</v>
      </c>
      <c r="Y160" s="5"/>
      <c r="Z160" s="6">
        <f t="shared" si="34"/>
        <v>21</v>
      </c>
      <c r="AA160" s="2">
        <v>4</v>
      </c>
      <c r="AB160" s="2">
        <v>5</v>
      </c>
      <c r="AC160" s="2">
        <v>5</v>
      </c>
      <c r="AD160" s="2">
        <v>6</v>
      </c>
      <c r="AE160" s="2">
        <v>1</v>
      </c>
      <c r="AF160" s="2">
        <f t="shared" si="41"/>
        <v>9</v>
      </c>
      <c r="AG160" s="2">
        <f t="shared" si="42"/>
        <v>5</v>
      </c>
      <c r="AH160" s="2">
        <f t="shared" si="43"/>
        <v>7</v>
      </c>
      <c r="AJ160" s="5"/>
      <c r="AK160" s="2">
        <f t="shared" si="32"/>
        <v>16</v>
      </c>
      <c r="AL160" s="2">
        <v>7</v>
      </c>
      <c r="AM160" s="2">
        <v>2</v>
      </c>
      <c r="AN160" s="2">
        <v>6</v>
      </c>
      <c r="AO160" s="2">
        <v>1</v>
      </c>
      <c r="AP160" s="2">
        <v>0</v>
      </c>
      <c r="AQ160" s="2">
        <f t="shared" si="35"/>
        <v>9</v>
      </c>
      <c r="AR160" s="2">
        <f t="shared" si="36"/>
        <v>6</v>
      </c>
      <c r="AS160" s="2">
        <f t="shared" si="37"/>
        <v>1</v>
      </c>
      <c r="AV160" s="6">
        <f t="shared" ref="AV160:AV223" si="44">SUM(BB160:BD160)</f>
        <v>8</v>
      </c>
      <c r="AW160" s="2">
        <v>2</v>
      </c>
      <c r="AX160" s="2">
        <v>2</v>
      </c>
      <c r="AY160" s="2">
        <v>3</v>
      </c>
      <c r="AZ160" s="2">
        <v>0</v>
      </c>
      <c r="BA160" s="2">
        <v>1</v>
      </c>
      <c r="BB160" s="2">
        <f t="shared" ref="BB160:BB223" si="45">AW160+AX160</f>
        <v>4</v>
      </c>
      <c r="BC160" s="2">
        <f t="shared" ref="BC160:BC223" si="46">AY160</f>
        <v>3</v>
      </c>
      <c r="BD160" s="2">
        <f t="shared" ref="BD160:BD223" si="47">AZ160+BA160</f>
        <v>1</v>
      </c>
      <c r="BF160" s="5"/>
    </row>
    <row r="161" spans="7:58" x14ac:dyDescent="0.35">
      <c r="G161" s="79" t="s">
        <v>3</v>
      </c>
      <c r="H161" s="82" t="s">
        <v>128</v>
      </c>
      <c r="I161" s="79" t="s">
        <v>110</v>
      </c>
      <c r="J161" s="79" t="s">
        <v>111</v>
      </c>
      <c r="K161" s="79" t="str">
        <f>IF('New GL Gauge'!$H$3&lt;2024,"Tramway","Tramway - Programmes, Operations and Technical")</f>
        <v>Tramway - Programmes, Operations and Technical</v>
      </c>
      <c r="L161" s="79" t="str">
        <f>IF('New GL Gauge'!$H$3&lt;2024,"Tramway","Tramway - Programmes, Operations and Technical")</f>
        <v>Tramway - Programmes, Operations and Technical</v>
      </c>
      <c r="M161" s="2" t="s">
        <v>67</v>
      </c>
      <c r="N161" s="2">
        <v>10</v>
      </c>
      <c r="O161" s="6">
        <f t="shared" si="33"/>
        <v>0</v>
      </c>
      <c r="U161" s="2">
        <f t="shared" si="38"/>
        <v>0</v>
      </c>
      <c r="V161" s="2">
        <f t="shared" si="39"/>
        <v>0</v>
      </c>
      <c r="W161" s="2">
        <f t="shared" si="40"/>
        <v>0</v>
      </c>
      <c r="Y161" s="5"/>
      <c r="Z161" s="6">
        <f t="shared" si="34"/>
        <v>21</v>
      </c>
      <c r="AA161" s="2">
        <v>10</v>
      </c>
      <c r="AB161" s="2">
        <v>8</v>
      </c>
      <c r="AC161" s="2">
        <v>3</v>
      </c>
      <c r="AD161" s="2">
        <v>0</v>
      </c>
      <c r="AE161" s="2">
        <v>0</v>
      </c>
      <c r="AF161" s="2">
        <f t="shared" si="41"/>
        <v>18</v>
      </c>
      <c r="AG161" s="2">
        <f t="shared" si="42"/>
        <v>3</v>
      </c>
      <c r="AH161" s="2">
        <f t="shared" si="43"/>
        <v>0</v>
      </c>
      <c r="AJ161" s="5"/>
      <c r="AK161" s="2">
        <f t="shared" si="32"/>
        <v>16</v>
      </c>
      <c r="AL161" s="2">
        <v>8</v>
      </c>
      <c r="AM161" s="2">
        <v>7</v>
      </c>
      <c r="AN161" s="2">
        <v>1</v>
      </c>
      <c r="AO161" s="2">
        <v>0</v>
      </c>
      <c r="AP161" s="2">
        <v>0</v>
      </c>
      <c r="AQ161" s="2">
        <f t="shared" si="35"/>
        <v>15</v>
      </c>
      <c r="AR161" s="2">
        <f t="shared" si="36"/>
        <v>1</v>
      </c>
      <c r="AS161" s="2">
        <f t="shared" si="37"/>
        <v>0</v>
      </c>
      <c r="AV161" s="6">
        <f t="shared" si="44"/>
        <v>8</v>
      </c>
      <c r="AW161" s="2">
        <v>7</v>
      </c>
      <c r="AX161" s="2">
        <v>1</v>
      </c>
      <c r="AY161" s="2">
        <v>0</v>
      </c>
      <c r="AZ161" s="2">
        <v>0</v>
      </c>
      <c r="BA161" s="2">
        <v>0</v>
      </c>
      <c r="BB161" s="2">
        <f t="shared" si="45"/>
        <v>8</v>
      </c>
      <c r="BC161" s="2">
        <f t="shared" si="46"/>
        <v>0</v>
      </c>
      <c r="BD161" s="2">
        <f t="shared" si="47"/>
        <v>0</v>
      </c>
      <c r="BF161" s="5"/>
    </row>
    <row r="162" spans="7:58" x14ac:dyDescent="0.35">
      <c r="G162" s="79" t="s">
        <v>3</v>
      </c>
      <c r="H162" s="82" t="s">
        <v>128</v>
      </c>
      <c r="I162" s="79" t="s">
        <v>110</v>
      </c>
      <c r="J162" s="79" t="s">
        <v>111</v>
      </c>
      <c r="K162" s="79" t="str">
        <f>IF('New GL Gauge'!$H$3&lt;2024,"Tramway","Tramway - Programmes, Operations and Technical")</f>
        <v>Tramway - Programmes, Operations and Technical</v>
      </c>
      <c r="L162" s="79" t="str">
        <f>IF('New GL Gauge'!$H$3&lt;2024,"Tramway","Tramway - Programmes, Operations and Technical")</f>
        <v>Tramway - Programmes, Operations and Technical</v>
      </c>
      <c r="M162" s="2" t="s">
        <v>67</v>
      </c>
      <c r="N162" s="2">
        <v>11</v>
      </c>
      <c r="O162" s="6">
        <f t="shared" si="33"/>
        <v>0</v>
      </c>
      <c r="U162" s="2">
        <f t="shared" si="38"/>
        <v>0</v>
      </c>
      <c r="V162" s="2">
        <f t="shared" si="39"/>
        <v>0</v>
      </c>
      <c r="W162" s="2">
        <f t="shared" si="40"/>
        <v>0</v>
      </c>
      <c r="Y162" s="5"/>
      <c r="Z162" s="6">
        <f t="shared" si="34"/>
        <v>21</v>
      </c>
      <c r="AA162" s="2">
        <v>7</v>
      </c>
      <c r="AB162" s="2">
        <v>9</v>
      </c>
      <c r="AC162" s="2">
        <v>1</v>
      </c>
      <c r="AD162" s="2">
        <v>4</v>
      </c>
      <c r="AE162" s="2">
        <v>0</v>
      </c>
      <c r="AF162" s="2">
        <f t="shared" si="41"/>
        <v>16</v>
      </c>
      <c r="AG162" s="2">
        <f t="shared" si="42"/>
        <v>1</v>
      </c>
      <c r="AH162" s="2">
        <f t="shared" si="43"/>
        <v>4</v>
      </c>
      <c r="AJ162" s="5"/>
      <c r="AK162" s="2">
        <f t="shared" si="32"/>
        <v>16</v>
      </c>
      <c r="AL162" s="2">
        <v>8</v>
      </c>
      <c r="AM162" s="2">
        <v>5</v>
      </c>
      <c r="AN162" s="2">
        <v>2</v>
      </c>
      <c r="AO162" s="2">
        <v>1</v>
      </c>
      <c r="AP162" s="2">
        <v>0</v>
      </c>
      <c r="AQ162" s="2">
        <f t="shared" si="35"/>
        <v>13</v>
      </c>
      <c r="AR162" s="2">
        <f t="shared" si="36"/>
        <v>2</v>
      </c>
      <c r="AS162" s="2">
        <f t="shared" si="37"/>
        <v>1</v>
      </c>
      <c r="AV162" s="6">
        <f t="shared" si="44"/>
        <v>8</v>
      </c>
      <c r="AW162" s="2">
        <v>3</v>
      </c>
      <c r="AX162" s="2">
        <v>4</v>
      </c>
      <c r="AY162" s="2">
        <v>0</v>
      </c>
      <c r="AZ162" s="2">
        <v>0</v>
      </c>
      <c r="BA162" s="2">
        <v>1</v>
      </c>
      <c r="BB162" s="2">
        <f t="shared" si="45"/>
        <v>7</v>
      </c>
      <c r="BC162" s="2">
        <f t="shared" si="46"/>
        <v>0</v>
      </c>
      <c r="BD162" s="2">
        <f t="shared" si="47"/>
        <v>1</v>
      </c>
      <c r="BF162" s="5"/>
    </row>
    <row r="163" spans="7:58" x14ac:dyDescent="0.35">
      <c r="G163" s="79" t="s">
        <v>3</v>
      </c>
      <c r="H163" s="82" t="s">
        <v>128</v>
      </c>
      <c r="I163" s="79" t="s">
        <v>110</v>
      </c>
      <c r="J163" s="79" t="s">
        <v>111</v>
      </c>
      <c r="K163" s="79" t="str">
        <f>IF('New GL Gauge'!$H$3&lt;2024,"Tramway","Tramway - Programmes, Operations and Technical")</f>
        <v>Tramway - Programmes, Operations and Technical</v>
      </c>
      <c r="L163" s="79" t="str">
        <f>IF('New GL Gauge'!$H$3&lt;2024,"Tramway","Tramway - Programmes, Operations and Technical")</f>
        <v>Tramway - Programmes, Operations and Technical</v>
      </c>
      <c r="M163" s="2" t="s">
        <v>67</v>
      </c>
      <c r="N163" s="2">
        <v>12</v>
      </c>
      <c r="O163" s="6">
        <f t="shared" si="33"/>
        <v>0</v>
      </c>
      <c r="U163" s="2">
        <f t="shared" si="38"/>
        <v>0</v>
      </c>
      <c r="V163" s="2">
        <f t="shared" si="39"/>
        <v>0</v>
      </c>
      <c r="W163" s="2">
        <f t="shared" si="40"/>
        <v>0</v>
      </c>
      <c r="Y163" s="5"/>
      <c r="Z163" s="6">
        <f t="shared" si="34"/>
        <v>21</v>
      </c>
      <c r="AA163" s="2">
        <v>3</v>
      </c>
      <c r="AB163" s="2">
        <v>11</v>
      </c>
      <c r="AC163" s="2">
        <v>2</v>
      </c>
      <c r="AD163" s="2">
        <v>5</v>
      </c>
      <c r="AE163" s="2">
        <v>0</v>
      </c>
      <c r="AF163" s="2">
        <f t="shared" si="41"/>
        <v>14</v>
      </c>
      <c r="AG163" s="2">
        <f t="shared" si="42"/>
        <v>2</v>
      </c>
      <c r="AH163" s="2">
        <f t="shared" si="43"/>
        <v>5</v>
      </c>
      <c r="AJ163" s="5"/>
      <c r="AK163" s="2">
        <f t="shared" si="32"/>
        <v>16</v>
      </c>
      <c r="AL163" s="2">
        <v>3</v>
      </c>
      <c r="AM163" s="2">
        <v>9</v>
      </c>
      <c r="AN163" s="2">
        <v>2</v>
      </c>
      <c r="AO163" s="2">
        <v>2</v>
      </c>
      <c r="AP163" s="2">
        <v>0</v>
      </c>
      <c r="AQ163" s="2">
        <f t="shared" si="35"/>
        <v>12</v>
      </c>
      <c r="AR163" s="2">
        <f t="shared" si="36"/>
        <v>2</v>
      </c>
      <c r="AS163" s="2">
        <f t="shared" si="37"/>
        <v>2</v>
      </c>
      <c r="AV163" s="6">
        <f t="shared" si="44"/>
        <v>8</v>
      </c>
      <c r="AW163" s="2">
        <v>4</v>
      </c>
      <c r="AX163" s="2">
        <v>1</v>
      </c>
      <c r="AY163" s="2">
        <v>2</v>
      </c>
      <c r="AZ163" s="2">
        <v>0</v>
      </c>
      <c r="BA163" s="2">
        <v>1</v>
      </c>
      <c r="BB163" s="2">
        <f t="shared" si="45"/>
        <v>5</v>
      </c>
      <c r="BC163" s="2">
        <f t="shared" si="46"/>
        <v>2</v>
      </c>
      <c r="BD163" s="2">
        <f t="shared" si="47"/>
        <v>1</v>
      </c>
      <c r="BF163" s="5"/>
    </row>
    <row r="164" spans="7:58" x14ac:dyDescent="0.35">
      <c r="G164" s="79" t="s">
        <v>3</v>
      </c>
      <c r="H164" s="82" t="s">
        <v>128</v>
      </c>
      <c r="I164" s="79" t="s">
        <v>110</v>
      </c>
      <c r="J164" s="79" t="s">
        <v>111</v>
      </c>
      <c r="K164" s="79" t="str">
        <f>IF('New GL Gauge'!$H$3&lt;2024,"Tramway","Tramway - Programmes, Operations and Technical")</f>
        <v>Tramway - Programmes, Operations and Technical</v>
      </c>
      <c r="L164" s="79" t="str">
        <f>IF('New GL Gauge'!$H$3&lt;2024,"Tramway","Tramway - Programmes, Operations and Technical")</f>
        <v>Tramway - Programmes, Operations and Technical</v>
      </c>
      <c r="M164" s="2" t="s">
        <v>67</v>
      </c>
      <c r="N164" s="2">
        <v>13</v>
      </c>
      <c r="O164" s="6">
        <f t="shared" si="33"/>
        <v>0</v>
      </c>
      <c r="U164" s="2">
        <f t="shared" si="38"/>
        <v>0</v>
      </c>
      <c r="V164" s="2">
        <f t="shared" si="39"/>
        <v>0</v>
      </c>
      <c r="W164" s="2">
        <f t="shared" si="40"/>
        <v>0</v>
      </c>
      <c r="Y164" s="5"/>
      <c r="Z164" s="6">
        <f t="shared" si="34"/>
        <v>21</v>
      </c>
      <c r="AA164" s="2">
        <v>9</v>
      </c>
      <c r="AB164" s="2">
        <v>4</v>
      </c>
      <c r="AC164" s="2">
        <v>4</v>
      </c>
      <c r="AD164" s="2">
        <v>4</v>
      </c>
      <c r="AE164" s="2">
        <v>0</v>
      </c>
      <c r="AF164" s="2">
        <f t="shared" si="41"/>
        <v>13</v>
      </c>
      <c r="AG164" s="2">
        <f t="shared" si="42"/>
        <v>4</v>
      </c>
      <c r="AH164" s="2">
        <f t="shared" si="43"/>
        <v>4</v>
      </c>
      <c r="AJ164" s="5"/>
      <c r="AK164" s="2">
        <f t="shared" si="32"/>
        <v>16</v>
      </c>
      <c r="AL164" s="2">
        <v>9</v>
      </c>
      <c r="AM164" s="2">
        <v>5</v>
      </c>
      <c r="AN164" s="2">
        <v>1</v>
      </c>
      <c r="AO164" s="2">
        <v>1</v>
      </c>
      <c r="AP164" s="2">
        <v>0</v>
      </c>
      <c r="AQ164" s="2">
        <f t="shared" si="35"/>
        <v>14</v>
      </c>
      <c r="AR164" s="2">
        <f t="shared" si="36"/>
        <v>1</v>
      </c>
      <c r="AS164" s="2">
        <f t="shared" si="37"/>
        <v>1</v>
      </c>
      <c r="AV164" s="6">
        <f t="shared" si="44"/>
        <v>8</v>
      </c>
      <c r="AW164" s="2">
        <v>3</v>
      </c>
      <c r="AX164" s="2">
        <v>4</v>
      </c>
      <c r="AY164" s="2">
        <v>0</v>
      </c>
      <c r="AZ164" s="2">
        <v>0</v>
      </c>
      <c r="BA164" s="2">
        <v>1</v>
      </c>
      <c r="BB164" s="2">
        <f t="shared" si="45"/>
        <v>7</v>
      </c>
      <c r="BC164" s="2">
        <f t="shared" si="46"/>
        <v>0</v>
      </c>
      <c r="BD164" s="2">
        <f t="shared" si="47"/>
        <v>1</v>
      </c>
      <c r="BF164" s="5"/>
    </row>
    <row r="165" spans="7:58" x14ac:dyDescent="0.35">
      <c r="G165" s="79" t="s">
        <v>3</v>
      </c>
      <c r="H165" s="82" t="s">
        <v>128</v>
      </c>
      <c r="I165" s="79" t="s">
        <v>110</v>
      </c>
      <c r="J165" s="79" t="s">
        <v>111</v>
      </c>
      <c r="K165" s="79" t="str">
        <f>IF('New GL Gauge'!$H$3&lt;2024,"Tramway","Tramway - Programmes, Operations and Technical")</f>
        <v>Tramway - Programmes, Operations and Technical</v>
      </c>
      <c r="L165" s="79" t="str">
        <f>IF('New GL Gauge'!$H$3&lt;2024,"Tramway","Tramway - Programmes, Operations and Technical")</f>
        <v>Tramway - Programmes, Operations and Technical</v>
      </c>
      <c r="M165" s="2" t="s">
        <v>67</v>
      </c>
      <c r="N165" s="2">
        <v>14</v>
      </c>
      <c r="O165" s="6">
        <f t="shared" si="33"/>
        <v>0</v>
      </c>
      <c r="U165" s="2">
        <f t="shared" si="38"/>
        <v>0</v>
      </c>
      <c r="V165" s="2">
        <f t="shared" si="39"/>
        <v>0</v>
      </c>
      <c r="W165" s="2">
        <f t="shared" si="40"/>
        <v>0</v>
      </c>
      <c r="Y165" s="5"/>
      <c r="Z165" s="6">
        <f t="shared" si="34"/>
        <v>21</v>
      </c>
      <c r="AA165" s="2">
        <v>6</v>
      </c>
      <c r="AB165" s="2">
        <v>4</v>
      </c>
      <c r="AC165" s="2">
        <v>2</v>
      </c>
      <c r="AD165" s="2">
        <v>7</v>
      </c>
      <c r="AE165" s="2">
        <v>2</v>
      </c>
      <c r="AF165" s="2">
        <f t="shared" si="41"/>
        <v>10</v>
      </c>
      <c r="AG165" s="2">
        <f t="shared" si="42"/>
        <v>2</v>
      </c>
      <c r="AH165" s="2">
        <f t="shared" si="43"/>
        <v>9</v>
      </c>
      <c r="AJ165" s="5"/>
      <c r="AK165" s="2">
        <f t="shared" si="32"/>
        <v>16</v>
      </c>
      <c r="AL165" s="2">
        <v>8</v>
      </c>
      <c r="AM165" s="2">
        <v>1</v>
      </c>
      <c r="AN165" s="2">
        <v>4</v>
      </c>
      <c r="AO165" s="2">
        <v>3</v>
      </c>
      <c r="AP165" s="2">
        <v>0</v>
      </c>
      <c r="AQ165" s="2">
        <f t="shared" si="35"/>
        <v>9</v>
      </c>
      <c r="AR165" s="2">
        <f t="shared" si="36"/>
        <v>4</v>
      </c>
      <c r="AS165" s="2">
        <f t="shared" si="37"/>
        <v>3</v>
      </c>
      <c r="AV165" s="6">
        <f t="shared" si="44"/>
        <v>8</v>
      </c>
      <c r="AW165" s="2">
        <v>4</v>
      </c>
      <c r="AX165" s="2">
        <v>1</v>
      </c>
      <c r="AY165" s="2">
        <v>2</v>
      </c>
      <c r="AZ165" s="2">
        <v>1</v>
      </c>
      <c r="BA165" s="2">
        <v>0</v>
      </c>
      <c r="BB165" s="2">
        <f t="shared" si="45"/>
        <v>5</v>
      </c>
      <c r="BC165" s="2">
        <f t="shared" si="46"/>
        <v>2</v>
      </c>
      <c r="BD165" s="2">
        <f t="shared" si="47"/>
        <v>1</v>
      </c>
      <c r="BF165" s="5"/>
    </row>
    <row r="166" spans="7:58" x14ac:dyDescent="0.35">
      <c r="G166" s="79" t="s">
        <v>3</v>
      </c>
      <c r="H166" s="82" t="s">
        <v>128</v>
      </c>
      <c r="I166" s="79" t="s">
        <v>110</v>
      </c>
      <c r="J166" s="79" t="s">
        <v>111</v>
      </c>
      <c r="K166" s="79" t="str">
        <f>IF('New GL Gauge'!$H$3&lt;2024,"Tramway","Tramway - Programmes, Operations and Technical")</f>
        <v>Tramway - Programmes, Operations and Technical</v>
      </c>
      <c r="L166" s="79" t="str">
        <f>IF('New GL Gauge'!$H$3&lt;2024,"Tramway","Tramway - Programmes, Operations and Technical")</f>
        <v>Tramway - Programmes, Operations and Technical</v>
      </c>
      <c r="M166" s="2" t="s">
        <v>67</v>
      </c>
      <c r="N166" s="2">
        <v>15</v>
      </c>
      <c r="O166" s="6">
        <f t="shared" si="33"/>
        <v>0</v>
      </c>
      <c r="U166" s="2">
        <f t="shared" si="38"/>
        <v>0</v>
      </c>
      <c r="V166" s="2">
        <f t="shared" si="39"/>
        <v>0</v>
      </c>
      <c r="W166" s="2">
        <f t="shared" si="40"/>
        <v>0</v>
      </c>
      <c r="Y166" s="5"/>
      <c r="Z166" s="6">
        <f t="shared" si="34"/>
        <v>21</v>
      </c>
      <c r="AA166" s="2">
        <v>8</v>
      </c>
      <c r="AB166" s="2">
        <v>4</v>
      </c>
      <c r="AC166" s="2">
        <v>6</v>
      </c>
      <c r="AD166" s="2">
        <v>1</v>
      </c>
      <c r="AE166" s="2">
        <v>2</v>
      </c>
      <c r="AF166" s="2">
        <f t="shared" si="41"/>
        <v>12</v>
      </c>
      <c r="AG166" s="2">
        <f t="shared" si="42"/>
        <v>6</v>
      </c>
      <c r="AH166" s="2">
        <f t="shared" si="43"/>
        <v>3</v>
      </c>
      <c r="AJ166" s="5"/>
      <c r="AK166" s="2">
        <f t="shared" si="32"/>
        <v>16</v>
      </c>
      <c r="AL166" s="2">
        <v>8</v>
      </c>
      <c r="AM166" s="2">
        <v>6</v>
      </c>
      <c r="AN166" s="2">
        <v>1</v>
      </c>
      <c r="AO166" s="2">
        <v>1</v>
      </c>
      <c r="AP166" s="2">
        <v>0</v>
      </c>
      <c r="AQ166" s="2">
        <f t="shared" si="35"/>
        <v>14</v>
      </c>
      <c r="AR166" s="2">
        <f t="shared" si="36"/>
        <v>1</v>
      </c>
      <c r="AS166" s="2">
        <f t="shared" si="37"/>
        <v>1</v>
      </c>
      <c r="AV166" s="6">
        <f t="shared" si="44"/>
        <v>8</v>
      </c>
      <c r="AW166" s="2">
        <v>3</v>
      </c>
      <c r="AX166" s="2">
        <v>4</v>
      </c>
      <c r="AY166" s="2">
        <v>1</v>
      </c>
      <c r="AZ166" s="2">
        <v>0</v>
      </c>
      <c r="BA166" s="2">
        <v>0</v>
      </c>
      <c r="BB166" s="2">
        <f t="shared" si="45"/>
        <v>7</v>
      </c>
      <c r="BC166" s="2">
        <f t="shared" si="46"/>
        <v>1</v>
      </c>
      <c r="BD166" s="2">
        <f t="shared" si="47"/>
        <v>0</v>
      </c>
      <c r="BF166" s="5"/>
    </row>
    <row r="167" spans="7:58" x14ac:dyDescent="0.35">
      <c r="G167" s="79" t="s">
        <v>3</v>
      </c>
      <c r="H167" s="82" t="s">
        <v>128</v>
      </c>
      <c r="I167" s="79" t="s">
        <v>110</v>
      </c>
      <c r="J167" s="79" t="s">
        <v>111</v>
      </c>
      <c r="K167" s="79" t="str">
        <f>IF('New GL Gauge'!$H$3&lt;2024,"Tramway","Tramway - Programmes, Operations and Technical")</f>
        <v>Tramway - Programmes, Operations and Technical</v>
      </c>
      <c r="L167" s="79" t="str">
        <f>IF('New GL Gauge'!$H$3&lt;2024,"Tramway","Tramway - Programmes, Operations and Technical")</f>
        <v>Tramway - Programmes, Operations and Technical</v>
      </c>
      <c r="M167" s="2" t="s">
        <v>67</v>
      </c>
      <c r="N167" s="2">
        <v>16</v>
      </c>
      <c r="O167" s="6">
        <f t="shared" si="33"/>
        <v>0</v>
      </c>
      <c r="U167" s="2">
        <f t="shared" si="38"/>
        <v>0</v>
      </c>
      <c r="V167" s="2">
        <f t="shared" si="39"/>
        <v>0</v>
      </c>
      <c r="W167" s="2">
        <f t="shared" si="40"/>
        <v>0</v>
      </c>
      <c r="Y167" s="5"/>
      <c r="Z167" s="6">
        <f t="shared" si="34"/>
        <v>21</v>
      </c>
      <c r="AA167" s="2">
        <v>8</v>
      </c>
      <c r="AB167" s="2">
        <v>4</v>
      </c>
      <c r="AC167" s="2">
        <v>4</v>
      </c>
      <c r="AD167" s="2">
        <v>3</v>
      </c>
      <c r="AE167" s="2">
        <v>2</v>
      </c>
      <c r="AF167" s="2">
        <f t="shared" si="41"/>
        <v>12</v>
      </c>
      <c r="AG167" s="2">
        <f t="shared" si="42"/>
        <v>4</v>
      </c>
      <c r="AH167" s="2">
        <f t="shared" si="43"/>
        <v>5</v>
      </c>
      <c r="AJ167" s="5"/>
      <c r="AK167" s="2">
        <f t="shared" si="32"/>
        <v>16</v>
      </c>
      <c r="AL167" s="2">
        <v>5</v>
      </c>
      <c r="AM167" s="2">
        <v>6</v>
      </c>
      <c r="AN167" s="2">
        <v>2</v>
      </c>
      <c r="AO167" s="2">
        <v>3</v>
      </c>
      <c r="AP167" s="2">
        <v>0</v>
      </c>
      <c r="AQ167" s="2">
        <f t="shared" si="35"/>
        <v>11</v>
      </c>
      <c r="AR167" s="2">
        <f t="shared" si="36"/>
        <v>2</v>
      </c>
      <c r="AS167" s="2">
        <f t="shared" si="37"/>
        <v>3</v>
      </c>
      <c r="AV167" s="6">
        <f t="shared" si="44"/>
        <v>8</v>
      </c>
      <c r="AW167" s="2">
        <v>3</v>
      </c>
      <c r="AX167" s="2">
        <v>3</v>
      </c>
      <c r="AY167" s="2">
        <v>0</v>
      </c>
      <c r="AZ167" s="2">
        <v>1</v>
      </c>
      <c r="BA167" s="2">
        <v>1</v>
      </c>
      <c r="BB167" s="2">
        <f t="shared" si="45"/>
        <v>6</v>
      </c>
      <c r="BC167" s="2">
        <f t="shared" si="46"/>
        <v>0</v>
      </c>
      <c r="BD167" s="2">
        <f t="shared" si="47"/>
        <v>2</v>
      </c>
      <c r="BF167" s="5"/>
    </row>
    <row r="168" spans="7:58" x14ac:dyDescent="0.35">
      <c r="G168" s="79" t="s">
        <v>3</v>
      </c>
      <c r="H168" s="82" t="s">
        <v>128</v>
      </c>
      <c r="I168" s="79" t="s">
        <v>110</v>
      </c>
      <c r="J168" s="79" t="s">
        <v>111</v>
      </c>
      <c r="K168" s="79" t="str">
        <f>IF('New GL Gauge'!$H$3&lt;2024,"Tramway","Tramway - Programmes, Operations and Technical")</f>
        <v>Tramway - Programmes, Operations and Technical</v>
      </c>
      <c r="L168" s="79" t="str">
        <f>IF('New GL Gauge'!$H$3&lt;2024,"Tramway","Tramway - Programmes, Operations and Technical")</f>
        <v>Tramway - Programmes, Operations and Technical</v>
      </c>
      <c r="M168" s="2" t="s">
        <v>67</v>
      </c>
      <c r="N168" s="2">
        <v>17</v>
      </c>
      <c r="O168" s="6">
        <f t="shared" si="33"/>
        <v>0</v>
      </c>
      <c r="U168" s="2">
        <f t="shared" si="38"/>
        <v>0</v>
      </c>
      <c r="V168" s="2">
        <f t="shared" si="39"/>
        <v>0</v>
      </c>
      <c r="W168" s="2">
        <f t="shared" si="40"/>
        <v>0</v>
      </c>
      <c r="Y168" s="5"/>
      <c r="Z168" s="6">
        <f t="shared" si="34"/>
        <v>21</v>
      </c>
      <c r="AA168" s="2">
        <v>9</v>
      </c>
      <c r="AB168" s="2">
        <v>2</v>
      </c>
      <c r="AC168" s="2">
        <v>6</v>
      </c>
      <c r="AD168" s="2">
        <v>4</v>
      </c>
      <c r="AE168" s="2">
        <v>0</v>
      </c>
      <c r="AF168" s="2">
        <f t="shared" si="41"/>
        <v>11</v>
      </c>
      <c r="AG168" s="2">
        <f t="shared" si="42"/>
        <v>6</v>
      </c>
      <c r="AH168" s="2">
        <f t="shared" si="43"/>
        <v>4</v>
      </c>
      <c r="AJ168" s="5"/>
      <c r="AK168" s="2">
        <f t="shared" si="32"/>
        <v>16</v>
      </c>
      <c r="AL168" s="2">
        <v>10</v>
      </c>
      <c r="AM168" s="2">
        <v>2</v>
      </c>
      <c r="AN168" s="2">
        <v>1</v>
      </c>
      <c r="AO168" s="2">
        <v>3</v>
      </c>
      <c r="AP168" s="2">
        <v>0</v>
      </c>
      <c r="AQ168" s="2">
        <f t="shared" si="35"/>
        <v>12</v>
      </c>
      <c r="AR168" s="2">
        <f t="shared" si="36"/>
        <v>1</v>
      </c>
      <c r="AS168" s="2">
        <f t="shared" si="37"/>
        <v>3</v>
      </c>
      <c r="AV168" s="6">
        <f t="shared" si="44"/>
        <v>8</v>
      </c>
      <c r="AW168" s="2">
        <v>3</v>
      </c>
      <c r="AX168" s="2">
        <v>2</v>
      </c>
      <c r="AY168" s="2">
        <v>1</v>
      </c>
      <c r="AZ168" s="2">
        <v>0</v>
      </c>
      <c r="BA168" s="2">
        <v>2</v>
      </c>
      <c r="BB168" s="2">
        <f t="shared" si="45"/>
        <v>5</v>
      </c>
      <c r="BC168" s="2">
        <f t="shared" si="46"/>
        <v>1</v>
      </c>
      <c r="BD168" s="2">
        <f t="shared" si="47"/>
        <v>2</v>
      </c>
      <c r="BF168" s="5"/>
    </row>
    <row r="169" spans="7:58" x14ac:dyDescent="0.35">
      <c r="G169" s="79" t="s">
        <v>3</v>
      </c>
      <c r="H169" s="82" t="s">
        <v>128</v>
      </c>
      <c r="I169" s="79" t="s">
        <v>110</v>
      </c>
      <c r="J169" s="79" t="s">
        <v>111</v>
      </c>
      <c r="K169" s="79" t="str">
        <f>IF('New GL Gauge'!$H$3&lt;2024,"Tramway","Tramway - Programmes, Operations and Technical")</f>
        <v>Tramway - Programmes, Operations and Technical</v>
      </c>
      <c r="L169" s="79" t="str">
        <f>IF('New GL Gauge'!$H$3&lt;2024,"Tramway","Tramway - Programmes, Operations and Technical")</f>
        <v>Tramway - Programmes, Operations and Technical</v>
      </c>
      <c r="M169" s="2" t="s">
        <v>67</v>
      </c>
      <c r="N169" s="2">
        <v>18</v>
      </c>
      <c r="O169" s="6">
        <f t="shared" si="33"/>
        <v>0</v>
      </c>
      <c r="U169" s="2">
        <f t="shared" si="38"/>
        <v>0</v>
      </c>
      <c r="V169" s="2">
        <f t="shared" si="39"/>
        <v>0</v>
      </c>
      <c r="W169" s="2">
        <f t="shared" si="40"/>
        <v>0</v>
      </c>
      <c r="Y169" s="5"/>
      <c r="Z169" s="6">
        <f t="shared" si="34"/>
        <v>21</v>
      </c>
      <c r="AA169" s="2">
        <v>8</v>
      </c>
      <c r="AB169" s="2">
        <v>7</v>
      </c>
      <c r="AC169" s="2">
        <v>4</v>
      </c>
      <c r="AD169" s="2">
        <v>2</v>
      </c>
      <c r="AE169" s="2">
        <v>0</v>
      </c>
      <c r="AF169" s="2">
        <f t="shared" si="41"/>
        <v>15</v>
      </c>
      <c r="AG169" s="2">
        <f t="shared" si="42"/>
        <v>4</v>
      </c>
      <c r="AH169" s="2">
        <f t="shared" si="43"/>
        <v>2</v>
      </c>
      <c r="AJ169" s="5"/>
      <c r="AK169" s="2">
        <f t="shared" si="32"/>
        <v>16</v>
      </c>
      <c r="AL169" s="2">
        <v>9</v>
      </c>
      <c r="AM169" s="2">
        <v>4</v>
      </c>
      <c r="AN169" s="2">
        <v>2</v>
      </c>
      <c r="AO169" s="2">
        <v>0</v>
      </c>
      <c r="AP169" s="2">
        <v>1</v>
      </c>
      <c r="AQ169" s="2">
        <f t="shared" si="35"/>
        <v>13</v>
      </c>
      <c r="AR169" s="2">
        <f t="shared" si="36"/>
        <v>2</v>
      </c>
      <c r="AS169" s="2">
        <f t="shared" si="37"/>
        <v>1</v>
      </c>
      <c r="AV169" s="6">
        <f t="shared" si="44"/>
        <v>8</v>
      </c>
      <c r="AW169" s="2">
        <v>3</v>
      </c>
      <c r="AX169" s="2">
        <v>1</v>
      </c>
      <c r="AY169" s="2">
        <v>4</v>
      </c>
      <c r="AZ169" s="2">
        <v>0</v>
      </c>
      <c r="BA169" s="2">
        <v>0</v>
      </c>
      <c r="BB169" s="2">
        <f t="shared" si="45"/>
        <v>4</v>
      </c>
      <c r="BC169" s="2">
        <f t="shared" si="46"/>
        <v>4</v>
      </c>
      <c r="BD169" s="2">
        <f t="shared" si="47"/>
        <v>0</v>
      </c>
      <c r="BF169" s="5"/>
    </row>
    <row r="170" spans="7:58" x14ac:dyDescent="0.35">
      <c r="G170" s="79" t="s">
        <v>3</v>
      </c>
      <c r="H170" s="82" t="s">
        <v>128</v>
      </c>
      <c r="I170" s="79" t="s">
        <v>110</v>
      </c>
      <c r="J170" s="79" t="s">
        <v>111</v>
      </c>
      <c r="K170" s="79" t="str">
        <f>IF('New GL Gauge'!$H$3&lt;2024,"Tramway","Tramway - Programmes, Operations and Technical")</f>
        <v>Tramway - Programmes, Operations and Technical</v>
      </c>
      <c r="L170" s="79" t="str">
        <f>IF('New GL Gauge'!$H$3&lt;2024,"Tramway","Tramway - Programmes, Operations and Technical")</f>
        <v>Tramway - Programmes, Operations and Technical</v>
      </c>
      <c r="M170" s="2" t="s">
        <v>76</v>
      </c>
      <c r="N170" s="2">
        <v>19</v>
      </c>
      <c r="O170" s="6">
        <f t="shared" si="33"/>
        <v>0</v>
      </c>
      <c r="U170" s="2">
        <f t="shared" si="38"/>
        <v>0</v>
      </c>
      <c r="V170" s="2">
        <f t="shared" si="39"/>
        <v>0</v>
      </c>
      <c r="W170" s="2">
        <f t="shared" si="40"/>
        <v>0</v>
      </c>
      <c r="Y170" s="5"/>
      <c r="Z170" s="6">
        <f t="shared" si="34"/>
        <v>21</v>
      </c>
      <c r="AA170" s="2">
        <v>8</v>
      </c>
      <c r="AB170" s="2">
        <v>7</v>
      </c>
      <c r="AC170" s="2">
        <v>2</v>
      </c>
      <c r="AD170" s="2">
        <v>4</v>
      </c>
      <c r="AE170" s="2">
        <v>0</v>
      </c>
      <c r="AF170" s="2">
        <f t="shared" si="41"/>
        <v>15</v>
      </c>
      <c r="AG170" s="2">
        <f t="shared" si="42"/>
        <v>2</v>
      </c>
      <c r="AH170" s="2">
        <f t="shared" si="43"/>
        <v>4</v>
      </c>
      <c r="AJ170" s="5"/>
      <c r="AK170" s="2">
        <f t="shared" si="32"/>
        <v>16</v>
      </c>
      <c r="AL170" s="2">
        <v>10</v>
      </c>
      <c r="AM170" s="2">
        <v>5</v>
      </c>
      <c r="AN170" s="2">
        <v>0</v>
      </c>
      <c r="AO170" s="2">
        <v>1</v>
      </c>
      <c r="AP170" s="2">
        <v>0</v>
      </c>
      <c r="AQ170" s="2">
        <f t="shared" si="35"/>
        <v>15</v>
      </c>
      <c r="AR170" s="2">
        <f t="shared" si="36"/>
        <v>0</v>
      </c>
      <c r="AS170" s="2">
        <f t="shared" si="37"/>
        <v>1</v>
      </c>
      <c r="AV170" s="6">
        <f t="shared" si="44"/>
        <v>8</v>
      </c>
      <c r="AW170" s="2">
        <v>4</v>
      </c>
      <c r="AX170" s="2">
        <v>3</v>
      </c>
      <c r="AY170" s="2">
        <v>0</v>
      </c>
      <c r="AZ170" s="2">
        <v>1</v>
      </c>
      <c r="BA170" s="2">
        <v>0</v>
      </c>
      <c r="BB170" s="2">
        <f t="shared" si="45"/>
        <v>7</v>
      </c>
      <c r="BC170" s="2">
        <f t="shared" si="46"/>
        <v>0</v>
      </c>
      <c r="BD170" s="2">
        <f t="shared" si="47"/>
        <v>1</v>
      </c>
      <c r="BF170" s="5"/>
    </row>
    <row r="171" spans="7:58" x14ac:dyDescent="0.35">
      <c r="G171" s="79" t="s">
        <v>3</v>
      </c>
      <c r="H171" s="82" t="s">
        <v>128</v>
      </c>
      <c r="I171" s="79" t="s">
        <v>110</v>
      </c>
      <c r="J171" s="79" t="s">
        <v>111</v>
      </c>
      <c r="K171" s="79" t="str">
        <f>IF('New GL Gauge'!$H$3&lt;2024,"Tramway","Tramway - Programmes, Operations and Technical")</f>
        <v>Tramway - Programmes, Operations and Technical</v>
      </c>
      <c r="L171" s="79" t="str">
        <f>IF('New GL Gauge'!$H$3&lt;2024,"Tramway","Tramway - Programmes, Operations and Technical")</f>
        <v>Tramway - Programmes, Operations and Technical</v>
      </c>
      <c r="M171" s="2" t="s">
        <v>76</v>
      </c>
      <c r="N171" s="2">
        <v>20</v>
      </c>
      <c r="O171" s="6">
        <f t="shared" si="33"/>
        <v>0</v>
      </c>
      <c r="U171" s="2">
        <f t="shared" si="38"/>
        <v>0</v>
      </c>
      <c r="V171" s="2">
        <f t="shared" si="39"/>
        <v>0</v>
      </c>
      <c r="W171" s="2">
        <f t="shared" si="40"/>
        <v>0</v>
      </c>
      <c r="Y171" s="5"/>
      <c r="Z171" s="6">
        <f t="shared" si="34"/>
        <v>21</v>
      </c>
      <c r="AA171" s="2">
        <v>7</v>
      </c>
      <c r="AB171" s="2">
        <v>7</v>
      </c>
      <c r="AC171" s="2">
        <v>4</v>
      </c>
      <c r="AD171" s="2">
        <v>3</v>
      </c>
      <c r="AE171" s="2">
        <v>0</v>
      </c>
      <c r="AF171" s="2">
        <f t="shared" si="41"/>
        <v>14</v>
      </c>
      <c r="AG171" s="2">
        <f t="shared" si="42"/>
        <v>4</v>
      </c>
      <c r="AH171" s="2">
        <f t="shared" si="43"/>
        <v>3</v>
      </c>
      <c r="AJ171" s="5"/>
      <c r="AK171" s="2">
        <f t="shared" si="32"/>
        <v>16</v>
      </c>
      <c r="AL171" s="2">
        <v>12</v>
      </c>
      <c r="AM171" s="2">
        <v>3</v>
      </c>
      <c r="AN171" s="2">
        <v>1</v>
      </c>
      <c r="AO171" s="2">
        <v>0</v>
      </c>
      <c r="AP171" s="2">
        <v>0</v>
      </c>
      <c r="AQ171" s="2">
        <f t="shared" si="35"/>
        <v>15</v>
      </c>
      <c r="AR171" s="2">
        <f t="shared" si="36"/>
        <v>1</v>
      </c>
      <c r="AS171" s="2">
        <f t="shared" si="37"/>
        <v>0</v>
      </c>
      <c r="AV171" s="6">
        <f t="shared" si="44"/>
        <v>8</v>
      </c>
      <c r="AW171" s="2">
        <v>6</v>
      </c>
      <c r="AX171" s="2">
        <v>2</v>
      </c>
      <c r="AY171" s="2">
        <v>0</v>
      </c>
      <c r="AZ171" s="2">
        <v>0</v>
      </c>
      <c r="BA171" s="2">
        <v>0</v>
      </c>
      <c r="BB171" s="2">
        <f t="shared" si="45"/>
        <v>8</v>
      </c>
      <c r="BC171" s="2">
        <f t="shared" si="46"/>
        <v>0</v>
      </c>
      <c r="BD171" s="2">
        <f t="shared" si="47"/>
        <v>0</v>
      </c>
      <c r="BF171" s="5"/>
    </row>
    <row r="172" spans="7:58" x14ac:dyDescent="0.35">
      <c r="G172" s="79" t="s">
        <v>3</v>
      </c>
      <c r="H172" s="82" t="s">
        <v>128</v>
      </c>
      <c r="I172" s="79" t="s">
        <v>110</v>
      </c>
      <c r="J172" s="79" t="s">
        <v>111</v>
      </c>
      <c r="K172" s="79" t="str">
        <f>IF('New GL Gauge'!$H$3&lt;2024,"Tramway","Tramway - Programmes, Operations and Technical")</f>
        <v>Tramway - Programmes, Operations and Technical</v>
      </c>
      <c r="L172" s="79" t="str">
        <f>IF('New GL Gauge'!$H$3&lt;2024,"Tramway","Tramway - Programmes, Operations and Technical")</f>
        <v>Tramway - Programmes, Operations and Technical</v>
      </c>
      <c r="M172" s="2" t="s">
        <v>76</v>
      </c>
      <c r="N172" s="2">
        <v>21</v>
      </c>
      <c r="O172" s="6">
        <f t="shared" si="33"/>
        <v>0</v>
      </c>
      <c r="U172" s="2">
        <f t="shared" si="38"/>
        <v>0</v>
      </c>
      <c r="V172" s="2">
        <f t="shared" si="39"/>
        <v>0</v>
      </c>
      <c r="W172" s="2">
        <f t="shared" si="40"/>
        <v>0</v>
      </c>
      <c r="Y172" s="5"/>
      <c r="Z172" s="6">
        <f t="shared" si="34"/>
        <v>21</v>
      </c>
      <c r="AA172" s="2">
        <v>8</v>
      </c>
      <c r="AB172" s="2">
        <v>8</v>
      </c>
      <c r="AC172" s="2">
        <v>2</v>
      </c>
      <c r="AD172" s="2">
        <v>3</v>
      </c>
      <c r="AE172" s="2">
        <v>0</v>
      </c>
      <c r="AF172" s="2">
        <f t="shared" si="41"/>
        <v>16</v>
      </c>
      <c r="AG172" s="2">
        <f t="shared" si="42"/>
        <v>2</v>
      </c>
      <c r="AH172" s="2">
        <f t="shared" si="43"/>
        <v>3</v>
      </c>
      <c r="AJ172" s="5"/>
      <c r="AK172" s="2">
        <f t="shared" si="32"/>
        <v>16</v>
      </c>
      <c r="AL172" s="2">
        <v>11</v>
      </c>
      <c r="AM172" s="2">
        <v>4</v>
      </c>
      <c r="AN172" s="2">
        <v>0</v>
      </c>
      <c r="AO172" s="2">
        <v>1</v>
      </c>
      <c r="AP172" s="2">
        <v>0</v>
      </c>
      <c r="AQ172" s="2">
        <f t="shared" si="35"/>
        <v>15</v>
      </c>
      <c r="AR172" s="2">
        <f t="shared" si="36"/>
        <v>0</v>
      </c>
      <c r="AS172" s="2">
        <f t="shared" si="37"/>
        <v>1</v>
      </c>
      <c r="AV172" s="6">
        <f t="shared" si="44"/>
        <v>8</v>
      </c>
      <c r="AW172" s="2">
        <v>5</v>
      </c>
      <c r="AX172" s="2">
        <v>3</v>
      </c>
      <c r="AY172" s="2">
        <v>0</v>
      </c>
      <c r="AZ172" s="2">
        <v>0</v>
      </c>
      <c r="BA172" s="2">
        <v>0</v>
      </c>
      <c r="BB172" s="2">
        <f t="shared" si="45"/>
        <v>8</v>
      </c>
      <c r="BC172" s="2">
        <f t="shared" si="46"/>
        <v>0</v>
      </c>
      <c r="BD172" s="2">
        <f t="shared" si="47"/>
        <v>0</v>
      </c>
      <c r="BF172" s="5"/>
    </row>
    <row r="173" spans="7:58" x14ac:dyDescent="0.35">
      <c r="G173" s="79" t="s">
        <v>3</v>
      </c>
      <c r="H173" s="82" t="s">
        <v>128</v>
      </c>
      <c r="I173" s="79" t="s">
        <v>110</v>
      </c>
      <c r="J173" s="79" t="s">
        <v>111</v>
      </c>
      <c r="K173" s="79" t="str">
        <f>IF('New GL Gauge'!$H$3&lt;2024,"Tramway","Tramway - Programmes, Operations and Technical")</f>
        <v>Tramway - Programmes, Operations and Technical</v>
      </c>
      <c r="L173" s="79" t="str">
        <f>IF('New GL Gauge'!$H$3&lt;2024,"Tramway","Tramway - Programmes, Operations and Technical")</f>
        <v>Tramway - Programmes, Operations and Technical</v>
      </c>
      <c r="M173" s="2" t="s">
        <v>76</v>
      </c>
      <c r="N173" s="2">
        <v>22</v>
      </c>
      <c r="O173" s="6">
        <f t="shared" si="33"/>
        <v>0</v>
      </c>
      <c r="U173" s="2">
        <f t="shared" si="38"/>
        <v>0</v>
      </c>
      <c r="V173" s="2">
        <f t="shared" si="39"/>
        <v>0</v>
      </c>
      <c r="W173" s="2">
        <f t="shared" si="40"/>
        <v>0</v>
      </c>
      <c r="Y173" s="5"/>
      <c r="Z173" s="6">
        <f t="shared" si="34"/>
        <v>21</v>
      </c>
      <c r="AA173" s="2">
        <v>16</v>
      </c>
      <c r="AB173" s="2">
        <v>2</v>
      </c>
      <c r="AC173" s="2">
        <v>2</v>
      </c>
      <c r="AD173" s="2">
        <v>1</v>
      </c>
      <c r="AE173" s="2">
        <v>0</v>
      </c>
      <c r="AF173" s="2">
        <f t="shared" si="41"/>
        <v>18</v>
      </c>
      <c r="AG173" s="2">
        <f t="shared" si="42"/>
        <v>2</v>
      </c>
      <c r="AH173" s="2">
        <f t="shared" si="43"/>
        <v>1</v>
      </c>
      <c r="AJ173" s="5"/>
      <c r="AK173" s="2">
        <f t="shared" si="32"/>
        <v>16</v>
      </c>
      <c r="AL173" s="2">
        <v>11</v>
      </c>
      <c r="AM173" s="2">
        <v>4</v>
      </c>
      <c r="AN173" s="2">
        <v>1</v>
      </c>
      <c r="AO173" s="2">
        <v>0</v>
      </c>
      <c r="AP173" s="2">
        <v>0</v>
      </c>
      <c r="AQ173" s="2">
        <f t="shared" si="35"/>
        <v>15</v>
      </c>
      <c r="AR173" s="2">
        <f t="shared" si="36"/>
        <v>1</v>
      </c>
      <c r="AS173" s="2">
        <f t="shared" si="37"/>
        <v>0</v>
      </c>
      <c r="AV173" s="6">
        <f t="shared" si="44"/>
        <v>8</v>
      </c>
      <c r="AW173" s="2">
        <v>7</v>
      </c>
      <c r="AX173" s="2">
        <v>1</v>
      </c>
      <c r="AY173" s="2">
        <v>0</v>
      </c>
      <c r="AZ173" s="2">
        <v>0</v>
      </c>
      <c r="BA173" s="2">
        <v>0</v>
      </c>
      <c r="BB173" s="2">
        <f t="shared" si="45"/>
        <v>8</v>
      </c>
      <c r="BC173" s="2">
        <f t="shared" si="46"/>
        <v>0</v>
      </c>
      <c r="BD173" s="2">
        <f t="shared" si="47"/>
        <v>0</v>
      </c>
      <c r="BF173" s="5"/>
    </row>
    <row r="174" spans="7:58" x14ac:dyDescent="0.35">
      <c r="G174" s="79" t="s">
        <v>3</v>
      </c>
      <c r="H174" s="82" t="s">
        <v>128</v>
      </c>
      <c r="I174" s="79" t="s">
        <v>110</v>
      </c>
      <c r="J174" s="79" t="s">
        <v>111</v>
      </c>
      <c r="K174" s="79" t="str">
        <f>IF('New GL Gauge'!$H$3&lt;2024,"Tramway","Tramway - Programmes, Operations and Technical")</f>
        <v>Tramway - Programmes, Operations and Technical</v>
      </c>
      <c r="L174" s="79" t="str">
        <f>IF('New GL Gauge'!$H$3&lt;2024,"Tramway","Tramway - Programmes, Operations and Technical")</f>
        <v>Tramway - Programmes, Operations and Technical</v>
      </c>
      <c r="M174" s="2" t="s">
        <v>76</v>
      </c>
      <c r="N174" s="2">
        <v>23</v>
      </c>
      <c r="O174" s="6">
        <f t="shared" si="33"/>
        <v>0</v>
      </c>
      <c r="U174" s="2">
        <f t="shared" si="38"/>
        <v>0</v>
      </c>
      <c r="V174" s="2">
        <f t="shared" si="39"/>
        <v>0</v>
      </c>
      <c r="W174" s="2">
        <f t="shared" si="40"/>
        <v>0</v>
      </c>
      <c r="Y174" s="5"/>
      <c r="Z174" s="6">
        <f t="shared" si="34"/>
        <v>21</v>
      </c>
      <c r="AA174" s="2">
        <v>13</v>
      </c>
      <c r="AB174" s="2">
        <v>5</v>
      </c>
      <c r="AC174" s="2">
        <v>3</v>
      </c>
      <c r="AD174" s="2">
        <v>0</v>
      </c>
      <c r="AE174" s="2">
        <v>0</v>
      </c>
      <c r="AF174" s="2">
        <f t="shared" si="41"/>
        <v>18</v>
      </c>
      <c r="AG174" s="2">
        <f t="shared" si="42"/>
        <v>3</v>
      </c>
      <c r="AH174" s="2">
        <f t="shared" si="43"/>
        <v>0</v>
      </c>
      <c r="AJ174" s="5"/>
      <c r="AK174" s="2">
        <f t="shared" si="32"/>
        <v>16</v>
      </c>
      <c r="AL174" s="2">
        <v>12</v>
      </c>
      <c r="AM174" s="2">
        <v>3</v>
      </c>
      <c r="AN174" s="2">
        <v>1</v>
      </c>
      <c r="AO174" s="2">
        <v>0</v>
      </c>
      <c r="AP174" s="2">
        <v>0</v>
      </c>
      <c r="AQ174" s="2">
        <f t="shared" si="35"/>
        <v>15</v>
      </c>
      <c r="AR174" s="2">
        <f t="shared" si="36"/>
        <v>1</v>
      </c>
      <c r="AS174" s="2">
        <f t="shared" si="37"/>
        <v>0</v>
      </c>
      <c r="AV174" s="6">
        <f t="shared" si="44"/>
        <v>8</v>
      </c>
      <c r="AW174" s="2">
        <v>8</v>
      </c>
      <c r="AX174" s="2">
        <v>0</v>
      </c>
      <c r="AY174" s="2">
        <v>0</v>
      </c>
      <c r="AZ174" s="2">
        <v>0</v>
      </c>
      <c r="BA174" s="2">
        <v>0</v>
      </c>
      <c r="BB174" s="2">
        <f t="shared" si="45"/>
        <v>8</v>
      </c>
      <c r="BC174" s="2">
        <f t="shared" si="46"/>
        <v>0</v>
      </c>
      <c r="BD174" s="2">
        <f t="shared" si="47"/>
        <v>0</v>
      </c>
      <c r="BF174" s="5"/>
    </row>
    <row r="175" spans="7:58" x14ac:dyDescent="0.35">
      <c r="G175" s="79" t="s">
        <v>3</v>
      </c>
      <c r="H175" s="82" t="s">
        <v>128</v>
      </c>
      <c r="I175" s="79" t="s">
        <v>110</v>
      </c>
      <c r="J175" s="79" t="s">
        <v>111</v>
      </c>
      <c r="K175" s="79" t="str">
        <f>IF('New GL Gauge'!$H$3&lt;2024,"Tramway","Tramway - Programmes, Operations and Technical")</f>
        <v>Tramway - Programmes, Operations and Technical</v>
      </c>
      <c r="L175" s="79" t="str">
        <f>IF('New GL Gauge'!$H$3&lt;2024,"Tramway","Tramway - Programmes, Operations and Technical")</f>
        <v>Tramway - Programmes, Operations and Technical</v>
      </c>
      <c r="M175" s="2" t="s">
        <v>76</v>
      </c>
      <c r="N175" s="2">
        <v>24</v>
      </c>
      <c r="O175" s="6">
        <f t="shared" si="33"/>
        <v>0</v>
      </c>
      <c r="U175" s="2">
        <f t="shared" si="38"/>
        <v>0</v>
      </c>
      <c r="V175" s="2">
        <f t="shared" si="39"/>
        <v>0</v>
      </c>
      <c r="W175" s="2">
        <f t="shared" si="40"/>
        <v>0</v>
      </c>
      <c r="Y175" s="5"/>
      <c r="Z175" s="6">
        <f t="shared" si="34"/>
        <v>21</v>
      </c>
      <c r="AA175" s="2">
        <v>8</v>
      </c>
      <c r="AB175" s="2">
        <v>7</v>
      </c>
      <c r="AC175" s="2">
        <v>2</v>
      </c>
      <c r="AD175" s="2">
        <v>4</v>
      </c>
      <c r="AE175" s="2">
        <v>0</v>
      </c>
      <c r="AF175" s="2">
        <f t="shared" si="41"/>
        <v>15</v>
      </c>
      <c r="AG175" s="2">
        <f t="shared" si="42"/>
        <v>2</v>
      </c>
      <c r="AH175" s="2">
        <f t="shared" si="43"/>
        <v>4</v>
      </c>
      <c r="AJ175" s="5"/>
      <c r="AK175" s="2">
        <f t="shared" si="32"/>
        <v>16</v>
      </c>
      <c r="AL175" s="2">
        <v>9</v>
      </c>
      <c r="AM175" s="2">
        <v>5</v>
      </c>
      <c r="AN175" s="2">
        <v>1</v>
      </c>
      <c r="AO175" s="2">
        <v>1</v>
      </c>
      <c r="AP175" s="2">
        <v>0</v>
      </c>
      <c r="AQ175" s="2">
        <f t="shared" si="35"/>
        <v>14</v>
      </c>
      <c r="AR175" s="2">
        <f t="shared" si="36"/>
        <v>1</v>
      </c>
      <c r="AS175" s="2">
        <f t="shared" si="37"/>
        <v>1</v>
      </c>
      <c r="AV175" s="6">
        <f t="shared" si="44"/>
        <v>8</v>
      </c>
      <c r="AW175" s="2">
        <v>5</v>
      </c>
      <c r="AX175" s="2">
        <v>3</v>
      </c>
      <c r="AY175" s="2">
        <v>0</v>
      </c>
      <c r="AZ175" s="2">
        <v>0</v>
      </c>
      <c r="BA175" s="2">
        <v>0</v>
      </c>
      <c r="BB175" s="2">
        <f t="shared" si="45"/>
        <v>8</v>
      </c>
      <c r="BC175" s="2">
        <f t="shared" si="46"/>
        <v>0</v>
      </c>
      <c r="BD175" s="2">
        <f t="shared" si="47"/>
        <v>0</v>
      </c>
      <c r="BF175" s="5"/>
    </row>
    <row r="176" spans="7:58" x14ac:dyDescent="0.35">
      <c r="G176" s="79" t="s">
        <v>3</v>
      </c>
      <c r="H176" s="82" t="s">
        <v>128</v>
      </c>
      <c r="I176" s="79" t="s">
        <v>110</v>
      </c>
      <c r="J176" s="79" t="s">
        <v>111</v>
      </c>
      <c r="K176" s="79" t="str">
        <f>IF('New GL Gauge'!$H$3&lt;2024,"Tramway","Tramway - Programmes, Operations and Technical")</f>
        <v>Tramway - Programmes, Operations and Technical</v>
      </c>
      <c r="L176" s="79" t="str">
        <f>IF('New GL Gauge'!$H$3&lt;2024,"Tramway","Tramway - Programmes, Operations and Technical")</f>
        <v>Tramway - Programmes, Operations and Technical</v>
      </c>
      <c r="M176" s="2" t="s">
        <v>76</v>
      </c>
      <c r="N176" s="2">
        <v>25</v>
      </c>
      <c r="O176" s="6">
        <f t="shared" si="33"/>
        <v>0</v>
      </c>
      <c r="U176" s="2">
        <f t="shared" si="38"/>
        <v>0</v>
      </c>
      <c r="V176" s="2">
        <f t="shared" si="39"/>
        <v>0</v>
      </c>
      <c r="W176" s="2">
        <f t="shared" si="40"/>
        <v>0</v>
      </c>
      <c r="Y176" s="5"/>
      <c r="Z176" s="6">
        <f t="shared" si="34"/>
        <v>21</v>
      </c>
      <c r="AA176" s="2">
        <v>10</v>
      </c>
      <c r="AB176" s="2">
        <v>6</v>
      </c>
      <c r="AC176" s="2">
        <v>5</v>
      </c>
      <c r="AD176" s="2">
        <v>0</v>
      </c>
      <c r="AE176" s="2">
        <v>0</v>
      </c>
      <c r="AF176" s="2">
        <f t="shared" si="41"/>
        <v>16</v>
      </c>
      <c r="AG176" s="2">
        <f t="shared" si="42"/>
        <v>5</v>
      </c>
      <c r="AH176" s="2">
        <f t="shared" si="43"/>
        <v>0</v>
      </c>
      <c r="AJ176" s="5"/>
      <c r="AK176" s="2">
        <f t="shared" si="32"/>
        <v>16</v>
      </c>
      <c r="AL176" s="2">
        <v>12</v>
      </c>
      <c r="AM176" s="2">
        <v>3</v>
      </c>
      <c r="AN176" s="2">
        <v>1</v>
      </c>
      <c r="AO176" s="2">
        <v>0</v>
      </c>
      <c r="AP176" s="2">
        <v>0</v>
      </c>
      <c r="AQ176" s="2">
        <f t="shared" si="35"/>
        <v>15</v>
      </c>
      <c r="AR176" s="2">
        <f t="shared" si="36"/>
        <v>1</v>
      </c>
      <c r="AS176" s="2">
        <f t="shared" si="37"/>
        <v>0</v>
      </c>
      <c r="AV176" s="6">
        <f t="shared" si="44"/>
        <v>8</v>
      </c>
      <c r="AW176" s="2">
        <v>5</v>
      </c>
      <c r="AX176" s="2">
        <v>2</v>
      </c>
      <c r="AY176" s="2">
        <v>1</v>
      </c>
      <c r="AZ176" s="2">
        <v>0</v>
      </c>
      <c r="BA176" s="2">
        <v>0</v>
      </c>
      <c r="BB176" s="2">
        <f t="shared" si="45"/>
        <v>7</v>
      </c>
      <c r="BC176" s="2">
        <f t="shared" si="46"/>
        <v>1</v>
      </c>
      <c r="BD176" s="2">
        <f t="shared" si="47"/>
        <v>0</v>
      </c>
      <c r="BF176" s="5"/>
    </row>
    <row r="177" spans="7:58" x14ac:dyDescent="0.35">
      <c r="G177" s="79" t="s">
        <v>3</v>
      </c>
      <c r="H177" s="82" t="s">
        <v>128</v>
      </c>
      <c r="I177" s="79" t="s">
        <v>110</v>
      </c>
      <c r="J177" s="79" t="s">
        <v>111</v>
      </c>
      <c r="K177" s="79" t="str">
        <f>IF('New GL Gauge'!$H$3&lt;2024,"Tramway","Tramway - Programmes, Operations and Technical")</f>
        <v>Tramway - Programmes, Operations and Technical</v>
      </c>
      <c r="L177" s="79" t="str">
        <f>IF('New GL Gauge'!$H$3&lt;2024,"Tramway","Tramway - Programmes, Operations and Technical")</f>
        <v>Tramway - Programmes, Operations and Technical</v>
      </c>
      <c r="M177" s="2" t="s">
        <v>76</v>
      </c>
      <c r="N177" s="2">
        <v>26</v>
      </c>
      <c r="O177" s="6">
        <f t="shared" si="33"/>
        <v>0</v>
      </c>
      <c r="U177" s="2">
        <f t="shared" si="38"/>
        <v>0</v>
      </c>
      <c r="V177" s="2">
        <f t="shared" si="39"/>
        <v>0</v>
      </c>
      <c r="W177" s="2">
        <f t="shared" si="40"/>
        <v>0</v>
      </c>
      <c r="Y177" s="5"/>
      <c r="Z177" s="6">
        <f t="shared" si="34"/>
        <v>21</v>
      </c>
      <c r="AA177" s="2">
        <v>8</v>
      </c>
      <c r="AB177" s="2">
        <v>8</v>
      </c>
      <c r="AC177" s="2">
        <v>4</v>
      </c>
      <c r="AD177" s="2">
        <v>1</v>
      </c>
      <c r="AE177" s="2">
        <v>0</v>
      </c>
      <c r="AF177" s="2">
        <f t="shared" si="41"/>
        <v>16</v>
      </c>
      <c r="AG177" s="2">
        <f t="shared" si="42"/>
        <v>4</v>
      </c>
      <c r="AH177" s="2">
        <f t="shared" si="43"/>
        <v>1</v>
      </c>
      <c r="AJ177" s="5"/>
      <c r="AK177" s="2">
        <f t="shared" si="32"/>
        <v>16</v>
      </c>
      <c r="AL177" s="2">
        <v>11</v>
      </c>
      <c r="AM177" s="2">
        <v>4</v>
      </c>
      <c r="AN177" s="2">
        <v>0</v>
      </c>
      <c r="AO177" s="2">
        <v>1</v>
      </c>
      <c r="AP177" s="2">
        <v>0</v>
      </c>
      <c r="AQ177" s="2">
        <f t="shared" si="35"/>
        <v>15</v>
      </c>
      <c r="AR177" s="2">
        <f t="shared" si="36"/>
        <v>0</v>
      </c>
      <c r="AS177" s="2">
        <f t="shared" si="37"/>
        <v>1</v>
      </c>
      <c r="AV177" s="6">
        <f t="shared" si="44"/>
        <v>8</v>
      </c>
      <c r="AW177" s="2">
        <v>6</v>
      </c>
      <c r="AX177" s="2">
        <v>2</v>
      </c>
      <c r="AY177" s="2">
        <v>0</v>
      </c>
      <c r="AZ177" s="2">
        <v>0</v>
      </c>
      <c r="BA177" s="2">
        <v>0</v>
      </c>
      <c r="BB177" s="2">
        <f t="shared" si="45"/>
        <v>8</v>
      </c>
      <c r="BC177" s="2">
        <f t="shared" si="46"/>
        <v>0</v>
      </c>
      <c r="BD177" s="2">
        <f t="shared" si="47"/>
        <v>0</v>
      </c>
      <c r="BF177" s="5"/>
    </row>
    <row r="178" spans="7:58" x14ac:dyDescent="0.35">
      <c r="G178" s="79" t="s">
        <v>3</v>
      </c>
      <c r="H178" s="82" t="s">
        <v>128</v>
      </c>
      <c r="I178" s="79" t="s">
        <v>110</v>
      </c>
      <c r="J178" s="79" t="s">
        <v>111</v>
      </c>
      <c r="K178" s="79" t="str">
        <f>IF('New GL Gauge'!$H$3&lt;2024,"Tramway","Tramway - Programmes, Operations and Technical")</f>
        <v>Tramway - Programmes, Operations and Technical</v>
      </c>
      <c r="L178" s="79" t="str">
        <f>IF('New GL Gauge'!$H$3&lt;2024,"Tramway","Tramway - Programmes, Operations and Technical")</f>
        <v>Tramway - Programmes, Operations and Technical</v>
      </c>
      <c r="M178" s="2" t="s">
        <v>76</v>
      </c>
      <c r="N178" s="2">
        <v>27</v>
      </c>
      <c r="O178" s="6">
        <f t="shared" si="33"/>
        <v>0</v>
      </c>
      <c r="U178" s="2">
        <f t="shared" si="38"/>
        <v>0</v>
      </c>
      <c r="V178" s="2">
        <f t="shared" si="39"/>
        <v>0</v>
      </c>
      <c r="W178" s="2">
        <f t="shared" si="40"/>
        <v>0</v>
      </c>
      <c r="Y178" s="5"/>
      <c r="Z178" s="6">
        <f t="shared" si="34"/>
        <v>21</v>
      </c>
      <c r="AA178" s="2">
        <v>8</v>
      </c>
      <c r="AB178" s="2">
        <v>7</v>
      </c>
      <c r="AC178" s="2">
        <v>6</v>
      </c>
      <c r="AD178" s="2">
        <v>0</v>
      </c>
      <c r="AE178" s="2">
        <v>0</v>
      </c>
      <c r="AF178" s="2">
        <f t="shared" si="41"/>
        <v>15</v>
      </c>
      <c r="AG178" s="2">
        <f t="shared" si="42"/>
        <v>6</v>
      </c>
      <c r="AH178" s="2">
        <f t="shared" si="43"/>
        <v>0</v>
      </c>
      <c r="AJ178" s="5"/>
      <c r="AK178" s="2">
        <f t="shared" si="32"/>
        <v>16</v>
      </c>
      <c r="AL178" s="2">
        <v>9</v>
      </c>
      <c r="AM178" s="2">
        <v>6</v>
      </c>
      <c r="AN178" s="2">
        <v>0</v>
      </c>
      <c r="AO178" s="2">
        <v>1</v>
      </c>
      <c r="AP178" s="2">
        <v>0</v>
      </c>
      <c r="AQ178" s="2">
        <f t="shared" si="35"/>
        <v>15</v>
      </c>
      <c r="AR178" s="2">
        <f t="shared" si="36"/>
        <v>0</v>
      </c>
      <c r="AS178" s="2">
        <f t="shared" si="37"/>
        <v>1</v>
      </c>
      <c r="AV178" s="6">
        <f t="shared" si="44"/>
        <v>8</v>
      </c>
      <c r="AW178" s="2">
        <v>5</v>
      </c>
      <c r="AX178" s="2">
        <v>3</v>
      </c>
      <c r="AY178" s="2">
        <v>0</v>
      </c>
      <c r="AZ178" s="2">
        <v>0</v>
      </c>
      <c r="BA178" s="2">
        <v>0</v>
      </c>
      <c r="BB178" s="2">
        <f t="shared" si="45"/>
        <v>8</v>
      </c>
      <c r="BC178" s="2">
        <f t="shared" si="46"/>
        <v>0</v>
      </c>
      <c r="BD178" s="2">
        <f t="shared" si="47"/>
        <v>0</v>
      </c>
      <c r="BF178" s="5"/>
    </row>
    <row r="179" spans="7:58" x14ac:dyDescent="0.35">
      <c r="G179" s="79" t="s">
        <v>3</v>
      </c>
      <c r="H179" s="82" t="s">
        <v>128</v>
      </c>
      <c r="I179" s="79" t="s">
        <v>110</v>
      </c>
      <c r="J179" s="79" t="s">
        <v>111</v>
      </c>
      <c r="K179" s="79" t="str">
        <f>IF('New GL Gauge'!$H$3&lt;2024,"Tramway","Tramway - Programmes, Operations and Technical")</f>
        <v>Tramway - Programmes, Operations and Technical</v>
      </c>
      <c r="L179" s="79" t="str">
        <f>IF('New GL Gauge'!$H$3&lt;2024,"Tramway","Tramway - Programmes, Operations and Technical")</f>
        <v>Tramway - Programmes, Operations and Technical</v>
      </c>
      <c r="M179" s="2" t="s">
        <v>76</v>
      </c>
      <c r="N179" s="2">
        <v>28</v>
      </c>
      <c r="O179" s="6">
        <f t="shared" si="33"/>
        <v>0</v>
      </c>
      <c r="U179" s="2">
        <f t="shared" si="38"/>
        <v>0</v>
      </c>
      <c r="V179" s="2">
        <f t="shared" si="39"/>
        <v>0</v>
      </c>
      <c r="W179" s="2">
        <f t="shared" si="40"/>
        <v>0</v>
      </c>
      <c r="Y179" s="5"/>
      <c r="Z179" s="6">
        <f t="shared" si="34"/>
        <v>21</v>
      </c>
      <c r="AA179" s="2">
        <v>13</v>
      </c>
      <c r="AB179" s="2">
        <v>5</v>
      </c>
      <c r="AC179" s="2">
        <v>2</v>
      </c>
      <c r="AD179" s="2">
        <v>1</v>
      </c>
      <c r="AE179" s="2">
        <v>0</v>
      </c>
      <c r="AF179" s="2">
        <f t="shared" si="41"/>
        <v>18</v>
      </c>
      <c r="AG179" s="2">
        <f t="shared" si="42"/>
        <v>2</v>
      </c>
      <c r="AH179" s="2">
        <f t="shared" si="43"/>
        <v>1</v>
      </c>
      <c r="AJ179" s="5"/>
      <c r="AK179" s="2">
        <f t="shared" si="32"/>
        <v>16</v>
      </c>
      <c r="AL179" s="2">
        <v>11</v>
      </c>
      <c r="AM179" s="2">
        <v>4</v>
      </c>
      <c r="AN179" s="2">
        <v>1</v>
      </c>
      <c r="AO179" s="2">
        <v>0</v>
      </c>
      <c r="AP179" s="2">
        <v>0</v>
      </c>
      <c r="AQ179" s="2">
        <f t="shared" si="35"/>
        <v>15</v>
      </c>
      <c r="AR179" s="2">
        <f t="shared" si="36"/>
        <v>1</v>
      </c>
      <c r="AS179" s="2">
        <f t="shared" si="37"/>
        <v>0</v>
      </c>
      <c r="AV179" s="6">
        <f t="shared" si="44"/>
        <v>8</v>
      </c>
      <c r="AW179" s="2">
        <v>5</v>
      </c>
      <c r="AX179" s="2">
        <v>1</v>
      </c>
      <c r="AY179" s="2">
        <v>2</v>
      </c>
      <c r="AZ179" s="2">
        <v>0</v>
      </c>
      <c r="BA179" s="2">
        <v>0</v>
      </c>
      <c r="BB179" s="2">
        <f t="shared" si="45"/>
        <v>6</v>
      </c>
      <c r="BC179" s="2">
        <f t="shared" si="46"/>
        <v>2</v>
      </c>
      <c r="BD179" s="2">
        <f t="shared" si="47"/>
        <v>0</v>
      </c>
      <c r="BF179" s="5"/>
    </row>
    <row r="180" spans="7:58" x14ac:dyDescent="0.35">
      <c r="G180" s="79" t="s">
        <v>3</v>
      </c>
      <c r="H180" s="82" t="s">
        <v>128</v>
      </c>
      <c r="I180" s="79" t="s">
        <v>110</v>
      </c>
      <c r="J180" s="79" t="s">
        <v>111</v>
      </c>
      <c r="K180" s="79" t="str">
        <f>IF('New GL Gauge'!$H$3&lt;2024,"Tramway","Tramway - Programmes, Operations and Technical")</f>
        <v>Tramway - Programmes, Operations and Technical</v>
      </c>
      <c r="L180" s="79" t="str">
        <f>IF('New GL Gauge'!$H$3&lt;2024,"Tramway","Tramway - Programmes, Operations and Technical")</f>
        <v>Tramway - Programmes, Operations and Technical</v>
      </c>
      <c r="M180" s="2" t="s">
        <v>76</v>
      </c>
      <c r="N180" s="2">
        <v>29</v>
      </c>
      <c r="O180" s="6">
        <f t="shared" si="33"/>
        <v>0</v>
      </c>
      <c r="U180" s="2">
        <f t="shared" si="38"/>
        <v>0</v>
      </c>
      <c r="V180" s="2">
        <f t="shared" si="39"/>
        <v>0</v>
      </c>
      <c r="W180" s="2">
        <f t="shared" si="40"/>
        <v>0</v>
      </c>
      <c r="Y180" s="5"/>
      <c r="Z180" s="6">
        <f t="shared" si="34"/>
        <v>21</v>
      </c>
      <c r="AA180" s="2">
        <v>8</v>
      </c>
      <c r="AB180" s="2">
        <v>7</v>
      </c>
      <c r="AC180" s="2">
        <v>3</v>
      </c>
      <c r="AD180" s="2">
        <v>3</v>
      </c>
      <c r="AE180" s="2">
        <v>0</v>
      </c>
      <c r="AF180" s="2">
        <f t="shared" si="41"/>
        <v>15</v>
      </c>
      <c r="AG180" s="2">
        <f t="shared" si="42"/>
        <v>3</v>
      </c>
      <c r="AH180" s="2">
        <f t="shared" si="43"/>
        <v>3</v>
      </c>
      <c r="AJ180" s="5"/>
      <c r="AK180" s="2">
        <f t="shared" si="32"/>
        <v>16</v>
      </c>
      <c r="AL180" s="2">
        <v>11</v>
      </c>
      <c r="AM180" s="2">
        <v>4</v>
      </c>
      <c r="AN180" s="2">
        <v>1</v>
      </c>
      <c r="AO180" s="2">
        <v>0</v>
      </c>
      <c r="AP180" s="2">
        <v>0</v>
      </c>
      <c r="AQ180" s="2">
        <f t="shared" si="35"/>
        <v>15</v>
      </c>
      <c r="AR180" s="2">
        <f t="shared" si="36"/>
        <v>1</v>
      </c>
      <c r="AS180" s="2">
        <f t="shared" si="37"/>
        <v>0</v>
      </c>
      <c r="AV180" s="6">
        <f t="shared" si="44"/>
        <v>8</v>
      </c>
      <c r="AW180" s="2">
        <v>3</v>
      </c>
      <c r="AX180" s="2">
        <v>3</v>
      </c>
      <c r="AY180" s="2">
        <v>2</v>
      </c>
      <c r="AZ180" s="2">
        <v>0</v>
      </c>
      <c r="BA180" s="2">
        <v>0</v>
      </c>
      <c r="BB180" s="2">
        <f t="shared" si="45"/>
        <v>6</v>
      </c>
      <c r="BC180" s="2">
        <f t="shared" si="46"/>
        <v>2</v>
      </c>
      <c r="BD180" s="2">
        <f t="shared" si="47"/>
        <v>0</v>
      </c>
      <c r="BF180" s="5"/>
    </row>
    <row r="181" spans="7:58" x14ac:dyDescent="0.35">
      <c r="G181" s="79" t="s">
        <v>3</v>
      </c>
      <c r="H181" s="82" t="s">
        <v>128</v>
      </c>
      <c r="I181" s="79" t="s">
        <v>110</v>
      </c>
      <c r="J181" s="79" t="s">
        <v>111</v>
      </c>
      <c r="K181" s="79" t="str">
        <f>IF('New GL Gauge'!$H$3&lt;2024,"Tramway","Tramway - Programmes, Operations and Technical")</f>
        <v>Tramway - Programmes, Operations and Technical</v>
      </c>
      <c r="L181" s="79" t="str">
        <f>IF('New GL Gauge'!$H$3&lt;2024,"Tramway","Tramway - Programmes, Operations and Technical")</f>
        <v>Tramway - Programmes, Operations and Technical</v>
      </c>
      <c r="M181" s="2" t="s">
        <v>76</v>
      </c>
      <c r="N181" s="2">
        <v>30</v>
      </c>
      <c r="O181" s="6">
        <f t="shared" si="33"/>
        <v>0</v>
      </c>
      <c r="U181" s="2">
        <f t="shared" si="38"/>
        <v>0</v>
      </c>
      <c r="V181" s="2">
        <f t="shared" si="39"/>
        <v>0</v>
      </c>
      <c r="W181" s="2">
        <f t="shared" si="40"/>
        <v>0</v>
      </c>
      <c r="Y181" s="5"/>
      <c r="Z181" s="6">
        <f t="shared" si="34"/>
        <v>21</v>
      </c>
      <c r="AA181" s="2">
        <v>11</v>
      </c>
      <c r="AB181" s="2">
        <v>7</v>
      </c>
      <c r="AC181" s="2">
        <v>3</v>
      </c>
      <c r="AD181" s="2">
        <v>0</v>
      </c>
      <c r="AE181" s="2">
        <v>0</v>
      </c>
      <c r="AF181" s="2">
        <f t="shared" si="41"/>
        <v>18</v>
      </c>
      <c r="AG181" s="2">
        <f t="shared" si="42"/>
        <v>3</v>
      </c>
      <c r="AH181" s="2">
        <f t="shared" si="43"/>
        <v>0</v>
      </c>
      <c r="AJ181" s="5"/>
      <c r="AK181" s="2">
        <f t="shared" si="32"/>
        <v>16</v>
      </c>
      <c r="AL181" s="2">
        <v>13</v>
      </c>
      <c r="AM181" s="2">
        <v>2</v>
      </c>
      <c r="AN181" s="2">
        <v>1</v>
      </c>
      <c r="AO181" s="2">
        <v>0</v>
      </c>
      <c r="AP181" s="2">
        <v>0</v>
      </c>
      <c r="AQ181" s="2">
        <f t="shared" si="35"/>
        <v>15</v>
      </c>
      <c r="AR181" s="2">
        <f t="shared" si="36"/>
        <v>1</v>
      </c>
      <c r="AS181" s="2">
        <f t="shared" si="37"/>
        <v>0</v>
      </c>
      <c r="AV181" s="6">
        <f t="shared" si="44"/>
        <v>8</v>
      </c>
      <c r="AW181" s="2">
        <v>5</v>
      </c>
      <c r="AX181" s="2">
        <v>3</v>
      </c>
      <c r="AY181" s="2">
        <v>0</v>
      </c>
      <c r="AZ181" s="2">
        <v>0</v>
      </c>
      <c r="BA181" s="2">
        <v>0</v>
      </c>
      <c r="BB181" s="2">
        <f t="shared" si="45"/>
        <v>8</v>
      </c>
      <c r="BC181" s="2">
        <f t="shared" si="46"/>
        <v>0</v>
      </c>
      <c r="BD181" s="2">
        <f t="shared" si="47"/>
        <v>0</v>
      </c>
      <c r="BF181" s="5"/>
    </row>
    <row r="182" spans="7:58" x14ac:dyDescent="0.35">
      <c r="G182" s="79" t="s">
        <v>3</v>
      </c>
      <c r="H182" s="82" t="s">
        <v>128</v>
      </c>
      <c r="I182" s="79" t="s">
        <v>110</v>
      </c>
      <c r="J182" s="79" t="str">
        <f>IF('New GL Gauge'!$H$3&lt;2025,"Cultural Venues","Concert Halls")</f>
        <v>Concert Halls</v>
      </c>
      <c r="K182" s="79" t="str">
        <f>IF('New GL Gauge'!$H$3&lt;2025,"Cultural Venues","Concert Halls")</f>
        <v>Concert Halls</v>
      </c>
      <c r="L182" s="79" t="str">
        <f>IF('New GL Gauge'!$H$3&lt;2025,"Cultural Venues","Concert Halls")</f>
        <v>Concert Halls</v>
      </c>
      <c r="M182" s="2" t="s">
        <v>3</v>
      </c>
      <c r="N182" s="2">
        <v>1</v>
      </c>
      <c r="O182" s="6">
        <f t="shared" ref="O182:O211" si="48">SUM(U182:W182)</f>
        <v>0</v>
      </c>
      <c r="U182" s="2">
        <f t="shared" si="38"/>
        <v>0</v>
      </c>
      <c r="V182" s="2">
        <f t="shared" si="39"/>
        <v>0</v>
      </c>
      <c r="W182" s="2">
        <f t="shared" si="40"/>
        <v>0</v>
      </c>
      <c r="X182" s="2">
        <f>MAX(O182:O211)</f>
        <v>0</v>
      </c>
      <c r="Y182" s="5">
        <v>64</v>
      </c>
      <c r="Z182" s="6">
        <f t="shared" ref="Z182:Z211" si="49">SUM(AF182:AH182)</f>
        <v>0</v>
      </c>
      <c r="AA182" s="2">
        <v>0</v>
      </c>
      <c r="AB182" s="2">
        <v>0</v>
      </c>
      <c r="AC182" s="2">
        <v>0</v>
      </c>
      <c r="AD182" s="2">
        <v>0</v>
      </c>
      <c r="AE182" s="2">
        <v>0</v>
      </c>
      <c r="AF182" s="2">
        <f t="shared" si="41"/>
        <v>0</v>
      </c>
      <c r="AG182" s="2">
        <f t="shared" si="42"/>
        <v>0</v>
      </c>
      <c r="AH182" s="2">
        <f t="shared" si="43"/>
        <v>0</v>
      </c>
      <c r="AI182" s="2">
        <f>MAX(Z182:Z211)</f>
        <v>0</v>
      </c>
      <c r="AJ182" s="5"/>
      <c r="AK182" s="2">
        <f t="shared" ref="AK182:AK196" si="50">SUM(AQ182:AS182)</f>
        <v>0</v>
      </c>
      <c r="AL182" s="2">
        <v>0</v>
      </c>
      <c r="AM182" s="2">
        <v>0</v>
      </c>
      <c r="AN182" s="2">
        <v>0</v>
      </c>
      <c r="AO182" s="2">
        <v>0</v>
      </c>
      <c r="AP182" s="2">
        <v>0</v>
      </c>
      <c r="AQ182" s="2">
        <f t="shared" si="35"/>
        <v>0</v>
      </c>
      <c r="AR182" s="2">
        <f t="shared" si="36"/>
        <v>0</v>
      </c>
      <c r="AS182" s="2">
        <f t="shared" si="37"/>
        <v>0</v>
      </c>
      <c r="AT182" s="2">
        <f>ROUND(SUM(AK182:AK211)/30,0)</f>
        <v>0</v>
      </c>
      <c r="AU182" s="2">
        <v>0</v>
      </c>
      <c r="AV182" s="6">
        <f t="shared" si="44"/>
        <v>0</v>
      </c>
      <c r="AW182" s="2">
        <v>0</v>
      </c>
      <c r="AX182" s="2">
        <v>0</v>
      </c>
      <c r="AY182" s="2">
        <v>0</v>
      </c>
      <c r="AZ182" s="2">
        <v>0</v>
      </c>
      <c r="BA182" s="2">
        <v>0</v>
      </c>
      <c r="BB182" s="2">
        <f t="shared" si="45"/>
        <v>0</v>
      </c>
      <c r="BC182" s="2">
        <f t="shared" si="46"/>
        <v>0</v>
      </c>
      <c r="BD182" s="2">
        <f t="shared" si="47"/>
        <v>0</v>
      </c>
      <c r="BE182" s="2">
        <f>ROUND(SUM(AV182:AV211)/30,0)</f>
        <v>0</v>
      </c>
      <c r="BF182" s="5">
        <v>0</v>
      </c>
    </row>
    <row r="183" spans="7:58" x14ac:dyDescent="0.35">
      <c r="G183" s="79" t="s">
        <v>3</v>
      </c>
      <c r="H183" s="82" t="s">
        <v>128</v>
      </c>
      <c r="I183" s="79" t="s">
        <v>110</v>
      </c>
      <c r="J183" s="79" t="str">
        <f>IF('New GL Gauge'!$H$3&lt;2025,"Cultural Venues","Concert Halls")</f>
        <v>Concert Halls</v>
      </c>
      <c r="K183" s="79" t="str">
        <f>IF('New GL Gauge'!$H$3&lt;2025,"Cultural Venues","Concert Halls")</f>
        <v>Concert Halls</v>
      </c>
      <c r="L183" s="79" t="str">
        <f>IF('New GL Gauge'!$H$3&lt;2025,"Cultural Venues","Concert Halls")</f>
        <v>Concert Halls</v>
      </c>
      <c r="M183" s="2" t="s">
        <v>3</v>
      </c>
      <c r="N183" s="2">
        <v>2</v>
      </c>
      <c r="O183" s="6">
        <f t="shared" si="48"/>
        <v>0</v>
      </c>
      <c r="U183" s="2">
        <f t="shared" si="38"/>
        <v>0</v>
      </c>
      <c r="V183" s="2">
        <f t="shared" si="39"/>
        <v>0</v>
      </c>
      <c r="W183" s="2">
        <f t="shared" si="40"/>
        <v>0</v>
      </c>
      <c r="Y183" s="5"/>
      <c r="Z183" s="6">
        <f t="shared" si="49"/>
        <v>0</v>
      </c>
      <c r="AA183" s="2">
        <v>0</v>
      </c>
      <c r="AB183" s="2">
        <v>0</v>
      </c>
      <c r="AC183" s="2">
        <v>0</v>
      </c>
      <c r="AD183" s="2">
        <v>0</v>
      </c>
      <c r="AE183" s="2">
        <v>0</v>
      </c>
      <c r="AF183" s="2">
        <f t="shared" si="41"/>
        <v>0</v>
      </c>
      <c r="AG183" s="2">
        <f t="shared" si="42"/>
        <v>0</v>
      </c>
      <c r="AH183" s="2">
        <f t="shared" si="43"/>
        <v>0</v>
      </c>
      <c r="AJ183" s="5"/>
      <c r="AK183" s="2">
        <f t="shared" si="50"/>
        <v>0</v>
      </c>
      <c r="AL183" s="2">
        <v>0</v>
      </c>
      <c r="AM183" s="2">
        <v>0</v>
      </c>
      <c r="AN183" s="2">
        <v>0</v>
      </c>
      <c r="AO183" s="2">
        <v>0</v>
      </c>
      <c r="AP183" s="2">
        <v>0</v>
      </c>
      <c r="AQ183" s="2">
        <f t="shared" si="35"/>
        <v>0</v>
      </c>
      <c r="AR183" s="2">
        <f t="shared" si="36"/>
        <v>0</v>
      </c>
      <c r="AS183" s="2">
        <f t="shared" si="37"/>
        <v>0</v>
      </c>
      <c r="AV183" s="6">
        <f t="shared" si="44"/>
        <v>0</v>
      </c>
      <c r="AW183" s="2">
        <v>0</v>
      </c>
      <c r="AX183" s="2">
        <v>0</v>
      </c>
      <c r="AY183" s="2">
        <v>0</v>
      </c>
      <c r="AZ183" s="2">
        <v>0</v>
      </c>
      <c r="BA183" s="2">
        <v>0</v>
      </c>
      <c r="BB183" s="2">
        <f t="shared" si="45"/>
        <v>0</v>
      </c>
      <c r="BC183" s="2">
        <f t="shared" si="46"/>
        <v>0</v>
      </c>
      <c r="BD183" s="2">
        <f t="shared" si="47"/>
        <v>0</v>
      </c>
      <c r="BF183" s="5"/>
    </row>
    <row r="184" spans="7:58" x14ac:dyDescent="0.35">
      <c r="G184" s="79" t="s">
        <v>3</v>
      </c>
      <c r="H184" s="82" t="s">
        <v>128</v>
      </c>
      <c r="I184" s="79" t="s">
        <v>110</v>
      </c>
      <c r="J184" s="79" t="str">
        <f>IF('New GL Gauge'!$H$3&lt;2025,"Cultural Venues","Concert Halls")</f>
        <v>Concert Halls</v>
      </c>
      <c r="K184" s="79" t="str">
        <f>IF('New GL Gauge'!$H$3&lt;2025,"Cultural Venues","Concert Halls")</f>
        <v>Concert Halls</v>
      </c>
      <c r="L184" s="79" t="str">
        <f>IF('New GL Gauge'!$H$3&lt;2025,"Cultural Venues","Concert Halls")</f>
        <v>Concert Halls</v>
      </c>
      <c r="M184" s="2" t="s">
        <v>3</v>
      </c>
      <c r="N184" s="2">
        <v>3</v>
      </c>
      <c r="O184" s="6">
        <f t="shared" si="48"/>
        <v>0</v>
      </c>
      <c r="U184" s="2">
        <f t="shared" si="38"/>
        <v>0</v>
      </c>
      <c r="V184" s="2">
        <f t="shared" si="39"/>
        <v>0</v>
      </c>
      <c r="W184" s="2">
        <f t="shared" si="40"/>
        <v>0</v>
      </c>
      <c r="Y184" s="5"/>
      <c r="Z184" s="6">
        <f t="shared" si="49"/>
        <v>0</v>
      </c>
      <c r="AA184" s="2">
        <v>0</v>
      </c>
      <c r="AB184" s="2">
        <v>0</v>
      </c>
      <c r="AC184" s="2">
        <v>0</v>
      </c>
      <c r="AD184" s="2">
        <v>0</v>
      </c>
      <c r="AE184" s="2">
        <v>0</v>
      </c>
      <c r="AF184" s="2">
        <f t="shared" si="41"/>
        <v>0</v>
      </c>
      <c r="AG184" s="2">
        <f t="shared" si="42"/>
        <v>0</v>
      </c>
      <c r="AH184" s="2">
        <f t="shared" si="43"/>
        <v>0</v>
      </c>
      <c r="AJ184" s="5"/>
      <c r="AK184" s="2">
        <f t="shared" si="50"/>
        <v>0</v>
      </c>
      <c r="AL184" s="2">
        <v>0</v>
      </c>
      <c r="AM184" s="2">
        <v>0</v>
      </c>
      <c r="AN184" s="2">
        <v>0</v>
      </c>
      <c r="AO184" s="2">
        <v>0</v>
      </c>
      <c r="AP184" s="2">
        <v>0</v>
      </c>
      <c r="AQ184" s="2">
        <f t="shared" si="35"/>
        <v>0</v>
      </c>
      <c r="AR184" s="2">
        <f t="shared" si="36"/>
        <v>0</v>
      </c>
      <c r="AS184" s="2">
        <f t="shared" si="37"/>
        <v>0</v>
      </c>
      <c r="AV184" s="6">
        <f t="shared" si="44"/>
        <v>0</v>
      </c>
      <c r="AW184" s="2">
        <v>0</v>
      </c>
      <c r="AX184" s="2">
        <v>0</v>
      </c>
      <c r="AY184" s="2">
        <v>0</v>
      </c>
      <c r="AZ184" s="2">
        <v>0</v>
      </c>
      <c r="BA184" s="2">
        <v>0</v>
      </c>
      <c r="BB184" s="2">
        <f t="shared" si="45"/>
        <v>0</v>
      </c>
      <c r="BC184" s="2">
        <f t="shared" si="46"/>
        <v>0</v>
      </c>
      <c r="BD184" s="2">
        <f t="shared" si="47"/>
        <v>0</v>
      </c>
      <c r="BF184" s="5"/>
    </row>
    <row r="185" spans="7:58" x14ac:dyDescent="0.35">
      <c r="G185" s="79" t="s">
        <v>3</v>
      </c>
      <c r="H185" s="82" t="s">
        <v>128</v>
      </c>
      <c r="I185" s="79" t="s">
        <v>110</v>
      </c>
      <c r="J185" s="79" t="str">
        <f>IF('New GL Gauge'!$H$3&lt;2025,"Cultural Venues","Concert Halls")</f>
        <v>Concert Halls</v>
      </c>
      <c r="K185" s="79" t="str">
        <f>IF('New GL Gauge'!$H$3&lt;2025,"Cultural Venues","Concert Halls")</f>
        <v>Concert Halls</v>
      </c>
      <c r="L185" s="79" t="str">
        <f>IF('New GL Gauge'!$H$3&lt;2025,"Cultural Venues","Concert Halls")</f>
        <v>Concert Halls</v>
      </c>
      <c r="M185" s="2" t="s">
        <v>3</v>
      </c>
      <c r="N185" s="2">
        <v>4</v>
      </c>
      <c r="O185" s="6">
        <f t="shared" si="48"/>
        <v>0</v>
      </c>
      <c r="U185" s="2">
        <f t="shared" si="38"/>
        <v>0</v>
      </c>
      <c r="V185" s="2">
        <f t="shared" si="39"/>
        <v>0</v>
      </c>
      <c r="W185" s="2">
        <f t="shared" si="40"/>
        <v>0</v>
      </c>
      <c r="Y185" s="5"/>
      <c r="Z185" s="6">
        <f t="shared" si="49"/>
        <v>0</v>
      </c>
      <c r="AA185" s="2">
        <v>0</v>
      </c>
      <c r="AB185" s="2">
        <v>0</v>
      </c>
      <c r="AC185" s="2">
        <v>0</v>
      </c>
      <c r="AD185" s="2">
        <v>0</v>
      </c>
      <c r="AE185" s="2">
        <v>0</v>
      </c>
      <c r="AF185" s="2">
        <f t="shared" si="41"/>
        <v>0</v>
      </c>
      <c r="AG185" s="2">
        <f t="shared" si="42"/>
        <v>0</v>
      </c>
      <c r="AH185" s="2">
        <f t="shared" si="43"/>
        <v>0</v>
      </c>
      <c r="AJ185" s="5"/>
      <c r="AK185" s="2">
        <f t="shared" si="50"/>
        <v>0</v>
      </c>
      <c r="AL185" s="2">
        <v>0</v>
      </c>
      <c r="AM185" s="2">
        <v>0</v>
      </c>
      <c r="AN185" s="2">
        <v>0</v>
      </c>
      <c r="AO185" s="2">
        <v>0</v>
      </c>
      <c r="AP185" s="2">
        <v>0</v>
      </c>
      <c r="AQ185" s="2">
        <f t="shared" si="35"/>
        <v>0</v>
      </c>
      <c r="AR185" s="2">
        <f t="shared" si="36"/>
        <v>0</v>
      </c>
      <c r="AS185" s="2">
        <f t="shared" si="37"/>
        <v>0</v>
      </c>
      <c r="AV185" s="6">
        <f t="shared" si="44"/>
        <v>0</v>
      </c>
      <c r="AW185" s="2">
        <v>0</v>
      </c>
      <c r="AX185" s="2">
        <v>0</v>
      </c>
      <c r="AY185" s="2">
        <v>0</v>
      </c>
      <c r="AZ185" s="2">
        <v>0</v>
      </c>
      <c r="BA185" s="2">
        <v>0</v>
      </c>
      <c r="BB185" s="2">
        <f t="shared" si="45"/>
        <v>0</v>
      </c>
      <c r="BC185" s="2">
        <f t="shared" si="46"/>
        <v>0</v>
      </c>
      <c r="BD185" s="2">
        <f t="shared" si="47"/>
        <v>0</v>
      </c>
      <c r="BF185" s="5"/>
    </row>
    <row r="186" spans="7:58" x14ac:dyDescent="0.35">
      <c r="G186" s="79" t="s">
        <v>3</v>
      </c>
      <c r="H186" s="82" t="s">
        <v>128</v>
      </c>
      <c r="I186" s="79" t="s">
        <v>110</v>
      </c>
      <c r="J186" s="79" t="str">
        <f>IF('New GL Gauge'!$H$3&lt;2025,"Cultural Venues","Concert Halls")</f>
        <v>Concert Halls</v>
      </c>
      <c r="K186" s="79" t="str">
        <f>IF('New GL Gauge'!$H$3&lt;2025,"Cultural Venues","Concert Halls")</f>
        <v>Concert Halls</v>
      </c>
      <c r="L186" s="79" t="str">
        <f>IF('New GL Gauge'!$H$3&lt;2025,"Cultural Venues","Concert Halls")</f>
        <v>Concert Halls</v>
      </c>
      <c r="M186" s="2" t="s">
        <v>3</v>
      </c>
      <c r="N186" s="2">
        <v>5</v>
      </c>
      <c r="O186" s="6">
        <f t="shared" si="48"/>
        <v>0</v>
      </c>
      <c r="U186" s="2">
        <f t="shared" si="38"/>
        <v>0</v>
      </c>
      <c r="V186" s="2">
        <f t="shared" si="39"/>
        <v>0</v>
      </c>
      <c r="W186" s="2">
        <f t="shared" si="40"/>
        <v>0</v>
      </c>
      <c r="Y186" s="5"/>
      <c r="Z186" s="6">
        <f t="shared" si="49"/>
        <v>0</v>
      </c>
      <c r="AA186" s="2">
        <v>0</v>
      </c>
      <c r="AB186" s="2">
        <v>0</v>
      </c>
      <c r="AC186" s="2">
        <v>0</v>
      </c>
      <c r="AD186" s="2">
        <v>0</v>
      </c>
      <c r="AE186" s="2">
        <v>0</v>
      </c>
      <c r="AF186" s="2">
        <f t="shared" si="41"/>
        <v>0</v>
      </c>
      <c r="AG186" s="2">
        <f t="shared" si="42"/>
        <v>0</v>
      </c>
      <c r="AH186" s="2">
        <f t="shared" si="43"/>
        <v>0</v>
      </c>
      <c r="AJ186" s="5"/>
      <c r="AK186" s="2">
        <f t="shared" si="50"/>
        <v>0</v>
      </c>
      <c r="AL186" s="2">
        <v>0</v>
      </c>
      <c r="AM186" s="2">
        <v>0</v>
      </c>
      <c r="AN186" s="2">
        <v>0</v>
      </c>
      <c r="AO186" s="2">
        <v>0</v>
      </c>
      <c r="AP186" s="2">
        <v>0</v>
      </c>
      <c r="AQ186" s="2">
        <f t="shared" si="35"/>
        <v>0</v>
      </c>
      <c r="AR186" s="2">
        <f t="shared" si="36"/>
        <v>0</v>
      </c>
      <c r="AS186" s="2">
        <f t="shared" si="37"/>
        <v>0</v>
      </c>
      <c r="AV186" s="6">
        <f t="shared" si="44"/>
        <v>0</v>
      </c>
      <c r="AW186" s="2">
        <v>0</v>
      </c>
      <c r="AX186" s="2">
        <v>0</v>
      </c>
      <c r="AY186" s="2">
        <v>0</v>
      </c>
      <c r="AZ186" s="2">
        <v>0</v>
      </c>
      <c r="BA186" s="2">
        <v>0</v>
      </c>
      <c r="BB186" s="2">
        <f t="shared" si="45"/>
        <v>0</v>
      </c>
      <c r="BC186" s="2">
        <f t="shared" si="46"/>
        <v>0</v>
      </c>
      <c r="BD186" s="2">
        <f t="shared" si="47"/>
        <v>0</v>
      </c>
      <c r="BF186" s="5"/>
    </row>
    <row r="187" spans="7:58" x14ac:dyDescent="0.35">
      <c r="G187" s="79" t="s">
        <v>3</v>
      </c>
      <c r="H187" s="82" t="s">
        <v>128</v>
      </c>
      <c r="I187" s="79" t="s">
        <v>110</v>
      </c>
      <c r="J187" s="79" t="str">
        <f>IF('New GL Gauge'!$H$3&lt;2025,"Cultural Venues","Concert Halls")</f>
        <v>Concert Halls</v>
      </c>
      <c r="K187" s="79" t="str">
        <f>IF('New GL Gauge'!$H$3&lt;2025,"Cultural Venues","Concert Halls")</f>
        <v>Concert Halls</v>
      </c>
      <c r="L187" s="79" t="str">
        <f>IF('New GL Gauge'!$H$3&lt;2025,"Cultural Venues","Concert Halls")</f>
        <v>Concert Halls</v>
      </c>
      <c r="M187" s="2" t="s">
        <v>3</v>
      </c>
      <c r="N187" s="2">
        <v>6</v>
      </c>
      <c r="O187" s="6">
        <f t="shared" si="48"/>
        <v>0</v>
      </c>
      <c r="U187" s="2">
        <f t="shared" si="38"/>
        <v>0</v>
      </c>
      <c r="V187" s="2">
        <f t="shared" si="39"/>
        <v>0</v>
      </c>
      <c r="W187" s="2">
        <f t="shared" si="40"/>
        <v>0</v>
      </c>
      <c r="Y187" s="5"/>
      <c r="Z187" s="6">
        <f t="shared" si="49"/>
        <v>0</v>
      </c>
      <c r="AA187" s="2">
        <v>0</v>
      </c>
      <c r="AB187" s="2">
        <v>0</v>
      </c>
      <c r="AC187" s="2">
        <v>0</v>
      </c>
      <c r="AD187" s="2">
        <v>0</v>
      </c>
      <c r="AE187" s="2">
        <v>0</v>
      </c>
      <c r="AF187" s="2">
        <f t="shared" si="41"/>
        <v>0</v>
      </c>
      <c r="AG187" s="2">
        <f t="shared" si="42"/>
        <v>0</v>
      </c>
      <c r="AH187" s="2">
        <f t="shared" si="43"/>
        <v>0</v>
      </c>
      <c r="AJ187" s="5"/>
      <c r="AK187" s="2">
        <f t="shared" si="50"/>
        <v>0</v>
      </c>
      <c r="AL187" s="2">
        <v>0</v>
      </c>
      <c r="AM187" s="2">
        <v>0</v>
      </c>
      <c r="AN187" s="2">
        <v>0</v>
      </c>
      <c r="AO187" s="2">
        <v>0</v>
      </c>
      <c r="AP187" s="2">
        <v>0</v>
      </c>
      <c r="AQ187" s="2">
        <f t="shared" si="35"/>
        <v>0</v>
      </c>
      <c r="AR187" s="2">
        <f t="shared" si="36"/>
        <v>0</v>
      </c>
      <c r="AS187" s="2">
        <f t="shared" si="37"/>
        <v>0</v>
      </c>
      <c r="AV187" s="6">
        <f t="shared" si="44"/>
        <v>0</v>
      </c>
      <c r="AW187" s="2">
        <v>0</v>
      </c>
      <c r="AX187" s="2">
        <v>0</v>
      </c>
      <c r="AY187" s="2">
        <v>0</v>
      </c>
      <c r="AZ187" s="2">
        <v>0</v>
      </c>
      <c r="BA187" s="2">
        <v>0</v>
      </c>
      <c r="BB187" s="2">
        <f t="shared" si="45"/>
        <v>0</v>
      </c>
      <c r="BC187" s="2">
        <f t="shared" si="46"/>
        <v>0</v>
      </c>
      <c r="BD187" s="2">
        <f t="shared" si="47"/>
        <v>0</v>
      </c>
      <c r="BF187" s="5"/>
    </row>
    <row r="188" spans="7:58" x14ac:dyDescent="0.35">
      <c r="G188" s="79" t="s">
        <v>3</v>
      </c>
      <c r="H188" s="82" t="s">
        <v>128</v>
      </c>
      <c r="I188" s="79" t="s">
        <v>110</v>
      </c>
      <c r="J188" s="79" t="str">
        <f>IF('New GL Gauge'!$H$3&lt;2025,"Cultural Venues","Concert Halls")</f>
        <v>Concert Halls</v>
      </c>
      <c r="K188" s="79" t="str">
        <f>IF('New GL Gauge'!$H$3&lt;2025,"Cultural Venues","Concert Halls")</f>
        <v>Concert Halls</v>
      </c>
      <c r="L188" s="79" t="str">
        <f>IF('New GL Gauge'!$H$3&lt;2025,"Cultural Venues","Concert Halls")</f>
        <v>Concert Halls</v>
      </c>
      <c r="M188" s="2" t="s">
        <v>3</v>
      </c>
      <c r="N188" s="2">
        <v>7</v>
      </c>
      <c r="O188" s="6">
        <f t="shared" si="48"/>
        <v>0</v>
      </c>
      <c r="U188" s="2">
        <f t="shared" si="38"/>
        <v>0</v>
      </c>
      <c r="V188" s="2">
        <f t="shared" si="39"/>
        <v>0</v>
      </c>
      <c r="W188" s="2">
        <f t="shared" si="40"/>
        <v>0</v>
      </c>
      <c r="Y188" s="5"/>
      <c r="Z188" s="6">
        <f t="shared" si="49"/>
        <v>0</v>
      </c>
      <c r="AA188" s="2">
        <v>0</v>
      </c>
      <c r="AB188" s="2">
        <v>0</v>
      </c>
      <c r="AC188" s="2">
        <v>0</v>
      </c>
      <c r="AD188" s="2">
        <v>0</v>
      </c>
      <c r="AE188" s="2">
        <v>0</v>
      </c>
      <c r="AF188" s="2">
        <f t="shared" si="41"/>
        <v>0</v>
      </c>
      <c r="AG188" s="2">
        <f t="shared" si="42"/>
        <v>0</v>
      </c>
      <c r="AH188" s="2">
        <f t="shared" si="43"/>
        <v>0</v>
      </c>
      <c r="AJ188" s="5"/>
      <c r="AK188" s="2">
        <f t="shared" si="50"/>
        <v>0</v>
      </c>
      <c r="AL188" s="2">
        <v>0</v>
      </c>
      <c r="AM188" s="2">
        <v>0</v>
      </c>
      <c r="AN188" s="2">
        <v>0</v>
      </c>
      <c r="AO188" s="2">
        <v>0</v>
      </c>
      <c r="AP188" s="2">
        <v>0</v>
      </c>
      <c r="AQ188" s="2">
        <f t="shared" si="35"/>
        <v>0</v>
      </c>
      <c r="AR188" s="2">
        <f t="shared" si="36"/>
        <v>0</v>
      </c>
      <c r="AS188" s="2">
        <f t="shared" si="37"/>
        <v>0</v>
      </c>
      <c r="AV188" s="6">
        <f t="shared" si="44"/>
        <v>0</v>
      </c>
      <c r="AW188" s="2">
        <v>0</v>
      </c>
      <c r="AX188" s="2">
        <v>0</v>
      </c>
      <c r="AY188" s="2">
        <v>0</v>
      </c>
      <c r="AZ188" s="2">
        <v>0</v>
      </c>
      <c r="BA188" s="2">
        <v>0</v>
      </c>
      <c r="BB188" s="2">
        <f t="shared" si="45"/>
        <v>0</v>
      </c>
      <c r="BC188" s="2">
        <f t="shared" si="46"/>
        <v>0</v>
      </c>
      <c r="BD188" s="2">
        <f t="shared" si="47"/>
        <v>0</v>
      </c>
      <c r="BF188" s="5"/>
    </row>
    <row r="189" spans="7:58" x14ac:dyDescent="0.35">
      <c r="G189" s="79" t="s">
        <v>3</v>
      </c>
      <c r="H189" s="82" t="s">
        <v>128</v>
      </c>
      <c r="I189" s="79" t="s">
        <v>110</v>
      </c>
      <c r="J189" s="79" t="str">
        <f>IF('New GL Gauge'!$H$3&lt;2025,"Cultural Venues","Concert Halls")</f>
        <v>Concert Halls</v>
      </c>
      <c r="K189" s="79" t="str">
        <f>IF('New GL Gauge'!$H$3&lt;2025,"Cultural Venues","Concert Halls")</f>
        <v>Concert Halls</v>
      </c>
      <c r="L189" s="79" t="str">
        <f>IF('New GL Gauge'!$H$3&lt;2025,"Cultural Venues","Concert Halls")</f>
        <v>Concert Halls</v>
      </c>
      <c r="M189" s="2" t="s">
        <v>3</v>
      </c>
      <c r="N189" s="2">
        <v>8</v>
      </c>
      <c r="O189" s="6">
        <f t="shared" si="48"/>
        <v>0</v>
      </c>
      <c r="U189" s="2">
        <f t="shared" si="38"/>
        <v>0</v>
      </c>
      <c r="V189" s="2">
        <f t="shared" si="39"/>
        <v>0</v>
      </c>
      <c r="W189" s="2">
        <f t="shared" si="40"/>
        <v>0</v>
      </c>
      <c r="Y189" s="5"/>
      <c r="Z189" s="6">
        <f t="shared" si="49"/>
        <v>0</v>
      </c>
      <c r="AA189" s="2">
        <v>0</v>
      </c>
      <c r="AB189" s="2">
        <v>0</v>
      </c>
      <c r="AC189" s="2">
        <v>0</v>
      </c>
      <c r="AD189" s="2">
        <v>0</v>
      </c>
      <c r="AE189" s="2">
        <v>0</v>
      </c>
      <c r="AF189" s="2">
        <f t="shared" si="41"/>
        <v>0</v>
      </c>
      <c r="AG189" s="2">
        <f t="shared" si="42"/>
        <v>0</v>
      </c>
      <c r="AH189" s="2">
        <f t="shared" si="43"/>
        <v>0</v>
      </c>
      <c r="AJ189" s="5"/>
      <c r="AK189" s="2">
        <f t="shared" si="50"/>
        <v>0</v>
      </c>
      <c r="AL189" s="2">
        <v>0</v>
      </c>
      <c r="AM189" s="2">
        <v>0</v>
      </c>
      <c r="AN189" s="2">
        <v>0</v>
      </c>
      <c r="AO189" s="2">
        <v>0</v>
      </c>
      <c r="AP189" s="2">
        <v>0</v>
      </c>
      <c r="AQ189" s="2">
        <f t="shared" si="35"/>
        <v>0</v>
      </c>
      <c r="AR189" s="2">
        <f t="shared" si="36"/>
        <v>0</v>
      </c>
      <c r="AS189" s="2">
        <f t="shared" si="37"/>
        <v>0</v>
      </c>
      <c r="AV189" s="6">
        <f t="shared" si="44"/>
        <v>0</v>
      </c>
      <c r="AW189" s="2">
        <v>0</v>
      </c>
      <c r="AX189" s="2">
        <v>0</v>
      </c>
      <c r="AY189" s="2">
        <v>0</v>
      </c>
      <c r="AZ189" s="2">
        <v>0</v>
      </c>
      <c r="BA189" s="2">
        <v>0</v>
      </c>
      <c r="BB189" s="2">
        <f t="shared" si="45"/>
        <v>0</v>
      </c>
      <c r="BC189" s="2">
        <f t="shared" si="46"/>
        <v>0</v>
      </c>
      <c r="BD189" s="2">
        <f t="shared" si="47"/>
        <v>0</v>
      </c>
      <c r="BF189" s="5"/>
    </row>
    <row r="190" spans="7:58" x14ac:dyDescent="0.35">
      <c r="G190" s="79" t="s">
        <v>3</v>
      </c>
      <c r="H190" s="82" t="s">
        <v>128</v>
      </c>
      <c r="I190" s="79" t="s">
        <v>110</v>
      </c>
      <c r="J190" s="79" t="str">
        <f>IF('New GL Gauge'!$H$3&lt;2025,"Cultural Venues","Concert Halls")</f>
        <v>Concert Halls</v>
      </c>
      <c r="K190" s="79" t="str">
        <f>IF('New GL Gauge'!$H$3&lt;2025,"Cultural Venues","Concert Halls")</f>
        <v>Concert Halls</v>
      </c>
      <c r="L190" s="79" t="str">
        <f>IF('New GL Gauge'!$H$3&lt;2025,"Cultural Venues","Concert Halls")</f>
        <v>Concert Halls</v>
      </c>
      <c r="M190" s="2" t="s">
        <v>3</v>
      </c>
      <c r="N190" s="2">
        <v>9</v>
      </c>
      <c r="O190" s="6">
        <f t="shared" si="48"/>
        <v>0</v>
      </c>
      <c r="U190" s="2">
        <f t="shared" si="38"/>
        <v>0</v>
      </c>
      <c r="V190" s="2">
        <f t="shared" si="39"/>
        <v>0</v>
      </c>
      <c r="W190" s="2">
        <f t="shared" si="40"/>
        <v>0</v>
      </c>
      <c r="Y190" s="5"/>
      <c r="Z190" s="6">
        <f t="shared" si="49"/>
        <v>0</v>
      </c>
      <c r="AA190" s="2">
        <v>0</v>
      </c>
      <c r="AB190" s="2">
        <v>0</v>
      </c>
      <c r="AC190" s="2">
        <v>0</v>
      </c>
      <c r="AD190" s="2">
        <v>0</v>
      </c>
      <c r="AE190" s="2">
        <v>0</v>
      </c>
      <c r="AF190" s="2">
        <f t="shared" si="41"/>
        <v>0</v>
      </c>
      <c r="AG190" s="2">
        <f t="shared" si="42"/>
        <v>0</v>
      </c>
      <c r="AH190" s="2">
        <f t="shared" si="43"/>
        <v>0</v>
      </c>
      <c r="AJ190" s="5"/>
      <c r="AK190" s="2">
        <f t="shared" si="50"/>
        <v>0</v>
      </c>
      <c r="AL190" s="2">
        <v>0</v>
      </c>
      <c r="AM190" s="2">
        <v>0</v>
      </c>
      <c r="AN190" s="2">
        <v>0</v>
      </c>
      <c r="AO190" s="2">
        <v>0</v>
      </c>
      <c r="AP190" s="2">
        <v>0</v>
      </c>
      <c r="AQ190" s="2">
        <f t="shared" si="35"/>
        <v>0</v>
      </c>
      <c r="AR190" s="2">
        <f t="shared" si="36"/>
        <v>0</v>
      </c>
      <c r="AS190" s="2">
        <f t="shared" si="37"/>
        <v>0</v>
      </c>
      <c r="AV190" s="6">
        <f t="shared" si="44"/>
        <v>0</v>
      </c>
      <c r="AW190" s="2">
        <v>0</v>
      </c>
      <c r="AX190" s="2">
        <v>0</v>
      </c>
      <c r="AY190" s="2">
        <v>0</v>
      </c>
      <c r="AZ190" s="2">
        <v>0</v>
      </c>
      <c r="BA190" s="2">
        <v>0</v>
      </c>
      <c r="BB190" s="2">
        <f t="shared" si="45"/>
        <v>0</v>
      </c>
      <c r="BC190" s="2">
        <f t="shared" si="46"/>
        <v>0</v>
      </c>
      <c r="BD190" s="2">
        <f t="shared" si="47"/>
        <v>0</v>
      </c>
      <c r="BF190" s="5"/>
    </row>
    <row r="191" spans="7:58" x14ac:dyDescent="0.35">
      <c r="G191" s="79" t="s">
        <v>3</v>
      </c>
      <c r="H191" s="82" t="s">
        <v>128</v>
      </c>
      <c r="I191" s="79" t="s">
        <v>110</v>
      </c>
      <c r="J191" s="79" t="str">
        <f>IF('New GL Gauge'!$H$3&lt;2025,"Cultural Venues","Concert Halls")</f>
        <v>Concert Halls</v>
      </c>
      <c r="K191" s="79" t="str">
        <f>IF('New GL Gauge'!$H$3&lt;2025,"Cultural Venues","Concert Halls")</f>
        <v>Concert Halls</v>
      </c>
      <c r="L191" s="79" t="str">
        <f>IF('New GL Gauge'!$H$3&lt;2025,"Cultural Venues","Concert Halls")</f>
        <v>Concert Halls</v>
      </c>
      <c r="M191" s="2" t="s">
        <v>67</v>
      </c>
      <c r="N191" s="2">
        <v>10</v>
      </c>
      <c r="O191" s="6">
        <f t="shared" si="48"/>
        <v>0</v>
      </c>
      <c r="U191" s="2">
        <f t="shared" si="38"/>
        <v>0</v>
      </c>
      <c r="V191" s="2">
        <f t="shared" si="39"/>
        <v>0</v>
      </c>
      <c r="W191" s="2">
        <f t="shared" si="40"/>
        <v>0</v>
      </c>
      <c r="Y191" s="5"/>
      <c r="Z191" s="6">
        <f t="shared" si="49"/>
        <v>0</v>
      </c>
      <c r="AA191" s="2">
        <v>0</v>
      </c>
      <c r="AB191" s="2">
        <v>0</v>
      </c>
      <c r="AC191" s="2">
        <v>0</v>
      </c>
      <c r="AD191" s="2">
        <v>0</v>
      </c>
      <c r="AE191" s="2">
        <v>0</v>
      </c>
      <c r="AF191" s="2">
        <f t="shared" si="41"/>
        <v>0</v>
      </c>
      <c r="AG191" s="2">
        <f t="shared" si="42"/>
        <v>0</v>
      </c>
      <c r="AH191" s="2">
        <f t="shared" si="43"/>
        <v>0</v>
      </c>
      <c r="AJ191" s="5"/>
      <c r="AK191" s="2">
        <f t="shared" si="50"/>
        <v>0</v>
      </c>
      <c r="AL191" s="2">
        <v>0</v>
      </c>
      <c r="AM191" s="2">
        <v>0</v>
      </c>
      <c r="AN191" s="2">
        <v>0</v>
      </c>
      <c r="AO191" s="2">
        <v>0</v>
      </c>
      <c r="AP191" s="2">
        <v>0</v>
      </c>
      <c r="AQ191" s="2">
        <f t="shared" si="35"/>
        <v>0</v>
      </c>
      <c r="AR191" s="2">
        <f t="shared" si="36"/>
        <v>0</v>
      </c>
      <c r="AS191" s="2">
        <f t="shared" si="37"/>
        <v>0</v>
      </c>
      <c r="AV191" s="6">
        <f t="shared" si="44"/>
        <v>0</v>
      </c>
      <c r="AW191" s="2">
        <v>0</v>
      </c>
      <c r="AX191" s="2">
        <v>0</v>
      </c>
      <c r="AY191" s="2">
        <v>0</v>
      </c>
      <c r="AZ191" s="2">
        <v>0</v>
      </c>
      <c r="BA191" s="2">
        <v>0</v>
      </c>
      <c r="BB191" s="2">
        <f t="shared" si="45"/>
        <v>0</v>
      </c>
      <c r="BC191" s="2">
        <f t="shared" si="46"/>
        <v>0</v>
      </c>
      <c r="BD191" s="2">
        <f t="shared" si="47"/>
        <v>0</v>
      </c>
      <c r="BF191" s="5"/>
    </row>
    <row r="192" spans="7:58" x14ac:dyDescent="0.35">
      <c r="G192" s="79" t="s">
        <v>3</v>
      </c>
      <c r="H192" s="82" t="s">
        <v>128</v>
      </c>
      <c r="I192" s="79" t="s">
        <v>110</v>
      </c>
      <c r="J192" s="79" t="str">
        <f>IF('New GL Gauge'!$H$3&lt;2025,"Cultural Venues","Concert Halls")</f>
        <v>Concert Halls</v>
      </c>
      <c r="K192" s="79" t="str">
        <f>IF('New GL Gauge'!$H$3&lt;2025,"Cultural Venues","Concert Halls")</f>
        <v>Concert Halls</v>
      </c>
      <c r="L192" s="79" t="str">
        <f>IF('New GL Gauge'!$H$3&lt;2025,"Cultural Venues","Concert Halls")</f>
        <v>Concert Halls</v>
      </c>
      <c r="M192" s="2" t="s">
        <v>67</v>
      </c>
      <c r="N192" s="2">
        <v>11</v>
      </c>
      <c r="O192" s="6">
        <f t="shared" si="48"/>
        <v>0</v>
      </c>
      <c r="U192" s="2">
        <f t="shared" si="38"/>
        <v>0</v>
      </c>
      <c r="V192" s="2">
        <f t="shared" si="39"/>
        <v>0</v>
      </c>
      <c r="W192" s="2">
        <f t="shared" si="40"/>
        <v>0</v>
      </c>
      <c r="Y192" s="5"/>
      <c r="Z192" s="6">
        <f t="shared" si="49"/>
        <v>0</v>
      </c>
      <c r="AA192" s="2">
        <v>0</v>
      </c>
      <c r="AB192" s="2">
        <v>0</v>
      </c>
      <c r="AC192" s="2">
        <v>0</v>
      </c>
      <c r="AD192" s="2">
        <v>0</v>
      </c>
      <c r="AE192" s="2">
        <v>0</v>
      </c>
      <c r="AF192" s="2">
        <f t="shared" si="41"/>
        <v>0</v>
      </c>
      <c r="AG192" s="2">
        <f t="shared" si="42"/>
        <v>0</v>
      </c>
      <c r="AH192" s="2">
        <f t="shared" si="43"/>
        <v>0</v>
      </c>
      <c r="AJ192" s="5"/>
      <c r="AK192" s="2">
        <f t="shared" si="50"/>
        <v>0</v>
      </c>
      <c r="AL192" s="2">
        <v>0</v>
      </c>
      <c r="AM192" s="2">
        <v>0</v>
      </c>
      <c r="AN192" s="2">
        <v>0</v>
      </c>
      <c r="AO192" s="2">
        <v>0</v>
      </c>
      <c r="AP192" s="2">
        <v>0</v>
      </c>
      <c r="AQ192" s="2">
        <f t="shared" si="35"/>
        <v>0</v>
      </c>
      <c r="AR192" s="2">
        <f t="shared" si="36"/>
        <v>0</v>
      </c>
      <c r="AS192" s="2">
        <f t="shared" si="37"/>
        <v>0</v>
      </c>
      <c r="AV192" s="6">
        <f t="shared" si="44"/>
        <v>0</v>
      </c>
      <c r="AW192" s="2">
        <v>0</v>
      </c>
      <c r="AX192" s="2">
        <v>0</v>
      </c>
      <c r="AY192" s="2">
        <v>0</v>
      </c>
      <c r="AZ192" s="2">
        <v>0</v>
      </c>
      <c r="BA192" s="2">
        <v>0</v>
      </c>
      <c r="BB192" s="2">
        <f t="shared" si="45"/>
        <v>0</v>
      </c>
      <c r="BC192" s="2">
        <f t="shared" si="46"/>
        <v>0</v>
      </c>
      <c r="BD192" s="2">
        <f t="shared" si="47"/>
        <v>0</v>
      </c>
      <c r="BF192" s="5"/>
    </row>
    <row r="193" spans="7:58" x14ac:dyDescent="0.35">
      <c r="G193" s="79" t="s">
        <v>3</v>
      </c>
      <c r="H193" s="82" t="s">
        <v>128</v>
      </c>
      <c r="I193" s="79" t="s">
        <v>110</v>
      </c>
      <c r="J193" s="79" t="str">
        <f>IF('New GL Gauge'!$H$3&lt;2025,"Cultural Venues","Concert Halls")</f>
        <v>Concert Halls</v>
      </c>
      <c r="K193" s="79" t="str">
        <f>IF('New GL Gauge'!$H$3&lt;2025,"Cultural Venues","Concert Halls")</f>
        <v>Concert Halls</v>
      </c>
      <c r="L193" s="79" t="str">
        <f>IF('New GL Gauge'!$H$3&lt;2025,"Cultural Venues","Concert Halls")</f>
        <v>Concert Halls</v>
      </c>
      <c r="M193" s="2" t="s">
        <v>67</v>
      </c>
      <c r="N193" s="2">
        <v>12</v>
      </c>
      <c r="O193" s="6">
        <f t="shared" si="48"/>
        <v>0</v>
      </c>
      <c r="U193" s="2">
        <f t="shared" si="38"/>
        <v>0</v>
      </c>
      <c r="V193" s="2">
        <f t="shared" si="39"/>
        <v>0</v>
      </c>
      <c r="W193" s="2">
        <f t="shared" si="40"/>
        <v>0</v>
      </c>
      <c r="Y193" s="5"/>
      <c r="Z193" s="6">
        <f t="shared" si="49"/>
        <v>0</v>
      </c>
      <c r="AA193" s="2">
        <v>0</v>
      </c>
      <c r="AB193" s="2">
        <v>0</v>
      </c>
      <c r="AC193" s="2">
        <v>0</v>
      </c>
      <c r="AD193" s="2">
        <v>0</v>
      </c>
      <c r="AE193" s="2">
        <v>0</v>
      </c>
      <c r="AF193" s="2">
        <f t="shared" si="41"/>
        <v>0</v>
      </c>
      <c r="AG193" s="2">
        <f t="shared" si="42"/>
        <v>0</v>
      </c>
      <c r="AH193" s="2">
        <f t="shared" si="43"/>
        <v>0</v>
      </c>
      <c r="AJ193" s="5"/>
      <c r="AK193" s="2">
        <f t="shared" si="50"/>
        <v>0</v>
      </c>
      <c r="AL193" s="2">
        <v>0</v>
      </c>
      <c r="AM193" s="2">
        <v>0</v>
      </c>
      <c r="AN193" s="2">
        <v>0</v>
      </c>
      <c r="AO193" s="2">
        <v>0</v>
      </c>
      <c r="AP193" s="2">
        <v>0</v>
      </c>
      <c r="AQ193" s="2">
        <f t="shared" si="35"/>
        <v>0</v>
      </c>
      <c r="AR193" s="2">
        <f t="shared" si="36"/>
        <v>0</v>
      </c>
      <c r="AS193" s="2">
        <f t="shared" si="37"/>
        <v>0</v>
      </c>
      <c r="AV193" s="6">
        <f t="shared" si="44"/>
        <v>0</v>
      </c>
      <c r="AW193" s="2">
        <v>0</v>
      </c>
      <c r="AX193" s="2">
        <v>0</v>
      </c>
      <c r="AY193" s="2">
        <v>0</v>
      </c>
      <c r="AZ193" s="2">
        <v>0</v>
      </c>
      <c r="BA193" s="2">
        <v>0</v>
      </c>
      <c r="BB193" s="2">
        <f t="shared" si="45"/>
        <v>0</v>
      </c>
      <c r="BC193" s="2">
        <f t="shared" si="46"/>
        <v>0</v>
      </c>
      <c r="BD193" s="2">
        <f t="shared" si="47"/>
        <v>0</v>
      </c>
      <c r="BF193" s="5"/>
    </row>
    <row r="194" spans="7:58" x14ac:dyDescent="0.35">
      <c r="G194" s="79" t="s">
        <v>3</v>
      </c>
      <c r="H194" s="82" t="s">
        <v>128</v>
      </c>
      <c r="I194" s="79" t="s">
        <v>110</v>
      </c>
      <c r="J194" s="79" t="str">
        <f>IF('New GL Gauge'!$H$3&lt;2025,"Cultural Venues","Concert Halls")</f>
        <v>Concert Halls</v>
      </c>
      <c r="K194" s="79" t="str">
        <f>IF('New GL Gauge'!$H$3&lt;2025,"Cultural Venues","Concert Halls")</f>
        <v>Concert Halls</v>
      </c>
      <c r="L194" s="79" t="str">
        <f>IF('New GL Gauge'!$H$3&lt;2025,"Cultural Venues","Concert Halls")</f>
        <v>Concert Halls</v>
      </c>
      <c r="M194" s="2" t="s">
        <v>67</v>
      </c>
      <c r="N194" s="2">
        <v>13</v>
      </c>
      <c r="O194" s="6">
        <f t="shared" si="48"/>
        <v>0</v>
      </c>
      <c r="U194" s="2">
        <f t="shared" si="38"/>
        <v>0</v>
      </c>
      <c r="V194" s="2">
        <f t="shared" si="39"/>
        <v>0</v>
      </c>
      <c r="W194" s="2">
        <f t="shared" si="40"/>
        <v>0</v>
      </c>
      <c r="Y194" s="5"/>
      <c r="Z194" s="6">
        <f t="shared" si="49"/>
        <v>0</v>
      </c>
      <c r="AA194" s="2">
        <v>0</v>
      </c>
      <c r="AB194" s="2">
        <v>0</v>
      </c>
      <c r="AC194" s="2">
        <v>0</v>
      </c>
      <c r="AD194" s="2">
        <v>0</v>
      </c>
      <c r="AE194" s="2">
        <v>0</v>
      </c>
      <c r="AF194" s="2">
        <f t="shared" si="41"/>
        <v>0</v>
      </c>
      <c r="AG194" s="2">
        <f t="shared" si="42"/>
        <v>0</v>
      </c>
      <c r="AH194" s="2">
        <f t="shared" si="43"/>
        <v>0</v>
      </c>
      <c r="AJ194" s="5"/>
      <c r="AK194" s="2">
        <f t="shared" si="50"/>
        <v>0</v>
      </c>
      <c r="AL194" s="2">
        <v>0</v>
      </c>
      <c r="AM194" s="2">
        <v>0</v>
      </c>
      <c r="AN194" s="2">
        <v>0</v>
      </c>
      <c r="AO194" s="2">
        <v>0</v>
      </c>
      <c r="AP194" s="2">
        <v>0</v>
      </c>
      <c r="AQ194" s="2">
        <f t="shared" si="35"/>
        <v>0</v>
      </c>
      <c r="AR194" s="2">
        <f t="shared" si="36"/>
        <v>0</v>
      </c>
      <c r="AS194" s="2">
        <f t="shared" si="37"/>
        <v>0</v>
      </c>
      <c r="AV194" s="6">
        <f t="shared" si="44"/>
        <v>0</v>
      </c>
      <c r="AW194" s="2">
        <v>0</v>
      </c>
      <c r="AX194" s="2">
        <v>0</v>
      </c>
      <c r="AY194" s="2">
        <v>0</v>
      </c>
      <c r="AZ194" s="2">
        <v>0</v>
      </c>
      <c r="BA194" s="2">
        <v>0</v>
      </c>
      <c r="BB194" s="2">
        <f t="shared" si="45"/>
        <v>0</v>
      </c>
      <c r="BC194" s="2">
        <f t="shared" si="46"/>
        <v>0</v>
      </c>
      <c r="BD194" s="2">
        <f t="shared" si="47"/>
        <v>0</v>
      </c>
      <c r="BF194" s="5"/>
    </row>
    <row r="195" spans="7:58" x14ac:dyDescent="0.35">
      <c r="G195" s="79" t="s">
        <v>3</v>
      </c>
      <c r="H195" s="82" t="s">
        <v>128</v>
      </c>
      <c r="I195" s="79" t="s">
        <v>110</v>
      </c>
      <c r="J195" s="79" t="str">
        <f>IF('New GL Gauge'!$H$3&lt;2025,"Cultural Venues","Concert Halls")</f>
        <v>Concert Halls</v>
      </c>
      <c r="K195" s="79" t="str">
        <f>IF('New GL Gauge'!$H$3&lt;2025,"Cultural Venues","Concert Halls")</f>
        <v>Concert Halls</v>
      </c>
      <c r="L195" s="79" t="str">
        <f>IF('New GL Gauge'!$H$3&lt;2025,"Cultural Venues","Concert Halls")</f>
        <v>Concert Halls</v>
      </c>
      <c r="M195" s="2" t="s">
        <v>67</v>
      </c>
      <c r="N195" s="2">
        <v>14</v>
      </c>
      <c r="O195" s="6">
        <f t="shared" si="48"/>
        <v>0</v>
      </c>
      <c r="U195" s="2">
        <f t="shared" si="38"/>
        <v>0</v>
      </c>
      <c r="V195" s="2">
        <f t="shared" si="39"/>
        <v>0</v>
      </c>
      <c r="W195" s="2">
        <f t="shared" si="40"/>
        <v>0</v>
      </c>
      <c r="Y195" s="5"/>
      <c r="Z195" s="6">
        <f t="shared" si="49"/>
        <v>0</v>
      </c>
      <c r="AA195" s="2">
        <v>0</v>
      </c>
      <c r="AB195" s="2">
        <v>0</v>
      </c>
      <c r="AC195" s="2">
        <v>0</v>
      </c>
      <c r="AD195" s="2">
        <v>0</v>
      </c>
      <c r="AE195" s="2">
        <v>0</v>
      </c>
      <c r="AF195" s="2">
        <f t="shared" si="41"/>
        <v>0</v>
      </c>
      <c r="AG195" s="2">
        <f t="shared" si="42"/>
        <v>0</v>
      </c>
      <c r="AH195" s="2">
        <f t="shared" si="43"/>
        <v>0</v>
      </c>
      <c r="AJ195" s="5"/>
      <c r="AK195" s="2">
        <f t="shared" si="50"/>
        <v>0</v>
      </c>
      <c r="AL195" s="2">
        <v>0</v>
      </c>
      <c r="AM195" s="2">
        <v>0</v>
      </c>
      <c r="AN195" s="2">
        <v>0</v>
      </c>
      <c r="AO195" s="2">
        <v>0</v>
      </c>
      <c r="AP195" s="2">
        <v>0</v>
      </c>
      <c r="AQ195" s="2">
        <f t="shared" si="35"/>
        <v>0</v>
      </c>
      <c r="AR195" s="2">
        <f t="shared" si="36"/>
        <v>0</v>
      </c>
      <c r="AS195" s="2">
        <f t="shared" si="37"/>
        <v>0</v>
      </c>
      <c r="AV195" s="6">
        <f t="shared" si="44"/>
        <v>0</v>
      </c>
      <c r="AW195" s="2">
        <v>0</v>
      </c>
      <c r="AX195" s="2">
        <v>0</v>
      </c>
      <c r="AY195" s="2">
        <v>0</v>
      </c>
      <c r="AZ195" s="2">
        <v>0</v>
      </c>
      <c r="BA195" s="2">
        <v>0</v>
      </c>
      <c r="BB195" s="2">
        <f t="shared" si="45"/>
        <v>0</v>
      </c>
      <c r="BC195" s="2">
        <f t="shared" si="46"/>
        <v>0</v>
      </c>
      <c r="BD195" s="2">
        <f t="shared" si="47"/>
        <v>0</v>
      </c>
      <c r="BF195" s="5"/>
    </row>
    <row r="196" spans="7:58" x14ac:dyDescent="0.35">
      <c r="G196" s="79" t="s">
        <v>3</v>
      </c>
      <c r="H196" s="82" t="s">
        <v>128</v>
      </c>
      <c r="I196" s="79" t="s">
        <v>110</v>
      </c>
      <c r="J196" s="79" t="str">
        <f>IF('New GL Gauge'!$H$3&lt;2025,"Cultural Venues","Concert Halls")</f>
        <v>Concert Halls</v>
      </c>
      <c r="K196" s="79" t="str">
        <f>IF('New GL Gauge'!$H$3&lt;2025,"Cultural Venues","Concert Halls")</f>
        <v>Concert Halls</v>
      </c>
      <c r="L196" s="79" t="str">
        <f>IF('New GL Gauge'!$H$3&lt;2025,"Cultural Venues","Concert Halls")</f>
        <v>Concert Halls</v>
      </c>
      <c r="M196" s="2" t="s">
        <v>67</v>
      </c>
      <c r="N196" s="2">
        <v>15</v>
      </c>
      <c r="O196" s="6">
        <f t="shared" si="48"/>
        <v>0</v>
      </c>
      <c r="U196" s="2">
        <f t="shared" si="38"/>
        <v>0</v>
      </c>
      <c r="V196" s="2">
        <f t="shared" si="39"/>
        <v>0</v>
      </c>
      <c r="W196" s="2">
        <f t="shared" si="40"/>
        <v>0</v>
      </c>
      <c r="Y196" s="5"/>
      <c r="Z196" s="6">
        <f t="shared" si="49"/>
        <v>0</v>
      </c>
      <c r="AA196" s="2">
        <v>0</v>
      </c>
      <c r="AB196" s="2">
        <v>0</v>
      </c>
      <c r="AC196" s="2">
        <v>0</v>
      </c>
      <c r="AD196" s="2">
        <v>0</v>
      </c>
      <c r="AE196" s="2">
        <v>0</v>
      </c>
      <c r="AF196" s="2">
        <f t="shared" si="41"/>
        <v>0</v>
      </c>
      <c r="AG196" s="2">
        <f t="shared" si="42"/>
        <v>0</v>
      </c>
      <c r="AH196" s="2">
        <f t="shared" si="43"/>
        <v>0</v>
      </c>
      <c r="AJ196" s="5"/>
      <c r="AK196" s="2">
        <f t="shared" si="50"/>
        <v>0</v>
      </c>
      <c r="AL196" s="2">
        <v>0</v>
      </c>
      <c r="AM196" s="2">
        <v>0</v>
      </c>
      <c r="AN196" s="2">
        <v>0</v>
      </c>
      <c r="AO196" s="2">
        <v>0</v>
      </c>
      <c r="AP196" s="2">
        <v>0</v>
      </c>
      <c r="AQ196" s="2">
        <f t="shared" si="35"/>
        <v>0</v>
      </c>
      <c r="AR196" s="2">
        <f t="shared" si="36"/>
        <v>0</v>
      </c>
      <c r="AS196" s="2">
        <f t="shared" si="37"/>
        <v>0</v>
      </c>
      <c r="AV196" s="6">
        <f t="shared" si="44"/>
        <v>0</v>
      </c>
      <c r="AW196" s="2">
        <v>0</v>
      </c>
      <c r="AX196" s="2">
        <v>0</v>
      </c>
      <c r="AY196" s="2">
        <v>0</v>
      </c>
      <c r="AZ196" s="2">
        <v>0</v>
      </c>
      <c r="BA196" s="2">
        <v>0</v>
      </c>
      <c r="BB196" s="2">
        <f t="shared" si="45"/>
        <v>0</v>
      </c>
      <c r="BC196" s="2">
        <f t="shared" si="46"/>
        <v>0</v>
      </c>
      <c r="BD196" s="2">
        <f t="shared" si="47"/>
        <v>0</v>
      </c>
      <c r="BF196" s="5"/>
    </row>
    <row r="197" spans="7:58" x14ac:dyDescent="0.35">
      <c r="G197" s="79" t="s">
        <v>3</v>
      </c>
      <c r="H197" s="82" t="s">
        <v>128</v>
      </c>
      <c r="I197" s="79" t="s">
        <v>110</v>
      </c>
      <c r="J197" s="79" t="str">
        <f>IF('New GL Gauge'!$H$3&lt;2025,"Cultural Venues","Concert Halls")</f>
        <v>Concert Halls</v>
      </c>
      <c r="K197" s="79" t="str">
        <f>IF('New GL Gauge'!$H$3&lt;2025,"Cultural Venues","Concert Halls")</f>
        <v>Concert Halls</v>
      </c>
      <c r="L197" s="79" t="str">
        <f>IF('New GL Gauge'!$H$3&lt;2025,"Cultural Venues","Concert Halls")</f>
        <v>Concert Halls</v>
      </c>
      <c r="M197" s="2" t="s">
        <v>67</v>
      </c>
      <c r="N197" s="2">
        <v>16</v>
      </c>
      <c r="O197" s="6">
        <f t="shared" si="48"/>
        <v>0</v>
      </c>
      <c r="U197" s="2">
        <f t="shared" si="38"/>
        <v>0</v>
      </c>
      <c r="V197" s="2">
        <f t="shared" si="39"/>
        <v>0</v>
      </c>
      <c r="W197" s="2">
        <f t="shared" si="40"/>
        <v>0</v>
      </c>
      <c r="Y197" s="5"/>
      <c r="Z197" s="6">
        <f t="shared" si="49"/>
        <v>0</v>
      </c>
      <c r="AA197" s="2">
        <v>0</v>
      </c>
      <c r="AB197" s="2">
        <v>0</v>
      </c>
      <c r="AC197" s="2">
        <v>0</v>
      </c>
      <c r="AD197" s="2">
        <v>0</v>
      </c>
      <c r="AE197" s="2">
        <v>0</v>
      </c>
      <c r="AF197" s="2">
        <f t="shared" si="41"/>
        <v>0</v>
      </c>
      <c r="AG197" s="2">
        <f t="shared" si="42"/>
        <v>0</v>
      </c>
      <c r="AH197" s="2">
        <f t="shared" si="43"/>
        <v>0</v>
      </c>
      <c r="AJ197" s="5"/>
      <c r="AK197" s="2">
        <f t="shared" ref="AK197:AK211" si="51">SUM(AQ197:AS197)</f>
        <v>0</v>
      </c>
      <c r="AL197" s="2">
        <v>0</v>
      </c>
      <c r="AM197" s="2">
        <v>0</v>
      </c>
      <c r="AN197" s="2">
        <v>0</v>
      </c>
      <c r="AO197" s="2">
        <v>0</v>
      </c>
      <c r="AP197" s="2">
        <v>0</v>
      </c>
      <c r="AQ197" s="2">
        <f t="shared" si="35"/>
        <v>0</v>
      </c>
      <c r="AR197" s="2">
        <f t="shared" si="36"/>
        <v>0</v>
      </c>
      <c r="AS197" s="2">
        <f t="shared" si="37"/>
        <v>0</v>
      </c>
      <c r="AV197" s="6">
        <f t="shared" si="44"/>
        <v>0</v>
      </c>
      <c r="AW197" s="2">
        <v>0</v>
      </c>
      <c r="AX197" s="2">
        <v>0</v>
      </c>
      <c r="AY197" s="2">
        <v>0</v>
      </c>
      <c r="AZ197" s="2">
        <v>0</v>
      </c>
      <c r="BA197" s="2">
        <v>0</v>
      </c>
      <c r="BB197" s="2">
        <f t="shared" si="45"/>
        <v>0</v>
      </c>
      <c r="BC197" s="2">
        <f t="shared" si="46"/>
        <v>0</v>
      </c>
      <c r="BD197" s="2">
        <f t="shared" si="47"/>
        <v>0</v>
      </c>
      <c r="BF197" s="5"/>
    </row>
    <row r="198" spans="7:58" x14ac:dyDescent="0.35">
      <c r="G198" s="79" t="s">
        <v>3</v>
      </c>
      <c r="H198" s="82" t="s">
        <v>128</v>
      </c>
      <c r="I198" s="79" t="s">
        <v>110</v>
      </c>
      <c r="J198" s="79" t="str">
        <f>IF('New GL Gauge'!$H$3&lt;2025,"Cultural Venues","Concert Halls")</f>
        <v>Concert Halls</v>
      </c>
      <c r="K198" s="79" t="str">
        <f>IF('New GL Gauge'!$H$3&lt;2025,"Cultural Venues","Concert Halls")</f>
        <v>Concert Halls</v>
      </c>
      <c r="L198" s="79" t="str">
        <f>IF('New GL Gauge'!$H$3&lt;2025,"Cultural Venues","Concert Halls")</f>
        <v>Concert Halls</v>
      </c>
      <c r="M198" s="2" t="s">
        <v>67</v>
      </c>
      <c r="N198" s="2">
        <v>17</v>
      </c>
      <c r="O198" s="6">
        <f t="shared" si="48"/>
        <v>0</v>
      </c>
      <c r="U198" s="2">
        <f t="shared" si="38"/>
        <v>0</v>
      </c>
      <c r="V198" s="2">
        <f t="shared" si="39"/>
        <v>0</v>
      </c>
      <c r="W198" s="2">
        <f t="shared" si="40"/>
        <v>0</v>
      </c>
      <c r="Y198" s="5"/>
      <c r="Z198" s="6">
        <f t="shared" si="49"/>
        <v>0</v>
      </c>
      <c r="AA198" s="2">
        <v>0</v>
      </c>
      <c r="AB198" s="2">
        <v>0</v>
      </c>
      <c r="AC198" s="2">
        <v>0</v>
      </c>
      <c r="AD198" s="2">
        <v>0</v>
      </c>
      <c r="AE198" s="2">
        <v>0</v>
      </c>
      <c r="AF198" s="2">
        <f t="shared" si="41"/>
        <v>0</v>
      </c>
      <c r="AG198" s="2">
        <f t="shared" si="42"/>
        <v>0</v>
      </c>
      <c r="AH198" s="2">
        <f t="shared" si="43"/>
        <v>0</v>
      </c>
      <c r="AJ198" s="5"/>
      <c r="AK198" s="2">
        <f t="shared" si="51"/>
        <v>0</v>
      </c>
      <c r="AL198" s="2">
        <v>0</v>
      </c>
      <c r="AM198" s="2">
        <v>0</v>
      </c>
      <c r="AN198" s="2">
        <v>0</v>
      </c>
      <c r="AO198" s="2">
        <v>0</v>
      </c>
      <c r="AP198" s="2">
        <v>0</v>
      </c>
      <c r="AQ198" s="2">
        <f t="shared" si="35"/>
        <v>0</v>
      </c>
      <c r="AR198" s="2">
        <f t="shared" si="36"/>
        <v>0</v>
      </c>
      <c r="AS198" s="2">
        <f t="shared" si="37"/>
        <v>0</v>
      </c>
      <c r="AV198" s="6">
        <f t="shared" si="44"/>
        <v>0</v>
      </c>
      <c r="AW198" s="2">
        <v>0</v>
      </c>
      <c r="AX198" s="2">
        <v>0</v>
      </c>
      <c r="AY198" s="2">
        <v>0</v>
      </c>
      <c r="AZ198" s="2">
        <v>0</v>
      </c>
      <c r="BA198" s="2">
        <v>0</v>
      </c>
      <c r="BB198" s="2">
        <f t="shared" si="45"/>
        <v>0</v>
      </c>
      <c r="BC198" s="2">
        <f t="shared" si="46"/>
        <v>0</v>
      </c>
      <c r="BD198" s="2">
        <f t="shared" si="47"/>
        <v>0</v>
      </c>
      <c r="BF198" s="5"/>
    </row>
    <row r="199" spans="7:58" x14ac:dyDescent="0.35">
      <c r="G199" s="79" t="s">
        <v>3</v>
      </c>
      <c r="H199" s="82" t="s">
        <v>128</v>
      </c>
      <c r="I199" s="79" t="s">
        <v>110</v>
      </c>
      <c r="J199" s="79" t="str">
        <f>IF('New GL Gauge'!$H$3&lt;2025,"Cultural Venues","Concert Halls")</f>
        <v>Concert Halls</v>
      </c>
      <c r="K199" s="79" t="str">
        <f>IF('New GL Gauge'!$H$3&lt;2025,"Cultural Venues","Concert Halls")</f>
        <v>Concert Halls</v>
      </c>
      <c r="L199" s="79" t="str">
        <f>IF('New GL Gauge'!$H$3&lt;2025,"Cultural Venues","Concert Halls")</f>
        <v>Concert Halls</v>
      </c>
      <c r="M199" s="2" t="s">
        <v>67</v>
      </c>
      <c r="N199" s="2">
        <v>18</v>
      </c>
      <c r="O199" s="6">
        <f t="shared" si="48"/>
        <v>0</v>
      </c>
      <c r="U199" s="2">
        <f t="shared" si="38"/>
        <v>0</v>
      </c>
      <c r="V199" s="2">
        <f t="shared" si="39"/>
        <v>0</v>
      </c>
      <c r="W199" s="2">
        <f t="shared" si="40"/>
        <v>0</v>
      </c>
      <c r="Y199" s="5"/>
      <c r="Z199" s="6">
        <f t="shared" si="49"/>
        <v>0</v>
      </c>
      <c r="AA199" s="2">
        <v>0</v>
      </c>
      <c r="AB199" s="2">
        <v>0</v>
      </c>
      <c r="AC199" s="2">
        <v>0</v>
      </c>
      <c r="AD199" s="2">
        <v>0</v>
      </c>
      <c r="AE199" s="2">
        <v>0</v>
      </c>
      <c r="AF199" s="2">
        <f t="shared" si="41"/>
        <v>0</v>
      </c>
      <c r="AG199" s="2">
        <f t="shared" si="42"/>
        <v>0</v>
      </c>
      <c r="AH199" s="2">
        <f t="shared" si="43"/>
        <v>0</v>
      </c>
      <c r="AJ199" s="5"/>
      <c r="AK199" s="2">
        <f t="shared" si="51"/>
        <v>0</v>
      </c>
      <c r="AL199" s="2">
        <v>0</v>
      </c>
      <c r="AM199" s="2">
        <v>0</v>
      </c>
      <c r="AN199" s="2">
        <v>0</v>
      </c>
      <c r="AO199" s="2">
        <v>0</v>
      </c>
      <c r="AP199" s="2">
        <v>0</v>
      </c>
      <c r="AQ199" s="2">
        <f t="shared" si="35"/>
        <v>0</v>
      </c>
      <c r="AR199" s="2">
        <f t="shared" si="36"/>
        <v>0</v>
      </c>
      <c r="AS199" s="2">
        <f t="shared" si="37"/>
        <v>0</v>
      </c>
      <c r="AV199" s="6">
        <f t="shared" si="44"/>
        <v>0</v>
      </c>
      <c r="AW199" s="2">
        <v>0</v>
      </c>
      <c r="AX199" s="2">
        <v>0</v>
      </c>
      <c r="AY199" s="2">
        <v>0</v>
      </c>
      <c r="AZ199" s="2">
        <v>0</v>
      </c>
      <c r="BA199" s="2">
        <v>0</v>
      </c>
      <c r="BB199" s="2">
        <f t="shared" si="45"/>
        <v>0</v>
      </c>
      <c r="BC199" s="2">
        <f t="shared" si="46"/>
        <v>0</v>
      </c>
      <c r="BD199" s="2">
        <f t="shared" si="47"/>
        <v>0</v>
      </c>
      <c r="BF199" s="5"/>
    </row>
    <row r="200" spans="7:58" x14ac:dyDescent="0.35">
      <c r="G200" s="79" t="s">
        <v>3</v>
      </c>
      <c r="H200" s="82" t="s">
        <v>128</v>
      </c>
      <c r="I200" s="79" t="s">
        <v>110</v>
      </c>
      <c r="J200" s="79" t="str">
        <f>IF('New GL Gauge'!$H$3&lt;2025,"Cultural Venues","Concert Halls")</f>
        <v>Concert Halls</v>
      </c>
      <c r="K200" s="79" t="str">
        <f>IF('New GL Gauge'!$H$3&lt;2025,"Cultural Venues","Concert Halls")</f>
        <v>Concert Halls</v>
      </c>
      <c r="L200" s="79" t="str">
        <f>IF('New GL Gauge'!$H$3&lt;2025,"Cultural Venues","Concert Halls")</f>
        <v>Concert Halls</v>
      </c>
      <c r="M200" s="2" t="s">
        <v>76</v>
      </c>
      <c r="N200" s="2">
        <v>19</v>
      </c>
      <c r="O200" s="6">
        <f t="shared" si="48"/>
        <v>0</v>
      </c>
      <c r="U200" s="2">
        <f t="shared" si="38"/>
        <v>0</v>
      </c>
      <c r="V200" s="2">
        <f t="shared" si="39"/>
        <v>0</v>
      </c>
      <c r="W200" s="2">
        <f t="shared" si="40"/>
        <v>0</v>
      </c>
      <c r="Y200" s="5"/>
      <c r="Z200" s="6">
        <f t="shared" si="49"/>
        <v>0</v>
      </c>
      <c r="AA200" s="2">
        <v>0</v>
      </c>
      <c r="AB200" s="2">
        <v>0</v>
      </c>
      <c r="AC200" s="2">
        <v>0</v>
      </c>
      <c r="AD200" s="2">
        <v>0</v>
      </c>
      <c r="AE200" s="2">
        <v>0</v>
      </c>
      <c r="AF200" s="2">
        <f t="shared" si="41"/>
        <v>0</v>
      </c>
      <c r="AG200" s="2">
        <f t="shared" si="42"/>
        <v>0</v>
      </c>
      <c r="AH200" s="2">
        <f t="shared" si="43"/>
        <v>0</v>
      </c>
      <c r="AJ200" s="5"/>
      <c r="AK200" s="2">
        <f t="shared" si="51"/>
        <v>0</v>
      </c>
      <c r="AL200" s="2">
        <v>0</v>
      </c>
      <c r="AM200" s="2">
        <v>0</v>
      </c>
      <c r="AN200" s="2">
        <v>0</v>
      </c>
      <c r="AO200" s="2">
        <v>0</v>
      </c>
      <c r="AP200" s="2">
        <v>0</v>
      </c>
      <c r="AQ200" s="2">
        <f t="shared" si="35"/>
        <v>0</v>
      </c>
      <c r="AR200" s="2">
        <f t="shared" si="36"/>
        <v>0</v>
      </c>
      <c r="AS200" s="2">
        <f t="shared" si="37"/>
        <v>0</v>
      </c>
      <c r="AV200" s="6">
        <f t="shared" si="44"/>
        <v>0</v>
      </c>
      <c r="AW200" s="2">
        <v>0</v>
      </c>
      <c r="AX200" s="2">
        <v>0</v>
      </c>
      <c r="AY200" s="2">
        <v>0</v>
      </c>
      <c r="AZ200" s="2">
        <v>0</v>
      </c>
      <c r="BA200" s="2">
        <v>0</v>
      </c>
      <c r="BB200" s="2">
        <f t="shared" si="45"/>
        <v>0</v>
      </c>
      <c r="BC200" s="2">
        <f t="shared" si="46"/>
        <v>0</v>
      </c>
      <c r="BD200" s="2">
        <f t="shared" si="47"/>
        <v>0</v>
      </c>
      <c r="BF200" s="5"/>
    </row>
    <row r="201" spans="7:58" x14ac:dyDescent="0.35">
      <c r="G201" s="79" t="s">
        <v>3</v>
      </c>
      <c r="H201" s="82" t="s">
        <v>128</v>
      </c>
      <c r="I201" s="79" t="s">
        <v>110</v>
      </c>
      <c r="J201" s="79" t="str">
        <f>IF('New GL Gauge'!$H$3&lt;2025,"Cultural Venues","Concert Halls")</f>
        <v>Concert Halls</v>
      </c>
      <c r="K201" s="79" t="str">
        <f>IF('New GL Gauge'!$H$3&lt;2025,"Cultural Venues","Concert Halls")</f>
        <v>Concert Halls</v>
      </c>
      <c r="L201" s="79" t="str">
        <f>IF('New GL Gauge'!$H$3&lt;2025,"Cultural Venues","Concert Halls")</f>
        <v>Concert Halls</v>
      </c>
      <c r="M201" s="2" t="s">
        <v>76</v>
      </c>
      <c r="N201" s="2">
        <v>20</v>
      </c>
      <c r="O201" s="6">
        <f t="shared" si="48"/>
        <v>0</v>
      </c>
      <c r="U201" s="2">
        <f t="shared" si="38"/>
        <v>0</v>
      </c>
      <c r="V201" s="2">
        <f t="shared" si="39"/>
        <v>0</v>
      </c>
      <c r="W201" s="2">
        <f t="shared" si="40"/>
        <v>0</v>
      </c>
      <c r="Y201" s="5"/>
      <c r="Z201" s="6">
        <f t="shared" si="49"/>
        <v>0</v>
      </c>
      <c r="AA201" s="2">
        <v>0</v>
      </c>
      <c r="AB201" s="2">
        <v>0</v>
      </c>
      <c r="AC201" s="2">
        <v>0</v>
      </c>
      <c r="AD201" s="2">
        <v>0</v>
      </c>
      <c r="AE201" s="2">
        <v>0</v>
      </c>
      <c r="AF201" s="2">
        <f t="shared" si="41"/>
        <v>0</v>
      </c>
      <c r="AG201" s="2">
        <f t="shared" si="42"/>
        <v>0</v>
      </c>
      <c r="AH201" s="2">
        <f t="shared" si="43"/>
        <v>0</v>
      </c>
      <c r="AJ201" s="5"/>
      <c r="AK201" s="2">
        <f t="shared" si="51"/>
        <v>0</v>
      </c>
      <c r="AL201" s="2">
        <v>0</v>
      </c>
      <c r="AM201" s="2">
        <v>0</v>
      </c>
      <c r="AN201" s="2">
        <v>0</v>
      </c>
      <c r="AO201" s="2">
        <v>0</v>
      </c>
      <c r="AP201" s="2">
        <v>0</v>
      </c>
      <c r="AQ201" s="2">
        <f t="shared" si="35"/>
        <v>0</v>
      </c>
      <c r="AR201" s="2">
        <f t="shared" si="36"/>
        <v>0</v>
      </c>
      <c r="AS201" s="2">
        <f t="shared" si="37"/>
        <v>0</v>
      </c>
      <c r="AV201" s="6">
        <f t="shared" si="44"/>
        <v>0</v>
      </c>
      <c r="AW201" s="2">
        <v>0</v>
      </c>
      <c r="AX201" s="2">
        <v>0</v>
      </c>
      <c r="AY201" s="2">
        <v>0</v>
      </c>
      <c r="AZ201" s="2">
        <v>0</v>
      </c>
      <c r="BA201" s="2">
        <v>0</v>
      </c>
      <c r="BB201" s="2">
        <f t="shared" si="45"/>
        <v>0</v>
      </c>
      <c r="BC201" s="2">
        <f t="shared" si="46"/>
        <v>0</v>
      </c>
      <c r="BD201" s="2">
        <f t="shared" si="47"/>
        <v>0</v>
      </c>
      <c r="BF201" s="5"/>
    </row>
    <row r="202" spans="7:58" x14ac:dyDescent="0.35">
      <c r="G202" s="79" t="s">
        <v>3</v>
      </c>
      <c r="H202" s="82" t="s">
        <v>128</v>
      </c>
      <c r="I202" s="79" t="s">
        <v>110</v>
      </c>
      <c r="J202" s="79" t="str">
        <f>IF('New GL Gauge'!$H$3&lt;2025,"Cultural Venues","Concert Halls")</f>
        <v>Concert Halls</v>
      </c>
      <c r="K202" s="79" t="str">
        <f>IF('New GL Gauge'!$H$3&lt;2025,"Cultural Venues","Concert Halls")</f>
        <v>Concert Halls</v>
      </c>
      <c r="L202" s="79" t="str">
        <f>IF('New GL Gauge'!$H$3&lt;2025,"Cultural Venues","Concert Halls")</f>
        <v>Concert Halls</v>
      </c>
      <c r="M202" s="2" t="s">
        <v>76</v>
      </c>
      <c r="N202" s="2">
        <v>21</v>
      </c>
      <c r="O202" s="6">
        <f t="shared" si="48"/>
        <v>0</v>
      </c>
      <c r="U202" s="2">
        <f t="shared" si="38"/>
        <v>0</v>
      </c>
      <c r="V202" s="2">
        <f t="shared" si="39"/>
        <v>0</v>
      </c>
      <c r="W202" s="2">
        <f t="shared" si="40"/>
        <v>0</v>
      </c>
      <c r="Y202" s="5"/>
      <c r="Z202" s="6">
        <f t="shared" si="49"/>
        <v>0</v>
      </c>
      <c r="AA202" s="2">
        <v>0</v>
      </c>
      <c r="AB202" s="2">
        <v>0</v>
      </c>
      <c r="AC202" s="2">
        <v>0</v>
      </c>
      <c r="AD202" s="2">
        <v>0</v>
      </c>
      <c r="AE202" s="2">
        <v>0</v>
      </c>
      <c r="AF202" s="2">
        <f t="shared" si="41"/>
        <v>0</v>
      </c>
      <c r="AG202" s="2">
        <f t="shared" si="42"/>
        <v>0</v>
      </c>
      <c r="AH202" s="2">
        <f t="shared" si="43"/>
        <v>0</v>
      </c>
      <c r="AJ202" s="5"/>
      <c r="AK202" s="2">
        <f t="shared" si="51"/>
        <v>0</v>
      </c>
      <c r="AL202" s="2">
        <v>0</v>
      </c>
      <c r="AM202" s="2">
        <v>0</v>
      </c>
      <c r="AN202" s="2">
        <v>0</v>
      </c>
      <c r="AO202" s="2">
        <v>0</v>
      </c>
      <c r="AP202" s="2">
        <v>0</v>
      </c>
      <c r="AQ202" s="2">
        <f t="shared" si="35"/>
        <v>0</v>
      </c>
      <c r="AR202" s="2">
        <f t="shared" si="36"/>
        <v>0</v>
      </c>
      <c r="AS202" s="2">
        <f t="shared" si="37"/>
        <v>0</v>
      </c>
      <c r="AV202" s="6">
        <f t="shared" si="44"/>
        <v>0</v>
      </c>
      <c r="AW202" s="2">
        <v>0</v>
      </c>
      <c r="AX202" s="2">
        <v>0</v>
      </c>
      <c r="AY202" s="2">
        <v>0</v>
      </c>
      <c r="AZ202" s="2">
        <v>0</v>
      </c>
      <c r="BA202" s="2">
        <v>0</v>
      </c>
      <c r="BB202" s="2">
        <f t="shared" si="45"/>
        <v>0</v>
      </c>
      <c r="BC202" s="2">
        <f t="shared" si="46"/>
        <v>0</v>
      </c>
      <c r="BD202" s="2">
        <f t="shared" si="47"/>
        <v>0</v>
      </c>
      <c r="BF202" s="5"/>
    </row>
    <row r="203" spans="7:58" x14ac:dyDescent="0.35">
      <c r="G203" s="79" t="s">
        <v>3</v>
      </c>
      <c r="H203" s="82" t="s">
        <v>128</v>
      </c>
      <c r="I203" s="79" t="s">
        <v>110</v>
      </c>
      <c r="J203" s="79" t="str">
        <f>IF('New GL Gauge'!$H$3&lt;2025,"Cultural Venues","Concert Halls")</f>
        <v>Concert Halls</v>
      </c>
      <c r="K203" s="79" t="str">
        <f>IF('New GL Gauge'!$H$3&lt;2025,"Cultural Venues","Concert Halls")</f>
        <v>Concert Halls</v>
      </c>
      <c r="L203" s="79" t="str">
        <f>IF('New GL Gauge'!$H$3&lt;2025,"Cultural Venues","Concert Halls")</f>
        <v>Concert Halls</v>
      </c>
      <c r="M203" s="2" t="s">
        <v>76</v>
      </c>
      <c r="N203" s="2">
        <v>22</v>
      </c>
      <c r="O203" s="6">
        <f t="shared" si="48"/>
        <v>0</v>
      </c>
      <c r="U203" s="2">
        <f t="shared" si="38"/>
        <v>0</v>
      </c>
      <c r="V203" s="2">
        <f t="shared" si="39"/>
        <v>0</v>
      </c>
      <c r="W203" s="2">
        <f t="shared" si="40"/>
        <v>0</v>
      </c>
      <c r="Y203" s="5"/>
      <c r="Z203" s="6">
        <f t="shared" si="49"/>
        <v>0</v>
      </c>
      <c r="AA203" s="2">
        <v>0</v>
      </c>
      <c r="AB203" s="2">
        <v>0</v>
      </c>
      <c r="AC203" s="2">
        <v>0</v>
      </c>
      <c r="AD203" s="2">
        <v>0</v>
      </c>
      <c r="AE203" s="2">
        <v>0</v>
      </c>
      <c r="AF203" s="2">
        <f t="shared" si="41"/>
        <v>0</v>
      </c>
      <c r="AG203" s="2">
        <f t="shared" si="42"/>
        <v>0</v>
      </c>
      <c r="AH203" s="2">
        <f t="shared" si="43"/>
        <v>0</v>
      </c>
      <c r="AJ203" s="5"/>
      <c r="AK203" s="2">
        <f t="shared" si="51"/>
        <v>0</v>
      </c>
      <c r="AL203" s="2">
        <v>0</v>
      </c>
      <c r="AM203" s="2">
        <v>0</v>
      </c>
      <c r="AN203" s="2">
        <v>0</v>
      </c>
      <c r="AO203" s="2">
        <v>0</v>
      </c>
      <c r="AP203" s="2">
        <v>0</v>
      </c>
      <c r="AQ203" s="2">
        <f t="shared" si="35"/>
        <v>0</v>
      </c>
      <c r="AR203" s="2">
        <f t="shared" si="36"/>
        <v>0</v>
      </c>
      <c r="AS203" s="2">
        <f t="shared" si="37"/>
        <v>0</v>
      </c>
      <c r="AV203" s="6">
        <f t="shared" si="44"/>
        <v>0</v>
      </c>
      <c r="AW203" s="2">
        <v>0</v>
      </c>
      <c r="AX203" s="2">
        <v>0</v>
      </c>
      <c r="AY203" s="2">
        <v>0</v>
      </c>
      <c r="AZ203" s="2">
        <v>0</v>
      </c>
      <c r="BA203" s="2">
        <v>0</v>
      </c>
      <c r="BB203" s="2">
        <f t="shared" si="45"/>
        <v>0</v>
      </c>
      <c r="BC203" s="2">
        <f t="shared" si="46"/>
        <v>0</v>
      </c>
      <c r="BD203" s="2">
        <f t="shared" si="47"/>
        <v>0</v>
      </c>
      <c r="BF203" s="5"/>
    </row>
    <row r="204" spans="7:58" x14ac:dyDescent="0.35">
      <c r="G204" s="79" t="s">
        <v>3</v>
      </c>
      <c r="H204" s="82" t="s">
        <v>128</v>
      </c>
      <c r="I204" s="79" t="s">
        <v>110</v>
      </c>
      <c r="J204" s="79" t="str">
        <f>IF('New GL Gauge'!$H$3&lt;2025,"Cultural Venues","Concert Halls")</f>
        <v>Concert Halls</v>
      </c>
      <c r="K204" s="79" t="str">
        <f>IF('New GL Gauge'!$H$3&lt;2025,"Cultural Venues","Concert Halls")</f>
        <v>Concert Halls</v>
      </c>
      <c r="L204" s="79" t="str">
        <f>IF('New GL Gauge'!$H$3&lt;2025,"Cultural Venues","Concert Halls")</f>
        <v>Concert Halls</v>
      </c>
      <c r="M204" s="2" t="s">
        <v>76</v>
      </c>
      <c r="N204" s="2">
        <v>23</v>
      </c>
      <c r="O204" s="6">
        <f t="shared" si="48"/>
        <v>0</v>
      </c>
      <c r="U204" s="2">
        <f t="shared" si="38"/>
        <v>0</v>
      </c>
      <c r="V204" s="2">
        <f t="shared" si="39"/>
        <v>0</v>
      </c>
      <c r="W204" s="2">
        <f t="shared" si="40"/>
        <v>0</v>
      </c>
      <c r="Y204" s="5"/>
      <c r="Z204" s="6">
        <f t="shared" si="49"/>
        <v>0</v>
      </c>
      <c r="AA204" s="2">
        <v>0</v>
      </c>
      <c r="AB204" s="2">
        <v>0</v>
      </c>
      <c r="AC204" s="2">
        <v>0</v>
      </c>
      <c r="AD204" s="2">
        <v>0</v>
      </c>
      <c r="AE204" s="2">
        <v>0</v>
      </c>
      <c r="AF204" s="2">
        <f t="shared" si="41"/>
        <v>0</v>
      </c>
      <c r="AG204" s="2">
        <f t="shared" si="42"/>
        <v>0</v>
      </c>
      <c r="AH204" s="2">
        <f t="shared" si="43"/>
        <v>0</v>
      </c>
      <c r="AJ204" s="5"/>
      <c r="AK204" s="2">
        <f t="shared" si="51"/>
        <v>0</v>
      </c>
      <c r="AL204" s="2">
        <v>0</v>
      </c>
      <c r="AM204" s="2">
        <v>0</v>
      </c>
      <c r="AN204" s="2">
        <v>0</v>
      </c>
      <c r="AO204" s="2">
        <v>0</v>
      </c>
      <c r="AP204" s="2">
        <v>0</v>
      </c>
      <c r="AQ204" s="2">
        <f t="shared" si="35"/>
        <v>0</v>
      </c>
      <c r="AR204" s="2">
        <f t="shared" si="36"/>
        <v>0</v>
      </c>
      <c r="AS204" s="2">
        <f t="shared" si="37"/>
        <v>0</v>
      </c>
      <c r="AV204" s="6">
        <f t="shared" si="44"/>
        <v>0</v>
      </c>
      <c r="AW204" s="2">
        <v>0</v>
      </c>
      <c r="AX204" s="2">
        <v>0</v>
      </c>
      <c r="AY204" s="2">
        <v>0</v>
      </c>
      <c r="AZ204" s="2">
        <v>0</v>
      </c>
      <c r="BA204" s="2">
        <v>0</v>
      </c>
      <c r="BB204" s="2">
        <f t="shared" si="45"/>
        <v>0</v>
      </c>
      <c r="BC204" s="2">
        <f t="shared" si="46"/>
        <v>0</v>
      </c>
      <c r="BD204" s="2">
        <f t="shared" si="47"/>
        <v>0</v>
      </c>
      <c r="BF204" s="5"/>
    </row>
    <row r="205" spans="7:58" x14ac:dyDescent="0.35">
      <c r="G205" s="79" t="s">
        <v>3</v>
      </c>
      <c r="H205" s="82" t="s">
        <v>128</v>
      </c>
      <c r="I205" s="79" t="s">
        <v>110</v>
      </c>
      <c r="J205" s="79" t="str">
        <f>IF('New GL Gauge'!$H$3&lt;2025,"Cultural Venues","Concert Halls")</f>
        <v>Concert Halls</v>
      </c>
      <c r="K205" s="79" t="str">
        <f>IF('New GL Gauge'!$H$3&lt;2025,"Cultural Venues","Concert Halls")</f>
        <v>Concert Halls</v>
      </c>
      <c r="L205" s="79" t="str">
        <f>IF('New GL Gauge'!$H$3&lt;2025,"Cultural Venues","Concert Halls")</f>
        <v>Concert Halls</v>
      </c>
      <c r="M205" s="2" t="s">
        <v>76</v>
      </c>
      <c r="N205" s="2">
        <v>24</v>
      </c>
      <c r="O205" s="6">
        <f t="shared" si="48"/>
        <v>0</v>
      </c>
      <c r="U205" s="2">
        <f t="shared" si="38"/>
        <v>0</v>
      </c>
      <c r="V205" s="2">
        <f t="shared" si="39"/>
        <v>0</v>
      </c>
      <c r="W205" s="2">
        <f t="shared" si="40"/>
        <v>0</v>
      </c>
      <c r="Y205" s="5"/>
      <c r="Z205" s="6">
        <f t="shared" si="49"/>
        <v>0</v>
      </c>
      <c r="AA205" s="2">
        <v>0</v>
      </c>
      <c r="AB205" s="2">
        <v>0</v>
      </c>
      <c r="AC205" s="2">
        <v>0</v>
      </c>
      <c r="AD205" s="2">
        <v>0</v>
      </c>
      <c r="AE205" s="2">
        <v>0</v>
      </c>
      <c r="AF205" s="2">
        <f t="shared" si="41"/>
        <v>0</v>
      </c>
      <c r="AG205" s="2">
        <f t="shared" si="42"/>
        <v>0</v>
      </c>
      <c r="AH205" s="2">
        <f t="shared" si="43"/>
        <v>0</v>
      </c>
      <c r="AJ205" s="5"/>
      <c r="AK205" s="2">
        <f t="shared" si="51"/>
        <v>0</v>
      </c>
      <c r="AL205" s="2">
        <v>0</v>
      </c>
      <c r="AM205" s="2">
        <v>0</v>
      </c>
      <c r="AN205" s="2">
        <v>0</v>
      </c>
      <c r="AO205" s="2">
        <v>0</v>
      </c>
      <c r="AP205" s="2">
        <v>0</v>
      </c>
      <c r="AQ205" s="2">
        <f t="shared" si="35"/>
        <v>0</v>
      </c>
      <c r="AR205" s="2">
        <f t="shared" si="36"/>
        <v>0</v>
      </c>
      <c r="AS205" s="2">
        <f t="shared" si="37"/>
        <v>0</v>
      </c>
      <c r="AV205" s="6">
        <f t="shared" si="44"/>
        <v>0</v>
      </c>
      <c r="AW205" s="2">
        <v>0</v>
      </c>
      <c r="AX205" s="2">
        <v>0</v>
      </c>
      <c r="AY205" s="2">
        <v>0</v>
      </c>
      <c r="AZ205" s="2">
        <v>0</v>
      </c>
      <c r="BA205" s="2">
        <v>0</v>
      </c>
      <c r="BB205" s="2">
        <f t="shared" si="45"/>
        <v>0</v>
      </c>
      <c r="BC205" s="2">
        <f t="shared" si="46"/>
        <v>0</v>
      </c>
      <c r="BD205" s="2">
        <f t="shared" si="47"/>
        <v>0</v>
      </c>
      <c r="BF205" s="5"/>
    </row>
    <row r="206" spans="7:58" x14ac:dyDescent="0.35">
      <c r="G206" s="79" t="s">
        <v>3</v>
      </c>
      <c r="H206" s="82" t="s">
        <v>128</v>
      </c>
      <c r="I206" s="79" t="s">
        <v>110</v>
      </c>
      <c r="J206" s="79" t="str">
        <f>IF('New GL Gauge'!$H$3&lt;2025,"Cultural Venues","Concert Halls")</f>
        <v>Concert Halls</v>
      </c>
      <c r="K206" s="79" t="str">
        <f>IF('New GL Gauge'!$H$3&lt;2025,"Cultural Venues","Concert Halls")</f>
        <v>Concert Halls</v>
      </c>
      <c r="L206" s="79" t="str">
        <f>IF('New GL Gauge'!$H$3&lt;2025,"Cultural Venues","Concert Halls")</f>
        <v>Concert Halls</v>
      </c>
      <c r="M206" s="2" t="s">
        <v>76</v>
      </c>
      <c r="N206" s="2">
        <v>25</v>
      </c>
      <c r="O206" s="6">
        <f t="shared" si="48"/>
        <v>0</v>
      </c>
      <c r="U206" s="2">
        <f t="shared" si="38"/>
        <v>0</v>
      </c>
      <c r="V206" s="2">
        <f t="shared" si="39"/>
        <v>0</v>
      </c>
      <c r="W206" s="2">
        <f t="shared" si="40"/>
        <v>0</v>
      </c>
      <c r="Y206" s="5"/>
      <c r="Z206" s="6">
        <f t="shared" si="49"/>
        <v>0</v>
      </c>
      <c r="AA206" s="2">
        <v>0</v>
      </c>
      <c r="AB206" s="2">
        <v>0</v>
      </c>
      <c r="AC206" s="2">
        <v>0</v>
      </c>
      <c r="AD206" s="2">
        <v>0</v>
      </c>
      <c r="AE206" s="2">
        <v>0</v>
      </c>
      <c r="AF206" s="2">
        <f t="shared" si="41"/>
        <v>0</v>
      </c>
      <c r="AG206" s="2">
        <f t="shared" si="42"/>
        <v>0</v>
      </c>
      <c r="AH206" s="2">
        <f t="shared" si="43"/>
        <v>0</v>
      </c>
      <c r="AJ206" s="5"/>
      <c r="AK206" s="2">
        <f t="shared" si="51"/>
        <v>0</v>
      </c>
      <c r="AL206" s="2">
        <v>0</v>
      </c>
      <c r="AM206" s="2">
        <v>0</v>
      </c>
      <c r="AN206" s="2">
        <v>0</v>
      </c>
      <c r="AO206" s="2">
        <v>0</v>
      </c>
      <c r="AP206" s="2">
        <v>0</v>
      </c>
      <c r="AQ206" s="2">
        <f t="shared" si="35"/>
        <v>0</v>
      </c>
      <c r="AR206" s="2">
        <f t="shared" si="36"/>
        <v>0</v>
      </c>
      <c r="AS206" s="2">
        <f t="shared" si="37"/>
        <v>0</v>
      </c>
      <c r="AV206" s="6">
        <f t="shared" si="44"/>
        <v>0</v>
      </c>
      <c r="AW206" s="2">
        <v>0</v>
      </c>
      <c r="AX206" s="2">
        <v>0</v>
      </c>
      <c r="AY206" s="2">
        <v>0</v>
      </c>
      <c r="AZ206" s="2">
        <v>0</v>
      </c>
      <c r="BA206" s="2">
        <v>0</v>
      </c>
      <c r="BB206" s="2">
        <f t="shared" si="45"/>
        <v>0</v>
      </c>
      <c r="BC206" s="2">
        <f t="shared" si="46"/>
        <v>0</v>
      </c>
      <c r="BD206" s="2">
        <f t="shared" si="47"/>
        <v>0</v>
      </c>
      <c r="BF206" s="5"/>
    </row>
    <row r="207" spans="7:58" x14ac:dyDescent="0.35">
      <c r="G207" s="79" t="s">
        <v>3</v>
      </c>
      <c r="H207" s="82" t="s">
        <v>128</v>
      </c>
      <c r="I207" s="79" t="s">
        <v>110</v>
      </c>
      <c r="J207" s="79" t="str">
        <f>IF('New GL Gauge'!$H$3&lt;2025,"Cultural Venues","Concert Halls")</f>
        <v>Concert Halls</v>
      </c>
      <c r="K207" s="79" t="str">
        <f>IF('New GL Gauge'!$H$3&lt;2025,"Cultural Venues","Concert Halls")</f>
        <v>Concert Halls</v>
      </c>
      <c r="L207" s="79" t="str">
        <f>IF('New GL Gauge'!$H$3&lt;2025,"Cultural Venues","Concert Halls")</f>
        <v>Concert Halls</v>
      </c>
      <c r="M207" s="2" t="s">
        <v>76</v>
      </c>
      <c r="N207" s="2">
        <v>26</v>
      </c>
      <c r="O207" s="6">
        <f t="shared" si="48"/>
        <v>0</v>
      </c>
      <c r="U207" s="2">
        <f t="shared" si="38"/>
        <v>0</v>
      </c>
      <c r="V207" s="2">
        <f t="shared" si="39"/>
        <v>0</v>
      </c>
      <c r="W207" s="2">
        <f t="shared" si="40"/>
        <v>0</v>
      </c>
      <c r="Y207" s="5"/>
      <c r="Z207" s="6">
        <f t="shared" si="49"/>
        <v>0</v>
      </c>
      <c r="AA207" s="2">
        <v>0</v>
      </c>
      <c r="AB207" s="2">
        <v>0</v>
      </c>
      <c r="AC207" s="2">
        <v>0</v>
      </c>
      <c r="AD207" s="2">
        <v>0</v>
      </c>
      <c r="AE207" s="2">
        <v>0</v>
      </c>
      <c r="AF207" s="2">
        <f t="shared" si="41"/>
        <v>0</v>
      </c>
      <c r="AG207" s="2">
        <f t="shared" si="42"/>
        <v>0</v>
      </c>
      <c r="AH207" s="2">
        <f t="shared" si="43"/>
        <v>0</v>
      </c>
      <c r="AJ207" s="5"/>
      <c r="AK207" s="2">
        <f t="shared" si="51"/>
        <v>0</v>
      </c>
      <c r="AL207" s="2">
        <v>0</v>
      </c>
      <c r="AM207" s="2">
        <v>0</v>
      </c>
      <c r="AN207" s="2">
        <v>0</v>
      </c>
      <c r="AO207" s="2">
        <v>0</v>
      </c>
      <c r="AP207" s="2">
        <v>0</v>
      </c>
      <c r="AQ207" s="2">
        <f t="shared" si="35"/>
        <v>0</v>
      </c>
      <c r="AR207" s="2">
        <f t="shared" si="36"/>
        <v>0</v>
      </c>
      <c r="AS207" s="2">
        <f t="shared" si="37"/>
        <v>0</v>
      </c>
      <c r="AV207" s="6">
        <f t="shared" si="44"/>
        <v>0</v>
      </c>
      <c r="AW207" s="2">
        <v>0</v>
      </c>
      <c r="AX207" s="2">
        <v>0</v>
      </c>
      <c r="AY207" s="2">
        <v>0</v>
      </c>
      <c r="AZ207" s="2">
        <v>0</v>
      </c>
      <c r="BA207" s="2">
        <v>0</v>
      </c>
      <c r="BB207" s="2">
        <f t="shared" si="45"/>
        <v>0</v>
      </c>
      <c r="BC207" s="2">
        <f t="shared" si="46"/>
        <v>0</v>
      </c>
      <c r="BD207" s="2">
        <f t="shared" si="47"/>
        <v>0</v>
      </c>
      <c r="BF207" s="5"/>
    </row>
    <row r="208" spans="7:58" x14ac:dyDescent="0.35">
      <c r="G208" s="79" t="s">
        <v>3</v>
      </c>
      <c r="H208" s="82" t="s">
        <v>128</v>
      </c>
      <c r="I208" s="79" t="s">
        <v>110</v>
      </c>
      <c r="J208" s="79" t="str">
        <f>IF('New GL Gauge'!$H$3&lt;2025,"Cultural Venues","Concert Halls")</f>
        <v>Concert Halls</v>
      </c>
      <c r="K208" s="79" t="str">
        <f>IF('New GL Gauge'!$H$3&lt;2025,"Cultural Venues","Concert Halls")</f>
        <v>Concert Halls</v>
      </c>
      <c r="L208" s="79" t="str">
        <f>IF('New GL Gauge'!$H$3&lt;2025,"Cultural Venues","Concert Halls")</f>
        <v>Concert Halls</v>
      </c>
      <c r="M208" s="2" t="s">
        <v>76</v>
      </c>
      <c r="N208" s="2">
        <v>27</v>
      </c>
      <c r="O208" s="6">
        <f t="shared" si="48"/>
        <v>0</v>
      </c>
      <c r="U208" s="2">
        <f t="shared" si="38"/>
        <v>0</v>
      </c>
      <c r="V208" s="2">
        <f t="shared" si="39"/>
        <v>0</v>
      </c>
      <c r="W208" s="2">
        <f t="shared" si="40"/>
        <v>0</v>
      </c>
      <c r="Y208" s="5"/>
      <c r="Z208" s="6">
        <f t="shared" si="49"/>
        <v>0</v>
      </c>
      <c r="AA208" s="2">
        <v>0</v>
      </c>
      <c r="AB208" s="2">
        <v>0</v>
      </c>
      <c r="AC208" s="2">
        <v>0</v>
      </c>
      <c r="AD208" s="2">
        <v>0</v>
      </c>
      <c r="AE208" s="2">
        <v>0</v>
      </c>
      <c r="AF208" s="2">
        <f t="shared" si="41"/>
        <v>0</v>
      </c>
      <c r="AG208" s="2">
        <f t="shared" si="42"/>
        <v>0</v>
      </c>
      <c r="AH208" s="2">
        <f t="shared" si="43"/>
        <v>0</v>
      </c>
      <c r="AJ208" s="5"/>
      <c r="AK208" s="2">
        <f t="shared" si="51"/>
        <v>0</v>
      </c>
      <c r="AL208" s="2">
        <v>0</v>
      </c>
      <c r="AM208" s="2">
        <v>0</v>
      </c>
      <c r="AN208" s="2">
        <v>0</v>
      </c>
      <c r="AO208" s="2">
        <v>0</v>
      </c>
      <c r="AP208" s="2">
        <v>0</v>
      </c>
      <c r="AQ208" s="2">
        <f t="shared" si="35"/>
        <v>0</v>
      </c>
      <c r="AR208" s="2">
        <f t="shared" si="36"/>
        <v>0</v>
      </c>
      <c r="AS208" s="2">
        <f t="shared" si="37"/>
        <v>0</v>
      </c>
      <c r="AV208" s="6">
        <f t="shared" si="44"/>
        <v>0</v>
      </c>
      <c r="AW208" s="2">
        <v>0</v>
      </c>
      <c r="AX208" s="2">
        <v>0</v>
      </c>
      <c r="AY208" s="2">
        <v>0</v>
      </c>
      <c r="AZ208" s="2">
        <v>0</v>
      </c>
      <c r="BA208" s="2">
        <v>0</v>
      </c>
      <c r="BB208" s="2">
        <f t="shared" si="45"/>
        <v>0</v>
      </c>
      <c r="BC208" s="2">
        <f t="shared" si="46"/>
        <v>0</v>
      </c>
      <c r="BD208" s="2">
        <f t="shared" si="47"/>
        <v>0</v>
      </c>
      <c r="BF208" s="5"/>
    </row>
    <row r="209" spans="7:58" x14ac:dyDescent="0.35">
      <c r="G209" s="79" t="s">
        <v>3</v>
      </c>
      <c r="H209" s="82" t="s">
        <v>128</v>
      </c>
      <c r="I209" s="79" t="s">
        <v>110</v>
      </c>
      <c r="J209" s="79" t="str">
        <f>IF('New GL Gauge'!$H$3&lt;2025,"Cultural Venues","Concert Halls")</f>
        <v>Concert Halls</v>
      </c>
      <c r="K209" s="79" t="str">
        <f>IF('New GL Gauge'!$H$3&lt;2025,"Cultural Venues","Concert Halls")</f>
        <v>Concert Halls</v>
      </c>
      <c r="L209" s="79" t="str">
        <f>IF('New GL Gauge'!$H$3&lt;2025,"Cultural Venues","Concert Halls")</f>
        <v>Concert Halls</v>
      </c>
      <c r="M209" s="2" t="s">
        <v>76</v>
      </c>
      <c r="N209" s="2">
        <v>28</v>
      </c>
      <c r="O209" s="6">
        <f t="shared" si="48"/>
        <v>0</v>
      </c>
      <c r="U209" s="2">
        <f t="shared" si="38"/>
        <v>0</v>
      </c>
      <c r="V209" s="2">
        <f t="shared" si="39"/>
        <v>0</v>
      </c>
      <c r="W209" s="2">
        <f t="shared" si="40"/>
        <v>0</v>
      </c>
      <c r="Y209" s="5"/>
      <c r="Z209" s="6">
        <f t="shared" si="49"/>
        <v>0</v>
      </c>
      <c r="AA209" s="2">
        <v>0</v>
      </c>
      <c r="AB209" s="2">
        <v>0</v>
      </c>
      <c r="AC209" s="2">
        <v>0</v>
      </c>
      <c r="AD209" s="2">
        <v>0</v>
      </c>
      <c r="AE209" s="2">
        <v>0</v>
      </c>
      <c r="AF209" s="2">
        <f t="shared" si="41"/>
        <v>0</v>
      </c>
      <c r="AG209" s="2">
        <f t="shared" si="42"/>
        <v>0</v>
      </c>
      <c r="AH209" s="2">
        <f t="shared" si="43"/>
        <v>0</v>
      </c>
      <c r="AJ209" s="5"/>
      <c r="AK209" s="2">
        <f t="shared" si="51"/>
        <v>0</v>
      </c>
      <c r="AL209" s="2">
        <v>0</v>
      </c>
      <c r="AM209" s="2">
        <v>0</v>
      </c>
      <c r="AN209" s="2">
        <v>0</v>
      </c>
      <c r="AO209" s="2">
        <v>0</v>
      </c>
      <c r="AP209" s="2">
        <v>0</v>
      </c>
      <c r="AQ209" s="2">
        <f t="shared" si="35"/>
        <v>0</v>
      </c>
      <c r="AR209" s="2">
        <f t="shared" si="36"/>
        <v>0</v>
      </c>
      <c r="AS209" s="2">
        <f t="shared" si="37"/>
        <v>0</v>
      </c>
      <c r="AV209" s="6">
        <f t="shared" si="44"/>
        <v>0</v>
      </c>
      <c r="AW209" s="2">
        <v>0</v>
      </c>
      <c r="AX209" s="2">
        <v>0</v>
      </c>
      <c r="AY209" s="2">
        <v>0</v>
      </c>
      <c r="AZ209" s="2">
        <v>0</v>
      </c>
      <c r="BA209" s="2">
        <v>0</v>
      </c>
      <c r="BB209" s="2">
        <f t="shared" si="45"/>
        <v>0</v>
      </c>
      <c r="BC209" s="2">
        <f t="shared" si="46"/>
        <v>0</v>
      </c>
      <c r="BD209" s="2">
        <f t="shared" si="47"/>
        <v>0</v>
      </c>
      <c r="BF209" s="5"/>
    </row>
    <row r="210" spans="7:58" x14ac:dyDescent="0.35">
      <c r="G210" s="79" t="s">
        <v>3</v>
      </c>
      <c r="H210" s="82" t="s">
        <v>128</v>
      </c>
      <c r="I210" s="79" t="s">
        <v>110</v>
      </c>
      <c r="J210" s="79" t="str">
        <f>IF('New GL Gauge'!$H$3&lt;2025,"Cultural Venues","Concert Halls")</f>
        <v>Concert Halls</v>
      </c>
      <c r="K210" s="79" t="str">
        <f>IF('New GL Gauge'!$H$3&lt;2025,"Cultural Venues","Concert Halls")</f>
        <v>Concert Halls</v>
      </c>
      <c r="L210" s="79" t="str">
        <f>IF('New GL Gauge'!$H$3&lt;2025,"Cultural Venues","Concert Halls")</f>
        <v>Concert Halls</v>
      </c>
      <c r="M210" s="2" t="s">
        <v>76</v>
      </c>
      <c r="N210" s="2">
        <v>29</v>
      </c>
      <c r="O210" s="6">
        <f t="shared" si="48"/>
        <v>0</v>
      </c>
      <c r="U210" s="2">
        <f t="shared" si="38"/>
        <v>0</v>
      </c>
      <c r="V210" s="2">
        <f t="shared" si="39"/>
        <v>0</v>
      </c>
      <c r="W210" s="2">
        <f t="shared" si="40"/>
        <v>0</v>
      </c>
      <c r="Y210" s="5"/>
      <c r="Z210" s="6">
        <f t="shared" si="49"/>
        <v>0</v>
      </c>
      <c r="AA210" s="2">
        <v>0</v>
      </c>
      <c r="AB210" s="2">
        <v>0</v>
      </c>
      <c r="AC210" s="2">
        <v>0</v>
      </c>
      <c r="AD210" s="2">
        <v>0</v>
      </c>
      <c r="AE210" s="2">
        <v>0</v>
      </c>
      <c r="AF210" s="2">
        <f t="shared" si="41"/>
        <v>0</v>
      </c>
      <c r="AG210" s="2">
        <f t="shared" si="42"/>
        <v>0</v>
      </c>
      <c r="AH210" s="2">
        <f t="shared" si="43"/>
        <v>0</v>
      </c>
      <c r="AJ210" s="5"/>
      <c r="AK210" s="2">
        <f t="shared" si="51"/>
        <v>0</v>
      </c>
      <c r="AL210" s="2">
        <v>0</v>
      </c>
      <c r="AM210" s="2">
        <v>0</v>
      </c>
      <c r="AN210" s="2">
        <v>0</v>
      </c>
      <c r="AO210" s="2">
        <v>0</v>
      </c>
      <c r="AP210" s="2">
        <v>0</v>
      </c>
      <c r="AQ210" s="2">
        <f t="shared" si="35"/>
        <v>0</v>
      </c>
      <c r="AR210" s="2">
        <f t="shared" si="36"/>
        <v>0</v>
      </c>
      <c r="AS210" s="2">
        <f t="shared" si="37"/>
        <v>0</v>
      </c>
      <c r="AV210" s="6">
        <f t="shared" si="44"/>
        <v>0</v>
      </c>
      <c r="AW210" s="2">
        <v>0</v>
      </c>
      <c r="AX210" s="2">
        <v>0</v>
      </c>
      <c r="AY210" s="2">
        <v>0</v>
      </c>
      <c r="AZ210" s="2">
        <v>0</v>
      </c>
      <c r="BA210" s="2">
        <v>0</v>
      </c>
      <c r="BB210" s="2">
        <f t="shared" si="45"/>
        <v>0</v>
      </c>
      <c r="BC210" s="2">
        <f t="shared" si="46"/>
        <v>0</v>
      </c>
      <c r="BD210" s="2">
        <f t="shared" si="47"/>
        <v>0</v>
      </c>
      <c r="BF210" s="5"/>
    </row>
    <row r="211" spans="7:58" x14ac:dyDescent="0.35">
      <c r="G211" s="79" t="s">
        <v>3</v>
      </c>
      <c r="H211" s="82" t="s">
        <v>128</v>
      </c>
      <c r="I211" s="79" t="s">
        <v>110</v>
      </c>
      <c r="J211" s="79" t="str">
        <f>IF('New GL Gauge'!$H$3&lt;2025,"Cultural Venues","Concert Halls")</f>
        <v>Concert Halls</v>
      </c>
      <c r="K211" s="79" t="str">
        <f>IF('New GL Gauge'!$H$3&lt;2025,"Cultural Venues","Concert Halls")</f>
        <v>Concert Halls</v>
      </c>
      <c r="L211" s="79" t="str">
        <f>IF('New GL Gauge'!$H$3&lt;2025,"Cultural Venues","Concert Halls")</f>
        <v>Concert Halls</v>
      </c>
      <c r="M211" s="2" t="s">
        <v>76</v>
      </c>
      <c r="N211" s="2">
        <v>30</v>
      </c>
      <c r="O211" s="6">
        <f t="shared" si="48"/>
        <v>0</v>
      </c>
      <c r="U211" s="2">
        <f t="shared" si="38"/>
        <v>0</v>
      </c>
      <c r="V211" s="2">
        <f t="shared" si="39"/>
        <v>0</v>
      </c>
      <c r="W211" s="2">
        <f t="shared" si="40"/>
        <v>0</v>
      </c>
      <c r="Y211" s="5"/>
      <c r="Z211" s="6">
        <f t="shared" si="49"/>
        <v>0</v>
      </c>
      <c r="AA211" s="2">
        <v>0</v>
      </c>
      <c r="AB211" s="2">
        <v>0</v>
      </c>
      <c r="AC211" s="2">
        <v>0</v>
      </c>
      <c r="AD211" s="2">
        <v>0</v>
      </c>
      <c r="AE211" s="2">
        <v>0</v>
      </c>
      <c r="AF211" s="2">
        <f t="shared" si="41"/>
        <v>0</v>
      </c>
      <c r="AG211" s="2">
        <f t="shared" si="42"/>
        <v>0</v>
      </c>
      <c r="AH211" s="2">
        <f t="shared" si="43"/>
        <v>0</v>
      </c>
      <c r="AJ211" s="5"/>
      <c r="AK211" s="2">
        <f t="shared" si="51"/>
        <v>0</v>
      </c>
      <c r="AL211" s="2">
        <v>0</v>
      </c>
      <c r="AM211" s="2">
        <v>0</v>
      </c>
      <c r="AN211" s="2">
        <v>0</v>
      </c>
      <c r="AO211" s="2">
        <v>0</v>
      </c>
      <c r="AP211" s="2">
        <v>0</v>
      </c>
      <c r="AQ211" s="2">
        <f t="shared" si="35"/>
        <v>0</v>
      </c>
      <c r="AR211" s="2">
        <f t="shared" si="36"/>
        <v>0</v>
      </c>
      <c r="AS211" s="2">
        <f t="shared" si="37"/>
        <v>0</v>
      </c>
      <c r="AV211" s="6">
        <f t="shared" si="44"/>
        <v>0</v>
      </c>
      <c r="AW211" s="2">
        <v>0</v>
      </c>
      <c r="AX211" s="2">
        <v>0</v>
      </c>
      <c r="AY211" s="2">
        <v>0</v>
      </c>
      <c r="AZ211" s="2">
        <v>0</v>
      </c>
      <c r="BA211" s="2">
        <v>0</v>
      </c>
      <c r="BB211" s="2">
        <f t="shared" si="45"/>
        <v>0</v>
      </c>
      <c r="BC211" s="2">
        <f t="shared" si="46"/>
        <v>0</v>
      </c>
      <c r="BD211" s="2">
        <f t="shared" si="47"/>
        <v>0</v>
      </c>
      <c r="BF211" s="5"/>
    </row>
    <row r="212" spans="7:58" x14ac:dyDescent="0.35">
      <c r="G212" s="79" t="s">
        <v>3</v>
      </c>
      <c r="H212" s="82" t="s">
        <v>128</v>
      </c>
      <c r="I212" s="79" t="s">
        <v>110</v>
      </c>
      <c r="J212" s="79" t="str">
        <f>IF('New GL Gauge'!$H$3&lt;2025,"Cultural Venues","Concert Halls")</f>
        <v>Concert Halls</v>
      </c>
      <c r="K212" s="79" t="str">
        <f>IF('New GL Gauge'!$H$3&lt;2025,"Events, Community Letting and Box Office","Arts and Music Events and Box Office")</f>
        <v>Arts and Music Events and Box Office</v>
      </c>
      <c r="L212" s="79" t="str">
        <f>IF('New GL Gauge'!$H$3&lt;2025,"Events, Community Letting and Box Office","Arts and Music Events and Box Office")</f>
        <v>Arts and Music Events and Box Office</v>
      </c>
      <c r="M212" s="2" t="s">
        <v>3</v>
      </c>
      <c r="N212" s="2">
        <v>1</v>
      </c>
      <c r="O212" s="6">
        <f t="shared" si="33"/>
        <v>12</v>
      </c>
      <c r="P212" s="2">
        <v>3</v>
      </c>
      <c r="Q212" s="2">
        <v>4</v>
      </c>
      <c r="R212" s="2">
        <v>3</v>
      </c>
      <c r="S212" s="2">
        <v>2</v>
      </c>
      <c r="T212" s="2">
        <v>0</v>
      </c>
      <c r="U212" s="2">
        <f t="shared" si="38"/>
        <v>7</v>
      </c>
      <c r="V212" s="2">
        <f t="shared" si="39"/>
        <v>3</v>
      </c>
      <c r="W212" s="2">
        <f t="shared" si="40"/>
        <v>2</v>
      </c>
      <c r="X212" s="2">
        <f>MAX(O212:O241)</f>
        <v>12</v>
      </c>
      <c r="Y212" s="5">
        <v>15</v>
      </c>
      <c r="Z212" s="6">
        <f t="shared" si="34"/>
        <v>24</v>
      </c>
      <c r="AA212" s="2">
        <v>4</v>
      </c>
      <c r="AB212" s="2">
        <v>12</v>
      </c>
      <c r="AC212" s="2">
        <v>7</v>
      </c>
      <c r="AD212" s="2">
        <v>0</v>
      </c>
      <c r="AE212" s="2">
        <v>1</v>
      </c>
      <c r="AF212" s="2">
        <f t="shared" si="41"/>
        <v>16</v>
      </c>
      <c r="AG212" s="2">
        <f t="shared" si="42"/>
        <v>7</v>
      </c>
      <c r="AH212" s="2">
        <f t="shared" si="43"/>
        <v>1</v>
      </c>
      <c r="AI212" s="2">
        <f>MAX(Z212:Z241)</f>
        <v>24</v>
      </c>
      <c r="AJ212" s="5">
        <v>34</v>
      </c>
      <c r="AK212" s="2">
        <f t="shared" si="32"/>
        <v>24</v>
      </c>
      <c r="AL212" s="2">
        <v>10</v>
      </c>
      <c r="AM212" s="2">
        <v>10</v>
      </c>
      <c r="AN212" s="2">
        <v>4</v>
      </c>
      <c r="AO212" s="2">
        <v>0</v>
      </c>
      <c r="AP212" s="2">
        <v>0</v>
      </c>
      <c r="AQ212" s="2">
        <f t="shared" si="35"/>
        <v>20</v>
      </c>
      <c r="AR212" s="2">
        <f t="shared" si="36"/>
        <v>4</v>
      </c>
      <c r="AS212" s="2">
        <f t="shared" si="37"/>
        <v>0</v>
      </c>
      <c r="AT212" s="2">
        <f>ROUND(SUM(AK212:AK241)/30,0)</f>
        <v>24</v>
      </c>
      <c r="AU212" s="2">
        <v>31</v>
      </c>
      <c r="AV212" s="6">
        <f t="shared" si="44"/>
        <v>10</v>
      </c>
      <c r="AW212" s="2">
        <v>4</v>
      </c>
      <c r="AX212" s="2">
        <v>3</v>
      </c>
      <c r="AY212" s="2">
        <v>3</v>
      </c>
      <c r="AZ212" s="2">
        <v>0</v>
      </c>
      <c r="BA212" s="2">
        <v>0</v>
      </c>
      <c r="BB212" s="2">
        <f t="shared" si="45"/>
        <v>7</v>
      </c>
      <c r="BC212" s="2">
        <f t="shared" si="46"/>
        <v>3</v>
      </c>
      <c r="BD212" s="2">
        <f t="shared" si="47"/>
        <v>0</v>
      </c>
      <c r="BE212" s="2">
        <f>ROUND(SUM(AV212:AV241)/30,0)</f>
        <v>10</v>
      </c>
      <c r="BF212" s="5">
        <v>25</v>
      </c>
    </row>
    <row r="213" spans="7:58" x14ac:dyDescent="0.35">
      <c r="G213" s="79" t="s">
        <v>3</v>
      </c>
      <c r="H213" s="82" t="s">
        <v>128</v>
      </c>
      <c r="I213" s="79" t="s">
        <v>110</v>
      </c>
      <c r="J213" s="79" t="str">
        <f>IF('New GL Gauge'!$H$3&lt;2025,"Cultural Venues","Concert Halls")</f>
        <v>Concert Halls</v>
      </c>
      <c r="K213" s="79" t="str">
        <f>IF('New GL Gauge'!$H$3&lt;2025,"Events, Community Letting and Box Office","Arts and Music Events and Box Office")</f>
        <v>Arts and Music Events and Box Office</v>
      </c>
      <c r="L213" s="79" t="str">
        <f>IF('New GL Gauge'!$H$3&lt;2025,"Events, Community Letting and Box Office","Arts and Music Events and Box Office")</f>
        <v>Arts and Music Events and Box Office</v>
      </c>
      <c r="M213" s="2" t="s">
        <v>3</v>
      </c>
      <c r="N213" s="2">
        <v>2</v>
      </c>
      <c r="O213" s="6">
        <f t="shared" si="33"/>
        <v>12</v>
      </c>
      <c r="P213" s="2">
        <v>3</v>
      </c>
      <c r="Q213" s="2">
        <v>4</v>
      </c>
      <c r="R213" s="2">
        <v>3</v>
      </c>
      <c r="S213" s="2">
        <v>1</v>
      </c>
      <c r="T213" s="2">
        <v>1</v>
      </c>
      <c r="U213" s="2">
        <f t="shared" si="38"/>
        <v>7</v>
      </c>
      <c r="V213" s="2">
        <f t="shared" si="39"/>
        <v>3</v>
      </c>
      <c r="W213" s="2">
        <f t="shared" si="40"/>
        <v>2</v>
      </c>
      <c r="Y213" s="5"/>
      <c r="Z213" s="6">
        <f t="shared" si="34"/>
        <v>24</v>
      </c>
      <c r="AA213" s="2">
        <v>3</v>
      </c>
      <c r="AB213" s="2">
        <v>9</v>
      </c>
      <c r="AC213" s="2">
        <v>9</v>
      </c>
      <c r="AD213" s="2">
        <v>2</v>
      </c>
      <c r="AE213" s="2">
        <v>1</v>
      </c>
      <c r="AF213" s="2">
        <f t="shared" si="41"/>
        <v>12</v>
      </c>
      <c r="AG213" s="2">
        <f t="shared" si="42"/>
        <v>9</v>
      </c>
      <c r="AH213" s="2">
        <f t="shared" si="43"/>
        <v>3</v>
      </c>
      <c r="AJ213" s="5"/>
      <c r="AK213" s="2">
        <f t="shared" si="32"/>
        <v>24</v>
      </c>
      <c r="AL213" s="2">
        <v>6</v>
      </c>
      <c r="AM213" s="2">
        <v>10</v>
      </c>
      <c r="AN213" s="2">
        <v>8</v>
      </c>
      <c r="AO213" s="2">
        <v>0</v>
      </c>
      <c r="AP213" s="2">
        <v>0</v>
      </c>
      <c r="AQ213" s="2">
        <f t="shared" si="35"/>
        <v>16</v>
      </c>
      <c r="AR213" s="2">
        <f t="shared" si="36"/>
        <v>8</v>
      </c>
      <c r="AS213" s="2">
        <f t="shared" si="37"/>
        <v>0</v>
      </c>
      <c r="AV213" s="6">
        <f t="shared" si="44"/>
        <v>10</v>
      </c>
      <c r="AW213" s="2">
        <v>0</v>
      </c>
      <c r="AX213" s="2">
        <v>5</v>
      </c>
      <c r="AY213" s="2">
        <v>5</v>
      </c>
      <c r="AZ213" s="2">
        <v>0</v>
      </c>
      <c r="BA213" s="2">
        <v>0</v>
      </c>
      <c r="BB213" s="2">
        <f t="shared" si="45"/>
        <v>5</v>
      </c>
      <c r="BC213" s="2">
        <f t="shared" si="46"/>
        <v>5</v>
      </c>
      <c r="BD213" s="2">
        <f t="shared" si="47"/>
        <v>0</v>
      </c>
      <c r="BF213" s="5"/>
    </row>
    <row r="214" spans="7:58" x14ac:dyDescent="0.35">
      <c r="G214" s="79" t="s">
        <v>3</v>
      </c>
      <c r="H214" s="82" t="s">
        <v>128</v>
      </c>
      <c r="I214" s="79" t="s">
        <v>110</v>
      </c>
      <c r="J214" s="79" t="str">
        <f>IF('New GL Gauge'!$H$3&lt;2025,"Cultural Venues","Concert Halls")</f>
        <v>Concert Halls</v>
      </c>
      <c r="K214" s="79" t="str">
        <f>IF('New GL Gauge'!$H$3&lt;2025,"Events, Community Letting and Box Office","Arts and Music Events and Box Office")</f>
        <v>Arts and Music Events and Box Office</v>
      </c>
      <c r="L214" s="79" t="str">
        <f>IF('New GL Gauge'!$H$3&lt;2025,"Events, Community Letting and Box Office","Arts and Music Events and Box Office")</f>
        <v>Arts and Music Events and Box Office</v>
      </c>
      <c r="M214" s="2" t="s">
        <v>3</v>
      </c>
      <c r="N214" s="2">
        <v>3</v>
      </c>
      <c r="O214" s="6">
        <f t="shared" si="33"/>
        <v>12</v>
      </c>
      <c r="P214" s="2">
        <v>10</v>
      </c>
      <c r="Q214" s="2">
        <v>2</v>
      </c>
      <c r="R214" s="2">
        <v>0</v>
      </c>
      <c r="S214" s="2">
        <v>0</v>
      </c>
      <c r="T214" s="2">
        <v>0</v>
      </c>
      <c r="U214" s="2">
        <f t="shared" si="38"/>
        <v>12</v>
      </c>
      <c r="V214" s="2">
        <f t="shared" si="39"/>
        <v>0</v>
      </c>
      <c r="W214" s="2">
        <f t="shared" si="40"/>
        <v>0</v>
      </c>
      <c r="Y214" s="5"/>
      <c r="Z214" s="6">
        <f t="shared" si="34"/>
        <v>24</v>
      </c>
      <c r="AA214" s="2">
        <v>11</v>
      </c>
      <c r="AB214" s="2">
        <v>8</v>
      </c>
      <c r="AC214" s="2">
        <v>4</v>
      </c>
      <c r="AD214" s="2">
        <v>1</v>
      </c>
      <c r="AE214" s="2">
        <v>0</v>
      </c>
      <c r="AF214" s="2">
        <f t="shared" si="41"/>
        <v>19</v>
      </c>
      <c r="AG214" s="2">
        <f t="shared" si="42"/>
        <v>4</v>
      </c>
      <c r="AH214" s="2">
        <f t="shared" si="43"/>
        <v>1</v>
      </c>
      <c r="AJ214" s="5"/>
      <c r="AK214" s="2">
        <f t="shared" si="32"/>
        <v>24</v>
      </c>
      <c r="AL214" s="2">
        <v>15</v>
      </c>
      <c r="AM214" s="2">
        <v>8</v>
      </c>
      <c r="AN214" s="2">
        <v>1</v>
      </c>
      <c r="AO214" s="2">
        <v>0</v>
      </c>
      <c r="AP214" s="2">
        <v>0</v>
      </c>
      <c r="AQ214" s="2">
        <f t="shared" si="35"/>
        <v>23</v>
      </c>
      <c r="AR214" s="2">
        <f t="shared" si="36"/>
        <v>1</v>
      </c>
      <c r="AS214" s="2">
        <f t="shared" si="37"/>
        <v>0</v>
      </c>
      <c r="AV214" s="6">
        <f t="shared" si="44"/>
        <v>10</v>
      </c>
      <c r="AW214" s="2">
        <v>7</v>
      </c>
      <c r="AX214" s="2">
        <v>2</v>
      </c>
      <c r="AY214" s="2">
        <v>1</v>
      </c>
      <c r="AZ214" s="2">
        <v>0</v>
      </c>
      <c r="BA214" s="2">
        <v>0</v>
      </c>
      <c r="BB214" s="2">
        <f t="shared" si="45"/>
        <v>9</v>
      </c>
      <c r="BC214" s="2">
        <f t="shared" si="46"/>
        <v>1</v>
      </c>
      <c r="BD214" s="2">
        <f t="shared" si="47"/>
        <v>0</v>
      </c>
      <c r="BF214" s="5"/>
    </row>
    <row r="215" spans="7:58" x14ac:dyDescent="0.35">
      <c r="G215" s="79" t="s">
        <v>3</v>
      </c>
      <c r="H215" s="82" t="s">
        <v>128</v>
      </c>
      <c r="I215" s="79" t="s">
        <v>110</v>
      </c>
      <c r="J215" s="79" t="str">
        <f>IF('New GL Gauge'!$H$3&lt;2025,"Cultural Venues","Concert Halls")</f>
        <v>Concert Halls</v>
      </c>
      <c r="K215" s="79" t="str">
        <f>IF('New GL Gauge'!$H$3&lt;2025,"Events, Community Letting and Box Office","Arts and Music Events and Box Office")</f>
        <v>Arts and Music Events and Box Office</v>
      </c>
      <c r="L215" s="79" t="str">
        <f>IF('New GL Gauge'!$H$3&lt;2025,"Events, Community Letting and Box Office","Arts and Music Events and Box Office")</f>
        <v>Arts and Music Events and Box Office</v>
      </c>
      <c r="M215" s="2" t="s">
        <v>3</v>
      </c>
      <c r="N215" s="2">
        <v>4</v>
      </c>
      <c r="O215" s="6">
        <f t="shared" si="33"/>
        <v>12</v>
      </c>
      <c r="P215" s="2">
        <v>10</v>
      </c>
      <c r="Q215" s="2">
        <v>2</v>
      </c>
      <c r="R215" s="2">
        <v>0</v>
      </c>
      <c r="S215" s="2">
        <v>0</v>
      </c>
      <c r="T215" s="2">
        <v>0</v>
      </c>
      <c r="U215" s="2">
        <f t="shared" si="38"/>
        <v>12</v>
      </c>
      <c r="V215" s="2">
        <f t="shared" si="39"/>
        <v>0</v>
      </c>
      <c r="W215" s="2">
        <f t="shared" si="40"/>
        <v>0</v>
      </c>
      <c r="Y215" s="5"/>
      <c r="Z215" s="6">
        <f t="shared" si="34"/>
        <v>24</v>
      </c>
      <c r="AA215" s="2">
        <v>17</v>
      </c>
      <c r="AB215" s="2">
        <v>7</v>
      </c>
      <c r="AC215" s="2">
        <v>0</v>
      </c>
      <c r="AD215" s="2">
        <v>0</v>
      </c>
      <c r="AE215" s="2">
        <v>0</v>
      </c>
      <c r="AF215" s="2">
        <f t="shared" si="41"/>
        <v>24</v>
      </c>
      <c r="AG215" s="2">
        <f t="shared" si="42"/>
        <v>0</v>
      </c>
      <c r="AH215" s="2">
        <f t="shared" si="43"/>
        <v>0</v>
      </c>
      <c r="AJ215" s="5"/>
      <c r="AK215" s="2">
        <f t="shared" si="32"/>
        <v>24</v>
      </c>
      <c r="AL215" s="2">
        <v>16</v>
      </c>
      <c r="AM215" s="2">
        <v>7</v>
      </c>
      <c r="AN215" s="2">
        <v>1</v>
      </c>
      <c r="AO215" s="2">
        <v>0</v>
      </c>
      <c r="AP215" s="2">
        <v>0</v>
      </c>
      <c r="AQ215" s="2">
        <f t="shared" si="35"/>
        <v>23</v>
      </c>
      <c r="AR215" s="2">
        <f t="shared" si="36"/>
        <v>1</v>
      </c>
      <c r="AS215" s="2">
        <f t="shared" si="37"/>
        <v>0</v>
      </c>
      <c r="AV215" s="6">
        <f t="shared" si="44"/>
        <v>10</v>
      </c>
      <c r="AW215" s="2">
        <v>7</v>
      </c>
      <c r="AX215" s="2">
        <v>2</v>
      </c>
      <c r="AY215" s="2">
        <v>1</v>
      </c>
      <c r="AZ215" s="2">
        <v>0</v>
      </c>
      <c r="BA215" s="2">
        <v>0</v>
      </c>
      <c r="BB215" s="2">
        <f t="shared" si="45"/>
        <v>9</v>
      </c>
      <c r="BC215" s="2">
        <f t="shared" si="46"/>
        <v>1</v>
      </c>
      <c r="BD215" s="2">
        <f t="shared" si="47"/>
        <v>0</v>
      </c>
      <c r="BF215" s="5"/>
    </row>
    <row r="216" spans="7:58" x14ac:dyDescent="0.35">
      <c r="G216" s="79" t="s">
        <v>3</v>
      </c>
      <c r="H216" s="82" t="s">
        <v>128</v>
      </c>
      <c r="I216" s="79" t="s">
        <v>110</v>
      </c>
      <c r="J216" s="79" t="str">
        <f>IF('New GL Gauge'!$H$3&lt;2025,"Cultural Venues","Concert Halls")</f>
        <v>Concert Halls</v>
      </c>
      <c r="K216" s="79" t="str">
        <f>IF('New GL Gauge'!$H$3&lt;2025,"Events, Community Letting and Box Office","Arts and Music Events and Box Office")</f>
        <v>Arts and Music Events and Box Office</v>
      </c>
      <c r="L216" s="79" t="str">
        <f>IF('New GL Gauge'!$H$3&lt;2025,"Events, Community Letting and Box Office","Arts and Music Events and Box Office")</f>
        <v>Arts and Music Events and Box Office</v>
      </c>
      <c r="M216" s="2" t="s">
        <v>3</v>
      </c>
      <c r="N216" s="2">
        <v>5</v>
      </c>
      <c r="O216" s="6">
        <f t="shared" si="33"/>
        <v>12</v>
      </c>
      <c r="P216" s="2">
        <v>6</v>
      </c>
      <c r="Q216" s="2">
        <v>2</v>
      </c>
      <c r="R216" s="2">
        <v>3</v>
      </c>
      <c r="S216" s="2">
        <v>1</v>
      </c>
      <c r="T216" s="2">
        <v>0</v>
      </c>
      <c r="U216" s="2">
        <f t="shared" si="38"/>
        <v>8</v>
      </c>
      <c r="V216" s="2">
        <f t="shared" si="39"/>
        <v>3</v>
      </c>
      <c r="W216" s="2">
        <f t="shared" si="40"/>
        <v>1</v>
      </c>
      <c r="Y216" s="5"/>
      <c r="Z216" s="6">
        <f t="shared" si="34"/>
        <v>24</v>
      </c>
      <c r="AA216" s="2">
        <v>7</v>
      </c>
      <c r="AB216" s="2">
        <v>9</v>
      </c>
      <c r="AC216" s="2">
        <v>5</v>
      </c>
      <c r="AD216" s="2">
        <v>2</v>
      </c>
      <c r="AE216" s="2">
        <v>1</v>
      </c>
      <c r="AF216" s="2">
        <f t="shared" si="41"/>
        <v>16</v>
      </c>
      <c r="AG216" s="2">
        <f t="shared" si="42"/>
        <v>5</v>
      </c>
      <c r="AH216" s="2">
        <f t="shared" si="43"/>
        <v>3</v>
      </c>
      <c r="AJ216" s="5"/>
      <c r="AK216" s="2">
        <f t="shared" si="32"/>
        <v>24</v>
      </c>
      <c r="AL216" s="2">
        <v>10</v>
      </c>
      <c r="AM216" s="2">
        <v>8</v>
      </c>
      <c r="AN216" s="2">
        <v>5</v>
      </c>
      <c r="AO216" s="2">
        <v>0</v>
      </c>
      <c r="AP216" s="2">
        <v>1</v>
      </c>
      <c r="AQ216" s="2">
        <f t="shared" si="35"/>
        <v>18</v>
      </c>
      <c r="AR216" s="2">
        <f t="shared" si="36"/>
        <v>5</v>
      </c>
      <c r="AS216" s="2">
        <f t="shared" si="37"/>
        <v>1</v>
      </c>
      <c r="AV216" s="6">
        <f t="shared" si="44"/>
        <v>10</v>
      </c>
      <c r="AW216" s="2">
        <v>3</v>
      </c>
      <c r="AX216" s="2">
        <v>3</v>
      </c>
      <c r="AY216" s="2">
        <v>4</v>
      </c>
      <c r="AZ216" s="2">
        <v>0</v>
      </c>
      <c r="BA216" s="2">
        <v>0</v>
      </c>
      <c r="BB216" s="2">
        <f t="shared" si="45"/>
        <v>6</v>
      </c>
      <c r="BC216" s="2">
        <f t="shared" si="46"/>
        <v>4</v>
      </c>
      <c r="BD216" s="2">
        <f t="shared" si="47"/>
        <v>0</v>
      </c>
      <c r="BF216" s="5"/>
    </row>
    <row r="217" spans="7:58" x14ac:dyDescent="0.35">
      <c r="G217" s="79" t="s">
        <v>3</v>
      </c>
      <c r="H217" s="82" t="s">
        <v>128</v>
      </c>
      <c r="I217" s="79" t="s">
        <v>110</v>
      </c>
      <c r="J217" s="79" t="str">
        <f>IF('New GL Gauge'!$H$3&lt;2025,"Cultural Venues","Concert Halls")</f>
        <v>Concert Halls</v>
      </c>
      <c r="K217" s="79" t="str">
        <f>IF('New GL Gauge'!$H$3&lt;2025,"Events, Community Letting and Box Office","Arts and Music Events and Box Office")</f>
        <v>Arts and Music Events and Box Office</v>
      </c>
      <c r="L217" s="79" t="str">
        <f>IF('New GL Gauge'!$H$3&lt;2025,"Events, Community Letting and Box Office","Arts and Music Events and Box Office")</f>
        <v>Arts and Music Events and Box Office</v>
      </c>
      <c r="M217" s="2" t="s">
        <v>3</v>
      </c>
      <c r="N217" s="2">
        <v>6</v>
      </c>
      <c r="O217" s="6">
        <f t="shared" si="33"/>
        <v>12</v>
      </c>
      <c r="P217" s="2">
        <v>5</v>
      </c>
      <c r="Q217" s="2">
        <v>1</v>
      </c>
      <c r="R217" s="2">
        <v>3</v>
      </c>
      <c r="S217" s="2">
        <v>1</v>
      </c>
      <c r="T217" s="2">
        <v>2</v>
      </c>
      <c r="U217" s="2">
        <f t="shared" si="38"/>
        <v>6</v>
      </c>
      <c r="V217" s="2">
        <f t="shared" si="39"/>
        <v>3</v>
      </c>
      <c r="W217" s="2">
        <f t="shared" si="40"/>
        <v>3</v>
      </c>
      <c r="Y217" s="5"/>
      <c r="Z217" s="6">
        <f t="shared" si="34"/>
        <v>24</v>
      </c>
      <c r="AA217" s="2">
        <v>5</v>
      </c>
      <c r="AB217" s="2">
        <v>7</v>
      </c>
      <c r="AC217" s="2">
        <v>8</v>
      </c>
      <c r="AD217" s="2">
        <v>3</v>
      </c>
      <c r="AE217" s="2">
        <v>1</v>
      </c>
      <c r="AF217" s="2">
        <f t="shared" si="41"/>
        <v>12</v>
      </c>
      <c r="AG217" s="2">
        <f t="shared" si="42"/>
        <v>8</v>
      </c>
      <c r="AH217" s="2">
        <f t="shared" si="43"/>
        <v>4</v>
      </c>
      <c r="AJ217" s="5"/>
      <c r="AK217" s="2">
        <f t="shared" si="32"/>
        <v>24</v>
      </c>
      <c r="AL217" s="2">
        <v>5</v>
      </c>
      <c r="AM217" s="2">
        <v>9</v>
      </c>
      <c r="AN217" s="2">
        <v>8</v>
      </c>
      <c r="AO217" s="2">
        <v>2</v>
      </c>
      <c r="AP217" s="2">
        <v>0</v>
      </c>
      <c r="AQ217" s="2">
        <f t="shared" si="35"/>
        <v>14</v>
      </c>
      <c r="AR217" s="2">
        <f t="shared" si="36"/>
        <v>8</v>
      </c>
      <c r="AS217" s="2">
        <f t="shared" si="37"/>
        <v>2</v>
      </c>
      <c r="AV217" s="6">
        <f t="shared" si="44"/>
        <v>10</v>
      </c>
      <c r="AW217" s="2">
        <v>3</v>
      </c>
      <c r="AX217" s="2">
        <v>3</v>
      </c>
      <c r="AY217" s="2">
        <v>3</v>
      </c>
      <c r="AZ217" s="2">
        <v>0</v>
      </c>
      <c r="BA217" s="2">
        <v>1</v>
      </c>
      <c r="BB217" s="2">
        <f t="shared" si="45"/>
        <v>6</v>
      </c>
      <c r="BC217" s="2">
        <f t="shared" si="46"/>
        <v>3</v>
      </c>
      <c r="BD217" s="2">
        <f t="shared" si="47"/>
        <v>1</v>
      </c>
      <c r="BF217" s="5"/>
    </row>
    <row r="218" spans="7:58" x14ac:dyDescent="0.35">
      <c r="G218" s="79" t="s">
        <v>3</v>
      </c>
      <c r="H218" s="82" t="s">
        <v>128</v>
      </c>
      <c r="I218" s="79" t="s">
        <v>110</v>
      </c>
      <c r="J218" s="79" t="str">
        <f>IF('New GL Gauge'!$H$3&lt;2025,"Cultural Venues","Concert Halls")</f>
        <v>Concert Halls</v>
      </c>
      <c r="K218" s="79" t="str">
        <f>IF('New GL Gauge'!$H$3&lt;2025,"Events, Community Letting and Box Office","Arts and Music Events and Box Office")</f>
        <v>Arts and Music Events and Box Office</v>
      </c>
      <c r="L218" s="79" t="str">
        <f>IF('New GL Gauge'!$H$3&lt;2025,"Events, Community Letting and Box Office","Arts and Music Events and Box Office")</f>
        <v>Arts and Music Events and Box Office</v>
      </c>
      <c r="M218" s="2" t="s">
        <v>3</v>
      </c>
      <c r="N218" s="2">
        <v>7</v>
      </c>
      <c r="O218" s="6">
        <f t="shared" si="33"/>
        <v>12</v>
      </c>
      <c r="P218" s="2">
        <v>8</v>
      </c>
      <c r="Q218" s="2">
        <v>2</v>
      </c>
      <c r="R218" s="2">
        <v>1</v>
      </c>
      <c r="S218" s="2">
        <v>0</v>
      </c>
      <c r="T218" s="2">
        <v>1</v>
      </c>
      <c r="U218" s="2">
        <f t="shared" si="38"/>
        <v>10</v>
      </c>
      <c r="V218" s="2">
        <f t="shared" si="39"/>
        <v>1</v>
      </c>
      <c r="W218" s="2">
        <f t="shared" si="40"/>
        <v>1</v>
      </c>
      <c r="Y218" s="5"/>
      <c r="Z218" s="6">
        <f t="shared" si="34"/>
        <v>24</v>
      </c>
      <c r="AA218" s="2">
        <v>13</v>
      </c>
      <c r="AB218" s="2">
        <v>7</v>
      </c>
      <c r="AC218" s="2">
        <v>2</v>
      </c>
      <c r="AD218" s="2">
        <v>1</v>
      </c>
      <c r="AE218" s="2">
        <v>1</v>
      </c>
      <c r="AF218" s="2">
        <f t="shared" si="41"/>
        <v>20</v>
      </c>
      <c r="AG218" s="2">
        <f t="shared" si="42"/>
        <v>2</v>
      </c>
      <c r="AH218" s="2">
        <f t="shared" si="43"/>
        <v>2</v>
      </c>
      <c r="AJ218" s="5"/>
      <c r="AK218" s="2">
        <f t="shared" si="32"/>
        <v>24</v>
      </c>
      <c r="AL218" s="2">
        <v>18</v>
      </c>
      <c r="AM218" s="2">
        <v>2</v>
      </c>
      <c r="AN218" s="2">
        <v>4</v>
      </c>
      <c r="AO218" s="2">
        <v>0</v>
      </c>
      <c r="AP218" s="2">
        <v>0</v>
      </c>
      <c r="AQ218" s="2">
        <f t="shared" si="35"/>
        <v>20</v>
      </c>
      <c r="AR218" s="2">
        <f t="shared" si="36"/>
        <v>4</v>
      </c>
      <c r="AS218" s="2">
        <f t="shared" si="37"/>
        <v>0</v>
      </c>
      <c r="AV218" s="6">
        <f t="shared" si="44"/>
        <v>10</v>
      </c>
      <c r="AW218" s="2">
        <v>7</v>
      </c>
      <c r="AX218" s="2">
        <v>2</v>
      </c>
      <c r="AY218" s="2">
        <v>1</v>
      </c>
      <c r="AZ218" s="2">
        <v>0</v>
      </c>
      <c r="BA218" s="2">
        <v>0</v>
      </c>
      <c r="BB218" s="2">
        <f t="shared" si="45"/>
        <v>9</v>
      </c>
      <c r="BC218" s="2">
        <f t="shared" si="46"/>
        <v>1</v>
      </c>
      <c r="BD218" s="2">
        <f t="shared" si="47"/>
        <v>0</v>
      </c>
      <c r="BF218" s="5"/>
    </row>
    <row r="219" spans="7:58" x14ac:dyDescent="0.35">
      <c r="G219" s="79" t="s">
        <v>3</v>
      </c>
      <c r="H219" s="82" t="s">
        <v>128</v>
      </c>
      <c r="I219" s="79" t="s">
        <v>110</v>
      </c>
      <c r="J219" s="79" t="str">
        <f>IF('New GL Gauge'!$H$3&lt;2025,"Cultural Venues","Concert Halls")</f>
        <v>Concert Halls</v>
      </c>
      <c r="K219" s="79" t="str">
        <f>IF('New GL Gauge'!$H$3&lt;2025,"Events, Community Letting and Box Office","Arts and Music Events and Box Office")</f>
        <v>Arts and Music Events and Box Office</v>
      </c>
      <c r="L219" s="79" t="str">
        <f>IF('New GL Gauge'!$H$3&lt;2025,"Events, Community Letting and Box Office","Arts and Music Events and Box Office")</f>
        <v>Arts and Music Events and Box Office</v>
      </c>
      <c r="M219" s="2" t="s">
        <v>3</v>
      </c>
      <c r="N219" s="2">
        <v>8</v>
      </c>
      <c r="O219" s="6">
        <f t="shared" si="33"/>
        <v>12</v>
      </c>
      <c r="P219" s="2">
        <v>3</v>
      </c>
      <c r="Q219" s="2">
        <v>3</v>
      </c>
      <c r="R219" s="2">
        <v>3</v>
      </c>
      <c r="S219" s="2">
        <v>1</v>
      </c>
      <c r="T219" s="2">
        <v>2</v>
      </c>
      <c r="U219" s="2">
        <f t="shared" si="38"/>
        <v>6</v>
      </c>
      <c r="V219" s="2">
        <f t="shared" si="39"/>
        <v>3</v>
      </c>
      <c r="W219" s="2">
        <f t="shared" si="40"/>
        <v>3</v>
      </c>
      <c r="Y219" s="5"/>
      <c r="Z219" s="6">
        <f t="shared" si="34"/>
        <v>24</v>
      </c>
      <c r="AA219" s="2">
        <v>1</v>
      </c>
      <c r="AB219" s="2">
        <v>12</v>
      </c>
      <c r="AC219" s="2">
        <v>3</v>
      </c>
      <c r="AD219" s="2">
        <v>6</v>
      </c>
      <c r="AE219" s="2">
        <v>2</v>
      </c>
      <c r="AF219" s="2">
        <f t="shared" si="41"/>
        <v>13</v>
      </c>
      <c r="AG219" s="2">
        <f t="shared" si="42"/>
        <v>3</v>
      </c>
      <c r="AH219" s="2">
        <f t="shared" si="43"/>
        <v>8</v>
      </c>
      <c r="AJ219" s="5"/>
      <c r="AK219" s="2">
        <f t="shared" ref="AK219:AK282" si="52">SUM(AQ219:AS219)</f>
        <v>24</v>
      </c>
      <c r="AL219" s="2">
        <v>7</v>
      </c>
      <c r="AM219" s="2">
        <v>8</v>
      </c>
      <c r="AN219" s="2">
        <v>8</v>
      </c>
      <c r="AO219" s="2">
        <v>0</v>
      </c>
      <c r="AP219" s="2">
        <v>1</v>
      </c>
      <c r="AQ219" s="2">
        <f t="shared" si="35"/>
        <v>15</v>
      </c>
      <c r="AR219" s="2">
        <f t="shared" si="36"/>
        <v>8</v>
      </c>
      <c r="AS219" s="2">
        <f t="shared" si="37"/>
        <v>1</v>
      </c>
      <c r="AV219" s="6">
        <f t="shared" si="44"/>
        <v>10</v>
      </c>
      <c r="AW219" s="2">
        <v>1</v>
      </c>
      <c r="AX219" s="2">
        <v>4</v>
      </c>
      <c r="AY219" s="2">
        <v>3</v>
      </c>
      <c r="AZ219" s="2">
        <v>2</v>
      </c>
      <c r="BA219" s="2">
        <v>0</v>
      </c>
      <c r="BB219" s="2">
        <f t="shared" si="45"/>
        <v>5</v>
      </c>
      <c r="BC219" s="2">
        <f t="shared" si="46"/>
        <v>3</v>
      </c>
      <c r="BD219" s="2">
        <f t="shared" si="47"/>
        <v>2</v>
      </c>
      <c r="BF219" s="5"/>
    </row>
    <row r="220" spans="7:58" x14ac:dyDescent="0.35">
      <c r="G220" s="79" t="s">
        <v>3</v>
      </c>
      <c r="H220" s="82" t="s">
        <v>128</v>
      </c>
      <c r="I220" s="79" t="s">
        <v>110</v>
      </c>
      <c r="J220" s="79" t="str">
        <f>IF('New GL Gauge'!$H$3&lt;2025,"Cultural Venues","Concert Halls")</f>
        <v>Concert Halls</v>
      </c>
      <c r="K220" s="79" t="str">
        <f>IF('New GL Gauge'!$H$3&lt;2025,"Events, Community Letting and Box Office","Arts and Music Events and Box Office")</f>
        <v>Arts and Music Events and Box Office</v>
      </c>
      <c r="L220" s="79" t="str">
        <f>IF('New GL Gauge'!$H$3&lt;2025,"Events, Community Letting and Box Office","Arts and Music Events and Box Office")</f>
        <v>Arts and Music Events and Box Office</v>
      </c>
      <c r="M220" s="2" t="s">
        <v>3</v>
      </c>
      <c r="N220" s="2">
        <v>9</v>
      </c>
      <c r="O220" s="6">
        <f t="shared" ref="O220:O283" si="53">SUM(U220:W220)</f>
        <v>12</v>
      </c>
      <c r="P220" s="2">
        <v>2</v>
      </c>
      <c r="Q220" s="2">
        <v>3</v>
      </c>
      <c r="R220" s="2">
        <v>3</v>
      </c>
      <c r="S220" s="2">
        <v>3</v>
      </c>
      <c r="T220" s="2">
        <v>1</v>
      </c>
      <c r="U220" s="2">
        <f t="shared" si="38"/>
        <v>5</v>
      </c>
      <c r="V220" s="2">
        <f t="shared" si="39"/>
        <v>3</v>
      </c>
      <c r="W220" s="2">
        <f t="shared" si="40"/>
        <v>4</v>
      </c>
      <c r="Y220" s="5"/>
      <c r="Z220" s="6">
        <f t="shared" ref="Z220:Z283" si="54">SUM(AF220:AH220)</f>
        <v>24</v>
      </c>
      <c r="AA220" s="2">
        <v>2</v>
      </c>
      <c r="AB220" s="2">
        <v>5</v>
      </c>
      <c r="AC220" s="2">
        <v>6</v>
      </c>
      <c r="AD220" s="2">
        <v>8</v>
      </c>
      <c r="AE220" s="2">
        <v>3</v>
      </c>
      <c r="AF220" s="2">
        <f t="shared" si="41"/>
        <v>7</v>
      </c>
      <c r="AG220" s="2">
        <f t="shared" si="42"/>
        <v>6</v>
      </c>
      <c r="AH220" s="2">
        <f t="shared" si="43"/>
        <v>11</v>
      </c>
      <c r="AJ220" s="5"/>
      <c r="AK220" s="2">
        <f t="shared" si="52"/>
        <v>24</v>
      </c>
      <c r="AL220" s="2">
        <v>5</v>
      </c>
      <c r="AM220" s="2">
        <v>10</v>
      </c>
      <c r="AN220" s="2">
        <v>7</v>
      </c>
      <c r="AO220" s="2">
        <v>1</v>
      </c>
      <c r="AP220" s="2">
        <v>1</v>
      </c>
      <c r="AQ220" s="2">
        <f t="shared" ref="AQ220:AQ283" si="55">AL220+AM220</f>
        <v>15</v>
      </c>
      <c r="AR220" s="2">
        <f t="shared" ref="AR220:AR283" si="56">AN220</f>
        <v>7</v>
      </c>
      <c r="AS220" s="2">
        <f t="shared" ref="AS220:AS283" si="57">AO220+AP220</f>
        <v>2</v>
      </c>
      <c r="AV220" s="6">
        <f t="shared" si="44"/>
        <v>10</v>
      </c>
      <c r="AW220" s="2">
        <v>2</v>
      </c>
      <c r="AX220" s="2">
        <v>4</v>
      </c>
      <c r="AY220" s="2">
        <v>2</v>
      </c>
      <c r="AZ220" s="2">
        <v>2</v>
      </c>
      <c r="BA220" s="2">
        <v>0</v>
      </c>
      <c r="BB220" s="2">
        <f t="shared" si="45"/>
        <v>6</v>
      </c>
      <c r="BC220" s="2">
        <f t="shared" si="46"/>
        <v>2</v>
      </c>
      <c r="BD220" s="2">
        <f t="shared" si="47"/>
        <v>2</v>
      </c>
      <c r="BF220" s="5"/>
    </row>
    <row r="221" spans="7:58" x14ac:dyDescent="0.35">
      <c r="G221" s="79" t="s">
        <v>3</v>
      </c>
      <c r="H221" s="82" t="s">
        <v>128</v>
      </c>
      <c r="I221" s="79" t="s">
        <v>110</v>
      </c>
      <c r="J221" s="79" t="str">
        <f>IF('New GL Gauge'!$H$3&lt;2025,"Cultural Venues","Concert Halls")</f>
        <v>Concert Halls</v>
      </c>
      <c r="K221" s="79" t="str">
        <f>IF('New GL Gauge'!$H$3&lt;2025,"Events, Community Letting and Box Office","Arts and Music Events and Box Office")</f>
        <v>Arts and Music Events and Box Office</v>
      </c>
      <c r="L221" s="79" t="str">
        <f>IF('New GL Gauge'!$H$3&lt;2025,"Events, Community Letting and Box Office","Arts and Music Events and Box Office")</f>
        <v>Arts and Music Events and Box Office</v>
      </c>
      <c r="M221" s="2" t="s">
        <v>67</v>
      </c>
      <c r="N221" s="2">
        <v>10</v>
      </c>
      <c r="O221" s="6">
        <f t="shared" si="53"/>
        <v>12</v>
      </c>
      <c r="P221" s="2">
        <v>7</v>
      </c>
      <c r="Q221" s="2">
        <v>3</v>
      </c>
      <c r="R221" s="2">
        <v>0</v>
      </c>
      <c r="S221" s="2">
        <v>1</v>
      </c>
      <c r="T221" s="2">
        <v>1</v>
      </c>
      <c r="U221" s="2">
        <f t="shared" ref="U221:U284" si="58">P221+Q221</f>
        <v>10</v>
      </c>
      <c r="V221" s="2">
        <f t="shared" ref="V221:V284" si="59">R221</f>
        <v>0</v>
      </c>
      <c r="W221" s="2">
        <f t="shared" ref="W221:W284" si="60">S221+T221</f>
        <v>2</v>
      </c>
      <c r="Y221" s="5"/>
      <c r="Z221" s="6">
        <f t="shared" si="54"/>
        <v>24</v>
      </c>
      <c r="AA221" s="2">
        <v>14</v>
      </c>
      <c r="AB221" s="2">
        <v>5</v>
      </c>
      <c r="AC221" s="2">
        <v>3</v>
      </c>
      <c r="AD221" s="2">
        <v>2</v>
      </c>
      <c r="AE221" s="2">
        <v>0</v>
      </c>
      <c r="AF221" s="2">
        <f t="shared" ref="AF221:AF284" si="61">AA221+AB221</f>
        <v>19</v>
      </c>
      <c r="AG221" s="2">
        <f t="shared" ref="AG221:AG284" si="62">AC221</f>
        <v>3</v>
      </c>
      <c r="AH221" s="2">
        <f t="shared" ref="AH221:AH284" si="63">AD221+AE221</f>
        <v>2</v>
      </c>
      <c r="AJ221" s="5"/>
      <c r="AK221" s="2">
        <f t="shared" si="52"/>
        <v>24</v>
      </c>
      <c r="AL221" s="2">
        <v>17</v>
      </c>
      <c r="AM221" s="2">
        <v>5</v>
      </c>
      <c r="AN221" s="2">
        <v>2</v>
      </c>
      <c r="AO221" s="2">
        <v>0</v>
      </c>
      <c r="AP221" s="2">
        <v>0</v>
      </c>
      <c r="AQ221" s="2">
        <f t="shared" si="55"/>
        <v>22</v>
      </c>
      <c r="AR221" s="2">
        <f t="shared" si="56"/>
        <v>2</v>
      </c>
      <c r="AS221" s="2">
        <f t="shared" si="57"/>
        <v>0</v>
      </c>
      <c r="AV221" s="6">
        <f t="shared" si="44"/>
        <v>10</v>
      </c>
      <c r="AW221" s="2">
        <v>6</v>
      </c>
      <c r="AX221" s="2">
        <v>3</v>
      </c>
      <c r="AY221" s="2">
        <v>1</v>
      </c>
      <c r="AZ221" s="2">
        <v>0</v>
      </c>
      <c r="BA221" s="2">
        <v>0</v>
      </c>
      <c r="BB221" s="2">
        <f t="shared" si="45"/>
        <v>9</v>
      </c>
      <c r="BC221" s="2">
        <f t="shared" si="46"/>
        <v>1</v>
      </c>
      <c r="BD221" s="2">
        <f t="shared" si="47"/>
        <v>0</v>
      </c>
      <c r="BF221" s="5"/>
    </row>
    <row r="222" spans="7:58" x14ac:dyDescent="0.35">
      <c r="G222" s="79" t="s">
        <v>3</v>
      </c>
      <c r="H222" s="82" t="s">
        <v>128</v>
      </c>
      <c r="I222" s="79" t="s">
        <v>110</v>
      </c>
      <c r="J222" s="79" t="str">
        <f>IF('New GL Gauge'!$H$3&lt;2025,"Cultural Venues","Concert Halls")</f>
        <v>Concert Halls</v>
      </c>
      <c r="K222" s="79" t="str">
        <f>IF('New GL Gauge'!$H$3&lt;2025,"Events, Community Letting and Box Office","Arts and Music Events and Box Office")</f>
        <v>Arts and Music Events and Box Office</v>
      </c>
      <c r="L222" s="79" t="str">
        <f>IF('New GL Gauge'!$H$3&lt;2025,"Events, Community Letting and Box Office","Arts and Music Events and Box Office")</f>
        <v>Arts and Music Events and Box Office</v>
      </c>
      <c r="M222" s="2" t="s">
        <v>67</v>
      </c>
      <c r="N222" s="2">
        <v>11</v>
      </c>
      <c r="O222" s="6">
        <f t="shared" si="53"/>
        <v>12</v>
      </c>
      <c r="P222" s="2">
        <v>4</v>
      </c>
      <c r="Q222" s="2">
        <v>4</v>
      </c>
      <c r="R222" s="2">
        <v>3</v>
      </c>
      <c r="S222" s="2">
        <v>0</v>
      </c>
      <c r="T222" s="2">
        <v>1</v>
      </c>
      <c r="U222" s="2">
        <f t="shared" si="58"/>
        <v>8</v>
      </c>
      <c r="V222" s="2">
        <f t="shared" si="59"/>
        <v>3</v>
      </c>
      <c r="W222" s="2">
        <f t="shared" si="60"/>
        <v>1</v>
      </c>
      <c r="Y222" s="5"/>
      <c r="Z222" s="6">
        <f t="shared" si="54"/>
        <v>24</v>
      </c>
      <c r="AA222" s="2">
        <v>5</v>
      </c>
      <c r="AB222" s="2">
        <v>9</v>
      </c>
      <c r="AC222" s="2">
        <v>8</v>
      </c>
      <c r="AD222" s="2">
        <v>2</v>
      </c>
      <c r="AE222" s="2">
        <v>0</v>
      </c>
      <c r="AF222" s="2">
        <f t="shared" si="61"/>
        <v>14</v>
      </c>
      <c r="AG222" s="2">
        <f t="shared" si="62"/>
        <v>8</v>
      </c>
      <c r="AH222" s="2">
        <f t="shared" si="63"/>
        <v>2</v>
      </c>
      <c r="AJ222" s="5"/>
      <c r="AK222" s="2">
        <f t="shared" si="52"/>
        <v>24</v>
      </c>
      <c r="AL222" s="2">
        <v>8</v>
      </c>
      <c r="AM222" s="2">
        <v>11</v>
      </c>
      <c r="AN222" s="2">
        <v>4</v>
      </c>
      <c r="AO222" s="2">
        <v>0</v>
      </c>
      <c r="AP222" s="2">
        <v>1</v>
      </c>
      <c r="AQ222" s="2">
        <f t="shared" si="55"/>
        <v>19</v>
      </c>
      <c r="AR222" s="2">
        <f t="shared" si="56"/>
        <v>4</v>
      </c>
      <c r="AS222" s="2">
        <f t="shared" si="57"/>
        <v>1</v>
      </c>
      <c r="AV222" s="6">
        <f t="shared" si="44"/>
        <v>10</v>
      </c>
      <c r="AW222" s="2">
        <v>3</v>
      </c>
      <c r="AX222" s="2">
        <v>0</v>
      </c>
      <c r="AY222" s="2">
        <v>5</v>
      </c>
      <c r="AZ222" s="2">
        <v>2</v>
      </c>
      <c r="BA222" s="2">
        <v>0</v>
      </c>
      <c r="BB222" s="2">
        <f t="shared" si="45"/>
        <v>3</v>
      </c>
      <c r="BC222" s="2">
        <f t="shared" si="46"/>
        <v>5</v>
      </c>
      <c r="BD222" s="2">
        <f t="shared" si="47"/>
        <v>2</v>
      </c>
      <c r="BF222" s="5"/>
    </row>
    <row r="223" spans="7:58" x14ac:dyDescent="0.35">
      <c r="G223" s="79" t="s">
        <v>3</v>
      </c>
      <c r="H223" s="82" t="s">
        <v>128</v>
      </c>
      <c r="I223" s="79" t="s">
        <v>110</v>
      </c>
      <c r="J223" s="79" t="str">
        <f>IF('New GL Gauge'!$H$3&lt;2025,"Cultural Venues","Concert Halls")</f>
        <v>Concert Halls</v>
      </c>
      <c r="K223" s="79" t="str">
        <f>IF('New GL Gauge'!$H$3&lt;2025,"Events, Community Letting and Box Office","Arts and Music Events and Box Office")</f>
        <v>Arts and Music Events and Box Office</v>
      </c>
      <c r="L223" s="79" t="str">
        <f>IF('New GL Gauge'!$H$3&lt;2025,"Events, Community Letting and Box Office","Arts and Music Events and Box Office")</f>
        <v>Arts and Music Events and Box Office</v>
      </c>
      <c r="M223" s="2" t="s">
        <v>67</v>
      </c>
      <c r="N223" s="2">
        <v>12</v>
      </c>
      <c r="O223" s="6">
        <f t="shared" si="53"/>
        <v>12</v>
      </c>
      <c r="P223" s="2">
        <v>4</v>
      </c>
      <c r="Q223" s="2">
        <v>4</v>
      </c>
      <c r="R223" s="2">
        <v>1</v>
      </c>
      <c r="S223" s="2">
        <v>2</v>
      </c>
      <c r="T223" s="2">
        <v>1</v>
      </c>
      <c r="U223" s="2">
        <f t="shared" si="58"/>
        <v>8</v>
      </c>
      <c r="V223" s="2">
        <f t="shared" si="59"/>
        <v>1</v>
      </c>
      <c r="W223" s="2">
        <f t="shared" si="60"/>
        <v>3</v>
      </c>
      <c r="Y223" s="5"/>
      <c r="Z223" s="6">
        <f t="shared" si="54"/>
        <v>24</v>
      </c>
      <c r="AA223" s="2">
        <v>5</v>
      </c>
      <c r="AB223" s="2">
        <v>7</v>
      </c>
      <c r="AC223" s="2">
        <v>8</v>
      </c>
      <c r="AD223" s="2">
        <v>3</v>
      </c>
      <c r="AE223" s="2">
        <v>1</v>
      </c>
      <c r="AF223" s="2">
        <f t="shared" si="61"/>
        <v>12</v>
      </c>
      <c r="AG223" s="2">
        <f t="shared" si="62"/>
        <v>8</v>
      </c>
      <c r="AH223" s="2">
        <f t="shared" si="63"/>
        <v>4</v>
      </c>
      <c r="AJ223" s="5"/>
      <c r="AK223" s="2">
        <f t="shared" si="52"/>
        <v>24</v>
      </c>
      <c r="AL223" s="2">
        <v>7</v>
      </c>
      <c r="AM223" s="2">
        <v>14</v>
      </c>
      <c r="AN223" s="2">
        <v>3</v>
      </c>
      <c r="AO223" s="2">
        <v>0</v>
      </c>
      <c r="AP223" s="2">
        <v>0</v>
      </c>
      <c r="AQ223" s="2">
        <f t="shared" si="55"/>
        <v>21</v>
      </c>
      <c r="AR223" s="2">
        <f t="shared" si="56"/>
        <v>3</v>
      </c>
      <c r="AS223" s="2">
        <f t="shared" si="57"/>
        <v>0</v>
      </c>
      <c r="AV223" s="6">
        <f t="shared" si="44"/>
        <v>10</v>
      </c>
      <c r="AW223" s="2">
        <v>3</v>
      </c>
      <c r="AX223" s="2">
        <v>4</v>
      </c>
      <c r="AY223" s="2">
        <v>1</v>
      </c>
      <c r="AZ223" s="2">
        <v>2</v>
      </c>
      <c r="BA223" s="2">
        <v>0</v>
      </c>
      <c r="BB223" s="2">
        <f t="shared" si="45"/>
        <v>7</v>
      </c>
      <c r="BC223" s="2">
        <f t="shared" si="46"/>
        <v>1</v>
      </c>
      <c r="BD223" s="2">
        <f t="shared" si="47"/>
        <v>2</v>
      </c>
      <c r="BF223" s="5"/>
    </row>
    <row r="224" spans="7:58" x14ac:dyDescent="0.35">
      <c r="G224" s="79" t="s">
        <v>3</v>
      </c>
      <c r="H224" s="82" t="s">
        <v>128</v>
      </c>
      <c r="I224" s="79" t="s">
        <v>110</v>
      </c>
      <c r="J224" s="79" t="str">
        <f>IF('New GL Gauge'!$H$3&lt;2025,"Cultural Venues","Concert Halls")</f>
        <v>Concert Halls</v>
      </c>
      <c r="K224" s="79" t="str">
        <f>IF('New GL Gauge'!$H$3&lt;2025,"Events, Community Letting and Box Office","Arts and Music Events and Box Office")</f>
        <v>Arts and Music Events and Box Office</v>
      </c>
      <c r="L224" s="79" t="str">
        <f>IF('New GL Gauge'!$H$3&lt;2025,"Events, Community Letting and Box Office","Arts and Music Events and Box Office")</f>
        <v>Arts and Music Events and Box Office</v>
      </c>
      <c r="M224" s="2" t="s">
        <v>67</v>
      </c>
      <c r="N224" s="2">
        <v>13</v>
      </c>
      <c r="O224" s="6">
        <f t="shared" si="53"/>
        <v>12</v>
      </c>
      <c r="P224" s="2">
        <v>4</v>
      </c>
      <c r="Q224" s="2">
        <v>2</v>
      </c>
      <c r="R224" s="2">
        <v>4</v>
      </c>
      <c r="S224" s="2">
        <v>1</v>
      </c>
      <c r="T224" s="2">
        <v>1</v>
      </c>
      <c r="U224" s="2">
        <f t="shared" si="58"/>
        <v>6</v>
      </c>
      <c r="V224" s="2">
        <f t="shared" si="59"/>
        <v>4</v>
      </c>
      <c r="W224" s="2">
        <f t="shared" si="60"/>
        <v>2</v>
      </c>
      <c r="Y224" s="5"/>
      <c r="Z224" s="6">
        <f t="shared" si="54"/>
        <v>24</v>
      </c>
      <c r="AA224" s="2">
        <v>5</v>
      </c>
      <c r="AB224" s="2">
        <v>9</v>
      </c>
      <c r="AC224" s="2">
        <v>7</v>
      </c>
      <c r="AD224" s="2">
        <v>3</v>
      </c>
      <c r="AE224" s="2">
        <v>0</v>
      </c>
      <c r="AF224" s="2">
        <f t="shared" si="61"/>
        <v>14</v>
      </c>
      <c r="AG224" s="2">
        <f t="shared" si="62"/>
        <v>7</v>
      </c>
      <c r="AH224" s="2">
        <f t="shared" si="63"/>
        <v>3</v>
      </c>
      <c r="AJ224" s="5"/>
      <c r="AK224" s="2">
        <f t="shared" si="52"/>
        <v>24</v>
      </c>
      <c r="AL224" s="2">
        <v>8</v>
      </c>
      <c r="AM224" s="2">
        <v>10</v>
      </c>
      <c r="AN224" s="2">
        <v>5</v>
      </c>
      <c r="AO224" s="2">
        <v>0</v>
      </c>
      <c r="AP224" s="2">
        <v>1</v>
      </c>
      <c r="AQ224" s="2">
        <f t="shared" si="55"/>
        <v>18</v>
      </c>
      <c r="AR224" s="2">
        <f t="shared" si="56"/>
        <v>5</v>
      </c>
      <c r="AS224" s="2">
        <f t="shared" si="57"/>
        <v>1</v>
      </c>
      <c r="AV224" s="6">
        <f t="shared" ref="AV224:AV287" si="64">SUM(BB224:BD224)</f>
        <v>10</v>
      </c>
      <c r="AW224" s="2">
        <v>4</v>
      </c>
      <c r="AX224" s="2">
        <v>4</v>
      </c>
      <c r="AY224" s="2">
        <v>0</v>
      </c>
      <c r="AZ224" s="2">
        <v>1</v>
      </c>
      <c r="BA224" s="2">
        <v>1</v>
      </c>
      <c r="BB224" s="2">
        <f t="shared" ref="BB224:BB287" si="65">AW224+AX224</f>
        <v>8</v>
      </c>
      <c r="BC224" s="2">
        <f t="shared" ref="BC224:BC287" si="66">AY224</f>
        <v>0</v>
      </c>
      <c r="BD224" s="2">
        <f t="shared" ref="BD224:BD287" si="67">AZ224+BA224</f>
        <v>2</v>
      </c>
      <c r="BF224" s="5"/>
    </row>
    <row r="225" spans="7:58" x14ac:dyDescent="0.35">
      <c r="G225" s="79" t="s">
        <v>3</v>
      </c>
      <c r="H225" s="82" t="s">
        <v>128</v>
      </c>
      <c r="I225" s="79" t="s">
        <v>110</v>
      </c>
      <c r="J225" s="79" t="str">
        <f>IF('New GL Gauge'!$H$3&lt;2025,"Cultural Venues","Concert Halls")</f>
        <v>Concert Halls</v>
      </c>
      <c r="K225" s="79" t="str">
        <f>IF('New GL Gauge'!$H$3&lt;2025,"Events, Community Letting and Box Office","Arts and Music Events and Box Office")</f>
        <v>Arts and Music Events and Box Office</v>
      </c>
      <c r="L225" s="79" t="str">
        <f>IF('New GL Gauge'!$H$3&lt;2025,"Events, Community Letting and Box Office","Arts and Music Events and Box Office")</f>
        <v>Arts and Music Events and Box Office</v>
      </c>
      <c r="M225" s="2" t="s">
        <v>67</v>
      </c>
      <c r="N225" s="2">
        <v>14</v>
      </c>
      <c r="O225" s="6">
        <f t="shared" si="53"/>
        <v>12</v>
      </c>
      <c r="P225" s="2">
        <v>4</v>
      </c>
      <c r="Q225" s="2">
        <v>4</v>
      </c>
      <c r="R225" s="2">
        <v>1</v>
      </c>
      <c r="S225" s="2">
        <v>2</v>
      </c>
      <c r="T225" s="2">
        <v>1</v>
      </c>
      <c r="U225" s="2">
        <f t="shared" si="58"/>
        <v>8</v>
      </c>
      <c r="V225" s="2">
        <f t="shared" si="59"/>
        <v>1</v>
      </c>
      <c r="W225" s="2">
        <f t="shared" si="60"/>
        <v>3</v>
      </c>
      <c r="Y225" s="5"/>
      <c r="Z225" s="6">
        <f t="shared" si="54"/>
        <v>24</v>
      </c>
      <c r="AA225" s="2">
        <v>7</v>
      </c>
      <c r="AB225" s="2">
        <v>5</v>
      </c>
      <c r="AC225" s="2">
        <v>7</v>
      </c>
      <c r="AD225" s="2">
        <v>4</v>
      </c>
      <c r="AE225" s="2">
        <v>1</v>
      </c>
      <c r="AF225" s="2">
        <f t="shared" si="61"/>
        <v>12</v>
      </c>
      <c r="AG225" s="2">
        <f t="shared" si="62"/>
        <v>7</v>
      </c>
      <c r="AH225" s="2">
        <f t="shared" si="63"/>
        <v>5</v>
      </c>
      <c r="AJ225" s="5"/>
      <c r="AK225" s="2">
        <f t="shared" si="52"/>
        <v>24</v>
      </c>
      <c r="AL225" s="2">
        <v>6</v>
      </c>
      <c r="AM225" s="2">
        <v>10</v>
      </c>
      <c r="AN225" s="2">
        <v>6</v>
      </c>
      <c r="AO225" s="2">
        <v>2</v>
      </c>
      <c r="AP225" s="2">
        <v>0</v>
      </c>
      <c r="AQ225" s="2">
        <f t="shared" si="55"/>
        <v>16</v>
      </c>
      <c r="AR225" s="2">
        <f t="shared" si="56"/>
        <v>6</v>
      </c>
      <c r="AS225" s="2">
        <f t="shared" si="57"/>
        <v>2</v>
      </c>
      <c r="AV225" s="6">
        <f t="shared" si="64"/>
        <v>10</v>
      </c>
      <c r="AW225" s="2">
        <v>3</v>
      </c>
      <c r="AX225" s="2">
        <v>2</v>
      </c>
      <c r="AY225" s="2">
        <v>3</v>
      </c>
      <c r="AZ225" s="2">
        <v>1</v>
      </c>
      <c r="BA225" s="2">
        <v>1</v>
      </c>
      <c r="BB225" s="2">
        <f t="shared" si="65"/>
        <v>5</v>
      </c>
      <c r="BC225" s="2">
        <f t="shared" si="66"/>
        <v>3</v>
      </c>
      <c r="BD225" s="2">
        <f t="shared" si="67"/>
        <v>2</v>
      </c>
      <c r="BF225" s="5"/>
    </row>
    <row r="226" spans="7:58" x14ac:dyDescent="0.35">
      <c r="G226" s="79" t="s">
        <v>3</v>
      </c>
      <c r="H226" s="82" t="s">
        <v>128</v>
      </c>
      <c r="I226" s="79" t="s">
        <v>110</v>
      </c>
      <c r="J226" s="79" t="str">
        <f>IF('New GL Gauge'!$H$3&lt;2025,"Cultural Venues","Concert Halls")</f>
        <v>Concert Halls</v>
      </c>
      <c r="K226" s="79" t="str">
        <f>IF('New GL Gauge'!$H$3&lt;2025,"Events, Community Letting and Box Office","Arts and Music Events and Box Office")</f>
        <v>Arts and Music Events and Box Office</v>
      </c>
      <c r="L226" s="79" t="str">
        <f>IF('New GL Gauge'!$H$3&lt;2025,"Events, Community Letting and Box Office","Arts and Music Events and Box Office")</f>
        <v>Arts and Music Events and Box Office</v>
      </c>
      <c r="M226" s="2" t="s">
        <v>67</v>
      </c>
      <c r="N226" s="2">
        <v>15</v>
      </c>
      <c r="O226" s="6">
        <f t="shared" si="53"/>
        <v>12</v>
      </c>
      <c r="P226" s="2">
        <v>5</v>
      </c>
      <c r="Q226" s="2">
        <v>1</v>
      </c>
      <c r="R226" s="2">
        <v>2</v>
      </c>
      <c r="S226" s="2">
        <v>3</v>
      </c>
      <c r="T226" s="2">
        <v>1</v>
      </c>
      <c r="U226" s="2">
        <f t="shared" si="58"/>
        <v>6</v>
      </c>
      <c r="V226" s="2">
        <f t="shared" si="59"/>
        <v>2</v>
      </c>
      <c r="W226" s="2">
        <f t="shared" si="60"/>
        <v>4</v>
      </c>
      <c r="Y226" s="5"/>
      <c r="Z226" s="6">
        <f t="shared" si="54"/>
        <v>24</v>
      </c>
      <c r="AA226" s="2">
        <v>4</v>
      </c>
      <c r="AB226" s="2">
        <v>5</v>
      </c>
      <c r="AC226" s="2">
        <v>6</v>
      </c>
      <c r="AD226" s="2">
        <v>7</v>
      </c>
      <c r="AE226" s="2">
        <v>2</v>
      </c>
      <c r="AF226" s="2">
        <f t="shared" si="61"/>
        <v>9</v>
      </c>
      <c r="AG226" s="2">
        <f t="shared" si="62"/>
        <v>6</v>
      </c>
      <c r="AH226" s="2">
        <f t="shared" si="63"/>
        <v>9</v>
      </c>
      <c r="AJ226" s="5"/>
      <c r="AK226" s="2">
        <f t="shared" si="52"/>
        <v>24</v>
      </c>
      <c r="AL226" s="2">
        <v>7</v>
      </c>
      <c r="AM226" s="2">
        <v>9</v>
      </c>
      <c r="AN226" s="2">
        <v>6</v>
      </c>
      <c r="AO226" s="2">
        <v>1</v>
      </c>
      <c r="AP226" s="2">
        <v>1</v>
      </c>
      <c r="AQ226" s="2">
        <f t="shared" si="55"/>
        <v>16</v>
      </c>
      <c r="AR226" s="2">
        <f t="shared" si="56"/>
        <v>6</v>
      </c>
      <c r="AS226" s="2">
        <f t="shared" si="57"/>
        <v>2</v>
      </c>
      <c r="AV226" s="6">
        <f t="shared" si="64"/>
        <v>10</v>
      </c>
      <c r="AW226" s="2">
        <v>3</v>
      </c>
      <c r="AX226" s="2">
        <v>2</v>
      </c>
      <c r="AY226" s="2">
        <v>3</v>
      </c>
      <c r="AZ226" s="2">
        <v>1</v>
      </c>
      <c r="BA226" s="2">
        <v>1</v>
      </c>
      <c r="BB226" s="2">
        <f t="shared" si="65"/>
        <v>5</v>
      </c>
      <c r="BC226" s="2">
        <f t="shared" si="66"/>
        <v>3</v>
      </c>
      <c r="BD226" s="2">
        <f t="shared" si="67"/>
        <v>2</v>
      </c>
      <c r="BF226" s="5"/>
    </row>
    <row r="227" spans="7:58" x14ac:dyDescent="0.35">
      <c r="G227" s="79" t="s">
        <v>3</v>
      </c>
      <c r="H227" s="82" t="s">
        <v>128</v>
      </c>
      <c r="I227" s="79" t="s">
        <v>110</v>
      </c>
      <c r="J227" s="79" t="str">
        <f>IF('New GL Gauge'!$H$3&lt;2025,"Cultural Venues","Concert Halls")</f>
        <v>Concert Halls</v>
      </c>
      <c r="K227" s="79" t="str">
        <f>IF('New GL Gauge'!$H$3&lt;2025,"Events, Community Letting and Box Office","Arts and Music Events and Box Office")</f>
        <v>Arts and Music Events and Box Office</v>
      </c>
      <c r="L227" s="79" t="str">
        <f>IF('New GL Gauge'!$H$3&lt;2025,"Events, Community Letting and Box Office","Arts and Music Events and Box Office")</f>
        <v>Arts and Music Events and Box Office</v>
      </c>
      <c r="M227" s="2" t="s">
        <v>67</v>
      </c>
      <c r="N227" s="2">
        <v>16</v>
      </c>
      <c r="O227" s="6">
        <f t="shared" si="53"/>
        <v>12</v>
      </c>
      <c r="P227" s="2">
        <v>6</v>
      </c>
      <c r="Q227" s="2">
        <v>1</v>
      </c>
      <c r="R227" s="2">
        <v>2</v>
      </c>
      <c r="S227" s="2">
        <v>2</v>
      </c>
      <c r="T227" s="2">
        <v>1</v>
      </c>
      <c r="U227" s="2">
        <f t="shared" si="58"/>
        <v>7</v>
      </c>
      <c r="V227" s="2">
        <f t="shared" si="59"/>
        <v>2</v>
      </c>
      <c r="W227" s="2">
        <f t="shared" si="60"/>
        <v>3</v>
      </c>
      <c r="Y227" s="5"/>
      <c r="Z227" s="6">
        <f t="shared" si="54"/>
        <v>24</v>
      </c>
      <c r="AA227" s="2">
        <v>4</v>
      </c>
      <c r="AB227" s="2">
        <v>8</v>
      </c>
      <c r="AC227" s="2">
        <v>7</v>
      </c>
      <c r="AD227" s="2">
        <v>3</v>
      </c>
      <c r="AE227" s="2">
        <v>2</v>
      </c>
      <c r="AF227" s="2">
        <f t="shared" si="61"/>
        <v>12</v>
      </c>
      <c r="AG227" s="2">
        <f t="shared" si="62"/>
        <v>7</v>
      </c>
      <c r="AH227" s="2">
        <f t="shared" si="63"/>
        <v>5</v>
      </c>
      <c r="AJ227" s="5"/>
      <c r="AK227" s="2">
        <f t="shared" si="52"/>
        <v>24</v>
      </c>
      <c r="AL227" s="2">
        <v>6</v>
      </c>
      <c r="AM227" s="2">
        <v>12</v>
      </c>
      <c r="AN227" s="2">
        <v>4</v>
      </c>
      <c r="AO227" s="2">
        <v>2</v>
      </c>
      <c r="AP227" s="2">
        <v>0</v>
      </c>
      <c r="AQ227" s="2">
        <f t="shared" si="55"/>
        <v>18</v>
      </c>
      <c r="AR227" s="2">
        <f t="shared" si="56"/>
        <v>4</v>
      </c>
      <c r="AS227" s="2">
        <f t="shared" si="57"/>
        <v>2</v>
      </c>
      <c r="AV227" s="6">
        <f t="shared" si="64"/>
        <v>10</v>
      </c>
      <c r="AW227" s="2">
        <v>3</v>
      </c>
      <c r="AX227" s="2">
        <v>4</v>
      </c>
      <c r="AY227" s="2">
        <v>1</v>
      </c>
      <c r="AZ227" s="2">
        <v>1</v>
      </c>
      <c r="BA227" s="2">
        <v>1</v>
      </c>
      <c r="BB227" s="2">
        <f t="shared" si="65"/>
        <v>7</v>
      </c>
      <c r="BC227" s="2">
        <f t="shared" si="66"/>
        <v>1</v>
      </c>
      <c r="BD227" s="2">
        <f t="shared" si="67"/>
        <v>2</v>
      </c>
      <c r="BF227" s="5"/>
    </row>
    <row r="228" spans="7:58" x14ac:dyDescent="0.35">
      <c r="G228" s="79" t="s">
        <v>3</v>
      </c>
      <c r="H228" s="82" t="s">
        <v>128</v>
      </c>
      <c r="I228" s="79" t="s">
        <v>110</v>
      </c>
      <c r="J228" s="79" t="str">
        <f>IF('New GL Gauge'!$H$3&lt;2025,"Cultural Venues","Concert Halls")</f>
        <v>Concert Halls</v>
      </c>
      <c r="K228" s="79" t="str">
        <f>IF('New GL Gauge'!$H$3&lt;2025,"Events, Community Letting and Box Office","Arts and Music Events and Box Office")</f>
        <v>Arts and Music Events and Box Office</v>
      </c>
      <c r="L228" s="79" t="str">
        <f>IF('New GL Gauge'!$H$3&lt;2025,"Events, Community Letting and Box Office","Arts and Music Events and Box Office")</f>
        <v>Arts and Music Events and Box Office</v>
      </c>
      <c r="M228" s="2" t="s">
        <v>67</v>
      </c>
      <c r="N228" s="2">
        <v>17</v>
      </c>
      <c r="O228" s="6">
        <f t="shared" si="53"/>
        <v>12</v>
      </c>
      <c r="P228" s="2">
        <v>4</v>
      </c>
      <c r="Q228" s="2">
        <v>3</v>
      </c>
      <c r="R228" s="2">
        <v>3</v>
      </c>
      <c r="S228" s="2">
        <v>0</v>
      </c>
      <c r="T228" s="2">
        <v>2</v>
      </c>
      <c r="U228" s="2">
        <f t="shared" si="58"/>
        <v>7</v>
      </c>
      <c r="V228" s="2">
        <f t="shared" si="59"/>
        <v>3</v>
      </c>
      <c r="W228" s="2">
        <f t="shared" si="60"/>
        <v>2</v>
      </c>
      <c r="Y228" s="5"/>
      <c r="Z228" s="6">
        <f t="shared" si="54"/>
        <v>24</v>
      </c>
      <c r="AA228" s="2">
        <v>5</v>
      </c>
      <c r="AB228" s="2">
        <v>10</v>
      </c>
      <c r="AC228" s="2">
        <v>7</v>
      </c>
      <c r="AD228" s="2">
        <v>1</v>
      </c>
      <c r="AE228" s="2">
        <v>1</v>
      </c>
      <c r="AF228" s="2">
        <f t="shared" si="61"/>
        <v>15</v>
      </c>
      <c r="AG228" s="2">
        <f t="shared" si="62"/>
        <v>7</v>
      </c>
      <c r="AH228" s="2">
        <f t="shared" si="63"/>
        <v>2</v>
      </c>
      <c r="AJ228" s="5"/>
      <c r="AK228" s="2">
        <f t="shared" si="52"/>
        <v>24</v>
      </c>
      <c r="AL228" s="2">
        <v>7</v>
      </c>
      <c r="AM228" s="2">
        <v>14</v>
      </c>
      <c r="AN228" s="2">
        <v>3</v>
      </c>
      <c r="AO228" s="2">
        <v>0</v>
      </c>
      <c r="AP228" s="2">
        <v>0</v>
      </c>
      <c r="AQ228" s="2">
        <f t="shared" si="55"/>
        <v>21</v>
      </c>
      <c r="AR228" s="2">
        <f t="shared" si="56"/>
        <v>3</v>
      </c>
      <c r="AS228" s="2">
        <f t="shared" si="57"/>
        <v>0</v>
      </c>
      <c r="AV228" s="6">
        <f t="shared" si="64"/>
        <v>10</v>
      </c>
      <c r="AW228" s="2">
        <v>3</v>
      </c>
      <c r="AX228" s="2">
        <v>3</v>
      </c>
      <c r="AY228" s="2">
        <v>2</v>
      </c>
      <c r="AZ228" s="2">
        <v>0</v>
      </c>
      <c r="BA228" s="2">
        <v>2</v>
      </c>
      <c r="BB228" s="2">
        <f t="shared" si="65"/>
        <v>6</v>
      </c>
      <c r="BC228" s="2">
        <f t="shared" si="66"/>
        <v>2</v>
      </c>
      <c r="BD228" s="2">
        <f t="shared" si="67"/>
        <v>2</v>
      </c>
      <c r="BF228" s="5"/>
    </row>
    <row r="229" spans="7:58" x14ac:dyDescent="0.35">
      <c r="G229" s="79" t="s">
        <v>3</v>
      </c>
      <c r="H229" s="82" t="s">
        <v>128</v>
      </c>
      <c r="I229" s="79" t="s">
        <v>110</v>
      </c>
      <c r="J229" s="79" t="str">
        <f>IF('New GL Gauge'!$H$3&lt;2025,"Cultural Venues","Concert Halls")</f>
        <v>Concert Halls</v>
      </c>
      <c r="K229" s="79" t="str">
        <f>IF('New GL Gauge'!$H$3&lt;2025,"Events, Community Letting and Box Office","Arts and Music Events and Box Office")</f>
        <v>Arts and Music Events and Box Office</v>
      </c>
      <c r="L229" s="79" t="str">
        <f>IF('New GL Gauge'!$H$3&lt;2025,"Events, Community Letting and Box Office","Arts and Music Events and Box Office")</f>
        <v>Arts and Music Events and Box Office</v>
      </c>
      <c r="M229" s="2" t="s">
        <v>67</v>
      </c>
      <c r="N229" s="2">
        <v>18</v>
      </c>
      <c r="O229" s="6">
        <f t="shared" si="53"/>
        <v>12</v>
      </c>
      <c r="P229" s="2">
        <v>7</v>
      </c>
      <c r="Q229" s="2">
        <v>3</v>
      </c>
      <c r="R229" s="2">
        <v>0</v>
      </c>
      <c r="S229" s="2">
        <v>1</v>
      </c>
      <c r="T229" s="2">
        <v>1</v>
      </c>
      <c r="U229" s="2">
        <f t="shared" si="58"/>
        <v>10</v>
      </c>
      <c r="V229" s="2">
        <f t="shared" si="59"/>
        <v>0</v>
      </c>
      <c r="W229" s="2">
        <f t="shared" si="60"/>
        <v>2</v>
      </c>
      <c r="Y229" s="5"/>
      <c r="Z229" s="6">
        <f t="shared" si="54"/>
        <v>24</v>
      </c>
      <c r="AA229" s="2">
        <v>12</v>
      </c>
      <c r="AB229" s="2">
        <v>5</v>
      </c>
      <c r="AC229" s="2">
        <v>4</v>
      </c>
      <c r="AD229" s="2">
        <v>3</v>
      </c>
      <c r="AE229" s="2">
        <v>0</v>
      </c>
      <c r="AF229" s="2">
        <f t="shared" si="61"/>
        <v>17</v>
      </c>
      <c r="AG229" s="2">
        <f t="shared" si="62"/>
        <v>4</v>
      </c>
      <c r="AH229" s="2">
        <f t="shared" si="63"/>
        <v>3</v>
      </c>
      <c r="AJ229" s="5"/>
      <c r="AK229" s="2">
        <f t="shared" si="52"/>
        <v>24</v>
      </c>
      <c r="AL229" s="2">
        <v>9</v>
      </c>
      <c r="AM229" s="2">
        <v>8</v>
      </c>
      <c r="AN229" s="2">
        <v>7</v>
      </c>
      <c r="AO229" s="2">
        <v>0</v>
      </c>
      <c r="AP229" s="2">
        <v>0</v>
      </c>
      <c r="AQ229" s="2">
        <f t="shared" si="55"/>
        <v>17</v>
      </c>
      <c r="AR229" s="2">
        <f t="shared" si="56"/>
        <v>7</v>
      </c>
      <c r="AS229" s="2">
        <f t="shared" si="57"/>
        <v>0</v>
      </c>
      <c r="AV229" s="6">
        <f t="shared" si="64"/>
        <v>10</v>
      </c>
      <c r="AW229" s="2">
        <v>4</v>
      </c>
      <c r="AX229" s="2">
        <v>3</v>
      </c>
      <c r="AY229" s="2">
        <v>1</v>
      </c>
      <c r="AZ229" s="2">
        <v>1</v>
      </c>
      <c r="BA229" s="2">
        <v>1</v>
      </c>
      <c r="BB229" s="2">
        <f t="shared" si="65"/>
        <v>7</v>
      </c>
      <c r="BC229" s="2">
        <f t="shared" si="66"/>
        <v>1</v>
      </c>
      <c r="BD229" s="2">
        <f t="shared" si="67"/>
        <v>2</v>
      </c>
      <c r="BF229" s="5"/>
    </row>
    <row r="230" spans="7:58" x14ac:dyDescent="0.35">
      <c r="G230" s="79" t="s">
        <v>3</v>
      </c>
      <c r="H230" s="82" t="s">
        <v>128</v>
      </c>
      <c r="I230" s="79" t="s">
        <v>110</v>
      </c>
      <c r="J230" s="79" t="str">
        <f>IF('New GL Gauge'!$H$3&lt;2025,"Cultural Venues","Concert Halls")</f>
        <v>Concert Halls</v>
      </c>
      <c r="K230" s="79" t="str">
        <f>IF('New GL Gauge'!$H$3&lt;2025,"Events, Community Letting and Box Office","Arts and Music Events and Box Office")</f>
        <v>Arts and Music Events and Box Office</v>
      </c>
      <c r="L230" s="79" t="str">
        <f>IF('New GL Gauge'!$H$3&lt;2025,"Events, Community Letting and Box Office","Arts and Music Events and Box Office")</f>
        <v>Arts and Music Events and Box Office</v>
      </c>
      <c r="M230" s="2" t="s">
        <v>76</v>
      </c>
      <c r="N230" s="2">
        <v>19</v>
      </c>
      <c r="O230" s="6">
        <f t="shared" si="53"/>
        <v>12</v>
      </c>
      <c r="P230" s="2">
        <v>6</v>
      </c>
      <c r="Q230" s="2">
        <v>0</v>
      </c>
      <c r="R230" s="2">
        <v>4</v>
      </c>
      <c r="S230" s="2">
        <v>1</v>
      </c>
      <c r="T230" s="2">
        <v>1</v>
      </c>
      <c r="U230" s="2">
        <f t="shared" si="58"/>
        <v>6</v>
      </c>
      <c r="V230" s="2">
        <f t="shared" si="59"/>
        <v>4</v>
      </c>
      <c r="W230" s="2">
        <f t="shared" si="60"/>
        <v>2</v>
      </c>
      <c r="Y230" s="5"/>
      <c r="Z230" s="6">
        <f t="shared" si="54"/>
        <v>24</v>
      </c>
      <c r="AA230" s="2">
        <v>9</v>
      </c>
      <c r="AB230" s="2">
        <v>6</v>
      </c>
      <c r="AC230" s="2">
        <v>7</v>
      </c>
      <c r="AD230" s="2">
        <v>1</v>
      </c>
      <c r="AE230" s="2">
        <v>1</v>
      </c>
      <c r="AF230" s="2">
        <f t="shared" si="61"/>
        <v>15</v>
      </c>
      <c r="AG230" s="2">
        <f t="shared" si="62"/>
        <v>7</v>
      </c>
      <c r="AH230" s="2">
        <f t="shared" si="63"/>
        <v>2</v>
      </c>
      <c r="AJ230" s="5"/>
      <c r="AK230" s="2">
        <f t="shared" si="52"/>
        <v>24</v>
      </c>
      <c r="AL230" s="2">
        <v>8</v>
      </c>
      <c r="AM230" s="2">
        <v>12</v>
      </c>
      <c r="AN230" s="2">
        <v>3</v>
      </c>
      <c r="AO230" s="2">
        <v>1</v>
      </c>
      <c r="AP230" s="2">
        <v>0</v>
      </c>
      <c r="AQ230" s="2">
        <f t="shared" si="55"/>
        <v>20</v>
      </c>
      <c r="AR230" s="2">
        <f t="shared" si="56"/>
        <v>3</v>
      </c>
      <c r="AS230" s="2">
        <f t="shared" si="57"/>
        <v>1</v>
      </c>
      <c r="AV230" s="6">
        <f t="shared" si="64"/>
        <v>10</v>
      </c>
      <c r="AW230" s="2">
        <v>5</v>
      </c>
      <c r="AX230" s="2">
        <v>2</v>
      </c>
      <c r="AY230" s="2">
        <v>2</v>
      </c>
      <c r="AZ230" s="2">
        <v>1</v>
      </c>
      <c r="BA230" s="2">
        <v>0</v>
      </c>
      <c r="BB230" s="2">
        <f t="shared" si="65"/>
        <v>7</v>
      </c>
      <c r="BC230" s="2">
        <f t="shared" si="66"/>
        <v>2</v>
      </c>
      <c r="BD230" s="2">
        <f t="shared" si="67"/>
        <v>1</v>
      </c>
      <c r="BF230" s="5"/>
    </row>
    <row r="231" spans="7:58" x14ac:dyDescent="0.35">
      <c r="G231" s="79" t="s">
        <v>3</v>
      </c>
      <c r="H231" s="82" t="s">
        <v>128</v>
      </c>
      <c r="I231" s="79" t="s">
        <v>110</v>
      </c>
      <c r="J231" s="79" t="str">
        <f>IF('New GL Gauge'!$H$3&lt;2025,"Cultural Venues","Concert Halls")</f>
        <v>Concert Halls</v>
      </c>
      <c r="K231" s="79" t="str">
        <f>IF('New GL Gauge'!$H$3&lt;2025,"Events, Community Letting and Box Office","Arts and Music Events and Box Office")</f>
        <v>Arts and Music Events and Box Office</v>
      </c>
      <c r="L231" s="79" t="str">
        <f>IF('New GL Gauge'!$H$3&lt;2025,"Events, Community Letting and Box Office","Arts and Music Events and Box Office")</f>
        <v>Arts and Music Events and Box Office</v>
      </c>
      <c r="M231" s="2" t="s">
        <v>76</v>
      </c>
      <c r="N231" s="2">
        <v>20</v>
      </c>
      <c r="O231" s="6">
        <f t="shared" si="53"/>
        <v>12</v>
      </c>
      <c r="P231" s="2">
        <v>2</v>
      </c>
      <c r="Q231" s="2">
        <v>4</v>
      </c>
      <c r="R231" s="2">
        <v>3</v>
      </c>
      <c r="S231" s="2">
        <v>1</v>
      </c>
      <c r="T231" s="2">
        <v>2</v>
      </c>
      <c r="U231" s="2">
        <f t="shared" si="58"/>
        <v>6</v>
      </c>
      <c r="V231" s="2">
        <f t="shared" si="59"/>
        <v>3</v>
      </c>
      <c r="W231" s="2">
        <f t="shared" si="60"/>
        <v>3</v>
      </c>
      <c r="Y231" s="5"/>
      <c r="Z231" s="6">
        <f t="shared" si="54"/>
        <v>24</v>
      </c>
      <c r="AA231" s="2">
        <v>5</v>
      </c>
      <c r="AB231" s="2">
        <v>5</v>
      </c>
      <c r="AC231" s="2">
        <v>8</v>
      </c>
      <c r="AD231" s="2">
        <v>3</v>
      </c>
      <c r="AE231" s="2">
        <v>3</v>
      </c>
      <c r="AF231" s="2">
        <f t="shared" si="61"/>
        <v>10</v>
      </c>
      <c r="AG231" s="2">
        <f t="shared" si="62"/>
        <v>8</v>
      </c>
      <c r="AH231" s="2">
        <f t="shared" si="63"/>
        <v>6</v>
      </c>
      <c r="AJ231" s="5"/>
      <c r="AK231" s="2">
        <f t="shared" si="52"/>
        <v>24</v>
      </c>
      <c r="AL231" s="2">
        <v>7</v>
      </c>
      <c r="AM231" s="2">
        <v>9</v>
      </c>
      <c r="AN231" s="2">
        <v>6</v>
      </c>
      <c r="AO231" s="2">
        <v>1</v>
      </c>
      <c r="AP231" s="2">
        <v>1</v>
      </c>
      <c r="AQ231" s="2">
        <f t="shared" si="55"/>
        <v>16</v>
      </c>
      <c r="AR231" s="2">
        <f t="shared" si="56"/>
        <v>6</v>
      </c>
      <c r="AS231" s="2">
        <f t="shared" si="57"/>
        <v>2</v>
      </c>
      <c r="AV231" s="6">
        <f t="shared" si="64"/>
        <v>10</v>
      </c>
      <c r="AW231" s="2">
        <v>3</v>
      </c>
      <c r="AX231" s="2">
        <v>4</v>
      </c>
      <c r="AY231" s="2">
        <v>2</v>
      </c>
      <c r="AZ231" s="2">
        <v>0</v>
      </c>
      <c r="BA231" s="2">
        <v>1</v>
      </c>
      <c r="BB231" s="2">
        <f t="shared" si="65"/>
        <v>7</v>
      </c>
      <c r="BC231" s="2">
        <f t="shared" si="66"/>
        <v>2</v>
      </c>
      <c r="BD231" s="2">
        <f t="shared" si="67"/>
        <v>1</v>
      </c>
      <c r="BF231" s="5"/>
    </row>
    <row r="232" spans="7:58" x14ac:dyDescent="0.35">
      <c r="G232" s="79" t="s">
        <v>3</v>
      </c>
      <c r="H232" s="82" t="s">
        <v>128</v>
      </c>
      <c r="I232" s="79" t="s">
        <v>110</v>
      </c>
      <c r="J232" s="79" t="str">
        <f>IF('New GL Gauge'!$H$3&lt;2025,"Cultural Venues","Concert Halls")</f>
        <v>Concert Halls</v>
      </c>
      <c r="K232" s="79" t="str">
        <f>IF('New GL Gauge'!$H$3&lt;2025,"Events, Community Letting and Box Office","Arts and Music Events and Box Office")</f>
        <v>Arts and Music Events and Box Office</v>
      </c>
      <c r="L232" s="79" t="str">
        <f>IF('New GL Gauge'!$H$3&lt;2025,"Events, Community Letting and Box Office","Arts and Music Events and Box Office")</f>
        <v>Arts and Music Events and Box Office</v>
      </c>
      <c r="M232" s="2" t="s">
        <v>76</v>
      </c>
      <c r="N232" s="2">
        <v>21</v>
      </c>
      <c r="O232" s="6">
        <f t="shared" si="53"/>
        <v>12</v>
      </c>
      <c r="P232" s="2">
        <v>5</v>
      </c>
      <c r="Q232" s="2">
        <v>1</v>
      </c>
      <c r="R232" s="2">
        <v>2</v>
      </c>
      <c r="S232" s="2">
        <v>2</v>
      </c>
      <c r="T232" s="2">
        <v>2</v>
      </c>
      <c r="U232" s="2">
        <f t="shared" si="58"/>
        <v>6</v>
      </c>
      <c r="V232" s="2">
        <f t="shared" si="59"/>
        <v>2</v>
      </c>
      <c r="W232" s="2">
        <f t="shared" si="60"/>
        <v>4</v>
      </c>
      <c r="Y232" s="5"/>
      <c r="Z232" s="6">
        <f t="shared" si="54"/>
        <v>24</v>
      </c>
      <c r="AA232" s="2">
        <v>5</v>
      </c>
      <c r="AB232" s="2">
        <v>7</v>
      </c>
      <c r="AC232" s="2">
        <v>5</v>
      </c>
      <c r="AD232" s="2">
        <v>4</v>
      </c>
      <c r="AE232" s="2">
        <v>3</v>
      </c>
      <c r="AF232" s="2">
        <f t="shared" si="61"/>
        <v>12</v>
      </c>
      <c r="AG232" s="2">
        <f t="shared" si="62"/>
        <v>5</v>
      </c>
      <c r="AH232" s="2">
        <f t="shared" si="63"/>
        <v>7</v>
      </c>
      <c r="AJ232" s="5"/>
      <c r="AK232" s="2">
        <f t="shared" si="52"/>
        <v>24</v>
      </c>
      <c r="AL232" s="2">
        <v>10</v>
      </c>
      <c r="AM232" s="2">
        <v>9</v>
      </c>
      <c r="AN232" s="2">
        <v>4</v>
      </c>
      <c r="AO232" s="2">
        <v>0</v>
      </c>
      <c r="AP232" s="2">
        <v>1</v>
      </c>
      <c r="AQ232" s="2">
        <f t="shared" si="55"/>
        <v>19</v>
      </c>
      <c r="AR232" s="2">
        <f t="shared" si="56"/>
        <v>4</v>
      </c>
      <c r="AS232" s="2">
        <f t="shared" si="57"/>
        <v>1</v>
      </c>
      <c r="AV232" s="6">
        <f t="shared" si="64"/>
        <v>10</v>
      </c>
      <c r="AW232" s="2">
        <v>3</v>
      </c>
      <c r="AX232" s="2">
        <v>4</v>
      </c>
      <c r="AY232" s="2">
        <v>2</v>
      </c>
      <c r="AZ232" s="2">
        <v>0</v>
      </c>
      <c r="BA232" s="2">
        <v>1</v>
      </c>
      <c r="BB232" s="2">
        <f t="shared" si="65"/>
        <v>7</v>
      </c>
      <c r="BC232" s="2">
        <f t="shared" si="66"/>
        <v>2</v>
      </c>
      <c r="BD232" s="2">
        <f t="shared" si="67"/>
        <v>1</v>
      </c>
      <c r="BF232" s="5"/>
    </row>
    <row r="233" spans="7:58" x14ac:dyDescent="0.35">
      <c r="G233" s="79" t="s">
        <v>3</v>
      </c>
      <c r="H233" s="82" t="s">
        <v>128</v>
      </c>
      <c r="I233" s="79" t="s">
        <v>110</v>
      </c>
      <c r="J233" s="79" t="str">
        <f>IF('New GL Gauge'!$H$3&lt;2025,"Cultural Venues","Concert Halls")</f>
        <v>Concert Halls</v>
      </c>
      <c r="K233" s="79" t="str">
        <f>IF('New GL Gauge'!$H$3&lt;2025,"Events, Community Letting and Box Office","Arts and Music Events and Box Office")</f>
        <v>Arts and Music Events and Box Office</v>
      </c>
      <c r="L233" s="79" t="str">
        <f>IF('New GL Gauge'!$H$3&lt;2025,"Events, Community Letting and Box Office","Arts and Music Events and Box Office")</f>
        <v>Arts and Music Events and Box Office</v>
      </c>
      <c r="M233" s="2" t="s">
        <v>76</v>
      </c>
      <c r="N233" s="2">
        <v>22</v>
      </c>
      <c r="O233" s="6">
        <f t="shared" si="53"/>
        <v>12</v>
      </c>
      <c r="P233" s="2">
        <v>6</v>
      </c>
      <c r="Q233" s="2">
        <v>2</v>
      </c>
      <c r="R233" s="2">
        <v>2</v>
      </c>
      <c r="S233" s="2">
        <v>1</v>
      </c>
      <c r="T233" s="2">
        <v>1</v>
      </c>
      <c r="U233" s="2">
        <f t="shared" si="58"/>
        <v>8</v>
      </c>
      <c r="V233" s="2">
        <f t="shared" si="59"/>
        <v>2</v>
      </c>
      <c r="W233" s="2">
        <f t="shared" si="60"/>
        <v>2</v>
      </c>
      <c r="Y233" s="5"/>
      <c r="Z233" s="6">
        <f t="shared" si="54"/>
        <v>24</v>
      </c>
      <c r="AA233" s="2">
        <v>11</v>
      </c>
      <c r="AB233" s="2">
        <v>8</v>
      </c>
      <c r="AC233" s="2">
        <v>2</v>
      </c>
      <c r="AD233" s="2">
        <v>1</v>
      </c>
      <c r="AE233" s="2">
        <v>2</v>
      </c>
      <c r="AF233" s="2">
        <f t="shared" si="61"/>
        <v>19</v>
      </c>
      <c r="AG233" s="2">
        <f t="shared" si="62"/>
        <v>2</v>
      </c>
      <c r="AH233" s="2">
        <f t="shared" si="63"/>
        <v>3</v>
      </c>
      <c r="AJ233" s="5"/>
      <c r="AK233" s="2">
        <f t="shared" si="52"/>
        <v>24</v>
      </c>
      <c r="AL233" s="2">
        <v>15</v>
      </c>
      <c r="AM233" s="2">
        <v>7</v>
      </c>
      <c r="AN233" s="2">
        <v>2</v>
      </c>
      <c r="AO233" s="2">
        <v>0</v>
      </c>
      <c r="AP233" s="2">
        <v>0</v>
      </c>
      <c r="AQ233" s="2">
        <f t="shared" si="55"/>
        <v>22</v>
      </c>
      <c r="AR233" s="2">
        <f t="shared" si="56"/>
        <v>2</v>
      </c>
      <c r="AS233" s="2">
        <f t="shared" si="57"/>
        <v>0</v>
      </c>
      <c r="AV233" s="6">
        <f t="shared" si="64"/>
        <v>10</v>
      </c>
      <c r="AW233" s="2">
        <v>5</v>
      </c>
      <c r="AX233" s="2">
        <v>3</v>
      </c>
      <c r="AY233" s="2">
        <v>2</v>
      </c>
      <c r="AZ233" s="2">
        <v>0</v>
      </c>
      <c r="BA233" s="2">
        <v>0</v>
      </c>
      <c r="BB233" s="2">
        <f t="shared" si="65"/>
        <v>8</v>
      </c>
      <c r="BC233" s="2">
        <f t="shared" si="66"/>
        <v>2</v>
      </c>
      <c r="BD233" s="2">
        <f t="shared" si="67"/>
        <v>0</v>
      </c>
      <c r="BF233" s="5"/>
    </row>
    <row r="234" spans="7:58" x14ac:dyDescent="0.35">
      <c r="G234" s="79" t="s">
        <v>3</v>
      </c>
      <c r="H234" s="82" t="s">
        <v>128</v>
      </c>
      <c r="I234" s="79" t="s">
        <v>110</v>
      </c>
      <c r="J234" s="79" t="str">
        <f>IF('New GL Gauge'!$H$3&lt;2025,"Cultural Venues","Concert Halls")</f>
        <v>Concert Halls</v>
      </c>
      <c r="K234" s="79" t="str">
        <f>IF('New GL Gauge'!$H$3&lt;2025,"Events, Community Letting and Box Office","Arts and Music Events and Box Office")</f>
        <v>Arts and Music Events and Box Office</v>
      </c>
      <c r="L234" s="79" t="str">
        <f>IF('New GL Gauge'!$H$3&lt;2025,"Events, Community Letting and Box Office","Arts and Music Events and Box Office")</f>
        <v>Arts and Music Events and Box Office</v>
      </c>
      <c r="M234" s="2" t="s">
        <v>76</v>
      </c>
      <c r="N234" s="2">
        <v>23</v>
      </c>
      <c r="O234" s="6">
        <f t="shared" si="53"/>
        <v>12</v>
      </c>
      <c r="P234" s="2">
        <v>5</v>
      </c>
      <c r="Q234" s="2">
        <v>2</v>
      </c>
      <c r="R234" s="2">
        <v>3</v>
      </c>
      <c r="S234" s="2">
        <v>1</v>
      </c>
      <c r="T234" s="2">
        <v>1</v>
      </c>
      <c r="U234" s="2">
        <f t="shared" si="58"/>
        <v>7</v>
      </c>
      <c r="V234" s="2">
        <f t="shared" si="59"/>
        <v>3</v>
      </c>
      <c r="W234" s="2">
        <f t="shared" si="60"/>
        <v>2</v>
      </c>
      <c r="Y234" s="5"/>
      <c r="Z234" s="6">
        <f t="shared" si="54"/>
        <v>24</v>
      </c>
      <c r="AA234" s="2">
        <v>7</v>
      </c>
      <c r="AB234" s="2">
        <v>7</v>
      </c>
      <c r="AC234" s="2">
        <v>4</v>
      </c>
      <c r="AD234" s="2">
        <v>2</v>
      </c>
      <c r="AE234" s="2">
        <v>4</v>
      </c>
      <c r="AF234" s="2">
        <f t="shared" si="61"/>
        <v>14</v>
      </c>
      <c r="AG234" s="2">
        <f t="shared" si="62"/>
        <v>4</v>
      </c>
      <c r="AH234" s="2">
        <f t="shared" si="63"/>
        <v>6</v>
      </c>
      <c r="AJ234" s="5"/>
      <c r="AK234" s="2">
        <f t="shared" si="52"/>
        <v>24</v>
      </c>
      <c r="AL234" s="2">
        <v>11</v>
      </c>
      <c r="AM234" s="2">
        <v>8</v>
      </c>
      <c r="AN234" s="2">
        <v>4</v>
      </c>
      <c r="AO234" s="2">
        <v>0</v>
      </c>
      <c r="AP234" s="2">
        <v>1</v>
      </c>
      <c r="AQ234" s="2">
        <f t="shared" si="55"/>
        <v>19</v>
      </c>
      <c r="AR234" s="2">
        <f t="shared" si="56"/>
        <v>4</v>
      </c>
      <c r="AS234" s="2">
        <f t="shared" si="57"/>
        <v>1</v>
      </c>
      <c r="AV234" s="6">
        <f t="shared" si="64"/>
        <v>10</v>
      </c>
      <c r="AW234" s="2">
        <v>6</v>
      </c>
      <c r="AX234" s="2">
        <v>2</v>
      </c>
      <c r="AY234" s="2">
        <v>1</v>
      </c>
      <c r="AZ234" s="2">
        <v>0</v>
      </c>
      <c r="BA234" s="2">
        <v>1</v>
      </c>
      <c r="BB234" s="2">
        <f t="shared" si="65"/>
        <v>8</v>
      </c>
      <c r="BC234" s="2">
        <f t="shared" si="66"/>
        <v>1</v>
      </c>
      <c r="BD234" s="2">
        <f t="shared" si="67"/>
        <v>1</v>
      </c>
      <c r="BF234" s="5"/>
    </row>
    <row r="235" spans="7:58" x14ac:dyDescent="0.35">
      <c r="G235" s="79" t="s">
        <v>3</v>
      </c>
      <c r="H235" s="82" t="s">
        <v>128</v>
      </c>
      <c r="I235" s="79" t="s">
        <v>110</v>
      </c>
      <c r="J235" s="79" t="str">
        <f>IF('New GL Gauge'!$H$3&lt;2025,"Cultural Venues","Concert Halls")</f>
        <v>Concert Halls</v>
      </c>
      <c r="K235" s="79" t="str">
        <f>IF('New GL Gauge'!$H$3&lt;2025,"Events, Community Letting and Box Office","Arts and Music Events and Box Office")</f>
        <v>Arts and Music Events and Box Office</v>
      </c>
      <c r="L235" s="79" t="str">
        <f>IF('New GL Gauge'!$H$3&lt;2025,"Events, Community Letting and Box Office","Arts and Music Events and Box Office")</f>
        <v>Arts and Music Events and Box Office</v>
      </c>
      <c r="M235" s="2" t="s">
        <v>76</v>
      </c>
      <c r="N235" s="2">
        <v>24</v>
      </c>
      <c r="O235" s="6">
        <f t="shared" si="53"/>
        <v>12</v>
      </c>
      <c r="P235" s="2">
        <v>6</v>
      </c>
      <c r="Q235" s="2">
        <v>1</v>
      </c>
      <c r="R235" s="2">
        <v>2</v>
      </c>
      <c r="S235" s="2">
        <v>1</v>
      </c>
      <c r="T235" s="2">
        <v>2</v>
      </c>
      <c r="U235" s="2">
        <f t="shared" si="58"/>
        <v>7</v>
      </c>
      <c r="V235" s="2">
        <f t="shared" si="59"/>
        <v>2</v>
      </c>
      <c r="W235" s="2">
        <f t="shared" si="60"/>
        <v>3</v>
      </c>
      <c r="Y235" s="5"/>
      <c r="Z235" s="6">
        <f t="shared" si="54"/>
        <v>24</v>
      </c>
      <c r="AA235" s="2">
        <v>7</v>
      </c>
      <c r="AB235" s="2">
        <v>5</v>
      </c>
      <c r="AC235" s="2">
        <v>11</v>
      </c>
      <c r="AD235" s="2">
        <v>0</v>
      </c>
      <c r="AE235" s="2">
        <v>1</v>
      </c>
      <c r="AF235" s="2">
        <f t="shared" si="61"/>
        <v>12</v>
      </c>
      <c r="AG235" s="2">
        <f t="shared" si="62"/>
        <v>11</v>
      </c>
      <c r="AH235" s="2">
        <f t="shared" si="63"/>
        <v>1</v>
      </c>
      <c r="AJ235" s="5"/>
      <c r="AK235" s="2">
        <f t="shared" si="52"/>
        <v>24</v>
      </c>
      <c r="AL235" s="2">
        <v>8</v>
      </c>
      <c r="AM235" s="2">
        <v>11</v>
      </c>
      <c r="AN235" s="2">
        <v>5</v>
      </c>
      <c r="AO235" s="2">
        <v>0</v>
      </c>
      <c r="AP235" s="2">
        <v>0</v>
      </c>
      <c r="AQ235" s="2">
        <f t="shared" si="55"/>
        <v>19</v>
      </c>
      <c r="AR235" s="2">
        <f t="shared" si="56"/>
        <v>5</v>
      </c>
      <c r="AS235" s="2">
        <f t="shared" si="57"/>
        <v>0</v>
      </c>
      <c r="AV235" s="6">
        <f t="shared" si="64"/>
        <v>10</v>
      </c>
      <c r="AW235" s="2">
        <v>2</v>
      </c>
      <c r="AX235" s="2">
        <v>4</v>
      </c>
      <c r="AY235" s="2">
        <v>3</v>
      </c>
      <c r="AZ235" s="2">
        <v>1</v>
      </c>
      <c r="BA235" s="2">
        <v>0</v>
      </c>
      <c r="BB235" s="2">
        <f t="shared" si="65"/>
        <v>6</v>
      </c>
      <c r="BC235" s="2">
        <f t="shared" si="66"/>
        <v>3</v>
      </c>
      <c r="BD235" s="2">
        <f t="shared" si="67"/>
        <v>1</v>
      </c>
      <c r="BF235" s="5"/>
    </row>
    <row r="236" spans="7:58" x14ac:dyDescent="0.35">
      <c r="G236" s="79" t="s">
        <v>3</v>
      </c>
      <c r="H236" s="82" t="s">
        <v>128</v>
      </c>
      <c r="I236" s="79" t="s">
        <v>110</v>
      </c>
      <c r="J236" s="79" t="str">
        <f>IF('New GL Gauge'!$H$3&lt;2025,"Cultural Venues","Concert Halls")</f>
        <v>Concert Halls</v>
      </c>
      <c r="K236" s="79" t="str">
        <f>IF('New GL Gauge'!$H$3&lt;2025,"Events, Community Letting and Box Office","Arts and Music Events and Box Office")</f>
        <v>Arts and Music Events and Box Office</v>
      </c>
      <c r="L236" s="79" t="str">
        <f>IF('New GL Gauge'!$H$3&lt;2025,"Events, Community Letting and Box Office","Arts and Music Events and Box Office")</f>
        <v>Arts and Music Events and Box Office</v>
      </c>
      <c r="M236" s="2" t="s">
        <v>76</v>
      </c>
      <c r="N236" s="2">
        <v>25</v>
      </c>
      <c r="O236" s="6">
        <f t="shared" si="53"/>
        <v>12</v>
      </c>
      <c r="P236" s="2">
        <v>4</v>
      </c>
      <c r="Q236" s="2">
        <v>2</v>
      </c>
      <c r="R236" s="2">
        <v>3</v>
      </c>
      <c r="S236" s="2">
        <v>2</v>
      </c>
      <c r="T236" s="2">
        <v>1</v>
      </c>
      <c r="U236" s="2">
        <f t="shared" si="58"/>
        <v>6</v>
      </c>
      <c r="V236" s="2">
        <f t="shared" si="59"/>
        <v>3</v>
      </c>
      <c r="W236" s="2">
        <f t="shared" si="60"/>
        <v>3</v>
      </c>
      <c r="Y236" s="5"/>
      <c r="Z236" s="6">
        <f t="shared" si="54"/>
        <v>24</v>
      </c>
      <c r="AA236" s="2">
        <v>5</v>
      </c>
      <c r="AB236" s="2">
        <v>10</v>
      </c>
      <c r="AC236" s="2">
        <v>5</v>
      </c>
      <c r="AD236" s="2">
        <v>2</v>
      </c>
      <c r="AE236" s="2">
        <v>2</v>
      </c>
      <c r="AF236" s="2">
        <f t="shared" si="61"/>
        <v>15</v>
      </c>
      <c r="AG236" s="2">
        <f t="shared" si="62"/>
        <v>5</v>
      </c>
      <c r="AH236" s="2">
        <f t="shared" si="63"/>
        <v>4</v>
      </c>
      <c r="AJ236" s="5"/>
      <c r="AK236" s="2">
        <f t="shared" si="52"/>
        <v>24</v>
      </c>
      <c r="AL236" s="2">
        <v>11</v>
      </c>
      <c r="AM236" s="2">
        <v>6</v>
      </c>
      <c r="AN236" s="2">
        <v>7</v>
      </c>
      <c r="AO236" s="2">
        <v>0</v>
      </c>
      <c r="AP236" s="2">
        <v>0</v>
      </c>
      <c r="AQ236" s="2">
        <f t="shared" si="55"/>
        <v>17</v>
      </c>
      <c r="AR236" s="2">
        <f t="shared" si="56"/>
        <v>7</v>
      </c>
      <c r="AS236" s="2">
        <f t="shared" si="57"/>
        <v>0</v>
      </c>
      <c r="AV236" s="6">
        <f t="shared" si="64"/>
        <v>10</v>
      </c>
      <c r="AW236" s="2">
        <v>5</v>
      </c>
      <c r="AX236" s="2">
        <v>3</v>
      </c>
      <c r="AY236" s="2">
        <v>1</v>
      </c>
      <c r="AZ236" s="2">
        <v>1</v>
      </c>
      <c r="BA236" s="2">
        <v>0</v>
      </c>
      <c r="BB236" s="2">
        <f t="shared" si="65"/>
        <v>8</v>
      </c>
      <c r="BC236" s="2">
        <f t="shared" si="66"/>
        <v>1</v>
      </c>
      <c r="BD236" s="2">
        <f t="shared" si="67"/>
        <v>1</v>
      </c>
      <c r="BF236" s="5"/>
    </row>
    <row r="237" spans="7:58" x14ac:dyDescent="0.35">
      <c r="G237" s="79" t="s">
        <v>3</v>
      </c>
      <c r="H237" s="82" t="s">
        <v>128</v>
      </c>
      <c r="I237" s="79" t="s">
        <v>110</v>
      </c>
      <c r="J237" s="79" t="str">
        <f>IF('New GL Gauge'!$H$3&lt;2025,"Cultural Venues","Concert Halls")</f>
        <v>Concert Halls</v>
      </c>
      <c r="K237" s="79" t="str">
        <f>IF('New GL Gauge'!$H$3&lt;2025,"Events, Community Letting and Box Office","Arts and Music Events and Box Office")</f>
        <v>Arts and Music Events and Box Office</v>
      </c>
      <c r="L237" s="79" t="str">
        <f>IF('New GL Gauge'!$H$3&lt;2025,"Events, Community Letting and Box Office","Arts and Music Events and Box Office")</f>
        <v>Arts and Music Events and Box Office</v>
      </c>
      <c r="M237" s="2" t="s">
        <v>76</v>
      </c>
      <c r="N237" s="2">
        <v>26</v>
      </c>
      <c r="O237" s="6">
        <f t="shared" si="53"/>
        <v>12</v>
      </c>
      <c r="P237" s="2">
        <v>4</v>
      </c>
      <c r="Q237" s="2">
        <v>2</v>
      </c>
      <c r="R237" s="2">
        <v>2</v>
      </c>
      <c r="S237" s="2">
        <v>2</v>
      </c>
      <c r="T237" s="2">
        <v>2</v>
      </c>
      <c r="U237" s="2">
        <f t="shared" si="58"/>
        <v>6</v>
      </c>
      <c r="V237" s="2">
        <f t="shared" si="59"/>
        <v>2</v>
      </c>
      <c r="W237" s="2">
        <f t="shared" si="60"/>
        <v>4</v>
      </c>
      <c r="Y237" s="5"/>
      <c r="Z237" s="6">
        <f t="shared" si="54"/>
        <v>24</v>
      </c>
      <c r="AA237" s="2">
        <v>7</v>
      </c>
      <c r="AB237" s="2">
        <v>4</v>
      </c>
      <c r="AC237" s="2">
        <v>9</v>
      </c>
      <c r="AD237" s="2">
        <v>2</v>
      </c>
      <c r="AE237" s="2">
        <v>2</v>
      </c>
      <c r="AF237" s="2">
        <f t="shared" si="61"/>
        <v>11</v>
      </c>
      <c r="AG237" s="2">
        <f t="shared" si="62"/>
        <v>9</v>
      </c>
      <c r="AH237" s="2">
        <f t="shared" si="63"/>
        <v>4</v>
      </c>
      <c r="AJ237" s="5"/>
      <c r="AK237" s="2">
        <f t="shared" si="52"/>
        <v>24</v>
      </c>
      <c r="AL237" s="2">
        <v>9</v>
      </c>
      <c r="AM237" s="2">
        <v>10</v>
      </c>
      <c r="AN237" s="2">
        <v>5</v>
      </c>
      <c r="AO237" s="2">
        <v>0</v>
      </c>
      <c r="AP237" s="2">
        <v>0</v>
      </c>
      <c r="AQ237" s="2">
        <f t="shared" si="55"/>
        <v>19</v>
      </c>
      <c r="AR237" s="2">
        <f t="shared" si="56"/>
        <v>5</v>
      </c>
      <c r="AS237" s="2">
        <f t="shared" si="57"/>
        <v>0</v>
      </c>
      <c r="AV237" s="6">
        <f t="shared" si="64"/>
        <v>10</v>
      </c>
      <c r="AW237" s="2">
        <v>4</v>
      </c>
      <c r="AX237" s="2">
        <v>3</v>
      </c>
      <c r="AY237" s="2">
        <v>1</v>
      </c>
      <c r="AZ237" s="2">
        <v>2</v>
      </c>
      <c r="BA237" s="2">
        <v>0</v>
      </c>
      <c r="BB237" s="2">
        <f t="shared" si="65"/>
        <v>7</v>
      </c>
      <c r="BC237" s="2">
        <f t="shared" si="66"/>
        <v>1</v>
      </c>
      <c r="BD237" s="2">
        <f t="shared" si="67"/>
        <v>2</v>
      </c>
      <c r="BF237" s="5"/>
    </row>
    <row r="238" spans="7:58" x14ac:dyDescent="0.35">
      <c r="G238" s="79" t="s">
        <v>3</v>
      </c>
      <c r="H238" s="82" t="s">
        <v>128</v>
      </c>
      <c r="I238" s="79" t="s">
        <v>110</v>
      </c>
      <c r="J238" s="79" t="str">
        <f>IF('New GL Gauge'!$H$3&lt;2025,"Cultural Venues","Concert Halls")</f>
        <v>Concert Halls</v>
      </c>
      <c r="K238" s="79" t="str">
        <f>IF('New GL Gauge'!$H$3&lt;2025,"Events, Community Letting and Box Office","Arts and Music Events and Box Office")</f>
        <v>Arts and Music Events and Box Office</v>
      </c>
      <c r="L238" s="79" t="str">
        <f>IF('New GL Gauge'!$H$3&lt;2025,"Events, Community Letting and Box Office","Arts and Music Events and Box Office")</f>
        <v>Arts and Music Events and Box Office</v>
      </c>
      <c r="M238" s="2" t="s">
        <v>76</v>
      </c>
      <c r="N238" s="2">
        <v>27</v>
      </c>
      <c r="O238" s="6">
        <f t="shared" si="53"/>
        <v>12</v>
      </c>
      <c r="P238" s="2">
        <v>5</v>
      </c>
      <c r="Q238" s="2">
        <v>3</v>
      </c>
      <c r="R238" s="2">
        <v>1</v>
      </c>
      <c r="S238" s="2">
        <v>2</v>
      </c>
      <c r="T238" s="2">
        <v>1</v>
      </c>
      <c r="U238" s="2">
        <f t="shared" si="58"/>
        <v>8</v>
      </c>
      <c r="V238" s="2">
        <f t="shared" si="59"/>
        <v>1</v>
      </c>
      <c r="W238" s="2">
        <f t="shared" si="60"/>
        <v>3</v>
      </c>
      <c r="Y238" s="5"/>
      <c r="Z238" s="6">
        <f t="shared" si="54"/>
        <v>24</v>
      </c>
      <c r="AA238" s="2">
        <v>5</v>
      </c>
      <c r="AB238" s="2">
        <v>10</v>
      </c>
      <c r="AC238" s="2">
        <v>6</v>
      </c>
      <c r="AD238" s="2">
        <v>2</v>
      </c>
      <c r="AE238" s="2">
        <v>1</v>
      </c>
      <c r="AF238" s="2">
        <f t="shared" si="61"/>
        <v>15</v>
      </c>
      <c r="AG238" s="2">
        <f t="shared" si="62"/>
        <v>6</v>
      </c>
      <c r="AH238" s="2">
        <f t="shared" si="63"/>
        <v>3</v>
      </c>
      <c r="AJ238" s="5"/>
      <c r="AK238" s="2">
        <f t="shared" si="52"/>
        <v>24</v>
      </c>
      <c r="AL238" s="2">
        <v>9</v>
      </c>
      <c r="AM238" s="2">
        <v>11</v>
      </c>
      <c r="AN238" s="2">
        <v>4</v>
      </c>
      <c r="AO238" s="2">
        <v>0</v>
      </c>
      <c r="AP238" s="2">
        <v>0</v>
      </c>
      <c r="AQ238" s="2">
        <f t="shared" si="55"/>
        <v>20</v>
      </c>
      <c r="AR238" s="2">
        <f t="shared" si="56"/>
        <v>4</v>
      </c>
      <c r="AS238" s="2">
        <f t="shared" si="57"/>
        <v>0</v>
      </c>
      <c r="AV238" s="6">
        <f t="shared" si="64"/>
        <v>10</v>
      </c>
      <c r="AW238" s="2">
        <v>2</v>
      </c>
      <c r="AX238" s="2">
        <v>6</v>
      </c>
      <c r="AY238" s="2">
        <v>1</v>
      </c>
      <c r="AZ238" s="2">
        <v>1</v>
      </c>
      <c r="BA238" s="2">
        <v>0</v>
      </c>
      <c r="BB238" s="2">
        <f t="shared" si="65"/>
        <v>8</v>
      </c>
      <c r="BC238" s="2">
        <f t="shared" si="66"/>
        <v>1</v>
      </c>
      <c r="BD238" s="2">
        <f t="shared" si="67"/>
        <v>1</v>
      </c>
      <c r="BF238" s="5"/>
    </row>
    <row r="239" spans="7:58" x14ac:dyDescent="0.35">
      <c r="G239" s="79" t="s">
        <v>3</v>
      </c>
      <c r="H239" s="82" t="s">
        <v>128</v>
      </c>
      <c r="I239" s="79" t="s">
        <v>110</v>
      </c>
      <c r="J239" s="79" t="str">
        <f>IF('New GL Gauge'!$H$3&lt;2025,"Cultural Venues","Concert Halls")</f>
        <v>Concert Halls</v>
      </c>
      <c r="K239" s="79" t="str">
        <f>IF('New GL Gauge'!$H$3&lt;2025,"Events, Community Letting and Box Office","Arts and Music Events and Box Office")</f>
        <v>Arts and Music Events and Box Office</v>
      </c>
      <c r="L239" s="79" t="str">
        <f>IF('New GL Gauge'!$H$3&lt;2025,"Events, Community Letting and Box Office","Arts and Music Events and Box Office")</f>
        <v>Arts and Music Events and Box Office</v>
      </c>
      <c r="M239" s="2" t="s">
        <v>76</v>
      </c>
      <c r="N239" s="2">
        <v>28</v>
      </c>
      <c r="O239" s="6">
        <f t="shared" si="53"/>
        <v>12</v>
      </c>
      <c r="P239" s="2">
        <v>7</v>
      </c>
      <c r="Q239" s="2">
        <v>3</v>
      </c>
      <c r="R239" s="2">
        <v>0</v>
      </c>
      <c r="S239" s="2">
        <v>1</v>
      </c>
      <c r="T239" s="2">
        <v>1</v>
      </c>
      <c r="U239" s="2">
        <f t="shared" si="58"/>
        <v>10</v>
      </c>
      <c r="V239" s="2">
        <f t="shared" si="59"/>
        <v>0</v>
      </c>
      <c r="W239" s="2">
        <f t="shared" si="60"/>
        <v>2</v>
      </c>
      <c r="Y239" s="5"/>
      <c r="Z239" s="6">
        <f t="shared" si="54"/>
        <v>24</v>
      </c>
      <c r="AA239" s="2">
        <v>13</v>
      </c>
      <c r="AB239" s="2">
        <v>4</v>
      </c>
      <c r="AC239" s="2">
        <v>4</v>
      </c>
      <c r="AD239" s="2">
        <v>2</v>
      </c>
      <c r="AE239" s="2">
        <v>1</v>
      </c>
      <c r="AF239" s="2">
        <f t="shared" si="61"/>
        <v>17</v>
      </c>
      <c r="AG239" s="2">
        <f t="shared" si="62"/>
        <v>4</v>
      </c>
      <c r="AH239" s="2">
        <f t="shared" si="63"/>
        <v>3</v>
      </c>
      <c r="AJ239" s="5"/>
      <c r="AK239" s="2">
        <f t="shared" si="52"/>
        <v>24</v>
      </c>
      <c r="AL239" s="2">
        <v>16</v>
      </c>
      <c r="AM239" s="2">
        <v>6</v>
      </c>
      <c r="AN239" s="2">
        <v>1</v>
      </c>
      <c r="AO239" s="2">
        <v>1</v>
      </c>
      <c r="AP239" s="2">
        <v>0</v>
      </c>
      <c r="AQ239" s="2">
        <f t="shared" si="55"/>
        <v>22</v>
      </c>
      <c r="AR239" s="2">
        <f t="shared" si="56"/>
        <v>1</v>
      </c>
      <c r="AS239" s="2">
        <f t="shared" si="57"/>
        <v>1</v>
      </c>
      <c r="AV239" s="6">
        <f t="shared" si="64"/>
        <v>10</v>
      </c>
      <c r="AW239" s="2">
        <v>7</v>
      </c>
      <c r="AX239" s="2">
        <v>2</v>
      </c>
      <c r="AY239" s="2">
        <v>0</v>
      </c>
      <c r="AZ239" s="2">
        <v>1</v>
      </c>
      <c r="BA239" s="2">
        <v>0</v>
      </c>
      <c r="BB239" s="2">
        <f t="shared" si="65"/>
        <v>9</v>
      </c>
      <c r="BC239" s="2">
        <f t="shared" si="66"/>
        <v>0</v>
      </c>
      <c r="BD239" s="2">
        <f t="shared" si="67"/>
        <v>1</v>
      </c>
      <c r="BF239" s="5"/>
    </row>
    <row r="240" spans="7:58" x14ac:dyDescent="0.35">
      <c r="G240" s="79" t="s">
        <v>3</v>
      </c>
      <c r="H240" s="82" t="s">
        <v>128</v>
      </c>
      <c r="I240" s="79" t="s">
        <v>110</v>
      </c>
      <c r="J240" s="79" t="str">
        <f>IF('New GL Gauge'!$H$3&lt;2025,"Cultural Venues","Concert Halls")</f>
        <v>Concert Halls</v>
      </c>
      <c r="K240" s="79" t="str">
        <f>IF('New GL Gauge'!$H$3&lt;2025,"Events, Community Letting and Box Office","Arts and Music Events and Box Office")</f>
        <v>Arts and Music Events and Box Office</v>
      </c>
      <c r="L240" s="79" t="str">
        <f>IF('New GL Gauge'!$H$3&lt;2025,"Events, Community Letting and Box Office","Arts and Music Events and Box Office")</f>
        <v>Arts and Music Events and Box Office</v>
      </c>
      <c r="M240" s="2" t="s">
        <v>76</v>
      </c>
      <c r="N240" s="2">
        <v>29</v>
      </c>
      <c r="O240" s="6">
        <f t="shared" si="53"/>
        <v>12</v>
      </c>
      <c r="P240" s="2">
        <v>3</v>
      </c>
      <c r="Q240" s="2">
        <v>2</v>
      </c>
      <c r="R240" s="2">
        <v>4</v>
      </c>
      <c r="S240" s="2">
        <v>2</v>
      </c>
      <c r="T240" s="2">
        <v>1</v>
      </c>
      <c r="U240" s="2">
        <f t="shared" si="58"/>
        <v>5</v>
      </c>
      <c r="V240" s="2">
        <f t="shared" si="59"/>
        <v>4</v>
      </c>
      <c r="W240" s="2">
        <f t="shared" si="60"/>
        <v>3</v>
      </c>
      <c r="Y240" s="5"/>
      <c r="Z240" s="6">
        <f t="shared" si="54"/>
        <v>24</v>
      </c>
      <c r="AA240" s="2">
        <v>3</v>
      </c>
      <c r="AB240" s="2">
        <v>10</v>
      </c>
      <c r="AC240" s="2">
        <v>5</v>
      </c>
      <c r="AD240" s="2">
        <v>4</v>
      </c>
      <c r="AE240" s="2">
        <v>2</v>
      </c>
      <c r="AF240" s="2">
        <f t="shared" si="61"/>
        <v>13</v>
      </c>
      <c r="AG240" s="2">
        <f t="shared" si="62"/>
        <v>5</v>
      </c>
      <c r="AH240" s="2">
        <f t="shared" si="63"/>
        <v>6</v>
      </c>
      <c r="AJ240" s="5"/>
      <c r="AK240" s="2">
        <f t="shared" si="52"/>
        <v>24</v>
      </c>
      <c r="AL240" s="2">
        <v>9</v>
      </c>
      <c r="AM240" s="2">
        <v>10</v>
      </c>
      <c r="AN240" s="2">
        <v>3</v>
      </c>
      <c r="AO240" s="2">
        <v>1</v>
      </c>
      <c r="AP240" s="2">
        <v>1</v>
      </c>
      <c r="AQ240" s="2">
        <f t="shared" si="55"/>
        <v>19</v>
      </c>
      <c r="AR240" s="2">
        <f t="shared" si="56"/>
        <v>3</v>
      </c>
      <c r="AS240" s="2">
        <f t="shared" si="57"/>
        <v>2</v>
      </c>
      <c r="AV240" s="6">
        <f t="shared" si="64"/>
        <v>10</v>
      </c>
      <c r="AW240" s="2">
        <v>4</v>
      </c>
      <c r="AX240" s="2">
        <v>3</v>
      </c>
      <c r="AY240" s="2">
        <v>2</v>
      </c>
      <c r="AZ240" s="2">
        <v>0</v>
      </c>
      <c r="BA240" s="2">
        <v>1</v>
      </c>
      <c r="BB240" s="2">
        <f t="shared" si="65"/>
        <v>7</v>
      </c>
      <c r="BC240" s="2">
        <f t="shared" si="66"/>
        <v>2</v>
      </c>
      <c r="BD240" s="2">
        <f t="shared" si="67"/>
        <v>1</v>
      </c>
      <c r="BF240" s="5"/>
    </row>
    <row r="241" spans="7:58" x14ac:dyDescent="0.35">
      <c r="G241" s="79" t="s">
        <v>3</v>
      </c>
      <c r="H241" s="82" t="s">
        <v>128</v>
      </c>
      <c r="I241" s="79" t="s">
        <v>110</v>
      </c>
      <c r="J241" s="79" t="str">
        <f>IF('New GL Gauge'!$H$3&lt;2025,"Cultural Venues","Concert Halls")</f>
        <v>Concert Halls</v>
      </c>
      <c r="K241" s="79" t="str">
        <f>IF('New GL Gauge'!$H$3&lt;2025,"Events, Community Letting and Box Office","Arts and Music Events and Box Office")</f>
        <v>Arts and Music Events and Box Office</v>
      </c>
      <c r="L241" s="79" t="str">
        <f>IF('New GL Gauge'!$H$3&lt;2025,"Events, Community Letting and Box Office","Arts and Music Events and Box Office")</f>
        <v>Arts and Music Events and Box Office</v>
      </c>
      <c r="M241" s="2" t="s">
        <v>76</v>
      </c>
      <c r="N241" s="2">
        <v>30</v>
      </c>
      <c r="O241" s="6">
        <f t="shared" si="53"/>
        <v>12</v>
      </c>
      <c r="P241" s="2">
        <v>6</v>
      </c>
      <c r="Q241" s="2">
        <v>0</v>
      </c>
      <c r="R241" s="2">
        <v>5</v>
      </c>
      <c r="S241" s="2">
        <v>0</v>
      </c>
      <c r="T241" s="2">
        <v>1</v>
      </c>
      <c r="U241" s="2">
        <f t="shared" si="58"/>
        <v>6</v>
      </c>
      <c r="V241" s="2">
        <f t="shared" si="59"/>
        <v>5</v>
      </c>
      <c r="W241" s="2">
        <f t="shared" si="60"/>
        <v>1</v>
      </c>
      <c r="Y241" s="5"/>
      <c r="Z241" s="6">
        <f t="shared" si="54"/>
        <v>24</v>
      </c>
      <c r="AA241" s="2">
        <v>10</v>
      </c>
      <c r="AB241" s="2">
        <v>3</v>
      </c>
      <c r="AC241" s="2">
        <v>6</v>
      </c>
      <c r="AD241" s="2">
        <v>2</v>
      </c>
      <c r="AE241" s="2">
        <v>3</v>
      </c>
      <c r="AF241" s="2">
        <f t="shared" si="61"/>
        <v>13</v>
      </c>
      <c r="AG241" s="2">
        <f t="shared" si="62"/>
        <v>6</v>
      </c>
      <c r="AH241" s="2">
        <f t="shared" si="63"/>
        <v>5</v>
      </c>
      <c r="AJ241" s="5"/>
      <c r="AK241" s="2">
        <f t="shared" si="52"/>
        <v>24</v>
      </c>
      <c r="AL241" s="2">
        <v>13</v>
      </c>
      <c r="AM241" s="2">
        <v>6</v>
      </c>
      <c r="AN241" s="2">
        <v>3</v>
      </c>
      <c r="AO241" s="2">
        <v>1</v>
      </c>
      <c r="AP241" s="2">
        <v>1</v>
      </c>
      <c r="AQ241" s="2">
        <f t="shared" si="55"/>
        <v>19</v>
      </c>
      <c r="AR241" s="2">
        <f t="shared" si="56"/>
        <v>3</v>
      </c>
      <c r="AS241" s="2">
        <f t="shared" si="57"/>
        <v>2</v>
      </c>
      <c r="AV241" s="6">
        <f t="shared" si="64"/>
        <v>10</v>
      </c>
      <c r="AW241" s="2">
        <v>5</v>
      </c>
      <c r="AX241" s="2">
        <v>3</v>
      </c>
      <c r="AY241" s="2">
        <v>1</v>
      </c>
      <c r="AZ241" s="2">
        <v>0</v>
      </c>
      <c r="BA241" s="2">
        <v>1</v>
      </c>
      <c r="BB241" s="2">
        <f t="shared" si="65"/>
        <v>8</v>
      </c>
      <c r="BC241" s="2">
        <f t="shared" si="66"/>
        <v>1</v>
      </c>
      <c r="BD241" s="2">
        <f t="shared" si="67"/>
        <v>1</v>
      </c>
      <c r="BF241" s="5"/>
    </row>
    <row r="242" spans="7:58" x14ac:dyDescent="0.35">
      <c r="G242" s="79" t="s">
        <v>3</v>
      </c>
      <c r="H242" s="82" t="str">
        <f>IF('New GL Gauge'!$H$3&lt;2025, "Culture, Tourism and Events","Libraries, Sport and Communities")</f>
        <v>Libraries, Sport and Communities</v>
      </c>
      <c r="I242" s="79" t="str">
        <f>IF('New GL Gauge'!$H$3&lt;2024,"Arts, Music and Cultural Venues","Libraries and Communities")</f>
        <v>Libraries and Communities</v>
      </c>
      <c r="J242" s="79" t="str">
        <f>IF('New GL Gauge'!$H$3&lt;2025,"Library Services/Community Libraries","Ops/Infrastructure/Customer Experience")</f>
        <v>Ops/Infrastructure/Customer Experience</v>
      </c>
      <c r="K242" s="79" t="str">
        <f>IF('New GL Gauge'!$H$3&lt;2024,"Public Halls","Community Assets and Public Halls")</f>
        <v>Community Assets and Public Halls</v>
      </c>
      <c r="L242" s="79" t="str">
        <f>IF('New GL Gauge'!$H$3&lt;2024,"Public Halls","Community Assets and Public Halls")</f>
        <v>Community Assets and Public Halls</v>
      </c>
      <c r="M242" s="2" t="s">
        <v>3</v>
      </c>
      <c r="N242" s="2">
        <v>1</v>
      </c>
      <c r="O242" s="6">
        <f t="shared" si="53"/>
        <v>6</v>
      </c>
      <c r="P242" s="2">
        <v>0</v>
      </c>
      <c r="Q242" s="2">
        <v>3</v>
      </c>
      <c r="R242" s="2">
        <v>2</v>
      </c>
      <c r="S242" s="2">
        <v>1</v>
      </c>
      <c r="T242" s="2">
        <v>0</v>
      </c>
      <c r="U242" s="2">
        <f t="shared" si="58"/>
        <v>3</v>
      </c>
      <c r="V242" s="2">
        <f t="shared" si="59"/>
        <v>2</v>
      </c>
      <c r="W242" s="2">
        <f t="shared" si="60"/>
        <v>1</v>
      </c>
      <c r="X242" s="2">
        <f>MAX(O242:O271)</f>
        <v>6</v>
      </c>
      <c r="Y242" s="5">
        <v>15</v>
      </c>
      <c r="Z242" s="6">
        <f t="shared" si="54"/>
        <v>6</v>
      </c>
      <c r="AA242" s="2">
        <v>1</v>
      </c>
      <c r="AB242" s="2">
        <v>1</v>
      </c>
      <c r="AC242" s="2">
        <v>1</v>
      </c>
      <c r="AD242" s="2">
        <v>2</v>
      </c>
      <c r="AE242" s="2">
        <v>1</v>
      </c>
      <c r="AF242" s="2">
        <f t="shared" si="61"/>
        <v>2</v>
      </c>
      <c r="AG242" s="2">
        <f t="shared" si="62"/>
        <v>1</v>
      </c>
      <c r="AH242" s="2">
        <f t="shared" si="63"/>
        <v>3</v>
      </c>
      <c r="AI242" s="2">
        <f>MAX(Z242:Z271)</f>
        <v>6</v>
      </c>
      <c r="AJ242" s="5">
        <v>13</v>
      </c>
      <c r="AK242" s="2">
        <f t="shared" si="52"/>
        <v>0</v>
      </c>
      <c r="AQ242" s="2">
        <f t="shared" si="55"/>
        <v>0</v>
      </c>
      <c r="AR242" s="2">
        <f t="shared" si="56"/>
        <v>0</v>
      </c>
      <c r="AS242" s="2">
        <f t="shared" si="57"/>
        <v>0</v>
      </c>
      <c r="AT242" s="2">
        <f>ROUND(SUM(AK242:AK271)/30,0)</f>
        <v>0</v>
      </c>
      <c r="AU242" s="2">
        <v>0</v>
      </c>
      <c r="AV242" s="6">
        <f t="shared" si="64"/>
        <v>0</v>
      </c>
      <c r="AW242" s="2">
        <v>0</v>
      </c>
      <c r="AX242" s="2">
        <v>0</v>
      </c>
      <c r="AY242" s="2">
        <v>0</v>
      </c>
      <c r="AZ242" s="2">
        <v>0</v>
      </c>
      <c r="BA242" s="2">
        <v>0</v>
      </c>
      <c r="BB242" s="2">
        <f t="shared" si="65"/>
        <v>0</v>
      </c>
      <c r="BC242" s="2">
        <f t="shared" si="66"/>
        <v>0</v>
      </c>
      <c r="BD242" s="2">
        <f t="shared" si="67"/>
        <v>0</v>
      </c>
      <c r="BE242" s="2">
        <f>ROUND(SUM(AV242:AV271)/30,0)</f>
        <v>0</v>
      </c>
      <c r="BF242" s="5">
        <v>0</v>
      </c>
    </row>
    <row r="243" spans="7:58" x14ac:dyDescent="0.35">
      <c r="G243" s="79" t="s">
        <v>3</v>
      </c>
      <c r="H243" s="82" t="str">
        <f>IF('New GL Gauge'!$H$3&lt;2025, "Culture, Tourism and Events","Libraries, Sport and Communities")</f>
        <v>Libraries, Sport and Communities</v>
      </c>
      <c r="I243" s="79" t="str">
        <f>IF('New GL Gauge'!$H$3&lt;2024,"Arts, Music and Cultural Venues","Libraries and Communities")</f>
        <v>Libraries and Communities</v>
      </c>
      <c r="J243" s="79" t="str">
        <f>IF('New GL Gauge'!$H$3&lt;2025,"Library Services/Community Libraries","Ops/Infrastructure/Customer Experience")</f>
        <v>Ops/Infrastructure/Customer Experience</v>
      </c>
      <c r="K243" s="79" t="str">
        <f>IF('New GL Gauge'!$H$3&lt;2024,"Public Halls","Community Assets and Public Halls")</f>
        <v>Community Assets and Public Halls</v>
      </c>
      <c r="L243" s="79" t="str">
        <f>IF('New GL Gauge'!$H$3&lt;2024,"Public Halls","Community Assets and Public Halls")</f>
        <v>Community Assets and Public Halls</v>
      </c>
      <c r="M243" s="2" t="s">
        <v>3</v>
      </c>
      <c r="N243" s="2">
        <v>2</v>
      </c>
      <c r="O243" s="6">
        <f t="shared" si="53"/>
        <v>6</v>
      </c>
      <c r="P243" s="2">
        <v>0</v>
      </c>
      <c r="Q243" s="2">
        <v>2</v>
      </c>
      <c r="R243" s="2">
        <v>3</v>
      </c>
      <c r="S243" s="2">
        <v>0</v>
      </c>
      <c r="T243" s="2">
        <v>1</v>
      </c>
      <c r="U243" s="2">
        <f t="shared" si="58"/>
        <v>2</v>
      </c>
      <c r="V243" s="2">
        <f t="shared" si="59"/>
        <v>3</v>
      </c>
      <c r="W243" s="2">
        <f t="shared" si="60"/>
        <v>1</v>
      </c>
      <c r="Y243" s="5"/>
      <c r="Z243" s="6">
        <f t="shared" si="54"/>
        <v>6</v>
      </c>
      <c r="AA243" s="2">
        <v>1</v>
      </c>
      <c r="AB243" s="2">
        <v>1</v>
      </c>
      <c r="AC243" s="2">
        <v>1</v>
      </c>
      <c r="AD243" s="2">
        <v>2</v>
      </c>
      <c r="AE243" s="2">
        <v>1</v>
      </c>
      <c r="AF243" s="2">
        <f t="shared" si="61"/>
        <v>2</v>
      </c>
      <c r="AG243" s="2">
        <f t="shared" si="62"/>
        <v>1</v>
      </c>
      <c r="AH243" s="2">
        <f t="shared" si="63"/>
        <v>3</v>
      </c>
      <c r="AJ243" s="5"/>
      <c r="AK243" s="2">
        <f t="shared" si="52"/>
        <v>0</v>
      </c>
      <c r="AQ243" s="2">
        <f t="shared" si="55"/>
        <v>0</v>
      </c>
      <c r="AR243" s="2">
        <f t="shared" si="56"/>
        <v>0</v>
      </c>
      <c r="AS243" s="2">
        <f t="shared" si="57"/>
        <v>0</v>
      </c>
      <c r="AV243" s="6">
        <f t="shared" si="64"/>
        <v>0</v>
      </c>
      <c r="AW243" s="2">
        <v>0</v>
      </c>
      <c r="AX243" s="2">
        <v>0</v>
      </c>
      <c r="AY243" s="2">
        <v>0</v>
      </c>
      <c r="AZ243" s="2">
        <v>0</v>
      </c>
      <c r="BA243" s="2">
        <v>0</v>
      </c>
      <c r="BB243" s="2">
        <f t="shared" si="65"/>
        <v>0</v>
      </c>
      <c r="BC243" s="2">
        <f t="shared" si="66"/>
        <v>0</v>
      </c>
      <c r="BD243" s="2">
        <f t="shared" si="67"/>
        <v>0</v>
      </c>
      <c r="BF243" s="5"/>
    </row>
    <row r="244" spans="7:58" x14ac:dyDescent="0.35">
      <c r="G244" s="79" t="s">
        <v>3</v>
      </c>
      <c r="H244" s="82" t="str">
        <f>IF('New GL Gauge'!$H$3&lt;2025, "Culture, Tourism and Events","Libraries, Sport and Communities")</f>
        <v>Libraries, Sport and Communities</v>
      </c>
      <c r="I244" s="79" t="str">
        <f>IF('New GL Gauge'!$H$3&lt;2024,"Arts, Music and Cultural Venues","Libraries and Communities")</f>
        <v>Libraries and Communities</v>
      </c>
      <c r="J244" s="79" t="str">
        <f>IF('New GL Gauge'!$H$3&lt;2025,"Library Services/Community Libraries","Ops/Infrastructure/Customer Experience")</f>
        <v>Ops/Infrastructure/Customer Experience</v>
      </c>
      <c r="K244" s="79" t="str">
        <f>IF('New GL Gauge'!$H$3&lt;2024,"Public Halls","Community Assets and Public Halls")</f>
        <v>Community Assets and Public Halls</v>
      </c>
      <c r="L244" s="79" t="str">
        <f>IF('New GL Gauge'!$H$3&lt;2024,"Public Halls","Community Assets and Public Halls")</f>
        <v>Community Assets and Public Halls</v>
      </c>
      <c r="M244" s="2" t="s">
        <v>3</v>
      </c>
      <c r="N244" s="2">
        <v>3</v>
      </c>
      <c r="O244" s="6">
        <f t="shared" si="53"/>
        <v>6</v>
      </c>
      <c r="P244" s="2">
        <v>2</v>
      </c>
      <c r="Q244" s="2">
        <v>2</v>
      </c>
      <c r="R244" s="2">
        <v>1</v>
      </c>
      <c r="S244" s="2">
        <v>1</v>
      </c>
      <c r="T244" s="2">
        <v>0</v>
      </c>
      <c r="U244" s="2">
        <f t="shared" si="58"/>
        <v>4</v>
      </c>
      <c r="V244" s="2">
        <f t="shared" si="59"/>
        <v>1</v>
      </c>
      <c r="W244" s="2">
        <f t="shared" si="60"/>
        <v>1</v>
      </c>
      <c r="Y244" s="5"/>
      <c r="Z244" s="6">
        <f t="shared" si="54"/>
        <v>6</v>
      </c>
      <c r="AA244" s="2">
        <v>1</v>
      </c>
      <c r="AB244" s="2">
        <v>3</v>
      </c>
      <c r="AC244" s="2">
        <v>1</v>
      </c>
      <c r="AD244" s="2">
        <v>1</v>
      </c>
      <c r="AE244" s="2">
        <v>0</v>
      </c>
      <c r="AF244" s="2">
        <f t="shared" si="61"/>
        <v>4</v>
      </c>
      <c r="AG244" s="2">
        <f t="shared" si="62"/>
        <v>1</v>
      </c>
      <c r="AH244" s="2">
        <f t="shared" si="63"/>
        <v>1</v>
      </c>
      <c r="AJ244" s="5"/>
      <c r="AK244" s="2">
        <f t="shared" si="52"/>
        <v>0</v>
      </c>
      <c r="AQ244" s="2">
        <f t="shared" si="55"/>
        <v>0</v>
      </c>
      <c r="AR244" s="2">
        <f t="shared" si="56"/>
        <v>0</v>
      </c>
      <c r="AS244" s="2">
        <f t="shared" si="57"/>
        <v>0</v>
      </c>
      <c r="AV244" s="6">
        <f t="shared" si="64"/>
        <v>0</v>
      </c>
      <c r="AW244" s="2">
        <v>0</v>
      </c>
      <c r="AX244" s="2">
        <v>0</v>
      </c>
      <c r="AY244" s="2">
        <v>0</v>
      </c>
      <c r="AZ244" s="2">
        <v>0</v>
      </c>
      <c r="BA244" s="2">
        <v>0</v>
      </c>
      <c r="BB244" s="2">
        <f t="shared" si="65"/>
        <v>0</v>
      </c>
      <c r="BC244" s="2">
        <f t="shared" si="66"/>
        <v>0</v>
      </c>
      <c r="BD244" s="2">
        <f t="shared" si="67"/>
        <v>0</v>
      </c>
      <c r="BF244" s="5"/>
    </row>
    <row r="245" spans="7:58" x14ac:dyDescent="0.35">
      <c r="G245" s="79" t="s">
        <v>3</v>
      </c>
      <c r="H245" s="82" t="str">
        <f>IF('New GL Gauge'!$H$3&lt;2025, "Culture, Tourism and Events","Libraries, Sport and Communities")</f>
        <v>Libraries, Sport and Communities</v>
      </c>
      <c r="I245" s="79" t="str">
        <f>IF('New GL Gauge'!$H$3&lt;2024,"Arts, Music and Cultural Venues","Libraries and Communities")</f>
        <v>Libraries and Communities</v>
      </c>
      <c r="J245" s="79" t="str">
        <f>IF('New GL Gauge'!$H$3&lt;2025,"Library Services/Community Libraries","Ops/Infrastructure/Customer Experience")</f>
        <v>Ops/Infrastructure/Customer Experience</v>
      </c>
      <c r="K245" s="79" t="str">
        <f>IF('New GL Gauge'!$H$3&lt;2024,"Public Halls","Community Assets and Public Halls")</f>
        <v>Community Assets and Public Halls</v>
      </c>
      <c r="L245" s="79" t="str">
        <f>IF('New GL Gauge'!$H$3&lt;2024,"Public Halls","Community Assets and Public Halls")</f>
        <v>Community Assets and Public Halls</v>
      </c>
      <c r="M245" s="2" t="s">
        <v>3</v>
      </c>
      <c r="N245" s="2">
        <v>4</v>
      </c>
      <c r="O245" s="6">
        <f t="shared" si="53"/>
        <v>6</v>
      </c>
      <c r="P245" s="2">
        <v>3</v>
      </c>
      <c r="Q245" s="2">
        <v>2</v>
      </c>
      <c r="R245" s="2">
        <v>1</v>
      </c>
      <c r="S245" s="2">
        <v>0</v>
      </c>
      <c r="T245" s="2">
        <v>0</v>
      </c>
      <c r="U245" s="2">
        <f t="shared" si="58"/>
        <v>5</v>
      </c>
      <c r="V245" s="2">
        <f t="shared" si="59"/>
        <v>1</v>
      </c>
      <c r="W245" s="2">
        <f t="shared" si="60"/>
        <v>0</v>
      </c>
      <c r="Y245" s="5"/>
      <c r="Z245" s="6">
        <f t="shared" si="54"/>
        <v>6</v>
      </c>
      <c r="AA245" s="2">
        <v>2</v>
      </c>
      <c r="AB245" s="2">
        <v>0</v>
      </c>
      <c r="AC245" s="2">
        <v>4</v>
      </c>
      <c r="AD245" s="2">
        <v>0</v>
      </c>
      <c r="AE245" s="2">
        <v>0</v>
      </c>
      <c r="AF245" s="2">
        <f t="shared" si="61"/>
        <v>2</v>
      </c>
      <c r="AG245" s="2">
        <f t="shared" si="62"/>
        <v>4</v>
      </c>
      <c r="AH245" s="2">
        <f t="shared" si="63"/>
        <v>0</v>
      </c>
      <c r="AJ245" s="5"/>
      <c r="AK245" s="2">
        <f t="shared" si="52"/>
        <v>0</v>
      </c>
      <c r="AQ245" s="2">
        <f t="shared" si="55"/>
        <v>0</v>
      </c>
      <c r="AR245" s="2">
        <f t="shared" si="56"/>
        <v>0</v>
      </c>
      <c r="AS245" s="2">
        <f t="shared" si="57"/>
        <v>0</v>
      </c>
      <c r="AV245" s="6">
        <f t="shared" si="64"/>
        <v>0</v>
      </c>
      <c r="AW245" s="2">
        <v>0</v>
      </c>
      <c r="AX245" s="2">
        <v>0</v>
      </c>
      <c r="AY245" s="2">
        <v>0</v>
      </c>
      <c r="AZ245" s="2">
        <v>0</v>
      </c>
      <c r="BA245" s="2">
        <v>0</v>
      </c>
      <c r="BB245" s="2">
        <f t="shared" si="65"/>
        <v>0</v>
      </c>
      <c r="BC245" s="2">
        <f t="shared" si="66"/>
        <v>0</v>
      </c>
      <c r="BD245" s="2">
        <f t="shared" si="67"/>
        <v>0</v>
      </c>
      <c r="BF245" s="5"/>
    </row>
    <row r="246" spans="7:58" x14ac:dyDescent="0.35">
      <c r="G246" s="79" t="s">
        <v>3</v>
      </c>
      <c r="H246" s="82" t="str">
        <f>IF('New GL Gauge'!$H$3&lt;2025, "Culture, Tourism and Events","Libraries, Sport and Communities")</f>
        <v>Libraries, Sport and Communities</v>
      </c>
      <c r="I246" s="79" t="str">
        <f>IF('New GL Gauge'!$H$3&lt;2024,"Arts, Music and Cultural Venues","Libraries and Communities")</f>
        <v>Libraries and Communities</v>
      </c>
      <c r="J246" s="79" t="str">
        <f>IF('New GL Gauge'!$H$3&lt;2025,"Library Services/Community Libraries","Ops/Infrastructure/Customer Experience")</f>
        <v>Ops/Infrastructure/Customer Experience</v>
      </c>
      <c r="K246" s="79" t="str">
        <f>IF('New GL Gauge'!$H$3&lt;2024,"Public Halls","Community Assets and Public Halls")</f>
        <v>Community Assets and Public Halls</v>
      </c>
      <c r="L246" s="79" t="str">
        <f>IF('New GL Gauge'!$H$3&lt;2024,"Public Halls","Community Assets and Public Halls")</f>
        <v>Community Assets and Public Halls</v>
      </c>
      <c r="M246" s="2" t="s">
        <v>3</v>
      </c>
      <c r="N246" s="2">
        <v>5</v>
      </c>
      <c r="O246" s="6">
        <f t="shared" si="53"/>
        <v>6</v>
      </c>
      <c r="P246" s="2">
        <v>1</v>
      </c>
      <c r="Q246" s="2">
        <v>2</v>
      </c>
      <c r="R246" s="2">
        <v>2</v>
      </c>
      <c r="S246" s="2">
        <v>1</v>
      </c>
      <c r="T246" s="2">
        <v>0</v>
      </c>
      <c r="U246" s="2">
        <f t="shared" si="58"/>
        <v>3</v>
      </c>
      <c r="V246" s="2">
        <f t="shared" si="59"/>
        <v>2</v>
      </c>
      <c r="W246" s="2">
        <f t="shared" si="60"/>
        <v>1</v>
      </c>
      <c r="Y246" s="5"/>
      <c r="Z246" s="6">
        <f t="shared" si="54"/>
        <v>6</v>
      </c>
      <c r="AA246" s="2">
        <v>1</v>
      </c>
      <c r="AB246" s="2">
        <v>0</v>
      </c>
      <c r="AC246" s="2">
        <v>1</v>
      </c>
      <c r="AD246" s="2">
        <v>3</v>
      </c>
      <c r="AE246" s="2">
        <v>1</v>
      </c>
      <c r="AF246" s="2">
        <f t="shared" si="61"/>
        <v>1</v>
      </c>
      <c r="AG246" s="2">
        <f t="shared" si="62"/>
        <v>1</v>
      </c>
      <c r="AH246" s="2">
        <f t="shared" si="63"/>
        <v>4</v>
      </c>
      <c r="AJ246" s="5"/>
      <c r="AK246" s="2">
        <f t="shared" si="52"/>
        <v>0</v>
      </c>
      <c r="AQ246" s="2">
        <f t="shared" si="55"/>
        <v>0</v>
      </c>
      <c r="AR246" s="2">
        <f t="shared" si="56"/>
        <v>0</v>
      </c>
      <c r="AS246" s="2">
        <f t="shared" si="57"/>
        <v>0</v>
      </c>
      <c r="AV246" s="6">
        <f t="shared" si="64"/>
        <v>0</v>
      </c>
      <c r="AW246" s="2">
        <v>0</v>
      </c>
      <c r="AX246" s="2">
        <v>0</v>
      </c>
      <c r="AY246" s="2">
        <v>0</v>
      </c>
      <c r="AZ246" s="2">
        <v>0</v>
      </c>
      <c r="BA246" s="2">
        <v>0</v>
      </c>
      <c r="BB246" s="2">
        <f t="shared" si="65"/>
        <v>0</v>
      </c>
      <c r="BC246" s="2">
        <f t="shared" si="66"/>
        <v>0</v>
      </c>
      <c r="BD246" s="2">
        <f t="shared" si="67"/>
        <v>0</v>
      </c>
      <c r="BF246" s="5"/>
    </row>
    <row r="247" spans="7:58" x14ac:dyDescent="0.35">
      <c r="G247" s="79" t="s">
        <v>3</v>
      </c>
      <c r="H247" s="82" t="str">
        <f>IF('New GL Gauge'!$H$3&lt;2025, "Culture, Tourism and Events","Libraries, Sport and Communities")</f>
        <v>Libraries, Sport and Communities</v>
      </c>
      <c r="I247" s="79" t="str">
        <f>IF('New GL Gauge'!$H$3&lt;2024,"Arts, Music and Cultural Venues","Libraries and Communities")</f>
        <v>Libraries and Communities</v>
      </c>
      <c r="J247" s="79" t="str">
        <f>IF('New GL Gauge'!$H$3&lt;2025,"Library Services/Community Libraries","Ops/Infrastructure/Customer Experience")</f>
        <v>Ops/Infrastructure/Customer Experience</v>
      </c>
      <c r="K247" s="79" t="str">
        <f>IF('New GL Gauge'!$H$3&lt;2024,"Public Halls","Community Assets and Public Halls")</f>
        <v>Community Assets and Public Halls</v>
      </c>
      <c r="L247" s="79" t="str">
        <f>IF('New GL Gauge'!$H$3&lt;2024,"Public Halls","Community Assets and Public Halls")</f>
        <v>Community Assets and Public Halls</v>
      </c>
      <c r="M247" s="2" t="s">
        <v>3</v>
      </c>
      <c r="N247" s="2">
        <v>6</v>
      </c>
      <c r="O247" s="6">
        <f t="shared" si="53"/>
        <v>6</v>
      </c>
      <c r="P247" s="2">
        <v>1</v>
      </c>
      <c r="Q247" s="2">
        <v>2</v>
      </c>
      <c r="R247" s="2">
        <v>1</v>
      </c>
      <c r="S247" s="2">
        <v>1</v>
      </c>
      <c r="T247" s="2">
        <v>1</v>
      </c>
      <c r="U247" s="2">
        <f t="shared" si="58"/>
        <v>3</v>
      </c>
      <c r="V247" s="2">
        <f t="shared" si="59"/>
        <v>1</v>
      </c>
      <c r="W247" s="2">
        <f t="shared" si="60"/>
        <v>2</v>
      </c>
      <c r="Y247" s="5"/>
      <c r="Z247" s="6">
        <f t="shared" si="54"/>
        <v>6</v>
      </c>
      <c r="AA247" s="2">
        <v>1</v>
      </c>
      <c r="AB247" s="2">
        <v>1</v>
      </c>
      <c r="AC247" s="2">
        <v>1</v>
      </c>
      <c r="AD247" s="2">
        <v>1</v>
      </c>
      <c r="AE247" s="2">
        <v>2</v>
      </c>
      <c r="AF247" s="2">
        <f t="shared" si="61"/>
        <v>2</v>
      </c>
      <c r="AG247" s="2">
        <f t="shared" si="62"/>
        <v>1</v>
      </c>
      <c r="AH247" s="2">
        <f t="shared" si="63"/>
        <v>3</v>
      </c>
      <c r="AJ247" s="5"/>
      <c r="AK247" s="2">
        <f t="shared" si="52"/>
        <v>0</v>
      </c>
      <c r="AQ247" s="2">
        <f t="shared" si="55"/>
        <v>0</v>
      </c>
      <c r="AR247" s="2">
        <f t="shared" si="56"/>
        <v>0</v>
      </c>
      <c r="AS247" s="2">
        <f t="shared" si="57"/>
        <v>0</v>
      </c>
      <c r="AV247" s="6">
        <f t="shared" si="64"/>
        <v>0</v>
      </c>
      <c r="AW247" s="2">
        <v>0</v>
      </c>
      <c r="AX247" s="2">
        <v>0</v>
      </c>
      <c r="AY247" s="2">
        <v>0</v>
      </c>
      <c r="AZ247" s="2">
        <v>0</v>
      </c>
      <c r="BA247" s="2">
        <v>0</v>
      </c>
      <c r="BB247" s="2">
        <f t="shared" si="65"/>
        <v>0</v>
      </c>
      <c r="BC247" s="2">
        <f t="shared" si="66"/>
        <v>0</v>
      </c>
      <c r="BD247" s="2">
        <f t="shared" si="67"/>
        <v>0</v>
      </c>
      <c r="BF247" s="5"/>
    </row>
    <row r="248" spans="7:58" x14ac:dyDescent="0.35">
      <c r="G248" s="79" t="s">
        <v>3</v>
      </c>
      <c r="H248" s="82" t="str">
        <f>IF('New GL Gauge'!$H$3&lt;2025, "Culture, Tourism and Events","Libraries, Sport and Communities")</f>
        <v>Libraries, Sport and Communities</v>
      </c>
      <c r="I248" s="79" t="str">
        <f>IF('New GL Gauge'!$H$3&lt;2024,"Arts, Music and Cultural Venues","Libraries and Communities")</f>
        <v>Libraries and Communities</v>
      </c>
      <c r="J248" s="79" t="str">
        <f>IF('New GL Gauge'!$H$3&lt;2025,"Library Services/Community Libraries","Ops/Infrastructure/Customer Experience")</f>
        <v>Ops/Infrastructure/Customer Experience</v>
      </c>
      <c r="K248" s="79" t="str">
        <f>IF('New GL Gauge'!$H$3&lt;2024,"Public Halls","Community Assets and Public Halls")</f>
        <v>Community Assets and Public Halls</v>
      </c>
      <c r="L248" s="79" t="str">
        <f>IF('New GL Gauge'!$H$3&lt;2024,"Public Halls","Community Assets and Public Halls")</f>
        <v>Community Assets and Public Halls</v>
      </c>
      <c r="M248" s="2" t="s">
        <v>3</v>
      </c>
      <c r="N248" s="2">
        <v>7</v>
      </c>
      <c r="O248" s="6">
        <f t="shared" si="53"/>
        <v>6</v>
      </c>
      <c r="P248" s="2">
        <v>3</v>
      </c>
      <c r="Q248" s="2">
        <v>1</v>
      </c>
      <c r="R248" s="2">
        <v>0</v>
      </c>
      <c r="S248" s="2">
        <v>0</v>
      </c>
      <c r="T248" s="2">
        <v>2</v>
      </c>
      <c r="U248" s="2">
        <f t="shared" si="58"/>
        <v>4</v>
      </c>
      <c r="V248" s="2">
        <f t="shared" si="59"/>
        <v>0</v>
      </c>
      <c r="W248" s="2">
        <f t="shared" si="60"/>
        <v>2</v>
      </c>
      <c r="Y248" s="5"/>
      <c r="Z248" s="6">
        <f t="shared" si="54"/>
        <v>6</v>
      </c>
      <c r="AA248" s="2">
        <v>1</v>
      </c>
      <c r="AB248" s="2">
        <v>3</v>
      </c>
      <c r="AC248" s="2">
        <v>0</v>
      </c>
      <c r="AD248" s="2">
        <v>1</v>
      </c>
      <c r="AE248" s="2">
        <v>1</v>
      </c>
      <c r="AF248" s="2">
        <f t="shared" si="61"/>
        <v>4</v>
      </c>
      <c r="AG248" s="2">
        <f t="shared" si="62"/>
        <v>0</v>
      </c>
      <c r="AH248" s="2">
        <f t="shared" si="63"/>
        <v>2</v>
      </c>
      <c r="AJ248" s="5"/>
      <c r="AK248" s="2">
        <f t="shared" si="52"/>
        <v>0</v>
      </c>
      <c r="AQ248" s="2">
        <f t="shared" si="55"/>
        <v>0</v>
      </c>
      <c r="AR248" s="2">
        <f t="shared" si="56"/>
        <v>0</v>
      </c>
      <c r="AS248" s="2">
        <f t="shared" si="57"/>
        <v>0</v>
      </c>
      <c r="AV248" s="6">
        <f t="shared" si="64"/>
        <v>0</v>
      </c>
      <c r="AW248" s="2">
        <v>0</v>
      </c>
      <c r="AX248" s="2">
        <v>0</v>
      </c>
      <c r="AY248" s="2">
        <v>0</v>
      </c>
      <c r="AZ248" s="2">
        <v>0</v>
      </c>
      <c r="BA248" s="2">
        <v>0</v>
      </c>
      <c r="BB248" s="2">
        <f t="shared" si="65"/>
        <v>0</v>
      </c>
      <c r="BC248" s="2">
        <f t="shared" si="66"/>
        <v>0</v>
      </c>
      <c r="BD248" s="2">
        <f t="shared" si="67"/>
        <v>0</v>
      </c>
      <c r="BF248" s="5"/>
    </row>
    <row r="249" spans="7:58" x14ac:dyDescent="0.35">
      <c r="G249" s="79" t="s">
        <v>3</v>
      </c>
      <c r="H249" s="82" t="str">
        <f>IF('New GL Gauge'!$H$3&lt;2025, "Culture, Tourism and Events","Libraries, Sport and Communities")</f>
        <v>Libraries, Sport and Communities</v>
      </c>
      <c r="I249" s="79" t="str">
        <f>IF('New GL Gauge'!$H$3&lt;2024,"Arts, Music and Cultural Venues","Libraries and Communities")</f>
        <v>Libraries and Communities</v>
      </c>
      <c r="J249" s="79" t="str">
        <f>IF('New GL Gauge'!$H$3&lt;2025,"Library Services/Community Libraries","Ops/Infrastructure/Customer Experience")</f>
        <v>Ops/Infrastructure/Customer Experience</v>
      </c>
      <c r="K249" s="79" t="str">
        <f>IF('New GL Gauge'!$H$3&lt;2024,"Public Halls","Community Assets and Public Halls")</f>
        <v>Community Assets and Public Halls</v>
      </c>
      <c r="L249" s="79" t="str">
        <f>IF('New GL Gauge'!$H$3&lt;2024,"Public Halls","Community Assets and Public Halls")</f>
        <v>Community Assets and Public Halls</v>
      </c>
      <c r="M249" s="2" t="s">
        <v>3</v>
      </c>
      <c r="N249" s="2">
        <v>8</v>
      </c>
      <c r="O249" s="6">
        <f t="shared" si="53"/>
        <v>6</v>
      </c>
      <c r="P249" s="2">
        <v>0</v>
      </c>
      <c r="Q249" s="2">
        <v>1</v>
      </c>
      <c r="R249" s="2">
        <v>4</v>
      </c>
      <c r="S249" s="2">
        <v>1</v>
      </c>
      <c r="T249" s="2">
        <v>0</v>
      </c>
      <c r="U249" s="2">
        <f t="shared" si="58"/>
        <v>1</v>
      </c>
      <c r="V249" s="2">
        <f t="shared" si="59"/>
        <v>4</v>
      </c>
      <c r="W249" s="2">
        <f t="shared" si="60"/>
        <v>1</v>
      </c>
      <c r="Y249" s="5"/>
      <c r="Z249" s="6">
        <f t="shared" si="54"/>
        <v>6</v>
      </c>
      <c r="AA249" s="2">
        <v>1</v>
      </c>
      <c r="AB249" s="2">
        <v>1</v>
      </c>
      <c r="AC249" s="2">
        <v>0</v>
      </c>
      <c r="AD249" s="2">
        <v>1</v>
      </c>
      <c r="AE249" s="2">
        <v>3</v>
      </c>
      <c r="AF249" s="2">
        <f t="shared" si="61"/>
        <v>2</v>
      </c>
      <c r="AG249" s="2">
        <f t="shared" si="62"/>
        <v>0</v>
      </c>
      <c r="AH249" s="2">
        <f t="shared" si="63"/>
        <v>4</v>
      </c>
      <c r="AJ249" s="5"/>
      <c r="AK249" s="2">
        <f t="shared" si="52"/>
        <v>0</v>
      </c>
      <c r="AQ249" s="2">
        <f t="shared" si="55"/>
        <v>0</v>
      </c>
      <c r="AR249" s="2">
        <f t="shared" si="56"/>
        <v>0</v>
      </c>
      <c r="AS249" s="2">
        <f t="shared" si="57"/>
        <v>0</v>
      </c>
      <c r="AV249" s="6">
        <f t="shared" si="64"/>
        <v>0</v>
      </c>
      <c r="AW249" s="2">
        <v>0</v>
      </c>
      <c r="AX249" s="2">
        <v>0</v>
      </c>
      <c r="AY249" s="2">
        <v>0</v>
      </c>
      <c r="AZ249" s="2">
        <v>0</v>
      </c>
      <c r="BA249" s="2">
        <v>0</v>
      </c>
      <c r="BB249" s="2">
        <f t="shared" si="65"/>
        <v>0</v>
      </c>
      <c r="BC249" s="2">
        <f t="shared" si="66"/>
        <v>0</v>
      </c>
      <c r="BD249" s="2">
        <f t="shared" si="67"/>
        <v>0</v>
      </c>
      <c r="BF249" s="5"/>
    </row>
    <row r="250" spans="7:58" x14ac:dyDescent="0.35">
      <c r="G250" s="79" t="s">
        <v>3</v>
      </c>
      <c r="H250" s="82" t="str">
        <f>IF('New GL Gauge'!$H$3&lt;2025, "Culture, Tourism and Events","Libraries, Sport and Communities")</f>
        <v>Libraries, Sport and Communities</v>
      </c>
      <c r="I250" s="79" t="str">
        <f>IF('New GL Gauge'!$H$3&lt;2024,"Arts, Music and Cultural Venues","Libraries and Communities")</f>
        <v>Libraries and Communities</v>
      </c>
      <c r="J250" s="79" t="str">
        <f>IF('New GL Gauge'!$H$3&lt;2025,"Library Services/Community Libraries","Ops/Infrastructure/Customer Experience")</f>
        <v>Ops/Infrastructure/Customer Experience</v>
      </c>
      <c r="K250" s="79" t="str">
        <f>IF('New GL Gauge'!$H$3&lt;2024,"Public Halls","Community Assets and Public Halls")</f>
        <v>Community Assets and Public Halls</v>
      </c>
      <c r="L250" s="79" t="str">
        <f>IF('New GL Gauge'!$H$3&lt;2024,"Public Halls","Community Assets and Public Halls")</f>
        <v>Community Assets and Public Halls</v>
      </c>
      <c r="M250" s="2" t="s">
        <v>3</v>
      </c>
      <c r="N250" s="2">
        <v>9</v>
      </c>
      <c r="O250" s="6">
        <f t="shared" si="53"/>
        <v>6</v>
      </c>
      <c r="P250" s="2">
        <v>0</v>
      </c>
      <c r="Q250" s="2">
        <v>1</v>
      </c>
      <c r="R250" s="2">
        <v>2</v>
      </c>
      <c r="S250" s="2">
        <v>1</v>
      </c>
      <c r="T250" s="2">
        <v>2</v>
      </c>
      <c r="U250" s="2">
        <f t="shared" si="58"/>
        <v>1</v>
      </c>
      <c r="V250" s="2">
        <f t="shared" si="59"/>
        <v>2</v>
      </c>
      <c r="W250" s="2">
        <f t="shared" si="60"/>
        <v>3</v>
      </c>
      <c r="Y250" s="5"/>
      <c r="Z250" s="6">
        <f t="shared" si="54"/>
        <v>6</v>
      </c>
      <c r="AA250" s="2">
        <v>1</v>
      </c>
      <c r="AB250" s="2">
        <v>0</v>
      </c>
      <c r="AC250" s="2">
        <v>1</v>
      </c>
      <c r="AD250" s="2">
        <v>1</v>
      </c>
      <c r="AE250" s="2">
        <v>3</v>
      </c>
      <c r="AF250" s="2">
        <f t="shared" si="61"/>
        <v>1</v>
      </c>
      <c r="AG250" s="2">
        <f t="shared" si="62"/>
        <v>1</v>
      </c>
      <c r="AH250" s="2">
        <f t="shared" si="63"/>
        <v>4</v>
      </c>
      <c r="AJ250" s="5"/>
      <c r="AK250" s="2">
        <f t="shared" si="52"/>
        <v>0</v>
      </c>
      <c r="AQ250" s="2">
        <f t="shared" si="55"/>
        <v>0</v>
      </c>
      <c r="AR250" s="2">
        <f t="shared" si="56"/>
        <v>0</v>
      </c>
      <c r="AS250" s="2">
        <f t="shared" si="57"/>
        <v>0</v>
      </c>
      <c r="AV250" s="6">
        <f t="shared" si="64"/>
        <v>0</v>
      </c>
      <c r="AW250" s="2">
        <v>0</v>
      </c>
      <c r="AX250" s="2">
        <v>0</v>
      </c>
      <c r="AY250" s="2">
        <v>0</v>
      </c>
      <c r="AZ250" s="2">
        <v>0</v>
      </c>
      <c r="BA250" s="2">
        <v>0</v>
      </c>
      <c r="BB250" s="2">
        <f t="shared" si="65"/>
        <v>0</v>
      </c>
      <c r="BC250" s="2">
        <f t="shared" si="66"/>
        <v>0</v>
      </c>
      <c r="BD250" s="2">
        <f t="shared" si="67"/>
        <v>0</v>
      </c>
      <c r="BF250" s="5"/>
    </row>
    <row r="251" spans="7:58" x14ac:dyDescent="0.35">
      <c r="G251" s="79" t="s">
        <v>3</v>
      </c>
      <c r="H251" s="82" t="str">
        <f>IF('New GL Gauge'!$H$3&lt;2025, "Culture, Tourism and Events","Libraries, Sport and Communities")</f>
        <v>Libraries, Sport and Communities</v>
      </c>
      <c r="I251" s="79" t="str">
        <f>IF('New GL Gauge'!$H$3&lt;2024,"Arts, Music and Cultural Venues","Libraries and Communities")</f>
        <v>Libraries and Communities</v>
      </c>
      <c r="J251" s="79" t="str">
        <f>IF('New GL Gauge'!$H$3&lt;2025,"Library Services/Community Libraries","Ops/Infrastructure/Customer Experience")</f>
        <v>Ops/Infrastructure/Customer Experience</v>
      </c>
      <c r="K251" s="79" t="str">
        <f>IF('New GL Gauge'!$H$3&lt;2024,"Public Halls","Community Assets and Public Halls")</f>
        <v>Community Assets and Public Halls</v>
      </c>
      <c r="L251" s="79" t="str">
        <f>IF('New GL Gauge'!$H$3&lt;2024,"Public Halls","Community Assets and Public Halls")</f>
        <v>Community Assets and Public Halls</v>
      </c>
      <c r="M251" s="2" t="s">
        <v>67</v>
      </c>
      <c r="N251" s="2">
        <v>10</v>
      </c>
      <c r="O251" s="6">
        <f t="shared" si="53"/>
        <v>6</v>
      </c>
      <c r="P251" s="2">
        <v>1</v>
      </c>
      <c r="Q251" s="2">
        <v>4</v>
      </c>
      <c r="R251" s="2">
        <v>1</v>
      </c>
      <c r="S251" s="2">
        <v>0</v>
      </c>
      <c r="T251" s="2">
        <v>0</v>
      </c>
      <c r="U251" s="2">
        <f t="shared" si="58"/>
        <v>5</v>
      </c>
      <c r="V251" s="2">
        <f t="shared" si="59"/>
        <v>1</v>
      </c>
      <c r="W251" s="2">
        <f t="shared" si="60"/>
        <v>0</v>
      </c>
      <c r="Y251" s="5"/>
      <c r="Z251" s="6">
        <f t="shared" si="54"/>
        <v>6</v>
      </c>
      <c r="AA251" s="2">
        <v>2</v>
      </c>
      <c r="AB251" s="2">
        <v>3</v>
      </c>
      <c r="AC251" s="2">
        <v>0</v>
      </c>
      <c r="AD251" s="2">
        <v>0</v>
      </c>
      <c r="AE251" s="2">
        <v>1</v>
      </c>
      <c r="AF251" s="2">
        <f t="shared" si="61"/>
        <v>5</v>
      </c>
      <c r="AG251" s="2">
        <f t="shared" si="62"/>
        <v>0</v>
      </c>
      <c r="AH251" s="2">
        <f t="shared" si="63"/>
        <v>1</v>
      </c>
      <c r="AJ251" s="5"/>
      <c r="AK251" s="2">
        <f t="shared" si="52"/>
        <v>0</v>
      </c>
      <c r="AQ251" s="2">
        <f t="shared" si="55"/>
        <v>0</v>
      </c>
      <c r="AR251" s="2">
        <f t="shared" si="56"/>
        <v>0</v>
      </c>
      <c r="AS251" s="2">
        <f t="shared" si="57"/>
        <v>0</v>
      </c>
      <c r="AV251" s="6">
        <f t="shared" si="64"/>
        <v>0</v>
      </c>
      <c r="AW251" s="2">
        <v>0</v>
      </c>
      <c r="AX251" s="2">
        <v>0</v>
      </c>
      <c r="AY251" s="2">
        <v>0</v>
      </c>
      <c r="AZ251" s="2">
        <v>0</v>
      </c>
      <c r="BA251" s="2">
        <v>0</v>
      </c>
      <c r="BB251" s="2">
        <f t="shared" si="65"/>
        <v>0</v>
      </c>
      <c r="BC251" s="2">
        <f t="shared" si="66"/>
        <v>0</v>
      </c>
      <c r="BD251" s="2">
        <f t="shared" si="67"/>
        <v>0</v>
      </c>
      <c r="BF251" s="5"/>
    </row>
    <row r="252" spans="7:58" x14ac:dyDescent="0.35">
      <c r="G252" s="79" t="s">
        <v>3</v>
      </c>
      <c r="H252" s="82" t="str">
        <f>IF('New GL Gauge'!$H$3&lt;2025, "Culture, Tourism and Events","Libraries, Sport and Communities")</f>
        <v>Libraries, Sport and Communities</v>
      </c>
      <c r="I252" s="79" t="str">
        <f>IF('New GL Gauge'!$H$3&lt;2024,"Arts, Music and Cultural Venues","Libraries and Communities")</f>
        <v>Libraries and Communities</v>
      </c>
      <c r="J252" s="79" t="str">
        <f>IF('New GL Gauge'!$H$3&lt;2025,"Library Services/Community Libraries","Ops/Infrastructure/Customer Experience")</f>
        <v>Ops/Infrastructure/Customer Experience</v>
      </c>
      <c r="K252" s="79" t="str">
        <f>IF('New GL Gauge'!$H$3&lt;2024,"Public Halls","Community Assets and Public Halls")</f>
        <v>Community Assets and Public Halls</v>
      </c>
      <c r="L252" s="79" t="str">
        <f>IF('New GL Gauge'!$H$3&lt;2024,"Public Halls","Community Assets and Public Halls")</f>
        <v>Community Assets and Public Halls</v>
      </c>
      <c r="M252" s="2" t="s">
        <v>67</v>
      </c>
      <c r="N252" s="2">
        <v>11</v>
      </c>
      <c r="O252" s="6">
        <f t="shared" si="53"/>
        <v>6</v>
      </c>
      <c r="P252" s="2">
        <v>2</v>
      </c>
      <c r="Q252" s="2">
        <v>2</v>
      </c>
      <c r="R252" s="2">
        <v>2</v>
      </c>
      <c r="S252" s="2">
        <v>0</v>
      </c>
      <c r="T252" s="2">
        <v>0</v>
      </c>
      <c r="U252" s="2">
        <f t="shared" si="58"/>
        <v>4</v>
      </c>
      <c r="V252" s="2">
        <f t="shared" si="59"/>
        <v>2</v>
      </c>
      <c r="W252" s="2">
        <f t="shared" si="60"/>
        <v>0</v>
      </c>
      <c r="Y252" s="5"/>
      <c r="Z252" s="6">
        <f t="shared" si="54"/>
        <v>6</v>
      </c>
      <c r="AA252" s="2">
        <v>4</v>
      </c>
      <c r="AB252" s="2">
        <v>1</v>
      </c>
      <c r="AC252" s="2">
        <v>1</v>
      </c>
      <c r="AD252" s="2">
        <v>0</v>
      </c>
      <c r="AE252" s="2">
        <v>0</v>
      </c>
      <c r="AF252" s="2">
        <f t="shared" si="61"/>
        <v>5</v>
      </c>
      <c r="AG252" s="2">
        <f t="shared" si="62"/>
        <v>1</v>
      </c>
      <c r="AH252" s="2">
        <f t="shared" si="63"/>
        <v>0</v>
      </c>
      <c r="AJ252" s="5"/>
      <c r="AK252" s="2">
        <f t="shared" si="52"/>
        <v>0</v>
      </c>
      <c r="AQ252" s="2">
        <f t="shared" si="55"/>
        <v>0</v>
      </c>
      <c r="AR252" s="2">
        <f t="shared" si="56"/>
        <v>0</v>
      </c>
      <c r="AS252" s="2">
        <f t="shared" si="57"/>
        <v>0</v>
      </c>
      <c r="AV252" s="6">
        <f t="shared" si="64"/>
        <v>0</v>
      </c>
      <c r="AW252" s="2">
        <v>0</v>
      </c>
      <c r="AX252" s="2">
        <v>0</v>
      </c>
      <c r="AY252" s="2">
        <v>0</v>
      </c>
      <c r="AZ252" s="2">
        <v>0</v>
      </c>
      <c r="BA252" s="2">
        <v>0</v>
      </c>
      <c r="BB252" s="2">
        <f t="shared" si="65"/>
        <v>0</v>
      </c>
      <c r="BC252" s="2">
        <f t="shared" si="66"/>
        <v>0</v>
      </c>
      <c r="BD252" s="2">
        <f t="shared" si="67"/>
        <v>0</v>
      </c>
      <c r="BF252" s="5"/>
    </row>
    <row r="253" spans="7:58" x14ac:dyDescent="0.35">
      <c r="G253" s="79" t="s">
        <v>3</v>
      </c>
      <c r="H253" s="82" t="str">
        <f>IF('New GL Gauge'!$H$3&lt;2025, "Culture, Tourism and Events","Libraries, Sport and Communities")</f>
        <v>Libraries, Sport and Communities</v>
      </c>
      <c r="I253" s="79" t="str">
        <f>IF('New GL Gauge'!$H$3&lt;2024,"Arts, Music and Cultural Venues","Libraries and Communities")</f>
        <v>Libraries and Communities</v>
      </c>
      <c r="J253" s="79" t="str">
        <f>IF('New GL Gauge'!$H$3&lt;2025,"Library Services/Community Libraries","Ops/Infrastructure/Customer Experience")</f>
        <v>Ops/Infrastructure/Customer Experience</v>
      </c>
      <c r="K253" s="79" t="str">
        <f>IF('New GL Gauge'!$H$3&lt;2024,"Public Halls","Community Assets and Public Halls")</f>
        <v>Community Assets and Public Halls</v>
      </c>
      <c r="L253" s="79" t="str">
        <f>IF('New GL Gauge'!$H$3&lt;2024,"Public Halls","Community Assets and Public Halls")</f>
        <v>Community Assets and Public Halls</v>
      </c>
      <c r="M253" s="2" t="s">
        <v>67</v>
      </c>
      <c r="N253" s="2">
        <v>12</v>
      </c>
      <c r="O253" s="6">
        <f t="shared" si="53"/>
        <v>6</v>
      </c>
      <c r="P253" s="2">
        <v>2</v>
      </c>
      <c r="Q253" s="2">
        <v>2</v>
      </c>
      <c r="R253" s="2">
        <v>2</v>
      </c>
      <c r="S253" s="2">
        <v>0</v>
      </c>
      <c r="T253" s="2">
        <v>0</v>
      </c>
      <c r="U253" s="2">
        <f t="shared" si="58"/>
        <v>4</v>
      </c>
      <c r="V253" s="2">
        <f t="shared" si="59"/>
        <v>2</v>
      </c>
      <c r="W253" s="2">
        <f t="shared" si="60"/>
        <v>0</v>
      </c>
      <c r="Y253" s="5"/>
      <c r="Z253" s="6">
        <f t="shared" si="54"/>
        <v>6</v>
      </c>
      <c r="AA253" s="2">
        <v>1</v>
      </c>
      <c r="AB253" s="2">
        <v>2</v>
      </c>
      <c r="AC253" s="2">
        <v>1</v>
      </c>
      <c r="AD253" s="2">
        <v>1</v>
      </c>
      <c r="AE253" s="2">
        <v>1</v>
      </c>
      <c r="AF253" s="2">
        <f t="shared" si="61"/>
        <v>3</v>
      </c>
      <c r="AG253" s="2">
        <f t="shared" si="62"/>
        <v>1</v>
      </c>
      <c r="AH253" s="2">
        <f t="shared" si="63"/>
        <v>2</v>
      </c>
      <c r="AJ253" s="5"/>
      <c r="AK253" s="2">
        <f t="shared" si="52"/>
        <v>0</v>
      </c>
      <c r="AQ253" s="2">
        <f t="shared" si="55"/>
        <v>0</v>
      </c>
      <c r="AR253" s="2">
        <f t="shared" si="56"/>
        <v>0</v>
      </c>
      <c r="AS253" s="2">
        <f t="shared" si="57"/>
        <v>0</v>
      </c>
      <c r="AV253" s="6">
        <f t="shared" si="64"/>
        <v>0</v>
      </c>
      <c r="AW253" s="2">
        <v>0</v>
      </c>
      <c r="AX253" s="2">
        <v>0</v>
      </c>
      <c r="AY253" s="2">
        <v>0</v>
      </c>
      <c r="AZ253" s="2">
        <v>0</v>
      </c>
      <c r="BA253" s="2">
        <v>0</v>
      </c>
      <c r="BB253" s="2">
        <f t="shared" si="65"/>
        <v>0</v>
      </c>
      <c r="BC253" s="2">
        <f t="shared" si="66"/>
        <v>0</v>
      </c>
      <c r="BD253" s="2">
        <f t="shared" si="67"/>
        <v>0</v>
      </c>
      <c r="BF253" s="5"/>
    </row>
    <row r="254" spans="7:58" x14ac:dyDescent="0.35">
      <c r="G254" s="79" t="s">
        <v>3</v>
      </c>
      <c r="H254" s="82" t="str">
        <f>IF('New GL Gauge'!$H$3&lt;2025, "Culture, Tourism and Events","Libraries, Sport and Communities")</f>
        <v>Libraries, Sport and Communities</v>
      </c>
      <c r="I254" s="79" t="str">
        <f>IF('New GL Gauge'!$H$3&lt;2024,"Arts, Music and Cultural Venues","Libraries and Communities")</f>
        <v>Libraries and Communities</v>
      </c>
      <c r="J254" s="79" t="str">
        <f>IF('New GL Gauge'!$H$3&lt;2025,"Library Services/Community Libraries","Ops/Infrastructure/Customer Experience")</f>
        <v>Ops/Infrastructure/Customer Experience</v>
      </c>
      <c r="K254" s="79" t="str">
        <f>IF('New GL Gauge'!$H$3&lt;2024,"Public Halls","Community Assets and Public Halls")</f>
        <v>Community Assets and Public Halls</v>
      </c>
      <c r="L254" s="79" t="str">
        <f>IF('New GL Gauge'!$H$3&lt;2024,"Public Halls","Community Assets and Public Halls")</f>
        <v>Community Assets and Public Halls</v>
      </c>
      <c r="M254" s="2" t="s">
        <v>67</v>
      </c>
      <c r="N254" s="2">
        <v>13</v>
      </c>
      <c r="O254" s="6">
        <f t="shared" si="53"/>
        <v>6</v>
      </c>
      <c r="P254" s="2">
        <v>2</v>
      </c>
      <c r="Q254" s="2">
        <v>2</v>
      </c>
      <c r="R254" s="2">
        <v>2</v>
      </c>
      <c r="S254" s="2">
        <v>0</v>
      </c>
      <c r="T254" s="2">
        <v>0</v>
      </c>
      <c r="U254" s="2">
        <f t="shared" si="58"/>
        <v>4</v>
      </c>
      <c r="V254" s="2">
        <f t="shared" si="59"/>
        <v>2</v>
      </c>
      <c r="W254" s="2">
        <f t="shared" si="60"/>
        <v>0</v>
      </c>
      <c r="Y254" s="5"/>
      <c r="Z254" s="6">
        <f t="shared" si="54"/>
        <v>6</v>
      </c>
      <c r="AA254" s="2">
        <v>1</v>
      </c>
      <c r="AB254" s="2">
        <v>1</v>
      </c>
      <c r="AC254" s="2">
        <v>1</v>
      </c>
      <c r="AD254" s="2">
        <v>1</v>
      </c>
      <c r="AE254" s="2">
        <v>2</v>
      </c>
      <c r="AF254" s="2">
        <f t="shared" si="61"/>
        <v>2</v>
      </c>
      <c r="AG254" s="2">
        <f t="shared" si="62"/>
        <v>1</v>
      </c>
      <c r="AH254" s="2">
        <f t="shared" si="63"/>
        <v>3</v>
      </c>
      <c r="AJ254" s="5"/>
      <c r="AK254" s="2">
        <f t="shared" si="52"/>
        <v>0</v>
      </c>
      <c r="AQ254" s="2">
        <f t="shared" si="55"/>
        <v>0</v>
      </c>
      <c r="AR254" s="2">
        <f t="shared" si="56"/>
        <v>0</v>
      </c>
      <c r="AS254" s="2">
        <f t="shared" si="57"/>
        <v>0</v>
      </c>
      <c r="AV254" s="6">
        <f t="shared" si="64"/>
        <v>0</v>
      </c>
      <c r="AW254" s="2">
        <v>0</v>
      </c>
      <c r="AX254" s="2">
        <v>0</v>
      </c>
      <c r="AY254" s="2">
        <v>0</v>
      </c>
      <c r="AZ254" s="2">
        <v>0</v>
      </c>
      <c r="BA254" s="2">
        <v>0</v>
      </c>
      <c r="BB254" s="2">
        <f t="shared" si="65"/>
        <v>0</v>
      </c>
      <c r="BC254" s="2">
        <f t="shared" si="66"/>
        <v>0</v>
      </c>
      <c r="BD254" s="2">
        <f t="shared" si="67"/>
        <v>0</v>
      </c>
      <c r="BF254" s="5"/>
    </row>
    <row r="255" spans="7:58" x14ac:dyDescent="0.35">
      <c r="G255" s="79" t="s">
        <v>3</v>
      </c>
      <c r="H255" s="82" t="str">
        <f>IF('New GL Gauge'!$H$3&lt;2025, "Culture, Tourism and Events","Libraries, Sport and Communities")</f>
        <v>Libraries, Sport and Communities</v>
      </c>
      <c r="I255" s="79" t="str">
        <f>IF('New GL Gauge'!$H$3&lt;2024,"Arts, Music and Cultural Venues","Libraries and Communities")</f>
        <v>Libraries and Communities</v>
      </c>
      <c r="J255" s="79" t="str">
        <f>IF('New GL Gauge'!$H$3&lt;2025,"Library Services/Community Libraries","Ops/Infrastructure/Customer Experience")</f>
        <v>Ops/Infrastructure/Customer Experience</v>
      </c>
      <c r="K255" s="79" t="str">
        <f>IF('New GL Gauge'!$H$3&lt;2024,"Public Halls","Community Assets and Public Halls")</f>
        <v>Community Assets and Public Halls</v>
      </c>
      <c r="L255" s="79" t="str">
        <f>IF('New GL Gauge'!$H$3&lt;2024,"Public Halls","Community Assets and Public Halls")</f>
        <v>Community Assets and Public Halls</v>
      </c>
      <c r="M255" s="2" t="s">
        <v>67</v>
      </c>
      <c r="N255" s="2">
        <v>14</v>
      </c>
      <c r="O255" s="6">
        <f t="shared" si="53"/>
        <v>6</v>
      </c>
      <c r="P255" s="2">
        <v>0</v>
      </c>
      <c r="Q255" s="2">
        <v>3</v>
      </c>
      <c r="R255" s="2">
        <v>2</v>
      </c>
      <c r="S255" s="2">
        <v>1</v>
      </c>
      <c r="T255" s="2">
        <v>0</v>
      </c>
      <c r="U255" s="2">
        <f t="shared" si="58"/>
        <v>3</v>
      </c>
      <c r="V255" s="2">
        <f t="shared" si="59"/>
        <v>2</v>
      </c>
      <c r="W255" s="2">
        <f t="shared" si="60"/>
        <v>1</v>
      </c>
      <c r="Y255" s="5"/>
      <c r="Z255" s="6">
        <f t="shared" si="54"/>
        <v>6</v>
      </c>
      <c r="AA255" s="2">
        <v>1</v>
      </c>
      <c r="AB255" s="2">
        <v>0</v>
      </c>
      <c r="AC255" s="2">
        <v>2</v>
      </c>
      <c r="AD255" s="2">
        <v>1</v>
      </c>
      <c r="AE255" s="2">
        <v>2</v>
      </c>
      <c r="AF255" s="2">
        <f t="shared" si="61"/>
        <v>1</v>
      </c>
      <c r="AG255" s="2">
        <f t="shared" si="62"/>
        <v>2</v>
      </c>
      <c r="AH255" s="2">
        <f t="shared" si="63"/>
        <v>3</v>
      </c>
      <c r="AJ255" s="5"/>
      <c r="AK255" s="2">
        <f t="shared" si="52"/>
        <v>0</v>
      </c>
      <c r="AQ255" s="2">
        <f t="shared" si="55"/>
        <v>0</v>
      </c>
      <c r="AR255" s="2">
        <f t="shared" si="56"/>
        <v>0</v>
      </c>
      <c r="AS255" s="2">
        <f t="shared" si="57"/>
        <v>0</v>
      </c>
      <c r="AV255" s="6">
        <f t="shared" si="64"/>
        <v>0</v>
      </c>
      <c r="AW255" s="2">
        <v>0</v>
      </c>
      <c r="AX255" s="2">
        <v>0</v>
      </c>
      <c r="AY255" s="2">
        <v>0</v>
      </c>
      <c r="AZ255" s="2">
        <v>0</v>
      </c>
      <c r="BA255" s="2">
        <v>0</v>
      </c>
      <c r="BB255" s="2">
        <f t="shared" si="65"/>
        <v>0</v>
      </c>
      <c r="BC255" s="2">
        <f t="shared" si="66"/>
        <v>0</v>
      </c>
      <c r="BD255" s="2">
        <f t="shared" si="67"/>
        <v>0</v>
      </c>
      <c r="BF255" s="5"/>
    </row>
    <row r="256" spans="7:58" x14ac:dyDescent="0.35">
      <c r="G256" s="79" t="s">
        <v>3</v>
      </c>
      <c r="H256" s="82" t="str">
        <f>IF('New GL Gauge'!$H$3&lt;2025, "Culture, Tourism and Events","Libraries, Sport and Communities")</f>
        <v>Libraries, Sport and Communities</v>
      </c>
      <c r="I256" s="79" t="str">
        <f>IF('New GL Gauge'!$H$3&lt;2024,"Arts, Music and Cultural Venues","Libraries and Communities")</f>
        <v>Libraries and Communities</v>
      </c>
      <c r="J256" s="79" t="str">
        <f>IF('New GL Gauge'!$H$3&lt;2025,"Library Services/Community Libraries","Ops/Infrastructure/Customer Experience")</f>
        <v>Ops/Infrastructure/Customer Experience</v>
      </c>
      <c r="K256" s="79" t="str">
        <f>IF('New GL Gauge'!$H$3&lt;2024,"Public Halls","Community Assets and Public Halls")</f>
        <v>Community Assets and Public Halls</v>
      </c>
      <c r="L256" s="79" t="str">
        <f>IF('New GL Gauge'!$H$3&lt;2024,"Public Halls","Community Assets and Public Halls")</f>
        <v>Community Assets and Public Halls</v>
      </c>
      <c r="M256" s="2" t="s">
        <v>67</v>
      </c>
      <c r="N256" s="2">
        <v>15</v>
      </c>
      <c r="O256" s="6">
        <f t="shared" si="53"/>
        <v>6</v>
      </c>
      <c r="P256" s="2">
        <v>0</v>
      </c>
      <c r="Q256" s="2">
        <v>3</v>
      </c>
      <c r="R256" s="2">
        <v>0</v>
      </c>
      <c r="S256" s="2">
        <v>2</v>
      </c>
      <c r="T256" s="2">
        <v>1</v>
      </c>
      <c r="U256" s="2">
        <f t="shared" si="58"/>
        <v>3</v>
      </c>
      <c r="V256" s="2">
        <f t="shared" si="59"/>
        <v>0</v>
      </c>
      <c r="W256" s="2">
        <f t="shared" si="60"/>
        <v>3</v>
      </c>
      <c r="Y256" s="5"/>
      <c r="Z256" s="6">
        <f t="shared" si="54"/>
        <v>6</v>
      </c>
      <c r="AA256" s="2">
        <v>1</v>
      </c>
      <c r="AB256" s="2">
        <v>0</v>
      </c>
      <c r="AC256" s="2">
        <v>2</v>
      </c>
      <c r="AD256" s="2">
        <v>2</v>
      </c>
      <c r="AE256" s="2">
        <v>1</v>
      </c>
      <c r="AF256" s="2">
        <f t="shared" si="61"/>
        <v>1</v>
      </c>
      <c r="AG256" s="2">
        <f t="shared" si="62"/>
        <v>2</v>
      </c>
      <c r="AH256" s="2">
        <f t="shared" si="63"/>
        <v>3</v>
      </c>
      <c r="AJ256" s="5"/>
      <c r="AK256" s="2">
        <f t="shared" si="52"/>
        <v>0</v>
      </c>
      <c r="AQ256" s="2">
        <f t="shared" si="55"/>
        <v>0</v>
      </c>
      <c r="AR256" s="2">
        <f t="shared" si="56"/>
        <v>0</v>
      </c>
      <c r="AS256" s="2">
        <f t="shared" si="57"/>
        <v>0</v>
      </c>
      <c r="AV256" s="6">
        <f t="shared" si="64"/>
        <v>0</v>
      </c>
      <c r="AW256" s="2">
        <v>0</v>
      </c>
      <c r="AX256" s="2">
        <v>0</v>
      </c>
      <c r="AY256" s="2">
        <v>0</v>
      </c>
      <c r="AZ256" s="2">
        <v>0</v>
      </c>
      <c r="BA256" s="2">
        <v>0</v>
      </c>
      <c r="BB256" s="2">
        <f t="shared" si="65"/>
        <v>0</v>
      </c>
      <c r="BC256" s="2">
        <f t="shared" si="66"/>
        <v>0</v>
      </c>
      <c r="BD256" s="2">
        <f t="shared" si="67"/>
        <v>0</v>
      </c>
      <c r="BF256" s="5"/>
    </row>
    <row r="257" spans="7:58" x14ac:dyDescent="0.35">
      <c r="G257" s="79" t="s">
        <v>3</v>
      </c>
      <c r="H257" s="82" t="str">
        <f>IF('New GL Gauge'!$H$3&lt;2025, "Culture, Tourism and Events","Libraries, Sport and Communities")</f>
        <v>Libraries, Sport and Communities</v>
      </c>
      <c r="I257" s="79" t="str">
        <f>IF('New GL Gauge'!$H$3&lt;2024,"Arts, Music and Cultural Venues","Libraries and Communities")</f>
        <v>Libraries and Communities</v>
      </c>
      <c r="J257" s="79" t="str">
        <f>IF('New GL Gauge'!$H$3&lt;2025,"Library Services/Community Libraries","Ops/Infrastructure/Customer Experience")</f>
        <v>Ops/Infrastructure/Customer Experience</v>
      </c>
      <c r="K257" s="79" t="str">
        <f>IF('New GL Gauge'!$H$3&lt;2024,"Public Halls","Community Assets and Public Halls")</f>
        <v>Community Assets and Public Halls</v>
      </c>
      <c r="L257" s="79" t="str">
        <f>IF('New GL Gauge'!$H$3&lt;2024,"Public Halls","Community Assets and Public Halls")</f>
        <v>Community Assets and Public Halls</v>
      </c>
      <c r="M257" s="2" t="s">
        <v>67</v>
      </c>
      <c r="N257" s="2">
        <v>16</v>
      </c>
      <c r="O257" s="6">
        <f t="shared" si="53"/>
        <v>6</v>
      </c>
      <c r="P257" s="2">
        <v>1</v>
      </c>
      <c r="Q257" s="2">
        <v>2</v>
      </c>
      <c r="R257" s="2">
        <v>2</v>
      </c>
      <c r="S257" s="2">
        <v>1</v>
      </c>
      <c r="T257" s="2">
        <v>0</v>
      </c>
      <c r="U257" s="2">
        <f t="shared" si="58"/>
        <v>3</v>
      </c>
      <c r="V257" s="2">
        <f t="shared" si="59"/>
        <v>2</v>
      </c>
      <c r="W257" s="2">
        <f t="shared" si="60"/>
        <v>1</v>
      </c>
      <c r="Y257" s="5"/>
      <c r="Z257" s="6">
        <f t="shared" si="54"/>
        <v>6</v>
      </c>
      <c r="AA257" s="2">
        <v>1</v>
      </c>
      <c r="AB257" s="2">
        <v>1</v>
      </c>
      <c r="AC257" s="2">
        <v>1</v>
      </c>
      <c r="AD257" s="2">
        <v>1</v>
      </c>
      <c r="AE257" s="2">
        <v>2</v>
      </c>
      <c r="AF257" s="2">
        <f t="shared" si="61"/>
        <v>2</v>
      </c>
      <c r="AG257" s="2">
        <f t="shared" si="62"/>
        <v>1</v>
      </c>
      <c r="AH257" s="2">
        <f t="shared" si="63"/>
        <v>3</v>
      </c>
      <c r="AJ257" s="5"/>
      <c r="AK257" s="2">
        <f t="shared" si="52"/>
        <v>0</v>
      </c>
      <c r="AQ257" s="2">
        <f t="shared" si="55"/>
        <v>0</v>
      </c>
      <c r="AR257" s="2">
        <f t="shared" si="56"/>
        <v>0</v>
      </c>
      <c r="AS257" s="2">
        <f t="shared" si="57"/>
        <v>0</v>
      </c>
      <c r="AV257" s="6">
        <f t="shared" si="64"/>
        <v>0</v>
      </c>
      <c r="AW257" s="2">
        <v>0</v>
      </c>
      <c r="AX257" s="2">
        <v>0</v>
      </c>
      <c r="AY257" s="2">
        <v>0</v>
      </c>
      <c r="AZ257" s="2">
        <v>0</v>
      </c>
      <c r="BA257" s="2">
        <v>0</v>
      </c>
      <c r="BB257" s="2">
        <f t="shared" si="65"/>
        <v>0</v>
      </c>
      <c r="BC257" s="2">
        <f t="shared" si="66"/>
        <v>0</v>
      </c>
      <c r="BD257" s="2">
        <f t="shared" si="67"/>
        <v>0</v>
      </c>
      <c r="BF257" s="5"/>
    </row>
    <row r="258" spans="7:58" x14ac:dyDescent="0.35">
      <c r="G258" s="79" t="s">
        <v>3</v>
      </c>
      <c r="H258" s="82" t="str">
        <f>IF('New GL Gauge'!$H$3&lt;2025, "Culture, Tourism and Events","Libraries, Sport and Communities")</f>
        <v>Libraries, Sport and Communities</v>
      </c>
      <c r="I258" s="79" t="str">
        <f>IF('New GL Gauge'!$H$3&lt;2024,"Arts, Music and Cultural Venues","Libraries and Communities")</f>
        <v>Libraries and Communities</v>
      </c>
      <c r="J258" s="79" t="str">
        <f>IF('New GL Gauge'!$H$3&lt;2025,"Library Services/Community Libraries","Ops/Infrastructure/Customer Experience")</f>
        <v>Ops/Infrastructure/Customer Experience</v>
      </c>
      <c r="K258" s="79" t="str">
        <f>IF('New GL Gauge'!$H$3&lt;2024,"Public Halls","Community Assets and Public Halls")</f>
        <v>Community Assets and Public Halls</v>
      </c>
      <c r="L258" s="79" t="str">
        <f>IF('New GL Gauge'!$H$3&lt;2024,"Public Halls","Community Assets and Public Halls")</f>
        <v>Community Assets and Public Halls</v>
      </c>
      <c r="M258" s="2" t="s">
        <v>67</v>
      </c>
      <c r="N258" s="2">
        <v>17</v>
      </c>
      <c r="O258" s="6">
        <f t="shared" si="53"/>
        <v>6</v>
      </c>
      <c r="P258" s="2">
        <v>0</v>
      </c>
      <c r="Q258" s="2">
        <v>3</v>
      </c>
      <c r="R258" s="2">
        <v>3</v>
      </c>
      <c r="S258" s="2">
        <v>0</v>
      </c>
      <c r="T258" s="2">
        <v>0</v>
      </c>
      <c r="U258" s="2">
        <f t="shared" si="58"/>
        <v>3</v>
      </c>
      <c r="V258" s="2">
        <f t="shared" si="59"/>
        <v>3</v>
      </c>
      <c r="W258" s="2">
        <f t="shared" si="60"/>
        <v>0</v>
      </c>
      <c r="Y258" s="5"/>
      <c r="Z258" s="6">
        <f t="shared" si="54"/>
        <v>6</v>
      </c>
      <c r="AA258" s="2">
        <v>2</v>
      </c>
      <c r="AB258" s="2">
        <v>0</v>
      </c>
      <c r="AC258" s="2">
        <v>0</v>
      </c>
      <c r="AD258" s="2">
        <v>3</v>
      </c>
      <c r="AE258" s="2">
        <v>1</v>
      </c>
      <c r="AF258" s="2">
        <f t="shared" si="61"/>
        <v>2</v>
      </c>
      <c r="AG258" s="2">
        <f t="shared" si="62"/>
        <v>0</v>
      </c>
      <c r="AH258" s="2">
        <f t="shared" si="63"/>
        <v>4</v>
      </c>
      <c r="AJ258" s="5"/>
      <c r="AK258" s="2">
        <f t="shared" si="52"/>
        <v>0</v>
      </c>
      <c r="AQ258" s="2">
        <f t="shared" si="55"/>
        <v>0</v>
      </c>
      <c r="AR258" s="2">
        <f t="shared" si="56"/>
        <v>0</v>
      </c>
      <c r="AS258" s="2">
        <f t="shared" si="57"/>
        <v>0</v>
      </c>
      <c r="AV258" s="6">
        <f t="shared" si="64"/>
        <v>0</v>
      </c>
      <c r="AW258" s="2">
        <v>0</v>
      </c>
      <c r="AX258" s="2">
        <v>0</v>
      </c>
      <c r="AY258" s="2">
        <v>0</v>
      </c>
      <c r="AZ258" s="2">
        <v>0</v>
      </c>
      <c r="BA258" s="2">
        <v>0</v>
      </c>
      <c r="BB258" s="2">
        <f t="shared" si="65"/>
        <v>0</v>
      </c>
      <c r="BC258" s="2">
        <f t="shared" si="66"/>
        <v>0</v>
      </c>
      <c r="BD258" s="2">
        <f t="shared" si="67"/>
        <v>0</v>
      </c>
      <c r="BF258" s="5"/>
    </row>
    <row r="259" spans="7:58" x14ac:dyDescent="0.35">
      <c r="G259" s="79" t="s">
        <v>3</v>
      </c>
      <c r="H259" s="82" t="str">
        <f>IF('New GL Gauge'!$H$3&lt;2025, "Culture, Tourism and Events","Libraries, Sport and Communities")</f>
        <v>Libraries, Sport and Communities</v>
      </c>
      <c r="I259" s="79" t="str">
        <f>IF('New GL Gauge'!$H$3&lt;2024,"Arts, Music and Cultural Venues","Libraries and Communities")</f>
        <v>Libraries and Communities</v>
      </c>
      <c r="J259" s="79" t="str">
        <f>IF('New GL Gauge'!$H$3&lt;2025,"Library Services/Community Libraries","Ops/Infrastructure/Customer Experience")</f>
        <v>Ops/Infrastructure/Customer Experience</v>
      </c>
      <c r="K259" s="79" t="str">
        <f>IF('New GL Gauge'!$H$3&lt;2024,"Public Halls","Community Assets and Public Halls")</f>
        <v>Community Assets and Public Halls</v>
      </c>
      <c r="L259" s="79" t="str">
        <f>IF('New GL Gauge'!$H$3&lt;2024,"Public Halls","Community Assets and Public Halls")</f>
        <v>Community Assets and Public Halls</v>
      </c>
      <c r="M259" s="2" t="s">
        <v>67</v>
      </c>
      <c r="N259" s="2">
        <v>18</v>
      </c>
      <c r="O259" s="6">
        <f t="shared" si="53"/>
        <v>6</v>
      </c>
      <c r="P259" s="2">
        <v>4</v>
      </c>
      <c r="Q259" s="2">
        <v>0</v>
      </c>
      <c r="R259" s="2">
        <v>1</v>
      </c>
      <c r="S259" s="2">
        <v>0</v>
      </c>
      <c r="T259" s="2">
        <v>1</v>
      </c>
      <c r="U259" s="2">
        <f t="shared" si="58"/>
        <v>4</v>
      </c>
      <c r="V259" s="2">
        <f t="shared" si="59"/>
        <v>1</v>
      </c>
      <c r="W259" s="2">
        <f t="shared" si="60"/>
        <v>1</v>
      </c>
      <c r="Y259" s="5"/>
      <c r="Z259" s="6">
        <f t="shared" si="54"/>
        <v>6</v>
      </c>
      <c r="AA259" s="2">
        <v>1</v>
      </c>
      <c r="AB259" s="2">
        <v>2</v>
      </c>
      <c r="AC259" s="2">
        <v>1</v>
      </c>
      <c r="AD259" s="2">
        <v>0</v>
      </c>
      <c r="AE259" s="2">
        <v>2</v>
      </c>
      <c r="AF259" s="2">
        <f t="shared" si="61"/>
        <v>3</v>
      </c>
      <c r="AG259" s="2">
        <f t="shared" si="62"/>
        <v>1</v>
      </c>
      <c r="AH259" s="2">
        <f t="shared" si="63"/>
        <v>2</v>
      </c>
      <c r="AJ259" s="5"/>
      <c r="AK259" s="2">
        <f t="shared" si="52"/>
        <v>0</v>
      </c>
      <c r="AQ259" s="2">
        <f t="shared" si="55"/>
        <v>0</v>
      </c>
      <c r="AR259" s="2">
        <f t="shared" si="56"/>
        <v>0</v>
      </c>
      <c r="AS259" s="2">
        <f t="shared" si="57"/>
        <v>0</v>
      </c>
      <c r="AV259" s="6">
        <f t="shared" si="64"/>
        <v>0</v>
      </c>
      <c r="AW259" s="2">
        <v>0</v>
      </c>
      <c r="AX259" s="2">
        <v>0</v>
      </c>
      <c r="AY259" s="2">
        <v>0</v>
      </c>
      <c r="AZ259" s="2">
        <v>0</v>
      </c>
      <c r="BA259" s="2">
        <v>0</v>
      </c>
      <c r="BB259" s="2">
        <f t="shared" si="65"/>
        <v>0</v>
      </c>
      <c r="BC259" s="2">
        <f t="shared" si="66"/>
        <v>0</v>
      </c>
      <c r="BD259" s="2">
        <f t="shared" si="67"/>
        <v>0</v>
      </c>
      <c r="BF259" s="5"/>
    </row>
    <row r="260" spans="7:58" x14ac:dyDescent="0.35">
      <c r="G260" s="79" t="s">
        <v>3</v>
      </c>
      <c r="H260" s="82" t="str">
        <f>IF('New GL Gauge'!$H$3&lt;2025, "Culture, Tourism and Events","Libraries, Sport and Communities")</f>
        <v>Libraries, Sport and Communities</v>
      </c>
      <c r="I260" s="79" t="str">
        <f>IF('New GL Gauge'!$H$3&lt;2024,"Arts, Music and Cultural Venues","Libraries and Communities")</f>
        <v>Libraries and Communities</v>
      </c>
      <c r="J260" s="79" t="str">
        <f>IF('New GL Gauge'!$H$3&lt;2025,"Library Services/Community Libraries","Ops/Infrastructure/Customer Experience")</f>
        <v>Ops/Infrastructure/Customer Experience</v>
      </c>
      <c r="K260" s="79" t="str">
        <f>IF('New GL Gauge'!$H$3&lt;2024,"Public Halls","Community Assets and Public Halls")</f>
        <v>Community Assets and Public Halls</v>
      </c>
      <c r="L260" s="79" t="str">
        <f>IF('New GL Gauge'!$H$3&lt;2024,"Public Halls","Community Assets and Public Halls")</f>
        <v>Community Assets and Public Halls</v>
      </c>
      <c r="M260" s="2" t="s">
        <v>76</v>
      </c>
      <c r="N260" s="2">
        <v>19</v>
      </c>
      <c r="O260" s="6">
        <f t="shared" si="53"/>
        <v>6</v>
      </c>
      <c r="P260" s="2">
        <v>2</v>
      </c>
      <c r="Q260" s="2">
        <v>1</v>
      </c>
      <c r="R260" s="2">
        <v>2</v>
      </c>
      <c r="S260" s="2">
        <v>1</v>
      </c>
      <c r="T260" s="2">
        <v>0</v>
      </c>
      <c r="U260" s="2">
        <f t="shared" si="58"/>
        <v>3</v>
      </c>
      <c r="V260" s="2">
        <f t="shared" si="59"/>
        <v>2</v>
      </c>
      <c r="W260" s="2">
        <f t="shared" si="60"/>
        <v>1</v>
      </c>
      <c r="Y260" s="5"/>
      <c r="Z260" s="6">
        <f t="shared" si="54"/>
        <v>6</v>
      </c>
      <c r="AA260" s="2">
        <v>2</v>
      </c>
      <c r="AB260" s="2">
        <v>1</v>
      </c>
      <c r="AC260" s="2">
        <v>0</v>
      </c>
      <c r="AD260" s="2">
        <v>2</v>
      </c>
      <c r="AE260" s="2">
        <v>1</v>
      </c>
      <c r="AF260" s="2">
        <f t="shared" si="61"/>
        <v>3</v>
      </c>
      <c r="AG260" s="2">
        <f t="shared" si="62"/>
        <v>0</v>
      </c>
      <c r="AH260" s="2">
        <f t="shared" si="63"/>
        <v>3</v>
      </c>
      <c r="AJ260" s="5"/>
      <c r="AK260" s="2">
        <f t="shared" si="52"/>
        <v>0</v>
      </c>
      <c r="AQ260" s="2">
        <f t="shared" si="55"/>
        <v>0</v>
      </c>
      <c r="AR260" s="2">
        <f t="shared" si="56"/>
        <v>0</v>
      </c>
      <c r="AS260" s="2">
        <f t="shared" si="57"/>
        <v>0</v>
      </c>
      <c r="AV260" s="6">
        <f t="shared" si="64"/>
        <v>0</v>
      </c>
      <c r="AW260" s="2">
        <v>0</v>
      </c>
      <c r="AX260" s="2">
        <v>0</v>
      </c>
      <c r="AY260" s="2">
        <v>0</v>
      </c>
      <c r="AZ260" s="2">
        <v>0</v>
      </c>
      <c r="BA260" s="2">
        <v>0</v>
      </c>
      <c r="BB260" s="2">
        <f t="shared" si="65"/>
        <v>0</v>
      </c>
      <c r="BC260" s="2">
        <f t="shared" si="66"/>
        <v>0</v>
      </c>
      <c r="BD260" s="2">
        <f t="shared" si="67"/>
        <v>0</v>
      </c>
      <c r="BF260" s="5"/>
    </row>
    <row r="261" spans="7:58" x14ac:dyDescent="0.35">
      <c r="G261" s="79" t="s">
        <v>3</v>
      </c>
      <c r="H261" s="82" t="str">
        <f>IF('New GL Gauge'!$H$3&lt;2025, "Culture, Tourism and Events","Libraries, Sport and Communities")</f>
        <v>Libraries, Sport and Communities</v>
      </c>
      <c r="I261" s="79" t="str">
        <f>IF('New GL Gauge'!$H$3&lt;2024,"Arts, Music and Cultural Venues","Libraries and Communities")</f>
        <v>Libraries and Communities</v>
      </c>
      <c r="J261" s="79" t="str">
        <f>IF('New GL Gauge'!$H$3&lt;2025,"Library Services/Community Libraries","Ops/Infrastructure/Customer Experience")</f>
        <v>Ops/Infrastructure/Customer Experience</v>
      </c>
      <c r="K261" s="79" t="str">
        <f>IF('New GL Gauge'!$H$3&lt;2024,"Public Halls","Community Assets and Public Halls")</f>
        <v>Community Assets and Public Halls</v>
      </c>
      <c r="L261" s="79" t="str">
        <f>IF('New GL Gauge'!$H$3&lt;2024,"Public Halls","Community Assets and Public Halls")</f>
        <v>Community Assets and Public Halls</v>
      </c>
      <c r="M261" s="2" t="s">
        <v>76</v>
      </c>
      <c r="N261" s="2">
        <v>20</v>
      </c>
      <c r="O261" s="6">
        <f t="shared" si="53"/>
        <v>6</v>
      </c>
      <c r="P261" s="2">
        <v>1</v>
      </c>
      <c r="Q261" s="2">
        <v>2</v>
      </c>
      <c r="R261" s="2">
        <v>2</v>
      </c>
      <c r="S261" s="2">
        <v>1</v>
      </c>
      <c r="T261" s="2">
        <v>0</v>
      </c>
      <c r="U261" s="2">
        <f t="shared" si="58"/>
        <v>3</v>
      </c>
      <c r="V261" s="2">
        <f t="shared" si="59"/>
        <v>2</v>
      </c>
      <c r="W261" s="2">
        <f t="shared" si="60"/>
        <v>1</v>
      </c>
      <c r="Y261" s="5"/>
      <c r="Z261" s="6">
        <f t="shared" si="54"/>
        <v>6</v>
      </c>
      <c r="AA261" s="2">
        <v>1</v>
      </c>
      <c r="AB261" s="2">
        <v>0</v>
      </c>
      <c r="AC261" s="2">
        <v>2</v>
      </c>
      <c r="AD261" s="2">
        <v>1</v>
      </c>
      <c r="AE261" s="2">
        <v>2</v>
      </c>
      <c r="AF261" s="2">
        <f t="shared" si="61"/>
        <v>1</v>
      </c>
      <c r="AG261" s="2">
        <f t="shared" si="62"/>
        <v>2</v>
      </c>
      <c r="AH261" s="2">
        <f t="shared" si="63"/>
        <v>3</v>
      </c>
      <c r="AJ261" s="5"/>
      <c r="AK261" s="2">
        <f t="shared" si="52"/>
        <v>0</v>
      </c>
      <c r="AQ261" s="2">
        <f t="shared" si="55"/>
        <v>0</v>
      </c>
      <c r="AR261" s="2">
        <f t="shared" si="56"/>
        <v>0</v>
      </c>
      <c r="AS261" s="2">
        <f t="shared" si="57"/>
        <v>0</v>
      </c>
      <c r="AV261" s="6">
        <f t="shared" si="64"/>
        <v>0</v>
      </c>
      <c r="AW261" s="2">
        <v>0</v>
      </c>
      <c r="AX261" s="2">
        <v>0</v>
      </c>
      <c r="AY261" s="2">
        <v>0</v>
      </c>
      <c r="AZ261" s="2">
        <v>0</v>
      </c>
      <c r="BA261" s="2">
        <v>0</v>
      </c>
      <c r="BB261" s="2">
        <f t="shared" si="65"/>
        <v>0</v>
      </c>
      <c r="BC261" s="2">
        <f t="shared" si="66"/>
        <v>0</v>
      </c>
      <c r="BD261" s="2">
        <f t="shared" si="67"/>
        <v>0</v>
      </c>
      <c r="BF261" s="5"/>
    </row>
    <row r="262" spans="7:58" x14ac:dyDescent="0.35">
      <c r="G262" s="79" t="s">
        <v>3</v>
      </c>
      <c r="H262" s="82" t="str">
        <f>IF('New GL Gauge'!$H$3&lt;2025, "Culture, Tourism and Events","Libraries, Sport and Communities")</f>
        <v>Libraries, Sport and Communities</v>
      </c>
      <c r="I262" s="79" t="str">
        <f>IF('New GL Gauge'!$H$3&lt;2024,"Arts, Music and Cultural Venues","Libraries and Communities")</f>
        <v>Libraries and Communities</v>
      </c>
      <c r="J262" s="79" t="str">
        <f>IF('New GL Gauge'!$H$3&lt;2025,"Library Services/Community Libraries","Ops/Infrastructure/Customer Experience")</f>
        <v>Ops/Infrastructure/Customer Experience</v>
      </c>
      <c r="K262" s="79" t="str">
        <f>IF('New GL Gauge'!$H$3&lt;2024,"Public Halls","Community Assets and Public Halls")</f>
        <v>Community Assets and Public Halls</v>
      </c>
      <c r="L262" s="79" t="str">
        <f>IF('New GL Gauge'!$H$3&lt;2024,"Public Halls","Community Assets and Public Halls")</f>
        <v>Community Assets and Public Halls</v>
      </c>
      <c r="M262" s="2" t="s">
        <v>76</v>
      </c>
      <c r="N262" s="2">
        <v>21</v>
      </c>
      <c r="O262" s="6">
        <f t="shared" si="53"/>
        <v>6</v>
      </c>
      <c r="P262" s="2">
        <v>1</v>
      </c>
      <c r="Q262" s="2">
        <v>1</v>
      </c>
      <c r="R262" s="2">
        <v>4</v>
      </c>
      <c r="S262" s="2">
        <v>0</v>
      </c>
      <c r="T262" s="2">
        <v>0</v>
      </c>
      <c r="U262" s="2">
        <f t="shared" si="58"/>
        <v>2</v>
      </c>
      <c r="V262" s="2">
        <f t="shared" si="59"/>
        <v>4</v>
      </c>
      <c r="W262" s="2">
        <f t="shared" si="60"/>
        <v>0</v>
      </c>
      <c r="Y262" s="5"/>
      <c r="Z262" s="6">
        <f t="shared" si="54"/>
        <v>6</v>
      </c>
      <c r="AA262" s="2">
        <v>1</v>
      </c>
      <c r="AB262" s="2">
        <v>1</v>
      </c>
      <c r="AC262" s="2">
        <v>1</v>
      </c>
      <c r="AD262" s="2">
        <v>1</v>
      </c>
      <c r="AE262" s="2">
        <v>2</v>
      </c>
      <c r="AF262" s="2">
        <f t="shared" si="61"/>
        <v>2</v>
      </c>
      <c r="AG262" s="2">
        <f t="shared" si="62"/>
        <v>1</v>
      </c>
      <c r="AH262" s="2">
        <f t="shared" si="63"/>
        <v>3</v>
      </c>
      <c r="AJ262" s="5"/>
      <c r="AK262" s="2">
        <f t="shared" si="52"/>
        <v>0</v>
      </c>
      <c r="AQ262" s="2">
        <f t="shared" si="55"/>
        <v>0</v>
      </c>
      <c r="AR262" s="2">
        <f t="shared" si="56"/>
        <v>0</v>
      </c>
      <c r="AS262" s="2">
        <f t="shared" si="57"/>
        <v>0</v>
      </c>
      <c r="AV262" s="6">
        <f t="shared" si="64"/>
        <v>0</v>
      </c>
      <c r="AW262" s="2">
        <v>0</v>
      </c>
      <c r="AX262" s="2">
        <v>0</v>
      </c>
      <c r="AY262" s="2">
        <v>0</v>
      </c>
      <c r="AZ262" s="2">
        <v>0</v>
      </c>
      <c r="BA262" s="2">
        <v>0</v>
      </c>
      <c r="BB262" s="2">
        <f t="shared" si="65"/>
        <v>0</v>
      </c>
      <c r="BC262" s="2">
        <f t="shared" si="66"/>
        <v>0</v>
      </c>
      <c r="BD262" s="2">
        <f t="shared" si="67"/>
        <v>0</v>
      </c>
      <c r="BF262" s="5"/>
    </row>
    <row r="263" spans="7:58" x14ac:dyDescent="0.35">
      <c r="G263" s="79" t="s">
        <v>3</v>
      </c>
      <c r="H263" s="82" t="str">
        <f>IF('New GL Gauge'!$H$3&lt;2025, "Culture, Tourism and Events","Libraries, Sport and Communities")</f>
        <v>Libraries, Sport and Communities</v>
      </c>
      <c r="I263" s="79" t="str">
        <f>IF('New GL Gauge'!$H$3&lt;2024,"Arts, Music and Cultural Venues","Libraries and Communities")</f>
        <v>Libraries and Communities</v>
      </c>
      <c r="J263" s="79" t="str">
        <f>IF('New GL Gauge'!$H$3&lt;2025,"Library Services/Community Libraries","Ops/Infrastructure/Customer Experience")</f>
        <v>Ops/Infrastructure/Customer Experience</v>
      </c>
      <c r="K263" s="79" t="str">
        <f>IF('New GL Gauge'!$H$3&lt;2024,"Public Halls","Community Assets and Public Halls")</f>
        <v>Community Assets and Public Halls</v>
      </c>
      <c r="L263" s="79" t="str">
        <f>IF('New GL Gauge'!$H$3&lt;2024,"Public Halls","Community Assets and Public Halls")</f>
        <v>Community Assets and Public Halls</v>
      </c>
      <c r="M263" s="2" t="s">
        <v>76</v>
      </c>
      <c r="N263" s="2">
        <v>22</v>
      </c>
      <c r="O263" s="6">
        <f t="shared" si="53"/>
        <v>6</v>
      </c>
      <c r="P263" s="2">
        <v>3</v>
      </c>
      <c r="Q263" s="2">
        <v>2</v>
      </c>
      <c r="R263" s="2">
        <v>1</v>
      </c>
      <c r="S263" s="2">
        <v>0</v>
      </c>
      <c r="T263" s="2">
        <v>0</v>
      </c>
      <c r="U263" s="2">
        <f t="shared" si="58"/>
        <v>5</v>
      </c>
      <c r="V263" s="2">
        <f t="shared" si="59"/>
        <v>1</v>
      </c>
      <c r="W263" s="2">
        <f t="shared" si="60"/>
        <v>0</v>
      </c>
      <c r="Y263" s="5"/>
      <c r="Z263" s="6">
        <f t="shared" si="54"/>
        <v>6</v>
      </c>
      <c r="AA263" s="2">
        <v>2</v>
      </c>
      <c r="AB263" s="2">
        <v>2</v>
      </c>
      <c r="AC263" s="2">
        <v>0</v>
      </c>
      <c r="AD263" s="2">
        <v>1</v>
      </c>
      <c r="AE263" s="2">
        <v>1</v>
      </c>
      <c r="AF263" s="2">
        <f t="shared" si="61"/>
        <v>4</v>
      </c>
      <c r="AG263" s="2">
        <f t="shared" si="62"/>
        <v>0</v>
      </c>
      <c r="AH263" s="2">
        <f t="shared" si="63"/>
        <v>2</v>
      </c>
      <c r="AJ263" s="5"/>
      <c r="AK263" s="2">
        <f t="shared" si="52"/>
        <v>0</v>
      </c>
      <c r="AQ263" s="2">
        <f t="shared" si="55"/>
        <v>0</v>
      </c>
      <c r="AR263" s="2">
        <f t="shared" si="56"/>
        <v>0</v>
      </c>
      <c r="AS263" s="2">
        <f t="shared" si="57"/>
        <v>0</v>
      </c>
      <c r="AV263" s="6">
        <f t="shared" si="64"/>
        <v>0</v>
      </c>
      <c r="AW263" s="2">
        <v>0</v>
      </c>
      <c r="AX263" s="2">
        <v>0</v>
      </c>
      <c r="AY263" s="2">
        <v>0</v>
      </c>
      <c r="AZ263" s="2">
        <v>0</v>
      </c>
      <c r="BA263" s="2">
        <v>0</v>
      </c>
      <c r="BB263" s="2">
        <f t="shared" si="65"/>
        <v>0</v>
      </c>
      <c r="BC263" s="2">
        <f t="shared" si="66"/>
        <v>0</v>
      </c>
      <c r="BD263" s="2">
        <f t="shared" si="67"/>
        <v>0</v>
      </c>
      <c r="BF263" s="5"/>
    </row>
    <row r="264" spans="7:58" x14ac:dyDescent="0.35">
      <c r="G264" s="79" t="s">
        <v>3</v>
      </c>
      <c r="H264" s="82" t="str">
        <f>IF('New GL Gauge'!$H$3&lt;2025, "Culture, Tourism and Events","Libraries, Sport and Communities")</f>
        <v>Libraries, Sport and Communities</v>
      </c>
      <c r="I264" s="79" t="str">
        <f>IF('New GL Gauge'!$H$3&lt;2024,"Arts, Music and Cultural Venues","Libraries and Communities")</f>
        <v>Libraries and Communities</v>
      </c>
      <c r="J264" s="79" t="str">
        <f>IF('New GL Gauge'!$H$3&lt;2025,"Library Services/Community Libraries","Ops/Infrastructure/Customer Experience")</f>
        <v>Ops/Infrastructure/Customer Experience</v>
      </c>
      <c r="K264" s="79" t="str">
        <f>IF('New GL Gauge'!$H$3&lt;2024,"Public Halls","Community Assets and Public Halls")</f>
        <v>Community Assets and Public Halls</v>
      </c>
      <c r="L264" s="79" t="str">
        <f>IF('New GL Gauge'!$H$3&lt;2024,"Public Halls","Community Assets and Public Halls")</f>
        <v>Community Assets and Public Halls</v>
      </c>
      <c r="M264" s="2" t="s">
        <v>76</v>
      </c>
      <c r="N264" s="2">
        <v>23</v>
      </c>
      <c r="O264" s="6">
        <f t="shared" si="53"/>
        <v>6</v>
      </c>
      <c r="P264" s="2">
        <v>2</v>
      </c>
      <c r="Q264" s="2">
        <v>3</v>
      </c>
      <c r="R264" s="2">
        <v>0</v>
      </c>
      <c r="S264" s="2">
        <v>1</v>
      </c>
      <c r="T264" s="2">
        <v>0</v>
      </c>
      <c r="U264" s="2">
        <f t="shared" si="58"/>
        <v>5</v>
      </c>
      <c r="V264" s="2">
        <f t="shared" si="59"/>
        <v>0</v>
      </c>
      <c r="W264" s="2">
        <f t="shared" si="60"/>
        <v>1</v>
      </c>
      <c r="Y264" s="5"/>
      <c r="Z264" s="6">
        <f t="shared" si="54"/>
        <v>6</v>
      </c>
      <c r="AA264" s="2">
        <v>2</v>
      </c>
      <c r="AB264" s="2">
        <v>1</v>
      </c>
      <c r="AC264" s="2">
        <v>0</v>
      </c>
      <c r="AD264" s="2">
        <v>1</v>
      </c>
      <c r="AE264" s="2">
        <v>2</v>
      </c>
      <c r="AF264" s="2">
        <f t="shared" si="61"/>
        <v>3</v>
      </c>
      <c r="AG264" s="2">
        <f t="shared" si="62"/>
        <v>0</v>
      </c>
      <c r="AH264" s="2">
        <f t="shared" si="63"/>
        <v>3</v>
      </c>
      <c r="AJ264" s="5"/>
      <c r="AK264" s="2">
        <f t="shared" si="52"/>
        <v>0</v>
      </c>
      <c r="AQ264" s="2">
        <f t="shared" si="55"/>
        <v>0</v>
      </c>
      <c r="AR264" s="2">
        <f t="shared" si="56"/>
        <v>0</v>
      </c>
      <c r="AS264" s="2">
        <f t="shared" si="57"/>
        <v>0</v>
      </c>
      <c r="AV264" s="6">
        <f t="shared" si="64"/>
        <v>0</v>
      </c>
      <c r="AW264" s="2">
        <v>0</v>
      </c>
      <c r="AX264" s="2">
        <v>0</v>
      </c>
      <c r="AY264" s="2">
        <v>0</v>
      </c>
      <c r="AZ264" s="2">
        <v>0</v>
      </c>
      <c r="BA264" s="2">
        <v>0</v>
      </c>
      <c r="BB264" s="2">
        <f t="shared" si="65"/>
        <v>0</v>
      </c>
      <c r="BC264" s="2">
        <f t="shared" si="66"/>
        <v>0</v>
      </c>
      <c r="BD264" s="2">
        <f t="shared" si="67"/>
        <v>0</v>
      </c>
      <c r="BF264" s="5"/>
    </row>
    <row r="265" spans="7:58" x14ac:dyDescent="0.35">
      <c r="G265" s="79" t="s">
        <v>3</v>
      </c>
      <c r="H265" s="82" t="str">
        <f>IF('New GL Gauge'!$H$3&lt;2025, "Culture, Tourism and Events","Libraries, Sport and Communities")</f>
        <v>Libraries, Sport and Communities</v>
      </c>
      <c r="I265" s="79" t="str">
        <f>IF('New GL Gauge'!$H$3&lt;2024,"Arts, Music and Cultural Venues","Libraries and Communities")</f>
        <v>Libraries and Communities</v>
      </c>
      <c r="J265" s="79" t="str">
        <f>IF('New GL Gauge'!$H$3&lt;2025,"Library Services/Community Libraries","Ops/Infrastructure/Customer Experience")</f>
        <v>Ops/Infrastructure/Customer Experience</v>
      </c>
      <c r="K265" s="79" t="str">
        <f>IF('New GL Gauge'!$H$3&lt;2024,"Public Halls","Community Assets and Public Halls")</f>
        <v>Community Assets and Public Halls</v>
      </c>
      <c r="L265" s="79" t="str">
        <f>IF('New GL Gauge'!$H$3&lt;2024,"Public Halls","Community Assets and Public Halls")</f>
        <v>Community Assets and Public Halls</v>
      </c>
      <c r="M265" s="2" t="s">
        <v>76</v>
      </c>
      <c r="N265" s="2">
        <v>24</v>
      </c>
      <c r="O265" s="6">
        <f t="shared" si="53"/>
        <v>6</v>
      </c>
      <c r="P265" s="2">
        <v>0</v>
      </c>
      <c r="Q265" s="2">
        <v>4</v>
      </c>
      <c r="R265" s="2">
        <v>1</v>
      </c>
      <c r="S265" s="2">
        <v>1</v>
      </c>
      <c r="T265" s="2">
        <v>0</v>
      </c>
      <c r="U265" s="2">
        <f t="shared" si="58"/>
        <v>4</v>
      </c>
      <c r="V265" s="2">
        <f t="shared" si="59"/>
        <v>1</v>
      </c>
      <c r="W265" s="2">
        <f t="shared" si="60"/>
        <v>1</v>
      </c>
      <c r="Y265" s="5"/>
      <c r="Z265" s="6">
        <f t="shared" si="54"/>
        <v>6</v>
      </c>
      <c r="AA265" s="2">
        <v>1</v>
      </c>
      <c r="AB265" s="2">
        <v>1</v>
      </c>
      <c r="AC265" s="2">
        <v>2</v>
      </c>
      <c r="AD265" s="2">
        <v>1</v>
      </c>
      <c r="AE265" s="2">
        <v>1</v>
      </c>
      <c r="AF265" s="2">
        <f t="shared" si="61"/>
        <v>2</v>
      </c>
      <c r="AG265" s="2">
        <f t="shared" si="62"/>
        <v>2</v>
      </c>
      <c r="AH265" s="2">
        <f t="shared" si="63"/>
        <v>2</v>
      </c>
      <c r="AJ265" s="5"/>
      <c r="AK265" s="2">
        <f t="shared" si="52"/>
        <v>0</v>
      </c>
      <c r="AQ265" s="2">
        <f t="shared" si="55"/>
        <v>0</v>
      </c>
      <c r="AR265" s="2">
        <f t="shared" si="56"/>
        <v>0</v>
      </c>
      <c r="AS265" s="2">
        <f t="shared" si="57"/>
        <v>0</v>
      </c>
      <c r="AV265" s="6">
        <f t="shared" si="64"/>
        <v>0</v>
      </c>
      <c r="AW265" s="2">
        <v>0</v>
      </c>
      <c r="AX265" s="2">
        <v>0</v>
      </c>
      <c r="AY265" s="2">
        <v>0</v>
      </c>
      <c r="AZ265" s="2">
        <v>0</v>
      </c>
      <c r="BA265" s="2">
        <v>0</v>
      </c>
      <c r="BB265" s="2">
        <f t="shared" si="65"/>
        <v>0</v>
      </c>
      <c r="BC265" s="2">
        <f t="shared" si="66"/>
        <v>0</v>
      </c>
      <c r="BD265" s="2">
        <f t="shared" si="67"/>
        <v>0</v>
      </c>
      <c r="BF265" s="5"/>
    </row>
    <row r="266" spans="7:58" x14ac:dyDescent="0.35">
      <c r="G266" s="79" t="s">
        <v>3</v>
      </c>
      <c r="H266" s="82" t="str">
        <f>IF('New GL Gauge'!$H$3&lt;2025, "Culture, Tourism and Events","Libraries, Sport and Communities")</f>
        <v>Libraries, Sport and Communities</v>
      </c>
      <c r="I266" s="79" t="str">
        <f>IF('New GL Gauge'!$H$3&lt;2024,"Arts, Music and Cultural Venues","Libraries and Communities")</f>
        <v>Libraries and Communities</v>
      </c>
      <c r="J266" s="79" t="str">
        <f>IF('New GL Gauge'!$H$3&lt;2025,"Library Services/Community Libraries","Ops/Infrastructure/Customer Experience")</f>
        <v>Ops/Infrastructure/Customer Experience</v>
      </c>
      <c r="K266" s="79" t="str">
        <f>IF('New GL Gauge'!$H$3&lt;2024,"Public Halls","Community Assets and Public Halls")</f>
        <v>Community Assets and Public Halls</v>
      </c>
      <c r="L266" s="79" t="str">
        <f>IF('New GL Gauge'!$H$3&lt;2024,"Public Halls","Community Assets and Public Halls")</f>
        <v>Community Assets and Public Halls</v>
      </c>
      <c r="M266" s="2" t="s">
        <v>76</v>
      </c>
      <c r="N266" s="2">
        <v>25</v>
      </c>
      <c r="O266" s="6">
        <f t="shared" si="53"/>
        <v>6</v>
      </c>
      <c r="P266" s="2">
        <v>1</v>
      </c>
      <c r="Q266" s="2">
        <v>2</v>
      </c>
      <c r="R266" s="2">
        <v>2</v>
      </c>
      <c r="S266" s="2">
        <v>1</v>
      </c>
      <c r="T266" s="2">
        <v>0</v>
      </c>
      <c r="U266" s="2">
        <f t="shared" si="58"/>
        <v>3</v>
      </c>
      <c r="V266" s="2">
        <f t="shared" si="59"/>
        <v>2</v>
      </c>
      <c r="W266" s="2">
        <f t="shared" si="60"/>
        <v>1</v>
      </c>
      <c r="Y266" s="5"/>
      <c r="Z266" s="6">
        <f t="shared" si="54"/>
        <v>6</v>
      </c>
      <c r="AA266" s="2">
        <v>1</v>
      </c>
      <c r="AB266" s="2">
        <v>1</v>
      </c>
      <c r="AC266" s="2">
        <v>1</v>
      </c>
      <c r="AD266" s="2">
        <v>1</v>
      </c>
      <c r="AE266" s="2">
        <v>2</v>
      </c>
      <c r="AF266" s="2">
        <f t="shared" si="61"/>
        <v>2</v>
      </c>
      <c r="AG266" s="2">
        <f t="shared" si="62"/>
        <v>1</v>
      </c>
      <c r="AH266" s="2">
        <f t="shared" si="63"/>
        <v>3</v>
      </c>
      <c r="AJ266" s="5"/>
      <c r="AK266" s="2">
        <f t="shared" si="52"/>
        <v>0</v>
      </c>
      <c r="AQ266" s="2">
        <f t="shared" si="55"/>
        <v>0</v>
      </c>
      <c r="AR266" s="2">
        <f t="shared" si="56"/>
        <v>0</v>
      </c>
      <c r="AS266" s="2">
        <f t="shared" si="57"/>
        <v>0</v>
      </c>
      <c r="AV266" s="6">
        <f t="shared" si="64"/>
        <v>0</v>
      </c>
      <c r="AW266" s="2">
        <v>0</v>
      </c>
      <c r="AX266" s="2">
        <v>0</v>
      </c>
      <c r="AY266" s="2">
        <v>0</v>
      </c>
      <c r="AZ266" s="2">
        <v>0</v>
      </c>
      <c r="BA266" s="2">
        <v>0</v>
      </c>
      <c r="BB266" s="2">
        <f t="shared" si="65"/>
        <v>0</v>
      </c>
      <c r="BC266" s="2">
        <f t="shared" si="66"/>
        <v>0</v>
      </c>
      <c r="BD266" s="2">
        <f t="shared" si="67"/>
        <v>0</v>
      </c>
      <c r="BF266" s="5"/>
    </row>
    <row r="267" spans="7:58" x14ac:dyDescent="0.35">
      <c r="G267" s="79" t="s">
        <v>3</v>
      </c>
      <c r="H267" s="82" t="str">
        <f>IF('New GL Gauge'!$H$3&lt;2025, "Culture, Tourism and Events","Libraries, Sport and Communities")</f>
        <v>Libraries, Sport and Communities</v>
      </c>
      <c r="I267" s="79" t="str">
        <f>IF('New GL Gauge'!$H$3&lt;2024,"Arts, Music and Cultural Venues","Libraries and Communities")</f>
        <v>Libraries and Communities</v>
      </c>
      <c r="J267" s="79" t="str">
        <f>IF('New GL Gauge'!$H$3&lt;2025,"Library Services/Community Libraries","Ops/Infrastructure/Customer Experience")</f>
        <v>Ops/Infrastructure/Customer Experience</v>
      </c>
      <c r="K267" s="79" t="str">
        <f>IF('New GL Gauge'!$H$3&lt;2024,"Public Halls","Community Assets and Public Halls")</f>
        <v>Community Assets and Public Halls</v>
      </c>
      <c r="L267" s="79" t="str">
        <f>IF('New GL Gauge'!$H$3&lt;2024,"Public Halls","Community Assets and Public Halls")</f>
        <v>Community Assets and Public Halls</v>
      </c>
      <c r="M267" s="2" t="s">
        <v>76</v>
      </c>
      <c r="N267" s="2">
        <v>26</v>
      </c>
      <c r="O267" s="6">
        <f t="shared" si="53"/>
        <v>6</v>
      </c>
      <c r="P267" s="2">
        <v>0</v>
      </c>
      <c r="Q267" s="2">
        <v>2</v>
      </c>
      <c r="R267" s="2">
        <v>3</v>
      </c>
      <c r="S267" s="2">
        <v>1</v>
      </c>
      <c r="T267" s="2">
        <v>0</v>
      </c>
      <c r="U267" s="2">
        <f t="shared" si="58"/>
        <v>2</v>
      </c>
      <c r="V267" s="2">
        <f t="shared" si="59"/>
        <v>3</v>
      </c>
      <c r="W267" s="2">
        <f t="shared" si="60"/>
        <v>1</v>
      </c>
      <c r="Y267" s="5"/>
      <c r="Z267" s="6">
        <f t="shared" si="54"/>
        <v>6</v>
      </c>
      <c r="AA267" s="2">
        <v>1</v>
      </c>
      <c r="AB267" s="2">
        <v>1</v>
      </c>
      <c r="AC267" s="2">
        <v>2</v>
      </c>
      <c r="AD267" s="2">
        <v>0</v>
      </c>
      <c r="AE267" s="2">
        <v>2</v>
      </c>
      <c r="AF267" s="2">
        <f t="shared" si="61"/>
        <v>2</v>
      </c>
      <c r="AG267" s="2">
        <f t="shared" si="62"/>
        <v>2</v>
      </c>
      <c r="AH267" s="2">
        <f t="shared" si="63"/>
        <v>2</v>
      </c>
      <c r="AJ267" s="5"/>
      <c r="AK267" s="2">
        <f t="shared" si="52"/>
        <v>0</v>
      </c>
      <c r="AQ267" s="2">
        <f t="shared" si="55"/>
        <v>0</v>
      </c>
      <c r="AR267" s="2">
        <f t="shared" si="56"/>
        <v>0</v>
      </c>
      <c r="AS267" s="2">
        <f t="shared" si="57"/>
        <v>0</v>
      </c>
      <c r="AV267" s="6">
        <f t="shared" si="64"/>
        <v>0</v>
      </c>
      <c r="AW267" s="2">
        <v>0</v>
      </c>
      <c r="AX267" s="2">
        <v>0</v>
      </c>
      <c r="AY267" s="2">
        <v>0</v>
      </c>
      <c r="AZ267" s="2">
        <v>0</v>
      </c>
      <c r="BA267" s="2">
        <v>0</v>
      </c>
      <c r="BB267" s="2">
        <f t="shared" si="65"/>
        <v>0</v>
      </c>
      <c r="BC267" s="2">
        <f t="shared" si="66"/>
        <v>0</v>
      </c>
      <c r="BD267" s="2">
        <f t="shared" si="67"/>
        <v>0</v>
      </c>
      <c r="BF267" s="5"/>
    </row>
    <row r="268" spans="7:58" x14ac:dyDescent="0.35">
      <c r="G268" s="79" t="s">
        <v>3</v>
      </c>
      <c r="H268" s="82" t="str">
        <f>IF('New GL Gauge'!$H$3&lt;2025, "Culture, Tourism and Events","Libraries, Sport and Communities")</f>
        <v>Libraries, Sport and Communities</v>
      </c>
      <c r="I268" s="79" t="str">
        <f>IF('New GL Gauge'!$H$3&lt;2024,"Arts, Music and Cultural Venues","Libraries and Communities")</f>
        <v>Libraries and Communities</v>
      </c>
      <c r="J268" s="79" t="str">
        <f>IF('New GL Gauge'!$H$3&lt;2025,"Library Services/Community Libraries","Ops/Infrastructure/Customer Experience")</f>
        <v>Ops/Infrastructure/Customer Experience</v>
      </c>
      <c r="K268" s="79" t="str">
        <f>IF('New GL Gauge'!$H$3&lt;2024,"Public Halls","Community Assets and Public Halls")</f>
        <v>Community Assets and Public Halls</v>
      </c>
      <c r="L268" s="79" t="str">
        <f>IF('New GL Gauge'!$H$3&lt;2024,"Public Halls","Community Assets and Public Halls")</f>
        <v>Community Assets and Public Halls</v>
      </c>
      <c r="M268" s="2" t="s">
        <v>76</v>
      </c>
      <c r="N268" s="2">
        <v>27</v>
      </c>
      <c r="O268" s="6">
        <f t="shared" si="53"/>
        <v>6</v>
      </c>
      <c r="P268" s="2">
        <v>1</v>
      </c>
      <c r="Q268" s="2">
        <v>3</v>
      </c>
      <c r="R268" s="2">
        <v>1</v>
      </c>
      <c r="S268" s="2">
        <v>1</v>
      </c>
      <c r="T268" s="2">
        <v>0</v>
      </c>
      <c r="U268" s="2">
        <f t="shared" si="58"/>
        <v>4</v>
      </c>
      <c r="V268" s="2">
        <f t="shared" si="59"/>
        <v>1</v>
      </c>
      <c r="W268" s="2">
        <f t="shared" si="60"/>
        <v>1</v>
      </c>
      <c r="Y268" s="5"/>
      <c r="Z268" s="6">
        <f t="shared" si="54"/>
        <v>6</v>
      </c>
      <c r="AA268" s="2">
        <v>1</v>
      </c>
      <c r="AB268" s="2">
        <v>2</v>
      </c>
      <c r="AC268" s="2">
        <v>2</v>
      </c>
      <c r="AD268" s="2">
        <v>0</v>
      </c>
      <c r="AE268" s="2">
        <v>1</v>
      </c>
      <c r="AF268" s="2">
        <f t="shared" si="61"/>
        <v>3</v>
      </c>
      <c r="AG268" s="2">
        <f t="shared" si="62"/>
        <v>2</v>
      </c>
      <c r="AH268" s="2">
        <f t="shared" si="63"/>
        <v>1</v>
      </c>
      <c r="AJ268" s="5"/>
      <c r="AK268" s="2">
        <f t="shared" si="52"/>
        <v>0</v>
      </c>
      <c r="AQ268" s="2">
        <f t="shared" si="55"/>
        <v>0</v>
      </c>
      <c r="AR268" s="2">
        <f t="shared" si="56"/>
        <v>0</v>
      </c>
      <c r="AS268" s="2">
        <f t="shared" si="57"/>
        <v>0</v>
      </c>
      <c r="AV268" s="6">
        <f t="shared" si="64"/>
        <v>0</v>
      </c>
      <c r="AW268" s="2">
        <v>0</v>
      </c>
      <c r="AX268" s="2">
        <v>0</v>
      </c>
      <c r="AY268" s="2">
        <v>0</v>
      </c>
      <c r="AZ268" s="2">
        <v>0</v>
      </c>
      <c r="BA268" s="2">
        <v>0</v>
      </c>
      <c r="BB268" s="2">
        <f t="shared" si="65"/>
        <v>0</v>
      </c>
      <c r="BC268" s="2">
        <f t="shared" si="66"/>
        <v>0</v>
      </c>
      <c r="BD268" s="2">
        <f t="shared" si="67"/>
        <v>0</v>
      </c>
      <c r="BF268" s="5"/>
    </row>
    <row r="269" spans="7:58" x14ac:dyDescent="0.35">
      <c r="G269" s="79" t="s">
        <v>3</v>
      </c>
      <c r="H269" s="82" t="str">
        <f>IF('New GL Gauge'!$H$3&lt;2025, "Culture, Tourism and Events","Libraries, Sport and Communities")</f>
        <v>Libraries, Sport and Communities</v>
      </c>
      <c r="I269" s="79" t="str">
        <f>IF('New GL Gauge'!$H$3&lt;2024,"Arts, Music and Cultural Venues","Libraries and Communities")</f>
        <v>Libraries and Communities</v>
      </c>
      <c r="J269" s="79" t="str">
        <f>IF('New GL Gauge'!$H$3&lt;2025,"Library Services/Community Libraries","Ops/Infrastructure/Customer Experience")</f>
        <v>Ops/Infrastructure/Customer Experience</v>
      </c>
      <c r="K269" s="79" t="str">
        <f>IF('New GL Gauge'!$H$3&lt;2024,"Public Halls","Community Assets and Public Halls")</f>
        <v>Community Assets and Public Halls</v>
      </c>
      <c r="L269" s="79" t="str">
        <f>IF('New GL Gauge'!$H$3&lt;2024,"Public Halls","Community Assets and Public Halls")</f>
        <v>Community Assets and Public Halls</v>
      </c>
      <c r="M269" s="2" t="s">
        <v>76</v>
      </c>
      <c r="N269" s="2">
        <v>28</v>
      </c>
      <c r="O269" s="6">
        <f t="shared" si="53"/>
        <v>6</v>
      </c>
      <c r="P269" s="2">
        <v>4</v>
      </c>
      <c r="Q269" s="2">
        <v>2</v>
      </c>
      <c r="R269" s="2">
        <v>0</v>
      </c>
      <c r="S269" s="2">
        <v>0</v>
      </c>
      <c r="T269" s="2">
        <v>0</v>
      </c>
      <c r="U269" s="2">
        <f t="shared" si="58"/>
        <v>6</v>
      </c>
      <c r="V269" s="2">
        <f t="shared" si="59"/>
        <v>0</v>
      </c>
      <c r="W269" s="2">
        <f t="shared" si="60"/>
        <v>0</v>
      </c>
      <c r="Y269" s="5"/>
      <c r="Z269" s="6">
        <f t="shared" si="54"/>
        <v>6</v>
      </c>
      <c r="AA269" s="2">
        <v>2</v>
      </c>
      <c r="AB269" s="2">
        <v>2</v>
      </c>
      <c r="AC269" s="2">
        <v>1</v>
      </c>
      <c r="AD269" s="2">
        <v>0</v>
      </c>
      <c r="AE269" s="2">
        <v>1</v>
      </c>
      <c r="AF269" s="2">
        <f t="shared" si="61"/>
        <v>4</v>
      </c>
      <c r="AG269" s="2">
        <f t="shared" si="62"/>
        <v>1</v>
      </c>
      <c r="AH269" s="2">
        <f t="shared" si="63"/>
        <v>1</v>
      </c>
      <c r="AJ269" s="5"/>
      <c r="AK269" s="2">
        <f t="shared" si="52"/>
        <v>0</v>
      </c>
      <c r="AQ269" s="2">
        <f t="shared" si="55"/>
        <v>0</v>
      </c>
      <c r="AR269" s="2">
        <f t="shared" si="56"/>
        <v>0</v>
      </c>
      <c r="AS269" s="2">
        <f t="shared" si="57"/>
        <v>0</v>
      </c>
      <c r="AV269" s="6">
        <f t="shared" si="64"/>
        <v>0</v>
      </c>
      <c r="AW269" s="2">
        <v>0</v>
      </c>
      <c r="AX269" s="2">
        <v>0</v>
      </c>
      <c r="AY269" s="2">
        <v>0</v>
      </c>
      <c r="AZ269" s="2">
        <v>0</v>
      </c>
      <c r="BA269" s="2">
        <v>0</v>
      </c>
      <c r="BB269" s="2">
        <f t="shared" si="65"/>
        <v>0</v>
      </c>
      <c r="BC269" s="2">
        <f t="shared" si="66"/>
        <v>0</v>
      </c>
      <c r="BD269" s="2">
        <f t="shared" si="67"/>
        <v>0</v>
      </c>
      <c r="BF269" s="5"/>
    </row>
    <row r="270" spans="7:58" x14ac:dyDescent="0.35">
      <c r="G270" s="79" t="s">
        <v>3</v>
      </c>
      <c r="H270" s="82" t="str">
        <f>IF('New GL Gauge'!$H$3&lt;2025, "Culture, Tourism and Events","Libraries, Sport and Communities")</f>
        <v>Libraries, Sport and Communities</v>
      </c>
      <c r="I270" s="79" t="str">
        <f>IF('New GL Gauge'!$H$3&lt;2024,"Arts, Music and Cultural Venues","Libraries and Communities")</f>
        <v>Libraries and Communities</v>
      </c>
      <c r="J270" s="79" t="str">
        <f>IF('New GL Gauge'!$H$3&lt;2025,"Library Services/Community Libraries","Ops/Infrastructure/Customer Experience")</f>
        <v>Ops/Infrastructure/Customer Experience</v>
      </c>
      <c r="K270" s="79" t="str">
        <f>IF('New GL Gauge'!$H$3&lt;2024,"Public Halls","Community Assets and Public Halls")</f>
        <v>Community Assets and Public Halls</v>
      </c>
      <c r="L270" s="79" t="str">
        <f>IF('New GL Gauge'!$H$3&lt;2024,"Public Halls","Community Assets and Public Halls")</f>
        <v>Community Assets and Public Halls</v>
      </c>
      <c r="M270" s="2" t="s">
        <v>76</v>
      </c>
      <c r="N270" s="2">
        <v>29</v>
      </c>
      <c r="O270" s="6">
        <f t="shared" si="53"/>
        <v>6</v>
      </c>
      <c r="P270" s="2">
        <v>0</v>
      </c>
      <c r="Q270" s="2">
        <v>3</v>
      </c>
      <c r="R270" s="2">
        <v>1</v>
      </c>
      <c r="S270" s="2">
        <v>2</v>
      </c>
      <c r="T270" s="2">
        <v>0</v>
      </c>
      <c r="U270" s="2">
        <f t="shared" si="58"/>
        <v>3</v>
      </c>
      <c r="V270" s="2">
        <f t="shared" si="59"/>
        <v>1</v>
      </c>
      <c r="W270" s="2">
        <f t="shared" si="60"/>
        <v>2</v>
      </c>
      <c r="Y270" s="5"/>
      <c r="Z270" s="6">
        <f t="shared" si="54"/>
        <v>6</v>
      </c>
      <c r="AA270" s="2">
        <v>1</v>
      </c>
      <c r="AB270" s="2">
        <v>1</v>
      </c>
      <c r="AC270" s="2">
        <v>0</v>
      </c>
      <c r="AD270" s="2">
        <v>3</v>
      </c>
      <c r="AE270" s="2">
        <v>1</v>
      </c>
      <c r="AF270" s="2">
        <f t="shared" si="61"/>
        <v>2</v>
      </c>
      <c r="AG270" s="2">
        <f t="shared" si="62"/>
        <v>0</v>
      </c>
      <c r="AH270" s="2">
        <f t="shared" si="63"/>
        <v>4</v>
      </c>
      <c r="AJ270" s="5"/>
      <c r="AK270" s="2">
        <f t="shared" si="52"/>
        <v>0</v>
      </c>
      <c r="AQ270" s="2">
        <f t="shared" si="55"/>
        <v>0</v>
      </c>
      <c r="AR270" s="2">
        <f t="shared" si="56"/>
        <v>0</v>
      </c>
      <c r="AS270" s="2">
        <f t="shared" si="57"/>
        <v>0</v>
      </c>
      <c r="AV270" s="6">
        <f t="shared" si="64"/>
        <v>0</v>
      </c>
      <c r="AW270" s="2">
        <v>0</v>
      </c>
      <c r="AX270" s="2">
        <v>0</v>
      </c>
      <c r="AY270" s="2">
        <v>0</v>
      </c>
      <c r="AZ270" s="2">
        <v>0</v>
      </c>
      <c r="BA270" s="2">
        <v>0</v>
      </c>
      <c r="BB270" s="2">
        <f t="shared" si="65"/>
        <v>0</v>
      </c>
      <c r="BC270" s="2">
        <f t="shared" si="66"/>
        <v>0</v>
      </c>
      <c r="BD270" s="2">
        <f t="shared" si="67"/>
        <v>0</v>
      </c>
      <c r="BF270" s="5"/>
    </row>
    <row r="271" spans="7:58" x14ac:dyDescent="0.35">
      <c r="G271" s="79" t="s">
        <v>3</v>
      </c>
      <c r="H271" s="82" t="str">
        <f>IF('New GL Gauge'!$H$3&lt;2025, "Culture, Tourism and Events","Libraries, Sport and Communities")</f>
        <v>Libraries, Sport and Communities</v>
      </c>
      <c r="I271" s="79" t="str">
        <f>IF('New GL Gauge'!$H$3&lt;2024,"Arts, Music and Cultural Venues","Libraries and Communities")</f>
        <v>Libraries and Communities</v>
      </c>
      <c r="J271" s="79" t="str">
        <f>IF('New GL Gauge'!$H$3&lt;2025,"Library Services/Community Libraries","Ops/Infrastructure/Customer Experience")</f>
        <v>Ops/Infrastructure/Customer Experience</v>
      </c>
      <c r="K271" s="79" t="str">
        <f>IF('New GL Gauge'!$H$3&lt;2024,"Public Halls","Community Assets and Public Halls")</f>
        <v>Community Assets and Public Halls</v>
      </c>
      <c r="L271" s="79" t="str">
        <f>IF('New GL Gauge'!$H$3&lt;2024,"Public Halls","Community Assets and Public Halls")</f>
        <v>Community Assets and Public Halls</v>
      </c>
      <c r="M271" s="2" t="s">
        <v>76</v>
      </c>
      <c r="N271" s="2">
        <v>30</v>
      </c>
      <c r="O271" s="6">
        <f t="shared" si="53"/>
        <v>6</v>
      </c>
      <c r="P271" s="2">
        <v>0</v>
      </c>
      <c r="Q271" s="2">
        <v>5</v>
      </c>
      <c r="R271" s="2">
        <v>0</v>
      </c>
      <c r="S271" s="2">
        <v>1</v>
      </c>
      <c r="T271" s="2">
        <v>0</v>
      </c>
      <c r="U271" s="2">
        <f t="shared" si="58"/>
        <v>5</v>
      </c>
      <c r="V271" s="2">
        <f t="shared" si="59"/>
        <v>0</v>
      </c>
      <c r="W271" s="2">
        <f t="shared" si="60"/>
        <v>1</v>
      </c>
      <c r="Y271" s="5"/>
      <c r="Z271" s="6">
        <f t="shared" si="54"/>
        <v>6</v>
      </c>
      <c r="AA271" s="2">
        <v>1</v>
      </c>
      <c r="AB271" s="2">
        <v>2</v>
      </c>
      <c r="AC271" s="2">
        <v>0</v>
      </c>
      <c r="AD271" s="2">
        <v>1</v>
      </c>
      <c r="AE271" s="2">
        <v>2</v>
      </c>
      <c r="AF271" s="2">
        <f t="shared" si="61"/>
        <v>3</v>
      </c>
      <c r="AG271" s="2">
        <f t="shared" si="62"/>
        <v>0</v>
      </c>
      <c r="AH271" s="2">
        <f t="shared" si="63"/>
        <v>3</v>
      </c>
      <c r="AJ271" s="5"/>
      <c r="AK271" s="2">
        <f t="shared" si="52"/>
        <v>0</v>
      </c>
      <c r="AQ271" s="2">
        <f t="shared" si="55"/>
        <v>0</v>
      </c>
      <c r="AR271" s="2">
        <f t="shared" si="56"/>
        <v>0</v>
      </c>
      <c r="AS271" s="2">
        <f t="shared" si="57"/>
        <v>0</v>
      </c>
      <c r="AV271" s="6">
        <f t="shared" si="64"/>
        <v>0</v>
      </c>
      <c r="AW271" s="2">
        <v>0</v>
      </c>
      <c r="AX271" s="2">
        <v>0</v>
      </c>
      <c r="AY271" s="2">
        <v>0</v>
      </c>
      <c r="AZ271" s="2">
        <v>0</v>
      </c>
      <c r="BA271" s="2">
        <v>0</v>
      </c>
      <c r="BB271" s="2">
        <f t="shared" si="65"/>
        <v>0</v>
      </c>
      <c r="BC271" s="2">
        <f t="shared" si="66"/>
        <v>0</v>
      </c>
      <c r="BD271" s="2">
        <f t="shared" si="67"/>
        <v>0</v>
      </c>
      <c r="BF271" s="5"/>
    </row>
    <row r="272" spans="7:58" x14ac:dyDescent="0.35">
      <c r="G272" s="79" t="s">
        <v>3</v>
      </c>
      <c r="H272" s="82" t="s">
        <v>128</v>
      </c>
      <c r="I272" s="79" t="s">
        <v>110</v>
      </c>
      <c r="J272" s="79" t="str">
        <f>IF('New GL Gauge'!$H$3&lt;2025,"Cultural Venues","Concert Halls")</f>
        <v>Concert Halls</v>
      </c>
      <c r="K272" s="79" t="str">
        <f>IF('New GL Gauge'!$H$3&lt;2025,"Cultural Venues Operations","Concert Halls - Operations")</f>
        <v>Concert Halls - Operations</v>
      </c>
      <c r="L272" s="79" t="str">
        <f>IF('New GL Gauge'!$H$3&lt;2025,"Cultural Venues Operations","Concert Halls - Operations")</f>
        <v>Concert Halls - Operations</v>
      </c>
      <c r="M272" s="2" t="s">
        <v>3</v>
      </c>
      <c r="N272" s="2">
        <v>1</v>
      </c>
      <c r="O272" s="6">
        <f t="shared" si="53"/>
        <v>15</v>
      </c>
      <c r="P272" s="2">
        <v>5</v>
      </c>
      <c r="Q272" s="2">
        <v>8</v>
      </c>
      <c r="R272" s="2">
        <v>1</v>
      </c>
      <c r="S272" s="2">
        <v>1</v>
      </c>
      <c r="T272" s="2">
        <v>0</v>
      </c>
      <c r="U272" s="2">
        <f t="shared" si="58"/>
        <v>13</v>
      </c>
      <c r="V272" s="2">
        <f t="shared" si="59"/>
        <v>1</v>
      </c>
      <c r="W272" s="2">
        <f t="shared" si="60"/>
        <v>1</v>
      </c>
      <c r="X272" s="2">
        <f>MAX(O272:O301)</f>
        <v>15</v>
      </c>
      <c r="Y272" s="5">
        <v>0</v>
      </c>
      <c r="Z272" s="6">
        <f t="shared" si="54"/>
        <v>24</v>
      </c>
      <c r="AA272" s="2">
        <v>4</v>
      </c>
      <c r="AB272" s="2">
        <v>15</v>
      </c>
      <c r="AC272" s="2">
        <v>3</v>
      </c>
      <c r="AD272" s="2">
        <v>1</v>
      </c>
      <c r="AE272" s="2">
        <v>1</v>
      </c>
      <c r="AF272" s="2">
        <f t="shared" si="61"/>
        <v>19</v>
      </c>
      <c r="AG272" s="2">
        <f t="shared" si="62"/>
        <v>3</v>
      </c>
      <c r="AH272" s="2">
        <f t="shared" si="63"/>
        <v>2</v>
      </c>
      <c r="AI272" s="2">
        <f>MAX(Z272:Z301)</f>
        <v>24</v>
      </c>
      <c r="AJ272" s="5">
        <v>28</v>
      </c>
      <c r="AK272" s="2">
        <f t="shared" si="52"/>
        <v>22</v>
      </c>
      <c r="AL272" s="2">
        <v>9</v>
      </c>
      <c r="AM272" s="2">
        <v>9</v>
      </c>
      <c r="AN272" s="2">
        <v>3</v>
      </c>
      <c r="AO272" s="2">
        <v>1</v>
      </c>
      <c r="AP272" s="2">
        <v>0</v>
      </c>
      <c r="AQ272" s="2">
        <f t="shared" si="55"/>
        <v>18</v>
      </c>
      <c r="AR272" s="2">
        <f t="shared" si="56"/>
        <v>3</v>
      </c>
      <c r="AS272" s="2">
        <f t="shared" si="57"/>
        <v>1</v>
      </c>
      <c r="AT272" s="2">
        <f>ROUND(SUM(AK272:AK301)/30,0)</f>
        <v>22</v>
      </c>
      <c r="AU272" s="2">
        <v>36</v>
      </c>
      <c r="AV272" s="6">
        <f t="shared" si="64"/>
        <v>26</v>
      </c>
      <c r="AW272" s="2">
        <v>7</v>
      </c>
      <c r="AX272" s="2">
        <v>7</v>
      </c>
      <c r="AY272" s="2">
        <v>10</v>
      </c>
      <c r="AZ272" s="2">
        <v>2</v>
      </c>
      <c r="BA272" s="2">
        <v>0</v>
      </c>
      <c r="BB272" s="2">
        <f t="shared" si="65"/>
        <v>14</v>
      </c>
      <c r="BC272" s="2">
        <f t="shared" si="66"/>
        <v>10</v>
      </c>
      <c r="BD272" s="2">
        <f t="shared" si="67"/>
        <v>2</v>
      </c>
      <c r="BE272" s="2">
        <f>ROUND(SUM(AV272:AV301)/30,0)</f>
        <v>26</v>
      </c>
      <c r="BF272" s="5">
        <v>37</v>
      </c>
    </row>
    <row r="273" spans="7:58" x14ac:dyDescent="0.35">
      <c r="G273" s="79" t="s">
        <v>3</v>
      </c>
      <c r="H273" s="82" t="s">
        <v>128</v>
      </c>
      <c r="I273" s="79" t="s">
        <v>110</v>
      </c>
      <c r="J273" s="79" t="str">
        <f>IF('New GL Gauge'!$H$3&lt;2025,"Cultural Venues","Concert Halls")</f>
        <v>Concert Halls</v>
      </c>
      <c r="K273" s="79" t="str">
        <f>IF('New GL Gauge'!$H$3&lt;2025,"Cultural Venues Operations","Concert Halls - Operations")</f>
        <v>Concert Halls - Operations</v>
      </c>
      <c r="L273" s="79" t="str">
        <f>IF('New GL Gauge'!$H$3&lt;2025,"Cultural Venues Operations","Concert Halls - Operations")</f>
        <v>Concert Halls - Operations</v>
      </c>
      <c r="M273" s="2" t="s">
        <v>3</v>
      </c>
      <c r="N273" s="2">
        <v>2</v>
      </c>
      <c r="O273" s="6">
        <f t="shared" si="53"/>
        <v>15</v>
      </c>
      <c r="P273" s="2">
        <v>6</v>
      </c>
      <c r="Q273" s="2">
        <v>6</v>
      </c>
      <c r="R273" s="2">
        <v>1</v>
      </c>
      <c r="S273" s="2">
        <v>1</v>
      </c>
      <c r="T273" s="2">
        <v>1</v>
      </c>
      <c r="U273" s="2">
        <f t="shared" si="58"/>
        <v>12</v>
      </c>
      <c r="V273" s="2">
        <f t="shared" si="59"/>
        <v>1</v>
      </c>
      <c r="W273" s="2">
        <f t="shared" si="60"/>
        <v>2</v>
      </c>
      <c r="Y273" s="5"/>
      <c r="Z273" s="6">
        <f t="shared" si="54"/>
        <v>24</v>
      </c>
      <c r="AA273" s="2">
        <v>5</v>
      </c>
      <c r="AB273" s="2">
        <v>11</v>
      </c>
      <c r="AC273" s="2">
        <v>4</v>
      </c>
      <c r="AD273" s="2">
        <v>2</v>
      </c>
      <c r="AE273" s="2">
        <v>2</v>
      </c>
      <c r="AF273" s="2">
        <f t="shared" si="61"/>
        <v>16</v>
      </c>
      <c r="AG273" s="2">
        <f t="shared" si="62"/>
        <v>4</v>
      </c>
      <c r="AH273" s="2">
        <f t="shared" si="63"/>
        <v>4</v>
      </c>
      <c r="AJ273" s="5"/>
      <c r="AK273" s="2">
        <f t="shared" si="52"/>
        <v>22</v>
      </c>
      <c r="AL273" s="2">
        <v>6</v>
      </c>
      <c r="AM273" s="2">
        <v>7</v>
      </c>
      <c r="AN273" s="2">
        <v>6</v>
      </c>
      <c r="AO273" s="2">
        <v>2</v>
      </c>
      <c r="AP273" s="2">
        <v>1</v>
      </c>
      <c r="AQ273" s="2">
        <f t="shared" si="55"/>
        <v>13</v>
      </c>
      <c r="AR273" s="2">
        <f t="shared" si="56"/>
        <v>6</v>
      </c>
      <c r="AS273" s="2">
        <f t="shared" si="57"/>
        <v>3</v>
      </c>
      <c r="AV273" s="6">
        <f t="shared" si="64"/>
        <v>26</v>
      </c>
      <c r="AW273" s="2">
        <v>7</v>
      </c>
      <c r="AX273" s="2">
        <v>7</v>
      </c>
      <c r="AY273" s="2">
        <v>12</v>
      </c>
      <c r="AZ273" s="2">
        <v>0</v>
      </c>
      <c r="BA273" s="2">
        <v>0</v>
      </c>
      <c r="BB273" s="2">
        <f t="shared" si="65"/>
        <v>14</v>
      </c>
      <c r="BC273" s="2">
        <f t="shared" si="66"/>
        <v>12</v>
      </c>
      <c r="BD273" s="2">
        <f t="shared" si="67"/>
        <v>0</v>
      </c>
      <c r="BF273" s="5"/>
    </row>
    <row r="274" spans="7:58" x14ac:dyDescent="0.35">
      <c r="G274" s="79" t="s">
        <v>3</v>
      </c>
      <c r="H274" s="82" t="s">
        <v>128</v>
      </c>
      <c r="I274" s="79" t="s">
        <v>110</v>
      </c>
      <c r="J274" s="79" t="str">
        <f>IF('New GL Gauge'!$H$3&lt;2025,"Cultural Venues","Concert Halls")</f>
        <v>Concert Halls</v>
      </c>
      <c r="K274" s="79" t="str">
        <f>IF('New GL Gauge'!$H$3&lt;2025,"Cultural Venues Operations","Concert Halls - Operations")</f>
        <v>Concert Halls - Operations</v>
      </c>
      <c r="L274" s="79" t="str">
        <f>IF('New GL Gauge'!$H$3&lt;2025,"Cultural Venues Operations","Concert Halls - Operations")</f>
        <v>Concert Halls - Operations</v>
      </c>
      <c r="M274" s="2" t="s">
        <v>3</v>
      </c>
      <c r="N274" s="2">
        <v>3</v>
      </c>
      <c r="O274" s="6">
        <f t="shared" si="53"/>
        <v>15</v>
      </c>
      <c r="P274" s="2">
        <v>10</v>
      </c>
      <c r="Q274" s="2">
        <v>2</v>
      </c>
      <c r="R274" s="2">
        <v>2</v>
      </c>
      <c r="S274" s="2">
        <v>1</v>
      </c>
      <c r="T274" s="2">
        <v>0</v>
      </c>
      <c r="U274" s="2">
        <f t="shared" si="58"/>
        <v>12</v>
      </c>
      <c r="V274" s="2">
        <f t="shared" si="59"/>
        <v>2</v>
      </c>
      <c r="W274" s="2">
        <f t="shared" si="60"/>
        <v>1</v>
      </c>
      <c r="Y274" s="5"/>
      <c r="Z274" s="6">
        <f t="shared" si="54"/>
        <v>24</v>
      </c>
      <c r="AA274" s="2">
        <v>13</v>
      </c>
      <c r="AB274" s="2">
        <v>6</v>
      </c>
      <c r="AC274" s="2">
        <v>5</v>
      </c>
      <c r="AD274" s="2">
        <v>0</v>
      </c>
      <c r="AE274" s="2">
        <v>0</v>
      </c>
      <c r="AF274" s="2">
        <f t="shared" si="61"/>
        <v>19</v>
      </c>
      <c r="AG274" s="2">
        <f t="shared" si="62"/>
        <v>5</v>
      </c>
      <c r="AH274" s="2">
        <f t="shared" si="63"/>
        <v>0</v>
      </c>
      <c r="AJ274" s="5"/>
      <c r="AK274" s="2">
        <f t="shared" si="52"/>
        <v>22</v>
      </c>
      <c r="AL274" s="2">
        <v>12</v>
      </c>
      <c r="AM274" s="2">
        <v>7</v>
      </c>
      <c r="AN274" s="2">
        <v>3</v>
      </c>
      <c r="AO274" s="2">
        <v>0</v>
      </c>
      <c r="AP274" s="2">
        <v>0</v>
      </c>
      <c r="AQ274" s="2">
        <f t="shared" si="55"/>
        <v>19</v>
      </c>
      <c r="AR274" s="2">
        <f t="shared" si="56"/>
        <v>3</v>
      </c>
      <c r="AS274" s="2">
        <f t="shared" si="57"/>
        <v>0</v>
      </c>
      <c r="AV274" s="6">
        <f t="shared" si="64"/>
        <v>26</v>
      </c>
      <c r="AW274" s="2">
        <v>17</v>
      </c>
      <c r="AX274" s="2">
        <v>4</v>
      </c>
      <c r="AY274" s="2">
        <v>3</v>
      </c>
      <c r="AZ274" s="2">
        <v>2</v>
      </c>
      <c r="BA274" s="2">
        <v>0</v>
      </c>
      <c r="BB274" s="2">
        <f t="shared" si="65"/>
        <v>21</v>
      </c>
      <c r="BC274" s="2">
        <f t="shared" si="66"/>
        <v>3</v>
      </c>
      <c r="BD274" s="2">
        <f t="shared" si="67"/>
        <v>2</v>
      </c>
      <c r="BF274" s="5"/>
    </row>
    <row r="275" spans="7:58" x14ac:dyDescent="0.35">
      <c r="G275" s="79" t="s">
        <v>3</v>
      </c>
      <c r="H275" s="82" t="s">
        <v>128</v>
      </c>
      <c r="I275" s="79" t="s">
        <v>110</v>
      </c>
      <c r="J275" s="79" t="str">
        <f>IF('New GL Gauge'!$H$3&lt;2025,"Cultural Venues","Concert Halls")</f>
        <v>Concert Halls</v>
      </c>
      <c r="K275" s="79" t="str">
        <f>IF('New GL Gauge'!$H$3&lt;2025,"Cultural Venues Operations","Concert Halls - Operations")</f>
        <v>Concert Halls - Operations</v>
      </c>
      <c r="L275" s="79" t="str">
        <f>IF('New GL Gauge'!$H$3&lt;2025,"Cultural Venues Operations","Concert Halls - Operations")</f>
        <v>Concert Halls - Operations</v>
      </c>
      <c r="M275" s="2" t="s">
        <v>3</v>
      </c>
      <c r="N275" s="2">
        <v>4</v>
      </c>
      <c r="O275" s="6">
        <f t="shared" si="53"/>
        <v>15</v>
      </c>
      <c r="P275" s="2">
        <v>9</v>
      </c>
      <c r="Q275" s="2">
        <v>5</v>
      </c>
      <c r="R275" s="2">
        <v>1</v>
      </c>
      <c r="S275" s="2">
        <v>0</v>
      </c>
      <c r="T275" s="2">
        <v>0</v>
      </c>
      <c r="U275" s="2">
        <f t="shared" si="58"/>
        <v>14</v>
      </c>
      <c r="V275" s="2">
        <f t="shared" si="59"/>
        <v>1</v>
      </c>
      <c r="W275" s="2">
        <f t="shared" si="60"/>
        <v>0</v>
      </c>
      <c r="Y275" s="5"/>
      <c r="Z275" s="6">
        <f t="shared" si="54"/>
        <v>24</v>
      </c>
      <c r="AA275" s="2">
        <v>16</v>
      </c>
      <c r="AB275" s="2">
        <v>7</v>
      </c>
      <c r="AC275" s="2">
        <v>1</v>
      </c>
      <c r="AD275" s="2">
        <v>0</v>
      </c>
      <c r="AE275" s="2">
        <v>0</v>
      </c>
      <c r="AF275" s="2">
        <f t="shared" si="61"/>
        <v>23</v>
      </c>
      <c r="AG275" s="2">
        <f t="shared" si="62"/>
        <v>1</v>
      </c>
      <c r="AH275" s="2">
        <f t="shared" si="63"/>
        <v>0</v>
      </c>
      <c r="AJ275" s="5"/>
      <c r="AK275" s="2">
        <f t="shared" si="52"/>
        <v>22</v>
      </c>
      <c r="AL275" s="2">
        <v>17</v>
      </c>
      <c r="AM275" s="2">
        <v>5</v>
      </c>
      <c r="AN275" s="2">
        <v>0</v>
      </c>
      <c r="AO275" s="2">
        <v>0</v>
      </c>
      <c r="AP275" s="2">
        <v>0</v>
      </c>
      <c r="AQ275" s="2">
        <f t="shared" si="55"/>
        <v>22</v>
      </c>
      <c r="AR275" s="2">
        <f t="shared" si="56"/>
        <v>0</v>
      </c>
      <c r="AS275" s="2">
        <f t="shared" si="57"/>
        <v>0</v>
      </c>
      <c r="AV275" s="6">
        <f t="shared" si="64"/>
        <v>26</v>
      </c>
      <c r="AW275" s="2">
        <v>18</v>
      </c>
      <c r="AX275" s="2">
        <v>7</v>
      </c>
      <c r="AY275" s="2">
        <v>1</v>
      </c>
      <c r="AZ275" s="2">
        <v>0</v>
      </c>
      <c r="BA275" s="2">
        <v>0</v>
      </c>
      <c r="BB275" s="2">
        <f t="shared" si="65"/>
        <v>25</v>
      </c>
      <c r="BC275" s="2">
        <f t="shared" si="66"/>
        <v>1</v>
      </c>
      <c r="BD275" s="2">
        <f t="shared" si="67"/>
        <v>0</v>
      </c>
      <c r="BF275" s="5"/>
    </row>
    <row r="276" spans="7:58" x14ac:dyDescent="0.35">
      <c r="G276" s="79" t="s">
        <v>3</v>
      </c>
      <c r="H276" s="82" t="s">
        <v>128</v>
      </c>
      <c r="I276" s="79" t="s">
        <v>110</v>
      </c>
      <c r="J276" s="79" t="str">
        <f>IF('New GL Gauge'!$H$3&lt;2025,"Cultural Venues","Concert Halls")</f>
        <v>Concert Halls</v>
      </c>
      <c r="K276" s="79" t="str">
        <f>IF('New GL Gauge'!$H$3&lt;2025,"Cultural Venues Operations","Concert Halls - Operations")</f>
        <v>Concert Halls - Operations</v>
      </c>
      <c r="L276" s="79" t="str">
        <f>IF('New GL Gauge'!$H$3&lt;2025,"Cultural Venues Operations","Concert Halls - Operations")</f>
        <v>Concert Halls - Operations</v>
      </c>
      <c r="M276" s="2" t="s">
        <v>3</v>
      </c>
      <c r="N276" s="2">
        <v>5</v>
      </c>
      <c r="O276" s="6">
        <f t="shared" si="53"/>
        <v>15</v>
      </c>
      <c r="P276" s="2">
        <v>10</v>
      </c>
      <c r="Q276" s="2">
        <v>2</v>
      </c>
      <c r="R276" s="2">
        <v>2</v>
      </c>
      <c r="S276" s="2">
        <v>1</v>
      </c>
      <c r="T276" s="2">
        <v>0</v>
      </c>
      <c r="U276" s="2">
        <f t="shared" si="58"/>
        <v>12</v>
      </c>
      <c r="V276" s="2">
        <f t="shared" si="59"/>
        <v>2</v>
      </c>
      <c r="W276" s="2">
        <f t="shared" si="60"/>
        <v>1</v>
      </c>
      <c r="Y276" s="5"/>
      <c r="Z276" s="6">
        <f t="shared" si="54"/>
        <v>24</v>
      </c>
      <c r="AA276" s="2">
        <v>10</v>
      </c>
      <c r="AB276" s="2">
        <v>10</v>
      </c>
      <c r="AC276" s="2">
        <v>2</v>
      </c>
      <c r="AD276" s="2">
        <v>1</v>
      </c>
      <c r="AE276" s="2">
        <v>1</v>
      </c>
      <c r="AF276" s="2">
        <f t="shared" si="61"/>
        <v>20</v>
      </c>
      <c r="AG276" s="2">
        <f t="shared" si="62"/>
        <v>2</v>
      </c>
      <c r="AH276" s="2">
        <f t="shared" si="63"/>
        <v>2</v>
      </c>
      <c r="AJ276" s="5"/>
      <c r="AK276" s="2">
        <f t="shared" si="52"/>
        <v>22</v>
      </c>
      <c r="AL276" s="2">
        <v>12</v>
      </c>
      <c r="AM276" s="2">
        <v>6</v>
      </c>
      <c r="AN276" s="2">
        <v>4</v>
      </c>
      <c r="AO276" s="2">
        <v>0</v>
      </c>
      <c r="AP276" s="2">
        <v>0</v>
      </c>
      <c r="AQ276" s="2">
        <f t="shared" si="55"/>
        <v>18</v>
      </c>
      <c r="AR276" s="2">
        <f t="shared" si="56"/>
        <v>4</v>
      </c>
      <c r="AS276" s="2">
        <f t="shared" si="57"/>
        <v>0</v>
      </c>
      <c r="AV276" s="6">
        <f t="shared" si="64"/>
        <v>26</v>
      </c>
      <c r="AW276" s="2">
        <v>12</v>
      </c>
      <c r="AX276" s="2">
        <v>11</v>
      </c>
      <c r="AY276" s="2">
        <v>3</v>
      </c>
      <c r="AZ276" s="2">
        <v>0</v>
      </c>
      <c r="BA276" s="2">
        <v>0</v>
      </c>
      <c r="BB276" s="2">
        <f t="shared" si="65"/>
        <v>23</v>
      </c>
      <c r="BC276" s="2">
        <f t="shared" si="66"/>
        <v>3</v>
      </c>
      <c r="BD276" s="2">
        <f t="shared" si="67"/>
        <v>0</v>
      </c>
      <c r="BF276" s="5"/>
    </row>
    <row r="277" spans="7:58" x14ac:dyDescent="0.35">
      <c r="G277" s="79" t="s">
        <v>3</v>
      </c>
      <c r="H277" s="82" t="s">
        <v>128</v>
      </c>
      <c r="I277" s="79" t="s">
        <v>110</v>
      </c>
      <c r="J277" s="79" t="str">
        <f>IF('New GL Gauge'!$H$3&lt;2025,"Cultural Venues","Concert Halls")</f>
        <v>Concert Halls</v>
      </c>
      <c r="K277" s="79" t="str">
        <f>IF('New GL Gauge'!$H$3&lt;2025,"Cultural Venues Operations","Concert Halls - Operations")</f>
        <v>Concert Halls - Operations</v>
      </c>
      <c r="L277" s="79" t="str">
        <f>IF('New GL Gauge'!$H$3&lt;2025,"Cultural Venues Operations","Concert Halls - Operations")</f>
        <v>Concert Halls - Operations</v>
      </c>
      <c r="M277" s="2" t="s">
        <v>3</v>
      </c>
      <c r="N277" s="2">
        <v>6</v>
      </c>
      <c r="O277" s="6">
        <f t="shared" si="53"/>
        <v>15</v>
      </c>
      <c r="P277" s="2">
        <v>7</v>
      </c>
      <c r="Q277" s="2">
        <v>4</v>
      </c>
      <c r="R277" s="2">
        <v>2</v>
      </c>
      <c r="S277" s="2">
        <v>1</v>
      </c>
      <c r="T277" s="2">
        <v>1</v>
      </c>
      <c r="U277" s="2">
        <f t="shared" si="58"/>
        <v>11</v>
      </c>
      <c r="V277" s="2">
        <f t="shared" si="59"/>
        <v>2</v>
      </c>
      <c r="W277" s="2">
        <f t="shared" si="60"/>
        <v>2</v>
      </c>
      <c r="Y277" s="5"/>
      <c r="Z277" s="6">
        <f t="shared" si="54"/>
        <v>24</v>
      </c>
      <c r="AA277" s="2">
        <v>11</v>
      </c>
      <c r="AB277" s="2">
        <v>9</v>
      </c>
      <c r="AC277" s="2">
        <v>2</v>
      </c>
      <c r="AD277" s="2">
        <v>0</v>
      </c>
      <c r="AE277" s="2">
        <v>2</v>
      </c>
      <c r="AF277" s="2">
        <f t="shared" si="61"/>
        <v>20</v>
      </c>
      <c r="AG277" s="2">
        <f t="shared" si="62"/>
        <v>2</v>
      </c>
      <c r="AH277" s="2">
        <f t="shared" si="63"/>
        <v>2</v>
      </c>
      <c r="AJ277" s="5"/>
      <c r="AK277" s="2">
        <f t="shared" si="52"/>
        <v>22</v>
      </c>
      <c r="AL277" s="2">
        <v>10</v>
      </c>
      <c r="AM277" s="2">
        <v>9</v>
      </c>
      <c r="AN277" s="2">
        <v>2</v>
      </c>
      <c r="AO277" s="2">
        <v>1</v>
      </c>
      <c r="AP277" s="2">
        <v>0</v>
      </c>
      <c r="AQ277" s="2">
        <f t="shared" si="55"/>
        <v>19</v>
      </c>
      <c r="AR277" s="2">
        <f t="shared" si="56"/>
        <v>2</v>
      </c>
      <c r="AS277" s="2">
        <f t="shared" si="57"/>
        <v>1</v>
      </c>
      <c r="AV277" s="6">
        <f t="shared" si="64"/>
        <v>26</v>
      </c>
      <c r="AW277" s="2">
        <v>11</v>
      </c>
      <c r="AX277" s="2">
        <v>10</v>
      </c>
      <c r="AY277" s="2">
        <v>4</v>
      </c>
      <c r="AZ277" s="2">
        <v>0</v>
      </c>
      <c r="BA277" s="2">
        <v>1</v>
      </c>
      <c r="BB277" s="2">
        <f t="shared" si="65"/>
        <v>21</v>
      </c>
      <c r="BC277" s="2">
        <f t="shared" si="66"/>
        <v>4</v>
      </c>
      <c r="BD277" s="2">
        <f t="shared" si="67"/>
        <v>1</v>
      </c>
      <c r="BF277" s="5"/>
    </row>
    <row r="278" spans="7:58" x14ac:dyDescent="0.35">
      <c r="G278" s="79" t="s">
        <v>3</v>
      </c>
      <c r="H278" s="82" t="s">
        <v>128</v>
      </c>
      <c r="I278" s="79" t="s">
        <v>110</v>
      </c>
      <c r="J278" s="79" t="str">
        <f>IF('New GL Gauge'!$H$3&lt;2025,"Cultural Venues","Concert Halls")</f>
        <v>Concert Halls</v>
      </c>
      <c r="K278" s="79" t="str">
        <f>IF('New GL Gauge'!$H$3&lt;2025,"Cultural Venues Operations","Concert Halls - Operations")</f>
        <v>Concert Halls - Operations</v>
      </c>
      <c r="L278" s="79" t="str">
        <f>IF('New GL Gauge'!$H$3&lt;2025,"Cultural Venues Operations","Concert Halls - Operations")</f>
        <v>Concert Halls - Operations</v>
      </c>
      <c r="M278" s="2" t="s">
        <v>3</v>
      </c>
      <c r="N278" s="2">
        <v>7</v>
      </c>
      <c r="O278" s="6">
        <f t="shared" si="53"/>
        <v>15</v>
      </c>
      <c r="P278" s="2">
        <v>10</v>
      </c>
      <c r="Q278" s="2">
        <v>3</v>
      </c>
      <c r="R278" s="2">
        <v>0</v>
      </c>
      <c r="S278" s="2">
        <v>1</v>
      </c>
      <c r="T278" s="2">
        <v>1</v>
      </c>
      <c r="U278" s="2">
        <f t="shared" si="58"/>
        <v>13</v>
      </c>
      <c r="V278" s="2">
        <f t="shared" si="59"/>
        <v>0</v>
      </c>
      <c r="W278" s="2">
        <f t="shared" si="60"/>
        <v>2</v>
      </c>
      <c r="Y278" s="5"/>
      <c r="Z278" s="6">
        <f t="shared" si="54"/>
        <v>24</v>
      </c>
      <c r="AA278" s="2">
        <v>16</v>
      </c>
      <c r="AB278" s="2">
        <v>5</v>
      </c>
      <c r="AC278" s="2">
        <v>0</v>
      </c>
      <c r="AD278" s="2">
        <v>3</v>
      </c>
      <c r="AE278" s="2">
        <v>0</v>
      </c>
      <c r="AF278" s="2">
        <f t="shared" si="61"/>
        <v>21</v>
      </c>
      <c r="AG278" s="2">
        <f t="shared" si="62"/>
        <v>0</v>
      </c>
      <c r="AH278" s="2">
        <f t="shared" si="63"/>
        <v>3</v>
      </c>
      <c r="AJ278" s="5"/>
      <c r="AK278" s="2">
        <f t="shared" si="52"/>
        <v>22</v>
      </c>
      <c r="AL278" s="2">
        <v>16</v>
      </c>
      <c r="AM278" s="2">
        <v>3</v>
      </c>
      <c r="AN278" s="2">
        <v>1</v>
      </c>
      <c r="AO278" s="2">
        <v>2</v>
      </c>
      <c r="AP278" s="2">
        <v>0</v>
      </c>
      <c r="AQ278" s="2">
        <f t="shared" si="55"/>
        <v>19</v>
      </c>
      <c r="AR278" s="2">
        <f t="shared" si="56"/>
        <v>1</v>
      </c>
      <c r="AS278" s="2">
        <f t="shared" si="57"/>
        <v>2</v>
      </c>
      <c r="AV278" s="6">
        <f t="shared" si="64"/>
        <v>26</v>
      </c>
      <c r="AW278" s="2">
        <v>17</v>
      </c>
      <c r="AX278" s="2">
        <v>8</v>
      </c>
      <c r="AY278" s="2">
        <v>0</v>
      </c>
      <c r="AZ278" s="2">
        <v>0</v>
      </c>
      <c r="BA278" s="2">
        <v>1</v>
      </c>
      <c r="BB278" s="2">
        <f t="shared" si="65"/>
        <v>25</v>
      </c>
      <c r="BC278" s="2">
        <f t="shared" si="66"/>
        <v>0</v>
      </c>
      <c r="BD278" s="2">
        <f t="shared" si="67"/>
        <v>1</v>
      </c>
      <c r="BF278" s="5"/>
    </row>
    <row r="279" spans="7:58" x14ac:dyDescent="0.35">
      <c r="G279" s="79" t="s">
        <v>3</v>
      </c>
      <c r="H279" s="82" t="s">
        <v>128</v>
      </c>
      <c r="I279" s="79" t="s">
        <v>110</v>
      </c>
      <c r="J279" s="79" t="str">
        <f>IF('New GL Gauge'!$H$3&lt;2025,"Cultural Venues","Concert Halls")</f>
        <v>Concert Halls</v>
      </c>
      <c r="K279" s="79" t="str">
        <f>IF('New GL Gauge'!$H$3&lt;2025,"Cultural Venues Operations","Concert Halls - Operations")</f>
        <v>Concert Halls - Operations</v>
      </c>
      <c r="L279" s="79" t="str">
        <f>IF('New GL Gauge'!$H$3&lt;2025,"Cultural Venues Operations","Concert Halls - Operations")</f>
        <v>Concert Halls - Operations</v>
      </c>
      <c r="M279" s="2" t="s">
        <v>3</v>
      </c>
      <c r="N279" s="2">
        <v>8</v>
      </c>
      <c r="O279" s="6">
        <f t="shared" si="53"/>
        <v>15</v>
      </c>
      <c r="P279" s="2">
        <v>5</v>
      </c>
      <c r="Q279" s="2">
        <v>3</v>
      </c>
      <c r="R279" s="2">
        <v>5</v>
      </c>
      <c r="S279" s="2">
        <v>1</v>
      </c>
      <c r="T279" s="2">
        <v>1</v>
      </c>
      <c r="U279" s="2">
        <f t="shared" si="58"/>
        <v>8</v>
      </c>
      <c r="V279" s="2">
        <f t="shared" si="59"/>
        <v>5</v>
      </c>
      <c r="W279" s="2">
        <f t="shared" si="60"/>
        <v>2</v>
      </c>
      <c r="Y279" s="5"/>
      <c r="Z279" s="6">
        <f t="shared" si="54"/>
        <v>24</v>
      </c>
      <c r="AA279" s="2">
        <v>7</v>
      </c>
      <c r="AB279" s="2">
        <v>9</v>
      </c>
      <c r="AC279" s="2">
        <v>2</v>
      </c>
      <c r="AD279" s="2">
        <v>3</v>
      </c>
      <c r="AE279" s="2">
        <v>3</v>
      </c>
      <c r="AF279" s="2">
        <f t="shared" si="61"/>
        <v>16</v>
      </c>
      <c r="AG279" s="2">
        <f t="shared" si="62"/>
        <v>2</v>
      </c>
      <c r="AH279" s="2">
        <f t="shared" si="63"/>
        <v>6</v>
      </c>
      <c r="AJ279" s="5"/>
      <c r="AK279" s="2">
        <f t="shared" si="52"/>
        <v>22</v>
      </c>
      <c r="AL279" s="2">
        <v>9</v>
      </c>
      <c r="AM279" s="2">
        <v>5</v>
      </c>
      <c r="AN279" s="2">
        <v>7</v>
      </c>
      <c r="AO279" s="2">
        <v>1</v>
      </c>
      <c r="AP279" s="2">
        <v>0</v>
      </c>
      <c r="AQ279" s="2">
        <f t="shared" si="55"/>
        <v>14</v>
      </c>
      <c r="AR279" s="2">
        <f t="shared" si="56"/>
        <v>7</v>
      </c>
      <c r="AS279" s="2">
        <f t="shared" si="57"/>
        <v>1</v>
      </c>
      <c r="AV279" s="6">
        <f t="shared" si="64"/>
        <v>26</v>
      </c>
      <c r="AW279" s="2">
        <v>5</v>
      </c>
      <c r="AX279" s="2">
        <v>8</v>
      </c>
      <c r="AY279" s="2">
        <v>8</v>
      </c>
      <c r="AZ279" s="2">
        <v>3</v>
      </c>
      <c r="BA279" s="2">
        <v>2</v>
      </c>
      <c r="BB279" s="2">
        <f t="shared" si="65"/>
        <v>13</v>
      </c>
      <c r="BC279" s="2">
        <f t="shared" si="66"/>
        <v>8</v>
      </c>
      <c r="BD279" s="2">
        <f t="shared" si="67"/>
        <v>5</v>
      </c>
      <c r="BF279" s="5"/>
    </row>
    <row r="280" spans="7:58" x14ac:dyDescent="0.35">
      <c r="G280" s="79" t="s">
        <v>3</v>
      </c>
      <c r="H280" s="82" t="s">
        <v>128</v>
      </c>
      <c r="I280" s="79" t="s">
        <v>110</v>
      </c>
      <c r="J280" s="79" t="str">
        <f>IF('New GL Gauge'!$H$3&lt;2025,"Cultural Venues","Concert Halls")</f>
        <v>Concert Halls</v>
      </c>
      <c r="K280" s="79" t="str">
        <f>IF('New GL Gauge'!$H$3&lt;2025,"Cultural Venues Operations","Concert Halls - Operations")</f>
        <v>Concert Halls - Operations</v>
      </c>
      <c r="L280" s="79" t="str">
        <f>IF('New GL Gauge'!$H$3&lt;2025,"Cultural Venues Operations","Concert Halls - Operations")</f>
        <v>Concert Halls - Operations</v>
      </c>
      <c r="M280" s="2" t="s">
        <v>3</v>
      </c>
      <c r="N280" s="2">
        <v>9</v>
      </c>
      <c r="O280" s="6">
        <f t="shared" si="53"/>
        <v>15</v>
      </c>
      <c r="P280" s="2">
        <v>6</v>
      </c>
      <c r="Q280" s="2">
        <v>2</v>
      </c>
      <c r="R280" s="2">
        <v>4</v>
      </c>
      <c r="S280" s="2">
        <v>1</v>
      </c>
      <c r="T280" s="2">
        <v>2</v>
      </c>
      <c r="U280" s="2">
        <f t="shared" si="58"/>
        <v>8</v>
      </c>
      <c r="V280" s="2">
        <f t="shared" si="59"/>
        <v>4</v>
      </c>
      <c r="W280" s="2">
        <f t="shared" si="60"/>
        <v>3</v>
      </c>
      <c r="Y280" s="5"/>
      <c r="Z280" s="6">
        <f t="shared" si="54"/>
        <v>24</v>
      </c>
      <c r="AA280" s="2">
        <v>4</v>
      </c>
      <c r="AB280" s="2">
        <v>12</v>
      </c>
      <c r="AC280" s="2">
        <v>2</v>
      </c>
      <c r="AD280" s="2">
        <v>3</v>
      </c>
      <c r="AE280" s="2">
        <v>3</v>
      </c>
      <c r="AF280" s="2">
        <f t="shared" si="61"/>
        <v>16</v>
      </c>
      <c r="AG280" s="2">
        <f t="shared" si="62"/>
        <v>2</v>
      </c>
      <c r="AH280" s="2">
        <f t="shared" si="63"/>
        <v>6</v>
      </c>
      <c r="AJ280" s="5"/>
      <c r="AK280" s="2">
        <f t="shared" si="52"/>
        <v>22</v>
      </c>
      <c r="AL280" s="2">
        <v>5</v>
      </c>
      <c r="AM280" s="2">
        <v>8</v>
      </c>
      <c r="AN280" s="2">
        <v>5</v>
      </c>
      <c r="AO280" s="2">
        <v>2</v>
      </c>
      <c r="AP280" s="2">
        <v>2</v>
      </c>
      <c r="AQ280" s="2">
        <f t="shared" si="55"/>
        <v>13</v>
      </c>
      <c r="AR280" s="2">
        <f t="shared" si="56"/>
        <v>5</v>
      </c>
      <c r="AS280" s="2">
        <f t="shared" si="57"/>
        <v>4</v>
      </c>
      <c r="AV280" s="6">
        <f t="shared" si="64"/>
        <v>26</v>
      </c>
      <c r="AW280" s="2">
        <v>4</v>
      </c>
      <c r="AX280" s="2">
        <v>6</v>
      </c>
      <c r="AY280" s="2">
        <v>9</v>
      </c>
      <c r="AZ280" s="2">
        <v>6</v>
      </c>
      <c r="BA280" s="2">
        <v>1</v>
      </c>
      <c r="BB280" s="2">
        <f t="shared" si="65"/>
        <v>10</v>
      </c>
      <c r="BC280" s="2">
        <f t="shared" si="66"/>
        <v>9</v>
      </c>
      <c r="BD280" s="2">
        <f t="shared" si="67"/>
        <v>7</v>
      </c>
      <c r="BF280" s="5"/>
    </row>
    <row r="281" spans="7:58" x14ac:dyDescent="0.35">
      <c r="G281" s="79" t="s">
        <v>3</v>
      </c>
      <c r="H281" s="82" t="s">
        <v>128</v>
      </c>
      <c r="I281" s="79" t="s">
        <v>110</v>
      </c>
      <c r="J281" s="79" t="str">
        <f>IF('New GL Gauge'!$H$3&lt;2025,"Cultural Venues","Concert Halls")</f>
        <v>Concert Halls</v>
      </c>
      <c r="K281" s="79" t="str">
        <f>IF('New GL Gauge'!$H$3&lt;2025,"Cultural Venues Operations","Concert Halls - Operations")</f>
        <v>Concert Halls - Operations</v>
      </c>
      <c r="L281" s="79" t="str">
        <f>IF('New GL Gauge'!$H$3&lt;2025,"Cultural Venues Operations","Concert Halls - Operations")</f>
        <v>Concert Halls - Operations</v>
      </c>
      <c r="M281" s="2" t="s">
        <v>67</v>
      </c>
      <c r="N281" s="2">
        <v>10</v>
      </c>
      <c r="O281" s="6">
        <f t="shared" si="53"/>
        <v>15</v>
      </c>
      <c r="P281" s="2">
        <v>9</v>
      </c>
      <c r="Q281" s="2">
        <v>5</v>
      </c>
      <c r="R281" s="2">
        <v>1</v>
      </c>
      <c r="S281" s="2">
        <v>0</v>
      </c>
      <c r="T281" s="2">
        <v>0</v>
      </c>
      <c r="U281" s="2">
        <f t="shared" si="58"/>
        <v>14</v>
      </c>
      <c r="V281" s="2">
        <f t="shared" si="59"/>
        <v>1</v>
      </c>
      <c r="W281" s="2">
        <f t="shared" si="60"/>
        <v>0</v>
      </c>
      <c r="Y281" s="5"/>
      <c r="Z281" s="6">
        <f t="shared" si="54"/>
        <v>24</v>
      </c>
      <c r="AA281" s="2">
        <v>17</v>
      </c>
      <c r="AB281" s="2">
        <v>5</v>
      </c>
      <c r="AC281" s="2">
        <v>2</v>
      </c>
      <c r="AD281" s="2">
        <v>0</v>
      </c>
      <c r="AE281" s="2">
        <v>0</v>
      </c>
      <c r="AF281" s="2">
        <f t="shared" si="61"/>
        <v>22</v>
      </c>
      <c r="AG281" s="2">
        <f t="shared" si="62"/>
        <v>2</v>
      </c>
      <c r="AH281" s="2">
        <f t="shared" si="63"/>
        <v>0</v>
      </c>
      <c r="AJ281" s="5"/>
      <c r="AK281" s="2">
        <f t="shared" si="52"/>
        <v>22</v>
      </c>
      <c r="AL281" s="2">
        <v>14</v>
      </c>
      <c r="AM281" s="2">
        <v>7</v>
      </c>
      <c r="AN281" s="2">
        <v>1</v>
      </c>
      <c r="AO281" s="2">
        <v>0</v>
      </c>
      <c r="AP281" s="2">
        <v>0</v>
      </c>
      <c r="AQ281" s="2">
        <f t="shared" si="55"/>
        <v>21</v>
      </c>
      <c r="AR281" s="2">
        <f t="shared" si="56"/>
        <v>1</v>
      </c>
      <c r="AS281" s="2">
        <f t="shared" si="57"/>
        <v>0</v>
      </c>
      <c r="AV281" s="6">
        <f t="shared" si="64"/>
        <v>26</v>
      </c>
      <c r="AW281" s="2">
        <v>15</v>
      </c>
      <c r="AX281" s="2">
        <v>8</v>
      </c>
      <c r="AY281" s="2">
        <v>1</v>
      </c>
      <c r="AZ281" s="2">
        <v>2</v>
      </c>
      <c r="BA281" s="2">
        <v>0</v>
      </c>
      <c r="BB281" s="2">
        <f t="shared" si="65"/>
        <v>23</v>
      </c>
      <c r="BC281" s="2">
        <f t="shared" si="66"/>
        <v>1</v>
      </c>
      <c r="BD281" s="2">
        <f t="shared" si="67"/>
        <v>2</v>
      </c>
      <c r="BF281" s="5"/>
    </row>
    <row r="282" spans="7:58" x14ac:dyDescent="0.35">
      <c r="G282" s="79" t="s">
        <v>3</v>
      </c>
      <c r="H282" s="82" t="s">
        <v>128</v>
      </c>
      <c r="I282" s="79" t="s">
        <v>110</v>
      </c>
      <c r="J282" s="79" t="str">
        <f>IF('New GL Gauge'!$H$3&lt;2025,"Cultural Venues","Concert Halls")</f>
        <v>Concert Halls</v>
      </c>
      <c r="K282" s="79" t="str">
        <f>IF('New GL Gauge'!$H$3&lt;2025,"Cultural Venues Operations","Concert Halls - Operations")</f>
        <v>Concert Halls - Operations</v>
      </c>
      <c r="L282" s="79" t="str">
        <f>IF('New GL Gauge'!$H$3&lt;2025,"Cultural Venues Operations","Concert Halls - Operations")</f>
        <v>Concert Halls - Operations</v>
      </c>
      <c r="M282" s="2" t="s">
        <v>67</v>
      </c>
      <c r="N282" s="2">
        <v>11</v>
      </c>
      <c r="O282" s="6">
        <f t="shared" si="53"/>
        <v>15</v>
      </c>
      <c r="P282" s="2">
        <v>4</v>
      </c>
      <c r="Q282" s="2">
        <v>4</v>
      </c>
      <c r="R282" s="2">
        <v>5</v>
      </c>
      <c r="S282" s="2">
        <v>2</v>
      </c>
      <c r="T282" s="2">
        <v>0</v>
      </c>
      <c r="U282" s="2">
        <f t="shared" si="58"/>
        <v>8</v>
      </c>
      <c r="V282" s="2">
        <f t="shared" si="59"/>
        <v>5</v>
      </c>
      <c r="W282" s="2">
        <f t="shared" si="60"/>
        <v>2</v>
      </c>
      <c r="Y282" s="5"/>
      <c r="Z282" s="6">
        <f t="shared" si="54"/>
        <v>24</v>
      </c>
      <c r="AA282" s="2">
        <v>7</v>
      </c>
      <c r="AB282" s="2">
        <v>7</v>
      </c>
      <c r="AC282" s="2">
        <v>4</v>
      </c>
      <c r="AD282" s="2">
        <v>5</v>
      </c>
      <c r="AE282" s="2">
        <v>1</v>
      </c>
      <c r="AF282" s="2">
        <f t="shared" si="61"/>
        <v>14</v>
      </c>
      <c r="AG282" s="2">
        <f t="shared" si="62"/>
        <v>4</v>
      </c>
      <c r="AH282" s="2">
        <f t="shared" si="63"/>
        <v>6</v>
      </c>
      <c r="AJ282" s="5"/>
      <c r="AK282" s="2">
        <f t="shared" si="52"/>
        <v>22</v>
      </c>
      <c r="AL282" s="2">
        <v>6</v>
      </c>
      <c r="AM282" s="2">
        <v>8</v>
      </c>
      <c r="AN282" s="2">
        <v>2</v>
      </c>
      <c r="AO282" s="2">
        <v>5</v>
      </c>
      <c r="AP282" s="2">
        <v>1</v>
      </c>
      <c r="AQ282" s="2">
        <f t="shared" si="55"/>
        <v>14</v>
      </c>
      <c r="AR282" s="2">
        <f t="shared" si="56"/>
        <v>2</v>
      </c>
      <c r="AS282" s="2">
        <f t="shared" si="57"/>
        <v>6</v>
      </c>
      <c r="AV282" s="6">
        <f t="shared" si="64"/>
        <v>26</v>
      </c>
      <c r="AW282" s="2">
        <v>8</v>
      </c>
      <c r="AX282" s="2">
        <v>11</v>
      </c>
      <c r="AY282" s="2">
        <v>4</v>
      </c>
      <c r="AZ282" s="2">
        <v>1</v>
      </c>
      <c r="BA282" s="2">
        <v>2</v>
      </c>
      <c r="BB282" s="2">
        <f t="shared" si="65"/>
        <v>19</v>
      </c>
      <c r="BC282" s="2">
        <f t="shared" si="66"/>
        <v>4</v>
      </c>
      <c r="BD282" s="2">
        <f t="shared" si="67"/>
        <v>3</v>
      </c>
      <c r="BF282" s="5"/>
    </row>
    <row r="283" spans="7:58" x14ac:dyDescent="0.35">
      <c r="G283" s="79" t="s">
        <v>3</v>
      </c>
      <c r="H283" s="82" t="s">
        <v>128</v>
      </c>
      <c r="I283" s="79" t="s">
        <v>110</v>
      </c>
      <c r="J283" s="79" t="str">
        <f>IF('New GL Gauge'!$H$3&lt;2025,"Cultural Venues","Concert Halls")</f>
        <v>Concert Halls</v>
      </c>
      <c r="K283" s="79" t="str">
        <f>IF('New GL Gauge'!$H$3&lt;2025,"Cultural Venues Operations","Concert Halls - Operations")</f>
        <v>Concert Halls - Operations</v>
      </c>
      <c r="L283" s="79" t="str">
        <f>IF('New GL Gauge'!$H$3&lt;2025,"Cultural Venues Operations","Concert Halls - Operations")</f>
        <v>Concert Halls - Operations</v>
      </c>
      <c r="M283" s="2" t="s">
        <v>67</v>
      </c>
      <c r="N283" s="2">
        <v>12</v>
      </c>
      <c r="O283" s="6">
        <f t="shared" si="53"/>
        <v>15</v>
      </c>
      <c r="P283" s="2">
        <v>7</v>
      </c>
      <c r="Q283" s="2">
        <v>4</v>
      </c>
      <c r="R283" s="2">
        <v>3</v>
      </c>
      <c r="S283" s="2">
        <v>1</v>
      </c>
      <c r="T283" s="2">
        <v>0</v>
      </c>
      <c r="U283" s="2">
        <f t="shared" si="58"/>
        <v>11</v>
      </c>
      <c r="V283" s="2">
        <f t="shared" si="59"/>
        <v>3</v>
      </c>
      <c r="W283" s="2">
        <f t="shared" si="60"/>
        <v>1</v>
      </c>
      <c r="Y283" s="5"/>
      <c r="Z283" s="6">
        <f t="shared" si="54"/>
        <v>24</v>
      </c>
      <c r="AA283" s="2">
        <v>6</v>
      </c>
      <c r="AB283" s="2">
        <v>10</v>
      </c>
      <c r="AC283" s="2">
        <v>5</v>
      </c>
      <c r="AD283" s="2">
        <v>2</v>
      </c>
      <c r="AE283" s="2">
        <v>1</v>
      </c>
      <c r="AF283" s="2">
        <f t="shared" si="61"/>
        <v>16</v>
      </c>
      <c r="AG283" s="2">
        <f t="shared" si="62"/>
        <v>5</v>
      </c>
      <c r="AH283" s="2">
        <f t="shared" si="63"/>
        <v>3</v>
      </c>
      <c r="AJ283" s="5"/>
      <c r="AK283" s="2">
        <f t="shared" ref="AK283:AK331" si="68">SUM(AQ283:AS283)</f>
        <v>22</v>
      </c>
      <c r="AL283" s="2">
        <v>4</v>
      </c>
      <c r="AM283" s="2">
        <v>12</v>
      </c>
      <c r="AN283" s="2">
        <v>6</v>
      </c>
      <c r="AO283" s="2">
        <v>0</v>
      </c>
      <c r="AP283" s="2">
        <v>0</v>
      </c>
      <c r="AQ283" s="2">
        <f t="shared" si="55"/>
        <v>16</v>
      </c>
      <c r="AR283" s="2">
        <f t="shared" si="56"/>
        <v>6</v>
      </c>
      <c r="AS283" s="2">
        <f t="shared" si="57"/>
        <v>0</v>
      </c>
      <c r="AV283" s="6">
        <f t="shared" si="64"/>
        <v>26</v>
      </c>
      <c r="AW283" s="2">
        <v>6</v>
      </c>
      <c r="AX283" s="2">
        <v>10</v>
      </c>
      <c r="AY283" s="2">
        <v>7</v>
      </c>
      <c r="AZ283" s="2">
        <v>1</v>
      </c>
      <c r="BA283" s="2">
        <v>2</v>
      </c>
      <c r="BB283" s="2">
        <f t="shared" si="65"/>
        <v>16</v>
      </c>
      <c r="BC283" s="2">
        <f t="shared" si="66"/>
        <v>7</v>
      </c>
      <c r="BD283" s="2">
        <f t="shared" si="67"/>
        <v>3</v>
      </c>
      <c r="BF283" s="5"/>
    </row>
    <row r="284" spans="7:58" x14ac:dyDescent="0.35">
      <c r="G284" s="79" t="s">
        <v>3</v>
      </c>
      <c r="H284" s="82" t="s">
        <v>128</v>
      </c>
      <c r="I284" s="79" t="s">
        <v>110</v>
      </c>
      <c r="J284" s="79" t="str">
        <f>IF('New GL Gauge'!$H$3&lt;2025,"Cultural Venues","Concert Halls")</f>
        <v>Concert Halls</v>
      </c>
      <c r="K284" s="79" t="str">
        <f>IF('New GL Gauge'!$H$3&lt;2025,"Cultural Venues Operations","Concert Halls - Operations")</f>
        <v>Concert Halls - Operations</v>
      </c>
      <c r="L284" s="79" t="str">
        <f>IF('New GL Gauge'!$H$3&lt;2025,"Cultural Venues Operations","Concert Halls - Operations")</f>
        <v>Concert Halls - Operations</v>
      </c>
      <c r="M284" s="2" t="s">
        <v>67</v>
      </c>
      <c r="N284" s="2">
        <v>13</v>
      </c>
      <c r="O284" s="6">
        <f t="shared" ref="O284:O347" si="69">SUM(U284:W284)</f>
        <v>15</v>
      </c>
      <c r="P284" s="2">
        <v>5</v>
      </c>
      <c r="Q284" s="2">
        <v>8</v>
      </c>
      <c r="R284" s="2">
        <v>1</v>
      </c>
      <c r="S284" s="2">
        <v>1</v>
      </c>
      <c r="T284" s="2">
        <v>0</v>
      </c>
      <c r="U284" s="2">
        <f t="shared" si="58"/>
        <v>13</v>
      </c>
      <c r="V284" s="2">
        <f t="shared" si="59"/>
        <v>1</v>
      </c>
      <c r="W284" s="2">
        <f t="shared" si="60"/>
        <v>1</v>
      </c>
      <c r="Y284" s="5"/>
      <c r="Z284" s="6">
        <f t="shared" ref="Z284:Z347" si="70">SUM(AF284:AH284)</f>
        <v>24</v>
      </c>
      <c r="AA284" s="2">
        <v>5</v>
      </c>
      <c r="AB284" s="2">
        <v>12</v>
      </c>
      <c r="AC284" s="2">
        <v>4</v>
      </c>
      <c r="AD284" s="2">
        <v>1</v>
      </c>
      <c r="AE284" s="2">
        <v>2</v>
      </c>
      <c r="AF284" s="2">
        <f t="shared" si="61"/>
        <v>17</v>
      </c>
      <c r="AG284" s="2">
        <f t="shared" si="62"/>
        <v>4</v>
      </c>
      <c r="AH284" s="2">
        <f t="shared" si="63"/>
        <v>3</v>
      </c>
      <c r="AJ284" s="5"/>
      <c r="AK284" s="2">
        <f t="shared" si="68"/>
        <v>22</v>
      </c>
      <c r="AL284" s="2">
        <v>7</v>
      </c>
      <c r="AM284" s="2">
        <v>11</v>
      </c>
      <c r="AN284" s="2">
        <v>3</v>
      </c>
      <c r="AO284" s="2">
        <v>1</v>
      </c>
      <c r="AP284" s="2">
        <v>0</v>
      </c>
      <c r="AQ284" s="2">
        <f t="shared" ref="AQ284:AQ347" si="71">AL284+AM284</f>
        <v>18</v>
      </c>
      <c r="AR284" s="2">
        <f t="shared" ref="AR284:AR347" si="72">AN284</f>
        <v>3</v>
      </c>
      <c r="AS284" s="2">
        <f t="shared" ref="AS284:AS347" si="73">AO284+AP284</f>
        <v>1</v>
      </c>
      <c r="AV284" s="6">
        <f t="shared" si="64"/>
        <v>26</v>
      </c>
      <c r="AW284" s="2">
        <v>6</v>
      </c>
      <c r="AX284" s="2">
        <v>10</v>
      </c>
      <c r="AY284" s="2">
        <v>6</v>
      </c>
      <c r="AZ284" s="2">
        <v>2</v>
      </c>
      <c r="BA284" s="2">
        <v>2</v>
      </c>
      <c r="BB284" s="2">
        <f t="shared" si="65"/>
        <v>16</v>
      </c>
      <c r="BC284" s="2">
        <f t="shared" si="66"/>
        <v>6</v>
      </c>
      <c r="BD284" s="2">
        <f t="shared" si="67"/>
        <v>4</v>
      </c>
      <c r="BF284" s="5"/>
    </row>
    <row r="285" spans="7:58" x14ac:dyDescent="0.35">
      <c r="G285" s="79" t="s">
        <v>3</v>
      </c>
      <c r="H285" s="82" t="s">
        <v>128</v>
      </c>
      <c r="I285" s="79" t="s">
        <v>110</v>
      </c>
      <c r="J285" s="79" t="str">
        <f>IF('New GL Gauge'!$H$3&lt;2025,"Cultural Venues","Concert Halls")</f>
        <v>Concert Halls</v>
      </c>
      <c r="K285" s="79" t="str">
        <f>IF('New GL Gauge'!$H$3&lt;2025,"Cultural Venues Operations","Concert Halls - Operations")</f>
        <v>Concert Halls - Operations</v>
      </c>
      <c r="L285" s="79" t="str">
        <f>IF('New GL Gauge'!$H$3&lt;2025,"Cultural Venues Operations","Concert Halls - Operations")</f>
        <v>Concert Halls - Operations</v>
      </c>
      <c r="M285" s="2" t="s">
        <v>67</v>
      </c>
      <c r="N285" s="2">
        <v>14</v>
      </c>
      <c r="O285" s="6">
        <f t="shared" si="69"/>
        <v>15</v>
      </c>
      <c r="P285" s="2">
        <v>7</v>
      </c>
      <c r="Q285" s="2">
        <v>5</v>
      </c>
      <c r="R285" s="2">
        <v>0</v>
      </c>
      <c r="S285" s="2">
        <v>3</v>
      </c>
      <c r="T285" s="2">
        <v>0</v>
      </c>
      <c r="U285" s="2">
        <f t="shared" ref="U285:U348" si="74">P285+Q285</f>
        <v>12</v>
      </c>
      <c r="V285" s="2">
        <f t="shared" ref="V285:V348" si="75">R285</f>
        <v>0</v>
      </c>
      <c r="W285" s="2">
        <f t="shared" ref="W285:W348" si="76">S285+T285</f>
        <v>3</v>
      </c>
      <c r="Y285" s="5"/>
      <c r="Z285" s="6">
        <f t="shared" si="70"/>
        <v>24</v>
      </c>
      <c r="AA285" s="2">
        <v>8</v>
      </c>
      <c r="AB285" s="2">
        <v>8</v>
      </c>
      <c r="AC285" s="2">
        <v>3</v>
      </c>
      <c r="AD285" s="2">
        <v>3</v>
      </c>
      <c r="AE285" s="2">
        <v>2</v>
      </c>
      <c r="AF285" s="2">
        <f t="shared" ref="AF285:AF348" si="77">AA285+AB285</f>
        <v>16</v>
      </c>
      <c r="AG285" s="2">
        <f t="shared" ref="AG285:AG348" si="78">AC285</f>
        <v>3</v>
      </c>
      <c r="AH285" s="2">
        <f t="shared" ref="AH285:AH348" si="79">AD285+AE285</f>
        <v>5</v>
      </c>
      <c r="AJ285" s="5"/>
      <c r="AK285" s="2">
        <f t="shared" si="68"/>
        <v>22</v>
      </c>
      <c r="AL285" s="2">
        <v>6</v>
      </c>
      <c r="AM285" s="2">
        <v>9</v>
      </c>
      <c r="AN285" s="2">
        <v>5</v>
      </c>
      <c r="AO285" s="2">
        <v>1</v>
      </c>
      <c r="AP285" s="2">
        <v>1</v>
      </c>
      <c r="AQ285" s="2">
        <f t="shared" si="71"/>
        <v>15</v>
      </c>
      <c r="AR285" s="2">
        <f t="shared" si="72"/>
        <v>5</v>
      </c>
      <c r="AS285" s="2">
        <f t="shared" si="73"/>
        <v>2</v>
      </c>
      <c r="AV285" s="6">
        <f t="shared" si="64"/>
        <v>26</v>
      </c>
      <c r="AW285" s="2">
        <v>5</v>
      </c>
      <c r="AX285" s="2">
        <v>9</v>
      </c>
      <c r="AY285" s="2">
        <v>6</v>
      </c>
      <c r="AZ285" s="2">
        <v>4</v>
      </c>
      <c r="BA285" s="2">
        <v>2</v>
      </c>
      <c r="BB285" s="2">
        <f t="shared" si="65"/>
        <v>14</v>
      </c>
      <c r="BC285" s="2">
        <f t="shared" si="66"/>
        <v>6</v>
      </c>
      <c r="BD285" s="2">
        <f t="shared" si="67"/>
        <v>6</v>
      </c>
      <c r="BF285" s="5"/>
    </row>
    <row r="286" spans="7:58" x14ac:dyDescent="0.35">
      <c r="G286" s="79" t="s">
        <v>3</v>
      </c>
      <c r="H286" s="82" t="s">
        <v>128</v>
      </c>
      <c r="I286" s="79" t="s">
        <v>110</v>
      </c>
      <c r="J286" s="79" t="str">
        <f>IF('New GL Gauge'!$H$3&lt;2025,"Cultural Venues","Concert Halls")</f>
        <v>Concert Halls</v>
      </c>
      <c r="K286" s="79" t="str">
        <f>IF('New GL Gauge'!$H$3&lt;2025,"Cultural Venues Operations","Concert Halls - Operations")</f>
        <v>Concert Halls - Operations</v>
      </c>
      <c r="L286" s="79" t="str">
        <f>IF('New GL Gauge'!$H$3&lt;2025,"Cultural Venues Operations","Concert Halls - Operations")</f>
        <v>Concert Halls - Operations</v>
      </c>
      <c r="M286" s="2" t="s">
        <v>67</v>
      </c>
      <c r="N286" s="2">
        <v>15</v>
      </c>
      <c r="O286" s="6">
        <f t="shared" si="69"/>
        <v>15</v>
      </c>
      <c r="P286" s="2">
        <v>4</v>
      </c>
      <c r="Q286" s="2">
        <v>6</v>
      </c>
      <c r="R286" s="2">
        <v>3</v>
      </c>
      <c r="S286" s="2">
        <v>1</v>
      </c>
      <c r="T286" s="2">
        <v>1</v>
      </c>
      <c r="U286" s="2">
        <f t="shared" si="74"/>
        <v>10</v>
      </c>
      <c r="V286" s="2">
        <f t="shared" si="75"/>
        <v>3</v>
      </c>
      <c r="W286" s="2">
        <f t="shared" si="76"/>
        <v>2</v>
      </c>
      <c r="Y286" s="5"/>
      <c r="Z286" s="6">
        <f t="shared" si="70"/>
        <v>24</v>
      </c>
      <c r="AA286" s="2">
        <v>8</v>
      </c>
      <c r="AB286" s="2">
        <v>9</v>
      </c>
      <c r="AC286" s="2">
        <v>2</v>
      </c>
      <c r="AD286" s="2">
        <v>4</v>
      </c>
      <c r="AE286" s="2">
        <v>1</v>
      </c>
      <c r="AF286" s="2">
        <f t="shared" si="77"/>
        <v>17</v>
      </c>
      <c r="AG286" s="2">
        <f t="shared" si="78"/>
        <v>2</v>
      </c>
      <c r="AH286" s="2">
        <f t="shared" si="79"/>
        <v>5</v>
      </c>
      <c r="AJ286" s="5"/>
      <c r="AK286" s="2">
        <f t="shared" si="68"/>
        <v>22</v>
      </c>
      <c r="AL286" s="2">
        <v>10</v>
      </c>
      <c r="AM286" s="2">
        <v>1</v>
      </c>
      <c r="AN286" s="2">
        <v>9</v>
      </c>
      <c r="AO286" s="2">
        <v>2</v>
      </c>
      <c r="AP286" s="2">
        <v>0</v>
      </c>
      <c r="AQ286" s="2">
        <f t="shared" si="71"/>
        <v>11</v>
      </c>
      <c r="AR286" s="2">
        <f t="shared" si="72"/>
        <v>9</v>
      </c>
      <c r="AS286" s="2">
        <f t="shared" si="73"/>
        <v>2</v>
      </c>
      <c r="AV286" s="6">
        <f t="shared" si="64"/>
        <v>26</v>
      </c>
      <c r="AW286" s="2">
        <v>5</v>
      </c>
      <c r="AX286" s="2">
        <v>10</v>
      </c>
      <c r="AY286" s="2">
        <v>5</v>
      </c>
      <c r="AZ286" s="2">
        <v>3</v>
      </c>
      <c r="BA286" s="2">
        <v>3</v>
      </c>
      <c r="BB286" s="2">
        <f t="shared" si="65"/>
        <v>15</v>
      </c>
      <c r="BC286" s="2">
        <f t="shared" si="66"/>
        <v>5</v>
      </c>
      <c r="BD286" s="2">
        <f t="shared" si="67"/>
        <v>6</v>
      </c>
      <c r="BF286" s="5"/>
    </row>
    <row r="287" spans="7:58" x14ac:dyDescent="0.35">
      <c r="G287" s="79" t="s">
        <v>3</v>
      </c>
      <c r="H287" s="82" t="s">
        <v>128</v>
      </c>
      <c r="I287" s="79" t="s">
        <v>110</v>
      </c>
      <c r="J287" s="79" t="str">
        <f>IF('New GL Gauge'!$H$3&lt;2025,"Cultural Venues","Concert Halls")</f>
        <v>Concert Halls</v>
      </c>
      <c r="K287" s="79" t="str">
        <f>IF('New GL Gauge'!$H$3&lt;2025,"Cultural Venues Operations","Concert Halls - Operations")</f>
        <v>Concert Halls - Operations</v>
      </c>
      <c r="L287" s="79" t="str">
        <f>IF('New GL Gauge'!$H$3&lt;2025,"Cultural Venues Operations","Concert Halls - Operations")</f>
        <v>Concert Halls - Operations</v>
      </c>
      <c r="M287" s="2" t="s">
        <v>67</v>
      </c>
      <c r="N287" s="2">
        <v>16</v>
      </c>
      <c r="O287" s="6">
        <f t="shared" si="69"/>
        <v>15</v>
      </c>
      <c r="P287" s="2">
        <v>4</v>
      </c>
      <c r="Q287" s="2">
        <v>5</v>
      </c>
      <c r="R287" s="2">
        <v>4</v>
      </c>
      <c r="S287" s="2">
        <v>2</v>
      </c>
      <c r="T287" s="2">
        <v>0</v>
      </c>
      <c r="U287" s="2">
        <f t="shared" si="74"/>
        <v>9</v>
      </c>
      <c r="V287" s="2">
        <f t="shared" si="75"/>
        <v>4</v>
      </c>
      <c r="W287" s="2">
        <f t="shared" si="76"/>
        <v>2</v>
      </c>
      <c r="Y287" s="5"/>
      <c r="Z287" s="6">
        <f t="shared" si="70"/>
        <v>24</v>
      </c>
      <c r="AA287" s="2">
        <v>5</v>
      </c>
      <c r="AB287" s="2">
        <v>12</v>
      </c>
      <c r="AC287" s="2">
        <v>3</v>
      </c>
      <c r="AD287" s="2">
        <v>1</v>
      </c>
      <c r="AE287" s="2">
        <v>3</v>
      </c>
      <c r="AF287" s="2">
        <f t="shared" si="77"/>
        <v>17</v>
      </c>
      <c r="AG287" s="2">
        <f t="shared" si="78"/>
        <v>3</v>
      </c>
      <c r="AH287" s="2">
        <f t="shared" si="79"/>
        <v>4</v>
      </c>
      <c r="AJ287" s="5"/>
      <c r="AK287" s="2">
        <f t="shared" si="68"/>
        <v>22</v>
      </c>
      <c r="AL287" s="2">
        <v>10</v>
      </c>
      <c r="AM287" s="2">
        <v>3</v>
      </c>
      <c r="AN287" s="2">
        <v>7</v>
      </c>
      <c r="AO287" s="2">
        <v>0</v>
      </c>
      <c r="AP287" s="2">
        <v>2</v>
      </c>
      <c r="AQ287" s="2">
        <f t="shared" si="71"/>
        <v>13</v>
      </c>
      <c r="AR287" s="2">
        <f t="shared" si="72"/>
        <v>7</v>
      </c>
      <c r="AS287" s="2">
        <f t="shared" si="73"/>
        <v>2</v>
      </c>
      <c r="AV287" s="6">
        <f t="shared" si="64"/>
        <v>26</v>
      </c>
      <c r="AW287" s="2">
        <v>11</v>
      </c>
      <c r="AX287" s="2">
        <v>4</v>
      </c>
      <c r="AY287" s="2">
        <v>8</v>
      </c>
      <c r="AZ287" s="2">
        <v>3</v>
      </c>
      <c r="BA287" s="2">
        <v>0</v>
      </c>
      <c r="BB287" s="2">
        <f t="shared" si="65"/>
        <v>15</v>
      </c>
      <c r="BC287" s="2">
        <f t="shared" si="66"/>
        <v>8</v>
      </c>
      <c r="BD287" s="2">
        <f t="shared" si="67"/>
        <v>3</v>
      </c>
      <c r="BF287" s="5"/>
    </row>
    <row r="288" spans="7:58" x14ac:dyDescent="0.35">
      <c r="G288" s="79" t="s">
        <v>3</v>
      </c>
      <c r="H288" s="82" t="s">
        <v>128</v>
      </c>
      <c r="I288" s="79" t="s">
        <v>110</v>
      </c>
      <c r="J288" s="79" t="str">
        <f>IF('New GL Gauge'!$H$3&lt;2025,"Cultural Venues","Concert Halls")</f>
        <v>Concert Halls</v>
      </c>
      <c r="K288" s="79" t="str">
        <f>IF('New GL Gauge'!$H$3&lt;2025,"Cultural Venues Operations","Concert Halls - Operations")</f>
        <v>Concert Halls - Operations</v>
      </c>
      <c r="L288" s="79" t="str">
        <f>IF('New GL Gauge'!$H$3&lt;2025,"Cultural Venues Operations","Concert Halls - Operations")</f>
        <v>Concert Halls - Operations</v>
      </c>
      <c r="M288" s="2" t="s">
        <v>67</v>
      </c>
      <c r="N288" s="2">
        <v>17</v>
      </c>
      <c r="O288" s="6">
        <f t="shared" si="69"/>
        <v>15</v>
      </c>
      <c r="P288" s="2">
        <v>8</v>
      </c>
      <c r="Q288" s="2">
        <v>3</v>
      </c>
      <c r="R288" s="2">
        <v>2</v>
      </c>
      <c r="S288" s="2">
        <v>1</v>
      </c>
      <c r="T288" s="2">
        <v>1</v>
      </c>
      <c r="U288" s="2">
        <f t="shared" si="74"/>
        <v>11</v>
      </c>
      <c r="V288" s="2">
        <f t="shared" si="75"/>
        <v>2</v>
      </c>
      <c r="W288" s="2">
        <f t="shared" si="76"/>
        <v>2</v>
      </c>
      <c r="Y288" s="5"/>
      <c r="Z288" s="6">
        <f t="shared" si="70"/>
        <v>24</v>
      </c>
      <c r="AA288" s="2">
        <v>8</v>
      </c>
      <c r="AB288" s="2">
        <v>12</v>
      </c>
      <c r="AC288" s="2">
        <v>2</v>
      </c>
      <c r="AD288" s="2">
        <v>0</v>
      </c>
      <c r="AE288" s="2">
        <v>2</v>
      </c>
      <c r="AF288" s="2">
        <f t="shared" si="77"/>
        <v>20</v>
      </c>
      <c r="AG288" s="2">
        <f t="shared" si="78"/>
        <v>2</v>
      </c>
      <c r="AH288" s="2">
        <f t="shared" si="79"/>
        <v>2</v>
      </c>
      <c r="AJ288" s="5"/>
      <c r="AK288" s="2">
        <f t="shared" si="68"/>
        <v>22</v>
      </c>
      <c r="AL288" s="2">
        <v>7</v>
      </c>
      <c r="AM288" s="2">
        <v>10</v>
      </c>
      <c r="AN288" s="2">
        <v>3</v>
      </c>
      <c r="AO288" s="2">
        <v>2</v>
      </c>
      <c r="AP288" s="2">
        <v>0</v>
      </c>
      <c r="AQ288" s="2">
        <f t="shared" si="71"/>
        <v>17</v>
      </c>
      <c r="AR288" s="2">
        <f t="shared" si="72"/>
        <v>3</v>
      </c>
      <c r="AS288" s="2">
        <f t="shared" si="73"/>
        <v>2</v>
      </c>
      <c r="AV288" s="6">
        <f t="shared" ref="AV288:AV351" si="80">SUM(BB288:BD288)</f>
        <v>26</v>
      </c>
      <c r="AW288" s="2">
        <v>9</v>
      </c>
      <c r="AX288" s="2">
        <v>4</v>
      </c>
      <c r="AY288" s="2">
        <v>8</v>
      </c>
      <c r="AZ288" s="2">
        <v>3</v>
      </c>
      <c r="BA288" s="2">
        <v>2</v>
      </c>
      <c r="BB288" s="2">
        <f t="shared" ref="BB288:BB351" si="81">AW288+AX288</f>
        <v>13</v>
      </c>
      <c r="BC288" s="2">
        <f t="shared" ref="BC288:BC351" si="82">AY288</f>
        <v>8</v>
      </c>
      <c r="BD288" s="2">
        <f t="shared" ref="BD288:BD351" si="83">AZ288+BA288</f>
        <v>5</v>
      </c>
      <c r="BF288" s="5"/>
    </row>
    <row r="289" spans="7:58" x14ac:dyDescent="0.35">
      <c r="G289" s="79" t="s">
        <v>3</v>
      </c>
      <c r="H289" s="82" t="s">
        <v>128</v>
      </c>
      <c r="I289" s="79" t="s">
        <v>110</v>
      </c>
      <c r="J289" s="79" t="str">
        <f>IF('New GL Gauge'!$H$3&lt;2025,"Cultural Venues","Concert Halls")</f>
        <v>Concert Halls</v>
      </c>
      <c r="K289" s="79" t="str">
        <f>IF('New GL Gauge'!$H$3&lt;2025,"Cultural Venues Operations","Concert Halls - Operations")</f>
        <v>Concert Halls - Operations</v>
      </c>
      <c r="L289" s="79" t="str">
        <f>IF('New GL Gauge'!$H$3&lt;2025,"Cultural Venues Operations","Concert Halls - Operations")</f>
        <v>Concert Halls - Operations</v>
      </c>
      <c r="M289" s="2" t="s">
        <v>67</v>
      </c>
      <c r="N289" s="2">
        <v>18</v>
      </c>
      <c r="O289" s="6">
        <f t="shared" si="69"/>
        <v>15</v>
      </c>
      <c r="P289" s="2">
        <v>10</v>
      </c>
      <c r="Q289" s="2">
        <v>4</v>
      </c>
      <c r="R289" s="2">
        <v>0</v>
      </c>
      <c r="S289" s="2">
        <v>1</v>
      </c>
      <c r="T289" s="2">
        <v>0</v>
      </c>
      <c r="U289" s="2">
        <f t="shared" si="74"/>
        <v>14</v>
      </c>
      <c r="V289" s="2">
        <f t="shared" si="75"/>
        <v>0</v>
      </c>
      <c r="W289" s="2">
        <f t="shared" si="76"/>
        <v>1</v>
      </c>
      <c r="Y289" s="5"/>
      <c r="Z289" s="6">
        <f t="shared" si="70"/>
        <v>24</v>
      </c>
      <c r="AA289" s="2">
        <v>13</v>
      </c>
      <c r="AB289" s="2">
        <v>7</v>
      </c>
      <c r="AC289" s="2">
        <v>2</v>
      </c>
      <c r="AD289" s="2">
        <v>2</v>
      </c>
      <c r="AE289" s="2">
        <v>0</v>
      </c>
      <c r="AF289" s="2">
        <f t="shared" si="77"/>
        <v>20</v>
      </c>
      <c r="AG289" s="2">
        <f t="shared" si="78"/>
        <v>2</v>
      </c>
      <c r="AH289" s="2">
        <f t="shared" si="79"/>
        <v>2</v>
      </c>
      <c r="AJ289" s="5"/>
      <c r="AK289" s="2">
        <f t="shared" si="68"/>
        <v>22</v>
      </c>
      <c r="AL289" s="2">
        <v>10</v>
      </c>
      <c r="AM289" s="2">
        <v>7</v>
      </c>
      <c r="AN289" s="2">
        <v>2</v>
      </c>
      <c r="AO289" s="2">
        <v>2</v>
      </c>
      <c r="AP289" s="2">
        <v>1</v>
      </c>
      <c r="AQ289" s="2">
        <f t="shared" si="71"/>
        <v>17</v>
      </c>
      <c r="AR289" s="2">
        <f t="shared" si="72"/>
        <v>2</v>
      </c>
      <c r="AS289" s="2">
        <f t="shared" si="73"/>
        <v>3</v>
      </c>
      <c r="AV289" s="6">
        <f t="shared" si="80"/>
        <v>26</v>
      </c>
      <c r="AW289" s="2">
        <v>7</v>
      </c>
      <c r="AX289" s="2">
        <v>8</v>
      </c>
      <c r="AY289" s="2">
        <v>7</v>
      </c>
      <c r="AZ289" s="2">
        <v>2</v>
      </c>
      <c r="BA289" s="2">
        <v>2</v>
      </c>
      <c r="BB289" s="2">
        <f t="shared" si="81"/>
        <v>15</v>
      </c>
      <c r="BC289" s="2">
        <f t="shared" si="82"/>
        <v>7</v>
      </c>
      <c r="BD289" s="2">
        <f t="shared" si="83"/>
        <v>4</v>
      </c>
      <c r="BF289" s="5"/>
    </row>
    <row r="290" spans="7:58" x14ac:dyDescent="0.35">
      <c r="G290" s="79" t="s">
        <v>3</v>
      </c>
      <c r="H290" s="82" t="s">
        <v>128</v>
      </c>
      <c r="I290" s="79" t="s">
        <v>110</v>
      </c>
      <c r="J290" s="79" t="str">
        <f>IF('New GL Gauge'!$H$3&lt;2025,"Cultural Venues","Concert Halls")</f>
        <v>Concert Halls</v>
      </c>
      <c r="K290" s="79" t="str">
        <f>IF('New GL Gauge'!$H$3&lt;2025,"Cultural Venues Operations","Concert Halls - Operations")</f>
        <v>Concert Halls - Operations</v>
      </c>
      <c r="L290" s="79" t="str">
        <f>IF('New GL Gauge'!$H$3&lt;2025,"Cultural Venues Operations","Concert Halls - Operations")</f>
        <v>Concert Halls - Operations</v>
      </c>
      <c r="M290" s="2" t="s">
        <v>76</v>
      </c>
      <c r="N290" s="2">
        <v>19</v>
      </c>
      <c r="O290" s="6">
        <f t="shared" si="69"/>
        <v>15</v>
      </c>
      <c r="P290" s="2">
        <v>9</v>
      </c>
      <c r="Q290" s="2">
        <v>5</v>
      </c>
      <c r="R290" s="2">
        <v>0</v>
      </c>
      <c r="S290" s="2">
        <v>1</v>
      </c>
      <c r="T290" s="2">
        <v>0</v>
      </c>
      <c r="U290" s="2">
        <f t="shared" si="74"/>
        <v>14</v>
      </c>
      <c r="V290" s="2">
        <f t="shared" si="75"/>
        <v>0</v>
      </c>
      <c r="W290" s="2">
        <f t="shared" si="76"/>
        <v>1</v>
      </c>
      <c r="Y290" s="5"/>
      <c r="Z290" s="6">
        <f t="shared" si="70"/>
        <v>24</v>
      </c>
      <c r="AA290" s="2">
        <v>12</v>
      </c>
      <c r="AB290" s="2">
        <v>7</v>
      </c>
      <c r="AC290" s="2">
        <v>3</v>
      </c>
      <c r="AD290" s="2">
        <v>0</v>
      </c>
      <c r="AE290" s="2">
        <v>2</v>
      </c>
      <c r="AF290" s="2">
        <f t="shared" si="77"/>
        <v>19</v>
      </c>
      <c r="AG290" s="2">
        <f t="shared" si="78"/>
        <v>3</v>
      </c>
      <c r="AH290" s="2">
        <f t="shared" si="79"/>
        <v>2</v>
      </c>
      <c r="AJ290" s="5"/>
      <c r="AK290" s="2">
        <f t="shared" si="68"/>
        <v>22</v>
      </c>
      <c r="AL290" s="2">
        <v>12</v>
      </c>
      <c r="AM290" s="2">
        <v>7</v>
      </c>
      <c r="AN290" s="2">
        <v>3</v>
      </c>
      <c r="AO290" s="2">
        <v>0</v>
      </c>
      <c r="AP290" s="2">
        <v>0</v>
      </c>
      <c r="AQ290" s="2">
        <f t="shared" si="71"/>
        <v>19</v>
      </c>
      <c r="AR290" s="2">
        <f t="shared" si="72"/>
        <v>3</v>
      </c>
      <c r="AS290" s="2">
        <f t="shared" si="73"/>
        <v>0</v>
      </c>
      <c r="AV290" s="6">
        <f t="shared" si="80"/>
        <v>26</v>
      </c>
      <c r="AW290" s="2">
        <v>10</v>
      </c>
      <c r="AX290" s="2">
        <v>6</v>
      </c>
      <c r="AY290" s="2">
        <v>4</v>
      </c>
      <c r="AZ290" s="2">
        <v>4</v>
      </c>
      <c r="BA290" s="2">
        <v>2</v>
      </c>
      <c r="BB290" s="2">
        <f t="shared" si="81"/>
        <v>16</v>
      </c>
      <c r="BC290" s="2">
        <f t="shared" si="82"/>
        <v>4</v>
      </c>
      <c r="BD290" s="2">
        <f t="shared" si="83"/>
        <v>6</v>
      </c>
      <c r="BF290" s="5"/>
    </row>
    <row r="291" spans="7:58" x14ac:dyDescent="0.35">
      <c r="G291" s="79" t="s">
        <v>3</v>
      </c>
      <c r="H291" s="82" t="s">
        <v>128</v>
      </c>
      <c r="I291" s="79" t="s">
        <v>110</v>
      </c>
      <c r="J291" s="79" t="str">
        <f>IF('New GL Gauge'!$H$3&lt;2025,"Cultural Venues","Concert Halls")</f>
        <v>Concert Halls</v>
      </c>
      <c r="K291" s="79" t="str">
        <f>IF('New GL Gauge'!$H$3&lt;2025,"Cultural Venues Operations","Concert Halls - Operations")</f>
        <v>Concert Halls - Operations</v>
      </c>
      <c r="L291" s="79" t="str">
        <f>IF('New GL Gauge'!$H$3&lt;2025,"Cultural Venues Operations","Concert Halls - Operations")</f>
        <v>Concert Halls - Operations</v>
      </c>
      <c r="M291" s="2" t="s">
        <v>76</v>
      </c>
      <c r="N291" s="2">
        <v>20</v>
      </c>
      <c r="O291" s="6">
        <f t="shared" si="69"/>
        <v>15</v>
      </c>
      <c r="P291" s="2">
        <v>8</v>
      </c>
      <c r="Q291" s="2">
        <v>3</v>
      </c>
      <c r="R291" s="2">
        <v>3</v>
      </c>
      <c r="S291" s="2">
        <v>1</v>
      </c>
      <c r="T291" s="2">
        <v>0</v>
      </c>
      <c r="U291" s="2">
        <f t="shared" si="74"/>
        <v>11</v>
      </c>
      <c r="V291" s="2">
        <f t="shared" si="75"/>
        <v>3</v>
      </c>
      <c r="W291" s="2">
        <f t="shared" si="76"/>
        <v>1</v>
      </c>
      <c r="Y291" s="5"/>
      <c r="Z291" s="6">
        <f t="shared" si="70"/>
        <v>24</v>
      </c>
      <c r="AA291" s="2">
        <v>13</v>
      </c>
      <c r="AB291" s="2">
        <v>5</v>
      </c>
      <c r="AC291" s="2">
        <v>2</v>
      </c>
      <c r="AD291" s="2">
        <v>2</v>
      </c>
      <c r="AE291" s="2">
        <v>2</v>
      </c>
      <c r="AF291" s="2">
        <f t="shared" si="77"/>
        <v>18</v>
      </c>
      <c r="AG291" s="2">
        <f t="shared" si="78"/>
        <v>2</v>
      </c>
      <c r="AH291" s="2">
        <f t="shared" si="79"/>
        <v>4</v>
      </c>
      <c r="AJ291" s="5"/>
      <c r="AK291" s="2">
        <f t="shared" si="68"/>
        <v>22</v>
      </c>
      <c r="AL291" s="2">
        <v>10</v>
      </c>
      <c r="AM291" s="2">
        <v>7</v>
      </c>
      <c r="AN291" s="2">
        <v>3</v>
      </c>
      <c r="AO291" s="2">
        <v>2</v>
      </c>
      <c r="AP291" s="2">
        <v>0</v>
      </c>
      <c r="AQ291" s="2">
        <f t="shared" si="71"/>
        <v>17</v>
      </c>
      <c r="AR291" s="2">
        <f t="shared" si="72"/>
        <v>3</v>
      </c>
      <c r="AS291" s="2">
        <f t="shared" si="73"/>
        <v>2</v>
      </c>
      <c r="AV291" s="6">
        <f t="shared" si="80"/>
        <v>26</v>
      </c>
      <c r="AW291" s="2">
        <v>9</v>
      </c>
      <c r="AX291" s="2">
        <v>5</v>
      </c>
      <c r="AY291" s="2">
        <v>3</v>
      </c>
      <c r="AZ291" s="2">
        <v>6</v>
      </c>
      <c r="BA291" s="2">
        <v>3</v>
      </c>
      <c r="BB291" s="2">
        <f t="shared" si="81"/>
        <v>14</v>
      </c>
      <c r="BC291" s="2">
        <f t="shared" si="82"/>
        <v>3</v>
      </c>
      <c r="BD291" s="2">
        <f t="shared" si="83"/>
        <v>9</v>
      </c>
      <c r="BF291" s="5"/>
    </row>
    <row r="292" spans="7:58" x14ac:dyDescent="0.35">
      <c r="G292" s="79" t="s">
        <v>3</v>
      </c>
      <c r="H292" s="82" t="s">
        <v>128</v>
      </c>
      <c r="I292" s="79" t="s">
        <v>110</v>
      </c>
      <c r="J292" s="79" t="str">
        <f>IF('New GL Gauge'!$H$3&lt;2025,"Cultural Venues","Concert Halls")</f>
        <v>Concert Halls</v>
      </c>
      <c r="K292" s="79" t="str">
        <f>IF('New GL Gauge'!$H$3&lt;2025,"Cultural Venues Operations","Concert Halls - Operations")</f>
        <v>Concert Halls - Operations</v>
      </c>
      <c r="L292" s="79" t="str">
        <f>IF('New GL Gauge'!$H$3&lt;2025,"Cultural Venues Operations","Concert Halls - Operations")</f>
        <v>Concert Halls - Operations</v>
      </c>
      <c r="M292" s="2" t="s">
        <v>76</v>
      </c>
      <c r="N292" s="2">
        <v>21</v>
      </c>
      <c r="O292" s="6">
        <f t="shared" si="69"/>
        <v>15</v>
      </c>
      <c r="P292" s="2">
        <v>7</v>
      </c>
      <c r="Q292" s="2">
        <v>4</v>
      </c>
      <c r="R292" s="2">
        <v>3</v>
      </c>
      <c r="S292" s="2">
        <v>0</v>
      </c>
      <c r="T292" s="2">
        <v>1</v>
      </c>
      <c r="U292" s="2">
        <f t="shared" si="74"/>
        <v>11</v>
      </c>
      <c r="V292" s="2">
        <f t="shared" si="75"/>
        <v>3</v>
      </c>
      <c r="W292" s="2">
        <f t="shared" si="76"/>
        <v>1</v>
      </c>
      <c r="Y292" s="5"/>
      <c r="Z292" s="6">
        <f t="shared" si="70"/>
        <v>24</v>
      </c>
      <c r="AA292" s="2">
        <v>15</v>
      </c>
      <c r="AB292" s="2">
        <v>3</v>
      </c>
      <c r="AC292" s="2">
        <v>1</v>
      </c>
      <c r="AD292" s="2">
        <v>3</v>
      </c>
      <c r="AE292" s="2">
        <v>2</v>
      </c>
      <c r="AF292" s="2">
        <f t="shared" si="77"/>
        <v>18</v>
      </c>
      <c r="AG292" s="2">
        <f t="shared" si="78"/>
        <v>1</v>
      </c>
      <c r="AH292" s="2">
        <f t="shared" si="79"/>
        <v>5</v>
      </c>
      <c r="AJ292" s="5"/>
      <c r="AK292" s="2">
        <f t="shared" si="68"/>
        <v>22</v>
      </c>
      <c r="AL292" s="2">
        <v>11</v>
      </c>
      <c r="AM292" s="2">
        <v>6</v>
      </c>
      <c r="AN292" s="2">
        <v>5</v>
      </c>
      <c r="AO292" s="2">
        <v>0</v>
      </c>
      <c r="AP292" s="2">
        <v>0</v>
      </c>
      <c r="AQ292" s="2">
        <f t="shared" si="71"/>
        <v>17</v>
      </c>
      <c r="AR292" s="2">
        <f t="shared" si="72"/>
        <v>5</v>
      </c>
      <c r="AS292" s="2">
        <f t="shared" si="73"/>
        <v>0</v>
      </c>
      <c r="AV292" s="6">
        <f t="shared" si="80"/>
        <v>26</v>
      </c>
      <c r="AW292" s="2">
        <v>10</v>
      </c>
      <c r="AX292" s="2">
        <v>3</v>
      </c>
      <c r="AY292" s="2">
        <v>5</v>
      </c>
      <c r="AZ292" s="2">
        <v>6</v>
      </c>
      <c r="BA292" s="2">
        <v>2</v>
      </c>
      <c r="BB292" s="2">
        <f t="shared" si="81"/>
        <v>13</v>
      </c>
      <c r="BC292" s="2">
        <f t="shared" si="82"/>
        <v>5</v>
      </c>
      <c r="BD292" s="2">
        <f t="shared" si="83"/>
        <v>8</v>
      </c>
      <c r="BF292" s="5"/>
    </row>
    <row r="293" spans="7:58" x14ac:dyDescent="0.35">
      <c r="G293" s="79" t="s">
        <v>3</v>
      </c>
      <c r="H293" s="82" t="s">
        <v>128</v>
      </c>
      <c r="I293" s="79" t="s">
        <v>110</v>
      </c>
      <c r="J293" s="79" t="str">
        <f>IF('New GL Gauge'!$H$3&lt;2025,"Cultural Venues","Concert Halls")</f>
        <v>Concert Halls</v>
      </c>
      <c r="K293" s="79" t="str">
        <f>IF('New GL Gauge'!$H$3&lt;2025,"Cultural Venues Operations","Concert Halls - Operations")</f>
        <v>Concert Halls - Operations</v>
      </c>
      <c r="L293" s="79" t="str">
        <f>IF('New GL Gauge'!$H$3&lt;2025,"Cultural Venues Operations","Concert Halls - Operations")</f>
        <v>Concert Halls - Operations</v>
      </c>
      <c r="M293" s="2" t="s">
        <v>76</v>
      </c>
      <c r="N293" s="2">
        <v>22</v>
      </c>
      <c r="O293" s="6">
        <f t="shared" si="69"/>
        <v>15</v>
      </c>
      <c r="P293" s="2">
        <v>12</v>
      </c>
      <c r="Q293" s="2">
        <v>2</v>
      </c>
      <c r="R293" s="2">
        <v>0</v>
      </c>
      <c r="S293" s="2">
        <v>0</v>
      </c>
      <c r="T293" s="2">
        <v>1</v>
      </c>
      <c r="U293" s="2">
        <f t="shared" si="74"/>
        <v>14</v>
      </c>
      <c r="V293" s="2">
        <f t="shared" si="75"/>
        <v>0</v>
      </c>
      <c r="W293" s="2">
        <f t="shared" si="76"/>
        <v>1</v>
      </c>
      <c r="Y293" s="5"/>
      <c r="Z293" s="6">
        <f t="shared" si="70"/>
        <v>24</v>
      </c>
      <c r="AA293" s="2">
        <v>19</v>
      </c>
      <c r="AB293" s="2">
        <v>2</v>
      </c>
      <c r="AC293" s="2">
        <v>1</v>
      </c>
      <c r="AD293" s="2">
        <v>2</v>
      </c>
      <c r="AE293" s="2">
        <v>0</v>
      </c>
      <c r="AF293" s="2">
        <f t="shared" si="77"/>
        <v>21</v>
      </c>
      <c r="AG293" s="2">
        <f t="shared" si="78"/>
        <v>1</v>
      </c>
      <c r="AH293" s="2">
        <f t="shared" si="79"/>
        <v>2</v>
      </c>
      <c r="AJ293" s="5"/>
      <c r="AK293" s="2">
        <f t="shared" si="68"/>
        <v>22</v>
      </c>
      <c r="AL293" s="2">
        <v>16</v>
      </c>
      <c r="AM293" s="2">
        <v>4</v>
      </c>
      <c r="AN293" s="2">
        <v>2</v>
      </c>
      <c r="AO293" s="2">
        <v>0</v>
      </c>
      <c r="AP293" s="2">
        <v>0</v>
      </c>
      <c r="AQ293" s="2">
        <f t="shared" si="71"/>
        <v>20</v>
      </c>
      <c r="AR293" s="2">
        <f t="shared" si="72"/>
        <v>2</v>
      </c>
      <c r="AS293" s="2">
        <f t="shared" si="73"/>
        <v>0</v>
      </c>
      <c r="AV293" s="6">
        <f t="shared" si="80"/>
        <v>26</v>
      </c>
      <c r="AW293" s="2">
        <v>14</v>
      </c>
      <c r="AX293" s="2">
        <v>3</v>
      </c>
      <c r="AY293" s="2">
        <v>3</v>
      </c>
      <c r="AZ293" s="2">
        <v>4</v>
      </c>
      <c r="BA293" s="2">
        <v>2</v>
      </c>
      <c r="BB293" s="2">
        <f t="shared" si="81"/>
        <v>17</v>
      </c>
      <c r="BC293" s="2">
        <f t="shared" si="82"/>
        <v>3</v>
      </c>
      <c r="BD293" s="2">
        <f t="shared" si="83"/>
        <v>6</v>
      </c>
      <c r="BF293" s="5"/>
    </row>
    <row r="294" spans="7:58" x14ac:dyDescent="0.35">
      <c r="G294" s="79" t="s">
        <v>3</v>
      </c>
      <c r="H294" s="82" t="s">
        <v>128</v>
      </c>
      <c r="I294" s="79" t="s">
        <v>110</v>
      </c>
      <c r="J294" s="79" t="str">
        <f>IF('New GL Gauge'!$H$3&lt;2025,"Cultural Venues","Concert Halls")</f>
        <v>Concert Halls</v>
      </c>
      <c r="K294" s="79" t="str">
        <f>IF('New GL Gauge'!$H$3&lt;2025,"Cultural Venues Operations","Concert Halls - Operations")</f>
        <v>Concert Halls - Operations</v>
      </c>
      <c r="L294" s="79" t="str">
        <f>IF('New GL Gauge'!$H$3&lt;2025,"Cultural Venues Operations","Concert Halls - Operations")</f>
        <v>Concert Halls - Operations</v>
      </c>
      <c r="M294" s="2" t="s">
        <v>76</v>
      </c>
      <c r="N294" s="2">
        <v>23</v>
      </c>
      <c r="O294" s="6">
        <f t="shared" si="69"/>
        <v>15</v>
      </c>
      <c r="P294" s="2">
        <v>8</v>
      </c>
      <c r="Q294" s="2">
        <v>5</v>
      </c>
      <c r="R294" s="2">
        <v>1</v>
      </c>
      <c r="S294" s="2">
        <v>0</v>
      </c>
      <c r="T294" s="2">
        <v>1</v>
      </c>
      <c r="U294" s="2">
        <f t="shared" si="74"/>
        <v>13</v>
      </c>
      <c r="V294" s="2">
        <f t="shared" si="75"/>
        <v>1</v>
      </c>
      <c r="W294" s="2">
        <f t="shared" si="76"/>
        <v>1</v>
      </c>
      <c r="Y294" s="5"/>
      <c r="Z294" s="6">
        <f t="shared" si="70"/>
        <v>24</v>
      </c>
      <c r="AA294" s="2">
        <v>16</v>
      </c>
      <c r="AB294" s="2">
        <v>1</v>
      </c>
      <c r="AC294" s="2">
        <v>4</v>
      </c>
      <c r="AD294" s="2">
        <v>3</v>
      </c>
      <c r="AE294" s="2">
        <v>0</v>
      </c>
      <c r="AF294" s="2">
        <f t="shared" si="77"/>
        <v>17</v>
      </c>
      <c r="AG294" s="2">
        <f t="shared" si="78"/>
        <v>4</v>
      </c>
      <c r="AH294" s="2">
        <f t="shared" si="79"/>
        <v>3</v>
      </c>
      <c r="AJ294" s="5"/>
      <c r="AK294" s="2">
        <f t="shared" si="68"/>
        <v>22</v>
      </c>
      <c r="AL294" s="2">
        <v>11</v>
      </c>
      <c r="AM294" s="2">
        <v>7</v>
      </c>
      <c r="AN294" s="2">
        <v>2</v>
      </c>
      <c r="AO294" s="2">
        <v>2</v>
      </c>
      <c r="AP294" s="2">
        <v>0</v>
      </c>
      <c r="AQ294" s="2">
        <f t="shared" si="71"/>
        <v>18</v>
      </c>
      <c r="AR294" s="2">
        <f t="shared" si="72"/>
        <v>2</v>
      </c>
      <c r="AS294" s="2">
        <f t="shared" si="73"/>
        <v>2</v>
      </c>
      <c r="AV294" s="6">
        <f t="shared" si="80"/>
        <v>26</v>
      </c>
      <c r="AW294" s="2">
        <v>7</v>
      </c>
      <c r="AX294" s="2">
        <v>6</v>
      </c>
      <c r="AY294" s="2">
        <v>4</v>
      </c>
      <c r="AZ294" s="2">
        <v>6</v>
      </c>
      <c r="BA294" s="2">
        <v>3</v>
      </c>
      <c r="BB294" s="2">
        <f t="shared" si="81"/>
        <v>13</v>
      </c>
      <c r="BC294" s="2">
        <f t="shared" si="82"/>
        <v>4</v>
      </c>
      <c r="BD294" s="2">
        <f t="shared" si="83"/>
        <v>9</v>
      </c>
      <c r="BF294" s="5"/>
    </row>
    <row r="295" spans="7:58" x14ac:dyDescent="0.35">
      <c r="G295" s="79" t="s">
        <v>3</v>
      </c>
      <c r="H295" s="82" t="s">
        <v>128</v>
      </c>
      <c r="I295" s="79" t="s">
        <v>110</v>
      </c>
      <c r="J295" s="79" t="str">
        <f>IF('New GL Gauge'!$H$3&lt;2025,"Cultural Venues","Concert Halls")</f>
        <v>Concert Halls</v>
      </c>
      <c r="K295" s="79" t="str">
        <f>IF('New GL Gauge'!$H$3&lt;2025,"Cultural Venues Operations","Concert Halls - Operations")</f>
        <v>Concert Halls - Operations</v>
      </c>
      <c r="L295" s="79" t="str">
        <f>IF('New GL Gauge'!$H$3&lt;2025,"Cultural Venues Operations","Concert Halls - Operations")</f>
        <v>Concert Halls - Operations</v>
      </c>
      <c r="M295" s="2" t="s">
        <v>76</v>
      </c>
      <c r="N295" s="2">
        <v>24</v>
      </c>
      <c r="O295" s="6">
        <f t="shared" si="69"/>
        <v>15</v>
      </c>
      <c r="P295" s="2">
        <v>7</v>
      </c>
      <c r="Q295" s="2">
        <v>6</v>
      </c>
      <c r="R295" s="2">
        <v>2</v>
      </c>
      <c r="S295" s="2">
        <v>0</v>
      </c>
      <c r="T295" s="2">
        <v>0</v>
      </c>
      <c r="U295" s="2">
        <f t="shared" si="74"/>
        <v>13</v>
      </c>
      <c r="V295" s="2">
        <f t="shared" si="75"/>
        <v>2</v>
      </c>
      <c r="W295" s="2">
        <f t="shared" si="76"/>
        <v>0</v>
      </c>
      <c r="Y295" s="5"/>
      <c r="Z295" s="6">
        <f t="shared" si="70"/>
        <v>24</v>
      </c>
      <c r="AA295" s="2">
        <v>13</v>
      </c>
      <c r="AB295" s="2">
        <v>6</v>
      </c>
      <c r="AC295" s="2">
        <v>3</v>
      </c>
      <c r="AD295" s="2">
        <v>1</v>
      </c>
      <c r="AE295" s="2">
        <v>1</v>
      </c>
      <c r="AF295" s="2">
        <f t="shared" si="77"/>
        <v>19</v>
      </c>
      <c r="AG295" s="2">
        <f t="shared" si="78"/>
        <v>3</v>
      </c>
      <c r="AH295" s="2">
        <f t="shared" si="79"/>
        <v>2</v>
      </c>
      <c r="AJ295" s="5"/>
      <c r="AK295" s="2">
        <f t="shared" si="68"/>
        <v>22</v>
      </c>
      <c r="AL295" s="2">
        <v>13</v>
      </c>
      <c r="AM295" s="2">
        <v>7</v>
      </c>
      <c r="AN295" s="2">
        <v>2</v>
      </c>
      <c r="AO295" s="2">
        <v>0</v>
      </c>
      <c r="AP295" s="2">
        <v>0</v>
      </c>
      <c r="AQ295" s="2">
        <f t="shared" si="71"/>
        <v>20</v>
      </c>
      <c r="AR295" s="2">
        <f t="shared" si="72"/>
        <v>2</v>
      </c>
      <c r="AS295" s="2">
        <f t="shared" si="73"/>
        <v>0</v>
      </c>
      <c r="AV295" s="6">
        <f t="shared" si="80"/>
        <v>26</v>
      </c>
      <c r="AW295" s="2">
        <v>7</v>
      </c>
      <c r="AX295" s="2">
        <v>10</v>
      </c>
      <c r="AY295" s="2">
        <v>3</v>
      </c>
      <c r="AZ295" s="2">
        <v>2</v>
      </c>
      <c r="BA295" s="2">
        <v>4</v>
      </c>
      <c r="BB295" s="2">
        <f t="shared" si="81"/>
        <v>17</v>
      </c>
      <c r="BC295" s="2">
        <f t="shared" si="82"/>
        <v>3</v>
      </c>
      <c r="BD295" s="2">
        <f t="shared" si="83"/>
        <v>6</v>
      </c>
      <c r="BF295" s="5"/>
    </row>
    <row r="296" spans="7:58" x14ac:dyDescent="0.35">
      <c r="G296" s="79" t="s">
        <v>3</v>
      </c>
      <c r="H296" s="82" t="s">
        <v>128</v>
      </c>
      <c r="I296" s="79" t="s">
        <v>110</v>
      </c>
      <c r="J296" s="79" t="str">
        <f>IF('New GL Gauge'!$H$3&lt;2025,"Cultural Venues","Concert Halls")</f>
        <v>Concert Halls</v>
      </c>
      <c r="K296" s="79" t="str">
        <f>IF('New GL Gauge'!$H$3&lt;2025,"Cultural Venues Operations","Concert Halls - Operations")</f>
        <v>Concert Halls - Operations</v>
      </c>
      <c r="L296" s="79" t="str">
        <f>IF('New GL Gauge'!$H$3&lt;2025,"Cultural Venues Operations","Concert Halls - Operations")</f>
        <v>Concert Halls - Operations</v>
      </c>
      <c r="M296" s="2" t="s">
        <v>76</v>
      </c>
      <c r="N296" s="2">
        <v>25</v>
      </c>
      <c r="O296" s="6">
        <f t="shared" si="69"/>
        <v>15</v>
      </c>
      <c r="P296" s="2">
        <v>9</v>
      </c>
      <c r="Q296" s="2">
        <v>3</v>
      </c>
      <c r="R296" s="2">
        <v>2</v>
      </c>
      <c r="S296" s="2">
        <v>0</v>
      </c>
      <c r="T296" s="2">
        <v>1</v>
      </c>
      <c r="U296" s="2">
        <f t="shared" si="74"/>
        <v>12</v>
      </c>
      <c r="V296" s="2">
        <f t="shared" si="75"/>
        <v>2</v>
      </c>
      <c r="W296" s="2">
        <f t="shared" si="76"/>
        <v>1</v>
      </c>
      <c r="Y296" s="5"/>
      <c r="Z296" s="6">
        <f t="shared" si="70"/>
        <v>24</v>
      </c>
      <c r="AA296" s="2">
        <v>15</v>
      </c>
      <c r="AB296" s="2">
        <v>5</v>
      </c>
      <c r="AC296" s="2">
        <v>1</v>
      </c>
      <c r="AD296" s="2">
        <v>1</v>
      </c>
      <c r="AE296" s="2">
        <v>2</v>
      </c>
      <c r="AF296" s="2">
        <f t="shared" si="77"/>
        <v>20</v>
      </c>
      <c r="AG296" s="2">
        <f t="shared" si="78"/>
        <v>1</v>
      </c>
      <c r="AH296" s="2">
        <f t="shared" si="79"/>
        <v>3</v>
      </c>
      <c r="AJ296" s="5"/>
      <c r="AK296" s="2">
        <f t="shared" si="68"/>
        <v>22</v>
      </c>
      <c r="AL296" s="2">
        <v>11</v>
      </c>
      <c r="AM296" s="2">
        <v>8</v>
      </c>
      <c r="AN296" s="2">
        <v>2</v>
      </c>
      <c r="AO296" s="2">
        <v>1</v>
      </c>
      <c r="AP296" s="2">
        <v>0</v>
      </c>
      <c r="AQ296" s="2">
        <f t="shared" si="71"/>
        <v>19</v>
      </c>
      <c r="AR296" s="2">
        <f t="shared" si="72"/>
        <v>2</v>
      </c>
      <c r="AS296" s="2">
        <f t="shared" si="73"/>
        <v>1</v>
      </c>
      <c r="AV296" s="6">
        <f t="shared" si="80"/>
        <v>26</v>
      </c>
      <c r="AW296" s="2">
        <v>7</v>
      </c>
      <c r="AX296" s="2">
        <v>8</v>
      </c>
      <c r="AY296" s="2">
        <v>4</v>
      </c>
      <c r="AZ296" s="2">
        <v>4</v>
      </c>
      <c r="BA296" s="2">
        <v>3</v>
      </c>
      <c r="BB296" s="2">
        <f t="shared" si="81"/>
        <v>15</v>
      </c>
      <c r="BC296" s="2">
        <f t="shared" si="82"/>
        <v>4</v>
      </c>
      <c r="BD296" s="2">
        <f t="shared" si="83"/>
        <v>7</v>
      </c>
      <c r="BF296" s="5"/>
    </row>
    <row r="297" spans="7:58" x14ac:dyDescent="0.35">
      <c r="G297" s="79" t="s">
        <v>3</v>
      </c>
      <c r="H297" s="82" t="s">
        <v>128</v>
      </c>
      <c r="I297" s="79" t="s">
        <v>110</v>
      </c>
      <c r="J297" s="79" t="str">
        <f>IF('New GL Gauge'!$H$3&lt;2025,"Cultural Venues","Concert Halls")</f>
        <v>Concert Halls</v>
      </c>
      <c r="K297" s="79" t="str">
        <f>IF('New GL Gauge'!$H$3&lt;2025,"Cultural Venues Operations","Concert Halls - Operations")</f>
        <v>Concert Halls - Operations</v>
      </c>
      <c r="L297" s="79" t="str">
        <f>IF('New GL Gauge'!$H$3&lt;2025,"Cultural Venues Operations","Concert Halls - Operations")</f>
        <v>Concert Halls - Operations</v>
      </c>
      <c r="M297" s="2" t="s">
        <v>76</v>
      </c>
      <c r="N297" s="2">
        <v>26</v>
      </c>
      <c r="O297" s="6">
        <f t="shared" si="69"/>
        <v>15</v>
      </c>
      <c r="P297" s="2">
        <v>8</v>
      </c>
      <c r="Q297" s="2">
        <v>4</v>
      </c>
      <c r="R297" s="2">
        <v>2</v>
      </c>
      <c r="S297" s="2">
        <v>0</v>
      </c>
      <c r="T297" s="2">
        <v>1</v>
      </c>
      <c r="U297" s="2">
        <f t="shared" si="74"/>
        <v>12</v>
      </c>
      <c r="V297" s="2">
        <f t="shared" si="75"/>
        <v>2</v>
      </c>
      <c r="W297" s="2">
        <f t="shared" si="76"/>
        <v>1</v>
      </c>
      <c r="Y297" s="5"/>
      <c r="Z297" s="6">
        <f t="shared" si="70"/>
        <v>24</v>
      </c>
      <c r="AA297" s="2">
        <v>14</v>
      </c>
      <c r="AB297" s="2">
        <v>3</v>
      </c>
      <c r="AC297" s="2">
        <v>4</v>
      </c>
      <c r="AD297" s="2">
        <v>1</v>
      </c>
      <c r="AE297" s="2">
        <v>2</v>
      </c>
      <c r="AF297" s="2">
        <f t="shared" si="77"/>
        <v>17</v>
      </c>
      <c r="AG297" s="2">
        <f t="shared" si="78"/>
        <v>4</v>
      </c>
      <c r="AH297" s="2">
        <f t="shared" si="79"/>
        <v>3</v>
      </c>
      <c r="AJ297" s="5"/>
      <c r="AK297" s="2">
        <f t="shared" si="68"/>
        <v>22</v>
      </c>
      <c r="AL297" s="2">
        <v>13</v>
      </c>
      <c r="AM297" s="2">
        <v>6</v>
      </c>
      <c r="AN297" s="2">
        <v>2</v>
      </c>
      <c r="AO297" s="2">
        <v>1</v>
      </c>
      <c r="AP297" s="2">
        <v>0</v>
      </c>
      <c r="AQ297" s="2">
        <f t="shared" si="71"/>
        <v>19</v>
      </c>
      <c r="AR297" s="2">
        <f t="shared" si="72"/>
        <v>2</v>
      </c>
      <c r="AS297" s="2">
        <f t="shared" si="73"/>
        <v>1</v>
      </c>
      <c r="AV297" s="6">
        <f t="shared" si="80"/>
        <v>26</v>
      </c>
      <c r="AW297" s="2">
        <v>6</v>
      </c>
      <c r="AX297" s="2">
        <v>8</v>
      </c>
      <c r="AY297" s="2">
        <v>4</v>
      </c>
      <c r="AZ297" s="2">
        <v>6</v>
      </c>
      <c r="BA297" s="2">
        <v>2</v>
      </c>
      <c r="BB297" s="2">
        <f t="shared" si="81"/>
        <v>14</v>
      </c>
      <c r="BC297" s="2">
        <f t="shared" si="82"/>
        <v>4</v>
      </c>
      <c r="BD297" s="2">
        <f t="shared" si="83"/>
        <v>8</v>
      </c>
      <c r="BF297" s="5"/>
    </row>
    <row r="298" spans="7:58" x14ac:dyDescent="0.35">
      <c r="G298" s="79" t="s">
        <v>3</v>
      </c>
      <c r="H298" s="82" t="s">
        <v>128</v>
      </c>
      <c r="I298" s="79" t="s">
        <v>110</v>
      </c>
      <c r="J298" s="79" t="str">
        <f>IF('New GL Gauge'!$H$3&lt;2025,"Cultural Venues","Concert Halls")</f>
        <v>Concert Halls</v>
      </c>
      <c r="K298" s="79" t="str">
        <f>IF('New GL Gauge'!$H$3&lt;2025,"Cultural Venues Operations","Concert Halls - Operations")</f>
        <v>Concert Halls - Operations</v>
      </c>
      <c r="L298" s="79" t="str">
        <f>IF('New GL Gauge'!$H$3&lt;2025,"Cultural Venues Operations","Concert Halls - Operations")</f>
        <v>Concert Halls - Operations</v>
      </c>
      <c r="M298" s="2" t="s">
        <v>76</v>
      </c>
      <c r="N298" s="2">
        <v>27</v>
      </c>
      <c r="O298" s="6">
        <f t="shared" si="69"/>
        <v>15</v>
      </c>
      <c r="P298" s="2">
        <v>8</v>
      </c>
      <c r="Q298" s="2">
        <v>4</v>
      </c>
      <c r="R298" s="2">
        <v>2</v>
      </c>
      <c r="S298" s="2">
        <v>1</v>
      </c>
      <c r="T298" s="2">
        <v>0</v>
      </c>
      <c r="U298" s="2">
        <f t="shared" si="74"/>
        <v>12</v>
      </c>
      <c r="V298" s="2">
        <f t="shared" si="75"/>
        <v>2</v>
      </c>
      <c r="W298" s="2">
        <f t="shared" si="76"/>
        <v>1</v>
      </c>
      <c r="Y298" s="5"/>
      <c r="Z298" s="6">
        <f t="shared" si="70"/>
        <v>24</v>
      </c>
      <c r="AA298" s="2">
        <v>12</v>
      </c>
      <c r="AB298" s="2">
        <v>6</v>
      </c>
      <c r="AC298" s="2">
        <v>3</v>
      </c>
      <c r="AD298" s="2">
        <v>1</v>
      </c>
      <c r="AE298" s="2">
        <v>2</v>
      </c>
      <c r="AF298" s="2">
        <f t="shared" si="77"/>
        <v>18</v>
      </c>
      <c r="AG298" s="2">
        <f t="shared" si="78"/>
        <v>3</v>
      </c>
      <c r="AH298" s="2">
        <f t="shared" si="79"/>
        <v>3</v>
      </c>
      <c r="AJ298" s="5"/>
      <c r="AK298" s="2">
        <f t="shared" si="68"/>
        <v>22</v>
      </c>
      <c r="AL298" s="2">
        <v>13</v>
      </c>
      <c r="AM298" s="2">
        <v>3</v>
      </c>
      <c r="AN298" s="2">
        <v>6</v>
      </c>
      <c r="AO298" s="2">
        <v>0</v>
      </c>
      <c r="AP298" s="2">
        <v>0</v>
      </c>
      <c r="AQ298" s="2">
        <f t="shared" si="71"/>
        <v>16</v>
      </c>
      <c r="AR298" s="2">
        <f t="shared" si="72"/>
        <v>6</v>
      </c>
      <c r="AS298" s="2">
        <f t="shared" si="73"/>
        <v>0</v>
      </c>
      <c r="AV298" s="6">
        <f t="shared" si="80"/>
        <v>26</v>
      </c>
      <c r="AW298" s="2">
        <v>6</v>
      </c>
      <c r="AX298" s="2">
        <v>11</v>
      </c>
      <c r="AY298" s="2">
        <v>2</v>
      </c>
      <c r="AZ298" s="2">
        <v>6</v>
      </c>
      <c r="BA298" s="2">
        <v>1</v>
      </c>
      <c r="BB298" s="2">
        <f t="shared" si="81"/>
        <v>17</v>
      </c>
      <c r="BC298" s="2">
        <f t="shared" si="82"/>
        <v>2</v>
      </c>
      <c r="BD298" s="2">
        <f t="shared" si="83"/>
        <v>7</v>
      </c>
      <c r="BF298" s="5"/>
    </row>
    <row r="299" spans="7:58" x14ac:dyDescent="0.35">
      <c r="G299" s="79" t="s">
        <v>3</v>
      </c>
      <c r="H299" s="82" t="s">
        <v>128</v>
      </c>
      <c r="I299" s="79" t="s">
        <v>110</v>
      </c>
      <c r="J299" s="79" t="str">
        <f>IF('New GL Gauge'!$H$3&lt;2025,"Cultural Venues","Concert Halls")</f>
        <v>Concert Halls</v>
      </c>
      <c r="K299" s="79" t="str">
        <f>IF('New GL Gauge'!$H$3&lt;2025,"Cultural Venues Operations","Concert Halls - Operations")</f>
        <v>Concert Halls - Operations</v>
      </c>
      <c r="L299" s="79" t="str">
        <f>IF('New GL Gauge'!$H$3&lt;2025,"Cultural Venues Operations","Concert Halls - Operations")</f>
        <v>Concert Halls - Operations</v>
      </c>
      <c r="M299" s="2" t="s">
        <v>76</v>
      </c>
      <c r="N299" s="2">
        <v>28</v>
      </c>
      <c r="O299" s="6">
        <f t="shared" si="69"/>
        <v>15</v>
      </c>
      <c r="P299" s="2">
        <v>13</v>
      </c>
      <c r="Q299" s="2">
        <v>1</v>
      </c>
      <c r="R299" s="2">
        <v>0</v>
      </c>
      <c r="S299" s="2">
        <v>0</v>
      </c>
      <c r="T299" s="2">
        <v>1</v>
      </c>
      <c r="U299" s="2">
        <f t="shared" si="74"/>
        <v>14</v>
      </c>
      <c r="V299" s="2">
        <f t="shared" si="75"/>
        <v>0</v>
      </c>
      <c r="W299" s="2">
        <f t="shared" si="76"/>
        <v>1</v>
      </c>
      <c r="Y299" s="5"/>
      <c r="Z299" s="6">
        <f t="shared" si="70"/>
        <v>24</v>
      </c>
      <c r="AA299" s="2">
        <v>15</v>
      </c>
      <c r="AB299" s="2">
        <v>8</v>
      </c>
      <c r="AC299" s="2">
        <v>1</v>
      </c>
      <c r="AD299" s="2">
        <v>0</v>
      </c>
      <c r="AE299" s="2">
        <v>0</v>
      </c>
      <c r="AF299" s="2">
        <f t="shared" si="77"/>
        <v>23</v>
      </c>
      <c r="AG299" s="2">
        <f t="shared" si="78"/>
        <v>1</v>
      </c>
      <c r="AH299" s="2">
        <f t="shared" si="79"/>
        <v>0</v>
      </c>
      <c r="AJ299" s="5"/>
      <c r="AK299" s="2">
        <f t="shared" si="68"/>
        <v>22</v>
      </c>
      <c r="AL299" s="2">
        <v>16</v>
      </c>
      <c r="AM299" s="2">
        <v>5</v>
      </c>
      <c r="AN299" s="2">
        <v>1</v>
      </c>
      <c r="AO299" s="2">
        <v>0</v>
      </c>
      <c r="AP299" s="2">
        <v>0</v>
      </c>
      <c r="AQ299" s="2">
        <f t="shared" si="71"/>
        <v>21</v>
      </c>
      <c r="AR299" s="2">
        <f t="shared" si="72"/>
        <v>1</v>
      </c>
      <c r="AS299" s="2">
        <f t="shared" si="73"/>
        <v>0</v>
      </c>
      <c r="AV299" s="6">
        <f t="shared" si="80"/>
        <v>26</v>
      </c>
      <c r="AW299" s="2">
        <v>19</v>
      </c>
      <c r="AX299" s="2">
        <v>3</v>
      </c>
      <c r="AY299" s="2">
        <v>1</v>
      </c>
      <c r="AZ299" s="2">
        <v>2</v>
      </c>
      <c r="BA299" s="2">
        <v>1</v>
      </c>
      <c r="BB299" s="2">
        <f t="shared" si="81"/>
        <v>22</v>
      </c>
      <c r="BC299" s="2">
        <f t="shared" si="82"/>
        <v>1</v>
      </c>
      <c r="BD299" s="2">
        <f t="shared" si="83"/>
        <v>3</v>
      </c>
      <c r="BF299" s="5"/>
    </row>
    <row r="300" spans="7:58" x14ac:dyDescent="0.35">
      <c r="G300" s="79" t="s">
        <v>3</v>
      </c>
      <c r="H300" s="82" t="s">
        <v>128</v>
      </c>
      <c r="I300" s="79" t="s">
        <v>110</v>
      </c>
      <c r="J300" s="79" t="str">
        <f>IF('New GL Gauge'!$H$3&lt;2025,"Cultural Venues","Concert Halls")</f>
        <v>Concert Halls</v>
      </c>
      <c r="K300" s="79" t="str">
        <f>IF('New GL Gauge'!$H$3&lt;2025,"Cultural Venues Operations","Concert Halls - Operations")</f>
        <v>Concert Halls - Operations</v>
      </c>
      <c r="L300" s="79" t="str">
        <f>IF('New GL Gauge'!$H$3&lt;2025,"Cultural Venues Operations","Concert Halls - Operations")</f>
        <v>Concert Halls - Operations</v>
      </c>
      <c r="M300" s="2" t="s">
        <v>76</v>
      </c>
      <c r="N300" s="2">
        <v>29</v>
      </c>
      <c r="O300" s="6">
        <f t="shared" si="69"/>
        <v>15</v>
      </c>
      <c r="P300" s="2">
        <v>7</v>
      </c>
      <c r="Q300" s="2">
        <v>4</v>
      </c>
      <c r="R300" s="2">
        <v>3</v>
      </c>
      <c r="S300" s="2">
        <v>0</v>
      </c>
      <c r="T300" s="2">
        <v>1</v>
      </c>
      <c r="U300" s="2">
        <f t="shared" si="74"/>
        <v>11</v>
      </c>
      <c r="V300" s="2">
        <f t="shared" si="75"/>
        <v>3</v>
      </c>
      <c r="W300" s="2">
        <f t="shared" si="76"/>
        <v>1</v>
      </c>
      <c r="Y300" s="5"/>
      <c r="Z300" s="6">
        <f t="shared" si="70"/>
        <v>24</v>
      </c>
      <c r="AA300" s="2">
        <v>9</v>
      </c>
      <c r="AB300" s="2">
        <v>7</v>
      </c>
      <c r="AC300" s="2">
        <v>3</v>
      </c>
      <c r="AD300" s="2">
        <v>3</v>
      </c>
      <c r="AE300" s="2">
        <v>2</v>
      </c>
      <c r="AF300" s="2">
        <f t="shared" si="77"/>
        <v>16</v>
      </c>
      <c r="AG300" s="2">
        <f t="shared" si="78"/>
        <v>3</v>
      </c>
      <c r="AH300" s="2">
        <f t="shared" si="79"/>
        <v>5</v>
      </c>
      <c r="AJ300" s="5"/>
      <c r="AK300" s="2">
        <f t="shared" si="68"/>
        <v>22</v>
      </c>
      <c r="AL300" s="2">
        <v>9</v>
      </c>
      <c r="AM300" s="2">
        <v>8</v>
      </c>
      <c r="AN300" s="2">
        <v>4</v>
      </c>
      <c r="AO300" s="2">
        <v>1</v>
      </c>
      <c r="AP300" s="2">
        <v>0</v>
      </c>
      <c r="AQ300" s="2">
        <f t="shared" si="71"/>
        <v>17</v>
      </c>
      <c r="AR300" s="2">
        <f t="shared" si="72"/>
        <v>4</v>
      </c>
      <c r="AS300" s="2">
        <f t="shared" si="73"/>
        <v>1</v>
      </c>
      <c r="AV300" s="6">
        <f t="shared" si="80"/>
        <v>26</v>
      </c>
      <c r="AW300" s="2">
        <v>7</v>
      </c>
      <c r="AX300" s="2">
        <v>7</v>
      </c>
      <c r="AY300" s="2">
        <v>6</v>
      </c>
      <c r="AZ300" s="2">
        <v>3</v>
      </c>
      <c r="BA300" s="2">
        <v>3</v>
      </c>
      <c r="BB300" s="2">
        <f t="shared" si="81"/>
        <v>14</v>
      </c>
      <c r="BC300" s="2">
        <f t="shared" si="82"/>
        <v>6</v>
      </c>
      <c r="BD300" s="2">
        <f t="shared" si="83"/>
        <v>6</v>
      </c>
      <c r="BF300" s="5"/>
    </row>
    <row r="301" spans="7:58" x14ac:dyDescent="0.35">
      <c r="G301" s="79" t="s">
        <v>3</v>
      </c>
      <c r="H301" s="82" t="s">
        <v>128</v>
      </c>
      <c r="I301" s="79" t="s">
        <v>110</v>
      </c>
      <c r="J301" s="79" t="str">
        <f>IF('New GL Gauge'!$H$3&lt;2025,"Cultural Venues","Concert Halls")</f>
        <v>Concert Halls</v>
      </c>
      <c r="K301" s="79" t="str">
        <f>IF('New GL Gauge'!$H$3&lt;2025,"Cultural Venues Operations","Concert Halls - Operations")</f>
        <v>Concert Halls - Operations</v>
      </c>
      <c r="L301" s="79" t="str">
        <f>IF('New GL Gauge'!$H$3&lt;2025,"Cultural Venues Operations","Concert Halls - Operations")</f>
        <v>Concert Halls - Operations</v>
      </c>
      <c r="M301" s="2" t="s">
        <v>76</v>
      </c>
      <c r="N301" s="2">
        <v>30</v>
      </c>
      <c r="O301" s="6">
        <f t="shared" si="69"/>
        <v>15</v>
      </c>
      <c r="P301" s="2">
        <v>8</v>
      </c>
      <c r="Q301" s="2">
        <v>6</v>
      </c>
      <c r="R301" s="2">
        <v>1</v>
      </c>
      <c r="S301" s="2">
        <v>0</v>
      </c>
      <c r="T301" s="2">
        <v>0</v>
      </c>
      <c r="U301" s="2">
        <f t="shared" si="74"/>
        <v>14</v>
      </c>
      <c r="V301" s="2">
        <f t="shared" si="75"/>
        <v>1</v>
      </c>
      <c r="W301" s="2">
        <f t="shared" si="76"/>
        <v>0</v>
      </c>
      <c r="Y301" s="5"/>
      <c r="Z301" s="6">
        <f t="shared" si="70"/>
        <v>24</v>
      </c>
      <c r="AA301" s="2">
        <v>14</v>
      </c>
      <c r="AB301" s="2">
        <v>4</v>
      </c>
      <c r="AC301" s="2">
        <v>3</v>
      </c>
      <c r="AD301" s="2">
        <v>1</v>
      </c>
      <c r="AE301" s="2">
        <v>2</v>
      </c>
      <c r="AF301" s="2">
        <f t="shared" si="77"/>
        <v>18</v>
      </c>
      <c r="AG301" s="2">
        <f t="shared" si="78"/>
        <v>3</v>
      </c>
      <c r="AH301" s="2">
        <f t="shared" si="79"/>
        <v>3</v>
      </c>
      <c r="AJ301" s="5"/>
      <c r="AK301" s="2">
        <f t="shared" si="68"/>
        <v>22</v>
      </c>
      <c r="AL301" s="2">
        <v>11</v>
      </c>
      <c r="AM301" s="2">
        <v>4</v>
      </c>
      <c r="AN301" s="2">
        <v>6</v>
      </c>
      <c r="AO301" s="2">
        <v>1</v>
      </c>
      <c r="AP301" s="2">
        <v>0</v>
      </c>
      <c r="AQ301" s="2">
        <f t="shared" si="71"/>
        <v>15</v>
      </c>
      <c r="AR301" s="2">
        <f t="shared" si="72"/>
        <v>6</v>
      </c>
      <c r="AS301" s="2">
        <f t="shared" si="73"/>
        <v>1</v>
      </c>
      <c r="AV301" s="6">
        <f t="shared" si="80"/>
        <v>26</v>
      </c>
      <c r="AW301" s="2">
        <v>8</v>
      </c>
      <c r="AX301" s="2">
        <v>6</v>
      </c>
      <c r="AY301" s="2">
        <v>5</v>
      </c>
      <c r="AZ301" s="2">
        <v>3</v>
      </c>
      <c r="BA301" s="2">
        <v>4</v>
      </c>
      <c r="BB301" s="2">
        <f t="shared" si="81"/>
        <v>14</v>
      </c>
      <c r="BC301" s="2">
        <f t="shared" si="82"/>
        <v>5</v>
      </c>
      <c r="BD301" s="2">
        <f t="shared" si="83"/>
        <v>7</v>
      </c>
      <c r="BF301" s="5"/>
    </row>
    <row r="302" spans="7:58" x14ac:dyDescent="0.35">
      <c r="G302" s="79" t="s">
        <v>3</v>
      </c>
      <c r="H302" s="82" t="s">
        <v>128</v>
      </c>
      <c r="I302" s="79" t="s">
        <v>110</v>
      </c>
      <c r="J302" s="79" t="str">
        <f>IF('New GL Gauge'!$H$3&lt;2025,"Cultural Venues","Concert Halls")</f>
        <v>Concert Halls</v>
      </c>
      <c r="K302" s="79" t="str">
        <f>IF('New GL Gauge'!$H$3&lt;2025,"Cultural Venues Operations - Bank","Concert Halls - Bank")</f>
        <v>Concert Halls - Bank</v>
      </c>
      <c r="L302" s="79" t="str">
        <f>IF('New GL Gauge'!$H$3&lt;2025,"Cultural Venues Operations - Bank","Concert Halls - Bank")</f>
        <v>Concert Halls - Bank</v>
      </c>
      <c r="M302" s="2" t="s">
        <v>3</v>
      </c>
      <c r="N302" s="2">
        <v>1</v>
      </c>
      <c r="O302" s="6">
        <f t="shared" si="69"/>
        <v>0</v>
      </c>
      <c r="P302" s="2">
        <v>0</v>
      </c>
      <c r="Q302" s="2">
        <v>0</v>
      </c>
      <c r="R302" s="2">
        <v>0</v>
      </c>
      <c r="S302" s="2">
        <v>0</v>
      </c>
      <c r="T302" s="2">
        <v>0</v>
      </c>
      <c r="U302" s="2">
        <f t="shared" si="74"/>
        <v>0</v>
      </c>
      <c r="V302" s="2">
        <f t="shared" si="75"/>
        <v>0</v>
      </c>
      <c r="W302" s="2">
        <f t="shared" si="76"/>
        <v>0</v>
      </c>
      <c r="X302" s="2">
        <f>MAX(O302:O331)</f>
        <v>0</v>
      </c>
      <c r="Y302" s="5">
        <v>0</v>
      </c>
      <c r="Z302" s="6">
        <f t="shared" si="70"/>
        <v>21</v>
      </c>
      <c r="AA302" s="2">
        <v>0</v>
      </c>
      <c r="AB302" s="2">
        <v>6</v>
      </c>
      <c r="AC302" s="2">
        <v>5</v>
      </c>
      <c r="AD302" s="2">
        <v>8</v>
      </c>
      <c r="AE302" s="2">
        <v>2</v>
      </c>
      <c r="AF302" s="2">
        <f t="shared" si="77"/>
        <v>6</v>
      </c>
      <c r="AG302" s="2">
        <f t="shared" si="78"/>
        <v>5</v>
      </c>
      <c r="AH302" s="2">
        <f t="shared" si="79"/>
        <v>10</v>
      </c>
      <c r="AI302" s="2">
        <f>MAX(Z302:Z331)</f>
        <v>21</v>
      </c>
      <c r="AJ302" s="5">
        <v>213</v>
      </c>
      <c r="AK302" s="2">
        <f t="shared" si="68"/>
        <v>28</v>
      </c>
      <c r="AL302" s="2">
        <v>4</v>
      </c>
      <c r="AM302" s="2">
        <v>12</v>
      </c>
      <c r="AN302" s="2">
        <v>4</v>
      </c>
      <c r="AO302" s="2">
        <v>6</v>
      </c>
      <c r="AP302" s="2">
        <v>2</v>
      </c>
      <c r="AQ302" s="2">
        <f t="shared" si="71"/>
        <v>16</v>
      </c>
      <c r="AR302" s="2">
        <f t="shared" si="72"/>
        <v>4</v>
      </c>
      <c r="AS302" s="2">
        <f t="shared" si="73"/>
        <v>8</v>
      </c>
      <c r="AT302" s="2">
        <f>ROUND(SUM(AK302:AK331)/30,0)</f>
        <v>28</v>
      </c>
      <c r="AU302" s="2">
        <v>127</v>
      </c>
      <c r="AV302" s="6">
        <f t="shared" si="80"/>
        <v>21</v>
      </c>
      <c r="AW302" s="2">
        <v>9</v>
      </c>
      <c r="AX302" s="2">
        <v>5</v>
      </c>
      <c r="AY302" s="2">
        <v>5</v>
      </c>
      <c r="AZ302" s="2">
        <v>1</v>
      </c>
      <c r="BA302" s="2">
        <v>1</v>
      </c>
      <c r="BB302" s="2">
        <f t="shared" si="81"/>
        <v>14</v>
      </c>
      <c r="BC302" s="2">
        <f t="shared" si="82"/>
        <v>5</v>
      </c>
      <c r="BD302" s="2">
        <f t="shared" si="83"/>
        <v>2</v>
      </c>
      <c r="BE302" s="2">
        <f>ROUND(SUM(AV302:AV331)/30,0)</f>
        <v>21</v>
      </c>
      <c r="BF302" s="5">
        <v>130</v>
      </c>
    </row>
    <row r="303" spans="7:58" x14ac:dyDescent="0.35">
      <c r="G303" s="79" t="s">
        <v>3</v>
      </c>
      <c r="H303" s="82" t="s">
        <v>128</v>
      </c>
      <c r="I303" s="79" t="s">
        <v>110</v>
      </c>
      <c r="J303" s="79" t="str">
        <f>IF('New GL Gauge'!$H$3&lt;2025,"Cultural Venues","Concert Halls")</f>
        <v>Concert Halls</v>
      </c>
      <c r="K303" s="79" t="str">
        <f>IF('New GL Gauge'!$H$3&lt;2025,"Cultural Venues Operations - Bank","Concert Halls - Bank")</f>
        <v>Concert Halls - Bank</v>
      </c>
      <c r="L303" s="79" t="str">
        <f>IF('New GL Gauge'!$H$3&lt;2025,"Cultural Venues Operations - Bank","Concert Halls - Bank")</f>
        <v>Concert Halls - Bank</v>
      </c>
      <c r="M303" s="2" t="s">
        <v>3</v>
      </c>
      <c r="N303" s="2">
        <v>2</v>
      </c>
      <c r="O303" s="6">
        <f t="shared" si="69"/>
        <v>0</v>
      </c>
      <c r="P303" s="2">
        <v>0</v>
      </c>
      <c r="Q303" s="2">
        <v>0</v>
      </c>
      <c r="R303" s="2">
        <v>0</v>
      </c>
      <c r="S303" s="2">
        <v>0</v>
      </c>
      <c r="T303" s="2">
        <v>0</v>
      </c>
      <c r="U303" s="2">
        <f t="shared" si="74"/>
        <v>0</v>
      </c>
      <c r="V303" s="2">
        <f t="shared" si="75"/>
        <v>0</v>
      </c>
      <c r="W303" s="2">
        <f t="shared" si="76"/>
        <v>0</v>
      </c>
      <c r="Y303" s="5"/>
      <c r="Z303" s="6">
        <f t="shared" si="70"/>
        <v>21</v>
      </c>
      <c r="AA303" s="2">
        <v>1</v>
      </c>
      <c r="AB303" s="2">
        <v>4</v>
      </c>
      <c r="AC303" s="2">
        <v>8</v>
      </c>
      <c r="AD303" s="2">
        <v>5</v>
      </c>
      <c r="AE303" s="2">
        <v>3</v>
      </c>
      <c r="AF303" s="2">
        <f t="shared" si="77"/>
        <v>5</v>
      </c>
      <c r="AG303" s="2">
        <f t="shared" si="78"/>
        <v>8</v>
      </c>
      <c r="AH303" s="2">
        <f t="shared" si="79"/>
        <v>8</v>
      </c>
      <c r="AJ303" s="5"/>
      <c r="AK303" s="2">
        <f t="shared" si="68"/>
        <v>28</v>
      </c>
      <c r="AL303" s="2">
        <v>3</v>
      </c>
      <c r="AM303" s="2">
        <v>7</v>
      </c>
      <c r="AN303" s="2">
        <v>8</v>
      </c>
      <c r="AO303" s="2">
        <v>6</v>
      </c>
      <c r="AP303" s="2">
        <v>4</v>
      </c>
      <c r="AQ303" s="2">
        <f t="shared" si="71"/>
        <v>10</v>
      </c>
      <c r="AR303" s="2">
        <f t="shared" si="72"/>
        <v>8</v>
      </c>
      <c r="AS303" s="2">
        <f t="shared" si="73"/>
        <v>10</v>
      </c>
      <c r="AV303" s="6">
        <f t="shared" si="80"/>
        <v>21</v>
      </c>
      <c r="AW303" s="2">
        <v>7</v>
      </c>
      <c r="AX303" s="2">
        <v>6</v>
      </c>
      <c r="AY303" s="2">
        <v>5</v>
      </c>
      <c r="AZ303" s="2">
        <v>1</v>
      </c>
      <c r="BA303" s="2">
        <v>2</v>
      </c>
      <c r="BB303" s="2">
        <f t="shared" si="81"/>
        <v>13</v>
      </c>
      <c r="BC303" s="2">
        <f t="shared" si="82"/>
        <v>5</v>
      </c>
      <c r="BD303" s="2">
        <f t="shared" si="83"/>
        <v>3</v>
      </c>
      <c r="BF303" s="5"/>
    </row>
    <row r="304" spans="7:58" x14ac:dyDescent="0.35">
      <c r="G304" s="79" t="s">
        <v>3</v>
      </c>
      <c r="H304" s="82" t="s">
        <v>128</v>
      </c>
      <c r="I304" s="79" t="s">
        <v>110</v>
      </c>
      <c r="J304" s="79" t="str">
        <f>IF('New GL Gauge'!$H$3&lt;2025,"Cultural Venues","Concert Halls")</f>
        <v>Concert Halls</v>
      </c>
      <c r="K304" s="79" t="str">
        <f>IF('New GL Gauge'!$H$3&lt;2025,"Cultural Venues Operations - Bank","Concert Halls - Bank")</f>
        <v>Concert Halls - Bank</v>
      </c>
      <c r="L304" s="79" t="str">
        <f>IF('New GL Gauge'!$H$3&lt;2025,"Cultural Venues Operations - Bank","Concert Halls - Bank")</f>
        <v>Concert Halls - Bank</v>
      </c>
      <c r="M304" s="2" t="s">
        <v>3</v>
      </c>
      <c r="N304" s="2">
        <v>3</v>
      </c>
      <c r="O304" s="6">
        <f t="shared" si="69"/>
        <v>0</v>
      </c>
      <c r="P304" s="2">
        <v>0</v>
      </c>
      <c r="Q304" s="2">
        <v>0</v>
      </c>
      <c r="R304" s="2">
        <v>0</v>
      </c>
      <c r="S304" s="2">
        <v>0</v>
      </c>
      <c r="T304" s="2">
        <v>0</v>
      </c>
      <c r="U304" s="2">
        <f t="shared" si="74"/>
        <v>0</v>
      </c>
      <c r="V304" s="2">
        <f t="shared" si="75"/>
        <v>0</v>
      </c>
      <c r="W304" s="2">
        <f t="shared" si="76"/>
        <v>0</v>
      </c>
      <c r="Y304" s="5"/>
      <c r="Z304" s="6">
        <f t="shared" si="70"/>
        <v>21</v>
      </c>
      <c r="AA304" s="2">
        <v>6</v>
      </c>
      <c r="AB304" s="2">
        <v>10</v>
      </c>
      <c r="AC304" s="2">
        <v>2</v>
      </c>
      <c r="AD304" s="2">
        <v>2</v>
      </c>
      <c r="AE304" s="2">
        <v>1</v>
      </c>
      <c r="AF304" s="2">
        <f t="shared" si="77"/>
        <v>16</v>
      </c>
      <c r="AG304" s="2">
        <f t="shared" si="78"/>
        <v>2</v>
      </c>
      <c r="AH304" s="2">
        <f t="shared" si="79"/>
        <v>3</v>
      </c>
      <c r="AJ304" s="5"/>
      <c r="AK304" s="2">
        <f t="shared" si="68"/>
        <v>28</v>
      </c>
      <c r="AL304" s="2">
        <v>13</v>
      </c>
      <c r="AM304" s="2">
        <v>6</v>
      </c>
      <c r="AN304" s="2">
        <v>6</v>
      </c>
      <c r="AO304" s="2">
        <v>2</v>
      </c>
      <c r="AP304" s="2">
        <v>1</v>
      </c>
      <c r="AQ304" s="2">
        <f t="shared" si="71"/>
        <v>19</v>
      </c>
      <c r="AR304" s="2">
        <f t="shared" si="72"/>
        <v>6</v>
      </c>
      <c r="AS304" s="2">
        <f t="shared" si="73"/>
        <v>3</v>
      </c>
      <c r="AV304" s="6">
        <f t="shared" si="80"/>
        <v>21</v>
      </c>
      <c r="AW304" s="2">
        <v>15</v>
      </c>
      <c r="AX304" s="2">
        <v>3</v>
      </c>
      <c r="AY304" s="2">
        <v>2</v>
      </c>
      <c r="AZ304" s="2">
        <v>1</v>
      </c>
      <c r="BA304" s="2">
        <v>0</v>
      </c>
      <c r="BB304" s="2">
        <f t="shared" si="81"/>
        <v>18</v>
      </c>
      <c r="BC304" s="2">
        <f t="shared" si="82"/>
        <v>2</v>
      </c>
      <c r="BD304" s="2">
        <f t="shared" si="83"/>
        <v>1</v>
      </c>
      <c r="BF304" s="5"/>
    </row>
    <row r="305" spans="7:58" x14ac:dyDescent="0.35">
      <c r="G305" s="79" t="s">
        <v>3</v>
      </c>
      <c r="H305" s="82" t="s">
        <v>128</v>
      </c>
      <c r="I305" s="79" t="s">
        <v>110</v>
      </c>
      <c r="J305" s="79" t="str">
        <f>IF('New GL Gauge'!$H$3&lt;2025,"Cultural Venues","Concert Halls")</f>
        <v>Concert Halls</v>
      </c>
      <c r="K305" s="79" t="str">
        <f>IF('New GL Gauge'!$H$3&lt;2025,"Cultural Venues Operations - Bank","Concert Halls - Bank")</f>
        <v>Concert Halls - Bank</v>
      </c>
      <c r="L305" s="79" t="str">
        <f>IF('New GL Gauge'!$H$3&lt;2025,"Cultural Venues Operations - Bank","Concert Halls - Bank")</f>
        <v>Concert Halls - Bank</v>
      </c>
      <c r="M305" s="2" t="s">
        <v>3</v>
      </c>
      <c r="N305" s="2">
        <v>4</v>
      </c>
      <c r="O305" s="6">
        <f t="shared" si="69"/>
        <v>0</v>
      </c>
      <c r="P305" s="2">
        <v>0</v>
      </c>
      <c r="Q305" s="2">
        <v>0</v>
      </c>
      <c r="R305" s="2">
        <v>0</v>
      </c>
      <c r="S305" s="2">
        <v>0</v>
      </c>
      <c r="T305" s="2">
        <v>0</v>
      </c>
      <c r="U305" s="2">
        <f t="shared" si="74"/>
        <v>0</v>
      </c>
      <c r="V305" s="2">
        <f t="shared" si="75"/>
        <v>0</v>
      </c>
      <c r="W305" s="2">
        <f t="shared" si="76"/>
        <v>0</v>
      </c>
      <c r="Y305" s="5"/>
      <c r="Z305" s="6">
        <f t="shared" si="70"/>
        <v>21</v>
      </c>
      <c r="AA305" s="2">
        <v>10</v>
      </c>
      <c r="AB305" s="2">
        <v>10</v>
      </c>
      <c r="AC305" s="2">
        <v>1</v>
      </c>
      <c r="AD305" s="2">
        <v>0</v>
      </c>
      <c r="AE305" s="2">
        <v>0</v>
      </c>
      <c r="AF305" s="2">
        <f t="shared" si="77"/>
        <v>20</v>
      </c>
      <c r="AG305" s="2">
        <f t="shared" si="78"/>
        <v>1</v>
      </c>
      <c r="AH305" s="2">
        <f t="shared" si="79"/>
        <v>0</v>
      </c>
      <c r="AJ305" s="5"/>
      <c r="AK305" s="2">
        <f t="shared" si="68"/>
        <v>28</v>
      </c>
      <c r="AL305" s="2">
        <v>15</v>
      </c>
      <c r="AM305" s="2">
        <v>10</v>
      </c>
      <c r="AN305" s="2">
        <v>2</v>
      </c>
      <c r="AO305" s="2">
        <v>0</v>
      </c>
      <c r="AP305" s="2">
        <v>1</v>
      </c>
      <c r="AQ305" s="2">
        <f t="shared" si="71"/>
        <v>25</v>
      </c>
      <c r="AR305" s="2">
        <f t="shared" si="72"/>
        <v>2</v>
      </c>
      <c r="AS305" s="2">
        <f t="shared" si="73"/>
        <v>1</v>
      </c>
      <c r="AV305" s="6">
        <f t="shared" si="80"/>
        <v>21</v>
      </c>
      <c r="AW305" s="2">
        <v>18</v>
      </c>
      <c r="AX305" s="2">
        <v>3</v>
      </c>
      <c r="AY305" s="2">
        <v>0</v>
      </c>
      <c r="AZ305" s="2">
        <v>0</v>
      </c>
      <c r="BA305" s="2">
        <v>0</v>
      </c>
      <c r="BB305" s="2">
        <f t="shared" si="81"/>
        <v>21</v>
      </c>
      <c r="BC305" s="2">
        <f t="shared" si="82"/>
        <v>0</v>
      </c>
      <c r="BD305" s="2">
        <f t="shared" si="83"/>
        <v>0</v>
      </c>
      <c r="BF305" s="5"/>
    </row>
    <row r="306" spans="7:58" x14ac:dyDescent="0.35">
      <c r="G306" s="79" t="s">
        <v>3</v>
      </c>
      <c r="H306" s="82" t="s">
        <v>128</v>
      </c>
      <c r="I306" s="79" t="s">
        <v>110</v>
      </c>
      <c r="J306" s="79" t="str">
        <f>IF('New GL Gauge'!$H$3&lt;2025,"Cultural Venues","Concert Halls")</f>
        <v>Concert Halls</v>
      </c>
      <c r="K306" s="79" t="str">
        <f>IF('New GL Gauge'!$H$3&lt;2025,"Cultural Venues Operations - Bank","Concert Halls - Bank")</f>
        <v>Concert Halls - Bank</v>
      </c>
      <c r="L306" s="79" t="str">
        <f>IF('New GL Gauge'!$H$3&lt;2025,"Cultural Venues Operations - Bank","Concert Halls - Bank")</f>
        <v>Concert Halls - Bank</v>
      </c>
      <c r="M306" s="2" t="s">
        <v>3</v>
      </c>
      <c r="N306" s="2">
        <v>5</v>
      </c>
      <c r="O306" s="6">
        <f t="shared" si="69"/>
        <v>0</v>
      </c>
      <c r="P306" s="2">
        <v>0</v>
      </c>
      <c r="Q306" s="2">
        <v>0</v>
      </c>
      <c r="R306" s="2">
        <v>0</v>
      </c>
      <c r="S306" s="2">
        <v>0</v>
      </c>
      <c r="T306" s="2">
        <v>0</v>
      </c>
      <c r="U306" s="2">
        <f t="shared" si="74"/>
        <v>0</v>
      </c>
      <c r="V306" s="2">
        <f t="shared" si="75"/>
        <v>0</v>
      </c>
      <c r="W306" s="2">
        <f t="shared" si="76"/>
        <v>0</v>
      </c>
      <c r="Y306" s="5"/>
      <c r="Z306" s="6">
        <f t="shared" si="70"/>
        <v>21</v>
      </c>
      <c r="AA306" s="2">
        <v>5</v>
      </c>
      <c r="AB306" s="2">
        <v>7</v>
      </c>
      <c r="AC306" s="2">
        <v>7</v>
      </c>
      <c r="AD306" s="2">
        <v>2</v>
      </c>
      <c r="AE306" s="2">
        <v>0</v>
      </c>
      <c r="AF306" s="2">
        <f t="shared" si="77"/>
        <v>12</v>
      </c>
      <c r="AG306" s="2">
        <f t="shared" si="78"/>
        <v>7</v>
      </c>
      <c r="AH306" s="2">
        <f t="shared" si="79"/>
        <v>2</v>
      </c>
      <c r="AJ306" s="5"/>
      <c r="AK306" s="2">
        <f t="shared" si="68"/>
        <v>28</v>
      </c>
      <c r="AL306" s="2">
        <v>12</v>
      </c>
      <c r="AM306" s="2">
        <v>9</v>
      </c>
      <c r="AN306" s="2">
        <v>3</v>
      </c>
      <c r="AO306" s="2">
        <v>3</v>
      </c>
      <c r="AP306" s="2">
        <v>1</v>
      </c>
      <c r="AQ306" s="2">
        <f t="shared" si="71"/>
        <v>21</v>
      </c>
      <c r="AR306" s="2">
        <f t="shared" si="72"/>
        <v>3</v>
      </c>
      <c r="AS306" s="2">
        <f t="shared" si="73"/>
        <v>4</v>
      </c>
      <c r="AV306" s="6">
        <f t="shared" si="80"/>
        <v>21</v>
      </c>
      <c r="AW306" s="2">
        <v>15</v>
      </c>
      <c r="AX306" s="2">
        <v>4</v>
      </c>
      <c r="AY306" s="2">
        <v>2</v>
      </c>
      <c r="AZ306" s="2">
        <v>0</v>
      </c>
      <c r="BA306" s="2">
        <v>0</v>
      </c>
      <c r="BB306" s="2">
        <f t="shared" si="81"/>
        <v>19</v>
      </c>
      <c r="BC306" s="2">
        <f t="shared" si="82"/>
        <v>2</v>
      </c>
      <c r="BD306" s="2">
        <f t="shared" si="83"/>
        <v>0</v>
      </c>
      <c r="BF306" s="5"/>
    </row>
    <row r="307" spans="7:58" x14ac:dyDescent="0.35">
      <c r="G307" s="79" t="s">
        <v>3</v>
      </c>
      <c r="H307" s="82" t="s">
        <v>128</v>
      </c>
      <c r="I307" s="79" t="s">
        <v>110</v>
      </c>
      <c r="J307" s="79" t="str">
        <f>IF('New GL Gauge'!$H$3&lt;2025,"Cultural Venues","Concert Halls")</f>
        <v>Concert Halls</v>
      </c>
      <c r="K307" s="79" t="str">
        <f>IF('New GL Gauge'!$H$3&lt;2025,"Cultural Venues Operations - Bank","Concert Halls - Bank")</f>
        <v>Concert Halls - Bank</v>
      </c>
      <c r="L307" s="79" t="str">
        <f>IF('New GL Gauge'!$H$3&lt;2025,"Cultural Venues Operations - Bank","Concert Halls - Bank")</f>
        <v>Concert Halls - Bank</v>
      </c>
      <c r="M307" s="2" t="s">
        <v>3</v>
      </c>
      <c r="N307" s="2">
        <v>6</v>
      </c>
      <c r="O307" s="6">
        <f t="shared" si="69"/>
        <v>0</v>
      </c>
      <c r="P307" s="2">
        <v>0</v>
      </c>
      <c r="Q307" s="2">
        <v>0</v>
      </c>
      <c r="R307" s="2">
        <v>0</v>
      </c>
      <c r="S307" s="2">
        <v>0</v>
      </c>
      <c r="T307" s="2">
        <v>0</v>
      </c>
      <c r="U307" s="2">
        <f t="shared" si="74"/>
        <v>0</v>
      </c>
      <c r="V307" s="2">
        <f t="shared" si="75"/>
        <v>0</v>
      </c>
      <c r="W307" s="2">
        <f t="shared" si="76"/>
        <v>0</v>
      </c>
      <c r="Y307" s="5"/>
      <c r="Z307" s="6">
        <f t="shared" si="70"/>
        <v>21</v>
      </c>
      <c r="AA307" s="2">
        <v>5</v>
      </c>
      <c r="AB307" s="2">
        <v>7</v>
      </c>
      <c r="AC307" s="2">
        <v>5</v>
      </c>
      <c r="AD307" s="2">
        <v>3</v>
      </c>
      <c r="AE307" s="2">
        <v>1</v>
      </c>
      <c r="AF307" s="2">
        <f t="shared" si="77"/>
        <v>12</v>
      </c>
      <c r="AG307" s="2">
        <f t="shared" si="78"/>
        <v>5</v>
      </c>
      <c r="AH307" s="2">
        <f t="shared" si="79"/>
        <v>4</v>
      </c>
      <c r="AJ307" s="5"/>
      <c r="AK307" s="2">
        <f t="shared" si="68"/>
        <v>28</v>
      </c>
      <c r="AL307" s="2">
        <v>10</v>
      </c>
      <c r="AM307" s="2">
        <v>7</v>
      </c>
      <c r="AN307" s="2">
        <v>7</v>
      </c>
      <c r="AO307" s="2">
        <v>2</v>
      </c>
      <c r="AP307" s="2">
        <v>2</v>
      </c>
      <c r="AQ307" s="2">
        <f t="shared" si="71"/>
        <v>17</v>
      </c>
      <c r="AR307" s="2">
        <f t="shared" si="72"/>
        <v>7</v>
      </c>
      <c r="AS307" s="2">
        <f t="shared" si="73"/>
        <v>4</v>
      </c>
      <c r="AV307" s="6">
        <f t="shared" si="80"/>
        <v>21</v>
      </c>
      <c r="AW307" s="2">
        <v>11</v>
      </c>
      <c r="AX307" s="2">
        <v>5</v>
      </c>
      <c r="AY307" s="2">
        <v>3</v>
      </c>
      <c r="AZ307" s="2">
        <v>1</v>
      </c>
      <c r="BA307" s="2">
        <v>1</v>
      </c>
      <c r="BB307" s="2">
        <f t="shared" si="81"/>
        <v>16</v>
      </c>
      <c r="BC307" s="2">
        <f t="shared" si="82"/>
        <v>3</v>
      </c>
      <c r="BD307" s="2">
        <f t="shared" si="83"/>
        <v>2</v>
      </c>
      <c r="BF307" s="5"/>
    </row>
    <row r="308" spans="7:58" x14ac:dyDescent="0.35">
      <c r="G308" s="79" t="s">
        <v>3</v>
      </c>
      <c r="H308" s="82" t="s">
        <v>128</v>
      </c>
      <c r="I308" s="79" t="s">
        <v>110</v>
      </c>
      <c r="J308" s="79" t="str">
        <f>IF('New GL Gauge'!$H$3&lt;2025,"Cultural Venues","Concert Halls")</f>
        <v>Concert Halls</v>
      </c>
      <c r="K308" s="79" t="str">
        <f>IF('New GL Gauge'!$H$3&lt;2025,"Cultural Venues Operations - Bank","Concert Halls - Bank")</f>
        <v>Concert Halls - Bank</v>
      </c>
      <c r="L308" s="79" t="str">
        <f>IF('New GL Gauge'!$H$3&lt;2025,"Cultural Venues Operations - Bank","Concert Halls - Bank")</f>
        <v>Concert Halls - Bank</v>
      </c>
      <c r="M308" s="2" t="s">
        <v>3</v>
      </c>
      <c r="N308" s="2">
        <v>7</v>
      </c>
      <c r="O308" s="6">
        <f t="shared" si="69"/>
        <v>0</v>
      </c>
      <c r="P308" s="2">
        <v>0</v>
      </c>
      <c r="Q308" s="2">
        <v>0</v>
      </c>
      <c r="R308" s="2">
        <v>0</v>
      </c>
      <c r="S308" s="2">
        <v>0</v>
      </c>
      <c r="T308" s="2">
        <v>0</v>
      </c>
      <c r="U308" s="2">
        <f t="shared" si="74"/>
        <v>0</v>
      </c>
      <c r="V308" s="2">
        <f t="shared" si="75"/>
        <v>0</v>
      </c>
      <c r="W308" s="2">
        <f t="shared" si="76"/>
        <v>0</v>
      </c>
      <c r="Y308" s="5"/>
      <c r="Z308" s="6">
        <f t="shared" si="70"/>
        <v>21</v>
      </c>
      <c r="AA308" s="2">
        <v>8</v>
      </c>
      <c r="AB308" s="2">
        <v>7</v>
      </c>
      <c r="AC308" s="2">
        <v>4</v>
      </c>
      <c r="AD308" s="2">
        <v>2</v>
      </c>
      <c r="AE308" s="2">
        <v>0</v>
      </c>
      <c r="AF308" s="2">
        <f t="shared" si="77"/>
        <v>15</v>
      </c>
      <c r="AG308" s="2">
        <f t="shared" si="78"/>
        <v>4</v>
      </c>
      <c r="AH308" s="2">
        <f t="shared" si="79"/>
        <v>2</v>
      </c>
      <c r="AJ308" s="5"/>
      <c r="AK308" s="2">
        <f t="shared" si="68"/>
        <v>28</v>
      </c>
      <c r="AL308" s="2">
        <v>18</v>
      </c>
      <c r="AM308" s="2">
        <v>4</v>
      </c>
      <c r="AN308" s="2">
        <v>3</v>
      </c>
      <c r="AO308" s="2">
        <v>1</v>
      </c>
      <c r="AP308" s="2">
        <v>2</v>
      </c>
      <c r="AQ308" s="2">
        <f t="shared" si="71"/>
        <v>22</v>
      </c>
      <c r="AR308" s="2">
        <f t="shared" si="72"/>
        <v>3</v>
      </c>
      <c r="AS308" s="2">
        <f t="shared" si="73"/>
        <v>3</v>
      </c>
      <c r="AV308" s="6">
        <f t="shared" si="80"/>
        <v>21</v>
      </c>
      <c r="AW308" s="2">
        <v>15</v>
      </c>
      <c r="AX308" s="2">
        <v>1</v>
      </c>
      <c r="AY308" s="2">
        <v>2</v>
      </c>
      <c r="AZ308" s="2">
        <v>2</v>
      </c>
      <c r="BA308" s="2">
        <v>1</v>
      </c>
      <c r="BB308" s="2">
        <f t="shared" si="81"/>
        <v>16</v>
      </c>
      <c r="BC308" s="2">
        <f t="shared" si="82"/>
        <v>2</v>
      </c>
      <c r="BD308" s="2">
        <f t="shared" si="83"/>
        <v>3</v>
      </c>
      <c r="BF308" s="5"/>
    </row>
    <row r="309" spans="7:58" x14ac:dyDescent="0.35">
      <c r="G309" s="79" t="s">
        <v>3</v>
      </c>
      <c r="H309" s="82" t="s">
        <v>128</v>
      </c>
      <c r="I309" s="79" t="s">
        <v>110</v>
      </c>
      <c r="J309" s="79" t="str">
        <f>IF('New GL Gauge'!$H$3&lt;2025,"Cultural Venues","Concert Halls")</f>
        <v>Concert Halls</v>
      </c>
      <c r="K309" s="79" t="str">
        <f>IF('New GL Gauge'!$H$3&lt;2025,"Cultural Venues Operations - Bank","Concert Halls - Bank")</f>
        <v>Concert Halls - Bank</v>
      </c>
      <c r="L309" s="79" t="str">
        <f>IF('New GL Gauge'!$H$3&lt;2025,"Cultural Venues Operations - Bank","Concert Halls - Bank")</f>
        <v>Concert Halls - Bank</v>
      </c>
      <c r="M309" s="2" t="s">
        <v>3</v>
      </c>
      <c r="N309" s="2">
        <v>8</v>
      </c>
      <c r="O309" s="6">
        <f t="shared" si="69"/>
        <v>0</v>
      </c>
      <c r="P309" s="2">
        <v>0</v>
      </c>
      <c r="Q309" s="2">
        <v>0</v>
      </c>
      <c r="R309" s="2">
        <v>0</v>
      </c>
      <c r="S309" s="2">
        <v>0</v>
      </c>
      <c r="T309" s="2">
        <v>0</v>
      </c>
      <c r="U309" s="2">
        <f t="shared" si="74"/>
        <v>0</v>
      </c>
      <c r="V309" s="2">
        <f t="shared" si="75"/>
        <v>0</v>
      </c>
      <c r="W309" s="2">
        <f t="shared" si="76"/>
        <v>0</v>
      </c>
      <c r="Y309" s="5"/>
      <c r="Z309" s="6">
        <f t="shared" si="70"/>
        <v>21</v>
      </c>
      <c r="AA309" s="2">
        <v>1</v>
      </c>
      <c r="AB309" s="2">
        <v>0</v>
      </c>
      <c r="AC309" s="2">
        <v>9</v>
      </c>
      <c r="AD309" s="2">
        <v>7</v>
      </c>
      <c r="AE309" s="2">
        <v>4</v>
      </c>
      <c r="AF309" s="2">
        <f t="shared" si="77"/>
        <v>1</v>
      </c>
      <c r="AG309" s="2">
        <f t="shared" si="78"/>
        <v>9</v>
      </c>
      <c r="AH309" s="2">
        <f t="shared" si="79"/>
        <v>11</v>
      </c>
      <c r="AJ309" s="5"/>
      <c r="AK309" s="2">
        <f t="shared" si="68"/>
        <v>28</v>
      </c>
      <c r="AL309" s="2">
        <v>6</v>
      </c>
      <c r="AM309" s="2">
        <v>8</v>
      </c>
      <c r="AN309" s="2">
        <v>6</v>
      </c>
      <c r="AO309" s="2">
        <v>5</v>
      </c>
      <c r="AP309" s="2">
        <v>3</v>
      </c>
      <c r="AQ309" s="2">
        <f t="shared" si="71"/>
        <v>14</v>
      </c>
      <c r="AR309" s="2">
        <f t="shared" si="72"/>
        <v>6</v>
      </c>
      <c r="AS309" s="2">
        <f t="shared" si="73"/>
        <v>8</v>
      </c>
      <c r="AV309" s="6">
        <f t="shared" si="80"/>
        <v>21</v>
      </c>
      <c r="AW309" s="2">
        <v>6</v>
      </c>
      <c r="AX309" s="2">
        <v>4</v>
      </c>
      <c r="AY309" s="2">
        <v>5</v>
      </c>
      <c r="AZ309" s="2">
        <v>4</v>
      </c>
      <c r="BA309" s="2">
        <v>2</v>
      </c>
      <c r="BB309" s="2">
        <f t="shared" si="81"/>
        <v>10</v>
      </c>
      <c r="BC309" s="2">
        <f t="shared" si="82"/>
        <v>5</v>
      </c>
      <c r="BD309" s="2">
        <f t="shared" si="83"/>
        <v>6</v>
      </c>
      <c r="BF309" s="5"/>
    </row>
    <row r="310" spans="7:58" x14ac:dyDescent="0.35">
      <c r="G310" s="79" t="s">
        <v>3</v>
      </c>
      <c r="H310" s="82" t="s">
        <v>128</v>
      </c>
      <c r="I310" s="79" t="s">
        <v>110</v>
      </c>
      <c r="J310" s="79" t="str">
        <f>IF('New GL Gauge'!$H$3&lt;2025,"Cultural Venues","Concert Halls")</f>
        <v>Concert Halls</v>
      </c>
      <c r="K310" s="79" t="str">
        <f>IF('New GL Gauge'!$H$3&lt;2025,"Cultural Venues Operations - Bank","Concert Halls - Bank")</f>
        <v>Concert Halls - Bank</v>
      </c>
      <c r="L310" s="79" t="str">
        <f>IF('New GL Gauge'!$H$3&lt;2025,"Cultural Venues Operations - Bank","Concert Halls - Bank")</f>
        <v>Concert Halls - Bank</v>
      </c>
      <c r="M310" s="2" t="s">
        <v>3</v>
      </c>
      <c r="N310" s="2">
        <v>9</v>
      </c>
      <c r="O310" s="6">
        <f t="shared" si="69"/>
        <v>0</v>
      </c>
      <c r="P310" s="2">
        <v>0</v>
      </c>
      <c r="Q310" s="2">
        <v>0</v>
      </c>
      <c r="R310" s="2">
        <v>0</v>
      </c>
      <c r="S310" s="2">
        <v>0</v>
      </c>
      <c r="T310" s="2">
        <v>0</v>
      </c>
      <c r="U310" s="2">
        <f t="shared" si="74"/>
        <v>0</v>
      </c>
      <c r="V310" s="2">
        <f t="shared" si="75"/>
        <v>0</v>
      </c>
      <c r="W310" s="2">
        <f t="shared" si="76"/>
        <v>0</v>
      </c>
      <c r="Y310" s="5"/>
      <c r="Z310" s="6">
        <f t="shared" si="70"/>
        <v>21</v>
      </c>
      <c r="AA310" s="2">
        <v>1</v>
      </c>
      <c r="AB310" s="2">
        <v>2</v>
      </c>
      <c r="AC310" s="2">
        <v>6</v>
      </c>
      <c r="AD310" s="2">
        <v>7</v>
      </c>
      <c r="AE310" s="2">
        <v>5</v>
      </c>
      <c r="AF310" s="2">
        <f t="shared" si="77"/>
        <v>3</v>
      </c>
      <c r="AG310" s="2">
        <f t="shared" si="78"/>
        <v>6</v>
      </c>
      <c r="AH310" s="2">
        <f t="shared" si="79"/>
        <v>12</v>
      </c>
      <c r="AJ310" s="5"/>
      <c r="AK310" s="2">
        <f t="shared" si="68"/>
        <v>28</v>
      </c>
      <c r="AL310" s="2">
        <v>4</v>
      </c>
      <c r="AM310" s="2">
        <v>8</v>
      </c>
      <c r="AN310" s="2">
        <v>8</v>
      </c>
      <c r="AO310" s="2">
        <v>4</v>
      </c>
      <c r="AP310" s="2">
        <v>4</v>
      </c>
      <c r="AQ310" s="2">
        <f t="shared" si="71"/>
        <v>12</v>
      </c>
      <c r="AR310" s="2">
        <f t="shared" si="72"/>
        <v>8</v>
      </c>
      <c r="AS310" s="2">
        <f t="shared" si="73"/>
        <v>8</v>
      </c>
      <c r="AV310" s="6">
        <f t="shared" si="80"/>
        <v>21</v>
      </c>
      <c r="AW310" s="2">
        <v>8</v>
      </c>
      <c r="AX310" s="2">
        <v>3</v>
      </c>
      <c r="AY310" s="2">
        <v>4</v>
      </c>
      <c r="AZ310" s="2">
        <v>2</v>
      </c>
      <c r="BA310" s="2">
        <v>4</v>
      </c>
      <c r="BB310" s="2">
        <f t="shared" si="81"/>
        <v>11</v>
      </c>
      <c r="BC310" s="2">
        <f t="shared" si="82"/>
        <v>4</v>
      </c>
      <c r="BD310" s="2">
        <f t="shared" si="83"/>
        <v>6</v>
      </c>
      <c r="BF310" s="5"/>
    </row>
    <row r="311" spans="7:58" x14ac:dyDescent="0.35">
      <c r="G311" s="79" t="s">
        <v>3</v>
      </c>
      <c r="H311" s="82" t="s">
        <v>128</v>
      </c>
      <c r="I311" s="79" t="s">
        <v>110</v>
      </c>
      <c r="J311" s="79" t="str">
        <f>IF('New GL Gauge'!$H$3&lt;2025,"Cultural Venues","Concert Halls")</f>
        <v>Concert Halls</v>
      </c>
      <c r="K311" s="79" t="str">
        <f>IF('New GL Gauge'!$H$3&lt;2025,"Cultural Venues Operations - Bank","Concert Halls - Bank")</f>
        <v>Concert Halls - Bank</v>
      </c>
      <c r="L311" s="79" t="str">
        <f>IF('New GL Gauge'!$H$3&lt;2025,"Cultural Venues Operations - Bank","Concert Halls - Bank")</f>
        <v>Concert Halls - Bank</v>
      </c>
      <c r="M311" s="2" t="s">
        <v>67</v>
      </c>
      <c r="N311" s="2">
        <v>10</v>
      </c>
      <c r="O311" s="6">
        <f t="shared" si="69"/>
        <v>0</v>
      </c>
      <c r="P311" s="2">
        <v>0</v>
      </c>
      <c r="Q311" s="2">
        <v>0</v>
      </c>
      <c r="R311" s="2">
        <v>0</v>
      </c>
      <c r="S311" s="2">
        <v>0</v>
      </c>
      <c r="T311" s="2">
        <v>0</v>
      </c>
      <c r="U311" s="2">
        <f t="shared" si="74"/>
        <v>0</v>
      </c>
      <c r="V311" s="2">
        <f t="shared" si="75"/>
        <v>0</v>
      </c>
      <c r="W311" s="2">
        <f t="shared" si="76"/>
        <v>0</v>
      </c>
      <c r="Y311" s="5"/>
      <c r="Z311" s="6">
        <f t="shared" si="70"/>
        <v>21</v>
      </c>
      <c r="AA311" s="2">
        <v>12</v>
      </c>
      <c r="AB311" s="2">
        <v>6</v>
      </c>
      <c r="AC311" s="2">
        <v>3</v>
      </c>
      <c r="AD311" s="2">
        <v>0</v>
      </c>
      <c r="AE311" s="2">
        <v>0</v>
      </c>
      <c r="AF311" s="2">
        <f t="shared" si="77"/>
        <v>18</v>
      </c>
      <c r="AG311" s="2">
        <f t="shared" si="78"/>
        <v>3</v>
      </c>
      <c r="AH311" s="2">
        <f t="shared" si="79"/>
        <v>0</v>
      </c>
      <c r="AJ311" s="5"/>
      <c r="AK311" s="2">
        <f t="shared" si="68"/>
        <v>28</v>
      </c>
      <c r="AL311" s="2">
        <v>17</v>
      </c>
      <c r="AM311" s="2">
        <v>8</v>
      </c>
      <c r="AN311" s="2">
        <v>1</v>
      </c>
      <c r="AO311" s="2">
        <v>1</v>
      </c>
      <c r="AP311" s="2">
        <v>1</v>
      </c>
      <c r="AQ311" s="2">
        <f t="shared" si="71"/>
        <v>25</v>
      </c>
      <c r="AR311" s="2">
        <f t="shared" si="72"/>
        <v>1</v>
      </c>
      <c r="AS311" s="2">
        <f t="shared" si="73"/>
        <v>2</v>
      </c>
      <c r="AV311" s="6">
        <f t="shared" si="80"/>
        <v>21</v>
      </c>
      <c r="AW311" s="2">
        <v>16</v>
      </c>
      <c r="AX311" s="2">
        <v>3</v>
      </c>
      <c r="AY311" s="2">
        <v>0</v>
      </c>
      <c r="AZ311" s="2">
        <v>2</v>
      </c>
      <c r="BA311" s="2">
        <v>0</v>
      </c>
      <c r="BB311" s="2">
        <f t="shared" si="81"/>
        <v>19</v>
      </c>
      <c r="BC311" s="2">
        <f t="shared" si="82"/>
        <v>0</v>
      </c>
      <c r="BD311" s="2">
        <f t="shared" si="83"/>
        <v>2</v>
      </c>
      <c r="BF311" s="5"/>
    </row>
    <row r="312" spans="7:58" x14ac:dyDescent="0.35">
      <c r="G312" s="79" t="s">
        <v>3</v>
      </c>
      <c r="H312" s="82" t="s">
        <v>128</v>
      </c>
      <c r="I312" s="79" t="s">
        <v>110</v>
      </c>
      <c r="J312" s="79" t="str">
        <f>IF('New GL Gauge'!$H$3&lt;2025,"Cultural Venues","Concert Halls")</f>
        <v>Concert Halls</v>
      </c>
      <c r="K312" s="79" t="str">
        <f>IF('New GL Gauge'!$H$3&lt;2025,"Cultural Venues Operations - Bank","Concert Halls - Bank")</f>
        <v>Concert Halls - Bank</v>
      </c>
      <c r="L312" s="79" t="str">
        <f>IF('New GL Gauge'!$H$3&lt;2025,"Cultural Venues Operations - Bank","Concert Halls - Bank")</f>
        <v>Concert Halls - Bank</v>
      </c>
      <c r="M312" s="2" t="s">
        <v>67</v>
      </c>
      <c r="N312" s="2">
        <v>11</v>
      </c>
      <c r="O312" s="6">
        <f t="shared" si="69"/>
        <v>0</v>
      </c>
      <c r="P312" s="2">
        <v>0</v>
      </c>
      <c r="Q312" s="2">
        <v>0</v>
      </c>
      <c r="R312" s="2">
        <v>0</v>
      </c>
      <c r="S312" s="2">
        <v>0</v>
      </c>
      <c r="T312" s="2">
        <v>0</v>
      </c>
      <c r="U312" s="2">
        <f t="shared" si="74"/>
        <v>0</v>
      </c>
      <c r="V312" s="2">
        <f t="shared" si="75"/>
        <v>0</v>
      </c>
      <c r="W312" s="2">
        <f t="shared" si="76"/>
        <v>0</v>
      </c>
      <c r="Y312" s="5"/>
      <c r="Z312" s="6">
        <f t="shared" si="70"/>
        <v>21</v>
      </c>
      <c r="AA312" s="2">
        <v>14</v>
      </c>
      <c r="AB312" s="2">
        <v>4</v>
      </c>
      <c r="AC312" s="2">
        <v>3</v>
      </c>
      <c r="AD312" s="2">
        <v>0</v>
      </c>
      <c r="AE312" s="2">
        <v>0</v>
      </c>
      <c r="AF312" s="2">
        <f t="shared" si="77"/>
        <v>18</v>
      </c>
      <c r="AG312" s="2">
        <f t="shared" si="78"/>
        <v>3</v>
      </c>
      <c r="AH312" s="2">
        <f t="shared" si="79"/>
        <v>0</v>
      </c>
      <c r="AJ312" s="5"/>
      <c r="AK312" s="2">
        <f t="shared" si="68"/>
        <v>28</v>
      </c>
      <c r="AL312" s="2">
        <v>17</v>
      </c>
      <c r="AM312" s="2">
        <v>10</v>
      </c>
      <c r="AN312" s="2">
        <v>0</v>
      </c>
      <c r="AO312" s="2">
        <v>0</v>
      </c>
      <c r="AP312" s="2">
        <v>1</v>
      </c>
      <c r="AQ312" s="2">
        <f t="shared" si="71"/>
        <v>27</v>
      </c>
      <c r="AR312" s="2">
        <f t="shared" si="72"/>
        <v>0</v>
      </c>
      <c r="AS312" s="2">
        <f t="shared" si="73"/>
        <v>1</v>
      </c>
      <c r="AV312" s="6">
        <f t="shared" si="80"/>
        <v>21</v>
      </c>
      <c r="AW312" s="2">
        <v>16</v>
      </c>
      <c r="AX312" s="2">
        <v>3</v>
      </c>
      <c r="AY312" s="2">
        <v>0</v>
      </c>
      <c r="AZ312" s="2">
        <v>1</v>
      </c>
      <c r="BA312" s="2">
        <v>1</v>
      </c>
      <c r="BB312" s="2">
        <f t="shared" si="81"/>
        <v>19</v>
      </c>
      <c r="BC312" s="2">
        <f t="shared" si="82"/>
        <v>0</v>
      </c>
      <c r="BD312" s="2">
        <f t="shared" si="83"/>
        <v>2</v>
      </c>
      <c r="BF312" s="5"/>
    </row>
    <row r="313" spans="7:58" x14ac:dyDescent="0.35">
      <c r="G313" s="79" t="s">
        <v>3</v>
      </c>
      <c r="H313" s="82" t="s">
        <v>128</v>
      </c>
      <c r="I313" s="79" t="s">
        <v>110</v>
      </c>
      <c r="J313" s="79" t="str">
        <f>IF('New GL Gauge'!$H$3&lt;2025,"Cultural Venues","Concert Halls")</f>
        <v>Concert Halls</v>
      </c>
      <c r="K313" s="79" t="str">
        <f>IF('New GL Gauge'!$H$3&lt;2025,"Cultural Venues Operations - Bank","Concert Halls - Bank")</f>
        <v>Concert Halls - Bank</v>
      </c>
      <c r="L313" s="79" t="str">
        <f>IF('New GL Gauge'!$H$3&lt;2025,"Cultural Venues Operations - Bank","Concert Halls - Bank")</f>
        <v>Concert Halls - Bank</v>
      </c>
      <c r="M313" s="2" t="s">
        <v>67</v>
      </c>
      <c r="N313" s="2">
        <v>12</v>
      </c>
      <c r="O313" s="6">
        <f t="shared" si="69"/>
        <v>0</v>
      </c>
      <c r="P313" s="2">
        <v>0</v>
      </c>
      <c r="Q313" s="2">
        <v>0</v>
      </c>
      <c r="R313" s="2">
        <v>0</v>
      </c>
      <c r="S313" s="2">
        <v>0</v>
      </c>
      <c r="T313" s="2">
        <v>0</v>
      </c>
      <c r="U313" s="2">
        <f t="shared" si="74"/>
        <v>0</v>
      </c>
      <c r="V313" s="2">
        <f t="shared" si="75"/>
        <v>0</v>
      </c>
      <c r="W313" s="2">
        <f t="shared" si="76"/>
        <v>0</v>
      </c>
      <c r="Y313" s="5"/>
      <c r="Z313" s="6">
        <f t="shared" si="70"/>
        <v>21</v>
      </c>
      <c r="AA313" s="2">
        <v>6</v>
      </c>
      <c r="AB313" s="2">
        <v>8</v>
      </c>
      <c r="AC313" s="2">
        <v>4</v>
      </c>
      <c r="AD313" s="2">
        <v>3</v>
      </c>
      <c r="AE313" s="2">
        <v>0</v>
      </c>
      <c r="AF313" s="2">
        <f t="shared" si="77"/>
        <v>14</v>
      </c>
      <c r="AG313" s="2">
        <f t="shared" si="78"/>
        <v>4</v>
      </c>
      <c r="AH313" s="2">
        <f t="shared" si="79"/>
        <v>3</v>
      </c>
      <c r="AJ313" s="5"/>
      <c r="AK313" s="2">
        <f t="shared" si="68"/>
        <v>28</v>
      </c>
      <c r="AL313" s="2">
        <v>8</v>
      </c>
      <c r="AM313" s="2">
        <v>13</v>
      </c>
      <c r="AN313" s="2">
        <v>3</v>
      </c>
      <c r="AO313" s="2">
        <v>1</v>
      </c>
      <c r="AP313" s="2">
        <v>3</v>
      </c>
      <c r="AQ313" s="2">
        <f t="shared" si="71"/>
        <v>21</v>
      </c>
      <c r="AR313" s="2">
        <f t="shared" si="72"/>
        <v>3</v>
      </c>
      <c r="AS313" s="2">
        <f t="shared" si="73"/>
        <v>4</v>
      </c>
      <c r="AV313" s="6">
        <f t="shared" si="80"/>
        <v>21</v>
      </c>
      <c r="AW313" s="2">
        <v>12</v>
      </c>
      <c r="AX313" s="2">
        <v>6</v>
      </c>
      <c r="AY313" s="2">
        <v>1</v>
      </c>
      <c r="AZ313" s="2">
        <v>1</v>
      </c>
      <c r="BA313" s="2">
        <v>1</v>
      </c>
      <c r="BB313" s="2">
        <f t="shared" si="81"/>
        <v>18</v>
      </c>
      <c r="BC313" s="2">
        <f t="shared" si="82"/>
        <v>1</v>
      </c>
      <c r="BD313" s="2">
        <f t="shared" si="83"/>
        <v>2</v>
      </c>
      <c r="BF313" s="5"/>
    </row>
    <row r="314" spans="7:58" x14ac:dyDescent="0.35">
      <c r="G314" s="79" t="s">
        <v>3</v>
      </c>
      <c r="H314" s="82" t="s">
        <v>128</v>
      </c>
      <c r="I314" s="79" t="s">
        <v>110</v>
      </c>
      <c r="J314" s="79" t="str">
        <f>IF('New GL Gauge'!$H$3&lt;2025,"Cultural Venues","Concert Halls")</f>
        <v>Concert Halls</v>
      </c>
      <c r="K314" s="79" t="str">
        <f>IF('New GL Gauge'!$H$3&lt;2025,"Cultural Venues Operations - Bank","Concert Halls - Bank")</f>
        <v>Concert Halls - Bank</v>
      </c>
      <c r="L314" s="79" t="str">
        <f>IF('New GL Gauge'!$H$3&lt;2025,"Cultural Venues Operations - Bank","Concert Halls - Bank")</f>
        <v>Concert Halls - Bank</v>
      </c>
      <c r="M314" s="2" t="s">
        <v>67</v>
      </c>
      <c r="N314" s="2">
        <v>13</v>
      </c>
      <c r="O314" s="6">
        <f t="shared" si="69"/>
        <v>0</v>
      </c>
      <c r="P314" s="2">
        <v>0</v>
      </c>
      <c r="Q314" s="2">
        <v>0</v>
      </c>
      <c r="R314" s="2">
        <v>0</v>
      </c>
      <c r="S314" s="2">
        <v>0</v>
      </c>
      <c r="T314" s="2">
        <v>0</v>
      </c>
      <c r="U314" s="2">
        <f t="shared" si="74"/>
        <v>0</v>
      </c>
      <c r="V314" s="2">
        <f t="shared" si="75"/>
        <v>0</v>
      </c>
      <c r="W314" s="2">
        <f t="shared" si="76"/>
        <v>0</v>
      </c>
      <c r="Y314" s="5"/>
      <c r="Z314" s="6">
        <f t="shared" si="70"/>
        <v>21</v>
      </c>
      <c r="AA314" s="2">
        <v>5</v>
      </c>
      <c r="AB314" s="2">
        <v>8</v>
      </c>
      <c r="AC314" s="2">
        <v>7</v>
      </c>
      <c r="AD314" s="2">
        <v>1</v>
      </c>
      <c r="AE314" s="2">
        <v>0</v>
      </c>
      <c r="AF314" s="2">
        <f t="shared" si="77"/>
        <v>13</v>
      </c>
      <c r="AG314" s="2">
        <f t="shared" si="78"/>
        <v>7</v>
      </c>
      <c r="AH314" s="2">
        <f t="shared" si="79"/>
        <v>1</v>
      </c>
      <c r="AJ314" s="5"/>
      <c r="AK314" s="2">
        <f t="shared" si="68"/>
        <v>28</v>
      </c>
      <c r="AL314" s="2">
        <v>14</v>
      </c>
      <c r="AM314" s="2">
        <v>5</v>
      </c>
      <c r="AN314" s="2">
        <v>3</v>
      </c>
      <c r="AO314" s="2">
        <v>2</v>
      </c>
      <c r="AP314" s="2">
        <v>4</v>
      </c>
      <c r="AQ314" s="2">
        <f t="shared" si="71"/>
        <v>19</v>
      </c>
      <c r="AR314" s="2">
        <f t="shared" si="72"/>
        <v>3</v>
      </c>
      <c r="AS314" s="2">
        <f t="shared" si="73"/>
        <v>6</v>
      </c>
      <c r="AV314" s="6">
        <f t="shared" si="80"/>
        <v>21</v>
      </c>
      <c r="AW314" s="2">
        <v>6</v>
      </c>
      <c r="AX314" s="2">
        <v>9</v>
      </c>
      <c r="AY314" s="2">
        <v>2</v>
      </c>
      <c r="AZ314" s="2">
        <v>3</v>
      </c>
      <c r="BA314" s="2">
        <v>1</v>
      </c>
      <c r="BB314" s="2">
        <f t="shared" si="81"/>
        <v>15</v>
      </c>
      <c r="BC314" s="2">
        <f t="shared" si="82"/>
        <v>2</v>
      </c>
      <c r="BD314" s="2">
        <f t="shared" si="83"/>
        <v>4</v>
      </c>
      <c r="BF314" s="5"/>
    </row>
    <row r="315" spans="7:58" x14ac:dyDescent="0.35">
      <c r="G315" s="79" t="s">
        <v>3</v>
      </c>
      <c r="H315" s="82" t="s">
        <v>128</v>
      </c>
      <c r="I315" s="79" t="s">
        <v>110</v>
      </c>
      <c r="J315" s="79" t="str">
        <f>IF('New GL Gauge'!$H$3&lt;2025,"Cultural Venues","Concert Halls")</f>
        <v>Concert Halls</v>
      </c>
      <c r="K315" s="79" t="str">
        <f>IF('New GL Gauge'!$H$3&lt;2025,"Cultural Venues Operations - Bank","Concert Halls - Bank")</f>
        <v>Concert Halls - Bank</v>
      </c>
      <c r="L315" s="79" t="str">
        <f>IF('New GL Gauge'!$H$3&lt;2025,"Cultural Venues Operations - Bank","Concert Halls - Bank")</f>
        <v>Concert Halls - Bank</v>
      </c>
      <c r="M315" s="2" t="s">
        <v>67</v>
      </c>
      <c r="N315" s="2">
        <v>14</v>
      </c>
      <c r="O315" s="6">
        <f t="shared" si="69"/>
        <v>0</v>
      </c>
      <c r="P315" s="2">
        <v>0</v>
      </c>
      <c r="Q315" s="2">
        <v>0</v>
      </c>
      <c r="R315" s="2">
        <v>0</v>
      </c>
      <c r="S315" s="2">
        <v>0</v>
      </c>
      <c r="T315" s="2">
        <v>0</v>
      </c>
      <c r="U315" s="2">
        <f t="shared" si="74"/>
        <v>0</v>
      </c>
      <c r="V315" s="2">
        <f t="shared" si="75"/>
        <v>0</v>
      </c>
      <c r="W315" s="2">
        <f t="shared" si="76"/>
        <v>0</v>
      </c>
      <c r="Y315" s="5"/>
      <c r="Z315" s="6">
        <f t="shared" si="70"/>
        <v>21</v>
      </c>
      <c r="AA315" s="2">
        <v>4</v>
      </c>
      <c r="AB315" s="2">
        <v>3</v>
      </c>
      <c r="AC315" s="2">
        <v>6</v>
      </c>
      <c r="AD315" s="2">
        <v>4</v>
      </c>
      <c r="AE315" s="2">
        <v>4</v>
      </c>
      <c r="AF315" s="2">
        <f t="shared" si="77"/>
        <v>7</v>
      </c>
      <c r="AG315" s="2">
        <f t="shared" si="78"/>
        <v>6</v>
      </c>
      <c r="AH315" s="2">
        <f t="shared" si="79"/>
        <v>8</v>
      </c>
      <c r="AJ315" s="5"/>
      <c r="AK315" s="2">
        <f t="shared" si="68"/>
        <v>28</v>
      </c>
      <c r="AL315" s="2">
        <v>7</v>
      </c>
      <c r="AM315" s="2">
        <v>4</v>
      </c>
      <c r="AN315" s="2">
        <v>9</v>
      </c>
      <c r="AO315" s="2">
        <v>4</v>
      </c>
      <c r="AP315" s="2">
        <v>4</v>
      </c>
      <c r="AQ315" s="2">
        <f t="shared" si="71"/>
        <v>11</v>
      </c>
      <c r="AR315" s="2">
        <f t="shared" si="72"/>
        <v>9</v>
      </c>
      <c r="AS315" s="2">
        <f t="shared" si="73"/>
        <v>8</v>
      </c>
      <c r="AV315" s="6">
        <f t="shared" si="80"/>
        <v>21</v>
      </c>
      <c r="AW315" s="2">
        <v>7</v>
      </c>
      <c r="AX315" s="2">
        <v>5</v>
      </c>
      <c r="AY315" s="2">
        <v>4</v>
      </c>
      <c r="AZ315" s="2">
        <v>2</v>
      </c>
      <c r="BA315" s="2">
        <v>3</v>
      </c>
      <c r="BB315" s="2">
        <f t="shared" si="81"/>
        <v>12</v>
      </c>
      <c r="BC315" s="2">
        <f t="shared" si="82"/>
        <v>4</v>
      </c>
      <c r="BD315" s="2">
        <f t="shared" si="83"/>
        <v>5</v>
      </c>
      <c r="BF315" s="5"/>
    </row>
    <row r="316" spans="7:58" x14ac:dyDescent="0.35">
      <c r="G316" s="79" t="s">
        <v>3</v>
      </c>
      <c r="H316" s="82" t="s">
        <v>128</v>
      </c>
      <c r="I316" s="79" t="s">
        <v>110</v>
      </c>
      <c r="J316" s="79" t="str">
        <f>IF('New GL Gauge'!$H$3&lt;2025,"Cultural Venues","Concert Halls")</f>
        <v>Concert Halls</v>
      </c>
      <c r="K316" s="79" t="str">
        <f>IF('New GL Gauge'!$H$3&lt;2025,"Cultural Venues Operations - Bank","Concert Halls - Bank")</f>
        <v>Concert Halls - Bank</v>
      </c>
      <c r="L316" s="79" t="str">
        <f>IF('New GL Gauge'!$H$3&lt;2025,"Cultural Venues Operations - Bank","Concert Halls - Bank")</f>
        <v>Concert Halls - Bank</v>
      </c>
      <c r="M316" s="2" t="s">
        <v>67</v>
      </c>
      <c r="N316" s="2">
        <v>15</v>
      </c>
      <c r="O316" s="6">
        <f t="shared" si="69"/>
        <v>0</v>
      </c>
      <c r="P316" s="2">
        <v>0</v>
      </c>
      <c r="Q316" s="2">
        <v>0</v>
      </c>
      <c r="R316" s="2">
        <v>0</v>
      </c>
      <c r="S316" s="2">
        <v>0</v>
      </c>
      <c r="T316" s="2">
        <v>0</v>
      </c>
      <c r="U316" s="2">
        <f t="shared" si="74"/>
        <v>0</v>
      </c>
      <c r="V316" s="2">
        <f t="shared" si="75"/>
        <v>0</v>
      </c>
      <c r="W316" s="2">
        <f t="shared" si="76"/>
        <v>0</v>
      </c>
      <c r="Y316" s="5"/>
      <c r="Z316" s="6">
        <f t="shared" si="70"/>
        <v>21</v>
      </c>
      <c r="AA316" s="2">
        <v>4</v>
      </c>
      <c r="AB316" s="2">
        <v>8</v>
      </c>
      <c r="AC316" s="2">
        <v>4</v>
      </c>
      <c r="AD316" s="2">
        <v>5</v>
      </c>
      <c r="AE316" s="2">
        <v>0</v>
      </c>
      <c r="AF316" s="2">
        <f t="shared" si="77"/>
        <v>12</v>
      </c>
      <c r="AG316" s="2">
        <f t="shared" si="78"/>
        <v>4</v>
      </c>
      <c r="AH316" s="2">
        <f t="shared" si="79"/>
        <v>5</v>
      </c>
      <c r="AJ316" s="5"/>
      <c r="AK316" s="2">
        <f t="shared" si="68"/>
        <v>28</v>
      </c>
      <c r="AL316" s="2">
        <v>7</v>
      </c>
      <c r="AM316" s="2">
        <v>10</v>
      </c>
      <c r="AN316" s="2">
        <v>6</v>
      </c>
      <c r="AO316" s="2">
        <v>1</v>
      </c>
      <c r="AP316" s="2">
        <v>4</v>
      </c>
      <c r="AQ316" s="2">
        <f t="shared" si="71"/>
        <v>17</v>
      </c>
      <c r="AR316" s="2">
        <f t="shared" si="72"/>
        <v>6</v>
      </c>
      <c r="AS316" s="2">
        <f t="shared" si="73"/>
        <v>5</v>
      </c>
      <c r="AV316" s="6">
        <f t="shared" si="80"/>
        <v>21</v>
      </c>
      <c r="AW316" s="2">
        <v>9</v>
      </c>
      <c r="AX316" s="2">
        <v>3</v>
      </c>
      <c r="AY316" s="2">
        <v>5</v>
      </c>
      <c r="AZ316" s="2">
        <v>1</v>
      </c>
      <c r="BA316" s="2">
        <v>3</v>
      </c>
      <c r="BB316" s="2">
        <f t="shared" si="81"/>
        <v>12</v>
      </c>
      <c r="BC316" s="2">
        <f t="shared" si="82"/>
        <v>5</v>
      </c>
      <c r="BD316" s="2">
        <f t="shared" si="83"/>
        <v>4</v>
      </c>
      <c r="BF316" s="5"/>
    </row>
    <row r="317" spans="7:58" x14ac:dyDescent="0.35">
      <c r="G317" s="79" t="s">
        <v>3</v>
      </c>
      <c r="H317" s="82" t="s">
        <v>128</v>
      </c>
      <c r="I317" s="79" t="s">
        <v>110</v>
      </c>
      <c r="J317" s="79" t="str">
        <f>IF('New GL Gauge'!$H$3&lt;2025,"Cultural Venues","Concert Halls")</f>
        <v>Concert Halls</v>
      </c>
      <c r="K317" s="79" t="str">
        <f>IF('New GL Gauge'!$H$3&lt;2025,"Cultural Venues Operations - Bank","Concert Halls - Bank")</f>
        <v>Concert Halls - Bank</v>
      </c>
      <c r="L317" s="79" t="str">
        <f>IF('New GL Gauge'!$H$3&lt;2025,"Cultural Venues Operations - Bank","Concert Halls - Bank")</f>
        <v>Concert Halls - Bank</v>
      </c>
      <c r="M317" s="2" t="s">
        <v>67</v>
      </c>
      <c r="N317" s="2">
        <v>16</v>
      </c>
      <c r="O317" s="6">
        <f t="shared" si="69"/>
        <v>0</v>
      </c>
      <c r="P317" s="2">
        <v>0</v>
      </c>
      <c r="Q317" s="2">
        <v>0</v>
      </c>
      <c r="R317" s="2">
        <v>0</v>
      </c>
      <c r="S317" s="2">
        <v>0</v>
      </c>
      <c r="T317" s="2">
        <v>0</v>
      </c>
      <c r="U317" s="2">
        <f t="shared" si="74"/>
        <v>0</v>
      </c>
      <c r="V317" s="2">
        <f t="shared" si="75"/>
        <v>0</v>
      </c>
      <c r="W317" s="2">
        <f t="shared" si="76"/>
        <v>0</v>
      </c>
      <c r="Y317" s="5"/>
      <c r="Z317" s="6">
        <f t="shared" si="70"/>
        <v>21</v>
      </c>
      <c r="AA317" s="2">
        <v>5</v>
      </c>
      <c r="AB317" s="2">
        <v>8</v>
      </c>
      <c r="AC317" s="2">
        <v>3</v>
      </c>
      <c r="AD317" s="2">
        <v>2</v>
      </c>
      <c r="AE317" s="2">
        <v>3</v>
      </c>
      <c r="AF317" s="2">
        <f t="shared" si="77"/>
        <v>13</v>
      </c>
      <c r="AG317" s="2">
        <f t="shared" si="78"/>
        <v>3</v>
      </c>
      <c r="AH317" s="2">
        <f t="shared" si="79"/>
        <v>5</v>
      </c>
      <c r="AJ317" s="5"/>
      <c r="AK317" s="2">
        <f t="shared" si="68"/>
        <v>28</v>
      </c>
      <c r="AL317" s="2">
        <v>9</v>
      </c>
      <c r="AM317" s="2">
        <v>11</v>
      </c>
      <c r="AN317" s="2">
        <v>7</v>
      </c>
      <c r="AO317" s="2">
        <v>0</v>
      </c>
      <c r="AP317" s="2">
        <v>1</v>
      </c>
      <c r="AQ317" s="2">
        <f t="shared" si="71"/>
        <v>20</v>
      </c>
      <c r="AR317" s="2">
        <f t="shared" si="72"/>
        <v>7</v>
      </c>
      <c r="AS317" s="2">
        <f t="shared" si="73"/>
        <v>1</v>
      </c>
      <c r="AV317" s="6">
        <f t="shared" si="80"/>
        <v>21</v>
      </c>
      <c r="AW317" s="2">
        <v>12</v>
      </c>
      <c r="AX317" s="2">
        <v>6</v>
      </c>
      <c r="AY317" s="2">
        <v>3</v>
      </c>
      <c r="AZ317" s="2">
        <v>0</v>
      </c>
      <c r="BA317" s="2">
        <v>0</v>
      </c>
      <c r="BB317" s="2">
        <f t="shared" si="81"/>
        <v>18</v>
      </c>
      <c r="BC317" s="2">
        <f t="shared" si="82"/>
        <v>3</v>
      </c>
      <c r="BD317" s="2">
        <f t="shared" si="83"/>
        <v>0</v>
      </c>
      <c r="BF317" s="5"/>
    </row>
    <row r="318" spans="7:58" x14ac:dyDescent="0.35">
      <c r="G318" s="79" t="s">
        <v>3</v>
      </c>
      <c r="H318" s="82" t="s">
        <v>128</v>
      </c>
      <c r="I318" s="79" t="s">
        <v>110</v>
      </c>
      <c r="J318" s="79" t="str">
        <f>IF('New GL Gauge'!$H$3&lt;2025,"Cultural Venues","Concert Halls")</f>
        <v>Concert Halls</v>
      </c>
      <c r="K318" s="79" t="str">
        <f>IF('New GL Gauge'!$H$3&lt;2025,"Cultural Venues Operations - Bank","Concert Halls - Bank")</f>
        <v>Concert Halls - Bank</v>
      </c>
      <c r="L318" s="79" t="str">
        <f>IF('New GL Gauge'!$H$3&lt;2025,"Cultural Venues Operations - Bank","Concert Halls - Bank")</f>
        <v>Concert Halls - Bank</v>
      </c>
      <c r="M318" s="2" t="s">
        <v>67</v>
      </c>
      <c r="N318" s="2">
        <v>17</v>
      </c>
      <c r="O318" s="6">
        <f t="shared" si="69"/>
        <v>0</v>
      </c>
      <c r="P318" s="2">
        <v>0</v>
      </c>
      <c r="Q318" s="2">
        <v>0</v>
      </c>
      <c r="R318" s="2">
        <v>0</v>
      </c>
      <c r="S318" s="2">
        <v>0</v>
      </c>
      <c r="T318" s="2">
        <v>0</v>
      </c>
      <c r="U318" s="2">
        <f t="shared" si="74"/>
        <v>0</v>
      </c>
      <c r="V318" s="2">
        <f t="shared" si="75"/>
        <v>0</v>
      </c>
      <c r="W318" s="2">
        <f t="shared" si="76"/>
        <v>0</v>
      </c>
      <c r="Y318" s="5"/>
      <c r="Z318" s="6">
        <f t="shared" si="70"/>
        <v>21</v>
      </c>
      <c r="AA318" s="2">
        <v>2</v>
      </c>
      <c r="AB318" s="2">
        <v>8</v>
      </c>
      <c r="AC318" s="2">
        <v>6</v>
      </c>
      <c r="AD318" s="2">
        <v>4</v>
      </c>
      <c r="AE318" s="2">
        <v>1</v>
      </c>
      <c r="AF318" s="2">
        <f t="shared" si="77"/>
        <v>10</v>
      </c>
      <c r="AG318" s="2">
        <f t="shared" si="78"/>
        <v>6</v>
      </c>
      <c r="AH318" s="2">
        <f t="shared" si="79"/>
        <v>5</v>
      </c>
      <c r="AJ318" s="5"/>
      <c r="AK318" s="2">
        <f t="shared" si="68"/>
        <v>28</v>
      </c>
      <c r="AL318" s="2">
        <v>8</v>
      </c>
      <c r="AM318" s="2">
        <v>7</v>
      </c>
      <c r="AN318" s="2">
        <v>9</v>
      </c>
      <c r="AO318" s="2">
        <v>0</v>
      </c>
      <c r="AP318" s="2">
        <v>4</v>
      </c>
      <c r="AQ318" s="2">
        <f t="shared" si="71"/>
        <v>15</v>
      </c>
      <c r="AR318" s="2">
        <f t="shared" si="72"/>
        <v>9</v>
      </c>
      <c r="AS318" s="2">
        <f t="shared" si="73"/>
        <v>4</v>
      </c>
      <c r="AV318" s="6">
        <f t="shared" si="80"/>
        <v>21</v>
      </c>
      <c r="AW318" s="2">
        <v>11</v>
      </c>
      <c r="AX318" s="2">
        <v>5</v>
      </c>
      <c r="AY318" s="2">
        <v>4</v>
      </c>
      <c r="AZ318" s="2">
        <v>1</v>
      </c>
      <c r="BA318" s="2">
        <v>0</v>
      </c>
      <c r="BB318" s="2">
        <f t="shared" si="81"/>
        <v>16</v>
      </c>
      <c r="BC318" s="2">
        <f t="shared" si="82"/>
        <v>4</v>
      </c>
      <c r="BD318" s="2">
        <f t="shared" si="83"/>
        <v>1</v>
      </c>
      <c r="BF318" s="5"/>
    </row>
    <row r="319" spans="7:58" x14ac:dyDescent="0.35">
      <c r="G319" s="79" t="s">
        <v>3</v>
      </c>
      <c r="H319" s="82" t="s">
        <v>128</v>
      </c>
      <c r="I319" s="79" t="s">
        <v>110</v>
      </c>
      <c r="J319" s="79" t="str">
        <f>IF('New GL Gauge'!$H$3&lt;2025,"Cultural Venues","Concert Halls")</f>
        <v>Concert Halls</v>
      </c>
      <c r="K319" s="79" t="str">
        <f>IF('New GL Gauge'!$H$3&lt;2025,"Cultural Venues Operations - Bank","Concert Halls - Bank")</f>
        <v>Concert Halls - Bank</v>
      </c>
      <c r="L319" s="79" t="str">
        <f>IF('New GL Gauge'!$H$3&lt;2025,"Cultural Venues Operations - Bank","Concert Halls - Bank")</f>
        <v>Concert Halls - Bank</v>
      </c>
      <c r="M319" s="2" t="s">
        <v>67</v>
      </c>
      <c r="N319" s="2">
        <v>18</v>
      </c>
      <c r="O319" s="6">
        <f t="shared" si="69"/>
        <v>0</v>
      </c>
      <c r="P319" s="2">
        <v>0</v>
      </c>
      <c r="Q319" s="2">
        <v>0</v>
      </c>
      <c r="R319" s="2">
        <v>0</v>
      </c>
      <c r="S319" s="2">
        <v>0</v>
      </c>
      <c r="T319" s="2">
        <v>0</v>
      </c>
      <c r="U319" s="2">
        <f t="shared" si="74"/>
        <v>0</v>
      </c>
      <c r="V319" s="2">
        <f t="shared" si="75"/>
        <v>0</v>
      </c>
      <c r="W319" s="2">
        <f t="shared" si="76"/>
        <v>0</v>
      </c>
      <c r="Y319" s="5"/>
      <c r="Z319" s="6">
        <f t="shared" si="70"/>
        <v>21</v>
      </c>
      <c r="AA319" s="2">
        <v>11</v>
      </c>
      <c r="AB319" s="2">
        <v>5</v>
      </c>
      <c r="AC319" s="2">
        <v>4</v>
      </c>
      <c r="AD319" s="2">
        <v>1</v>
      </c>
      <c r="AE319" s="2">
        <v>0</v>
      </c>
      <c r="AF319" s="2">
        <f t="shared" si="77"/>
        <v>16</v>
      </c>
      <c r="AG319" s="2">
        <f t="shared" si="78"/>
        <v>4</v>
      </c>
      <c r="AH319" s="2">
        <f t="shared" si="79"/>
        <v>1</v>
      </c>
      <c r="AJ319" s="5"/>
      <c r="AK319" s="2">
        <f t="shared" si="68"/>
        <v>28</v>
      </c>
      <c r="AL319" s="2">
        <v>8</v>
      </c>
      <c r="AM319" s="2">
        <v>8</v>
      </c>
      <c r="AN319" s="2">
        <v>5</v>
      </c>
      <c r="AO319" s="2">
        <v>3</v>
      </c>
      <c r="AP319" s="2">
        <v>4</v>
      </c>
      <c r="AQ319" s="2">
        <f t="shared" si="71"/>
        <v>16</v>
      </c>
      <c r="AR319" s="2">
        <f t="shared" si="72"/>
        <v>5</v>
      </c>
      <c r="AS319" s="2">
        <f t="shared" si="73"/>
        <v>7</v>
      </c>
      <c r="AV319" s="6">
        <f t="shared" si="80"/>
        <v>21</v>
      </c>
      <c r="AW319" s="2">
        <v>9</v>
      </c>
      <c r="AX319" s="2">
        <v>6</v>
      </c>
      <c r="AY319" s="2">
        <v>3</v>
      </c>
      <c r="AZ319" s="2">
        <v>1</v>
      </c>
      <c r="BA319" s="2">
        <v>2</v>
      </c>
      <c r="BB319" s="2">
        <f t="shared" si="81"/>
        <v>15</v>
      </c>
      <c r="BC319" s="2">
        <f t="shared" si="82"/>
        <v>3</v>
      </c>
      <c r="BD319" s="2">
        <f t="shared" si="83"/>
        <v>3</v>
      </c>
      <c r="BF319" s="5"/>
    </row>
    <row r="320" spans="7:58" x14ac:dyDescent="0.35">
      <c r="G320" s="79" t="s">
        <v>3</v>
      </c>
      <c r="H320" s="82" t="s">
        <v>128</v>
      </c>
      <c r="I320" s="79" t="s">
        <v>110</v>
      </c>
      <c r="J320" s="79" t="str">
        <f>IF('New GL Gauge'!$H$3&lt;2025,"Cultural Venues","Concert Halls")</f>
        <v>Concert Halls</v>
      </c>
      <c r="K320" s="79" t="str">
        <f>IF('New GL Gauge'!$H$3&lt;2025,"Cultural Venues Operations - Bank","Concert Halls - Bank")</f>
        <v>Concert Halls - Bank</v>
      </c>
      <c r="L320" s="79" t="str">
        <f>IF('New GL Gauge'!$H$3&lt;2025,"Cultural Venues Operations - Bank","Concert Halls - Bank")</f>
        <v>Concert Halls - Bank</v>
      </c>
      <c r="M320" s="2" t="s">
        <v>76</v>
      </c>
      <c r="N320" s="2">
        <v>19</v>
      </c>
      <c r="O320" s="6">
        <f t="shared" si="69"/>
        <v>0</v>
      </c>
      <c r="P320" s="2">
        <v>0</v>
      </c>
      <c r="Q320" s="2">
        <v>0</v>
      </c>
      <c r="R320" s="2">
        <v>0</v>
      </c>
      <c r="S320" s="2">
        <v>0</v>
      </c>
      <c r="T320" s="2">
        <v>0</v>
      </c>
      <c r="U320" s="2">
        <f t="shared" si="74"/>
        <v>0</v>
      </c>
      <c r="V320" s="2">
        <f t="shared" si="75"/>
        <v>0</v>
      </c>
      <c r="W320" s="2">
        <f t="shared" si="76"/>
        <v>0</v>
      </c>
      <c r="Y320" s="5"/>
      <c r="Z320" s="6">
        <f t="shared" si="70"/>
        <v>21</v>
      </c>
      <c r="AA320" s="2">
        <v>4</v>
      </c>
      <c r="AB320" s="2">
        <v>5</v>
      </c>
      <c r="AC320" s="2">
        <v>7</v>
      </c>
      <c r="AD320" s="2">
        <v>3</v>
      </c>
      <c r="AE320" s="2">
        <v>2</v>
      </c>
      <c r="AF320" s="2">
        <f t="shared" si="77"/>
        <v>9</v>
      </c>
      <c r="AG320" s="2">
        <f t="shared" si="78"/>
        <v>7</v>
      </c>
      <c r="AH320" s="2">
        <f t="shared" si="79"/>
        <v>5</v>
      </c>
      <c r="AJ320" s="5"/>
      <c r="AK320" s="2">
        <f t="shared" si="68"/>
        <v>28</v>
      </c>
      <c r="AL320" s="2">
        <v>4</v>
      </c>
      <c r="AM320" s="2">
        <v>8</v>
      </c>
      <c r="AN320" s="2">
        <v>7</v>
      </c>
      <c r="AO320" s="2">
        <v>2</v>
      </c>
      <c r="AP320" s="2">
        <v>7</v>
      </c>
      <c r="AQ320" s="2">
        <f t="shared" si="71"/>
        <v>12</v>
      </c>
      <c r="AR320" s="2">
        <f t="shared" si="72"/>
        <v>7</v>
      </c>
      <c r="AS320" s="2">
        <f t="shared" si="73"/>
        <v>9</v>
      </c>
      <c r="AV320" s="6">
        <f t="shared" si="80"/>
        <v>21</v>
      </c>
      <c r="AW320" s="2">
        <v>6</v>
      </c>
      <c r="AX320" s="2">
        <v>4</v>
      </c>
      <c r="AY320" s="2">
        <v>2</v>
      </c>
      <c r="AZ320" s="2">
        <v>5</v>
      </c>
      <c r="BA320" s="2">
        <v>4</v>
      </c>
      <c r="BB320" s="2">
        <f t="shared" si="81"/>
        <v>10</v>
      </c>
      <c r="BC320" s="2">
        <f t="shared" si="82"/>
        <v>2</v>
      </c>
      <c r="BD320" s="2">
        <f t="shared" si="83"/>
        <v>9</v>
      </c>
      <c r="BF320" s="5"/>
    </row>
    <row r="321" spans="7:58" x14ac:dyDescent="0.35">
      <c r="G321" s="79" t="s">
        <v>3</v>
      </c>
      <c r="H321" s="82" t="s">
        <v>128</v>
      </c>
      <c r="I321" s="79" t="s">
        <v>110</v>
      </c>
      <c r="J321" s="79" t="str">
        <f>IF('New GL Gauge'!$H$3&lt;2025,"Cultural Venues","Concert Halls")</f>
        <v>Concert Halls</v>
      </c>
      <c r="K321" s="79" t="str">
        <f>IF('New GL Gauge'!$H$3&lt;2025,"Cultural Venues Operations - Bank","Concert Halls - Bank")</f>
        <v>Concert Halls - Bank</v>
      </c>
      <c r="L321" s="79" t="str">
        <f>IF('New GL Gauge'!$H$3&lt;2025,"Cultural Venues Operations - Bank","Concert Halls - Bank")</f>
        <v>Concert Halls - Bank</v>
      </c>
      <c r="M321" s="2" t="s">
        <v>76</v>
      </c>
      <c r="N321" s="2">
        <v>20</v>
      </c>
      <c r="O321" s="6">
        <f t="shared" si="69"/>
        <v>0</v>
      </c>
      <c r="P321" s="2">
        <v>0</v>
      </c>
      <c r="Q321" s="2">
        <v>0</v>
      </c>
      <c r="R321" s="2">
        <v>0</v>
      </c>
      <c r="S321" s="2">
        <v>0</v>
      </c>
      <c r="T321" s="2">
        <v>0</v>
      </c>
      <c r="U321" s="2">
        <f t="shared" si="74"/>
        <v>0</v>
      </c>
      <c r="V321" s="2">
        <f t="shared" si="75"/>
        <v>0</v>
      </c>
      <c r="W321" s="2">
        <f t="shared" si="76"/>
        <v>0</v>
      </c>
      <c r="Y321" s="5"/>
      <c r="Z321" s="6">
        <f t="shared" si="70"/>
        <v>21</v>
      </c>
      <c r="AA321" s="2">
        <v>3</v>
      </c>
      <c r="AB321" s="2">
        <v>2</v>
      </c>
      <c r="AC321" s="2">
        <v>6</v>
      </c>
      <c r="AD321" s="2">
        <v>5</v>
      </c>
      <c r="AE321" s="2">
        <v>5</v>
      </c>
      <c r="AF321" s="2">
        <f t="shared" si="77"/>
        <v>5</v>
      </c>
      <c r="AG321" s="2">
        <f t="shared" si="78"/>
        <v>6</v>
      </c>
      <c r="AH321" s="2">
        <f t="shared" si="79"/>
        <v>10</v>
      </c>
      <c r="AJ321" s="5"/>
      <c r="AK321" s="2">
        <f t="shared" si="68"/>
        <v>28</v>
      </c>
      <c r="AL321" s="2">
        <v>4</v>
      </c>
      <c r="AM321" s="2">
        <v>4</v>
      </c>
      <c r="AN321" s="2">
        <v>7</v>
      </c>
      <c r="AO321" s="2">
        <v>5</v>
      </c>
      <c r="AP321" s="2">
        <v>8</v>
      </c>
      <c r="AQ321" s="2">
        <f t="shared" si="71"/>
        <v>8</v>
      </c>
      <c r="AR321" s="2">
        <f t="shared" si="72"/>
        <v>7</v>
      </c>
      <c r="AS321" s="2">
        <f t="shared" si="73"/>
        <v>13</v>
      </c>
      <c r="AV321" s="6">
        <f t="shared" si="80"/>
        <v>21</v>
      </c>
      <c r="AW321" s="2">
        <v>3</v>
      </c>
      <c r="AX321" s="2">
        <v>2</v>
      </c>
      <c r="AY321" s="2">
        <v>5</v>
      </c>
      <c r="AZ321" s="2">
        <v>6</v>
      </c>
      <c r="BA321" s="2">
        <v>5</v>
      </c>
      <c r="BB321" s="2">
        <f t="shared" si="81"/>
        <v>5</v>
      </c>
      <c r="BC321" s="2">
        <f t="shared" si="82"/>
        <v>5</v>
      </c>
      <c r="BD321" s="2">
        <f t="shared" si="83"/>
        <v>11</v>
      </c>
      <c r="BF321" s="5"/>
    </row>
    <row r="322" spans="7:58" x14ac:dyDescent="0.35">
      <c r="G322" s="79" t="s">
        <v>3</v>
      </c>
      <c r="H322" s="82" t="s">
        <v>128</v>
      </c>
      <c r="I322" s="79" t="s">
        <v>110</v>
      </c>
      <c r="J322" s="79" t="str">
        <f>IF('New GL Gauge'!$H$3&lt;2025,"Cultural Venues","Concert Halls")</f>
        <v>Concert Halls</v>
      </c>
      <c r="K322" s="79" t="str">
        <f>IF('New GL Gauge'!$H$3&lt;2025,"Cultural Venues Operations - Bank","Concert Halls - Bank")</f>
        <v>Concert Halls - Bank</v>
      </c>
      <c r="L322" s="79" t="str">
        <f>IF('New GL Gauge'!$H$3&lt;2025,"Cultural Venues Operations - Bank","Concert Halls - Bank")</f>
        <v>Concert Halls - Bank</v>
      </c>
      <c r="M322" s="2" t="s">
        <v>76</v>
      </c>
      <c r="N322" s="2">
        <v>21</v>
      </c>
      <c r="O322" s="6">
        <f t="shared" si="69"/>
        <v>0</v>
      </c>
      <c r="P322" s="2">
        <v>0</v>
      </c>
      <c r="Q322" s="2">
        <v>0</v>
      </c>
      <c r="R322" s="2">
        <v>0</v>
      </c>
      <c r="S322" s="2">
        <v>0</v>
      </c>
      <c r="T322" s="2">
        <v>0</v>
      </c>
      <c r="U322" s="2">
        <f t="shared" si="74"/>
        <v>0</v>
      </c>
      <c r="V322" s="2">
        <f t="shared" si="75"/>
        <v>0</v>
      </c>
      <c r="W322" s="2">
        <f t="shared" si="76"/>
        <v>0</v>
      </c>
      <c r="Y322" s="5"/>
      <c r="Z322" s="6">
        <f t="shared" si="70"/>
        <v>21</v>
      </c>
      <c r="AA322" s="2">
        <v>5</v>
      </c>
      <c r="AB322" s="2">
        <v>3</v>
      </c>
      <c r="AC322" s="2">
        <v>9</v>
      </c>
      <c r="AD322" s="2">
        <v>1</v>
      </c>
      <c r="AE322" s="2">
        <v>3</v>
      </c>
      <c r="AF322" s="2">
        <f t="shared" si="77"/>
        <v>8</v>
      </c>
      <c r="AG322" s="2">
        <f t="shared" si="78"/>
        <v>9</v>
      </c>
      <c r="AH322" s="2">
        <f t="shared" si="79"/>
        <v>4</v>
      </c>
      <c r="AJ322" s="5"/>
      <c r="AK322" s="2">
        <f t="shared" si="68"/>
        <v>28</v>
      </c>
      <c r="AL322" s="2">
        <v>6</v>
      </c>
      <c r="AM322" s="2">
        <v>8</v>
      </c>
      <c r="AN322" s="2">
        <v>9</v>
      </c>
      <c r="AO322" s="2">
        <v>1</v>
      </c>
      <c r="AP322" s="2">
        <v>4</v>
      </c>
      <c r="AQ322" s="2">
        <f t="shared" si="71"/>
        <v>14</v>
      </c>
      <c r="AR322" s="2">
        <f t="shared" si="72"/>
        <v>9</v>
      </c>
      <c r="AS322" s="2">
        <f t="shared" si="73"/>
        <v>5</v>
      </c>
      <c r="AV322" s="6">
        <f t="shared" si="80"/>
        <v>21</v>
      </c>
      <c r="AW322" s="2">
        <v>6</v>
      </c>
      <c r="AX322" s="2">
        <v>6</v>
      </c>
      <c r="AY322" s="2">
        <v>1</v>
      </c>
      <c r="AZ322" s="2">
        <v>3</v>
      </c>
      <c r="BA322" s="2">
        <v>5</v>
      </c>
      <c r="BB322" s="2">
        <f t="shared" si="81"/>
        <v>12</v>
      </c>
      <c r="BC322" s="2">
        <f t="shared" si="82"/>
        <v>1</v>
      </c>
      <c r="BD322" s="2">
        <f t="shared" si="83"/>
        <v>8</v>
      </c>
      <c r="BF322" s="5"/>
    </row>
    <row r="323" spans="7:58" x14ac:dyDescent="0.35">
      <c r="G323" s="79" t="s">
        <v>3</v>
      </c>
      <c r="H323" s="82" t="s">
        <v>128</v>
      </c>
      <c r="I323" s="79" t="s">
        <v>110</v>
      </c>
      <c r="J323" s="79" t="str">
        <f>IF('New GL Gauge'!$H$3&lt;2025,"Cultural Venues","Concert Halls")</f>
        <v>Concert Halls</v>
      </c>
      <c r="K323" s="79" t="str">
        <f>IF('New GL Gauge'!$H$3&lt;2025,"Cultural Venues Operations - Bank","Concert Halls - Bank")</f>
        <v>Concert Halls - Bank</v>
      </c>
      <c r="L323" s="79" t="str">
        <f>IF('New GL Gauge'!$H$3&lt;2025,"Cultural Venues Operations - Bank","Concert Halls - Bank")</f>
        <v>Concert Halls - Bank</v>
      </c>
      <c r="M323" s="2" t="s">
        <v>76</v>
      </c>
      <c r="N323" s="2">
        <v>22</v>
      </c>
      <c r="O323" s="6">
        <f t="shared" si="69"/>
        <v>0</v>
      </c>
      <c r="P323" s="2">
        <v>0</v>
      </c>
      <c r="Q323" s="2">
        <v>0</v>
      </c>
      <c r="R323" s="2">
        <v>0</v>
      </c>
      <c r="S323" s="2">
        <v>0</v>
      </c>
      <c r="T323" s="2">
        <v>0</v>
      </c>
      <c r="U323" s="2">
        <f t="shared" si="74"/>
        <v>0</v>
      </c>
      <c r="V323" s="2">
        <f t="shared" si="75"/>
        <v>0</v>
      </c>
      <c r="W323" s="2">
        <f t="shared" si="76"/>
        <v>0</v>
      </c>
      <c r="Y323" s="5"/>
      <c r="Z323" s="6">
        <f t="shared" si="70"/>
        <v>21</v>
      </c>
      <c r="AA323" s="2">
        <v>8</v>
      </c>
      <c r="AB323" s="2">
        <v>9</v>
      </c>
      <c r="AC323" s="2">
        <v>3</v>
      </c>
      <c r="AD323" s="2">
        <v>0</v>
      </c>
      <c r="AE323" s="2">
        <v>1</v>
      </c>
      <c r="AF323" s="2">
        <f t="shared" si="77"/>
        <v>17</v>
      </c>
      <c r="AG323" s="2">
        <f t="shared" si="78"/>
        <v>3</v>
      </c>
      <c r="AH323" s="2">
        <f t="shared" si="79"/>
        <v>1</v>
      </c>
      <c r="AJ323" s="5"/>
      <c r="AK323" s="2">
        <f t="shared" si="68"/>
        <v>28</v>
      </c>
      <c r="AL323" s="2">
        <v>14</v>
      </c>
      <c r="AM323" s="2">
        <v>6</v>
      </c>
      <c r="AN323" s="2">
        <v>3</v>
      </c>
      <c r="AO323" s="2">
        <v>1</v>
      </c>
      <c r="AP323" s="2">
        <v>4</v>
      </c>
      <c r="AQ323" s="2">
        <f t="shared" si="71"/>
        <v>20</v>
      </c>
      <c r="AR323" s="2">
        <f t="shared" si="72"/>
        <v>3</v>
      </c>
      <c r="AS323" s="2">
        <f t="shared" si="73"/>
        <v>5</v>
      </c>
      <c r="AV323" s="6">
        <f t="shared" si="80"/>
        <v>21</v>
      </c>
      <c r="AW323" s="2">
        <v>12</v>
      </c>
      <c r="AX323" s="2">
        <v>5</v>
      </c>
      <c r="AY323" s="2">
        <v>1</v>
      </c>
      <c r="AZ323" s="2">
        <v>0</v>
      </c>
      <c r="BA323" s="2">
        <v>3</v>
      </c>
      <c r="BB323" s="2">
        <f t="shared" si="81"/>
        <v>17</v>
      </c>
      <c r="BC323" s="2">
        <f t="shared" si="82"/>
        <v>1</v>
      </c>
      <c r="BD323" s="2">
        <f t="shared" si="83"/>
        <v>3</v>
      </c>
      <c r="BF323" s="5"/>
    </row>
    <row r="324" spans="7:58" x14ac:dyDescent="0.35">
      <c r="G324" s="79" t="s">
        <v>3</v>
      </c>
      <c r="H324" s="82" t="s">
        <v>128</v>
      </c>
      <c r="I324" s="79" t="s">
        <v>110</v>
      </c>
      <c r="J324" s="79" t="str">
        <f>IF('New GL Gauge'!$H$3&lt;2025,"Cultural Venues","Concert Halls")</f>
        <v>Concert Halls</v>
      </c>
      <c r="K324" s="79" t="str">
        <f>IF('New GL Gauge'!$H$3&lt;2025,"Cultural Venues Operations - Bank","Concert Halls - Bank")</f>
        <v>Concert Halls - Bank</v>
      </c>
      <c r="L324" s="79" t="str">
        <f>IF('New GL Gauge'!$H$3&lt;2025,"Cultural Venues Operations - Bank","Concert Halls - Bank")</f>
        <v>Concert Halls - Bank</v>
      </c>
      <c r="M324" s="2" t="s">
        <v>76</v>
      </c>
      <c r="N324" s="2">
        <v>23</v>
      </c>
      <c r="O324" s="6">
        <f t="shared" si="69"/>
        <v>0</v>
      </c>
      <c r="P324" s="2">
        <v>0</v>
      </c>
      <c r="Q324" s="2">
        <v>0</v>
      </c>
      <c r="R324" s="2">
        <v>0</v>
      </c>
      <c r="S324" s="2">
        <v>0</v>
      </c>
      <c r="T324" s="2">
        <v>0</v>
      </c>
      <c r="U324" s="2">
        <f t="shared" si="74"/>
        <v>0</v>
      </c>
      <c r="V324" s="2">
        <f t="shared" si="75"/>
        <v>0</v>
      </c>
      <c r="W324" s="2">
        <f t="shared" si="76"/>
        <v>0</v>
      </c>
      <c r="Y324" s="5"/>
      <c r="Z324" s="6">
        <f t="shared" si="70"/>
        <v>21</v>
      </c>
      <c r="AA324" s="2">
        <v>6</v>
      </c>
      <c r="AB324" s="2">
        <v>2</v>
      </c>
      <c r="AC324" s="2">
        <v>9</v>
      </c>
      <c r="AD324" s="2">
        <v>3</v>
      </c>
      <c r="AE324" s="2">
        <v>1</v>
      </c>
      <c r="AF324" s="2">
        <f t="shared" si="77"/>
        <v>8</v>
      </c>
      <c r="AG324" s="2">
        <f t="shared" si="78"/>
        <v>9</v>
      </c>
      <c r="AH324" s="2">
        <f t="shared" si="79"/>
        <v>4</v>
      </c>
      <c r="AJ324" s="5"/>
      <c r="AK324" s="2">
        <f t="shared" si="68"/>
        <v>28</v>
      </c>
      <c r="AL324" s="2">
        <v>7</v>
      </c>
      <c r="AM324" s="2">
        <v>6</v>
      </c>
      <c r="AN324" s="2">
        <v>9</v>
      </c>
      <c r="AO324" s="2">
        <v>2</v>
      </c>
      <c r="AP324" s="2">
        <v>4</v>
      </c>
      <c r="AQ324" s="2">
        <f t="shared" si="71"/>
        <v>13</v>
      </c>
      <c r="AR324" s="2">
        <f t="shared" si="72"/>
        <v>9</v>
      </c>
      <c r="AS324" s="2">
        <f t="shared" si="73"/>
        <v>6</v>
      </c>
      <c r="AV324" s="6">
        <f t="shared" si="80"/>
        <v>21</v>
      </c>
      <c r="AW324" s="2">
        <v>7</v>
      </c>
      <c r="AX324" s="2">
        <v>1</v>
      </c>
      <c r="AY324" s="2">
        <v>6</v>
      </c>
      <c r="AZ324" s="2">
        <v>4</v>
      </c>
      <c r="BA324" s="2">
        <v>3</v>
      </c>
      <c r="BB324" s="2">
        <f t="shared" si="81"/>
        <v>8</v>
      </c>
      <c r="BC324" s="2">
        <f t="shared" si="82"/>
        <v>6</v>
      </c>
      <c r="BD324" s="2">
        <f t="shared" si="83"/>
        <v>7</v>
      </c>
      <c r="BF324" s="5"/>
    </row>
    <row r="325" spans="7:58" x14ac:dyDescent="0.35">
      <c r="G325" s="79" t="s">
        <v>3</v>
      </c>
      <c r="H325" s="82" t="s">
        <v>128</v>
      </c>
      <c r="I325" s="79" t="s">
        <v>110</v>
      </c>
      <c r="J325" s="79" t="str">
        <f>IF('New GL Gauge'!$H$3&lt;2025,"Cultural Venues","Concert Halls")</f>
        <v>Concert Halls</v>
      </c>
      <c r="K325" s="79" t="str">
        <f>IF('New GL Gauge'!$H$3&lt;2025,"Cultural Venues Operations - Bank","Concert Halls - Bank")</f>
        <v>Concert Halls - Bank</v>
      </c>
      <c r="L325" s="79" t="str">
        <f>IF('New GL Gauge'!$H$3&lt;2025,"Cultural Venues Operations - Bank","Concert Halls - Bank")</f>
        <v>Concert Halls - Bank</v>
      </c>
      <c r="M325" s="2" t="s">
        <v>76</v>
      </c>
      <c r="N325" s="2">
        <v>24</v>
      </c>
      <c r="O325" s="6">
        <f t="shared" si="69"/>
        <v>0</v>
      </c>
      <c r="P325" s="2">
        <v>0</v>
      </c>
      <c r="Q325" s="2">
        <v>0</v>
      </c>
      <c r="R325" s="2">
        <v>0</v>
      </c>
      <c r="S325" s="2">
        <v>0</v>
      </c>
      <c r="T325" s="2">
        <v>0</v>
      </c>
      <c r="U325" s="2">
        <f t="shared" si="74"/>
        <v>0</v>
      </c>
      <c r="V325" s="2">
        <f t="shared" si="75"/>
        <v>0</v>
      </c>
      <c r="W325" s="2">
        <f t="shared" si="76"/>
        <v>0</v>
      </c>
      <c r="Y325" s="5"/>
      <c r="Z325" s="6">
        <f t="shared" si="70"/>
        <v>21</v>
      </c>
      <c r="AA325" s="2">
        <v>7</v>
      </c>
      <c r="AB325" s="2">
        <v>4</v>
      </c>
      <c r="AC325" s="2">
        <v>8</v>
      </c>
      <c r="AD325" s="2">
        <v>2</v>
      </c>
      <c r="AE325" s="2">
        <v>0</v>
      </c>
      <c r="AF325" s="2">
        <f t="shared" si="77"/>
        <v>11</v>
      </c>
      <c r="AG325" s="2">
        <f t="shared" si="78"/>
        <v>8</v>
      </c>
      <c r="AH325" s="2">
        <f t="shared" si="79"/>
        <v>2</v>
      </c>
      <c r="AJ325" s="5"/>
      <c r="AK325" s="2">
        <f t="shared" si="68"/>
        <v>28</v>
      </c>
      <c r="AL325" s="2">
        <v>5</v>
      </c>
      <c r="AM325" s="2">
        <v>11</v>
      </c>
      <c r="AN325" s="2">
        <v>6</v>
      </c>
      <c r="AO325" s="2">
        <v>2</v>
      </c>
      <c r="AP325" s="2">
        <v>4</v>
      </c>
      <c r="AQ325" s="2">
        <f t="shared" si="71"/>
        <v>16</v>
      </c>
      <c r="AR325" s="2">
        <f t="shared" si="72"/>
        <v>6</v>
      </c>
      <c r="AS325" s="2">
        <f t="shared" si="73"/>
        <v>6</v>
      </c>
      <c r="AV325" s="6">
        <f t="shared" si="80"/>
        <v>21</v>
      </c>
      <c r="AW325" s="2">
        <v>8</v>
      </c>
      <c r="AX325" s="2">
        <v>10</v>
      </c>
      <c r="AY325" s="2">
        <v>2</v>
      </c>
      <c r="AZ325" s="2">
        <v>1</v>
      </c>
      <c r="BA325" s="2">
        <v>0</v>
      </c>
      <c r="BB325" s="2">
        <f t="shared" si="81"/>
        <v>18</v>
      </c>
      <c r="BC325" s="2">
        <f t="shared" si="82"/>
        <v>2</v>
      </c>
      <c r="BD325" s="2">
        <f t="shared" si="83"/>
        <v>1</v>
      </c>
      <c r="BF325" s="5"/>
    </row>
    <row r="326" spans="7:58" x14ac:dyDescent="0.35">
      <c r="G326" s="79" t="s">
        <v>3</v>
      </c>
      <c r="H326" s="82" t="s">
        <v>128</v>
      </c>
      <c r="I326" s="79" t="s">
        <v>110</v>
      </c>
      <c r="J326" s="79" t="str">
        <f>IF('New GL Gauge'!$H$3&lt;2025,"Cultural Venues","Concert Halls")</f>
        <v>Concert Halls</v>
      </c>
      <c r="K326" s="79" t="str">
        <f>IF('New GL Gauge'!$H$3&lt;2025,"Cultural Venues Operations - Bank","Concert Halls - Bank")</f>
        <v>Concert Halls - Bank</v>
      </c>
      <c r="L326" s="79" t="str">
        <f>IF('New GL Gauge'!$H$3&lt;2025,"Cultural Venues Operations - Bank","Concert Halls - Bank")</f>
        <v>Concert Halls - Bank</v>
      </c>
      <c r="M326" s="2" t="s">
        <v>76</v>
      </c>
      <c r="N326" s="2">
        <v>25</v>
      </c>
      <c r="O326" s="6">
        <f t="shared" si="69"/>
        <v>0</v>
      </c>
      <c r="P326" s="2">
        <v>0</v>
      </c>
      <c r="Q326" s="2">
        <v>0</v>
      </c>
      <c r="R326" s="2">
        <v>0</v>
      </c>
      <c r="S326" s="2">
        <v>0</v>
      </c>
      <c r="T326" s="2">
        <v>0</v>
      </c>
      <c r="U326" s="2">
        <f t="shared" si="74"/>
        <v>0</v>
      </c>
      <c r="V326" s="2">
        <f t="shared" si="75"/>
        <v>0</v>
      </c>
      <c r="W326" s="2">
        <f t="shared" si="76"/>
        <v>0</v>
      </c>
      <c r="Y326" s="5"/>
      <c r="Z326" s="6">
        <f t="shared" si="70"/>
        <v>21</v>
      </c>
      <c r="AA326" s="2">
        <v>4</v>
      </c>
      <c r="AB326" s="2">
        <v>3</v>
      </c>
      <c r="AC326" s="2">
        <v>7</v>
      </c>
      <c r="AD326" s="2">
        <v>6</v>
      </c>
      <c r="AE326" s="2">
        <v>1</v>
      </c>
      <c r="AF326" s="2">
        <f t="shared" si="77"/>
        <v>7</v>
      </c>
      <c r="AG326" s="2">
        <f t="shared" si="78"/>
        <v>7</v>
      </c>
      <c r="AH326" s="2">
        <f t="shared" si="79"/>
        <v>7</v>
      </c>
      <c r="AJ326" s="5"/>
      <c r="AK326" s="2">
        <f t="shared" si="68"/>
        <v>28</v>
      </c>
      <c r="AL326" s="2">
        <v>7</v>
      </c>
      <c r="AM326" s="2">
        <v>6</v>
      </c>
      <c r="AN326" s="2">
        <v>6</v>
      </c>
      <c r="AO326" s="2">
        <v>5</v>
      </c>
      <c r="AP326" s="2">
        <v>4</v>
      </c>
      <c r="AQ326" s="2">
        <f t="shared" si="71"/>
        <v>13</v>
      </c>
      <c r="AR326" s="2">
        <f t="shared" si="72"/>
        <v>6</v>
      </c>
      <c r="AS326" s="2">
        <f t="shared" si="73"/>
        <v>9</v>
      </c>
      <c r="AV326" s="6">
        <f t="shared" si="80"/>
        <v>21</v>
      </c>
      <c r="AW326" s="2">
        <v>5</v>
      </c>
      <c r="AX326" s="2">
        <v>4</v>
      </c>
      <c r="AY326" s="2">
        <v>6</v>
      </c>
      <c r="AZ326" s="2">
        <v>3</v>
      </c>
      <c r="BA326" s="2">
        <v>3</v>
      </c>
      <c r="BB326" s="2">
        <f t="shared" si="81"/>
        <v>9</v>
      </c>
      <c r="BC326" s="2">
        <f t="shared" si="82"/>
        <v>6</v>
      </c>
      <c r="BD326" s="2">
        <f t="shared" si="83"/>
        <v>6</v>
      </c>
      <c r="BF326" s="5"/>
    </row>
    <row r="327" spans="7:58" x14ac:dyDescent="0.35">
      <c r="G327" s="79" t="s">
        <v>3</v>
      </c>
      <c r="H327" s="82" t="s">
        <v>128</v>
      </c>
      <c r="I327" s="79" t="s">
        <v>110</v>
      </c>
      <c r="J327" s="79" t="str">
        <f>IF('New GL Gauge'!$H$3&lt;2025,"Cultural Venues","Concert Halls")</f>
        <v>Concert Halls</v>
      </c>
      <c r="K327" s="79" t="str">
        <f>IF('New GL Gauge'!$H$3&lt;2025,"Cultural Venues Operations - Bank","Concert Halls - Bank")</f>
        <v>Concert Halls - Bank</v>
      </c>
      <c r="L327" s="79" t="str">
        <f>IF('New GL Gauge'!$H$3&lt;2025,"Cultural Venues Operations - Bank","Concert Halls - Bank")</f>
        <v>Concert Halls - Bank</v>
      </c>
      <c r="M327" s="2" t="s">
        <v>76</v>
      </c>
      <c r="N327" s="2">
        <v>26</v>
      </c>
      <c r="O327" s="6">
        <f t="shared" si="69"/>
        <v>0</v>
      </c>
      <c r="P327" s="2">
        <v>0</v>
      </c>
      <c r="Q327" s="2">
        <v>0</v>
      </c>
      <c r="R327" s="2">
        <v>0</v>
      </c>
      <c r="S327" s="2">
        <v>0</v>
      </c>
      <c r="T327" s="2">
        <v>0</v>
      </c>
      <c r="U327" s="2">
        <f t="shared" si="74"/>
        <v>0</v>
      </c>
      <c r="V327" s="2">
        <f t="shared" si="75"/>
        <v>0</v>
      </c>
      <c r="W327" s="2">
        <f t="shared" si="76"/>
        <v>0</v>
      </c>
      <c r="Y327" s="5"/>
      <c r="Z327" s="6">
        <f t="shared" si="70"/>
        <v>21</v>
      </c>
      <c r="AA327" s="2">
        <v>6</v>
      </c>
      <c r="AB327" s="2">
        <v>3</v>
      </c>
      <c r="AC327" s="2">
        <v>8</v>
      </c>
      <c r="AD327" s="2">
        <v>3</v>
      </c>
      <c r="AE327" s="2">
        <v>1</v>
      </c>
      <c r="AF327" s="2">
        <f t="shared" si="77"/>
        <v>9</v>
      </c>
      <c r="AG327" s="2">
        <f t="shared" si="78"/>
        <v>8</v>
      </c>
      <c r="AH327" s="2">
        <f t="shared" si="79"/>
        <v>4</v>
      </c>
      <c r="AJ327" s="5"/>
      <c r="AK327" s="2">
        <f t="shared" si="68"/>
        <v>28</v>
      </c>
      <c r="AL327" s="2">
        <v>6</v>
      </c>
      <c r="AM327" s="2">
        <v>9</v>
      </c>
      <c r="AN327" s="2">
        <v>6</v>
      </c>
      <c r="AO327" s="2">
        <v>3</v>
      </c>
      <c r="AP327" s="2">
        <v>4</v>
      </c>
      <c r="AQ327" s="2">
        <f t="shared" si="71"/>
        <v>15</v>
      </c>
      <c r="AR327" s="2">
        <f t="shared" si="72"/>
        <v>6</v>
      </c>
      <c r="AS327" s="2">
        <f t="shared" si="73"/>
        <v>7</v>
      </c>
      <c r="AV327" s="6">
        <f t="shared" si="80"/>
        <v>21</v>
      </c>
      <c r="AW327" s="2">
        <v>8</v>
      </c>
      <c r="AX327" s="2">
        <v>5</v>
      </c>
      <c r="AY327" s="2">
        <v>5</v>
      </c>
      <c r="AZ327" s="2">
        <v>2</v>
      </c>
      <c r="BA327" s="2">
        <v>1</v>
      </c>
      <c r="BB327" s="2">
        <f t="shared" si="81"/>
        <v>13</v>
      </c>
      <c r="BC327" s="2">
        <f t="shared" si="82"/>
        <v>5</v>
      </c>
      <c r="BD327" s="2">
        <f t="shared" si="83"/>
        <v>3</v>
      </c>
      <c r="BF327" s="5"/>
    </row>
    <row r="328" spans="7:58" x14ac:dyDescent="0.35">
      <c r="G328" s="79" t="s">
        <v>3</v>
      </c>
      <c r="H328" s="82" t="s">
        <v>128</v>
      </c>
      <c r="I328" s="79" t="s">
        <v>110</v>
      </c>
      <c r="J328" s="79" t="str">
        <f>IF('New GL Gauge'!$H$3&lt;2025,"Cultural Venues","Concert Halls")</f>
        <v>Concert Halls</v>
      </c>
      <c r="K328" s="79" t="str">
        <f>IF('New GL Gauge'!$H$3&lt;2025,"Cultural Venues Operations - Bank","Concert Halls - Bank")</f>
        <v>Concert Halls - Bank</v>
      </c>
      <c r="L328" s="79" t="str">
        <f>IF('New GL Gauge'!$H$3&lt;2025,"Cultural Venues Operations - Bank","Concert Halls - Bank")</f>
        <v>Concert Halls - Bank</v>
      </c>
      <c r="M328" s="2" t="s">
        <v>76</v>
      </c>
      <c r="N328" s="2">
        <v>27</v>
      </c>
      <c r="O328" s="6">
        <f t="shared" si="69"/>
        <v>0</v>
      </c>
      <c r="P328" s="2">
        <v>0</v>
      </c>
      <c r="Q328" s="2">
        <v>0</v>
      </c>
      <c r="R328" s="2">
        <v>0</v>
      </c>
      <c r="S328" s="2">
        <v>0</v>
      </c>
      <c r="T328" s="2">
        <v>0</v>
      </c>
      <c r="U328" s="2">
        <f t="shared" si="74"/>
        <v>0</v>
      </c>
      <c r="V328" s="2">
        <f t="shared" si="75"/>
        <v>0</v>
      </c>
      <c r="W328" s="2">
        <f t="shared" si="76"/>
        <v>0</v>
      </c>
      <c r="Y328" s="5"/>
      <c r="Z328" s="6">
        <f t="shared" si="70"/>
        <v>21</v>
      </c>
      <c r="AA328" s="2">
        <v>5</v>
      </c>
      <c r="AB328" s="2">
        <v>3</v>
      </c>
      <c r="AC328" s="2">
        <v>10</v>
      </c>
      <c r="AD328" s="2">
        <v>2</v>
      </c>
      <c r="AE328" s="2">
        <v>1</v>
      </c>
      <c r="AF328" s="2">
        <f t="shared" si="77"/>
        <v>8</v>
      </c>
      <c r="AG328" s="2">
        <f t="shared" si="78"/>
        <v>10</v>
      </c>
      <c r="AH328" s="2">
        <f t="shared" si="79"/>
        <v>3</v>
      </c>
      <c r="AJ328" s="5"/>
      <c r="AK328" s="2">
        <f t="shared" si="68"/>
        <v>28</v>
      </c>
      <c r="AL328" s="2">
        <v>4</v>
      </c>
      <c r="AM328" s="2">
        <v>11</v>
      </c>
      <c r="AN328" s="2">
        <v>6</v>
      </c>
      <c r="AO328" s="2">
        <v>4</v>
      </c>
      <c r="AP328" s="2">
        <v>3</v>
      </c>
      <c r="AQ328" s="2">
        <f t="shared" si="71"/>
        <v>15</v>
      </c>
      <c r="AR328" s="2">
        <f t="shared" si="72"/>
        <v>6</v>
      </c>
      <c r="AS328" s="2">
        <f t="shared" si="73"/>
        <v>7</v>
      </c>
      <c r="AV328" s="6">
        <f t="shared" si="80"/>
        <v>21</v>
      </c>
      <c r="AW328" s="2">
        <v>8</v>
      </c>
      <c r="AX328" s="2">
        <v>5</v>
      </c>
      <c r="AY328" s="2">
        <v>6</v>
      </c>
      <c r="AZ328" s="2">
        <v>1</v>
      </c>
      <c r="BA328" s="2">
        <v>1</v>
      </c>
      <c r="BB328" s="2">
        <f t="shared" si="81"/>
        <v>13</v>
      </c>
      <c r="BC328" s="2">
        <f t="shared" si="82"/>
        <v>6</v>
      </c>
      <c r="BD328" s="2">
        <f t="shared" si="83"/>
        <v>2</v>
      </c>
      <c r="BF328" s="5"/>
    </row>
    <row r="329" spans="7:58" x14ac:dyDescent="0.35">
      <c r="G329" s="79" t="s">
        <v>3</v>
      </c>
      <c r="H329" s="82" t="s">
        <v>128</v>
      </c>
      <c r="I329" s="79" t="s">
        <v>110</v>
      </c>
      <c r="J329" s="79" t="str">
        <f>IF('New GL Gauge'!$H$3&lt;2025,"Cultural Venues","Concert Halls")</f>
        <v>Concert Halls</v>
      </c>
      <c r="K329" s="79" t="str">
        <f>IF('New GL Gauge'!$H$3&lt;2025,"Cultural Venues Operations - Bank","Concert Halls - Bank")</f>
        <v>Concert Halls - Bank</v>
      </c>
      <c r="L329" s="79" t="str">
        <f>IF('New GL Gauge'!$H$3&lt;2025,"Cultural Venues Operations - Bank","Concert Halls - Bank")</f>
        <v>Concert Halls - Bank</v>
      </c>
      <c r="M329" s="2" t="s">
        <v>76</v>
      </c>
      <c r="N329" s="2">
        <v>28</v>
      </c>
      <c r="O329" s="6">
        <f t="shared" si="69"/>
        <v>0</v>
      </c>
      <c r="P329" s="2">
        <v>0</v>
      </c>
      <c r="Q329" s="2">
        <v>0</v>
      </c>
      <c r="R329" s="2">
        <v>0</v>
      </c>
      <c r="S329" s="2">
        <v>0</v>
      </c>
      <c r="T329" s="2">
        <v>0</v>
      </c>
      <c r="U329" s="2">
        <f t="shared" si="74"/>
        <v>0</v>
      </c>
      <c r="V329" s="2">
        <f t="shared" si="75"/>
        <v>0</v>
      </c>
      <c r="W329" s="2">
        <f t="shared" si="76"/>
        <v>0</v>
      </c>
      <c r="Y329" s="5"/>
      <c r="Z329" s="6">
        <f t="shared" si="70"/>
        <v>21</v>
      </c>
      <c r="AA329" s="2">
        <v>13</v>
      </c>
      <c r="AB329" s="2">
        <v>4</v>
      </c>
      <c r="AC329" s="2">
        <v>4</v>
      </c>
      <c r="AD329" s="2">
        <v>0</v>
      </c>
      <c r="AE329" s="2">
        <v>0</v>
      </c>
      <c r="AF329" s="2">
        <f t="shared" si="77"/>
        <v>17</v>
      </c>
      <c r="AG329" s="2">
        <f t="shared" si="78"/>
        <v>4</v>
      </c>
      <c r="AH329" s="2">
        <f t="shared" si="79"/>
        <v>0</v>
      </c>
      <c r="AJ329" s="5"/>
      <c r="AK329" s="2">
        <f t="shared" si="68"/>
        <v>28</v>
      </c>
      <c r="AL329" s="2">
        <v>11</v>
      </c>
      <c r="AM329" s="2">
        <v>10</v>
      </c>
      <c r="AN329" s="2">
        <v>3</v>
      </c>
      <c r="AO329" s="2">
        <v>2</v>
      </c>
      <c r="AP329" s="2">
        <v>2</v>
      </c>
      <c r="AQ329" s="2">
        <f t="shared" si="71"/>
        <v>21</v>
      </c>
      <c r="AR329" s="2">
        <f t="shared" si="72"/>
        <v>3</v>
      </c>
      <c r="AS329" s="2">
        <f t="shared" si="73"/>
        <v>4</v>
      </c>
      <c r="AV329" s="6">
        <f t="shared" si="80"/>
        <v>21</v>
      </c>
      <c r="AW329" s="2">
        <v>15</v>
      </c>
      <c r="AX329" s="2">
        <v>4</v>
      </c>
      <c r="AY329" s="2">
        <v>0</v>
      </c>
      <c r="AZ329" s="2">
        <v>1</v>
      </c>
      <c r="BA329" s="2">
        <v>1</v>
      </c>
      <c r="BB329" s="2">
        <f t="shared" si="81"/>
        <v>19</v>
      </c>
      <c r="BC329" s="2">
        <f t="shared" si="82"/>
        <v>0</v>
      </c>
      <c r="BD329" s="2">
        <f t="shared" si="83"/>
        <v>2</v>
      </c>
      <c r="BF329" s="5"/>
    </row>
    <row r="330" spans="7:58" x14ac:dyDescent="0.35">
      <c r="G330" s="79" t="s">
        <v>3</v>
      </c>
      <c r="H330" s="82" t="s">
        <v>128</v>
      </c>
      <c r="I330" s="79" t="s">
        <v>110</v>
      </c>
      <c r="J330" s="79" t="str">
        <f>IF('New GL Gauge'!$H$3&lt;2025,"Cultural Venues","Concert Halls")</f>
        <v>Concert Halls</v>
      </c>
      <c r="K330" s="79" t="str">
        <f>IF('New GL Gauge'!$H$3&lt;2025,"Cultural Venues Operations - Bank","Concert Halls - Bank")</f>
        <v>Concert Halls - Bank</v>
      </c>
      <c r="L330" s="79" t="str">
        <f>IF('New GL Gauge'!$H$3&lt;2025,"Cultural Venues Operations - Bank","Concert Halls - Bank")</f>
        <v>Concert Halls - Bank</v>
      </c>
      <c r="M330" s="2" t="s">
        <v>76</v>
      </c>
      <c r="N330" s="2">
        <v>29</v>
      </c>
      <c r="O330" s="6">
        <f t="shared" si="69"/>
        <v>0</v>
      </c>
      <c r="P330" s="2">
        <v>0</v>
      </c>
      <c r="Q330" s="2">
        <v>0</v>
      </c>
      <c r="R330" s="2">
        <v>0</v>
      </c>
      <c r="S330" s="2">
        <v>0</v>
      </c>
      <c r="T330" s="2">
        <v>0</v>
      </c>
      <c r="U330" s="2">
        <f t="shared" si="74"/>
        <v>0</v>
      </c>
      <c r="V330" s="2">
        <f t="shared" si="75"/>
        <v>0</v>
      </c>
      <c r="W330" s="2">
        <f t="shared" si="76"/>
        <v>0</v>
      </c>
      <c r="Y330" s="5"/>
      <c r="Z330" s="6">
        <f t="shared" si="70"/>
        <v>21</v>
      </c>
      <c r="AA330" s="2">
        <v>3</v>
      </c>
      <c r="AB330" s="2">
        <v>3</v>
      </c>
      <c r="AC330" s="2">
        <v>6</v>
      </c>
      <c r="AD330" s="2">
        <v>5</v>
      </c>
      <c r="AE330" s="2">
        <v>4</v>
      </c>
      <c r="AF330" s="2">
        <f t="shared" si="77"/>
        <v>6</v>
      </c>
      <c r="AG330" s="2">
        <f t="shared" si="78"/>
        <v>6</v>
      </c>
      <c r="AH330" s="2">
        <f t="shared" si="79"/>
        <v>9</v>
      </c>
      <c r="AJ330" s="5"/>
      <c r="AK330" s="2">
        <f t="shared" si="68"/>
        <v>28</v>
      </c>
      <c r="AL330" s="2">
        <v>5</v>
      </c>
      <c r="AM330" s="2">
        <v>9</v>
      </c>
      <c r="AN330" s="2">
        <v>6</v>
      </c>
      <c r="AO330" s="2">
        <v>5</v>
      </c>
      <c r="AP330" s="2">
        <v>3</v>
      </c>
      <c r="AQ330" s="2">
        <f t="shared" si="71"/>
        <v>14</v>
      </c>
      <c r="AR330" s="2">
        <f t="shared" si="72"/>
        <v>6</v>
      </c>
      <c r="AS330" s="2">
        <f t="shared" si="73"/>
        <v>8</v>
      </c>
      <c r="AV330" s="6">
        <f t="shared" si="80"/>
        <v>21</v>
      </c>
      <c r="AW330" s="2">
        <v>7</v>
      </c>
      <c r="AX330" s="2">
        <v>3</v>
      </c>
      <c r="AY330" s="2">
        <v>5</v>
      </c>
      <c r="AZ330" s="2">
        <v>5</v>
      </c>
      <c r="BA330" s="2">
        <v>1</v>
      </c>
      <c r="BB330" s="2">
        <f t="shared" si="81"/>
        <v>10</v>
      </c>
      <c r="BC330" s="2">
        <f t="shared" si="82"/>
        <v>5</v>
      </c>
      <c r="BD330" s="2">
        <f t="shared" si="83"/>
        <v>6</v>
      </c>
      <c r="BF330" s="5"/>
    </row>
    <row r="331" spans="7:58" x14ac:dyDescent="0.35">
      <c r="G331" s="79" t="s">
        <v>3</v>
      </c>
      <c r="H331" s="82" t="s">
        <v>128</v>
      </c>
      <c r="I331" s="79" t="s">
        <v>110</v>
      </c>
      <c r="J331" s="79" t="str">
        <f>IF('New GL Gauge'!$H$3&lt;2025,"Cultural Venues","Concert Halls")</f>
        <v>Concert Halls</v>
      </c>
      <c r="K331" s="79" t="str">
        <f>IF('New GL Gauge'!$H$3&lt;2025,"Cultural Venues Operations - Bank","Concert Halls - Bank")</f>
        <v>Concert Halls - Bank</v>
      </c>
      <c r="L331" s="79" t="str">
        <f>IF('New GL Gauge'!$H$3&lt;2025,"Cultural Venues Operations - Bank","Concert Halls - Bank")</f>
        <v>Concert Halls - Bank</v>
      </c>
      <c r="M331" s="2" t="s">
        <v>76</v>
      </c>
      <c r="N331" s="2">
        <v>30</v>
      </c>
      <c r="O331" s="6">
        <f t="shared" si="69"/>
        <v>0</v>
      </c>
      <c r="P331" s="2">
        <v>0</v>
      </c>
      <c r="Q331" s="2">
        <v>0</v>
      </c>
      <c r="R331" s="2">
        <v>0</v>
      </c>
      <c r="S331" s="2">
        <v>0</v>
      </c>
      <c r="T331" s="2">
        <v>0</v>
      </c>
      <c r="U331" s="2">
        <f t="shared" si="74"/>
        <v>0</v>
      </c>
      <c r="V331" s="2">
        <f t="shared" si="75"/>
        <v>0</v>
      </c>
      <c r="W331" s="2">
        <f t="shared" si="76"/>
        <v>0</v>
      </c>
      <c r="Y331" s="5"/>
      <c r="Z331" s="6">
        <f t="shared" si="70"/>
        <v>21</v>
      </c>
      <c r="AA331" s="2">
        <v>4</v>
      </c>
      <c r="AB331" s="2">
        <v>6</v>
      </c>
      <c r="AC331" s="2">
        <v>6</v>
      </c>
      <c r="AD331" s="2">
        <v>3</v>
      </c>
      <c r="AE331" s="2">
        <v>2</v>
      </c>
      <c r="AF331" s="2">
        <f t="shared" si="77"/>
        <v>10</v>
      </c>
      <c r="AG331" s="2">
        <f t="shared" si="78"/>
        <v>6</v>
      </c>
      <c r="AH331" s="2">
        <f t="shared" si="79"/>
        <v>5</v>
      </c>
      <c r="AJ331" s="5"/>
      <c r="AK331" s="2">
        <f t="shared" si="68"/>
        <v>28</v>
      </c>
      <c r="AL331" s="2">
        <v>5</v>
      </c>
      <c r="AM331" s="2">
        <v>7</v>
      </c>
      <c r="AN331" s="2">
        <v>8</v>
      </c>
      <c r="AO331" s="2">
        <v>5</v>
      </c>
      <c r="AP331" s="2">
        <v>3</v>
      </c>
      <c r="AQ331" s="2">
        <f t="shared" si="71"/>
        <v>12</v>
      </c>
      <c r="AR331" s="2">
        <f t="shared" si="72"/>
        <v>8</v>
      </c>
      <c r="AS331" s="2">
        <f t="shared" si="73"/>
        <v>8</v>
      </c>
      <c r="AV331" s="6">
        <f t="shared" si="80"/>
        <v>21</v>
      </c>
      <c r="AW331" s="2">
        <v>7</v>
      </c>
      <c r="AX331" s="2">
        <v>5</v>
      </c>
      <c r="AY331" s="2">
        <v>6</v>
      </c>
      <c r="AZ331" s="2">
        <v>1</v>
      </c>
      <c r="BA331" s="2">
        <v>2</v>
      </c>
      <c r="BB331" s="2">
        <f t="shared" si="81"/>
        <v>12</v>
      </c>
      <c r="BC331" s="2">
        <f t="shared" si="82"/>
        <v>6</v>
      </c>
      <c r="BD331" s="2">
        <f t="shared" si="83"/>
        <v>3</v>
      </c>
      <c r="BF331" s="5"/>
    </row>
    <row r="332" spans="7:58" x14ac:dyDescent="0.35">
      <c r="G332" s="79" t="s">
        <v>3</v>
      </c>
      <c r="H332" s="82" t="s">
        <v>128</v>
      </c>
      <c r="I332" s="79" t="s">
        <v>116</v>
      </c>
      <c r="J332" s="79" t="s">
        <v>116</v>
      </c>
      <c r="K332" s="79" t="s">
        <v>116</v>
      </c>
      <c r="L332" s="79" t="s">
        <v>116</v>
      </c>
      <c r="M332" s="2" t="s">
        <v>3</v>
      </c>
      <c r="N332" s="2">
        <v>1</v>
      </c>
      <c r="O332" s="6">
        <f t="shared" si="69"/>
        <v>5</v>
      </c>
      <c r="P332" s="2">
        <v>0</v>
      </c>
      <c r="Q332" s="2">
        <v>2</v>
      </c>
      <c r="R332" s="2">
        <v>3</v>
      </c>
      <c r="S332" s="2">
        <v>0</v>
      </c>
      <c r="T332" s="2">
        <v>0</v>
      </c>
      <c r="U332" s="2">
        <f t="shared" si="74"/>
        <v>2</v>
      </c>
      <c r="V332" s="2">
        <f t="shared" si="75"/>
        <v>3</v>
      </c>
      <c r="W332" s="2">
        <f t="shared" si="76"/>
        <v>0</v>
      </c>
      <c r="X332" s="2">
        <f>MAX(O332:O361)</f>
        <v>5</v>
      </c>
      <c r="Y332" s="5">
        <v>25</v>
      </c>
      <c r="Z332" s="6">
        <f t="shared" si="70"/>
        <v>2</v>
      </c>
      <c r="AA332" s="2">
        <v>0</v>
      </c>
      <c r="AB332" s="2">
        <v>0</v>
      </c>
      <c r="AC332" s="2">
        <v>0</v>
      </c>
      <c r="AD332" s="2">
        <v>2</v>
      </c>
      <c r="AE332" s="2">
        <v>0</v>
      </c>
      <c r="AF332" s="2">
        <f t="shared" si="77"/>
        <v>0</v>
      </c>
      <c r="AG332" s="2">
        <f t="shared" si="78"/>
        <v>0</v>
      </c>
      <c r="AH332" s="2">
        <f t="shared" si="79"/>
        <v>2</v>
      </c>
      <c r="AI332" s="2">
        <f>MAX(Z332:Z361)</f>
        <v>2</v>
      </c>
      <c r="AJ332" s="5">
        <v>0</v>
      </c>
      <c r="AK332" s="2">
        <f t="shared" ref="AK332:AK391" si="84">SUM(AQ332:AS332)</f>
        <v>2</v>
      </c>
      <c r="AL332" s="2">
        <v>0</v>
      </c>
      <c r="AM332" s="2">
        <v>2</v>
      </c>
      <c r="AN332" s="2">
        <v>0</v>
      </c>
      <c r="AO332" s="2">
        <v>0</v>
      </c>
      <c r="AP332" s="2">
        <v>0</v>
      </c>
      <c r="AQ332" s="2">
        <f t="shared" si="71"/>
        <v>2</v>
      </c>
      <c r="AR332" s="2">
        <f t="shared" si="72"/>
        <v>0</v>
      </c>
      <c r="AS332" s="2">
        <f t="shared" si="73"/>
        <v>0</v>
      </c>
      <c r="AT332" s="2">
        <f>ROUND(SUM(AK332:AK361)/30,0)</f>
        <v>2</v>
      </c>
      <c r="AU332" s="2">
        <v>0</v>
      </c>
      <c r="AV332" s="6">
        <f t="shared" si="80"/>
        <v>4</v>
      </c>
      <c r="AW332" s="2">
        <v>0</v>
      </c>
      <c r="AX332" s="2">
        <v>1</v>
      </c>
      <c r="AY332" s="2">
        <v>2</v>
      </c>
      <c r="AZ332" s="2">
        <v>1</v>
      </c>
      <c r="BA332" s="2">
        <v>0</v>
      </c>
      <c r="BB332" s="2">
        <f t="shared" si="81"/>
        <v>1</v>
      </c>
      <c r="BC332" s="2">
        <f t="shared" si="82"/>
        <v>2</v>
      </c>
      <c r="BD332" s="2">
        <f t="shared" si="83"/>
        <v>1</v>
      </c>
      <c r="BE332" s="2">
        <f>ROUND(SUM(AV332:AV361)/30,0)</f>
        <v>4</v>
      </c>
      <c r="BF332" s="5">
        <v>0</v>
      </c>
    </row>
    <row r="333" spans="7:58" x14ac:dyDescent="0.35">
      <c r="G333" s="79" t="s">
        <v>3</v>
      </c>
      <c r="H333" s="82" t="s">
        <v>128</v>
      </c>
      <c r="I333" s="79" t="s">
        <v>116</v>
      </c>
      <c r="J333" s="79" t="s">
        <v>116</v>
      </c>
      <c r="K333" s="79" t="s">
        <v>116</v>
      </c>
      <c r="L333" s="79" t="s">
        <v>116</v>
      </c>
      <c r="M333" s="2" t="s">
        <v>3</v>
      </c>
      <c r="N333" s="2">
        <v>2</v>
      </c>
      <c r="O333" s="6">
        <f t="shared" si="69"/>
        <v>5</v>
      </c>
      <c r="P333" s="2">
        <v>0</v>
      </c>
      <c r="Q333" s="2">
        <v>2</v>
      </c>
      <c r="R333" s="2">
        <v>1</v>
      </c>
      <c r="S333" s="2">
        <v>2</v>
      </c>
      <c r="T333" s="2">
        <v>0</v>
      </c>
      <c r="U333" s="2">
        <f t="shared" si="74"/>
        <v>2</v>
      </c>
      <c r="V333" s="2">
        <f t="shared" si="75"/>
        <v>1</v>
      </c>
      <c r="W333" s="2">
        <f t="shared" si="76"/>
        <v>2</v>
      </c>
      <c r="Y333" s="5"/>
      <c r="Z333" s="6">
        <f t="shared" si="70"/>
        <v>2</v>
      </c>
      <c r="AA333" s="2">
        <v>0</v>
      </c>
      <c r="AB333" s="2">
        <v>0</v>
      </c>
      <c r="AC333" s="2">
        <v>0</v>
      </c>
      <c r="AD333" s="2">
        <v>2</v>
      </c>
      <c r="AE333" s="2">
        <v>0</v>
      </c>
      <c r="AF333" s="2">
        <f t="shared" si="77"/>
        <v>0</v>
      </c>
      <c r="AG333" s="2">
        <f t="shared" si="78"/>
        <v>0</v>
      </c>
      <c r="AH333" s="2">
        <f t="shared" si="79"/>
        <v>2</v>
      </c>
      <c r="AJ333" s="5"/>
      <c r="AK333" s="2">
        <f t="shared" si="84"/>
        <v>2</v>
      </c>
      <c r="AL333" s="2">
        <v>0</v>
      </c>
      <c r="AM333" s="2">
        <v>0</v>
      </c>
      <c r="AN333" s="2">
        <v>1</v>
      </c>
      <c r="AO333" s="2">
        <v>1</v>
      </c>
      <c r="AP333" s="2">
        <v>0</v>
      </c>
      <c r="AQ333" s="2">
        <f t="shared" si="71"/>
        <v>0</v>
      </c>
      <c r="AR333" s="2">
        <f t="shared" si="72"/>
        <v>1</v>
      </c>
      <c r="AS333" s="2">
        <f t="shared" si="73"/>
        <v>1</v>
      </c>
      <c r="AV333" s="6">
        <f t="shared" si="80"/>
        <v>4</v>
      </c>
      <c r="AW333" s="2">
        <v>0</v>
      </c>
      <c r="AX333" s="2">
        <v>0</v>
      </c>
      <c r="AY333" s="2">
        <v>2</v>
      </c>
      <c r="AZ333" s="2">
        <v>2</v>
      </c>
      <c r="BA333" s="2">
        <v>0</v>
      </c>
      <c r="BB333" s="2">
        <f t="shared" si="81"/>
        <v>0</v>
      </c>
      <c r="BC333" s="2">
        <f t="shared" si="82"/>
        <v>2</v>
      </c>
      <c r="BD333" s="2">
        <f t="shared" si="83"/>
        <v>2</v>
      </c>
      <c r="BF333" s="5"/>
    </row>
    <row r="334" spans="7:58" x14ac:dyDescent="0.35">
      <c r="G334" s="79" t="s">
        <v>3</v>
      </c>
      <c r="H334" s="82" t="s">
        <v>128</v>
      </c>
      <c r="I334" s="79" t="s">
        <v>116</v>
      </c>
      <c r="J334" s="79" t="s">
        <v>116</v>
      </c>
      <c r="K334" s="79" t="s">
        <v>116</v>
      </c>
      <c r="L334" s="79" t="s">
        <v>116</v>
      </c>
      <c r="M334" s="2" t="s">
        <v>3</v>
      </c>
      <c r="N334" s="2">
        <v>3</v>
      </c>
      <c r="O334" s="6">
        <f t="shared" si="69"/>
        <v>5</v>
      </c>
      <c r="P334" s="2">
        <v>1</v>
      </c>
      <c r="Q334" s="2">
        <v>4</v>
      </c>
      <c r="R334" s="2">
        <v>0</v>
      </c>
      <c r="S334" s="2">
        <v>0</v>
      </c>
      <c r="T334" s="2">
        <v>0</v>
      </c>
      <c r="U334" s="2">
        <f t="shared" si="74"/>
        <v>5</v>
      </c>
      <c r="V334" s="2">
        <f t="shared" si="75"/>
        <v>0</v>
      </c>
      <c r="W334" s="2">
        <f t="shared" si="76"/>
        <v>0</v>
      </c>
      <c r="Y334" s="5"/>
      <c r="Z334" s="6">
        <f t="shared" si="70"/>
        <v>2</v>
      </c>
      <c r="AA334" s="2">
        <v>0</v>
      </c>
      <c r="AB334" s="2">
        <v>1</v>
      </c>
      <c r="AC334" s="2">
        <v>0</v>
      </c>
      <c r="AD334" s="2">
        <v>1</v>
      </c>
      <c r="AE334" s="2">
        <v>0</v>
      </c>
      <c r="AF334" s="2">
        <f t="shared" si="77"/>
        <v>1</v>
      </c>
      <c r="AG334" s="2">
        <f t="shared" si="78"/>
        <v>0</v>
      </c>
      <c r="AH334" s="2">
        <f t="shared" si="79"/>
        <v>1</v>
      </c>
      <c r="AJ334" s="5"/>
      <c r="AK334" s="2">
        <f t="shared" si="84"/>
        <v>2</v>
      </c>
      <c r="AL334" s="2">
        <v>1</v>
      </c>
      <c r="AM334" s="2">
        <v>0</v>
      </c>
      <c r="AN334" s="2">
        <v>1</v>
      </c>
      <c r="AO334" s="2">
        <v>0</v>
      </c>
      <c r="AP334" s="2">
        <v>0</v>
      </c>
      <c r="AQ334" s="2">
        <f t="shared" si="71"/>
        <v>1</v>
      </c>
      <c r="AR334" s="2">
        <f t="shared" si="72"/>
        <v>1</v>
      </c>
      <c r="AS334" s="2">
        <f t="shared" si="73"/>
        <v>0</v>
      </c>
      <c r="AV334" s="6">
        <f t="shared" si="80"/>
        <v>4</v>
      </c>
      <c r="AW334" s="2">
        <v>0</v>
      </c>
      <c r="AX334" s="2">
        <v>3</v>
      </c>
      <c r="AY334" s="2">
        <v>1</v>
      </c>
      <c r="AZ334" s="2">
        <v>0</v>
      </c>
      <c r="BA334" s="2">
        <v>0</v>
      </c>
      <c r="BB334" s="2">
        <f t="shared" si="81"/>
        <v>3</v>
      </c>
      <c r="BC334" s="2">
        <f t="shared" si="82"/>
        <v>1</v>
      </c>
      <c r="BD334" s="2">
        <f t="shared" si="83"/>
        <v>0</v>
      </c>
      <c r="BF334" s="5"/>
    </row>
    <row r="335" spans="7:58" x14ac:dyDescent="0.35">
      <c r="G335" s="79" t="s">
        <v>3</v>
      </c>
      <c r="H335" s="82" t="s">
        <v>128</v>
      </c>
      <c r="I335" s="79" t="s">
        <v>116</v>
      </c>
      <c r="J335" s="79" t="s">
        <v>116</v>
      </c>
      <c r="K335" s="79" t="s">
        <v>116</v>
      </c>
      <c r="L335" s="79" t="s">
        <v>116</v>
      </c>
      <c r="M335" s="2" t="s">
        <v>3</v>
      </c>
      <c r="N335" s="2">
        <v>4</v>
      </c>
      <c r="O335" s="6">
        <f t="shared" si="69"/>
        <v>5</v>
      </c>
      <c r="P335" s="2">
        <v>4</v>
      </c>
      <c r="Q335" s="2">
        <v>1</v>
      </c>
      <c r="R335" s="2">
        <v>0</v>
      </c>
      <c r="S335" s="2">
        <v>0</v>
      </c>
      <c r="T335" s="2">
        <v>0</v>
      </c>
      <c r="U335" s="2">
        <f t="shared" si="74"/>
        <v>5</v>
      </c>
      <c r="V335" s="2">
        <f t="shared" si="75"/>
        <v>0</v>
      </c>
      <c r="W335" s="2">
        <f t="shared" si="76"/>
        <v>0</v>
      </c>
      <c r="Y335" s="5"/>
      <c r="Z335" s="6">
        <f t="shared" si="70"/>
        <v>2</v>
      </c>
      <c r="AA335" s="2">
        <v>1</v>
      </c>
      <c r="AB335" s="2">
        <v>0</v>
      </c>
      <c r="AC335" s="2">
        <v>1</v>
      </c>
      <c r="AD335" s="2">
        <v>0</v>
      </c>
      <c r="AE335" s="2">
        <v>0</v>
      </c>
      <c r="AF335" s="2">
        <f t="shared" si="77"/>
        <v>1</v>
      </c>
      <c r="AG335" s="2">
        <f t="shared" si="78"/>
        <v>1</v>
      </c>
      <c r="AH335" s="2">
        <f t="shared" si="79"/>
        <v>0</v>
      </c>
      <c r="AJ335" s="5"/>
      <c r="AK335" s="2">
        <f t="shared" si="84"/>
        <v>2</v>
      </c>
      <c r="AL335" s="2">
        <v>1</v>
      </c>
      <c r="AM335" s="2">
        <v>1</v>
      </c>
      <c r="AN335" s="2">
        <v>0</v>
      </c>
      <c r="AO335" s="2">
        <v>0</v>
      </c>
      <c r="AP335" s="2">
        <v>0</v>
      </c>
      <c r="AQ335" s="2">
        <f t="shared" si="71"/>
        <v>2</v>
      </c>
      <c r="AR335" s="2">
        <f t="shared" si="72"/>
        <v>0</v>
      </c>
      <c r="AS335" s="2">
        <f t="shared" si="73"/>
        <v>0</v>
      </c>
      <c r="AV335" s="6">
        <f t="shared" si="80"/>
        <v>4</v>
      </c>
      <c r="AW335" s="2">
        <v>3</v>
      </c>
      <c r="AX335" s="2">
        <v>1</v>
      </c>
      <c r="AY335" s="2">
        <v>0</v>
      </c>
      <c r="AZ335" s="2">
        <v>0</v>
      </c>
      <c r="BA335" s="2">
        <v>0</v>
      </c>
      <c r="BB335" s="2">
        <f t="shared" si="81"/>
        <v>4</v>
      </c>
      <c r="BC335" s="2">
        <f t="shared" si="82"/>
        <v>0</v>
      </c>
      <c r="BD335" s="2">
        <f t="shared" si="83"/>
        <v>0</v>
      </c>
      <c r="BF335" s="5"/>
    </row>
    <row r="336" spans="7:58" x14ac:dyDescent="0.35">
      <c r="G336" s="79" t="s">
        <v>3</v>
      </c>
      <c r="H336" s="82" t="s">
        <v>128</v>
      </c>
      <c r="I336" s="79" t="s">
        <v>116</v>
      </c>
      <c r="J336" s="79" t="s">
        <v>116</v>
      </c>
      <c r="K336" s="79" t="s">
        <v>116</v>
      </c>
      <c r="L336" s="79" t="s">
        <v>116</v>
      </c>
      <c r="M336" s="2" t="s">
        <v>3</v>
      </c>
      <c r="N336" s="2">
        <v>5</v>
      </c>
      <c r="O336" s="6">
        <f t="shared" si="69"/>
        <v>5</v>
      </c>
      <c r="P336" s="2">
        <v>0</v>
      </c>
      <c r="Q336" s="2">
        <v>2</v>
      </c>
      <c r="R336" s="2">
        <v>3</v>
      </c>
      <c r="S336" s="2">
        <v>0</v>
      </c>
      <c r="T336" s="2">
        <v>0</v>
      </c>
      <c r="U336" s="2">
        <f t="shared" si="74"/>
        <v>2</v>
      </c>
      <c r="V336" s="2">
        <f t="shared" si="75"/>
        <v>3</v>
      </c>
      <c r="W336" s="2">
        <f t="shared" si="76"/>
        <v>0</v>
      </c>
      <c r="Y336" s="5"/>
      <c r="Z336" s="6">
        <f t="shared" si="70"/>
        <v>2</v>
      </c>
      <c r="AA336" s="2">
        <v>0</v>
      </c>
      <c r="AB336" s="2">
        <v>0</v>
      </c>
      <c r="AC336" s="2">
        <v>2</v>
      </c>
      <c r="AD336" s="2">
        <v>0</v>
      </c>
      <c r="AE336" s="2">
        <v>0</v>
      </c>
      <c r="AF336" s="2">
        <f t="shared" si="77"/>
        <v>0</v>
      </c>
      <c r="AG336" s="2">
        <f t="shared" si="78"/>
        <v>2</v>
      </c>
      <c r="AH336" s="2">
        <f t="shared" si="79"/>
        <v>0</v>
      </c>
      <c r="AJ336" s="5"/>
      <c r="AK336" s="2">
        <f t="shared" si="84"/>
        <v>2</v>
      </c>
      <c r="AL336" s="2">
        <v>0</v>
      </c>
      <c r="AM336" s="2">
        <v>1</v>
      </c>
      <c r="AN336" s="2">
        <v>1</v>
      </c>
      <c r="AO336" s="2">
        <v>0</v>
      </c>
      <c r="AP336" s="2">
        <v>0</v>
      </c>
      <c r="AQ336" s="2">
        <f t="shared" si="71"/>
        <v>1</v>
      </c>
      <c r="AR336" s="2">
        <f t="shared" si="72"/>
        <v>1</v>
      </c>
      <c r="AS336" s="2">
        <f t="shared" si="73"/>
        <v>0</v>
      </c>
      <c r="AV336" s="6">
        <f t="shared" si="80"/>
        <v>4</v>
      </c>
      <c r="AW336" s="2">
        <v>0</v>
      </c>
      <c r="AX336" s="2">
        <v>4</v>
      </c>
      <c r="AY336" s="2">
        <v>0</v>
      </c>
      <c r="AZ336" s="2">
        <v>0</v>
      </c>
      <c r="BA336" s="2">
        <v>0</v>
      </c>
      <c r="BB336" s="2">
        <f t="shared" si="81"/>
        <v>4</v>
      </c>
      <c r="BC336" s="2">
        <f t="shared" si="82"/>
        <v>0</v>
      </c>
      <c r="BD336" s="2">
        <f t="shared" si="83"/>
        <v>0</v>
      </c>
      <c r="BF336" s="5"/>
    </row>
    <row r="337" spans="7:58" x14ac:dyDescent="0.35">
      <c r="G337" s="79" t="s">
        <v>3</v>
      </c>
      <c r="H337" s="82" t="s">
        <v>128</v>
      </c>
      <c r="I337" s="79" t="s">
        <v>116</v>
      </c>
      <c r="J337" s="79" t="s">
        <v>116</v>
      </c>
      <c r="K337" s="79" t="s">
        <v>116</v>
      </c>
      <c r="L337" s="79" t="s">
        <v>116</v>
      </c>
      <c r="M337" s="2" t="s">
        <v>3</v>
      </c>
      <c r="N337" s="2">
        <v>6</v>
      </c>
      <c r="O337" s="6">
        <f t="shared" si="69"/>
        <v>5</v>
      </c>
      <c r="P337" s="2">
        <v>0</v>
      </c>
      <c r="Q337" s="2">
        <v>1</v>
      </c>
      <c r="R337" s="2">
        <v>2</v>
      </c>
      <c r="S337" s="2">
        <v>1</v>
      </c>
      <c r="T337" s="2">
        <v>1</v>
      </c>
      <c r="U337" s="2">
        <f t="shared" si="74"/>
        <v>1</v>
      </c>
      <c r="V337" s="2">
        <f t="shared" si="75"/>
        <v>2</v>
      </c>
      <c r="W337" s="2">
        <f t="shared" si="76"/>
        <v>2</v>
      </c>
      <c r="Y337" s="5"/>
      <c r="Z337" s="6">
        <f t="shared" si="70"/>
        <v>2</v>
      </c>
      <c r="AA337" s="2">
        <v>0</v>
      </c>
      <c r="AB337" s="2">
        <v>0</v>
      </c>
      <c r="AC337" s="2">
        <v>2</v>
      </c>
      <c r="AD337" s="2">
        <v>0</v>
      </c>
      <c r="AE337" s="2">
        <v>0</v>
      </c>
      <c r="AF337" s="2">
        <f t="shared" si="77"/>
        <v>0</v>
      </c>
      <c r="AG337" s="2">
        <f t="shared" si="78"/>
        <v>2</v>
      </c>
      <c r="AH337" s="2">
        <f t="shared" si="79"/>
        <v>0</v>
      </c>
      <c r="AJ337" s="5"/>
      <c r="AK337" s="2">
        <f t="shared" si="84"/>
        <v>2</v>
      </c>
      <c r="AL337" s="2">
        <v>0</v>
      </c>
      <c r="AM337" s="2">
        <v>0</v>
      </c>
      <c r="AN337" s="2">
        <v>0</v>
      </c>
      <c r="AO337" s="2">
        <v>2</v>
      </c>
      <c r="AP337" s="2">
        <v>0</v>
      </c>
      <c r="AQ337" s="2">
        <f t="shared" si="71"/>
        <v>0</v>
      </c>
      <c r="AR337" s="2">
        <f t="shared" si="72"/>
        <v>0</v>
      </c>
      <c r="AS337" s="2">
        <f t="shared" si="73"/>
        <v>2</v>
      </c>
      <c r="AV337" s="6">
        <f t="shared" si="80"/>
        <v>4</v>
      </c>
      <c r="AW337" s="2">
        <v>0</v>
      </c>
      <c r="AX337" s="2">
        <v>2</v>
      </c>
      <c r="AY337" s="2">
        <v>1</v>
      </c>
      <c r="AZ337" s="2">
        <v>1</v>
      </c>
      <c r="BA337" s="2">
        <v>0</v>
      </c>
      <c r="BB337" s="2">
        <f t="shared" si="81"/>
        <v>2</v>
      </c>
      <c r="BC337" s="2">
        <f t="shared" si="82"/>
        <v>1</v>
      </c>
      <c r="BD337" s="2">
        <f t="shared" si="83"/>
        <v>1</v>
      </c>
      <c r="BF337" s="5"/>
    </row>
    <row r="338" spans="7:58" x14ac:dyDescent="0.35">
      <c r="G338" s="79" t="s">
        <v>3</v>
      </c>
      <c r="H338" s="82" t="s">
        <v>128</v>
      </c>
      <c r="I338" s="79" t="s">
        <v>116</v>
      </c>
      <c r="J338" s="79" t="s">
        <v>116</v>
      </c>
      <c r="K338" s="79" t="s">
        <v>116</v>
      </c>
      <c r="L338" s="79" t="s">
        <v>116</v>
      </c>
      <c r="M338" s="2" t="s">
        <v>3</v>
      </c>
      <c r="N338" s="2">
        <v>7</v>
      </c>
      <c r="O338" s="6">
        <f t="shared" si="69"/>
        <v>5</v>
      </c>
      <c r="P338" s="2">
        <v>2</v>
      </c>
      <c r="Q338" s="2">
        <v>1</v>
      </c>
      <c r="R338" s="2">
        <v>2</v>
      </c>
      <c r="S338" s="2">
        <v>0</v>
      </c>
      <c r="T338" s="2">
        <v>0</v>
      </c>
      <c r="U338" s="2">
        <f t="shared" si="74"/>
        <v>3</v>
      </c>
      <c r="V338" s="2">
        <f t="shared" si="75"/>
        <v>2</v>
      </c>
      <c r="W338" s="2">
        <f t="shared" si="76"/>
        <v>0</v>
      </c>
      <c r="Y338" s="5"/>
      <c r="Z338" s="6">
        <f t="shared" si="70"/>
        <v>2</v>
      </c>
      <c r="AA338" s="2">
        <v>1</v>
      </c>
      <c r="AB338" s="2">
        <v>1</v>
      </c>
      <c r="AC338" s="2">
        <v>0</v>
      </c>
      <c r="AD338" s="2">
        <v>0</v>
      </c>
      <c r="AE338" s="2">
        <v>0</v>
      </c>
      <c r="AF338" s="2">
        <f t="shared" si="77"/>
        <v>2</v>
      </c>
      <c r="AG338" s="2">
        <f t="shared" si="78"/>
        <v>0</v>
      </c>
      <c r="AH338" s="2">
        <f t="shared" si="79"/>
        <v>0</v>
      </c>
      <c r="AJ338" s="5"/>
      <c r="AK338" s="2">
        <f t="shared" si="84"/>
        <v>2</v>
      </c>
      <c r="AL338" s="2">
        <v>0</v>
      </c>
      <c r="AM338" s="2">
        <v>0</v>
      </c>
      <c r="AN338" s="2">
        <v>0</v>
      </c>
      <c r="AO338" s="2">
        <v>1</v>
      </c>
      <c r="AP338" s="2">
        <v>1</v>
      </c>
      <c r="AQ338" s="2">
        <f t="shared" si="71"/>
        <v>0</v>
      </c>
      <c r="AR338" s="2">
        <f t="shared" si="72"/>
        <v>0</v>
      </c>
      <c r="AS338" s="2">
        <f t="shared" si="73"/>
        <v>2</v>
      </c>
      <c r="AV338" s="6">
        <f t="shared" si="80"/>
        <v>4</v>
      </c>
      <c r="AW338" s="2">
        <v>2</v>
      </c>
      <c r="AX338" s="2">
        <v>1</v>
      </c>
      <c r="AY338" s="2">
        <v>0</v>
      </c>
      <c r="AZ338" s="2">
        <v>0</v>
      </c>
      <c r="BA338" s="2">
        <v>1</v>
      </c>
      <c r="BB338" s="2">
        <f t="shared" si="81"/>
        <v>3</v>
      </c>
      <c r="BC338" s="2">
        <f t="shared" si="82"/>
        <v>0</v>
      </c>
      <c r="BD338" s="2">
        <f t="shared" si="83"/>
        <v>1</v>
      </c>
      <c r="BF338" s="5"/>
    </row>
    <row r="339" spans="7:58" x14ac:dyDescent="0.35">
      <c r="G339" s="79" t="s">
        <v>3</v>
      </c>
      <c r="H339" s="82" t="s">
        <v>128</v>
      </c>
      <c r="I339" s="79" t="s">
        <v>116</v>
      </c>
      <c r="J339" s="79" t="s">
        <v>116</v>
      </c>
      <c r="K339" s="79" t="s">
        <v>116</v>
      </c>
      <c r="L339" s="79" t="s">
        <v>116</v>
      </c>
      <c r="M339" s="2" t="s">
        <v>3</v>
      </c>
      <c r="N339" s="2">
        <v>8</v>
      </c>
      <c r="O339" s="6">
        <f t="shared" si="69"/>
        <v>5</v>
      </c>
      <c r="P339" s="2">
        <v>0</v>
      </c>
      <c r="Q339" s="2">
        <v>1</v>
      </c>
      <c r="R339" s="2">
        <v>0</v>
      </c>
      <c r="S339" s="2">
        <v>4</v>
      </c>
      <c r="T339" s="2">
        <v>0</v>
      </c>
      <c r="U339" s="2">
        <f t="shared" si="74"/>
        <v>1</v>
      </c>
      <c r="V339" s="2">
        <f t="shared" si="75"/>
        <v>0</v>
      </c>
      <c r="W339" s="2">
        <f t="shared" si="76"/>
        <v>4</v>
      </c>
      <c r="Y339" s="5"/>
      <c r="Z339" s="6">
        <f t="shared" si="70"/>
        <v>2</v>
      </c>
      <c r="AA339" s="2">
        <v>0</v>
      </c>
      <c r="AB339" s="2">
        <v>0</v>
      </c>
      <c r="AC339" s="2">
        <v>0</v>
      </c>
      <c r="AD339" s="2">
        <v>2</v>
      </c>
      <c r="AE339" s="2">
        <v>0</v>
      </c>
      <c r="AF339" s="2">
        <f t="shared" si="77"/>
        <v>0</v>
      </c>
      <c r="AG339" s="2">
        <f t="shared" si="78"/>
        <v>0</v>
      </c>
      <c r="AH339" s="2">
        <f t="shared" si="79"/>
        <v>2</v>
      </c>
      <c r="AJ339" s="5"/>
      <c r="AK339" s="2">
        <f t="shared" si="84"/>
        <v>2</v>
      </c>
      <c r="AL339" s="2">
        <v>0</v>
      </c>
      <c r="AM339" s="2">
        <v>0</v>
      </c>
      <c r="AN339" s="2">
        <v>1</v>
      </c>
      <c r="AO339" s="2">
        <v>1</v>
      </c>
      <c r="AP339" s="2">
        <v>0</v>
      </c>
      <c r="AQ339" s="2">
        <f t="shared" si="71"/>
        <v>0</v>
      </c>
      <c r="AR339" s="2">
        <f t="shared" si="72"/>
        <v>1</v>
      </c>
      <c r="AS339" s="2">
        <f t="shared" si="73"/>
        <v>1</v>
      </c>
      <c r="AV339" s="6">
        <f t="shared" si="80"/>
        <v>4</v>
      </c>
      <c r="AW339" s="2">
        <v>0</v>
      </c>
      <c r="AX339" s="2">
        <v>0</v>
      </c>
      <c r="AY339" s="2">
        <v>2</v>
      </c>
      <c r="AZ339" s="2">
        <v>1</v>
      </c>
      <c r="BA339" s="2">
        <v>1</v>
      </c>
      <c r="BB339" s="2">
        <f t="shared" si="81"/>
        <v>0</v>
      </c>
      <c r="BC339" s="2">
        <f t="shared" si="82"/>
        <v>2</v>
      </c>
      <c r="BD339" s="2">
        <f t="shared" si="83"/>
        <v>2</v>
      </c>
      <c r="BF339" s="5"/>
    </row>
    <row r="340" spans="7:58" x14ac:dyDescent="0.35">
      <c r="G340" s="79" t="s">
        <v>3</v>
      </c>
      <c r="H340" s="82" t="s">
        <v>128</v>
      </c>
      <c r="I340" s="79" t="s">
        <v>116</v>
      </c>
      <c r="J340" s="79" t="s">
        <v>116</v>
      </c>
      <c r="K340" s="79" t="s">
        <v>116</v>
      </c>
      <c r="L340" s="79" t="s">
        <v>116</v>
      </c>
      <c r="M340" s="2" t="s">
        <v>3</v>
      </c>
      <c r="N340" s="2">
        <v>9</v>
      </c>
      <c r="O340" s="6">
        <f t="shared" si="69"/>
        <v>5</v>
      </c>
      <c r="P340" s="2">
        <v>0</v>
      </c>
      <c r="Q340" s="2">
        <v>1</v>
      </c>
      <c r="R340" s="2">
        <v>0</v>
      </c>
      <c r="S340" s="2">
        <v>1</v>
      </c>
      <c r="T340" s="2">
        <v>3</v>
      </c>
      <c r="U340" s="2">
        <f t="shared" si="74"/>
        <v>1</v>
      </c>
      <c r="V340" s="2">
        <f t="shared" si="75"/>
        <v>0</v>
      </c>
      <c r="W340" s="2">
        <f t="shared" si="76"/>
        <v>4</v>
      </c>
      <c r="Y340" s="5"/>
      <c r="Z340" s="6">
        <f t="shared" si="70"/>
        <v>2</v>
      </c>
      <c r="AA340" s="2">
        <v>0</v>
      </c>
      <c r="AB340" s="2">
        <v>0</v>
      </c>
      <c r="AC340" s="2">
        <v>0</v>
      </c>
      <c r="AD340" s="2">
        <v>1</v>
      </c>
      <c r="AE340" s="2">
        <v>1</v>
      </c>
      <c r="AF340" s="2">
        <f t="shared" si="77"/>
        <v>0</v>
      </c>
      <c r="AG340" s="2">
        <f t="shared" si="78"/>
        <v>0</v>
      </c>
      <c r="AH340" s="2">
        <f t="shared" si="79"/>
        <v>2</v>
      </c>
      <c r="AJ340" s="5"/>
      <c r="AK340" s="2">
        <f t="shared" si="84"/>
        <v>2</v>
      </c>
      <c r="AL340" s="2">
        <v>0</v>
      </c>
      <c r="AM340" s="2">
        <v>0</v>
      </c>
      <c r="AN340" s="2">
        <v>1</v>
      </c>
      <c r="AO340" s="2">
        <v>0</v>
      </c>
      <c r="AP340" s="2">
        <v>1</v>
      </c>
      <c r="AQ340" s="2">
        <f t="shared" si="71"/>
        <v>0</v>
      </c>
      <c r="AR340" s="2">
        <f t="shared" si="72"/>
        <v>1</v>
      </c>
      <c r="AS340" s="2">
        <f t="shared" si="73"/>
        <v>1</v>
      </c>
      <c r="AV340" s="6">
        <f t="shared" si="80"/>
        <v>4</v>
      </c>
      <c r="AW340" s="2">
        <v>0</v>
      </c>
      <c r="AX340" s="2">
        <v>0</v>
      </c>
      <c r="AY340" s="2">
        <v>1</v>
      </c>
      <c r="AZ340" s="2">
        <v>2</v>
      </c>
      <c r="BA340" s="2">
        <v>1</v>
      </c>
      <c r="BB340" s="2">
        <f t="shared" si="81"/>
        <v>0</v>
      </c>
      <c r="BC340" s="2">
        <f t="shared" si="82"/>
        <v>1</v>
      </c>
      <c r="BD340" s="2">
        <f t="shared" si="83"/>
        <v>3</v>
      </c>
      <c r="BF340" s="5"/>
    </row>
    <row r="341" spans="7:58" x14ac:dyDescent="0.35">
      <c r="G341" s="79" t="s">
        <v>3</v>
      </c>
      <c r="H341" s="82" t="s">
        <v>128</v>
      </c>
      <c r="I341" s="79" t="s">
        <v>116</v>
      </c>
      <c r="J341" s="79" t="s">
        <v>116</v>
      </c>
      <c r="K341" s="79" t="s">
        <v>116</v>
      </c>
      <c r="L341" s="79" t="s">
        <v>116</v>
      </c>
      <c r="M341" s="2" t="s">
        <v>67</v>
      </c>
      <c r="N341" s="2">
        <v>10</v>
      </c>
      <c r="O341" s="6">
        <f t="shared" si="69"/>
        <v>5</v>
      </c>
      <c r="P341" s="2">
        <v>1</v>
      </c>
      <c r="Q341" s="2">
        <v>2</v>
      </c>
      <c r="R341" s="2">
        <v>1</v>
      </c>
      <c r="S341" s="2">
        <v>1</v>
      </c>
      <c r="T341" s="2">
        <v>0</v>
      </c>
      <c r="U341" s="2">
        <f t="shared" si="74"/>
        <v>3</v>
      </c>
      <c r="V341" s="2">
        <f t="shared" si="75"/>
        <v>1</v>
      </c>
      <c r="W341" s="2">
        <f t="shared" si="76"/>
        <v>1</v>
      </c>
      <c r="Y341" s="5"/>
      <c r="Z341" s="6">
        <f t="shared" si="70"/>
        <v>2</v>
      </c>
      <c r="AA341" s="2">
        <v>0</v>
      </c>
      <c r="AB341" s="2">
        <v>2</v>
      </c>
      <c r="AC341" s="2">
        <v>0</v>
      </c>
      <c r="AD341" s="2">
        <v>0</v>
      </c>
      <c r="AE341" s="2">
        <v>0</v>
      </c>
      <c r="AF341" s="2">
        <f t="shared" si="77"/>
        <v>2</v>
      </c>
      <c r="AG341" s="2">
        <f t="shared" si="78"/>
        <v>0</v>
      </c>
      <c r="AH341" s="2">
        <f t="shared" si="79"/>
        <v>0</v>
      </c>
      <c r="AJ341" s="5"/>
      <c r="AK341" s="2">
        <f t="shared" si="84"/>
        <v>2</v>
      </c>
      <c r="AL341" s="2">
        <v>0</v>
      </c>
      <c r="AM341" s="2">
        <v>1</v>
      </c>
      <c r="AN341" s="2">
        <v>1</v>
      </c>
      <c r="AO341" s="2">
        <v>0</v>
      </c>
      <c r="AP341" s="2">
        <v>0</v>
      </c>
      <c r="AQ341" s="2">
        <f t="shared" si="71"/>
        <v>1</v>
      </c>
      <c r="AR341" s="2">
        <f t="shared" si="72"/>
        <v>1</v>
      </c>
      <c r="AS341" s="2">
        <f t="shared" si="73"/>
        <v>0</v>
      </c>
      <c r="AV341" s="6">
        <f t="shared" si="80"/>
        <v>4</v>
      </c>
      <c r="AW341" s="2">
        <v>3</v>
      </c>
      <c r="AX341" s="2">
        <v>0</v>
      </c>
      <c r="AY341" s="2">
        <v>0</v>
      </c>
      <c r="AZ341" s="2">
        <v>1</v>
      </c>
      <c r="BA341" s="2">
        <v>0</v>
      </c>
      <c r="BB341" s="2">
        <f t="shared" si="81"/>
        <v>3</v>
      </c>
      <c r="BC341" s="2">
        <f t="shared" si="82"/>
        <v>0</v>
      </c>
      <c r="BD341" s="2">
        <f t="shared" si="83"/>
        <v>1</v>
      </c>
      <c r="BF341" s="5"/>
    </row>
    <row r="342" spans="7:58" x14ac:dyDescent="0.35">
      <c r="G342" s="79" t="s">
        <v>3</v>
      </c>
      <c r="H342" s="82" t="s">
        <v>128</v>
      </c>
      <c r="I342" s="79" t="s">
        <v>116</v>
      </c>
      <c r="J342" s="79" t="s">
        <v>116</v>
      </c>
      <c r="K342" s="79" t="s">
        <v>116</v>
      </c>
      <c r="L342" s="79" t="s">
        <v>116</v>
      </c>
      <c r="M342" s="2" t="s">
        <v>67</v>
      </c>
      <c r="N342" s="2">
        <v>11</v>
      </c>
      <c r="O342" s="6">
        <f t="shared" si="69"/>
        <v>5</v>
      </c>
      <c r="P342" s="2">
        <v>1</v>
      </c>
      <c r="Q342" s="2">
        <v>2</v>
      </c>
      <c r="R342" s="2">
        <v>1</v>
      </c>
      <c r="S342" s="2">
        <v>1</v>
      </c>
      <c r="T342" s="2">
        <v>0</v>
      </c>
      <c r="U342" s="2">
        <f t="shared" si="74"/>
        <v>3</v>
      </c>
      <c r="V342" s="2">
        <f t="shared" si="75"/>
        <v>1</v>
      </c>
      <c r="W342" s="2">
        <f t="shared" si="76"/>
        <v>1</v>
      </c>
      <c r="Y342" s="5"/>
      <c r="Z342" s="6">
        <f t="shared" si="70"/>
        <v>2</v>
      </c>
      <c r="AA342" s="2">
        <v>1</v>
      </c>
      <c r="AB342" s="2">
        <v>1</v>
      </c>
      <c r="AC342" s="2">
        <v>0</v>
      </c>
      <c r="AD342" s="2">
        <v>0</v>
      </c>
      <c r="AE342" s="2">
        <v>0</v>
      </c>
      <c r="AF342" s="2">
        <f t="shared" si="77"/>
        <v>2</v>
      </c>
      <c r="AG342" s="2">
        <f t="shared" si="78"/>
        <v>0</v>
      </c>
      <c r="AH342" s="2">
        <f t="shared" si="79"/>
        <v>0</v>
      </c>
      <c r="AJ342" s="5"/>
      <c r="AK342" s="2">
        <f t="shared" si="84"/>
        <v>2</v>
      </c>
      <c r="AL342" s="2">
        <v>0</v>
      </c>
      <c r="AM342" s="2">
        <v>0</v>
      </c>
      <c r="AN342" s="2">
        <v>2</v>
      </c>
      <c r="AO342" s="2">
        <v>0</v>
      </c>
      <c r="AP342" s="2">
        <v>0</v>
      </c>
      <c r="AQ342" s="2">
        <f t="shared" si="71"/>
        <v>0</v>
      </c>
      <c r="AR342" s="2">
        <f t="shared" si="72"/>
        <v>2</v>
      </c>
      <c r="AS342" s="2">
        <f t="shared" si="73"/>
        <v>0</v>
      </c>
      <c r="AV342" s="6">
        <f t="shared" si="80"/>
        <v>4</v>
      </c>
      <c r="AW342" s="2">
        <v>1</v>
      </c>
      <c r="AX342" s="2">
        <v>2</v>
      </c>
      <c r="AY342" s="2">
        <v>1</v>
      </c>
      <c r="AZ342" s="2">
        <v>0</v>
      </c>
      <c r="BA342" s="2">
        <v>0</v>
      </c>
      <c r="BB342" s="2">
        <f t="shared" si="81"/>
        <v>3</v>
      </c>
      <c r="BC342" s="2">
        <f t="shared" si="82"/>
        <v>1</v>
      </c>
      <c r="BD342" s="2">
        <f t="shared" si="83"/>
        <v>0</v>
      </c>
      <c r="BF342" s="5"/>
    </row>
    <row r="343" spans="7:58" x14ac:dyDescent="0.35">
      <c r="G343" s="79" t="s">
        <v>3</v>
      </c>
      <c r="H343" s="82" t="s">
        <v>128</v>
      </c>
      <c r="I343" s="79" t="s">
        <v>116</v>
      </c>
      <c r="J343" s="79" t="s">
        <v>116</v>
      </c>
      <c r="K343" s="79" t="s">
        <v>116</v>
      </c>
      <c r="L343" s="79" t="s">
        <v>116</v>
      </c>
      <c r="M343" s="2" t="s">
        <v>67</v>
      </c>
      <c r="N343" s="2">
        <v>12</v>
      </c>
      <c r="O343" s="6">
        <f t="shared" si="69"/>
        <v>5</v>
      </c>
      <c r="P343" s="2">
        <v>0</v>
      </c>
      <c r="Q343" s="2">
        <v>2</v>
      </c>
      <c r="R343" s="2">
        <v>2</v>
      </c>
      <c r="S343" s="2">
        <v>1</v>
      </c>
      <c r="T343" s="2">
        <v>0</v>
      </c>
      <c r="U343" s="2">
        <f t="shared" si="74"/>
        <v>2</v>
      </c>
      <c r="V343" s="2">
        <f t="shared" si="75"/>
        <v>2</v>
      </c>
      <c r="W343" s="2">
        <f t="shared" si="76"/>
        <v>1</v>
      </c>
      <c r="Y343" s="5"/>
      <c r="Z343" s="6">
        <f t="shared" si="70"/>
        <v>2</v>
      </c>
      <c r="AA343" s="2">
        <v>0</v>
      </c>
      <c r="AB343" s="2">
        <v>1</v>
      </c>
      <c r="AC343" s="2">
        <v>1</v>
      </c>
      <c r="AD343" s="2">
        <v>0</v>
      </c>
      <c r="AE343" s="2">
        <v>0</v>
      </c>
      <c r="AF343" s="2">
        <f t="shared" si="77"/>
        <v>1</v>
      </c>
      <c r="AG343" s="2">
        <f t="shared" si="78"/>
        <v>1</v>
      </c>
      <c r="AH343" s="2">
        <f t="shared" si="79"/>
        <v>0</v>
      </c>
      <c r="AJ343" s="5"/>
      <c r="AK343" s="2">
        <f t="shared" si="84"/>
        <v>2</v>
      </c>
      <c r="AL343" s="2">
        <v>0</v>
      </c>
      <c r="AM343" s="2">
        <v>0</v>
      </c>
      <c r="AN343" s="2">
        <v>2</v>
      </c>
      <c r="AO343" s="2">
        <v>0</v>
      </c>
      <c r="AP343" s="2">
        <v>0</v>
      </c>
      <c r="AQ343" s="2">
        <f t="shared" si="71"/>
        <v>0</v>
      </c>
      <c r="AR343" s="2">
        <f t="shared" si="72"/>
        <v>2</v>
      </c>
      <c r="AS343" s="2">
        <f t="shared" si="73"/>
        <v>0</v>
      </c>
      <c r="AV343" s="6">
        <f t="shared" si="80"/>
        <v>4</v>
      </c>
      <c r="AW343" s="2">
        <v>1</v>
      </c>
      <c r="AX343" s="2">
        <v>1</v>
      </c>
      <c r="AY343" s="2">
        <v>1</v>
      </c>
      <c r="AZ343" s="2">
        <v>1</v>
      </c>
      <c r="BA343" s="2">
        <v>0</v>
      </c>
      <c r="BB343" s="2">
        <f t="shared" si="81"/>
        <v>2</v>
      </c>
      <c r="BC343" s="2">
        <f t="shared" si="82"/>
        <v>1</v>
      </c>
      <c r="BD343" s="2">
        <f t="shared" si="83"/>
        <v>1</v>
      </c>
      <c r="BF343" s="5"/>
    </row>
    <row r="344" spans="7:58" x14ac:dyDescent="0.35">
      <c r="G344" s="79" t="s">
        <v>3</v>
      </c>
      <c r="H344" s="82" t="s">
        <v>128</v>
      </c>
      <c r="I344" s="79" t="s">
        <v>116</v>
      </c>
      <c r="J344" s="79" t="s">
        <v>116</v>
      </c>
      <c r="K344" s="79" t="s">
        <v>116</v>
      </c>
      <c r="L344" s="79" t="s">
        <v>116</v>
      </c>
      <c r="M344" s="2" t="s">
        <v>67</v>
      </c>
      <c r="N344" s="2">
        <v>13</v>
      </c>
      <c r="O344" s="6">
        <f t="shared" si="69"/>
        <v>5</v>
      </c>
      <c r="P344" s="2">
        <v>0</v>
      </c>
      <c r="Q344" s="2">
        <v>2</v>
      </c>
      <c r="R344" s="2">
        <v>2</v>
      </c>
      <c r="S344" s="2">
        <v>1</v>
      </c>
      <c r="T344" s="2">
        <v>0</v>
      </c>
      <c r="U344" s="2">
        <f t="shared" si="74"/>
        <v>2</v>
      </c>
      <c r="V344" s="2">
        <f t="shared" si="75"/>
        <v>2</v>
      </c>
      <c r="W344" s="2">
        <f t="shared" si="76"/>
        <v>1</v>
      </c>
      <c r="Y344" s="5"/>
      <c r="Z344" s="6">
        <f t="shared" si="70"/>
        <v>2</v>
      </c>
      <c r="AA344" s="2">
        <v>0</v>
      </c>
      <c r="AB344" s="2">
        <v>0</v>
      </c>
      <c r="AC344" s="2">
        <v>2</v>
      </c>
      <c r="AD344" s="2">
        <v>0</v>
      </c>
      <c r="AE344" s="2">
        <v>0</v>
      </c>
      <c r="AF344" s="2">
        <f t="shared" si="77"/>
        <v>0</v>
      </c>
      <c r="AG344" s="2">
        <f t="shared" si="78"/>
        <v>2</v>
      </c>
      <c r="AH344" s="2">
        <f t="shared" si="79"/>
        <v>0</v>
      </c>
      <c r="AJ344" s="5"/>
      <c r="AK344" s="2">
        <f t="shared" si="84"/>
        <v>2</v>
      </c>
      <c r="AL344" s="2">
        <v>0</v>
      </c>
      <c r="AM344" s="2">
        <v>0</v>
      </c>
      <c r="AN344" s="2">
        <v>2</v>
      </c>
      <c r="AO344" s="2">
        <v>0</v>
      </c>
      <c r="AP344" s="2">
        <v>0</v>
      </c>
      <c r="AQ344" s="2">
        <f t="shared" si="71"/>
        <v>0</v>
      </c>
      <c r="AR344" s="2">
        <f t="shared" si="72"/>
        <v>2</v>
      </c>
      <c r="AS344" s="2">
        <f t="shared" si="73"/>
        <v>0</v>
      </c>
      <c r="AV344" s="6">
        <f t="shared" si="80"/>
        <v>4</v>
      </c>
      <c r="AW344" s="2">
        <v>2</v>
      </c>
      <c r="AX344" s="2">
        <v>0</v>
      </c>
      <c r="AY344" s="2">
        <v>1</v>
      </c>
      <c r="AZ344" s="2">
        <v>1</v>
      </c>
      <c r="BA344" s="2">
        <v>0</v>
      </c>
      <c r="BB344" s="2">
        <f t="shared" si="81"/>
        <v>2</v>
      </c>
      <c r="BC344" s="2">
        <f t="shared" si="82"/>
        <v>1</v>
      </c>
      <c r="BD344" s="2">
        <f t="shared" si="83"/>
        <v>1</v>
      </c>
      <c r="BF344" s="5"/>
    </row>
    <row r="345" spans="7:58" x14ac:dyDescent="0.35">
      <c r="G345" s="79" t="s">
        <v>3</v>
      </c>
      <c r="H345" s="82" t="s">
        <v>128</v>
      </c>
      <c r="I345" s="79" t="s">
        <v>116</v>
      </c>
      <c r="J345" s="79" t="s">
        <v>116</v>
      </c>
      <c r="K345" s="79" t="s">
        <v>116</v>
      </c>
      <c r="L345" s="79" t="s">
        <v>116</v>
      </c>
      <c r="M345" s="2" t="s">
        <v>67</v>
      </c>
      <c r="N345" s="2">
        <v>14</v>
      </c>
      <c r="O345" s="6">
        <f t="shared" si="69"/>
        <v>5</v>
      </c>
      <c r="P345" s="2">
        <v>0</v>
      </c>
      <c r="Q345" s="2">
        <v>2</v>
      </c>
      <c r="R345" s="2">
        <v>2</v>
      </c>
      <c r="S345" s="2">
        <v>1</v>
      </c>
      <c r="T345" s="2">
        <v>0</v>
      </c>
      <c r="U345" s="2">
        <f t="shared" si="74"/>
        <v>2</v>
      </c>
      <c r="V345" s="2">
        <f t="shared" si="75"/>
        <v>2</v>
      </c>
      <c r="W345" s="2">
        <f t="shared" si="76"/>
        <v>1</v>
      </c>
      <c r="Y345" s="5"/>
      <c r="Z345" s="6">
        <f t="shared" si="70"/>
        <v>2</v>
      </c>
      <c r="AA345" s="2">
        <v>0</v>
      </c>
      <c r="AB345" s="2">
        <v>0</v>
      </c>
      <c r="AC345" s="2">
        <v>0</v>
      </c>
      <c r="AD345" s="2">
        <v>2</v>
      </c>
      <c r="AE345" s="2">
        <v>0</v>
      </c>
      <c r="AF345" s="2">
        <f t="shared" si="77"/>
        <v>0</v>
      </c>
      <c r="AG345" s="2">
        <f t="shared" si="78"/>
        <v>0</v>
      </c>
      <c r="AH345" s="2">
        <f t="shared" si="79"/>
        <v>2</v>
      </c>
      <c r="AJ345" s="5"/>
      <c r="AK345" s="2">
        <f t="shared" si="84"/>
        <v>2</v>
      </c>
      <c r="AL345" s="2">
        <v>0</v>
      </c>
      <c r="AM345" s="2">
        <v>0</v>
      </c>
      <c r="AN345" s="2">
        <v>1</v>
      </c>
      <c r="AO345" s="2">
        <v>1</v>
      </c>
      <c r="AP345" s="2">
        <v>0</v>
      </c>
      <c r="AQ345" s="2">
        <f t="shared" si="71"/>
        <v>0</v>
      </c>
      <c r="AR345" s="2">
        <f t="shared" si="72"/>
        <v>1</v>
      </c>
      <c r="AS345" s="2">
        <f t="shared" si="73"/>
        <v>1</v>
      </c>
      <c r="AV345" s="6">
        <f t="shared" si="80"/>
        <v>4</v>
      </c>
      <c r="AW345" s="2">
        <v>1</v>
      </c>
      <c r="AX345" s="2">
        <v>0</v>
      </c>
      <c r="AY345" s="2">
        <v>2</v>
      </c>
      <c r="AZ345" s="2">
        <v>0</v>
      </c>
      <c r="BA345" s="2">
        <v>1</v>
      </c>
      <c r="BB345" s="2">
        <f t="shared" si="81"/>
        <v>1</v>
      </c>
      <c r="BC345" s="2">
        <f t="shared" si="82"/>
        <v>2</v>
      </c>
      <c r="BD345" s="2">
        <f t="shared" si="83"/>
        <v>1</v>
      </c>
      <c r="BF345" s="5"/>
    </row>
    <row r="346" spans="7:58" x14ac:dyDescent="0.35">
      <c r="G346" s="79" t="s">
        <v>3</v>
      </c>
      <c r="H346" s="82" t="s">
        <v>128</v>
      </c>
      <c r="I346" s="79" t="s">
        <v>116</v>
      </c>
      <c r="J346" s="79" t="s">
        <v>116</v>
      </c>
      <c r="K346" s="79" t="s">
        <v>116</v>
      </c>
      <c r="L346" s="79" t="s">
        <v>116</v>
      </c>
      <c r="M346" s="2" t="s">
        <v>67</v>
      </c>
      <c r="N346" s="2">
        <v>15</v>
      </c>
      <c r="O346" s="6">
        <f t="shared" si="69"/>
        <v>5</v>
      </c>
      <c r="P346" s="2">
        <v>0</v>
      </c>
      <c r="Q346" s="2">
        <v>1</v>
      </c>
      <c r="R346" s="2">
        <v>0</v>
      </c>
      <c r="S346" s="2">
        <v>4</v>
      </c>
      <c r="T346" s="2">
        <v>0</v>
      </c>
      <c r="U346" s="2">
        <f t="shared" si="74"/>
        <v>1</v>
      </c>
      <c r="V346" s="2">
        <f t="shared" si="75"/>
        <v>0</v>
      </c>
      <c r="W346" s="2">
        <f t="shared" si="76"/>
        <v>4</v>
      </c>
      <c r="Y346" s="5"/>
      <c r="Z346" s="6">
        <f t="shared" si="70"/>
        <v>2</v>
      </c>
      <c r="AA346" s="2">
        <v>0</v>
      </c>
      <c r="AB346" s="2">
        <v>2</v>
      </c>
      <c r="AC346" s="2">
        <v>0</v>
      </c>
      <c r="AD346" s="2">
        <v>0</v>
      </c>
      <c r="AE346" s="2">
        <v>0</v>
      </c>
      <c r="AF346" s="2">
        <f t="shared" si="77"/>
        <v>2</v>
      </c>
      <c r="AG346" s="2">
        <f t="shared" si="78"/>
        <v>0</v>
      </c>
      <c r="AH346" s="2">
        <f t="shared" si="79"/>
        <v>0</v>
      </c>
      <c r="AJ346" s="5"/>
      <c r="AK346" s="2">
        <f t="shared" si="84"/>
        <v>2</v>
      </c>
      <c r="AL346" s="2">
        <v>0</v>
      </c>
      <c r="AM346" s="2">
        <v>0</v>
      </c>
      <c r="AN346" s="2">
        <v>0</v>
      </c>
      <c r="AO346" s="2">
        <v>2</v>
      </c>
      <c r="AP346" s="2">
        <v>0</v>
      </c>
      <c r="AQ346" s="2">
        <f t="shared" si="71"/>
        <v>0</v>
      </c>
      <c r="AR346" s="2">
        <f t="shared" si="72"/>
        <v>0</v>
      </c>
      <c r="AS346" s="2">
        <f t="shared" si="73"/>
        <v>2</v>
      </c>
      <c r="AV346" s="6">
        <f t="shared" si="80"/>
        <v>4</v>
      </c>
      <c r="AW346" s="2">
        <v>0</v>
      </c>
      <c r="AX346" s="2">
        <v>1</v>
      </c>
      <c r="AY346" s="2">
        <v>1</v>
      </c>
      <c r="AZ346" s="2">
        <v>1</v>
      </c>
      <c r="BA346" s="2">
        <v>1</v>
      </c>
      <c r="BB346" s="2">
        <f t="shared" si="81"/>
        <v>1</v>
      </c>
      <c r="BC346" s="2">
        <f t="shared" si="82"/>
        <v>1</v>
      </c>
      <c r="BD346" s="2">
        <f t="shared" si="83"/>
        <v>2</v>
      </c>
      <c r="BF346" s="5"/>
    </row>
    <row r="347" spans="7:58" x14ac:dyDescent="0.35">
      <c r="G347" s="79" t="s">
        <v>3</v>
      </c>
      <c r="H347" s="82" t="s">
        <v>128</v>
      </c>
      <c r="I347" s="79" t="s">
        <v>116</v>
      </c>
      <c r="J347" s="79" t="s">
        <v>116</v>
      </c>
      <c r="K347" s="79" t="s">
        <v>116</v>
      </c>
      <c r="L347" s="79" t="s">
        <v>116</v>
      </c>
      <c r="M347" s="2" t="s">
        <v>67</v>
      </c>
      <c r="N347" s="2">
        <v>16</v>
      </c>
      <c r="O347" s="6">
        <f t="shared" si="69"/>
        <v>5</v>
      </c>
      <c r="P347" s="2">
        <v>0</v>
      </c>
      <c r="Q347" s="2">
        <v>2</v>
      </c>
      <c r="R347" s="2">
        <v>2</v>
      </c>
      <c r="S347" s="2">
        <v>0</v>
      </c>
      <c r="T347" s="2">
        <v>1</v>
      </c>
      <c r="U347" s="2">
        <f t="shared" si="74"/>
        <v>2</v>
      </c>
      <c r="V347" s="2">
        <f t="shared" si="75"/>
        <v>2</v>
      </c>
      <c r="W347" s="2">
        <f t="shared" si="76"/>
        <v>1</v>
      </c>
      <c r="Y347" s="5"/>
      <c r="Z347" s="6">
        <f t="shared" si="70"/>
        <v>2</v>
      </c>
      <c r="AA347" s="2">
        <v>0</v>
      </c>
      <c r="AB347" s="2">
        <v>1</v>
      </c>
      <c r="AC347" s="2">
        <v>1</v>
      </c>
      <c r="AD347" s="2">
        <v>0</v>
      </c>
      <c r="AE347" s="2">
        <v>0</v>
      </c>
      <c r="AF347" s="2">
        <f t="shared" si="77"/>
        <v>1</v>
      </c>
      <c r="AG347" s="2">
        <f t="shared" si="78"/>
        <v>1</v>
      </c>
      <c r="AH347" s="2">
        <f t="shared" si="79"/>
        <v>0</v>
      </c>
      <c r="AJ347" s="5"/>
      <c r="AK347" s="2">
        <f t="shared" si="84"/>
        <v>2</v>
      </c>
      <c r="AL347" s="2">
        <v>0</v>
      </c>
      <c r="AM347" s="2">
        <v>0</v>
      </c>
      <c r="AN347" s="2">
        <v>0</v>
      </c>
      <c r="AO347" s="2">
        <v>2</v>
      </c>
      <c r="AP347" s="2">
        <v>0</v>
      </c>
      <c r="AQ347" s="2">
        <f t="shared" si="71"/>
        <v>0</v>
      </c>
      <c r="AR347" s="2">
        <f t="shared" si="72"/>
        <v>0</v>
      </c>
      <c r="AS347" s="2">
        <f t="shared" si="73"/>
        <v>2</v>
      </c>
      <c r="AV347" s="6">
        <f t="shared" si="80"/>
        <v>4</v>
      </c>
      <c r="AW347" s="2">
        <v>0</v>
      </c>
      <c r="AX347" s="2">
        <v>3</v>
      </c>
      <c r="AY347" s="2">
        <v>1</v>
      </c>
      <c r="AZ347" s="2">
        <v>0</v>
      </c>
      <c r="BA347" s="2">
        <v>0</v>
      </c>
      <c r="BB347" s="2">
        <f t="shared" si="81"/>
        <v>3</v>
      </c>
      <c r="BC347" s="2">
        <f t="shared" si="82"/>
        <v>1</v>
      </c>
      <c r="BD347" s="2">
        <f t="shared" si="83"/>
        <v>0</v>
      </c>
      <c r="BF347" s="5"/>
    </row>
    <row r="348" spans="7:58" x14ac:dyDescent="0.35">
      <c r="G348" s="79" t="s">
        <v>3</v>
      </c>
      <c r="H348" s="82" t="s">
        <v>128</v>
      </c>
      <c r="I348" s="79" t="s">
        <v>116</v>
      </c>
      <c r="J348" s="79" t="s">
        <v>116</v>
      </c>
      <c r="K348" s="79" t="s">
        <v>116</v>
      </c>
      <c r="L348" s="79" t="s">
        <v>116</v>
      </c>
      <c r="M348" s="2" t="s">
        <v>67</v>
      </c>
      <c r="N348" s="2">
        <v>17</v>
      </c>
      <c r="O348" s="6">
        <f t="shared" ref="O348:O391" si="85">SUM(U348:W348)</f>
        <v>5</v>
      </c>
      <c r="P348" s="2">
        <v>1</v>
      </c>
      <c r="Q348" s="2">
        <v>0</v>
      </c>
      <c r="R348" s="2">
        <v>3</v>
      </c>
      <c r="S348" s="2">
        <v>1</v>
      </c>
      <c r="T348" s="2">
        <v>0</v>
      </c>
      <c r="U348" s="2">
        <f t="shared" si="74"/>
        <v>1</v>
      </c>
      <c r="V348" s="2">
        <f t="shared" si="75"/>
        <v>3</v>
      </c>
      <c r="W348" s="2">
        <f t="shared" si="76"/>
        <v>1</v>
      </c>
      <c r="Y348" s="5"/>
      <c r="Z348" s="6">
        <f t="shared" ref="Z348:Z391" si="86">SUM(AF348:AH348)</f>
        <v>2</v>
      </c>
      <c r="AA348" s="2">
        <v>1</v>
      </c>
      <c r="AB348" s="2">
        <v>1</v>
      </c>
      <c r="AC348" s="2">
        <v>0</v>
      </c>
      <c r="AD348" s="2">
        <v>0</v>
      </c>
      <c r="AE348" s="2">
        <v>0</v>
      </c>
      <c r="AF348" s="2">
        <f t="shared" si="77"/>
        <v>2</v>
      </c>
      <c r="AG348" s="2">
        <f t="shared" si="78"/>
        <v>0</v>
      </c>
      <c r="AH348" s="2">
        <f t="shared" si="79"/>
        <v>0</v>
      </c>
      <c r="AJ348" s="5"/>
      <c r="AK348" s="2">
        <f t="shared" si="84"/>
        <v>2</v>
      </c>
      <c r="AL348" s="2">
        <v>0</v>
      </c>
      <c r="AM348" s="2">
        <v>0</v>
      </c>
      <c r="AN348" s="2">
        <v>0</v>
      </c>
      <c r="AO348" s="2">
        <v>2</v>
      </c>
      <c r="AP348" s="2">
        <v>0</v>
      </c>
      <c r="AQ348" s="2">
        <f t="shared" ref="AQ348:AQ391" si="87">AL348+AM348</f>
        <v>0</v>
      </c>
      <c r="AR348" s="2">
        <f t="shared" ref="AR348:AR391" si="88">AN348</f>
        <v>0</v>
      </c>
      <c r="AS348" s="2">
        <f t="shared" ref="AS348:AS391" si="89">AO348+AP348</f>
        <v>2</v>
      </c>
      <c r="AV348" s="6">
        <f t="shared" si="80"/>
        <v>4</v>
      </c>
      <c r="AW348" s="2">
        <v>0</v>
      </c>
      <c r="AX348" s="2">
        <v>2</v>
      </c>
      <c r="AY348" s="2">
        <v>2</v>
      </c>
      <c r="AZ348" s="2">
        <v>0</v>
      </c>
      <c r="BA348" s="2">
        <v>0</v>
      </c>
      <c r="BB348" s="2">
        <f t="shared" si="81"/>
        <v>2</v>
      </c>
      <c r="BC348" s="2">
        <f t="shared" si="82"/>
        <v>2</v>
      </c>
      <c r="BD348" s="2">
        <f t="shared" si="83"/>
        <v>0</v>
      </c>
      <c r="BF348" s="5"/>
    </row>
    <row r="349" spans="7:58" x14ac:dyDescent="0.35">
      <c r="G349" s="79" t="s">
        <v>3</v>
      </c>
      <c r="H349" s="82" t="s">
        <v>128</v>
      </c>
      <c r="I349" s="79" t="s">
        <v>116</v>
      </c>
      <c r="J349" s="79" t="s">
        <v>116</v>
      </c>
      <c r="K349" s="79" t="s">
        <v>116</v>
      </c>
      <c r="L349" s="79" t="s">
        <v>116</v>
      </c>
      <c r="M349" s="2" t="s">
        <v>67</v>
      </c>
      <c r="N349" s="2">
        <v>18</v>
      </c>
      <c r="O349" s="6">
        <f t="shared" si="85"/>
        <v>5</v>
      </c>
      <c r="P349" s="2">
        <v>0</v>
      </c>
      <c r="Q349" s="2">
        <v>0</v>
      </c>
      <c r="R349" s="2">
        <v>2</v>
      </c>
      <c r="S349" s="2">
        <v>2</v>
      </c>
      <c r="T349" s="2">
        <v>1</v>
      </c>
      <c r="U349" s="2">
        <f t="shared" ref="U349:U391" si="90">P349+Q349</f>
        <v>0</v>
      </c>
      <c r="V349" s="2">
        <f t="shared" ref="V349:V391" si="91">R349</f>
        <v>2</v>
      </c>
      <c r="W349" s="2">
        <f t="shared" ref="W349:W391" si="92">S349+T349</f>
        <v>3</v>
      </c>
      <c r="Y349" s="5"/>
      <c r="Z349" s="6">
        <f t="shared" si="86"/>
        <v>2</v>
      </c>
      <c r="AA349" s="2">
        <v>0</v>
      </c>
      <c r="AB349" s="2">
        <v>1</v>
      </c>
      <c r="AC349" s="2">
        <v>1</v>
      </c>
      <c r="AD349" s="2">
        <v>0</v>
      </c>
      <c r="AE349" s="2">
        <v>0</v>
      </c>
      <c r="AF349" s="2">
        <f t="shared" ref="AF349:AF391" si="93">AA349+AB349</f>
        <v>1</v>
      </c>
      <c r="AG349" s="2">
        <f t="shared" ref="AG349:AG391" si="94">AC349</f>
        <v>1</v>
      </c>
      <c r="AH349" s="2">
        <f t="shared" ref="AH349:AH391" si="95">AD349+AE349</f>
        <v>0</v>
      </c>
      <c r="AJ349" s="5"/>
      <c r="AK349" s="2">
        <f t="shared" si="84"/>
        <v>2</v>
      </c>
      <c r="AL349" s="2">
        <v>1</v>
      </c>
      <c r="AM349" s="2">
        <v>0</v>
      </c>
      <c r="AN349" s="2">
        <v>0</v>
      </c>
      <c r="AO349" s="2">
        <v>0</v>
      </c>
      <c r="AP349" s="2">
        <v>1</v>
      </c>
      <c r="AQ349" s="2">
        <f t="shared" si="87"/>
        <v>1</v>
      </c>
      <c r="AR349" s="2">
        <f t="shared" si="88"/>
        <v>0</v>
      </c>
      <c r="AS349" s="2">
        <f t="shared" si="89"/>
        <v>1</v>
      </c>
      <c r="AV349" s="6">
        <f t="shared" si="80"/>
        <v>4</v>
      </c>
      <c r="AW349" s="2">
        <v>1</v>
      </c>
      <c r="AX349" s="2">
        <v>1</v>
      </c>
      <c r="AY349" s="2">
        <v>0</v>
      </c>
      <c r="AZ349" s="2">
        <v>1</v>
      </c>
      <c r="BA349" s="2">
        <v>1</v>
      </c>
      <c r="BB349" s="2">
        <f t="shared" si="81"/>
        <v>2</v>
      </c>
      <c r="BC349" s="2">
        <f t="shared" si="82"/>
        <v>0</v>
      </c>
      <c r="BD349" s="2">
        <f t="shared" si="83"/>
        <v>2</v>
      </c>
      <c r="BF349" s="5"/>
    </row>
    <row r="350" spans="7:58" x14ac:dyDescent="0.35">
      <c r="G350" s="79" t="s">
        <v>3</v>
      </c>
      <c r="H350" s="82" t="s">
        <v>128</v>
      </c>
      <c r="I350" s="79" t="s">
        <v>116</v>
      </c>
      <c r="J350" s="79" t="s">
        <v>116</v>
      </c>
      <c r="K350" s="79" t="s">
        <v>116</v>
      </c>
      <c r="L350" s="79" t="s">
        <v>116</v>
      </c>
      <c r="M350" s="2" t="s">
        <v>76</v>
      </c>
      <c r="N350" s="2">
        <v>19</v>
      </c>
      <c r="O350" s="6">
        <f t="shared" si="85"/>
        <v>5</v>
      </c>
      <c r="P350" s="2">
        <v>1</v>
      </c>
      <c r="Q350" s="2">
        <v>1</v>
      </c>
      <c r="R350" s="2">
        <v>2</v>
      </c>
      <c r="S350" s="2">
        <v>1</v>
      </c>
      <c r="T350" s="2">
        <v>0</v>
      </c>
      <c r="U350" s="2">
        <f t="shared" si="90"/>
        <v>2</v>
      </c>
      <c r="V350" s="2">
        <f t="shared" si="91"/>
        <v>2</v>
      </c>
      <c r="W350" s="2">
        <f t="shared" si="92"/>
        <v>1</v>
      </c>
      <c r="Y350" s="5"/>
      <c r="Z350" s="6">
        <f t="shared" si="86"/>
        <v>2</v>
      </c>
      <c r="AA350" s="2">
        <v>0</v>
      </c>
      <c r="AB350" s="2">
        <v>2</v>
      </c>
      <c r="AC350" s="2">
        <v>0</v>
      </c>
      <c r="AD350" s="2">
        <v>0</v>
      </c>
      <c r="AE350" s="2">
        <v>0</v>
      </c>
      <c r="AF350" s="2">
        <f t="shared" si="93"/>
        <v>2</v>
      </c>
      <c r="AG350" s="2">
        <f t="shared" si="94"/>
        <v>0</v>
      </c>
      <c r="AH350" s="2">
        <f t="shared" si="95"/>
        <v>0</v>
      </c>
      <c r="AJ350" s="5"/>
      <c r="AK350" s="2">
        <f t="shared" si="84"/>
        <v>2</v>
      </c>
      <c r="AL350" s="2">
        <v>1</v>
      </c>
      <c r="AM350" s="2">
        <v>0</v>
      </c>
      <c r="AN350" s="2">
        <v>0</v>
      </c>
      <c r="AO350" s="2">
        <v>1</v>
      </c>
      <c r="AP350" s="2">
        <v>0</v>
      </c>
      <c r="AQ350" s="2">
        <f t="shared" si="87"/>
        <v>1</v>
      </c>
      <c r="AR350" s="2">
        <f t="shared" si="88"/>
        <v>0</v>
      </c>
      <c r="AS350" s="2">
        <f t="shared" si="89"/>
        <v>1</v>
      </c>
      <c r="AV350" s="6">
        <f t="shared" si="80"/>
        <v>4</v>
      </c>
      <c r="AW350" s="2">
        <v>1</v>
      </c>
      <c r="AX350" s="2">
        <v>1</v>
      </c>
      <c r="AY350" s="2">
        <v>1</v>
      </c>
      <c r="AZ350" s="2">
        <v>0</v>
      </c>
      <c r="BA350" s="2">
        <v>1</v>
      </c>
      <c r="BB350" s="2">
        <f t="shared" si="81"/>
        <v>2</v>
      </c>
      <c r="BC350" s="2">
        <f t="shared" si="82"/>
        <v>1</v>
      </c>
      <c r="BD350" s="2">
        <f t="shared" si="83"/>
        <v>1</v>
      </c>
      <c r="BF350" s="5"/>
    </row>
    <row r="351" spans="7:58" x14ac:dyDescent="0.35">
      <c r="G351" s="79" t="s">
        <v>3</v>
      </c>
      <c r="H351" s="82" t="s">
        <v>128</v>
      </c>
      <c r="I351" s="79" t="s">
        <v>116</v>
      </c>
      <c r="J351" s="79" t="s">
        <v>116</v>
      </c>
      <c r="K351" s="79" t="s">
        <v>116</v>
      </c>
      <c r="L351" s="79" t="s">
        <v>116</v>
      </c>
      <c r="M351" s="2" t="s">
        <v>76</v>
      </c>
      <c r="N351" s="2">
        <v>20</v>
      </c>
      <c r="O351" s="6">
        <f t="shared" si="85"/>
        <v>5</v>
      </c>
      <c r="P351" s="2">
        <v>1</v>
      </c>
      <c r="Q351" s="2">
        <v>1</v>
      </c>
      <c r="R351" s="2">
        <v>1</v>
      </c>
      <c r="S351" s="2">
        <v>1</v>
      </c>
      <c r="T351" s="2">
        <v>1</v>
      </c>
      <c r="U351" s="2">
        <f t="shared" si="90"/>
        <v>2</v>
      </c>
      <c r="V351" s="2">
        <f t="shared" si="91"/>
        <v>1</v>
      </c>
      <c r="W351" s="2">
        <f t="shared" si="92"/>
        <v>2</v>
      </c>
      <c r="Y351" s="5"/>
      <c r="Z351" s="6">
        <f t="shared" si="86"/>
        <v>2</v>
      </c>
      <c r="AA351" s="2">
        <v>0</v>
      </c>
      <c r="AB351" s="2">
        <v>1</v>
      </c>
      <c r="AC351" s="2">
        <v>1</v>
      </c>
      <c r="AD351" s="2">
        <v>0</v>
      </c>
      <c r="AE351" s="2">
        <v>0</v>
      </c>
      <c r="AF351" s="2">
        <f t="shared" si="93"/>
        <v>1</v>
      </c>
      <c r="AG351" s="2">
        <f t="shared" si="94"/>
        <v>1</v>
      </c>
      <c r="AH351" s="2">
        <f t="shared" si="95"/>
        <v>0</v>
      </c>
      <c r="AJ351" s="5"/>
      <c r="AK351" s="2">
        <f t="shared" si="84"/>
        <v>2</v>
      </c>
      <c r="AL351" s="2">
        <v>0</v>
      </c>
      <c r="AM351" s="2">
        <v>0</v>
      </c>
      <c r="AN351" s="2">
        <v>1</v>
      </c>
      <c r="AO351" s="2">
        <v>1</v>
      </c>
      <c r="AP351" s="2">
        <v>0</v>
      </c>
      <c r="AQ351" s="2">
        <f t="shared" si="87"/>
        <v>0</v>
      </c>
      <c r="AR351" s="2">
        <f t="shared" si="88"/>
        <v>1</v>
      </c>
      <c r="AS351" s="2">
        <f t="shared" si="89"/>
        <v>1</v>
      </c>
      <c r="AV351" s="6">
        <f t="shared" si="80"/>
        <v>4</v>
      </c>
      <c r="AW351" s="2">
        <v>0</v>
      </c>
      <c r="AX351" s="2">
        <v>1</v>
      </c>
      <c r="AY351" s="2">
        <v>2</v>
      </c>
      <c r="AZ351" s="2">
        <v>0</v>
      </c>
      <c r="BA351" s="2">
        <v>1</v>
      </c>
      <c r="BB351" s="2">
        <f t="shared" si="81"/>
        <v>1</v>
      </c>
      <c r="BC351" s="2">
        <f t="shared" si="82"/>
        <v>2</v>
      </c>
      <c r="BD351" s="2">
        <f t="shared" si="83"/>
        <v>1</v>
      </c>
      <c r="BF351" s="5"/>
    </row>
    <row r="352" spans="7:58" x14ac:dyDescent="0.35">
      <c r="G352" s="79" t="s">
        <v>3</v>
      </c>
      <c r="H352" s="82" t="s">
        <v>128</v>
      </c>
      <c r="I352" s="79" t="s">
        <v>116</v>
      </c>
      <c r="J352" s="79" t="s">
        <v>116</v>
      </c>
      <c r="K352" s="79" t="s">
        <v>116</v>
      </c>
      <c r="L352" s="79" t="s">
        <v>116</v>
      </c>
      <c r="M352" s="2" t="s">
        <v>76</v>
      </c>
      <c r="N352" s="2">
        <v>21</v>
      </c>
      <c r="O352" s="6">
        <f t="shared" si="85"/>
        <v>5</v>
      </c>
      <c r="P352" s="2">
        <v>1</v>
      </c>
      <c r="Q352" s="2">
        <v>1</v>
      </c>
      <c r="R352" s="2">
        <v>1</v>
      </c>
      <c r="S352" s="2">
        <v>1</v>
      </c>
      <c r="T352" s="2">
        <v>1</v>
      </c>
      <c r="U352" s="2">
        <f t="shared" si="90"/>
        <v>2</v>
      </c>
      <c r="V352" s="2">
        <f t="shared" si="91"/>
        <v>1</v>
      </c>
      <c r="W352" s="2">
        <f t="shared" si="92"/>
        <v>2</v>
      </c>
      <c r="Y352" s="5"/>
      <c r="Z352" s="6">
        <f t="shared" si="86"/>
        <v>2</v>
      </c>
      <c r="AA352" s="2">
        <v>0</v>
      </c>
      <c r="AB352" s="2">
        <v>2</v>
      </c>
      <c r="AC352" s="2">
        <v>0</v>
      </c>
      <c r="AD352" s="2">
        <v>0</v>
      </c>
      <c r="AE352" s="2">
        <v>0</v>
      </c>
      <c r="AF352" s="2">
        <f t="shared" si="93"/>
        <v>2</v>
      </c>
      <c r="AG352" s="2">
        <f t="shared" si="94"/>
        <v>0</v>
      </c>
      <c r="AH352" s="2">
        <f t="shared" si="95"/>
        <v>0</v>
      </c>
      <c r="AJ352" s="5"/>
      <c r="AK352" s="2">
        <f t="shared" si="84"/>
        <v>2</v>
      </c>
      <c r="AL352" s="2">
        <v>0</v>
      </c>
      <c r="AM352" s="2">
        <v>1</v>
      </c>
      <c r="AN352" s="2">
        <v>0</v>
      </c>
      <c r="AO352" s="2">
        <v>0</v>
      </c>
      <c r="AP352" s="2">
        <v>1</v>
      </c>
      <c r="AQ352" s="2">
        <f t="shared" si="87"/>
        <v>1</v>
      </c>
      <c r="AR352" s="2">
        <f t="shared" si="88"/>
        <v>0</v>
      </c>
      <c r="AS352" s="2">
        <f t="shared" si="89"/>
        <v>1</v>
      </c>
      <c r="AV352" s="6">
        <f t="shared" ref="AV352:AV415" si="96">SUM(BB352:BD352)</f>
        <v>4</v>
      </c>
      <c r="AW352" s="2">
        <v>0</v>
      </c>
      <c r="AX352" s="2">
        <v>2</v>
      </c>
      <c r="AY352" s="2">
        <v>1</v>
      </c>
      <c r="AZ352" s="2">
        <v>0</v>
      </c>
      <c r="BA352" s="2">
        <v>1</v>
      </c>
      <c r="BB352" s="2">
        <f t="shared" ref="BB352:BB415" si="97">AW352+AX352</f>
        <v>2</v>
      </c>
      <c r="BC352" s="2">
        <f t="shared" ref="BC352:BC415" si="98">AY352</f>
        <v>1</v>
      </c>
      <c r="BD352" s="2">
        <f t="shared" ref="BD352:BD415" si="99">AZ352+BA352</f>
        <v>1</v>
      </c>
      <c r="BF352" s="5"/>
    </row>
    <row r="353" spans="7:58" x14ac:dyDescent="0.35">
      <c r="G353" s="79" t="s">
        <v>3</v>
      </c>
      <c r="H353" s="82" t="s">
        <v>128</v>
      </c>
      <c r="I353" s="79" t="s">
        <v>116</v>
      </c>
      <c r="J353" s="79" t="s">
        <v>116</v>
      </c>
      <c r="K353" s="79" t="s">
        <v>116</v>
      </c>
      <c r="L353" s="79" t="s">
        <v>116</v>
      </c>
      <c r="M353" s="2" t="s">
        <v>76</v>
      </c>
      <c r="N353" s="2">
        <v>22</v>
      </c>
      <c r="O353" s="6">
        <f t="shared" si="85"/>
        <v>5</v>
      </c>
      <c r="P353" s="2">
        <v>2</v>
      </c>
      <c r="Q353" s="2">
        <v>1</v>
      </c>
      <c r="R353" s="2">
        <v>1</v>
      </c>
      <c r="S353" s="2">
        <v>1</v>
      </c>
      <c r="T353" s="2">
        <v>0</v>
      </c>
      <c r="U353" s="2">
        <f t="shared" si="90"/>
        <v>3</v>
      </c>
      <c r="V353" s="2">
        <f t="shared" si="91"/>
        <v>1</v>
      </c>
      <c r="W353" s="2">
        <f t="shared" si="92"/>
        <v>1</v>
      </c>
      <c r="Y353" s="5"/>
      <c r="Z353" s="6">
        <f t="shared" si="86"/>
        <v>2</v>
      </c>
      <c r="AA353" s="2">
        <v>2</v>
      </c>
      <c r="AB353" s="2">
        <v>0</v>
      </c>
      <c r="AC353" s="2">
        <v>0</v>
      </c>
      <c r="AD353" s="2">
        <v>0</v>
      </c>
      <c r="AE353" s="2">
        <v>0</v>
      </c>
      <c r="AF353" s="2">
        <f t="shared" si="93"/>
        <v>2</v>
      </c>
      <c r="AG353" s="2">
        <f t="shared" si="94"/>
        <v>0</v>
      </c>
      <c r="AH353" s="2">
        <f t="shared" si="95"/>
        <v>0</v>
      </c>
      <c r="AJ353" s="5"/>
      <c r="AK353" s="2">
        <f t="shared" si="84"/>
        <v>2</v>
      </c>
      <c r="AL353" s="2">
        <v>1</v>
      </c>
      <c r="AM353" s="2">
        <v>0</v>
      </c>
      <c r="AN353" s="2">
        <v>1</v>
      </c>
      <c r="AO353" s="2">
        <v>0</v>
      </c>
      <c r="AP353" s="2">
        <v>0</v>
      </c>
      <c r="AQ353" s="2">
        <f t="shared" si="87"/>
        <v>1</v>
      </c>
      <c r="AR353" s="2">
        <f t="shared" si="88"/>
        <v>1</v>
      </c>
      <c r="AS353" s="2">
        <f t="shared" si="89"/>
        <v>0</v>
      </c>
      <c r="AV353" s="6">
        <f t="shared" si="96"/>
        <v>4</v>
      </c>
      <c r="AW353" s="2">
        <v>1</v>
      </c>
      <c r="AX353" s="2">
        <v>2</v>
      </c>
      <c r="AY353" s="2">
        <v>1</v>
      </c>
      <c r="AZ353" s="2">
        <v>0</v>
      </c>
      <c r="BA353" s="2">
        <v>0</v>
      </c>
      <c r="BB353" s="2">
        <f t="shared" si="97"/>
        <v>3</v>
      </c>
      <c r="BC353" s="2">
        <f t="shared" si="98"/>
        <v>1</v>
      </c>
      <c r="BD353" s="2">
        <f t="shared" si="99"/>
        <v>0</v>
      </c>
      <c r="BF353" s="5"/>
    </row>
    <row r="354" spans="7:58" x14ac:dyDescent="0.35">
      <c r="G354" s="79" t="s">
        <v>3</v>
      </c>
      <c r="H354" s="82" t="s">
        <v>128</v>
      </c>
      <c r="I354" s="79" t="s">
        <v>116</v>
      </c>
      <c r="J354" s="79" t="s">
        <v>116</v>
      </c>
      <c r="K354" s="79" t="s">
        <v>116</v>
      </c>
      <c r="L354" s="79" t="s">
        <v>116</v>
      </c>
      <c r="M354" s="2" t="s">
        <v>76</v>
      </c>
      <c r="N354" s="2">
        <v>23</v>
      </c>
      <c r="O354" s="6">
        <f t="shared" si="85"/>
        <v>5</v>
      </c>
      <c r="P354" s="2">
        <v>2</v>
      </c>
      <c r="Q354" s="2">
        <v>0</v>
      </c>
      <c r="R354" s="2">
        <v>0</v>
      </c>
      <c r="S354" s="2">
        <v>3</v>
      </c>
      <c r="T354" s="2">
        <v>0</v>
      </c>
      <c r="U354" s="2">
        <f t="shared" si="90"/>
        <v>2</v>
      </c>
      <c r="V354" s="2">
        <f t="shared" si="91"/>
        <v>0</v>
      </c>
      <c r="W354" s="2">
        <f t="shared" si="92"/>
        <v>3</v>
      </c>
      <c r="Y354" s="5"/>
      <c r="Z354" s="6">
        <f t="shared" si="86"/>
        <v>2</v>
      </c>
      <c r="AA354" s="2">
        <v>2</v>
      </c>
      <c r="AB354" s="2">
        <v>0</v>
      </c>
      <c r="AC354" s="2">
        <v>0</v>
      </c>
      <c r="AD354" s="2">
        <v>0</v>
      </c>
      <c r="AE354" s="2">
        <v>0</v>
      </c>
      <c r="AF354" s="2">
        <f t="shared" si="93"/>
        <v>2</v>
      </c>
      <c r="AG354" s="2">
        <f t="shared" si="94"/>
        <v>0</v>
      </c>
      <c r="AH354" s="2">
        <f t="shared" si="95"/>
        <v>0</v>
      </c>
      <c r="AJ354" s="5"/>
      <c r="AK354" s="2">
        <f t="shared" si="84"/>
        <v>2</v>
      </c>
      <c r="AL354" s="2">
        <v>0</v>
      </c>
      <c r="AM354" s="2">
        <v>1</v>
      </c>
      <c r="AN354" s="2">
        <v>1</v>
      </c>
      <c r="AO354" s="2">
        <v>0</v>
      </c>
      <c r="AP354" s="2">
        <v>0</v>
      </c>
      <c r="AQ354" s="2">
        <f t="shared" si="87"/>
        <v>1</v>
      </c>
      <c r="AR354" s="2">
        <f t="shared" si="88"/>
        <v>1</v>
      </c>
      <c r="AS354" s="2">
        <f t="shared" si="89"/>
        <v>0</v>
      </c>
      <c r="AV354" s="6">
        <f t="shared" si="96"/>
        <v>4</v>
      </c>
      <c r="AW354" s="2">
        <v>0</v>
      </c>
      <c r="AX354" s="2">
        <v>2</v>
      </c>
      <c r="AY354" s="2">
        <v>1</v>
      </c>
      <c r="AZ354" s="2">
        <v>1</v>
      </c>
      <c r="BA354" s="2">
        <v>0</v>
      </c>
      <c r="BB354" s="2">
        <f t="shared" si="97"/>
        <v>2</v>
      </c>
      <c r="BC354" s="2">
        <f t="shared" si="98"/>
        <v>1</v>
      </c>
      <c r="BD354" s="2">
        <f t="shared" si="99"/>
        <v>1</v>
      </c>
      <c r="BF354" s="5"/>
    </row>
    <row r="355" spans="7:58" x14ac:dyDescent="0.35">
      <c r="G355" s="79" t="s">
        <v>3</v>
      </c>
      <c r="H355" s="82" t="s">
        <v>128</v>
      </c>
      <c r="I355" s="79" t="s">
        <v>116</v>
      </c>
      <c r="J355" s="79" t="s">
        <v>116</v>
      </c>
      <c r="K355" s="79" t="s">
        <v>116</v>
      </c>
      <c r="L355" s="79" t="s">
        <v>116</v>
      </c>
      <c r="M355" s="2" t="s">
        <v>76</v>
      </c>
      <c r="N355" s="2">
        <v>24</v>
      </c>
      <c r="O355" s="6">
        <f t="shared" si="85"/>
        <v>5</v>
      </c>
      <c r="P355" s="2">
        <v>1</v>
      </c>
      <c r="Q355" s="2">
        <v>2</v>
      </c>
      <c r="R355" s="2">
        <v>0</v>
      </c>
      <c r="S355" s="2">
        <v>2</v>
      </c>
      <c r="T355" s="2">
        <v>0</v>
      </c>
      <c r="U355" s="2">
        <f t="shared" si="90"/>
        <v>3</v>
      </c>
      <c r="V355" s="2">
        <f t="shared" si="91"/>
        <v>0</v>
      </c>
      <c r="W355" s="2">
        <f t="shared" si="92"/>
        <v>2</v>
      </c>
      <c r="Y355" s="5"/>
      <c r="Z355" s="6">
        <f t="shared" si="86"/>
        <v>2</v>
      </c>
      <c r="AA355" s="2">
        <v>1</v>
      </c>
      <c r="AB355" s="2">
        <v>1</v>
      </c>
      <c r="AC355" s="2">
        <v>0</v>
      </c>
      <c r="AD355" s="2">
        <v>0</v>
      </c>
      <c r="AE355" s="2">
        <v>0</v>
      </c>
      <c r="AF355" s="2">
        <f t="shared" si="93"/>
        <v>2</v>
      </c>
      <c r="AG355" s="2">
        <f t="shared" si="94"/>
        <v>0</v>
      </c>
      <c r="AH355" s="2">
        <f t="shared" si="95"/>
        <v>0</v>
      </c>
      <c r="AJ355" s="5"/>
      <c r="AK355" s="2">
        <f t="shared" si="84"/>
        <v>2</v>
      </c>
      <c r="AL355" s="2">
        <v>0</v>
      </c>
      <c r="AM355" s="2">
        <v>1</v>
      </c>
      <c r="AN355" s="2">
        <v>0</v>
      </c>
      <c r="AO355" s="2">
        <v>1</v>
      </c>
      <c r="AP355" s="2">
        <v>0</v>
      </c>
      <c r="AQ355" s="2">
        <f t="shared" si="87"/>
        <v>1</v>
      </c>
      <c r="AR355" s="2">
        <f t="shared" si="88"/>
        <v>0</v>
      </c>
      <c r="AS355" s="2">
        <f t="shared" si="89"/>
        <v>1</v>
      </c>
      <c r="AV355" s="6">
        <f t="shared" si="96"/>
        <v>4</v>
      </c>
      <c r="AW355" s="2">
        <v>0</v>
      </c>
      <c r="AX355" s="2">
        <v>2</v>
      </c>
      <c r="AY355" s="2">
        <v>0</v>
      </c>
      <c r="AZ355" s="2">
        <v>0</v>
      </c>
      <c r="BA355" s="2">
        <v>2</v>
      </c>
      <c r="BB355" s="2">
        <f t="shared" si="97"/>
        <v>2</v>
      </c>
      <c r="BC355" s="2">
        <f t="shared" si="98"/>
        <v>0</v>
      </c>
      <c r="BD355" s="2">
        <f t="shared" si="99"/>
        <v>2</v>
      </c>
      <c r="BF355" s="5"/>
    </row>
    <row r="356" spans="7:58" x14ac:dyDescent="0.35">
      <c r="G356" s="79" t="s">
        <v>3</v>
      </c>
      <c r="H356" s="82" t="s">
        <v>128</v>
      </c>
      <c r="I356" s="79" t="s">
        <v>116</v>
      </c>
      <c r="J356" s="79" t="s">
        <v>116</v>
      </c>
      <c r="K356" s="79" t="s">
        <v>116</v>
      </c>
      <c r="L356" s="79" t="s">
        <v>116</v>
      </c>
      <c r="M356" s="2" t="s">
        <v>76</v>
      </c>
      <c r="N356" s="2">
        <v>25</v>
      </c>
      <c r="O356" s="6">
        <f t="shared" si="85"/>
        <v>5</v>
      </c>
      <c r="P356" s="2">
        <v>1</v>
      </c>
      <c r="Q356" s="2">
        <v>1</v>
      </c>
      <c r="R356" s="2">
        <v>2</v>
      </c>
      <c r="S356" s="2">
        <v>1</v>
      </c>
      <c r="T356" s="2">
        <v>0</v>
      </c>
      <c r="U356" s="2">
        <f t="shared" si="90"/>
        <v>2</v>
      </c>
      <c r="V356" s="2">
        <f t="shared" si="91"/>
        <v>2</v>
      </c>
      <c r="W356" s="2">
        <f t="shared" si="92"/>
        <v>1</v>
      </c>
      <c r="Y356" s="5"/>
      <c r="Z356" s="6">
        <f t="shared" si="86"/>
        <v>2</v>
      </c>
      <c r="AA356" s="2">
        <v>1</v>
      </c>
      <c r="AB356" s="2">
        <v>1</v>
      </c>
      <c r="AC356" s="2">
        <v>0</v>
      </c>
      <c r="AD356" s="2">
        <v>0</v>
      </c>
      <c r="AE356" s="2">
        <v>0</v>
      </c>
      <c r="AF356" s="2">
        <f t="shared" si="93"/>
        <v>2</v>
      </c>
      <c r="AG356" s="2">
        <f t="shared" si="94"/>
        <v>0</v>
      </c>
      <c r="AH356" s="2">
        <f t="shared" si="95"/>
        <v>0</v>
      </c>
      <c r="AJ356" s="5"/>
      <c r="AK356" s="2">
        <f t="shared" si="84"/>
        <v>2</v>
      </c>
      <c r="AL356" s="2">
        <v>1</v>
      </c>
      <c r="AM356" s="2">
        <v>0</v>
      </c>
      <c r="AN356" s="2">
        <v>0</v>
      </c>
      <c r="AO356" s="2">
        <v>1</v>
      </c>
      <c r="AP356" s="2">
        <v>0</v>
      </c>
      <c r="AQ356" s="2">
        <f t="shared" si="87"/>
        <v>1</v>
      </c>
      <c r="AR356" s="2">
        <f t="shared" si="88"/>
        <v>0</v>
      </c>
      <c r="AS356" s="2">
        <f t="shared" si="89"/>
        <v>1</v>
      </c>
      <c r="AV356" s="6">
        <f t="shared" si="96"/>
        <v>4</v>
      </c>
      <c r="AW356" s="2">
        <v>0</v>
      </c>
      <c r="AX356" s="2">
        <v>1</v>
      </c>
      <c r="AY356" s="2">
        <v>0</v>
      </c>
      <c r="AZ356" s="2">
        <v>1</v>
      </c>
      <c r="BA356" s="2">
        <v>2</v>
      </c>
      <c r="BB356" s="2">
        <f t="shared" si="97"/>
        <v>1</v>
      </c>
      <c r="BC356" s="2">
        <f t="shared" si="98"/>
        <v>0</v>
      </c>
      <c r="BD356" s="2">
        <f t="shared" si="99"/>
        <v>3</v>
      </c>
      <c r="BF356" s="5"/>
    </row>
    <row r="357" spans="7:58" x14ac:dyDescent="0.35">
      <c r="G357" s="79" t="s">
        <v>3</v>
      </c>
      <c r="H357" s="82" t="s">
        <v>128</v>
      </c>
      <c r="I357" s="79" t="s">
        <v>116</v>
      </c>
      <c r="J357" s="79" t="s">
        <v>116</v>
      </c>
      <c r="K357" s="79" t="s">
        <v>116</v>
      </c>
      <c r="L357" s="79" t="s">
        <v>116</v>
      </c>
      <c r="M357" s="2" t="s">
        <v>76</v>
      </c>
      <c r="N357" s="2">
        <v>26</v>
      </c>
      <c r="O357" s="6">
        <f t="shared" si="85"/>
        <v>5</v>
      </c>
      <c r="P357" s="2">
        <v>1</v>
      </c>
      <c r="Q357" s="2">
        <v>1</v>
      </c>
      <c r="R357" s="2">
        <v>1</v>
      </c>
      <c r="S357" s="2">
        <v>2</v>
      </c>
      <c r="T357" s="2">
        <v>0</v>
      </c>
      <c r="U357" s="2">
        <f t="shared" si="90"/>
        <v>2</v>
      </c>
      <c r="V357" s="2">
        <f t="shared" si="91"/>
        <v>1</v>
      </c>
      <c r="W357" s="2">
        <f t="shared" si="92"/>
        <v>2</v>
      </c>
      <c r="Y357" s="5"/>
      <c r="Z357" s="6">
        <f t="shared" si="86"/>
        <v>2</v>
      </c>
      <c r="AA357" s="2">
        <v>1</v>
      </c>
      <c r="AB357" s="2">
        <v>1</v>
      </c>
      <c r="AC357" s="2">
        <v>0</v>
      </c>
      <c r="AD357" s="2">
        <v>0</v>
      </c>
      <c r="AE357" s="2">
        <v>0</v>
      </c>
      <c r="AF357" s="2">
        <f t="shared" si="93"/>
        <v>2</v>
      </c>
      <c r="AG357" s="2">
        <f t="shared" si="94"/>
        <v>0</v>
      </c>
      <c r="AH357" s="2">
        <f t="shared" si="95"/>
        <v>0</v>
      </c>
      <c r="AJ357" s="5"/>
      <c r="AK357" s="2">
        <f t="shared" si="84"/>
        <v>2</v>
      </c>
      <c r="AL357" s="2">
        <v>0</v>
      </c>
      <c r="AM357" s="2">
        <v>1</v>
      </c>
      <c r="AN357" s="2">
        <v>0</v>
      </c>
      <c r="AO357" s="2">
        <v>1</v>
      </c>
      <c r="AP357" s="2">
        <v>0</v>
      </c>
      <c r="AQ357" s="2">
        <f t="shared" si="87"/>
        <v>1</v>
      </c>
      <c r="AR357" s="2">
        <f t="shared" si="88"/>
        <v>0</v>
      </c>
      <c r="AS357" s="2">
        <f t="shared" si="89"/>
        <v>1</v>
      </c>
      <c r="AV357" s="6">
        <f t="shared" si="96"/>
        <v>4</v>
      </c>
      <c r="AW357" s="2">
        <v>0</v>
      </c>
      <c r="AX357" s="2">
        <v>1</v>
      </c>
      <c r="AY357" s="2">
        <v>1</v>
      </c>
      <c r="AZ357" s="2">
        <v>1</v>
      </c>
      <c r="BA357" s="2">
        <v>1</v>
      </c>
      <c r="BB357" s="2">
        <f t="shared" si="97"/>
        <v>1</v>
      </c>
      <c r="BC357" s="2">
        <f t="shared" si="98"/>
        <v>1</v>
      </c>
      <c r="BD357" s="2">
        <f t="shared" si="99"/>
        <v>2</v>
      </c>
      <c r="BF357" s="5"/>
    </row>
    <row r="358" spans="7:58" x14ac:dyDescent="0.35">
      <c r="G358" s="79" t="s">
        <v>3</v>
      </c>
      <c r="H358" s="82" t="s">
        <v>128</v>
      </c>
      <c r="I358" s="79" t="s">
        <v>116</v>
      </c>
      <c r="J358" s="79" t="s">
        <v>116</v>
      </c>
      <c r="K358" s="79" t="s">
        <v>116</v>
      </c>
      <c r="L358" s="79" t="s">
        <v>116</v>
      </c>
      <c r="M358" s="2" t="s">
        <v>76</v>
      </c>
      <c r="N358" s="2">
        <v>27</v>
      </c>
      <c r="O358" s="6">
        <f t="shared" si="85"/>
        <v>5</v>
      </c>
      <c r="P358" s="2">
        <v>1</v>
      </c>
      <c r="Q358" s="2">
        <v>0</v>
      </c>
      <c r="R358" s="2">
        <v>4</v>
      </c>
      <c r="S358" s="2">
        <v>0</v>
      </c>
      <c r="T358" s="2">
        <v>0</v>
      </c>
      <c r="U358" s="2">
        <f t="shared" si="90"/>
        <v>1</v>
      </c>
      <c r="V358" s="2">
        <f t="shared" si="91"/>
        <v>4</v>
      </c>
      <c r="W358" s="2">
        <f t="shared" si="92"/>
        <v>0</v>
      </c>
      <c r="Y358" s="5"/>
      <c r="Z358" s="6">
        <f t="shared" si="86"/>
        <v>2</v>
      </c>
      <c r="AA358" s="2">
        <v>1</v>
      </c>
      <c r="AB358" s="2">
        <v>1</v>
      </c>
      <c r="AC358" s="2">
        <v>0</v>
      </c>
      <c r="AD358" s="2">
        <v>0</v>
      </c>
      <c r="AE358" s="2">
        <v>0</v>
      </c>
      <c r="AF358" s="2">
        <f t="shared" si="93"/>
        <v>2</v>
      </c>
      <c r="AG358" s="2">
        <f t="shared" si="94"/>
        <v>0</v>
      </c>
      <c r="AH358" s="2">
        <f t="shared" si="95"/>
        <v>0</v>
      </c>
      <c r="AJ358" s="5"/>
      <c r="AK358" s="2">
        <f t="shared" si="84"/>
        <v>2</v>
      </c>
      <c r="AL358" s="2">
        <v>1</v>
      </c>
      <c r="AM358" s="2">
        <v>0</v>
      </c>
      <c r="AN358" s="2">
        <v>1</v>
      </c>
      <c r="AO358" s="2">
        <v>0</v>
      </c>
      <c r="AP358" s="2">
        <v>0</v>
      </c>
      <c r="AQ358" s="2">
        <f t="shared" si="87"/>
        <v>1</v>
      </c>
      <c r="AR358" s="2">
        <f t="shared" si="88"/>
        <v>1</v>
      </c>
      <c r="AS358" s="2">
        <f t="shared" si="89"/>
        <v>0</v>
      </c>
      <c r="AV358" s="6">
        <f t="shared" si="96"/>
        <v>4</v>
      </c>
      <c r="AW358" s="2">
        <v>0</v>
      </c>
      <c r="AX358" s="2">
        <v>0</v>
      </c>
      <c r="AY358" s="2">
        <v>2</v>
      </c>
      <c r="AZ358" s="2">
        <v>0</v>
      </c>
      <c r="BA358" s="2">
        <v>2</v>
      </c>
      <c r="BB358" s="2">
        <f t="shared" si="97"/>
        <v>0</v>
      </c>
      <c r="BC358" s="2">
        <f t="shared" si="98"/>
        <v>2</v>
      </c>
      <c r="BD358" s="2">
        <f t="shared" si="99"/>
        <v>2</v>
      </c>
      <c r="BF358" s="5"/>
    </row>
    <row r="359" spans="7:58" x14ac:dyDescent="0.35">
      <c r="G359" s="79" t="s">
        <v>3</v>
      </c>
      <c r="H359" s="82" t="s">
        <v>128</v>
      </c>
      <c r="I359" s="79" t="s">
        <v>116</v>
      </c>
      <c r="J359" s="79" t="s">
        <v>116</v>
      </c>
      <c r="K359" s="79" t="s">
        <v>116</v>
      </c>
      <c r="L359" s="79" t="s">
        <v>116</v>
      </c>
      <c r="M359" s="2" t="s">
        <v>76</v>
      </c>
      <c r="N359" s="2">
        <v>28</v>
      </c>
      <c r="O359" s="6">
        <f t="shared" si="85"/>
        <v>5</v>
      </c>
      <c r="P359" s="2">
        <v>3</v>
      </c>
      <c r="Q359" s="2">
        <v>2</v>
      </c>
      <c r="R359" s="2">
        <v>0</v>
      </c>
      <c r="S359" s="2">
        <v>0</v>
      </c>
      <c r="T359" s="2">
        <v>0</v>
      </c>
      <c r="U359" s="2">
        <f t="shared" si="90"/>
        <v>5</v>
      </c>
      <c r="V359" s="2">
        <f t="shared" si="91"/>
        <v>0</v>
      </c>
      <c r="W359" s="2">
        <f t="shared" si="92"/>
        <v>0</v>
      </c>
      <c r="Y359" s="5"/>
      <c r="Z359" s="6">
        <f t="shared" si="86"/>
        <v>2</v>
      </c>
      <c r="AA359" s="2">
        <v>1</v>
      </c>
      <c r="AB359" s="2">
        <v>1</v>
      </c>
      <c r="AC359" s="2">
        <v>0</v>
      </c>
      <c r="AD359" s="2">
        <v>0</v>
      </c>
      <c r="AE359" s="2">
        <v>0</v>
      </c>
      <c r="AF359" s="2">
        <f t="shared" si="93"/>
        <v>2</v>
      </c>
      <c r="AG359" s="2">
        <f t="shared" si="94"/>
        <v>0</v>
      </c>
      <c r="AH359" s="2">
        <f t="shared" si="95"/>
        <v>0</v>
      </c>
      <c r="AJ359" s="5"/>
      <c r="AK359" s="2">
        <f t="shared" si="84"/>
        <v>2</v>
      </c>
      <c r="AL359" s="2">
        <v>0</v>
      </c>
      <c r="AM359" s="2">
        <v>2</v>
      </c>
      <c r="AN359" s="2">
        <v>0</v>
      </c>
      <c r="AO359" s="2">
        <v>0</v>
      </c>
      <c r="AP359" s="2">
        <v>0</v>
      </c>
      <c r="AQ359" s="2">
        <f t="shared" si="87"/>
        <v>2</v>
      </c>
      <c r="AR359" s="2">
        <f t="shared" si="88"/>
        <v>0</v>
      </c>
      <c r="AS359" s="2">
        <f t="shared" si="89"/>
        <v>0</v>
      </c>
      <c r="AV359" s="6">
        <f t="shared" si="96"/>
        <v>4</v>
      </c>
      <c r="AW359" s="2">
        <v>0</v>
      </c>
      <c r="AX359" s="2">
        <v>3</v>
      </c>
      <c r="AY359" s="2">
        <v>0</v>
      </c>
      <c r="AZ359" s="2">
        <v>1</v>
      </c>
      <c r="BA359" s="2">
        <v>0</v>
      </c>
      <c r="BB359" s="2">
        <f t="shared" si="97"/>
        <v>3</v>
      </c>
      <c r="BC359" s="2">
        <f t="shared" si="98"/>
        <v>0</v>
      </c>
      <c r="BD359" s="2">
        <f t="shared" si="99"/>
        <v>1</v>
      </c>
      <c r="BF359" s="5"/>
    </row>
    <row r="360" spans="7:58" x14ac:dyDescent="0.35">
      <c r="G360" s="79" t="s">
        <v>3</v>
      </c>
      <c r="H360" s="82" t="s">
        <v>128</v>
      </c>
      <c r="I360" s="79" t="s">
        <v>116</v>
      </c>
      <c r="J360" s="79" t="s">
        <v>116</v>
      </c>
      <c r="K360" s="79" t="s">
        <v>116</v>
      </c>
      <c r="L360" s="79" t="s">
        <v>116</v>
      </c>
      <c r="M360" s="2" t="s">
        <v>76</v>
      </c>
      <c r="N360" s="2">
        <v>29</v>
      </c>
      <c r="O360" s="6">
        <f t="shared" si="85"/>
        <v>5</v>
      </c>
      <c r="P360" s="2">
        <v>2</v>
      </c>
      <c r="Q360" s="2">
        <v>0</v>
      </c>
      <c r="R360" s="2">
        <v>1</v>
      </c>
      <c r="S360" s="2">
        <v>1</v>
      </c>
      <c r="T360" s="2">
        <v>1</v>
      </c>
      <c r="U360" s="2">
        <f t="shared" si="90"/>
        <v>2</v>
      </c>
      <c r="V360" s="2">
        <f t="shared" si="91"/>
        <v>1</v>
      </c>
      <c r="W360" s="2">
        <f t="shared" si="92"/>
        <v>2</v>
      </c>
      <c r="Y360" s="5"/>
      <c r="Z360" s="6">
        <f t="shared" si="86"/>
        <v>2</v>
      </c>
      <c r="AA360" s="2">
        <v>0</v>
      </c>
      <c r="AB360" s="2">
        <v>1</v>
      </c>
      <c r="AC360" s="2">
        <v>1</v>
      </c>
      <c r="AD360" s="2">
        <v>0</v>
      </c>
      <c r="AE360" s="2">
        <v>0</v>
      </c>
      <c r="AF360" s="2">
        <f t="shared" si="93"/>
        <v>1</v>
      </c>
      <c r="AG360" s="2">
        <f t="shared" si="94"/>
        <v>1</v>
      </c>
      <c r="AH360" s="2">
        <f t="shared" si="95"/>
        <v>0</v>
      </c>
      <c r="AJ360" s="5"/>
      <c r="AK360" s="2">
        <f t="shared" si="84"/>
        <v>2</v>
      </c>
      <c r="AL360" s="2">
        <v>1</v>
      </c>
      <c r="AM360" s="2">
        <v>0</v>
      </c>
      <c r="AN360" s="2">
        <v>1</v>
      </c>
      <c r="AO360" s="2">
        <v>0</v>
      </c>
      <c r="AP360" s="2">
        <v>0</v>
      </c>
      <c r="AQ360" s="2">
        <f t="shared" si="87"/>
        <v>1</v>
      </c>
      <c r="AR360" s="2">
        <f t="shared" si="88"/>
        <v>1</v>
      </c>
      <c r="AS360" s="2">
        <f t="shared" si="89"/>
        <v>0</v>
      </c>
      <c r="AV360" s="6">
        <f t="shared" si="96"/>
        <v>4</v>
      </c>
      <c r="AW360" s="2">
        <v>0</v>
      </c>
      <c r="AX360" s="2">
        <v>1</v>
      </c>
      <c r="AY360" s="2">
        <v>1</v>
      </c>
      <c r="AZ360" s="2">
        <v>1</v>
      </c>
      <c r="BA360" s="2">
        <v>1</v>
      </c>
      <c r="BB360" s="2">
        <f t="shared" si="97"/>
        <v>1</v>
      </c>
      <c r="BC360" s="2">
        <f t="shared" si="98"/>
        <v>1</v>
      </c>
      <c r="BD360" s="2">
        <f t="shared" si="99"/>
        <v>2</v>
      </c>
      <c r="BF360" s="5"/>
    </row>
    <row r="361" spans="7:58" x14ac:dyDescent="0.35">
      <c r="G361" s="79" t="s">
        <v>3</v>
      </c>
      <c r="H361" s="82" t="s">
        <v>128</v>
      </c>
      <c r="I361" s="79" t="s">
        <v>116</v>
      </c>
      <c r="J361" s="79" t="s">
        <v>116</v>
      </c>
      <c r="K361" s="79" t="s">
        <v>116</v>
      </c>
      <c r="L361" s="79" t="s">
        <v>116</v>
      </c>
      <c r="M361" s="2" t="s">
        <v>76</v>
      </c>
      <c r="N361" s="2">
        <v>30</v>
      </c>
      <c r="O361" s="6">
        <f t="shared" si="85"/>
        <v>5</v>
      </c>
      <c r="P361" s="2">
        <v>2</v>
      </c>
      <c r="Q361" s="2">
        <v>1</v>
      </c>
      <c r="R361" s="2">
        <v>2</v>
      </c>
      <c r="S361" s="2">
        <v>0</v>
      </c>
      <c r="T361" s="2">
        <v>0</v>
      </c>
      <c r="U361" s="2">
        <f t="shared" si="90"/>
        <v>3</v>
      </c>
      <c r="V361" s="2">
        <f t="shared" si="91"/>
        <v>2</v>
      </c>
      <c r="W361" s="2">
        <f t="shared" si="92"/>
        <v>0</v>
      </c>
      <c r="Y361" s="5"/>
      <c r="Z361" s="6">
        <f t="shared" si="86"/>
        <v>2</v>
      </c>
      <c r="AA361" s="2">
        <v>0</v>
      </c>
      <c r="AB361" s="2">
        <v>2</v>
      </c>
      <c r="AC361" s="2">
        <v>0</v>
      </c>
      <c r="AD361" s="2">
        <v>0</v>
      </c>
      <c r="AE361" s="2">
        <v>0</v>
      </c>
      <c r="AF361" s="2">
        <f t="shared" si="93"/>
        <v>2</v>
      </c>
      <c r="AG361" s="2">
        <f t="shared" si="94"/>
        <v>0</v>
      </c>
      <c r="AH361" s="2">
        <f t="shared" si="95"/>
        <v>0</v>
      </c>
      <c r="AJ361" s="5"/>
      <c r="AK361" s="2">
        <f t="shared" si="84"/>
        <v>2</v>
      </c>
      <c r="AL361" s="2">
        <v>1</v>
      </c>
      <c r="AM361" s="2">
        <v>0</v>
      </c>
      <c r="AN361" s="2">
        <v>1</v>
      </c>
      <c r="AO361" s="2">
        <v>0</v>
      </c>
      <c r="AP361" s="2">
        <v>0</v>
      </c>
      <c r="AQ361" s="2">
        <f t="shared" si="87"/>
        <v>1</v>
      </c>
      <c r="AR361" s="2">
        <f t="shared" si="88"/>
        <v>1</v>
      </c>
      <c r="AS361" s="2">
        <f t="shared" si="89"/>
        <v>0</v>
      </c>
      <c r="AV361" s="6">
        <f t="shared" si="96"/>
        <v>4</v>
      </c>
      <c r="AW361" s="2">
        <v>0</v>
      </c>
      <c r="AX361" s="2">
        <v>1</v>
      </c>
      <c r="AY361" s="2">
        <v>0</v>
      </c>
      <c r="AZ361" s="2">
        <v>2</v>
      </c>
      <c r="BA361" s="2">
        <v>1</v>
      </c>
      <c r="BB361" s="2">
        <f t="shared" si="97"/>
        <v>1</v>
      </c>
      <c r="BC361" s="2">
        <f t="shared" si="98"/>
        <v>0</v>
      </c>
      <c r="BD361" s="2">
        <f t="shared" si="99"/>
        <v>3</v>
      </c>
      <c r="BF361" s="5"/>
    </row>
    <row r="362" spans="7:58" x14ac:dyDescent="0.35">
      <c r="G362" s="79" t="s">
        <v>3</v>
      </c>
      <c r="H362" s="82" t="s">
        <v>128</v>
      </c>
      <c r="I362" s="79" t="s">
        <v>116</v>
      </c>
      <c r="J362" s="79" t="s">
        <v>117</v>
      </c>
      <c r="K362" s="79" t="s">
        <v>117</v>
      </c>
      <c r="L362" s="79" t="s">
        <v>117</v>
      </c>
      <c r="M362" s="2" t="s">
        <v>3</v>
      </c>
      <c r="N362" s="2">
        <v>1</v>
      </c>
      <c r="O362" s="6">
        <f t="shared" si="85"/>
        <v>0</v>
      </c>
      <c r="P362" s="2">
        <v>0</v>
      </c>
      <c r="Q362" s="2">
        <v>0</v>
      </c>
      <c r="R362" s="2">
        <v>0</v>
      </c>
      <c r="S362" s="2">
        <v>0</v>
      </c>
      <c r="T362" s="2">
        <v>0</v>
      </c>
      <c r="U362" s="2">
        <f t="shared" si="90"/>
        <v>0</v>
      </c>
      <c r="V362" s="2">
        <f t="shared" si="91"/>
        <v>0</v>
      </c>
      <c r="W362" s="2">
        <f t="shared" si="92"/>
        <v>0</v>
      </c>
      <c r="X362" s="2">
        <f>MAX(O362:O391)</f>
        <v>0</v>
      </c>
      <c r="Y362" s="5">
        <v>0</v>
      </c>
      <c r="Z362" s="6">
        <f t="shared" si="86"/>
        <v>0</v>
      </c>
      <c r="AA362" s="2">
        <v>0</v>
      </c>
      <c r="AB362" s="2">
        <v>0</v>
      </c>
      <c r="AC362" s="2">
        <v>0</v>
      </c>
      <c r="AD362" s="2">
        <v>0</v>
      </c>
      <c r="AE362" s="2">
        <v>0</v>
      </c>
      <c r="AF362" s="2">
        <f t="shared" si="93"/>
        <v>0</v>
      </c>
      <c r="AG362" s="2">
        <f t="shared" si="94"/>
        <v>0</v>
      </c>
      <c r="AH362" s="2">
        <f t="shared" si="95"/>
        <v>0</v>
      </c>
      <c r="AI362" s="2">
        <f>MAX(Z362:Z391)</f>
        <v>0</v>
      </c>
      <c r="AJ362" s="5">
        <v>1</v>
      </c>
      <c r="AK362" s="2">
        <f t="shared" si="84"/>
        <v>0</v>
      </c>
      <c r="AL362" s="2">
        <v>0</v>
      </c>
      <c r="AM362" s="2">
        <v>0</v>
      </c>
      <c r="AN362" s="2">
        <v>0</v>
      </c>
      <c r="AO362" s="2">
        <v>0</v>
      </c>
      <c r="AP362" s="2">
        <v>0</v>
      </c>
      <c r="AQ362" s="2">
        <f t="shared" si="87"/>
        <v>0</v>
      </c>
      <c r="AR362" s="2">
        <f t="shared" si="88"/>
        <v>0</v>
      </c>
      <c r="AS362" s="2">
        <f t="shared" si="89"/>
        <v>0</v>
      </c>
      <c r="AT362" s="2">
        <f>ROUND(SUM(AK362:AK391)/30,0)</f>
        <v>0</v>
      </c>
      <c r="AU362" s="2">
        <v>0</v>
      </c>
      <c r="AV362" s="6">
        <f t="shared" si="96"/>
        <v>0</v>
      </c>
      <c r="AW362" s="2">
        <v>0</v>
      </c>
      <c r="AX362" s="2">
        <v>0</v>
      </c>
      <c r="AY362" s="2">
        <v>0</v>
      </c>
      <c r="AZ362" s="2">
        <v>0</v>
      </c>
      <c r="BA362" s="2">
        <v>0</v>
      </c>
      <c r="BB362" s="2">
        <f t="shared" si="97"/>
        <v>0</v>
      </c>
      <c r="BC362" s="2">
        <f t="shared" si="98"/>
        <v>0</v>
      </c>
      <c r="BD362" s="2">
        <f t="shared" si="99"/>
        <v>0</v>
      </c>
      <c r="BE362" s="2">
        <f>ROUND(SUM(AV362:AV391)/30,0)</f>
        <v>0</v>
      </c>
      <c r="BF362" s="5">
        <v>0</v>
      </c>
    </row>
    <row r="363" spans="7:58" x14ac:dyDescent="0.35">
      <c r="G363" s="79" t="s">
        <v>3</v>
      </c>
      <c r="H363" s="82" t="s">
        <v>128</v>
      </c>
      <c r="I363" s="79" t="s">
        <v>116</v>
      </c>
      <c r="J363" s="79" t="s">
        <v>117</v>
      </c>
      <c r="K363" s="79" t="s">
        <v>117</v>
      </c>
      <c r="L363" s="79" t="s">
        <v>117</v>
      </c>
      <c r="M363" s="2" t="s">
        <v>3</v>
      </c>
      <c r="N363" s="2">
        <v>2</v>
      </c>
      <c r="O363" s="6">
        <f t="shared" si="85"/>
        <v>0</v>
      </c>
      <c r="P363" s="2">
        <v>0</v>
      </c>
      <c r="Q363" s="2">
        <v>0</v>
      </c>
      <c r="R363" s="2">
        <v>0</v>
      </c>
      <c r="S363" s="2">
        <v>0</v>
      </c>
      <c r="T363" s="2">
        <v>0</v>
      </c>
      <c r="U363" s="2">
        <f t="shared" si="90"/>
        <v>0</v>
      </c>
      <c r="V363" s="2">
        <f t="shared" si="91"/>
        <v>0</v>
      </c>
      <c r="W363" s="2">
        <f t="shared" si="92"/>
        <v>0</v>
      </c>
      <c r="Y363" s="5"/>
      <c r="Z363" s="6">
        <f t="shared" si="86"/>
        <v>0</v>
      </c>
      <c r="AA363" s="2">
        <v>0</v>
      </c>
      <c r="AB363" s="2">
        <v>0</v>
      </c>
      <c r="AC363" s="2">
        <v>0</v>
      </c>
      <c r="AD363" s="2">
        <v>0</v>
      </c>
      <c r="AE363" s="2">
        <v>0</v>
      </c>
      <c r="AF363" s="2">
        <f t="shared" si="93"/>
        <v>0</v>
      </c>
      <c r="AG363" s="2">
        <f t="shared" si="94"/>
        <v>0</v>
      </c>
      <c r="AH363" s="2">
        <f t="shared" si="95"/>
        <v>0</v>
      </c>
      <c r="AJ363" s="5"/>
      <c r="AK363" s="2">
        <f t="shared" si="84"/>
        <v>0</v>
      </c>
      <c r="AL363" s="2">
        <v>0</v>
      </c>
      <c r="AM363" s="2">
        <v>0</v>
      </c>
      <c r="AN363" s="2">
        <v>0</v>
      </c>
      <c r="AO363" s="2">
        <v>0</v>
      </c>
      <c r="AP363" s="2">
        <v>0</v>
      </c>
      <c r="AQ363" s="2">
        <f t="shared" si="87"/>
        <v>0</v>
      </c>
      <c r="AR363" s="2">
        <f t="shared" si="88"/>
        <v>0</v>
      </c>
      <c r="AS363" s="2">
        <f t="shared" si="89"/>
        <v>0</v>
      </c>
      <c r="AV363" s="6">
        <f t="shared" si="96"/>
        <v>0</v>
      </c>
      <c r="AW363" s="2">
        <v>0</v>
      </c>
      <c r="AX363" s="2">
        <v>0</v>
      </c>
      <c r="AY363" s="2">
        <v>0</v>
      </c>
      <c r="AZ363" s="2">
        <v>0</v>
      </c>
      <c r="BA363" s="2">
        <v>0</v>
      </c>
      <c r="BB363" s="2">
        <f t="shared" si="97"/>
        <v>0</v>
      </c>
      <c r="BC363" s="2">
        <f t="shared" si="98"/>
        <v>0</v>
      </c>
      <c r="BD363" s="2">
        <f t="shared" si="99"/>
        <v>0</v>
      </c>
      <c r="BF363" s="5"/>
    </row>
    <row r="364" spans="7:58" x14ac:dyDescent="0.35">
      <c r="G364" s="79" t="s">
        <v>3</v>
      </c>
      <c r="H364" s="82" t="s">
        <v>128</v>
      </c>
      <c r="I364" s="79" t="s">
        <v>116</v>
      </c>
      <c r="J364" s="79" t="s">
        <v>117</v>
      </c>
      <c r="K364" s="79" t="s">
        <v>117</v>
      </c>
      <c r="L364" s="79" t="s">
        <v>117</v>
      </c>
      <c r="M364" s="2" t="s">
        <v>3</v>
      </c>
      <c r="N364" s="2">
        <v>3</v>
      </c>
      <c r="O364" s="6">
        <f t="shared" si="85"/>
        <v>0</v>
      </c>
      <c r="P364" s="2">
        <v>0</v>
      </c>
      <c r="Q364" s="2">
        <v>0</v>
      </c>
      <c r="R364" s="2">
        <v>0</v>
      </c>
      <c r="S364" s="2">
        <v>0</v>
      </c>
      <c r="T364" s="2">
        <v>0</v>
      </c>
      <c r="U364" s="2">
        <f t="shared" si="90"/>
        <v>0</v>
      </c>
      <c r="V364" s="2">
        <f t="shared" si="91"/>
        <v>0</v>
      </c>
      <c r="W364" s="2">
        <f t="shared" si="92"/>
        <v>0</v>
      </c>
      <c r="Y364" s="5"/>
      <c r="Z364" s="6">
        <f t="shared" si="86"/>
        <v>0</v>
      </c>
      <c r="AA364" s="2">
        <v>0</v>
      </c>
      <c r="AB364" s="2">
        <v>0</v>
      </c>
      <c r="AC364" s="2">
        <v>0</v>
      </c>
      <c r="AD364" s="2">
        <v>0</v>
      </c>
      <c r="AE364" s="2">
        <v>0</v>
      </c>
      <c r="AF364" s="2">
        <f t="shared" si="93"/>
        <v>0</v>
      </c>
      <c r="AG364" s="2">
        <f t="shared" si="94"/>
        <v>0</v>
      </c>
      <c r="AH364" s="2">
        <f t="shared" si="95"/>
        <v>0</v>
      </c>
      <c r="AJ364" s="5"/>
      <c r="AK364" s="2">
        <f t="shared" si="84"/>
        <v>0</v>
      </c>
      <c r="AL364" s="2">
        <v>0</v>
      </c>
      <c r="AM364" s="2">
        <v>0</v>
      </c>
      <c r="AN364" s="2">
        <v>0</v>
      </c>
      <c r="AO364" s="2">
        <v>0</v>
      </c>
      <c r="AP364" s="2">
        <v>0</v>
      </c>
      <c r="AQ364" s="2">
        <f t="shared" si="87"/>
        <v>0</v>
      </c>
      <c r="AR364" s="2">
        <f t="shared" si="88"/>
        <v>0</v>
      </c>
      <c r="AS364" s="2">
        <f t="shared" si="89"/>
        <v>0</v>
      </c>
      <c r="AV364" s="6">
        <f t="shared" si="96"/>
        <v>0</v>
      </c>
      <c r="AW364" s="2">
        <v>0</v>
      </c>
      <c r="AX364" s="2">
        <v>0</v>
      </c>
      <c r="AY364" s="2">
        <v>0</v>
      </c>
      <c r="AZ364" s="2">
        <v>0</v>
      </c>
      <c r="BA364" s="2">
        <v>0</v>
      </c>
      <c r="BB364" s="2">
        <f t="shared" si="97"/>
        <v>0</v>
      </c>
      <c r="BC364" s="2">
        <f t="shared" si="98"/>
        <v>0</v>
      </c>
      <c r="BD364" s="2">
        <f t="shared" si="99"/>
        <v>0</v>
      </c>
      <c r="BF364" s="5"/>
    </row>
    <row r="365" spans="7:58" x14ac:dyDescent="0.35">
      <c r="G365" s="79" t="s">
        <v>3</v>
      </c>
      <c r="H365" s="82" t="s">
        <v>128</v>
      </c>
      <c r="I365" s="79" t="s">
        <v>116</v>
      </c>
      <c r="J365" s="79" t="s">
        <v>117</v>
      </c>
      <c r="K365" s="79" t="s">
        <v>117</v>
      </c>
      <c r="L365" s="79" t="s">
        <v>117</v>
      </c>
      <c r="M365" s="2" t="s">
        <v>3</v>
      </c>
      <c r="N365" s="2">
        <v>4</v>
      </c>
      <c r="O365" s="6">
        <f t="shared" si="85"/>
        <v>0</v>
      </c>
      <c r="P365" s="2">
        <v>0</v>
      </c>
      <c r="Q365" s="2">
        <v>0</v>
      </c>
      <c r="R365" s="2">
        <v>0</v>
      </c>
      <c r="S365" s="2">
        <v>0</v>
      </c>
      <c r="T365" s="2">
        <v>0</v>
      </c>
      <c r="U365" s="2">
        <f t="shared" si="90"/>
        <v>0</v>
      </c>
      <c r="V365" s="2">
        <f t="shared" si="91"/>
        <v>0</v>
      </c>
      <c r="W365" s="2">
        <f t="shared" si="92"/>
        <v>0</v>
      </c>
      <c r="Y365" s="5"/>
      <c r="Z365" s="6">
        <f t="shared" si="86"/>
        <v>0</v>
      </c>
      <c r="AA365" s="2">
        <v>0</v>
      </c>
      <c r="AB365" s="2">
        <v>0</v>
      </c>
      <c r="AC365" s="2">
        <v>0</v>
      </c>
      <c r="AD365" s="2">
        <v>0</v>
      </c>
      <c r="AE365" s="2">
        <v>0</v>
      </c>
      <c r="AF365" s="2">
        <f t="shared" si="93"/>
        <v>0</v>
      </c>
      <c r="AG365" s="2">
        <f t="shared" si="94"/>
        <v>0</v>
      </c>
      <c r="AH365" s="2">
        <f t="shared" si="95"/>
        <v>0</v>
      </c>
      <c r="AJ365" s="5"/>
      <c r="AK365" s="2">
        <f t="shared" si="84"/>
        <v>0</v>
      </c>
      <c r="AL365" s="2">
        <v>0</v>
      </c>
      <c r="AM365" s="2">
        <v>0</v>
      </c>
      <c r="AN365" s="2">
        <v>0</v>
      </c>
      <c r="AO365" s="2">
        <v>0</v>
      </c>
      <c r="AP365" s="2">
        <v>0</v>
      </c>
      <c r="AQ365" s="2">
        <f t="shared" si="87"/>
        <v>0</v>
      </c>
      <c r="AR365" s="2">
        <f t="shared" si="88"/>
        <v>0</v>
      </c>
      <c r="AS365" s="2">
        <f t="shared" si="89"/>
        <v>0</v>
      </c>
      <c r="AV365" s="6">
        <f t="shared" si="96"/>
        <v>0</v>
      </c>
      <c r="AW365" s="2">
        <v>0</v>
      </c>
      <c r="AX365" s="2">
        <v>0</v>
      </c>
      <c r="AY365" s="2">
        <v>0</v>
      </c>
      <c r="AZ365" s="2">
        <v>0</v>
      </c>
      <c r="BA365" s="2">
        <v>0</v>
      </c>
      <c r="BB365" s="2">
        <f t="shared" si="97"/>
        <v>0</v>
      </c>
      <c r="BC365" s="2">
        <f t="shared" si="98"/>
        <v>0</v>
      </c>
      <c r="BD365" s="2">
        <f t="shared" si="99"/>
        <v>0</v>
      </c>
      <c r="BF365" s="5"/>
    </row>
    <row r="366" spans="7:58" x14ac:dyDescent="0.35">
      <c r="G366" s="79" t="s">
        <v>3</v>
      </c>
      <c r="H366" s="82" t="s">
        <v>128</v>
      </c>
      <c r="I366" s="79" t="s">
        <v>116</v>
      </c>
      <c r="J366" s="79" t="s">
        <v>117</v>
      </c>
      <c r="K366" s="79" t="s">
        <v>117</v>
      </c>
      <c r="L366" s="79" t="s">
        <v>117</v>
      </c>
      <c r="M366" s="2" t="s">
        <v>3</v>
      </c>
      <c r="N366" s="2">
        <v>5</v>
      </c>
      <c r="O366" s="6">
        <f t="shared" si="85"/>
        <v>0</v>
      </c>
      <c r="P366" s="2">
        <v>0</v>
      </c>
      <c r="Q366" s="2">
        <v>0</v>
      </c>
      <c r="R366" s="2">
        <v>0</v>
      </c>
      <c r="S366" s="2">
        <v>0</v>
      </c>
      <c r="T366" s="2">
        <v>0</v>
      </c>
      <c r="U366" s="2">
        <f t="shared" si="90"/>
        <v>0</v>
      </c>
      <c r="V366" s="2">
        <f t="shared" si="91"/>
        <v>0</v>
      </c>
      <c r="W366" s="2">
        <f t="shared" si="92"/>
        <v>0</v>
      </c>
      <c r="Y366" s="5"/>
      <c r="Z366" s="6">
        <f t="shared" si="86"/>
        <v>0</v>
      </c>
      <c r="AA366" s="2">
        <v>0</v>
      </c>
      <c r="AB366" s="2">
        <v>0</v>
      </c>
      <c r="AC366" s="2">
        <v>0</v>
      </c>
      <c r="AD366" s="2">
        <v>0</v>
      </c>
      <c r="AE366" s="2">
        <v>0</v>
      </c>
      <c r="AF366" s="2">
        <f t="shared" si="93"/>
        <v>0</v>
      </c>
      <c r="AG366" s="2">
        <f t="shared" si="94"/>
        <v>0</v>
      </c>
      <c r="AH366" s="2">
        <f t="shared" si="95"/>
        <v>0</v>
      </c>
      <c r="AJ366" s="5"/>
      <c r="AK366" s="2">
        <f t="shared" si="84"/>
        <v>0</v>
      </c>
      <c r="AL366" s="2">
        <v>0</v>
      </c>
      <c r="AM366" s="2">
        <v>0</v>
      </c>
      <c r="AN366" s="2">
        <v>0</v>
      </c>
      <c r="AO366" s="2">
        <v>0</v>
      </c>
      <c r="AP366" s="2">
        <v>0</v>
      </c>
      <c r="AQ366" s="2">
        <f t="shared" si="87"/>
        <v>0</v>
      </c>
      <c r="AR366" s="2">
        <f t="shared" si="88"/>
        <v>0</v>
      </c>
      <c r="AS366" s="2">
        <f t="shared" si="89"/>
        <v>0</v>
      </c>
      <c r="AV366" s="6">
        <f t="shared" si="96"/>
        <v>0</v>
      </c>
      <c r="AW366" s="2">
        <v>0</v>
      </c>
      <c r="AX366" s="2">
        <v>0</v>
      </c>
      <c r="AY366" s="2">
        <v>0</v>
      </c>
      <c r="AZ366" s="2">
        <v>0</v>
      </c>
      <c r="BA366" s="2">
        <v>0</v>
      </c>
      <c r="BB366" s="2">
        <f t="shared" si="97"/>
        <v>0</v>
      </c>
      <c r="BC366" s="2">
        <f t="shared" si="98"/>
        <v>0</v>
      </c>
      <c r="BD366" s="2">
        <f t="shared" si="99"/>
        <v>0</v>
      </c>
      <c r="BF366" s="5"/>
    </row>
    <row r="367" spans="7:58" x14ac:dyDescent="0.35">
      <c r="G367" s="79" t="s">
        <v>3</v>
      </c>
      <c r="H367" s="82" t="s">
        <v>128</v>
      </c>
      <c r="I367" s="79" t="s">
        <v>116</v>
      </c>
      <c r="J367" s="79" t="s">
        <v>117</v>
      </c>
      <c r="K367" s="79" t="s">
        <v>117</v>
      </c>
      <c r="L367" s="79" t="s">
        <v>117</v>
      </c>
      <c r="M367" s="2" t="s">
        <v>3</v>
      </c>
      <c r="N367" s="2">
        <v>6</v>
      </c>
      <c r="O367" s="6">
        <f t="shared" si="85"/>
        <v>0</v>
      </c>
      <c r="P367" s="2">
        <v>0</v>
      </c>
      <c r="Q367" s="2">
        <v>0</v>
      </c>
      <c r="R367" s="2">
        <v>0</v>
      </c>
      <c r="S367" s="2">
        <v>0</v>
      </c>
      <c r="T367" s="2">
        <v>0</v>
      </c>
      <c r="U367" s="2">
        <f t="shared" si="90"/>
        <v>0</v>
      </c>
      <c r="V367" s="2">
        <f t="shared" si="91"/>
        <v>0</v>
      </c>
      <c r="W367" s="2">
        <f t="shared" si="92"/>
        <v>0</v>
      </c>
      <c r="Y367" s="5"/>
      <c r="Z367" s="6">
        <f t="shared" si="86"/>
        <v>0</v>
      </c>
      <c r="AA367" s="2">
        <v>0</v>
      </c>
      <c r="AB367" s="2">
        <v>0</v>
      </c>
      <c r="AC367" s="2">
        <v>0</v>
      </c>
      <c r="AD367" s="2">
        <v>0</v>
      </c>
      <c r="AE367" s="2">
        <v>0</v>
      </c>
      <c r="AF367" s="2">
        <f t="shared" si="93"/>
        <v>0</v>
      </c>
      <c r="AG367" s="2">
        <f t="shared" si="94"/>
        <v>0</v>
      </c>
      <c r="AH367" s="2">
        <f t="shared" si="95"/>
        <v>0</v>
      </c>
      <c r="AJ367" s="5"/>
      <c r="AK367" s="2">
        <f t="shared" si="84"/>
        <v>0</v>
      </c>
      <c r="AL367" s="2">
        <v>0</v>
      </c>
      <c r="AM367" s="2">
        <v>0</v>
      </c>
      <c r="AN367" s="2">
        <v>0</v>
      </c>
      <c r="AO367" s="2">
        <v>0</v>
      </c>
      <c r="AP367" s="2">
        <v>0</v>
      </c>
      <c r="AQ367" s="2">
        <f t="shared" si="87"/>
        <v>0</v>
      </c>
      <c r="AR367" s="2">
        <f t="shared" si="88"/>
        <v>0</v>
      </c>
      <c r="AS367" s="2">
        <f t="shared" si="89"/>
        <v>0</v>
      </c>
      <c r="AV367" s="6">
        <f t="shared" si="96"/>
        <v>0</v>
      </c>
      <c r="AW367" s="2">
        <v>0</v>
      </c>
      <c r="AX367" s="2">
        <v>0</v>
      </c>
      <c r="AY367" s="2">
        <v>0</v>
      </c>
      <c r="AZ367" s="2">
        <v>0</v>
      </c>
      <c r="BA367" s="2">
        <v>0</v>
      </c>
      <c r="BB367" s="2">
        <f t="shared" si="97"/>
        <v>0</v>
      </c>
      <c r="BC367" s="2">
        <f t="shared" si="98"/>
        <v>0</v>
      </c>
      <c r="BD367" s="2">
        <f t="shared" si="99"/>
        <v>0</v>
      </c>
      <c r="BF367" s="5"/>
    </row>
    <row r="368" spans="7:58" x14ac:dyDescent="0.35">
      <c r="G368" s="79" t="s">
        <v>3</v>
      </c>
      <c r="H368" s="82" t="s">
        <v>128</v>
      </c>
      <c r="I368" s="79" t="s">
        <v>116</v>
      </c>
      <c r="J368" s="79" t="s">
        <v>117</v>
      </c>
      <c r="K368" s="79" t="s">
        <v>117</v>
      </c>
      <c r="L368" s="79" t="s">
        <v>117</v>
      </c>
      <c r="M368" s="2" t="s">
        <v>3</v>
      </c>
      <c r="N368" s="2">
        <v>7</v>
      </c>
      <c r="O368" s="6">
        <f t="shared" si="85"/>
        <v>0</v>
      </c>
      <c r="P368" s="2">
        <v>0</v>
      </c>
      <c r="Q368" s="2">
        <v>0</v>
      </c>
      <c r="R368" s="2">
        <v>0</v>
      </c>
      <c r="S368" s="2">
        <v>0</v>
      </c>
      <c r="T368" s="2">
        <v>0</v>
      </c>
      <c r="U368" s="2">
        <f t="shared" si="90"/>
        <v>0</v>
      </c>
      <c r="V368" s="2">
        <f t="shared" si="91"/>
        <v>0</v>
      </c>
      <c r="W368" s="2">
        <f t="shared" si="92"/>
        <v>0</v>
      </c>
      <c r="Y368" s="5"/>
      <c r="Z368" s="6">
        <f t="shared" si="86"/>
        <v>0</v>
      </c>
      <c r="AA368" s="2">
        <v>0</v>
      </c>
      <c r="AB368" s="2">
        <v>0</v>
      </c>
      <c r="AC368" s="2">
        <v>0</v>
      </c>
      <c r="AD368" s="2">
        <v>0</v>
      </c>
      <c r="AE368" s="2">
        <v>0</v>
      </c>
      <c r="AF368" s="2">
        <f t="shared" si="93"/>
        <v>0</v>
      </c>
      <c r="AG368" s="2">
        <f t="shared" si="94"/>
        <v>0</v>
      </c>
      <c r="AH368" s="2">
        <f t="shared" si="95"/>
        <v>0</v>
      </c>
      <c r="AJ368" s="5"/>
      <c r="AK368" s="2">
        <f t="shared" si="84"/>
        <v>0</v>
      </c>
      <c r="AL368" s="2">
        <v>0</v>
      </c>
      <c r="AM368" s="2">
        <v>0</v>
      </c>
      <c r="AN368" s="2">
        <v>0</v>
      </c>
      <c r="AO368" s="2">
        <v>0</v>
      </c>
      <c r="AP368" s="2">
        <v>0</v>
      </c>
      <c r="AQ368" s="2">
        <f t="shared" si="87"/>
        <v>0</v>
      </c>
      <c r="AR368" s="2">
        <f t="shared" si="88"/>
        <v>0</v>
      </c>
      <c r="AS368" s="2">
        <f t="shared" si="89"/>
        <v>0</v>
      </c>
      <c r="AV368" s="6">
        <f t="shared" si="96"/>
        <v>0</v>
      </c>
      <c r="AW368" s="2">
        <v>0</v>
      </c>
      <c r="AX368" s="2">
        <v>0</v>
      </c>
      <c r="AY368" s="2">
        <v>0</v>
      </c>
      <c r="AZ368" s="2">
        <v>0</v>
      </c>
      <c r="BA368" s="2">
        <v>0</v>
      </c>
      <c r="BB368" s="2">
        <f t="shared" si="97"/>
        <v>0</v>
      </c>
      <c r="BC368" s="2">
        <f t="shared" si="98"/>
        <v>0</v>
      </c>
      <c r="BD368" s="2">
        <f t="shared" si="99"/>
        <v>0</v>
      </c>
      <c r="BF368" s="5"/>
    </row>
    <row r="369" spans="7:58" x14ac:dyDescent="0.35">
      <c r="G369" s="79" t="s">
        <v>3</v>
      </c>
      <c r="H369" s="82" t="s">
        <v>128</v>
      </c>
      <c r="I369" s="79" t="s">
        <v>116</v>
      </c>
      <c r="J369" s="79" t="s">
        <v>117</v>
      </c>
      <c r="K369" s="79" t="s">
        <v>117</v>
      </c>
      <c r="L369" s="79" t="s">
        <v>117</v>
      </c>
      <c r="M369" s="2" t="s">
        <v>3</v>
      </c>
      <c r="N369" s="2">
        <v>8</v>
      </c>
      <c r="O369" s="6">
        <f t="shared" si="85"/>
        <v>0</v>
      </c>
      <c r="P369" s="2">
        <v>0</v>
      </c>
      <c r="Q369" s="2">
        <v>0</v>
      </c>
      <c r="R369" s="2">
        <v>0</v>
      </c>
      <c r="S369" s="2">
        <v>0</v>
      </c>
      <c r="T369" s="2">
        <v>0</v>
      </c>
      <c r="U369" s="2">
        <f t="shared" si="90"/>
        <v>0</v>
      </c>
      <c r="V369" s="2">
        <f t="shared" si="91"/>
        <v>0</v>
      </c>
      <c r="W369" s="2">
        <f t="shared" si="92"/>
        <v>0</v>
      </c>
      <c r="Y369" s="5"/>
      <c r="Z369" s="6">
        <f t="shared" si="86"/>
        <v>0</v>
      </c>
      <c r="AA369" s="2">
        <v>0</v>
      </c>
      <c r="AB369" s="2">
        <v>0</v>
      </c>
      <c r="AC369" s="2">
        <v>0</v>
      </c>
      <c r="AD369" s="2">
        <v>0</v>
      </c>
      <c r="AE369" s="2">
        <v>0</v>
      </c>
      <c r="AF369" s="2">
        <f t="shared" si="93"/>
        <v>0</v>
      </c>
      <c r="AG369" s="2">
        <f t="shared" si="94"/>
        <v>0</v>
      </c>
      <c r="AH369" s="2">
        <f t="shared" si="95"/>
        <v>0</v>
      </c>
      <c r="AJ369" s="5"/>
      <c r="AK369" s="2">
        <f t="shared" si="84"/>
        <v>0</v>
      </c>
      <c r="AL369" s="2">
        <v>0</v>
      </c>
      <c r="AM369" s="2">
        <v>0</v>
      </c>
      <c r="AN369" s="2">
        <v>0</v>
      </c>
      <c r="AO369" s="2">
        <v>0</v>
      </c>
      <c r="AP369" s="2">
        <v>0</v>
      </c>
      <c r="AQ369" s="2">
        <f t="shared" si="87"/>
        <v>0</v>
      </c>
      <c r="AR369" s="2">
        <f t="shared" si="88"/>
        <v>0</v>
      </c>
      <c r="AS369" s="2">
        <f t="shared" si="89"/>
        <v>0</v>
      </c>
      <c r="AV369" s="6">
        <f t="shared" si="96"/>
        <v>0</v>
      </c>
      <c r="AW369" s="2">
        <v>0</v>
      </c>
      <c r="AX369" s="2">
        <v>0</v>
      </c>
      <c r="AY369" s="2">
        <v>0</v>
      </c>
      <c r="AZ369" s="2">
        <v>0</v>
      </c>
      <c r="BA369" s="2">
        <v>0</v>
      </c>
      <c r="BB369" s="2">
        <f t="shared" si="97"/>
        <v>0</v>
      </c>
      <c r="BC369" s="2">
        <f t="shared" si="98"/>
        <v>0</v>
      </c>
      <c r="BD369" s="2">
        <f t="shared" si="99"/>
        <v>0</v>
      </c>
      <c r="BF369" s="5"/>
    </row>
    <row r="370" spans="7:58" x14ac:dyDescent="0.35">
      <c r="G370" s="79" t="s">
        <v>3</v>
      </c>
      <c r="H370" s="82" t="s">
        <v>128</v>
      </c>
      <c r="I370" s="79" t="s">
        <v>116</v>
      </c>
      <c r="J370" s="79" t="s">
        <v>117</v>
      </c>
      <c r="K370" s="79" t="s">
        <v>117</v>
      </c>
      <c r="L370" s="79" t="s">
        <v>117</v>
      </c>
      <c r="M370" s="2" t="s">
        <v>3</v>
      </c>
      <c r="N370" s="2">
        <v>9</v>
      </c>
      <c r="O370" s="6">
        <f t="shared" si="85"/>
        <v>0</v>
      </c>
      <c r="P370" s="2">
        <v>0</v>
      </c>
      <c r="Q370" s="2">
        <v>0</v>
      </c>
      <c r="R370" s="2">
        <v>0</v>
      </c>
      <c r="S370" s="2">
        <v>0</v>
      </c>
      <c r="T370" s="2">
        <v>0</v>
      </c>
      <c r="U370" s="2">
        <f t="shared" si="90"/>
        <v>0</v>
      </c>
      <c r="V370" s="2">
        <f t="shared" si="91"/>
        <v>0</v>
      </c>
      <c r="W370" s="2">
        <f t="shared" si="92"/>
        <v>0</v>
      </c>
      <c r="Y370" s="5"/>
      <c r="Z370" s="6">
        <f t="shared" si="86"/>
        <v>0</v>
      </c>
      <c r="AA370" s="2">
        <v>0</v>
      </c>
      <c r="AB370" s="2">
        <v>0</v>
      </c>
      <c r="AC370" s="2">
        <v>0</v>
      </c>
      <c r="AD370" s="2">
        <v>0</v>
      </c>
      <c r="AE370" s="2">
        <v>0</v>
      </c>
      <c r="AF370" s="2">
        <f t="shared" si="93"/>
        <v>0</v>
      </c>
      <c r="AG370" s="2">
        <f t="shared" si="94"/>
        <v>0</v>
      </c>
      <c r="AH370" s="2">
        <f t="shared" si="95"/>
        <v>0</v>
      </c>
      <c r="AJ370" s="5"/>
      <c r="AK370" s="2">
        <f t="shared" si="84"/>
        <v>0</v>
      </c>
      <c r="AL370" s="2">
        <v>0</v>
      </c>
      <c r="AM370" s="2">
        <v>0</v>
      </c>
      <c r="AN370" s="2">
        <v>0</v>
      </c>
      <c r="AO370" s="2">
        <v>0</v>
      </c>
      <c r="AP370" s="2">
        <v>0</v>
      </c>
      <c r="AQ370" s="2">
        <f t="shared" si="87"/>
        <v>0</v>
      </c>
      <c r="AR370" s="2">
        <f t="shared" si="88"/>
        <v>0</v>
      </c>
      <c r="AS370" s="2">
        <f t="shared" si="89"/>
        <v>0</v>
      </c>
      <c r="AV370" s="6">
        <f t="shared" si="96"/>
        <v>0</v>
      </c>
      <c r="AW370" s="2">
        <v>0</v>
      </c>
      <c r="AX370" s="2">
        <v>0</v>
      </c>
      <c r="AY370" s="2">
        <v>0</v>
      </c>
      <c r="AZ370" s="2">
        <v>0</v>
      </c>
      <c r="BA370" s="2">
        <v>0</v>
      </c>
      <c r="BB370" s="2">
        <f t="shared" si="97"/>
        <v>0</v>
      </c>
      <c r="BC370" s="2">
        <f t="shared" si="98"/>
        <v>0</v>
      </c>
      <c r="BD370" s="2">
        <f t="shared" si="99"/>
        <v>0</v>
      </c>
      <c r="BF370" s="5"/>
    </row>
    <row r="371" spans="7:58" x14ac:dyDescent="0.35">
      <c r="G371" s="79" t="s">
        <v>3</v>
      </c>
      <c r="H371" s="82" t="s">
        <v>128</v>
      </c>
      <c r="I371" s="79" t="s">
        <v>116</v>
      </c>
      <c r="J371" s="79" t="s">
        <v>117</v>
      </c>
      <c r="K371" s="79" t="s">
        <v>117</v>
      </c>
      <c r="L371" s="79" t="s">
        <v>117</v>
      </c>
      <c r="M371" s="2" t="s">
        <v>67</v>
      </c>
      <c r="N371" s="2">
        <v>10</v>
      </c>
      <c r="O371" s="6">
        <f t="shared" si="85"/>
        <v>0</v>
      </c>
      <c r="P371" s="2">
        <v>0</v>
      </c>
      <c r="Q371" s="2">
        <v>0</v>
      </c>
      <c r="R371" s="2">
        <v>0</v>
      </c>
      <c r="S371" s="2">
        <v>0</v>
      </c>
      <c r="T371" s="2">
        <v>0</v>
      </c>
      <c r="U371" s="2">
        <f t="shared" si="90"/>
        <v>0</v>
      </c>
      <c r="V371" s="2">
        <f t="shared" si="91"/>
        <v>0</v>
      </c>
      <c r="W371" s="2">
        <f t="shared" si="92"/>
        <v>0</v>
      </c>
      <c r="Y371" s="5"/>
      <c r="Z371" s="6">
        <f t="shared" si="86"/>
        <v>0</v>
      </c>
      <c r="AA371" s="2">
        <v>0</v>
      </c>
      <c r="AB371" s="2">
        <v>0</v>
      </c>
      <c r="AC371" s="2">
        <v>0</v>
      </c>
      <c r="AD371" s="2">
        <v>0</v>
      </c>
      <c r="AE371" s="2">
        <v>0</v>
      </c>
      <c r="AF371" s="2">
        <f t="shared" si="93"/>
        <v>0</v>
      </c>
      <c r="AG371" s="2">
        <f t="shared" si="94"/>
        <v>0</v>
      </c>
      <c r="AH371" s="2">
        <f t="shared" si="95"/>
        <v>0</v>
      </c>
      <c r="AJ371" s="5"/>
      <c r="AK371" s="2">
        <f t="shared" si="84"/>
        <v>0</v>
      </c>
      <c r="AL371" s="2">
        <v>0</v>
      </c>
      <c r="AM371" s="2">
        <v>0</v>
      </c>
      <c r="AN371" s="2">
        <v>0</v>
      </c>
      <c r="AO371" s="2">
        <v>0</v>
      </c>
      <c r="AP371" s="2">
        <v>0</v>
      </c>
      <c r="AQ371" s="2">
        <f t="shared" si="87"/>
        <v>0</v>
      </c>
      <c r="AR371" s="2">
        <f t="shared" si="88"/>
        <v>0</v>
      </c>
      <c r="AS371" s="2">
        <f t="shared" si="89"/>
        <v>0</v>
      </c>
      <c r="AV371" s="6">
        <f t="shared" si="96"/>
        <v>0</v>
      </c>
      <c r="AW371" s="2">
        <v>0</v>
      </c>
      <c r="AX371" s="2">
        <v>0</v>
      </c>
      <c r="AY371" s="2">
        <v>0</v>
      </c>
      <c r="AZ371" s="2">
        <v>0</v>
      </c>
      <c r="BA371" s="2">
        <v>0</v>
      </c>
      <c r="BB371" s="2">
        <f t="shared" si="97"/>
        <v>0</v>
      </c>
      <c r="BC371" s="2">
        <f t="shared" si="98"/>
        <v>0</v>
      </c>
      <c r="BD371" s="2">
        <f t="shared" si="99"/>
        <v>0</v>
      </c>
      <c r="BF371" s="5"/>
    </row>
    <row r="372" spans="7:58" x14ac:dyDescent="0.35">
      <c r="G372" s="79" t="s">
        <v>3</v>
      </c>
      <c r="H372" s="82" t="s">
        <v>128</v>
      </c>
      <c r="I372" s="79" t="s">
        <v>116</v>
      </c>
      <c r="J372" s="79" t="s">
        <v>117</v>
      </c>
      <c r="K372" s="79" t="s">
        <v>117</v>
      </c>
      <c r="L372" s="79" t="s">
        <v>117</v>
      </c>
      <c r="M372" s="2" t="s">
        <v>67</v>
      </c>
      <c r="N372" s="2">
        <v>11</v>
      </c>
      <c r="O372" s="6">
        <f t="shared" si="85"/>
        <v>0</v>
      </c>
      <c r="P372" s="2">
        <v>0</v>
      </c>
      <c r="Q372" s="2">
        <v>0</v>
      </c>
      <c r="R372" s="2">
        <v>0</v>
      </c>
      <c r="S372" s="2">
        <v>0</v>
      </c>
      <c r="T372" s="2">
        <v>0</v>
      </c>
      <c r="U372" s="2">
        <f t="shared" si="90"/>
        <v>0</v>
      </c>
      <c r="V372" s="2">
        <f t="shared" si="91"/>
        <v>0</v>
      </c>
      <c r="W372" s="2">
        <f t="shared" si="92"/>
        <v>0</v>
      </c>
      <c r="Y372" s="5"/>
      <c r="Z372" s="6">
        <f t="shared" si="86"/>
        <v>0</v>
      </c>
      <c r="AA372" s="2">
        <v>0</v>
      </c>
      <c r="AB372" s="2">
        <v>0</v>
      </c>
      <c r="AC372" s="2">
        <v>0</v>
      </c>
      <c r="AD372" s="2">
        <v>0</v>
      </c>
      <c r="AE372" s="2">
        <v>0</v>
      </c>
      <c r="AF372" s="2">
        <f t="shared" si="93"/>
        <v>0</v>
      </c>
      <c r="AG372" s="2">
        <f t="shared" si="94"/>
        <v>0</v>
      </c>
      <c r="AH372" s="2">
        <f t="shared" si="95"/>
        <v>0</v>
      </c>
      <c r="AJ372" s="5"/>
      <c r="AK372" s="2">
        <f t="shared" si="84"/>
        <v>0</v>
      </c>
      <c r="AL372" s="2">
        <v>0</v>
      </c>
      <c r="AM372" s="2">
        <v>0</v>
      </c>
      <c r="AN372" s="2">
        <v>0</v>
      </c>
      <c r="AO372" s="2">
        <v>0</v>
      </c>
      <c r="AP372" s="2">
        <v>0</v>
      </c>
      <c r="AQ372" s="2">
        <f t="shared" si="87"/>
        <v>0</v>
      </c>
      <c r="AR372" s="2">
        <f t="shared" si="88"/>
        <v>0</v>
      </c>
      <c r="AS372" s="2">
        <f t="shared" si="89"/>
        <v>0</v>
      </c>
      <c r="AV372" s="6">
        <f t="shared" si="96"/>
        <v>0</v>
      </c>
      <c r="AW372" s="2">
        <v>0</v>
      </c>
      <c r="AX372" s="2">
        <v>0</v>
      </c>
      <c r="AY372" s="2">
        <v>0</v>
      </c>
      <c r="AZ372" s="2">
        <v>0</v>
      </c>
      <c r="BA372" s="2">
        <v>0</v>
      </c>
      <c r="BB372" s="2">
        <f t="shared" si="97"/>
        <v>0</v>
      </c>
      <c r="BC372" s="2">
        <f t="shared" si="98"/>
        <v>0</v>
      </c>
      <c r="BD372" s="2">
        <f t="shared" si="99"/>
        <v>0</v>
      </c>
      <c r="BF372" s="5"/>
    </row>
    <row r="373" spans="7:58" x14ac:dyDescent="0.35">
      <c r="G373" s="79" t="s">
        <v>3</v>
      </c>
      <c r="H373" s="82" t="s">
        <v>128</v>
      </c>
      <c r="I373" s="79" t="s">
        <v>116</v>
      </c>
      <c r="J373" s="79" t="s">
        <v>117</v>
      </c>
      <c r="K373" s="79" t="s">
        <v>117</v>
      </c>
      <c r="L373" s="79" t="s">
        <v>117</v>
      </c>
      <c r="M373" s="2" t="s">
        <v>67</v>
      </c>
      <c r="N373" s="2">
        <v>12</v>
      </c>
      <c r="O373" s="6">
        <f t="shared" si="85"/>
        <v>0</v>
      </c>
      <c r="P373" s="2">
        <v>0</v>
      </c>
      <c r="Q373" s="2">
        <v>0</v>
      </c>
      <c r="R373" s="2">
        <v>0</v>
      </c>
      <c r="S373" s="2">
        <v>0</v>
      </c>
      <c r="T373" s="2">
        <v>0</v>
      </c>
      <c r="U373" s="2">
        <f t="shared" si="90"/>
        <v>0</v>
      </c>
      <c r="V373" s="2">
        <f t="shared" si="91"/>
        <v>0</v>
      </c>
      <c r="W373" s="2">
        <f t="shared" si="92"/>
        <v>0</v>
      </c>
      <c r="Y373" s="5"/>
      <c r="Z373" s="6">
        <f t="shared" si="86"/>
        <v>0</v>
      </c>
      <c r="AA373" s="2">
        <v>0</v>
      </c>
      <c r="AB373" s="2">
        <v>0</v>
      </c>
      <c r="AC373" s="2">
        <v>0</v>
      </c>
      <c r="AD373" s="2">
        <v>0</v>
      </c>
      <c r="AE373" s="2">
        <v>0</v>
      </c>
      <c r="AF373" s="2">
        <f t="shared" si="93"/>
        <v>0</v>
      </c>
      <c r="AG373" s="2">
        <f t="shared" si="94"/>
        <v>0</v>
      </c>
      <c r="AH373" s="2">
        <f t="shared" si="95"/>
        <v>0</v>
      </c>
      <c r="AJ373" s="5"/>
      <c r="AK373" s="2">
        <f t="shared" si="84"/>
        <v>0</v>
      </c>
      <c r="AL373" s="2">
        <v>0</v>
      </c>
      <c r="AM373" s="2">
        <v>0</v>
      </c>
      <c r="AN373" s="2">
        <v>0</v>
      </c>
      <c r="AO373" s="2">
        <v>0</v>
      </c>
      <c r="AP373" s="2">
        <v>0</v>
      </c>
      <c r="AQ373" s="2">
        <f t="shared" si="87"/>
        <v>0</v>
      </c>
      <c r="AR373" s="2">
        <f t="shared" si="88"/>
        <v>0</v>
      </c>
      <c r="AS373" s="2">
        <f t="shared" si="89"/>
        <v>0</v>
      </c>
      <c r="AV373" s="6">
        <f t="shared" si="96"/>
        <v>0</v>
      </c>
      <c r="AW373" s="2">
        <v>0</v>
      </c>
      <c r="AX373" s="2">
        <v>0</v>
      </c>
      <c r="AY373" s="2">
        <v>0</v>
      </c>
      <c r="AZ373" s="2">
        <v>0</v>
      </c>
      <c r="BA373" s="2">
        <v>0</v>
      </c>
      <c r="BB373" s="2">
        <f t="shared" si="97"/>
        <v>0</v>
      </c>
      <c r="BC373" s="2">
        <f t="shared" si="98"/>
        <v>0</v>
      </c>
      <c r="BD373" s="2">
        <f t="shared" si="99"/>
        <v>0</v>
      </c>
      <c r="BF373" s="5"/>
    </row>
    <row r="374" spans="7:58" x14ac:dyDescent="0.35">
      <c r="G374" s="79" t="s">
        <v>3</v>
      </c>
      <c r="H374" s="82" t="s">
        <v>128</v>
      </c>
      <c r="I374" s="79" t="s">
        <v>116</v>
      </c>
      <c r="J374" s="79" t="s">
        <v>117</v>
      </c>
      <c r="K374" s="79" t="s">
        <v>117</v>
      </c>
      <c r="L374" s="79" t="s">
        <v>117</v>
      </c>
      <c r="M374" s="2" t="s">
        <v>67</v>
      </c>
      <c r="N374" s="2">
        <v>13</v>
      </c>
      <c r="O374" s="6">
        <f t="shared" si="85"/>
        <v>0</v>
      </c>
      <c r="P374" s="2">
        <v>0</v>
      </c>
      <c r="Q374" s="2">
        <v>0</v>
      </c>
      <c r="R374" s="2">
        <v>0</v>
      </c>
      <c r="S374" s="2">
        <v>0</v>
      </c>
      <c r="T374" s="2">
        <v>0</v>
      </c>
      <c r="U374" s="2">
        <f t="shared" si="90"/>
        <v>0</v>
      </c>
      <c r="V374" s="2">
        <f t="shared" si="91"/>
        <v>0</v>
      </c>
      <c r="W374" s="2">
        <f t="shared" si="92"/>
        <v>0</v>
      </c>
      <c r="Y374" s="5"/>
      <c r="Z374" s="6">
        <f t="shared" si="86"/>
        <v>0</v>
      </c>
      <c r="AA374" s="2">
        <v>0</v>
      </c>
      <c r="AB374" s="2">
        <v>0</v>
      </c>
      <c r="AC374" s="2">
        <v>0</v>
      </c>
      <c r="AD374" s="2">
        <v>0</v>
      </c>
      <c r="AE374" s="2">
        <v>0</v>
      </c>
      <c r="AF374" s="2">
        <f t="shared" si="93"/>
        <v>0</v>
      </c>
      <c r="AG374" s="2">
        <f t="shared" si="94"/>
        <v>0</v>
      </c>
      <c r="AH374" s="2">
        <f t="shared" si="95"/>
        <v>0</v>
      </c>
      <c r="AJ374" s="5"/>
      <c r="AK374" s="2">
        <f t="shared" si="84"/>
        <v>0</v>
      </c>
      <c r="AL374" s="2">
        <v>0</v>
      </c>
      <c r="AM374" s="2">
        <v>0</v>
      </c>
      <c r="AN374" s="2">
        <v>0</v>
      </c>
      <c r="AO374" s="2">
        <v>0</v>
      </c>
      <c r="AP374" s="2">
        <v>0</v>
      </c>
      <c r="AQ374" s="2">
        <f t="shared" si="87"/>
        <v>0</v>
      </c>
      <c r="AR374" s="2">
        <f t="shared" si="88"/>
        <v>0</v>
      </c>
      <c r="AS374" s="2">
        <f t="shared" si="89"/>
        <v>0</v>
      </c>
      <c r="AV374" s="6">
        <f t="shared" si="96"/>
        <v>0</v>
      </c>
      <c r="AW374" s="2">
        <v>0</v>
      </c>
      <c r="AX374" s="2">
        <v>0</v>
      </c>
      <c r="AY374" s="2">
        <v>0</v>
      </c>
      <c r="AZ374" s="2">
        <v>0</v>
      </c>
      <c r="BA374" s="2">
        <v>0</v>
      </c>
      <c r="BB374" s="2">
        <f t="shared" si="97"/>
        <v>0</v>
      </c>
      <c r="BC374" s="2">
        <f t="shared" si="98"/>
        <v>0</v>
      </c>
      <c r="BD374" s="2">
        <f t="shared" si="99"/>
        <v>0</v>
      </c>
      <c r="BF374" s="5"/>
    </row>
    <row r="375" spans="7:58" x14ac:dyDescent="0.35">
      <c r="G375" s="79" t="s">
        <v>3</v>
      </c>
      <c r="H375" s="82" t="s">
        <v>128</v>
      </c>
      <c r="I375" s="79" t="s">
        <v>116</v>
      </c>
      <c r="J375" s="79" t="s">
        <v>117</v>
      </c>
      <c r="K375" s="79" t="s">
        <v>117</v>
      </c>
      <c r="L375" s="79" t="s">
        <v>117</v>
      </c>
      <c r="M375" s="2" t="s">
        <v>67</v>
      </c>
      <c r="N375" s="2">
        <v>14</v>
      </c>
      <c r="O375" s="6">
        <f t="shared" si="85"/>
        <v>0</v>
      </c>
      <c r="P375" s="2">
        <v>0</v>
      </c>
      <c r="Q375" s="2">
        <v>0</v>
      </c>
      <c r="R375" s="2">
        <v>0</v>
      </c>
      <c r="S375" s="2">
        <v>0</v>
      </c>
      <c r="T375" s="2">
        <v>0</v>
      </c>
      <c r="U375" s="2">
        <f t="shared" si="90"/>
        <v>0</v>
      </c>
      <c r="V375" s="2">
        <f t="shared" si="91"/>
        <v>0</v>
      </c>
      <c r="W375" s="2">
        <f t="shared" si="92"/>
        <v>0</v>
      </c>
      <c r="Y375" s="5"/>
      <c r="Z375" s="6">
        <f t="shared" si="86"/>
        <v>0</v>
      </c>
      <c r="AA375" s="2">
        <v>0</v>
      </c>
      <c r="AB375" s="2">
        <v>0</v>
      </c>
      <c r="AC375" s="2">
        <v>0</v>
      </c>
      <c r="AD375" s="2">
        <v>0</v>
      </c>
      <c r="AE375" s="2">
        <v>0</v>
      </c>
      <c r="AF375" s="2">
        <f t="shared" si="93"/>
        <v>0</v>
      </c>
      <c r="AG375" s="2">
        <f t="shared" si="94"/>
        <v>0</v>
      </c>
      <c r="AH375" s="2">
        <f t="shared" si="95"/>
        <v>0</v>
      </c>
      <c r="AJ375" s="5"/>
      <c r="AK375" s="2">
        <f t="shared" si="84"/>
        <v>0</v>
      </c>
      <c r="AL375" s="2">
        <v>0</v>
      </c>
      <c r="AM375" s="2">
        <v>0</v>
      </c>
      <c r="AN375" s="2">
        <v>0</v>
      </c>
      <c r="AO375" s="2">
        <v>0</v>
      </c>
      <c r="AP375" s="2">
        <v>0</v>
      </c>
      <c r="AQ375" s="2">
        <f t="shared" si="87"/>
        <v>0</v>
      </c>
      <c r="AR375" s="2">
        <f t="shared" si="88"/>
        <v>0</v>
      </c>
      <c r="AS375" s="2">
        <f t="shared" si="89"/>
        <v>0</v>
      </c>
      <c r="AV375" s="6">
        <f t="shared" si="96"/>
        <v>0</v>
      </c>
      <c r="AW375" s="2">
        <v>0</v>
      </c>
      <c r="AX375" s="2">
        <v>0</v>
      </c>
      <c r="AY375" s="2">
        <v>0</v>
      </c>
      <c r="AZ375" s="2">
        <v>0</v>
      </c>
      <c r="BA375" s="2">
        <v>0</v>
      </c>
      <c r="BB375" s="2">
        <f t="shared" si="97"/>
        <v>0</v>
      </c>
      <c r="BC375" s="2">
        <f t="shared" si="98"/>
        <v>0</v>
      </c>
      <c r="BD375" s="2">
        <f t="shared" si="99"/>
        <v>0</v>
      </c>
      <c r="BF375" s="5"/>
    </row>
    <row r="376" spans="7:58" x14ac:dyDescent="0.35">
      <c r="G376" s="79" t="s">
        <v>3</v>
      </c>
      <c r="H376" s="82" t="s">
        <v>128</v>
      </c>
      <c r="I376" s="79" t="s">
        <v>116</v>
      </c>
      <c r="J376" s="79" t="s">
        <v>117</v>
      </c>
      <c r="K376" s="79" t="s">
        <v>117</v>
      </c>
      <c r="L376" s="79" t="s">
        <v>117</v>
      </c>
      <c r="M376" s="2" t="s">
        <v>67</v>
      </c>
      <c r="N376" s="2">
        <v>15</v>
      </c>
      <c r="O376" s="6">
        <f t="shared" si="85"/>
        <v>0</v>
      </c>
      <c r="P376" s="2">
        <v>0</v>
      </c>
      <c r="Q376" s="2">
        <v>0</v>
      </c>
      <c r="R376" s="2">
        <v>0</v>
      </c>
      <c r="S376" s="2">
        <v>0</v>
      </c>
      <c r="T376" s="2">
        <v>0</v>
      </c>
      <c r="U376" s="2">
        <f t="shared" si="90"/>
        <v>0</v>
      </c>
      <c r="V376" s="2">
        <f t="shared" si="91"/>
        <v>0</v>
      </c>
      <c r="W376" s="2">
        <f t="shared" si="92"/>
        <v>0</v>
      </c>
      <c r="Y376" s="5"/>
      <c r="Z376" s="6">
        <f t="shared" si="86"/>
        <v>0</v>
      </c>
      <c r="AA376" s="2">
        <v>0</v>
      </c>
      <c r="AB376" s="2">
        <v>0</v>
      </c>
      <c r="AC376" s="2">
        <v>0</v>
      </c>
      <c r="AD376" s="2">
        <v>0</v>
      </c>
      <c r="AE376" s="2">
        <v>0</v>
      </c>
      <c r="AF376" s="2">
        <f t="shared" si="93"/>
        <v>0</v>
      </c>
      <c r="AG376" s="2">
        <f t="shared" si="94"/>
        <v>0</v>
      </c>
      <c r="AH376" s="2">
        <f t="shared" si="95"/>
        <v>0</v>
      </c>
      <c r="AJ376" s="5"/>
      <c r="AK376" s="2">
        <f t="shared" si="84"/>
        <v>0</v>
      </c>
      <c r="AL376" s="2">
        <v>0</v>
      </c>
      <c r="AM376" s="2">
        <v>0</v>
      </c>
      <c r="AN376" s="2">
        <v>0</v>
      </c>
      <c r="AO376" s="2">
        <v>0</v>
      </c>
      <c r="AP376" s="2">
        <v>0</v>
      </c>
      <c r="AQ376" s="2">
        <f t="shared" si="87"/>
        <v>0</v>
      </c>
      <c r="AR376" s="2">
        <f t="shared" si="88"/>
        <v>0</v>
      </c>
      <c r="AS376" s="2">
        <f t="shared" si="89"/>
        <v>0</v>
      </c>
      <c r="AV376" s="6">
        <f t="shared" si="96"/>
        <v>0</v>
      </c>
      <c r="AW376" s="2">
        <v>0</v>
      </c>
      <c r="AX376" s="2">
        <v>0</v>
      </c>
      <c r="AY376" s="2">
        <v>0</v>
      </c>
      <c r="AZ376" s="2">
        <v>0</v>
      </c>
      <c r="BA376" s="2">
        <v>0</v>
      </c>
      <c r="BB376" s="2">
        <f t="shared" si="97"/>
        <v>0</v>
      </c>
      <c r="BC376" s="2">
        <f t="shared" si="98"/>
        <v>0</v>
      </c>
      <c r="BD376" s="2">
        <f t="shared" si="99"/>
        <v>0</v>
      </c>
      <c r="BF376" s="5"/>
    </row>
    <row r="377" spans="7:58" x14ac:dyDescent="0.35">
      <c r="G377" s="79" t="s">
        <v>3</v>
      </c>
      <c r="H377" s="82" t="s">
        <v>128</v>
      </c>
      <c r="I377" s="79" t="s">
        <v>116</v>
      </c>
      <c r="J377" s="79" t="s">
        <v>117</v>
      </c>
      <c r="K377" s="79" t="s">
        <v>117</v>
      </c>
      <c r="L377" s="79" t="s">
        <v>117</v>
      </c>
      <c r="M377" s="2" t="s">
        <v>67</v>
      </c>
      <c r="N377" s="2">
        <v>16</v>
      </c>
      <c r="O377" s="6">
        <f t="shared" si="85"/>
        <v>0</v>
      </c>
      <c r="P377" s="2">
        <v>0</v>
      </c>
      <c r="Q377" s="2">
        <v>0</v>
      </c>
      <c r="R377" s="2">
        <v>0</v>
      </c>
      <c r="S377" s="2">
        <v>0</v>
      </c>
      <c r="T377" s="2">
        <v>0</v>
      </c>
      <c r="U377" s="2">
        <f t="shared" si="90"/>
        <v>0</v>
      </c>
      <c r="V377" s="2">
        <f t="shared" si="91"/>
        <v>0</v>
      </c>
      <c r="W377" s="2">
        <f t="shared" si="92"/>
        <v>0</v>
      </c>
      <c r="Y377" s="5"/>
      <c r="Z377" s="6">
        <f t="shared" si="86"/>
        <v>0</v>
      </c>
      <c r="AA377" s="2">
        <v>0</v>
      </c>
      <c r="AB377" s="2">
        <v>0</v>
      </c>
      <c r="AC377" s="2">
        <v>0</v>
      </c>
      <c r="AD377" s="2">
        <v>0</v>
      </c>
      <c r="AE377" s="2">
        <v>0</v>
      </c>
      <c r="AF377" s="2">
        <f t="shared" si="93"/>
        <v>0</v>
      </c>
      <c r="AG377" s="2">
        <f t="shared" si="94"/>
        <v>0</v>
      </c>
      <c r="AH377" s="2">
        <f t="shared" si="95"/>
        <v>0</v>
      </c>
      <c r="AJ377" s="5"/>
      <c r="AK377" s="2">
        <f t="shared" si="84"/>
        <v>0</v>
      </c>
      <c r="AL377" s="2">
        <v>0</v>
      </c>
      <c r="AM377" s="2">
        <v>0</v>
      </c>
      <c r="AN377" s="2">
        <v>0</v>
      </c>
      <c r="AO377" s="2">
        <v>0</v>
      </c>
      <c r="AP377" s="2">
        <v>0</v>
      </c>
      <c r="AQ377" s="2">
        <f t="shared" si="87"/>
        <v>0</v>
      </c>
      <c r="AR377" s="2">
        <f t="shared" si="88"/>
        <v>0</v>
      </c>
      <c r="AS377" s="2">
        <f t="shared" si="89"/>
        <v>0</v>
      </c>
      <c r="AV377" s="6">
        <f t="shared" si="96"/>
        <v>0</v>
      </c>
      <c r="AW377" s="2">
        <v>0</v>
      </c>
      <c r="AX377" s="2">
        <v>0</v>
      </c>
      <c r="AY377" s="2">
        <v>0</v>
      </c>
      <c r="AZ377" s="2">
        <v>0</v>
      </c>
      <c r="BA377" s="2">
        <v>0</v>
      </c>
      <c r="BB377" s="2">
        <f t="shared" si="97"/>
        <v>0</v>
      </c>
      <c r="BC377" s="2">
        <f t="shared" si="98"/>
        <v>0</v>
      </c>
      <c r="BD377" s="2">
        <f t="shared" si="99"/>
        <v>0</v>
      </c>
      <c r="BF377" s="5"/>
    </row>
    <row r="378" spans="7:58" x14ac:dyDescent="0.35">
      <c r="G378" s="79" t="s">
        <v>3</v>
      </c>
      <c r="H378" s="82" t="s">
        <v>128</v>
      </c>
      <c r="I378" s="79" t="s">
        <v>116</v>
      </c>
      <c r="J378" s="79" t="s">
        <v>117</v>
      </c>
      <c r="K378" s="79" t="s">
        <v>117</v>
      </c>
      <c r="L378" s="79" t="s">
        <v>117</v>
      </c>
      <c r="M378" s="2" t="s">
        <v>67</v>
      </c>
      <c r="N378" s="2">
        <v>17</v>
      </c>
      <c r="O378" s="6">
        <f t="shared" si="85"/>
        <v>0</v>
      </c>
      <c r="P378" s="2">
        <v>0</v>
      </c>
      <c r="Q378" s="2">
        <v>0</v>
      </c>
      <c r="R378" s="2">
        <v>0</v>
      </c>
      <c r="S378" s="2">
        <v>0</v>
      </c>
      <c r="T378" s="2">
        <v>0</v>
      </c>
      <c r="U378" s="2">
        <f t="shared" si="90"/>
        <v>0</v>
      </c>
      <c r="V378" s="2">
        <f t="shared" si="91"/>
        <v>0</v>
      </c>
      <c r="W378" s="2">
        <f t="shared" si="92"/>
        <v>0</v>
      </c>
      <c r="Y378" s="5"/>
      <c r="Z378" s="6">
        <f t="shared" si="86"/>
        <v>0</v>
      </c>
      <c r="AA378" s="2">
        <v>0</v>
      </c>
      <c r="AB378" s="2">
        <v>0</v>
      </c>
      <c r="AC378" s="2">
        <v>0</v>
      </c>
      <c r="AD378" s="2">
        <v>0</v>
      </c>
      <c r="AE378" s="2">
        <v>0</v>
      </c>
      <c r="AF378" s="2">
        <f t="shared" si="93"/>
        <v>0</v>
      </c>
      <c r="AG378" s="2">
        <f t="shared" si="94"/>
        <v>0</v>
      </c>
      <c r="AH378" s="2">
        <f t="shared" si="95"/>
        <v>0</v>
      </c>
      <c r="AJ378" s="5"/>
      <c r="AK378" s="2">
        <f t="shared" si="84"/>
        <v>0</v>
      </c>
      <c r="AL378" s="2">
        <v>0</v>
      </c>
      <c r="AM378" s="2">
        <v>0</v>
      </c>
      <c r="AN378" s="2">
        <v>0</v>
      </c>
      <c r="AO378" s="2">
        <v>0</v>
      </c>
      <c r="AP378" s="2">
        <v>0</v>
      </c>
      <c r="AQ378" s="2">
        <f t="shared" si="87"/>
        <v>0</v>
      </c>
      <c r="AR378" s="2">
        <f t="shared" si="88"/>
        <v>0</v>
      </c>
      <c r="AS378" s="2">
        <f t="shared" si="89"/>
        <v>0</v>
      </c>
      <c r="AV378" s="6">
        <f t="shared" si="96"/>
        <v>0</v>
      </c>
      <c r="AW378" s="2">
        <v>0</v>
      </c>
      <c r="AX378" s="2">
        <v>0</v>
      </c>
      <c r="AY378" s="2">
        <v>0</v>
      </c>
      <c r="AZ378" s="2">
        <v>0</v>
      </c>
      <c r="BA378" s="2">
        <v>0</v>
      </c>
      <c r="BB378" s="2">
        <f t="shared" si="97"/>
        <v>0</v>
      </c>
      <c r="BC378" s="2">
        <f t="shared" si="98"/>
        <v>0</v>
      </c>
      <c r="BD378" s="2">
        <f t="shared" si="99"/>
        <v>0</v>
      </c>
      <c r="BF378" s="5"/>
    </row>
    <row r="379" spans="7:58" x14ac:dyDescent="0.35">
      <c r="G379" s="79" t="s">
        <v>3</v>
      </c>
      <c r="H379" s="82" t="s">
        <v>128</v>
      </c>
      <c r="I379" s="79" t="s">
        <v>116</v>
      </c>
      <c r="J379" s="79" t="s">
        <v>117</v>
      </c>
      <c r="K379" s="79" t="s">
        <v>117</v>
      </c>
      <c r="L379" s="79" t="s">
        <v>117</v>
      </c>
      <c r="M379" s="2" t="s">
        <v>67</v>
      </c>
      <c r="N379" s="2">
        <v>18</v>
      </c>
      <c r="O379" s="6">
        <f t="shared" si="85"/>
        <v>0</v>
      </c>
      <c r="P379" s="2">
        <v>0</v>
      </c>
      <c r="Q379" s="2">
        <v>0</v>
      </c>
      <c r="R379" s="2">
        <v>0</v>
      </c>
      <c r="S379" s="2">
        <v>0</v>
      </c>
      <c r="T379" s="2">
        <v>0</v>
      </c>
      <c r="U379" s="2">
        <f t="shared" si="90"/>
        <v>0</v>
      </c>
      <c r="V379" s="2">
        <f t="shared" si="91"/>
        <v>0</v>
      </c>
      <c r="W379" s="2">
        <f t="shared" si="92"/>
        <v>0</v>
      </c>
      <c r="Y379" s="5"/>
      <c r="Z379" s="6">
        <f t="shared" si="86"/>
        <v>0</v>
      </c>
      <c r="AA379" s="2">
        <v>0</v>
      </c>
      <c r="AB379" s="2">
        <v>0</v>
      </c>
      <c r="AC379" s="2">
        <v>0</v>
      </c>
      <c r="AD379" s="2">
        <v>0</v>
      </c>
      <c r="AE379" s="2">
        <v>0</v>
      </c>
      <c r="AF379" s="2">
        <f t="shared" si="93"/>
        <v>0</v>
      </c>
      <c r="AG379" s="2">
        <f t="shared" si="94"/>
        <v>0</v>
      </c>
      <c r="AH379" s="2">
        <f t="shared" si="95"/>
        <v>0</v>
      </c>
      <c r="AJ379" s="5"/>
      <c r="AK379" s="2">
        <f t="shared" si="84"/>
        <v>0</v>
      </c>
      <c r="AL379" s="2">
        <v>0</v>
      </c>
      <c r="AM379" s="2">
        <v>0</v>
      </c>
      <c r="AN379" s="2">
        <v>0</v>
      </c>
      <c r="AO379" s="2">
        <v>0</v>
      </c>
      <c r="AP379" s="2">
        <v>0</v>
      </c>
      <c r="AQ379" s="2">
        <f t="shared" si="87"/>
        <v>0</v>
      </c>
      <c r="AR379" s="2">
        <f t="shared" si="88"/>
        <v>0</v>
      </c>
      <c r="AS379" s="2">
        <f t="shared" si="89"/>
        <v>0</v>
      </c>
      <c r="AV379" s="6">
        <f t="shared" si="96"/>
        <v>0</v>
      </c>
      <c r="AW379" s="2">
        <v>0</v>
      </c>
      <c r="AX379" s="2">
        <v>0</v>
      </c>
      <c r="AY379" s="2">
        <v>0</v>
      </c>
      <c r="AZ379" s="2">
        <v>0</v>
      </c>
      <c r="BA379" s="2">
        <v>0</v>
      </c>
      <c r="BB379" s="2">
        <f t="shared" si="97"/>
        <v>0</v>
      </c>
      <c r="BC379" s="2">
        <f t="shared" si="98"/>
        <v>0</v>
      </c>
      <c r="BD379" s="2">
        <f t="shared" si="99"/>
        <v>0</v>
      </c>
      <c r="BF379" s="5"/>
    </row>
    <row r="380" spans="7:58" x14ac:dyDescent="0.35">
      <c r="G380" s="79" t="s">
        <v>3</v>
      </c>
      <c r="H380" s="82" t="s">
        <v>128</v>
      </c>
      <c r="I380" s="79" t="s">
        <v>116</v>
      </c>
      <c r="J380" s="79" t="s">
        <v>117</v>
      </c>
      <c r="K380" s="79" t="s">
        <v>117</v>
      </c>
      <c r="L380" s="79" t="s">
        <v>117</v>
      </c>
      <c r="M380" s="2" t="s">
        <v>76</v>
      </c>
      <c r="N380" s="2">
        <v>19</v>
      </c>
      <c r="O380" s="6">
        <f t="shared" si="85"/>
        <v>0</v>
      </c>
      <c r="P380" s="2">
        <v>0</v>
      </c>
      <c r="Q380" s="2">
        <v>0</v>
      </c>
      <c r="R380" s="2">
        <v>0</v>
      </c>
      <c r="S380" s="2">
        <v>0</v>
      </c>
      <c r="T380" s="2">
        <v>0</v>
      </c>
      <c r="U380" s="2">
        <f t="shared" si="90"/>
        <v>0</v>
      </c>
      <c r="V380" s="2">
        <f t="shared" si="91"/>
        <v>0</v>
      </c>
      <c r="W380" s="2">
        <f t="shared" si="92"/>
        <v>0</v>
      </c>
      <c r="Y380" s="5"/>
      <c r="Z380" s="6">
        <f t="shared" si="86"/>
        <v>0</v>
      </c>
      <c r="AA380" s="2">
        <v>0</v>
      </c>
      <c r="AB380" s="2">
        <v>0</v>
      </c>
      <c r="AC380" s="2">
        <v>0</v>
      </c>
      <c r="AD380" s="2">
        <v>0</v>
      </c>
      <c r="AE380" s="2">
        <v>0</v>
      </c>
      <c r="AF380" s="2">
        <f t="shared" si="93"/>
        <v>0</v>
      </c>
      <c r="AG380" s="2">
        <f t="shared" si="94"/>
        <v>0</v>
      </c>
      <c r="AH380" s="2">
        <f t="shared" si="95"/>
        <v>0</v>
      </c>
      <c r="AJ380" s="5"/>
      <c r="AK380" s="2">
        <f t="shared" si="84"/>
        <v>0</v>
      </c>
      <c r="AL380" s="2">
        <v>0</v>
      </c>
      <c r="AM380" s="2">
        <v>0</v>
      </c>
      <c r="AN380" s="2">
        <v>0</v>
      </c>
      <c r="AO380" s="2">
        <v>0</v>
      </c>
      <c r="AP380" s="2">
        <v>0</v>
      </c>
      <c r="AQ380" s="2">
        <f t="shared" si="87"/>
        <v>0</v>
      </c>
      <c r="AR380" s="2">
        <f t="shared" si="88"/>
        <v>0</v>
      </c>
      <c r="AS380" s="2">
        <f t="shared" si="89"/>
        <v>0</v>
      </c>
      <c r="AV380" s="6">
        <f t="shared" si="96"/>
        <v>0</v>
      </c>
      <c r="AW380" s="2">
        <v>0</v>
      </c>
      <c r="AX380" s="2">
        <v>0</v>
      </c>
      <c r="AY380" s="2">
        <v>0</v>
      </c>
      <c r="AZ380" s="2">
        <v>0</v>
      </c>
      <c r="BA380" s="2">
        <v>0</v>
      </c>
      <c r="BB380" s="2">
        <f t="shared" si="97"/>
        <v>0</v>
      </c>
      <c r="BC380" s="2">
        <f t="shared" si="98"/>
        <v>0</v>
      </c>
      <c r="BD380" s="2">
        <f t="shared" si="99"/>
        <v>0</v>
      </c>
      <c r="BF380" s="5"/>
    </row>
    <row r="381" spans="7:58" x14ac:dyDescent="0.35">
      <c r="G381" s="79" t="s">
        <v>3</v>
      </c>
      <c r="H381" s="82" t="s">
        <v>128</v>
      </c>
      <c r="I381" s="79" t="s">
        <v>116</v>
      </c>
      <c r="J381" s="79" t="s">
        <v>117</v>
      </c>
      <c r="K381" s="79" t="s">
        <v>117</v>
      </c>
      <c r="L381" s="79" t="s">
        <v>117</v>
      </c>
      <c r="M381" s="2" t="s">
        <v>76</v>
      </c>
      <c r="N381" s="2">
        <v>20</v>
      </c>
      <c r="O381" s="6">
        <f t="shared" si="85"/>
        <v>0</v>
      </c>
      <c r="P381" s="2">
        <v>0</v>
      </c>
      <c r="Q381" s="2">
        <v>0</v>
      </c>
      <c r="R381" s="2">
        <v>0</v>
      </c>
      <c r="S381" s="2">
        <v>0</v>
      </c>
      <c r="T381" s="2">
        <v>0</v>
      </c>
      <c r="U381" s="2">
        <f t="shared" si="90"/>
        <v>0</v>
      </c>
      <c r="V381" s="2">
        <f t="shared" si="91"/>
        <v>0</v>
      </c>
      <c r="W381" s="2">
        <f t="shared" si="92"/>
        <v>0</v>
      </c>
      <c r="Y381" s="5"/>
      <c r="Z381" s="6">
        <f t="shared" si="86"/>
        <v>0</v>
      </c>
      <c r="AA381" s="2">
        <v>0</v>
      </c>
      <c r="AB381" s="2">
        <v>0</v>
      </c>
      <c r="AC381" s="2">
        <v>0</v>
      </c>
      <c r="AD381" s="2">
        <v>0</v>
      </c>
      <c r="AE381" s="2">
        <v>0</v>
      </c>
      <c r="AF381" s="2">
        <f t="shared" si="93"/>
        <v>0</v>
      </c>
      <c r="AG381" s="2">
        <f t="shared" si="94"/>
        <v>0</v>
      </c>
      <c r="AH381" s="2">
        <f t="shared" si="95"/>
        <v>0</v>
      </c>
      <c r="AJ381" s="5"/>
      <c r="AK381" s="2">
        <f t="shared" si="84"/>
        <v>0</v>
      </c>
      <c r="AL381" s="2">
        <v>0</v>
      </c>
      <c r="AM381" s="2">
        <v>0</v>
      </c>
      <c r="AN381" s="2">
        <v>0</v>
      </c>
      <c r="AO381" s="2">
        <v>0</v>
      </c>
      <c r="AP381" s="2">
        <v>0</v>
      </c>
      <c r="AQ381" s="2">
        <f t="shared" si="87"/>
        <v>0</v>
      </c>
      <c r="AR381" s="2">
        <f t="shared" si="88"/>
        <v>0</v>
      </c>
      <c r="AS381" s="2">
        <f t="shared" si="89"/>
        <v>0</v>
      </c>
      <c r="AV381" s="6">
        <f t="shared" si="96"/>
        <v>0</v>
      </c>
      <c r="AW381" s="2">
        <v>0</v>
      </c>
      <c r="AX381" s="2">
        <v>0</v>
      </c>
      <c r="AY381" s="2">
        <v>0</v>
      </c>
      <c r="AZ381" s="2">
        <v>0</v>
      </c>
      <c r="BA381" s="2">
        <v>0</v>
      </c>
      <c r="BB381" s="2">
        <f t="shared" si="97"/>
        <v>0</v>
      </c>
      <c r="BC381" s="2">
        <f t="shared" si="98"/>
        <v>0</v>
      </c>
      <c r="BD381" s="2">
        <f t="shared" si="99"/>
        <v>0</v>
      </c>
      <c r="BF381" s="5"/>
    </row>
    <row r="382" spans="7:58" x14ac:dyDescent="0.35">
      <c r="G382" s="79" t="s">
        <v>3</v>
      </c>
      <c r="H382" s="82" t="s">
        <v>128</v>
      </c>
      <c r="I382" s="79" t="s">
        <v>116</v>
      </c>
      <c r="J382" s="79" t="s">
        <v>117</v>
      </c>
      <c r="K382" s="79" t="s">
        <v>117</v>
      </c>
      <c r="L382" s="79" t="s">
        <v>117</v>
      </c>
      <c r="M382" s="2" t="s">
        <v>76</v>
      </c>
      <c r="N382" s="2">
        <v>21</v>
      </c>
      <c r="O382" s="6">
        <f t="shared" si="85"/>
        <v>0</v>
      </c>
      <c r="P382" s="2">
        <v>0</v>
      </c>
      <c r="Q382" s="2">
        <v>0</v>
      </c>
      <c r="R382" s="2">
        <v>0</v>
      </c>
      <c r="S382" s="2">
        <v>0</v>
      </c>
      <c r="T382" s="2">
        <v>0</v>
      </c>
      <c r="U382" s="2">
        <f t="shared" si="90"/>
        <v>0</v>
      </c>
      <c r="V382" s="2">
        <f t="shared" si="91"/>
        <v>0</v>
      </c>
      <c r="W382" s="2">
        <f t="shared" si="92"/>
        <v>0</v>
      </c>
      <c r="Y382" s="5"/>
      <c r="Z382" s="6">
        <f t="shared" si="86"/>
        <v>0</v>
      </c>
      <c r="AA382" s="2">
        <v>0</v>
      </c>
      <c r="AB382" s="2">
        <v>0</v>
      </c>
      <c r="AC382" s="2">
        <v>0</v>
      </c>
      <c r="AD382" s="2">
        <v>0</v>
      </c>
      <c r="AE382" s="2">
        <v>0</v>
      </c>
      <c r="AF382" s="2">
        <f t="shared" si="93"/>
        <v>0</v>
      </c>
      <c r="AG382" s="2">
        <f t="shared" si="94"/>
        <v>0</v>
      </c>
      <c r="AH382" s="2">
        <f t="shared" si="95"/>
        <v>0</v>
      </c>
      <c r="AJ382" s="5"/>
      <c r="AK382" s="2">
        <f t="shared" si="84"/>
        <v>0</v>
      </c>
      <c r="AL382" s="2">
        <v>0</v>
      </c>
      <c r="AM382" s="2">
        <v>0</v>
      </c>
      <c r="AN382" s="2">
        <v>0</v>
      </c>
      <c r="AO382" s="2">
        <v>0</v>
      </c>
      <c r="AP382" s="2">
        <v>0</v>
      </c>
      <c r="AQ382" s="2">
        <f t="shared" si="87"/>
        <v>0</v>
      </c>
      <c r="AR382" s="2">
        <f t="shared" si="88"/>
        <v>0</v>
      </c>
      <c r="AS382" s="2">
        <f t="shared" si="89"/>
        <v>0</v>
      </c>
      <c r="AV382" s="6">
        <f t="shared" si="96"/>
        <v>0</v>
      </c>
      <c r="AW382" s="2">
        <v>0</v>
      </c>
      <c r="AX382" s="2">
        <v>0</v>
      </c>
      <c r="AY382" s="2">
        <v>0</v>
      </c>
      <c r="AZ382" s="2">
        <v>0</v>
      </c>
      <c r="BA382" s="2">
        <v>0</v>
      </c>
      <c r="BB382" s="2">
        <f t="shared" si="97"/>
        <v>0</v>
      </c>
      <c r="BC382" s="2">
        <f t="shared" si="98"/>
        <v>0</v>
      </c>
      <c r="BD382" s="2">
        <f t="shared" si="99"/>
        <v>0</v>
      </c>
      <c r="BF382" s="5"/>
    </row>
    <row r="383" spans="7:58" x14ac:dyDescent="0.35">
      <c r="G383" s="79" t="s">
        <v>3</v>
      </c>
      <c r="H383" s="82" t="s">
        <v>128</v>
      </c>
      <c r="I383" s="79" t="s">
        <v>116</v>
      </c>
      <c r="J383" s="79" t="s">
        <v>117</v>
      </c>
      <c r="K383" s="79" t="s">
        <v>117</v>
      </c>
      <c r="L383" s="79" t="s">
        <v>117</v>
      </c>
      <c r="M383" s="2" t="s">
        <v>76</v>
      </c>
      <c r="N383" s="2">
        <v>22</v>
      </c>
      <c r="O383" s="6">
        <f t="shared" si="85"/>
        <v>0</v>
      </c>
      <c r="P383" s="2">
        <v>0</v>
      </c>
      <c r="Q383" s="2">
        <v>0</v>
      </c>
      <c r="R383" s="2">
        <v>0</v>
      </c>
      <c r="S383" s="2">
        <v>0</v>
      </c>
      <c r="T383" s="2">
        <v>0</v>
      </c>
      <c r="U383" s="2">
        <f t="shared" si="90"/>
        <v>0</v>
      </c>
      <c r="V383" s="2">
        <f t="shared" si="91"/>
        <v>0</v>
      </c>
      <c r="W383" s="2">
        <f t="shared" si="92"/>
        <v>0</v>
      </c>
      <c r="Y383" s="5"/>
      <c r="Z383" s="6">
        <f t="shared" si="86"/>
        <v>0</v>
      </c>
      <c r="AA383" s="2">
        <v>0</v>
      </c>
      <c r="AB383" s="2">
        <v>0</v>
      </c>
      <c r="AC383" s="2">
        <v>0</v>
      </c>
      <c r="AD383" s="2">
        <v>0</v>
      </c>
      <c r="AE383" s="2">
        <v>0</v>
      </c>
      <c r="AF383" s="2">
        <f t="shared" si="93"/>
        <v>0</v>
      </c>
      <c r="AG383" s="2">
        <f t="shared" si="94"/>
        <v>0</v>
      </c>
      <c r="AH383" s="2">
        <f t="shared" si="95"/>
        <v>0</v>
      </c>
      <c r="AJ383" s="5"/>
      <c r="AK383" s="2">
        <f t="shared" si="84"/>
        <v>0</v>
      </c>
      <c r="AL383" s="2">
        <v>0</v>
      </c>
      <c r="AM383" s="2">
        <v>0</v>
      </c>
      <c r="AN383" s="2">
        <v>0</v>
      </c>
      <c r="AO383" s="2">
        <v>0</v>
      </c>
      <c r="AP383" s="2">
        <v>0</v>
      </c>
      <c r="AQ383" s="2">
        <f t="shared" si="87"/>
        <v>0</v>
      </c>
      <c r="AR383" s="2">
        <f t="shared" si="88"/>
        <v>0</v>
      </c>
      <c r="AS383" s="2">
        <f t="shared" si="89"/>
        <v>0</v>
      </c>
      <c r="AV383" s="6">
        <f t="shared" si="96"/>
        <v>0</v>
      </c>
      <c r="AW383" s="2">
        <v>0</v>
      </c>
      <c r="AX383" s="2">
        <v>0</v>
      </c>
      <c r="AY383" s="2">
        <v>0</v>
      </c>
      <c r="AZ383" s="2">
        <v>0</v>
      </c>
      <c r="BA383" s="2">
        <v>0</v>
      </c>
      <c r="BB383" s="2">
        <f t="shared" si="97"/>
        <v>0</v>
      </c>
      <c r="BC383" s="2">
        <f t="shared" si="98"/>
        <v>0</v>
      </c>
      <c r="BD383" s="2">
        <f t="shared" si="99"/>
        <v>0</v>
      </c>
      <c r="BF383" s="5"/>
    </row>
    <row r="384" spans="7:58" x14ac:dyDescent="0.35">
      <c r="G384" s="79" t="s">
        <v>3</v>
      </c>
      <c r="H384" s="82" t="s">
        <v>128</v>
      </c>
      <c r="I384" s="79" t="s">
        <v>116</v>
      </c>
      <c r="J384" s="79" t="s">
        <v>117</v>
      </c>
      <c r="K384" s="79" t="s">
        <v>117</v>
      </c>
      <c r="L384" s="79" t="s">
        <v>117</v>
      </c>
      <c r="M384" s="2" t="s">
        <v>76</v>
      </c>
      <c r="N384" s="2">
        <v>23</v>
      </c>
      <c r="O384" s="6">
        <f t="shared" si="85"/>
        <v>0</v>
      </c>
      <c r="P384" s="2">
        <v>0</v>
      </c>
      <c r="Q384" s="2">
        <v>0</v>
      </c>
      <c r="R384" s="2">
        <v>0</v>
      </c>
      <c r="S384" s="2">
        <v>0</v>
      </c>
      <c r="T384" s="2">
        <v>0</v>
      </c>
      <c r="U384" s="2">
        <f t="shared" si="90"/>
        <v>0</v>
      </c>
      <c r="V384" s="2">
        <f t="shared" si="91"/>
        <v>0</v>
      </c>
      <c r="W384" s="2">
        <f t="shared" si="92"/>
        <v>0</v>
      </c>
      <c r="Y384" s="5"/>
      <c r="Z384" s="6">
        <f t="shared" si="86"/>
        <v>0</v>
      </c>
      <c r="AA384" s="2">
        <v>0</v>
      </c>
      <c r="AB384" s="2">
        <v>0</v>
      </c>
      <c r="AC384" s="2">
        <v>0</v>
      </c>
      <c r="AD384" s="2">
        <v>0</v>
      </c>
      <c r="AE384" s="2">
        <v>0</v>
      </c>
      <c r="AF384" s="2">
        <f t="shared" si="93"/>
        <v>0</v>
      </c>
      <c r="AG384" s="2">
        <f t="shared" si="94"/>
        <v>0</v>
      </c>
      <c r="AH384" s="2">
        <f t="shared" si="95"/>
        <v>0</v>
      </c>
      <c r="AJ384" s="5"/>
      <c r="AK384" s="2">
        <f t="shared" si="84"/>
        <v>0</v>
      </c>
      <c r="AL384" s="2">
        <v>0</v>
      </c>
      <c r="AM384" s="2">
        <v>0</v>
      </c>
      <c r="AN384" s="2">
        <v>0</v>
      </c>
      <c r="AO384" s="2">
        <v>0</v>
      </c>
      <c r="AP384" s="2">
        <v>0</v>
      </c>
      <c r="AQ384" s="2">
        <f t="shared" si="87"/>
        <v>0</v>
      </c>
      <c r="AR384" s="2">
        <f t="shared" si="88"/>
        <v>0</v>
      </c>
      <c r="AS384" s="2">
        <f t="shared" si="89"/>
        <v>0</v>
      </c>
      <c r="AV384" s="6">
        <f t="shared" si="96"/>
        <v>0</v>
      </c>
      <c r="AW384" s="2">
        <v>0</v>
      </c>
      <c r="AX384" s="2">
        <v>0</v>
      </c>
      <c r="AY384" s="2">
        <v>0</v>
      </c>
      <c r="AZ384" s="2">
        <v>0</v>
      </c>
      <c r="BA384" s="2">
        <v>0</v>
      </c>
      <c r="BB384" s="2">
        <f t="shared" si="97"/>
        <v>0</v>
      </c>
      <c r="BC384" s="2">
        <f t="shared" si="98"/>
        <v>0</v>
      </c>
      <c r="BD384" s="2">
        <f t="shared" si="99"/>
        <v>0</v>
      </c>
      <c r="BF384" s="5"/>
    </row>
    <row r="385" spans="7:58" x14ac:dyDescent="0.35">
      <c r="G385" s="79" t="s">
        <v>3</v>
      </c>
      <c r="H385" s="82" t="s">
        <v>128</v>
      </c>
      <c r="I385" s="79" t="s">
        <v>116</v>
      </c>
      <c r="J385" s="79" t="s">
        <v>117</v>
      </c>
      <c r="K385" s="79" t="s">
        <v>117</v>
      </c>
      <c r="L385" s="79" t="s">
        <v>117</v>
      </c>
      <c r="M385" s="2" t="s">
        <v>76</v>
      </c>
      <c r="N385" s="2">
        <v>24</v>
      </c>
      <c r="O385" s="6">
        <f t="shared" si="85"/>
        <v>0</v>
      </c>
      <c r="P385" s="2">
        <v>0</v>
      </c>
      <c r="Q385" s="2">
        <v>0</v>
      </c>
      <c r="R385" s="2">
        <v>0</v>
      </c>
      <c r="S385" s="2">
        <v>0</v>
      </c>
      <c r="T385" s="2">
        <v>0</v>
      </c>
      <c r="U385" s="2">
        <f t="shared" si="90"/>
        <v>0</v>
      </c>
      <c r="V385" s="2">
        <f t="shared" si="91"/>
        <v>0</v>
      </c>
      <c r="W385" s="2">
        <f t="shared" si="92"/>
        <v>0</v>
      </c>
      <c r="Y385" s="5"/>
      <c r="Z385" s="6">
        <f t="shared" si="86"/>
        <v>0</v>
      </c>
      <c r="AA385" s="2">
        <v>0</v>
      </c>
      <c r="AB385" s="2">
        <v>0</v>
      </c>
      <c r="AC385" s="2">
        <v>0</v>
      </c>
      <c r="AD385" s="2">
        <v>0</v>
      </c>
      <c r="AE385" s="2">
        <v>0</v>
      </c>
      <c r="AF385" s="2">
        <f t="shared" si="93"/>
        <v>0</v>
      </c>
      <c r="AG385" s="2">
        <f t="shared" si="94"/>
        <v>0</v>
      </c>
      <c r="AH385" s="2">
        <f t="shared" si="95"/>
        <v>0</v>
      </c>
      <c r="AJ385" s="5"/>
      <c r="AK385" s="2">
        <f t="shared" si="84"/>
        <v>0</v>
      </c>
      <c r="AL385" s="2">
        <v>0</v>
      </c>
      <c r="AM385" s="2">
        <v>0</v>
      </c>
      <c r="AN385" s="2">
        <v>0</v>
      </c>
      <c r="AO385" s="2">
        <v>0</v>
      </c>
      <c r="AP385" s="2">
        <v>0</v>
      </c>
      <c r="AQ385" s="2">
        <f t="shared" si="87"/>
        <v>0</v>
      </c>
      <c r="AR385" s="2">
        <f t="shared" si="88"/>
        <v>0</v>
      </c>
      <c r="AS385" s="2">
        <f t="shared" si="89"/>
        <v>0</v>
      </c>
      <c r="AV385" s="6">
        <f t="shared" si="96"/>
        <v>0</v>
      </c>
      <c r="AW385" s="2">
        <v>0</v>
      </c>
      <c r="AX385" s="2">
        <v>0</v>
      </c>
      <c r="AY385" s="2">
        <v>0</v>
      </c>
      <c r="AZ385" s="2">
        <v>0</v>
      </c>
      <c r="BA385" s="2">
        <v>0</v>
      </c>
      <c r="BB385" s="2">
        <f t="shared" si="97"/>
        <v>0</v>
      </c>
      <c r="BC385" s="2">
        <f t="shared" si="98"/>
        <v>0</v>
      </c>
      <c r="BD385" s="2">
        <f t="shared" si="99"/>
        <v>0</v>
      </c>
      <c r="BF385" s="5"/>
    </row>
    <row r="386" spans="7:58" x14ac:dyDescent="0.35">
      <c r="G386" s="79" t="s">
        <v>3</v>
      </c>
      <c r="H386" s="82" t="s">
        <v>128</v>
      </c>
      <c r="I386" s="79" t="s">
        <v>116</v>
      </c>
      <c r="J386" s="79" t="s">
        <v>117</v>
      </c>
      <c r="K386" s="79" t="s">
        <v>117</v>
      </c>
      <c r="L386" s="79" t="s">
        <v>117</v>
      </c>
      <c r="M386" s="2" t="s">
        <v>76</v>
      </c>
      <c r="N386" s="2">
        <v>25</v>
      </c>
      <c r="O386" s="6">
        <f t="shared" si="85"/>
        <v>0</v>
      </c>
      <c r="P386" s="2">
        <v>0</v>
      </c>
      <c r="Q386" s="2">
        <v>0</v>
      </c>
      <c r="R386" s="2">
        <v>0</v>
      </c>
      <c r="S386" s="2">
        <v>0</v>
      </c>
      <c r="T386" s="2">
        <v>0</v>
      </c>
      <c r="U386" s="2">
        <f t="shared" si="90"/>
        <v>0</v>
      </c>
      <c r="V386" s="2">
        <f t="shared" si="91"/>
        <v>0</v>
      </c>
      <c r="W386" s="2">
        <f t="shared" si="92"/>
        <v>0</v>
      </c>
      <c r="Y386" s="5"/>
      <c r="Z386" s="6">
        <f t="shared" si="86"/>
        <v>0</v>
      </c>
      <c r="AA386" s="2">
        <v>0</v>
      </c>
      <c r="AB386" s="2">
        <v>0</v>
      </c>
      <c r="AC386" s="2">
        <v>0</v>
      </c>
      <c r="AD386" s="2">
        <v>0</v>
      </c>
      <c r="AE386" s="2">
        <v>0</v>
      </c>
      <c r="AF386" s="2">
        <f t="shared" si="93"/>
        <v>0</v>
      </c>
      <c r="AG386" s="2">
        <f t="shared" si="94"/>
        <v>0</v>
      </c>
      <c r="AH386" s="2">
        <f t="shared" si="95"/>
        <v>0</v>
      </c>
      <c r="AJ386" s="5"/>
      <c r="AK386" s="2">
        <f t="shared" si="84"/>
        <v>0</v>
      </c>
      <c r="AL386" s="2">
        <v>0</v>
      </c>
      <c r="AM386" s="2">
        <v>0</v>
      </c>
      <c r="AN386" s="2">
        <v>0</v>
      </c>
      <c r="AO386" s="2">
        <v>0</v>
      </c>
      <c r="AP386" s="2">
        <v>0</v>
      </c>
      <c r="AQ386" s="2">
        <f t="shared" si="87"/>
        <v>0</v>
      </c>
      <c r="AR386" s="2">
        <f t="shared" si="88"/>
        <v>0</v>
      </c>
      <c r="AS386" s="2">
        <f t="shared" si="89"/>
        <v>0</v>
      </c>
      <c r="AV386" s="6">
        <f t="shared" si="96"/>
        <v>0</v>
      </c>
      <c r="AW386" s="2">
        <v>0</v>
      </c>
      <c r="AX386" s="2">
        <v>0</v>
      </c>
      <c r="AY386" s="2">
        <v>0</v>
      </c>
      <c r="AZ386" s="2">
        <v>0</v>
      </c>
      <c r="BA386" s="2">
        <v>0</v>
      </c>
      <c r="BB386" s="2">
        <f t="shared" si="97"/>
        <v>0</v>
      </c>
      <c r="BC386" s="2">
        <f t="shared" si="98"/>
        <v>0</v>
      </c>
      <c r="BD386" s="2">
        <f t="shared" si="99"/>
        <v>0</v>
      </c>
      <c r="BF386" s="5"/>
    </row>
    <row r="387" spans="7:58" x14ac:dyDescent="0.35">
      <c r="G387" s="79" t="s">
        <v>3</v>
      </c>
      <c r="H387" s="82" t="s">
        <v>128</v>
      </c>
      <c r="I387" s="79" t="s">
        <v>116</v>
      </c>
      <c r="J387" s="79" t="s">
        <v>117</v>
      </c>
      <c r="K387" s="79" t="s">
        <v>117</v>
      </c>
      <c r="L387" s="79" t="s">
        <v>117</v>
      </c>
      <c r="M387" s="2" t="s">
        <v>76</v>
      </c>
      <c r="N387" s="2">
        <v>26</v>
      </c>
      <c r="O387" s="6">
        <f t="shared" si="85"/>
        <v>0</v>
      </c>
      <c r="P387" s="2">
        <v>0</v>
      </c>
      <c r="Q387" s="2">
        <v>0</v>
      </c>
      <c r="R387" s="2">
        <v>0</v>
      </c>
      <c r="S387" s="2">
        <v>0</v>
      </c>
      <c r="T387" s="2">
        <v>0</v>
      </c>
      <c r="U387" s="2">
        <f t="shared" si="90"/>
        <v>0</v>
      </c>
      <c r="V387" s="2">
        <f t="shared" si="91"/>
        <v>0</v>
      </c>
      <c r="W387" s="2">
        <f t="shared" si="92"/>
        <v>0</v>
      </c>
      <c r="Y387" s="5"/>
      <c r="Z387" s="6">
        <f t="shared" si="86"/>
        <v>0</v>
      </c>
      <c r="AA387" s="2">
        <v>0</v>
      </c>
      <c r="AB387" s="2">
        <v>0</v>
      </c>
      <c r="AC387" s="2">
        <v>0</v>
      </c>
      <c r="AD387" s="2">
        <v>0</v>
      </c>
      <c r="AE387" s="2">
        <v>0</v>
      </c>
      <c r="AF387" s="2">
        <f t="shared" si="93"/>
        <v>0</v>
      </c>
      <c r="AG387" s="2">
        <f t="shared" si="94"/>
        <v>0</v>
      </c>
      <c r="AH387" s="2">
        <f t="shared" si="95"/>
        <v>0</v>
      </c>
      <c r="AJ387" s="5"/>
      <c r="AK387" s="2">
        <f t="shared" si="84"/>
        <v>0</v>
      </c>
      <c r="AL387" s="2">
        <v>0</v>
      </c>
      <c r="AM387" s="2">
        <v>0</v>
      </c>
      <c r="AN387" s="2">
        <v>0</v>
      </c>
      <c r="AO387" s="2">
        <v>0</v>
      </c>
      <c r="AP387" s="2">
        <v>0</v>
      </c>
      <c r="AQ387" s="2">
        <f t="shared" si="87"/>
        <v>0</v>
      </c>
      <c r="AR387" s="2">
        <f t="shared" si="88"/>
        <v>0</v>
      </c>
      <c r="AS387" s="2">
        <f t="shared" si="89"/>
        <v>0</v>
      </c>
      <c r="AV387" s="6">
        <f t="shared" si="96"/>
        <v>0</v>
      </c>
      <c r="AW387" s="2">
        <v>0</v>
      </c>
      <c r="AX387" s="2">
        <v>0</v>
      </c>
      <c r="AY387" s="2">
        <v>0</v>
      </c>
      <c r="AZ387" s="2">
        <v>0</v>
      </c>
      <c r="BA387" s="2">
        <v>0</v>
      </c>
      <c r="BB387" s="2">
        <f t="shared" si="97"/>
        <v>0</v>
      </c>
      <c r="BC387" s="2">
        <f t="shared" si="98"/>
        <v>0</v>
      </c>
      <c r="BD387" s="2">
        <f t="shared" si="99"/>
        <v>0</v>
      </c>
      <c r="BF387" s="5"/>
    </row>
    <row r="388" spans="7:58" x14ac:dyDescent="0.35">
      <c r="G388" s="79" t="s">
        <v>3</v>
      </c>
      <c r="H388" s="82" t="s">
        <v>128</v>
      </c>
      <c r="I388" s="79" t="s">
        <v>116</v>
      </c>
      <c r="J388" s="79" t="s">
        <v>117</v>
      </c>
      <c r="K388" s="79" t="s">
        <v>117</v>
      </c>
      <c r="L388" s="79" t="s">
        <v>117</v>
      </c>
      <c r="M388" s="2" t="s">
        <v>76</v>
      </c>
      <c r="N388" s="2">
        <v>27</v>
      </c>
      <c r="O388" s="6">
        <f t="shared" si="85"/>
        <v>0</v>
      </c>
      <c r="P388" s="2">
        <v>0</v>
      </c>
      <c r="Q388" s="2">
        <v>0</v>
      </c>
      <c r="R388" s="2">
        <v>0</v>
      </c>
      <c r="S388" s="2">
        <v>0</v>
      </c>
      <c r="T388" s="2">
        <v>0</v>
      </c>
      <c r="U388" s="2">
        <f t="shared" si="90"/>
        <v>0</v>
      </c>
      <c r="V388" s="2">
        <f t="shared" si="91"/>
        <v>0</v>
      </c>
      <c r="W388" s="2">
        <f t="shared" si="92"/>
        <v>0</v>
      </c>
      <c r="Y388" s="5"/>
      <c r="Z388" s="6">
        <f t="shared" si="86"/>
        <v>0</v>
      </c>
      <c r="AA388" s="2">
        <v>0</v>
      </c>
      <c r="AB388" s="2">
        <v>0</v>
      </c>
      <c r="AC388" s="2">
        <v>0</v>
      </c>
      <c r="AD388" s="2">
        <v>0</v>
      </c>
      <c r="AE388" s="2">
        <v>0</v>
      </c>
      <c r="AF388" s="2">
        <f t="shared" si="93"/>
        <v>0</v>
      </c>
      <c r="AG388" s="2">
        <f t="shared" si="94"/>
        <v>0</v>
      </c>
      <c r="AH388" s="2">
        <f t="shared" si="95"/>
        <v>0</v>
      </c>
      <c r="AJ388" s="5"/>
      <c r="AK388" s="2">
        <f t="shared" si="84"/>
        <v>0</v>
      </c>
      <c r="AL388" s="2">
        <v>0</v>
      </c>
      <c r="AM388" s="2">
        <v>0</v>
      </c>
      <c r="AN388" s="2">
        <v>0</v>
      </c>
      <c r="AO388" s="2">
        <v>0</v>
      </c>
      <c r="AP388" s="2">
        <v>0</v>
      </c>
      <c r="AQ388" s="2">
        <f t="shared" si="87"/>
        <v>0</v>
      </c>
      <c r="AR388" s="2">
        <f t="shared" si="88"/>
        <v>0</v>
      </c>
      <c r="AS388" s="2">
        <f t="shared" si="89"/>
        <v>0</v>
      </c>
      <c r="AV388" s="6">
        <f t="shared" si="96"/>
        <v>0</v>
      </c>
      <c r="AW388" s="2">
        <v>0</v>
      </c>
      <c r="AX388" s="2">
        <v>0</v>
      </c>
      <c r="AY388" s="2">
        <v>0</v>
      </c>
      <c r="AZ388" s="2">
        <v>0</v>
      </c>
      <c r="BA388" s="2">
        <v>0</v>
      </c>
      <c r="BB388" s="2">
        <f t="shared" si="97"/>
        <v>0</v>
      </c>
      <c r="BC388" s="2">
        <f t="shared" si="98"/>
        <v>0</v>
      </c>
      <c r="BD388" s="2">
        <f t="shared" si="99"/>
        <v>0</v>
      </c>
      <c r="BF388" s="5"/>
    </row>
    <row r="389" spans="7:58" x14ac:dyDescent="0.35">
      <c r="G389" s="79" t="s">
        <v>3</v>
      </c>
      <c r="H389" s="82" t="s">
        <v>128</v>
      </c>
      <c r="I389" s="79" t="s">
        <v>116</v>
      </c>
      <c r="J389" s="79" t="s">
        <v>117</v>
      </c>
      <c r="K389" s="79" t="s">
        <v>117</v>
      </c>
      <c r="L389" s="79" t="s">
        <v>117</v>
      </c>
      <c r="M389" s="2" t="s">
        <v>76</v>
      </c>
      <c r="N389" s="2">
        <v>28</v>
      </c>
      <c r="O389" s="6">
        <f t="shared" si="85"/>
        <v>0</v>
      </c>
      <c r="P389" s="2">
        <v>0</v>
      </c>
      <c r="Q389" s="2">
        <v>0</v>
      </c>
      <c r="R389" s="2">
        <v>0</v>
      </c>
      <c r="S389" s="2">
        <v>0</v>
      </c>
      <c r="T389" s="2">
        <v>0</v>
      </c>
      <c r="U389" s="2">
        <f t="shared" si="90"/>
        <v>0</v>
      </c>
      <c r="V389" s="2">
        <f t="shared" si="91"/>
        <v>0</v>
      </c>
      <c r="W389" s="2">
        <f t="shared" si="92"/>
        <v>0</v>
      </c>
      <c r="Y389" s="5"/>
      <c r="Z389" s="6">
        <f t="shared" si="86"/>
        <v>0</v>
      </c>
      <c r="AA389" s="2">
        <v>0</v>
      </c>
      <c r="AB389" s="2">
        <v>0</v>
      </c>
      <c r="AC389" s="2">
        <v>0</v>
      </c>
      <c r="AD389" s="2">
        <v>0</v>
      </c>
      <c r="AE389" s="2">
        <v>0</v>
      </c>
      <c r="AF389" s="2">
        <f t="shared" si="93"/>
        <v>0</v>
      </c>
      <c r="AG389" s="2">
        <f t="shared" si="94"/>
        <v>0</v>
      </c>
      <c r="AH389" s="2">
        <f t="shared" si="95"/>
        <v>0</v>
      </c>
      <c r="AJ389" s="5"/>
      <c r="AK389" s="2">
        <f t="shared" si="84"/>
        <v>0</v>
      </c>
      <c r="AL389" s="2">
        <v>0</v>
      </c>
      <c r="AM389" s="2">
        <v>0</v>
      </c>
      <c r="AN389" s="2">
        <v>0</v>
      </c>
      <c r="AO389" s="2">
        <v>0</v>
      </c>
      <c r="AP389" s="2">
        <v>0</v>
      </c>
      <c r="AQ389" s="2">
        <f t="shared" si="87"/>
        <v>0</v>
      </c>
      <c r="AR389" s="2">
        <f t="shared" si="88"/>
        <v>0</v>
      </c>
      <c r="AS389" s="2">
        <f t="shared" si="89"/>
        <v>0</v>
      </c>
      <c r="AV389" s="6">
        <f t="shared" si="96"/>
        <v>0</v>
      </c>
      <c r="AW389" s="2">
        <v>0</v>
      </c>
      <c r="AX389" s="2">
        <v>0</v>
      </c>
      <c r="AY389" s="2">
        <v>0</v>
      </c>
      <c r="AZ389" s="2">
        <v>0</v>
      </c>
      <c r="BA389" s="2">
        <v>0</v>
      </c>
      <c r="BB389" s="2">
        <f t="shared" si="97"/>
        <v>0</v>
      </c>
      <c r="BC389" s="2">
        <f t="shared" si="98"/>
        <v>0</v>
      </c>
      <c r="BD389" s="2">
        <f t="shared" si="99"/>
        <v>0</v>
      </c>
      <c r="BF389" s="5"/>
    </row>
    <row r="390" spans="7:58" x14ac:dyDescent="0.35">
      <c r="G390" s="79" t="s">
        <v>3</v>
      </c>
      <c r="H390" s="82" t="s">
        <v>128</v>
      </c>
      <c r="I390" s="79" t="s">
        <v>116</v>
      </c>
      <c r="J390" s="79" t="s">
        <v>117</v>
      </c>
      <c r="K390" s="79" t="s">
        <v>117</v>
      </c>
      <c r="L390" s="79" t="s">
        <v>117</v>
      </c>
      <c r="M390" s="2" t="s">
        <v>76</v>
      </c>
      <c r="N390" s="2">
        <v>29</v>
      </c>
      <c r="O390" s="6">
        <f t="shared" si="85"/>
        <v>0</v>
      </c>
      <c r="P390" s="2">
        <v>0</v>
      </c>
      <c r="Q390" s="2">
        <v>0</v>
      </c>
      <c r="R390" s="2">
        <v>0</v>
      </c>
      <c r="S390" s="2">
        <v>0</v>
      </c>
      <c r="T390" s="2">
        <v>0</v>
      </c>
      <c r="U390" s="2">
        <f t="shared" si="90"/>
        <v>0</v>
      </c>
      <c r="V390" s="2">
        <f t="shared" si="91"/>
        <v>0</v>
      </c>
      <c r="W390" s="2">
        <f t="shared" si="92"/>
        <v>0</v>
      </c>
      <c r="Y390" s="5"/>
      <c r="Z390" s="6">
        <f t="shared" si="86"/>
        <v>0</v>
      </c>
      <c r="AA390" s="2">
        <v>0</v>
      </c>
      <c r="AB390" s="2">
        <v>0</v>
      </c>
      <c r="AC390" s="2">
        <v>0</v>
      </c>
      <c r="AD390" s="2">
        <v>0</v>
      </c>
      <c r="AE390" s="2">
        <v>0</v>
      </c>
      <c r="AF390" s="2">
        <f t="shared" si="93"/>
        <v>0</v>
      </c>
      <c r="AG390" s="2">
        <f t="shared" si="94"/>
        <v>0</v>
      </c>
      <c r="AH390" s="2">
        <f t="shared" si="95"/>
        <v>0</v>
      </c>
      <c r="AJ390" s="5"/>
      <c r="AK390" s="2">
        <f t="shared" si="84"/>
        <v>0</v>
      </c>
      <c r="AL390" s="2">
        <v>0</v>
      </c>
      <c r="AM390" s="2">
        <v>0</v>
      </c>
      <c r="AN390" s="2">
        <v>0</v>
      </c>
      <c r="AO390" s="2">
        <v>0</v>
      </c>
      <c r="AP390" s="2">
        <v>0</v>
      </c>
      <c r="AQ390" s="2">
        <f t="shared" si="87"/>
        <v>0</v>
      </c>
      <c r="AR390" s="2">
        <f t="shared" si="88"/>
        <v>0</v>
      </c>
      <c r="AS390" s="2">
        <f t="shared" si="89"/>
        <v>0</v>
      </c>
      <c r="AV390" s="6">
        <f t="shared" si="96"/>
        <v>0</v>
      </c>
      <c r="AW390" s="2">
        <v>0</v>
      </c>
      <c r="AX390" s="2">
        <v>0</v>
      </c>
      <c r="AY390" s="2">
        <v>0</v>
      </c>
      <c r="AZ390" s="2">
        <v>0</v>
      </c>
      <c r="BA390" s="2">
        <v>0</v>
      </c>
      <c r="BB390" s="2">
        <f t="shared" si="97"/>
        <v>0</v>
      </c>
      <c r="BC390" s="2">
        <f t="shared" si="98"/>
        <v>0</v>
      </c>
      <c r="BD390" s="2">
        <f t="shared" si="99"/>
        <v>0</v>
      </c>
      <c r="BF390" s="5"/>
    </row>
    <row r="391" spans="7:58" x14ac:dyDescent="0.35">
      <c r="G391" s="79" t="s">
        <v>3</v>
      </c>
      <c r="H391" s="82" t="s">
        <v>128</v>
      </c>
      <c r="I391" s="79" t="s">
        <v>116</v>
      </c>
      <c r="J391" s="79" t="s">
        <v>117</v>
      </c>
      <c r="K391" s="79" t="s">
        <v>117</v>
      </c>
      <c r="L391" s="79" t="s">
        <v>117</v>
      </c>
      <c r="M391" s="2" t="s">
        <v>76</v>
      </c>
      <c r="N391" s="2">
        <v>30</v>
      </c>
      <c r="O391" s="6">
        <f t="shared" si="85"/>
        <v>0</v>
      </c>
      <c r="P391" s="2">
        <v>0</v>
      </c>
      <c r="Q391" s="2">
        <v>0</v>
      </c>
      <c r="R391" s="2">
        <v>0</v>
      </c>
      <c r="S391" s="2">
        <v>0</v>
      </c>
      <c r="T391" s="2">
        <v>0</v>
      </c>
      <c r="U391" s="2">
        <f t="shared" si="90"/>
        <v>0</v>
      </c>
      <c r="V391" s="2">
        <f t="shared" si="91"/>
        <v>0</v>
      </c>
      <c r="W391" s="2">
        <f t="shared" si="92"/>
        <v>0</v>
      </c>
      <c r="Y391" s="5"/>
      <c r="Z391" s="6">
        <f t="shared" si="86"/>
        <v>0</v>
      </c>
      <c r="AA391" s="2">
        <v>0</v>
      </c>
      <c r="AB391" s="2">
        <v>0</v>
      </c>
      <c r="AC391" s="2">
        <v>0</v>
      </c>
      <c r="AD391" s="2">
        <v>0</v>
      </c>
      <c r="AE391" s="2">
        <v>0</v>
      </c>
      <c r="AF391" s="2">
        <f t="shared" si="93"/>
        <v>0</v>
      </c>
      <c r="AG391" s="2">
        <f t="shared" si="94"/>
        <v>0</v>
      </c>
      <c r="AH391" s="2">
        <f t="shared" si="95"/>
        <v>0</v>
      </c>
      <c r="AJ391" s="5"/>
      <c r="AK391" s="2">
        <f t="shared" si="84"/>
        <v>0</v>
      </c>
      <c r="AL391" s="2">
        <v>0</v>
      </c>
      <c r="AM391" s="2">
        <v>0</v>
      </c>
      <c r="AN391" s="2">
        <v>0</v>
      </c>
      <c r="AO391" s="2">
        <v>0</v>
      </c>
      <c r="AP391" s="2">
        <v>0</v>
      </c>
      <c r="AQ391" s="2">
        <f t="shared" si="87"/>
        <v>0</v>
      </c>
      <c r="AR391" s="2">
        <f t="shared" si="88"/>
        <v>0</v>
      </c>
      <c r="AS391" s="2">
        <f t="shared" si="89"/>
        <v>0</v>
      </c>
      <c r="AV391" s="6">
        <f t="shared" si="96"/>
        <v>0</v>
      </c>
      <c r="AW391" s="2">
        <v>0</v>
      </c>
      <c r="AX391" s="2">
        <v>0</v>
      </c>
      <c r="AY391" s="2">
        <v>0</v>
      </c>
      <c r="AZ391" s="2">
        <v>0</v>
      </c>
      <c r="BA391" s="2">
        <v>0</v>
      </c>
      <c r="BB391" s="2">
        <f t="shared" si="97"/>
        <v>0</v>
      </c>
      <c r="BC391" s="2">
        <f t="shared" si="98"/>
        <v>0</v>
      </c>
      <c r="BD391" s="2">
        <f t="shared" si="99"/>
        <v>0</v>
      </c>
      <c r="BF391" s="5"/>
    </row>
    <row r="392" spans="7:58" x14ac:dyDescent="0.35">
      <c r="G392" s="79" t="s">
        <v>3</v>
      </c>
      <c r="H392" s="82" t="s">
        <v>128</v>
      </c>
      <c r="I392" s="79" t="s">
        <v>116</v>
      </c>
      <c r="J392" s="79" t="s">
        <v>117</v>
      </c>
      <c r="K392" s="79" t="s">
        <v>28</v>
      </c>
      <c r="L392" s="79" t="s">
        <v>28</v>
      </c>
      <c r="M392" s="2" t="s">
        <v>3</v>
      </c>
      <c r="N392" s="2">
        <v>1</v>
      </c>
      <c r="O392" s="6">
        <f t="shared" ref="O392:O441" si="100">SUM(U392:W392)</f>
        <v>7</v>
      </c>
      <c r="P392" s="2">
        <v>1</v>
      </c>
      <c r="Q392" s="2">
        <v>4</v>
      </c>
      <c r="R392" s="2">
        <v>2</v>
      </c>
      <c r="S392" s="2">
        <v>0</v>
      </c>
      <c r="T392" s="2">
        <v>0</v>
      </c>
      <c r="U392" s="2">
        <f t="shared" ref="U392:U442" si="101">P392+Q392</f>
        <v>5</v>
      </c>
      <c r="V392" s="2">
        <f t="shared" ref="V392:V442" si="102">R392</f>
        <v>2</v>
      </c>
      <c r="W392" s="2">
        <f t="shared" ref="W392:W442" si="103">S392+T392</f>
        <v>0</v>
      </c>
      <c r="X392" s="2">
        <f>MAX(O392:O421)</f>
        <v>7</v>
      </c>
      <c r="Y392" s="5">
        <v>25</v>
      </c>
      <c r="Z392" s="6">
        <f t="shared" ref="Z392:Z441" si="104">SUM(AF392:AH392)</f>
        <v>16</v>
      </c>
      <c r="AA392" s="2">
        <v>3</v>
      </c>
      <c r="AB392" s="2">
        <v>8</v>
      </c>
      <c r="AC392" s="2">
        <v>2</v>
      </c>
      <c r="AD392" s="2">
        <v>1</v>
      </c>
      <c r="AE392" s="2">
        <v>2</v>
      </c>
      <c r="AF392" s="2">
        <f t="shared" ref="AF392:AF442" si="105">AA392+AB392</f>
        <v>11</v>
      </c>
      <c r="AG392" s="2">
        <f t="shared" ref="AG392:AG442" si="106">AC392</f>
        <v>2</v>
      </c>
      <c r="AH392" s="2">
        <f t="shared" ref="AH392:AH442" si="107">AD392+AE392</f>
        <v>3</v>
      </c>
      <c r="AI392" s="2">
        <f>MAX(Z392:Z421)</f>
        <v>16</v>
      </c>
      <c r="AJ392" s="5">
        <v>24</v>
      </c>
      <c r="AK392" s="2">
        <f t="shared" ref="AK392:AK440" si="108">SUM(AQ392:AS392)</f>
        <v>14</v>
      </c>
      <c r="AL392" s="2">
        <v>5</v>
      </c>
      <c r="AM392" s="2">
        <v>6</v>
      </c>
      <c r="AN392" s="2">
        <v>2</v>
      </c>
      <c r="AO392" s="2">
        <v>1</v>
      </c>
      <c r="AP392" s="2">
        <v>0</v>
      </c>
      <c r="AQ392" s="2">
        <f t="shared" ref="AQ392:AQ441" si="109">AL392+AM392</f>
        <v>11</v>
      </c>
      <c r="AR392" s="2">
        <f t="shared" ref="AR392:AR441" si="110">AN392</f>
        <v>2</v>
      </c>
      <c r="AS392" s="2">
        <f t="shared" ref="AS392:AS441" si="111">AO392+AP392</f>
        <v>1</v>
      </c>
      <c r="AT392" s="2">
        <f>ROUND(SUM(AK392:AK421)/30,0)</f>
        <v>14</v>
      </c>
      <c r="AU392" s="2">
        <v>25</v>
      </c>
      <c r="AV392" s="6">
        <f t="shared" si="96"/>
        <v>17</v>
      </c>
      <c r="AW392" s="2">
        <v>4</v>
      </c>
      <c r="AX392" s="2">
        <v>8</v>
      </c>
      <c r="AY392" s="2">
        <v>4</v>
      </c>
      <c r="AZ392" s="2">
        <v>0</v>
      </c>
      <c r="BA392" s="2">
        <v>1</v>
      </c>
      <c r="BB392" s="2">
        <f t="shared" si="97"/>
        <v>12</v>
      </c>
      <c r="BC392" s="2">
        <f t="shared" si="98"/>
        <v>4</v>
      </c>
      <c r="BD392" s="2">
        <f t="shared" si="99"/>
        <v>1</v>
      </c>
      <c r="BE392" s="2">
        <f>ROUND(SUM(AV392:AV421)/30,0)</f>
        <v>17</v>
      </c>
      <c r="BF392" s="5">
        <v>29</v>
      </c>
    </row>
    <row r="393" spans="7:58" x14ac:dyDescent="0.35">
      <c r="G393" s="79" t="s">
        <v>3</v>
      </c>
      <c r="H393" s="82" t="s">
        <v>128</v>
      </c>
      <c r="I393" s="79" t="s">
        <v>116</v>
      </c>
      <c r="J393" s="79" t="s">
        <v>117</v>
      </c>
      <c r="K393" s="79" t="s">
        <v>28</v>
      </c>
      <c r="L393" s="79" t="s">
        <v>28</v>
      </c>
      <c r="M393" s="2" t="s">
        <v>3</v>
      </c>
      <c r="N393" s="2">
        <v>2</v>
      </c>
      <c r="O393" s="6">
        <f t="shared" si="100"/>
        <v>7</v>
      </c>
      <c r="P393" s="2">
        <v>1</v>
      </c>
      <c r="Q393" s="2">
        <v>4</v>
      </c>
      <c r="R393" s="2">
        <v>1</v>
      </c>
      <c r="S393" s="2">
        <v>1</v>
      </c>
      <c r="T393" s="2">
        <v>0</v>
      </c>
      <c r="U393" s="2">
        <f t="shared" si="101"/>
        <v>5</v>
      </c>
      <c r="V393" s="2">
        <f t="shared" si="102"/>
        <v>1</v>
      </c>
      <c r="W393" s="2">
        <f t="shared" si="103"/>
        <v>1</v>
      </c>
      <c r="Y393" s="5"/>
      <c r="Z393" s="6">
        <f t="shared" si="104"/>
        <v>16</v>
      </c>
      <c r="AA393" s="2">
        <v>1</v>
      </c>
      <c r="AB393" s="2">
        <v>5</v>
      </c>
      <c r="AC393" s="2">
        <v>5</v>
      </c>
      <c r="AD393" s="2">
        <v>2</v>
      </c>
      <c r="AE393" s="2">
        <v>3</v>
      </c>
      <c r="AF393" s="2">
        <f t="shared" si="105"/>
        <v>6</v>
      </c>
      <c r="AG393" s="2">
        <f t="shared" si="106"/>
        <v>5</v>
      </c>
      <c r="AH393" s="2">
        <f t="shared" si="107"/>
        <v>5</v>
      </c>
      <c r="AJ393" s="5"/>
      <c r="AK393" s="2">
        <f t="shared" si="108"/>
        <v>14</v>
      </c>
      <c r="AL393" s="2">
        <v>2</v>
      </c>
      <c r="AM393" s="2">
        <v>4</v>
      </c>
      <c r="AN393" s="2">
        <v>6</v>
      </c>
      <c r="AO393" s="2">
        <v>2</v>
      </c>
      <c r="AP393" s="2">
        <v>0</v>
      </c>
      <c r="AQ393" s="2">
        <f t="shared" si="109"/>
        <v>6</v>
      </c>
      <c r="AR393" s="2">
        <f t="shared" si="110"/>
        <v>6</v>
      </c>
      <c r="AS393" s="2">
        <f t="shared" si="111"/>
        <v>2</v>
      </c>
      <c r="AV393" s="6">
        <f t="shared" si="96"/>
        <v>17</v>
      </c>
      <c r="AW393" s="2">
        <v>1</v>
      </c>
      <c r="AX393" s="2">
        <v>9</v>
      </c>
      <c r="AY393" s="2">
        <v>4</v>
      </c>
      <c r="AZ393" s="2">
        <v>2</v>
      </c>
      <c r="BA393" s="2">
        <v>1</v>
      </c>
      <c r="BB393" s="2">
        <f t="shared" si="97"/>
        <v>10</v>
      </c>
      <c r="BC393" s="2">
        <f t="shared" si="98"/>
        <v>4</v>
      </c>
      <c r="BD393" s="2">
        <f t="shared" si="99"/>
        <v>3</v>
      </c>
      <c r="BF393" s="5"/>
    </row>
    <row r="394" spans="7:58" x14ac:dyDescent="0.35">
      <c r="G394" s="79" t="s">
        <v>3</v>
      </c>
      <c r="H394" s="82" t="s">
        <v>128</v>
      </c>
      <c r="I394" s="79" t="s">
        <v>116</v>
      </c>
      <c r="J394" s="79" t="s">
        <v>117</v>
      </c>
      <c r="K394" s="79" t="s">
        <v>28</v>
      </c>
      <c r="L394" s="79" t="s">
        <v>28</v>
      </c>
      <c r="M394" s="2" t="s">
        <v>3</v>
      </c>
      <c r="N394" s="2">
        <v>3</v>
      </c>
      <c r="O394" s="6">
        <f t="shared" si="100"/>
        <v>7</v>
      </c>
      <c r="P394" s="2">
        <v>5</v>
      </c>
      <c r="Q394" s="2">
        <v>2</v>
      </c>
      <c r="R394" s="2">
        <v>0</v>
      </c>
      <c r="S394" s="2">
        <v>0</v>
      </c>
      <c r="T394" s="2">
        <v>0</v>
      </c>
      <c r="U394" s="2">
        <f t="shared" si="101"/>
        <v>7</v>
      </c>
      <c r="V394" s="2">
        <f t="shared" si="102"/>
        <v>0</v>
      </c>
      <c r="W394" s="2">
        <f t="shared" si="103"/>
        <v>0</v>
      </c>
      <c r="Y394" s="5"/>
      <c r="Z394" s="6">
        <f t="shared" si="104"/>
        <v>16</v>
      </c>
      <c r="AA394" s="2">
        <v>9</v>
      </c>
      <c r="AB394" s="2">
        <v>6</v>
      </c>
      <c r="AC394" s="2">
        <v>1</v>
      </c>
      <c r="AD394" s="2">
        <v>0</v>
      </c>
      <c r="AE394" s="2">
        <v>0</v>
      </c>
      <c r="AF394" s="2">
        <f t="shared" si="105"/>
        <v>15</v>
      </c>
      <c r="AG394" s="2">
        <f t="shared" si="106"/>
        <v>1</v>
      </c>
      <c r="AH394" s="2">
        <f t="shared" si="107"/>
        <v>0</v>
      </c>
      <c r="AJ394" s="5"/>
      <c r="AK394" s="2">
        <f t="shared" si="108"/>
        <v>14</v>
      </c>
      <c r="AL394" s="2">
        <v>6</v>
      </c>
      <c r="AM394" s="2">
        <v>6</v>
      </c>
      <c r="AN394" s="2">
        <v>2</v>
      </c>
      <c r="AO394" s="2">
        <v>0</v>
      </c>
      <c r="AP394" s="2">
        <v>0</v>
      </c>
      <c r="AQ394" s="2">
        <f t="shared" si="109"/>
        <v>12</v>
      </c>
      <c r="AR394" s="2">
        <f t="shared" si="110"/>
        <v>2</v>
      </c>
      <c r="AS394" s="2">
        <f t="shared" si="111"/>
        <v>0</v>
      </c>
      <c r="AV394" s="6">
        <f t="shared" si="96"/>
        <v>17</v>
      </c>
      <c r="AW394" s="2">
        <v>12</v>
      </c>
      <c r="AX394" s="2">
        <v>4</v>
      </c>
      <c r="AY394" s="2">
        <v>1</v>
      </c>
      <c r="AZ394" s="2">
        <v>0</v>
      </c>
      <c r="BA394" s="2">
        <v>0</v>
      </c>
      <c r="BB394" s="2">
        <f t="shared" si="97"/>
        <v>16</v>
      </c>
      <c r="BC394" s="2">
        <f t="shared" si="98"/>
        <v>1</v>
      </c>
      <c r="BD394" s="2">
        <f t="shared" si="99"/>
        <v>0</v>
      </c>
      <c r="BF394" s="5"/>
    </row>
    <row r="395" spans="7:58" x14ac:dyDescent="0.35">
      <c r="G395" s="79" t="s">
        <v>3</v>
      </c>
      <c r="H395" s="82" t="s">
        <v>128</v>
      </c>
      <c r="I395" s="79" t="s">
        <v>116</v>
      </c>
      <c r="J395" s="79" t="s">
        <v>117</v>
      </c>
      <c r="K395" s="79" t="s">
        <v>28</v>
      </c>
      <c r="L395" s="79" t="s">
        <v>28</v>
      </c>
      <c r="M395" s="2" t="s">
        <v>3</v>
      </c>
      <c r="N395" s="2">
        <v>4</v>
      </c>
      <c r="O395" s="6">
        <f t="shared" si="100"/>
        <v>7</v>
      </c>
      <c r="P395" s="2">
        <v>6</v>
      </c>
      <c r="Q395" s="2">
        <v>1</v>
      </c>
      <c r="R395" s="2">
        <v>0</v>
      </c>
      <c r="S395" s="2">
        <v>0</v>
      </c>
      <c r="T395" s="2">
        <v>0</v>
      </c>
      <c r="U395" s="2">
        <f t="shared" si="101"/>
        <v>7</v>
      </c>
      <c r="V395" s="2">
        <f t="shared" si="102"/>
        <v>0</v>
      </c>
      <c r="W395" s="2">
        <f t="shared" si="103"/>
        <v>0</v>
      </c>
      <c r="Y395" s="5"/>
      <c r="Z395" s="6">
        <f t="shared" si="104"/>
        <v>16</v>
      </c>
      <c r="AA395" s="2">
        <v>13</v>
      </c>
      <c r="AB395" s="2">
        <v>3</v>
      </c>
      <c r="AC395" s="2">
        <v>0</v>
      </c>
      <c r="AD395" s="2">
        <v>0</v>
      </c>
      <c r="AE395" s="2">
        <v>0</v>
      </c>
      <c r="AF395" s="2">
        <f t="shared" si="105"/>
        <v>16</v>
      </c>
      <c r="AG395" s="2">
        <f t="shared" si="106"/>
        <v>0</v>
      </c>
      <c r="AH395" s="2">
        <f t="shared" si="107"/>
        <v>0</v>
      </c>
      <c r="AJ395" s="5"/>
      <c r="AK395" s="2">
        <f t="shared" si="108"/>
        <v>14</v>
      </c>
      <c r="AL395" s="2">
        <v>12</v>
      </c>
      <c r="AM395" s="2">
        <v>2</v>
      </c>
      <c r="AN395" s="2">
        <v>0</v>
      </c>
      <c r="AO395" s="2">
        <v>0</v>
      </c>
      <c r="AP395" s="2">
        <v>0</v>
      </c>
      <c r="AQ395" s="2">
        <f t="shared" si="109"/>
        <v>14</v>
      </c>
      <c r="AR395" s="2">
        <f t="shared" si="110"/>
        <v>0</v>
      </c>
      <c r="AS395" s="2">
        <f t="shared" si="111"/>
        <v>0</v>
      </c>
      <c r="AV395" s="6">
        <f t="shared" si="96"/>
        <v>17</v>
      </c>
      <c r="AW395" s="2">
        <v>15</v>
      </c>
      <c r="AX395" s="2">
        <v>2</v>
      </c>
      <c r="AY395" s="2">
        <v>0</v>
      </c>
      <c r="AZ395" s="2">
        <v>0</v>
      </c>
      <c r="BA395" s="2">
        <v>0</v>
      </c>
      <c r="BB395" s="2">
        <f t="shared" si="97"/>
        <v>17</v>
      </c>
      <c r="BC395" s="2">
        <f t="shared" si="98"/>
        <v>0</v>
      </c>
      <c r="BD395" s="2">
        <f t="shared" si="99"/>
        <v>0</v>
      </c>
      <c r="BF395" s="5"/>
    </row>
    <row r="396" spans="7:58" x14ac:dyDescent="0.35">
      <c r="G396" s="79" t="s">
        <v>3</v>
      </c>
      <c r="H396" s="82" t="s">
        <v>128</v>
      </c>
      <c r="I396" s="79" t="s">
        <v>116</v>
      </c>
      <c r="J396" s="79" t="s">
        <v>117</v>
      </c>
      <c r="K396" s="79" t="s">
        <v>28</v>
      </c>
      <c r="L396" s="79" t="s">
        <v>28</v>
      </c>
      <c r="M396" s="2" t="s">
        <v>3</v>
      </c>
      <c r="N396" s="2">
        <v>5</v>
      </c>
      <c r="O396" s="6">
        <f t="shared" si="100"/>
        <v>7</v>
      </c>
      <c r="P396" s="2">
        <v>3</v>
      </c>
      <c r="Q396" s="2">
        <v>4</v>
      </c>
      <c r="R396" s="2">
        <v>0</v>
      </c>
      <c r="S396" s="2">
        <v>0</v>
      </c>
      <c r="T396" s="2">
        <v>0</v>
      </c>
      <c r="U396" s="2">
        <f t="shared" si="101"/>
        <v>7</v>
      </c>
      <c r="V396" s="2">
        <f t="shared" si="102"/>
        <v>0</v>
      </c>
      <c r="W396" s="2">
        <f t="shared" si="103"/>
        <v>0</v>
      </c>
      <c r="Y396" s="5"/>
      <c r="Z396" s="6">
        <f t="shared" si="104"/>
        <v>16</v>
      </c>
      <c r="AA396" s="2">
        <v>8</v>
      </c>
      <c r="AB396" s="2">
        <v>4</v>
      </c>
      <c r="AC396" s="2">
        <v>3</v>
      </c>
      <c r="AD396" s="2">
        <v>1</v>
      </c>
      <c r="AE396" s="2">
        <v>0</v>
      </c>
      <c r="AF396" s="2">
        <f t="shared" si="105"/>
        <v>12</v>
      </c>
      <c r="AG396" s="2">
        <f t="shared" si="106"/>
        <v>3</v>
      </c>
      <c r="AH396" s="2">
        <f t="shared" si="107"/>
        <v>1</v>
      </c>
      <c r="AJ396" s="5"/>
      <c r="AK396" s="2">
        <f t="shared" si="108"/>
        <v>14</v>
      </c>
      <c r="AL396" s="2">
        <v>10</v>
      </c>
      <c r="AM396" s="2">
        <v>3</v>
      </c>
      <c r="AN396" s="2">
        <v>1</v>
      </c>
      <c r="AO396" s="2">
        <v>0</v>
      </c>
      <c r="AP396" s="2">
        <v>0</v>
      </c>
      <c r="AQ396" s="2">
        <f t="shared" si="109"/>
        <v>13</v>
      </c>
      <c r="AR396" s="2">
        <f t="shared" si="110"/>
        <v>1</v>
      </c>
      <c r="AS396" s="2">
        <f t="shared" si="111"/>
        <v>0</v>
      </c>
      <c r="AV396" s="6">
        <f t="shared" si="96"/>
        <v>17</v>
      </c>
      <c r="AW396" s="2">
        <v>13</v>
      </c>
      <c r="AX396" s="2">
        <v>1</v>
      </c>
      <c r="AY396" s="2">
        <v>2</v>
      </c>
      <c r="AZ396" s="2">
        <v>1</v>
      </c>
      <c r="BA396" s="2">
        <v>0</v>
      </c>
      <c r="BB396" s="2">
        <f t="shared" si="97"/>
        <v>14</v>
      </c>
      <c r="BC396" s="2">
        <f t="shared" si="98"/>
        <v>2</v>
      </c>
      <c r="BD396" s="2">
        <f t="shared" si="99"/>
        <v>1</v>
      </c>
      <c r="BF396" s="5"/>
    </row>
    <row r="397" spans="7:58" x14ac:dyDescent="0.35">
      <c r="G397" s="79" t="s">
        <v>3</v>
      </c>
      <c r="H397" s="82" t="s">
        <v>128</v>
      </c>
      <c r="I397" s="79" t="s">
        <v>116</v>
      </c>
      <c r="J397" s="79" t="s">
        <v>117</v>
      </c>
      <c r="K397" s="79" t="s">
        <v>28</v>
      </c>
      <c r="L397" s="79" t="s">
        <v>28</v>
      </c>
      <c r="M397" s="2" t="s">
        <v>3</v>
      </c>
      <c r="N397" s="2">
        <v>6</v>
      </c>
      <c r="O397" s="6">
        <f t="shared" si="100"/>
        <v>7</v>
      </c>
      <c r="P397" s="2">
        <v>3</v>
      </c>
      <c r="Q397" s="2">
        <v>2</v>
      </c>
      <c r="R397" s="2">
        <v>2</v>
      </c>
      <c r="S397" s="2">
        <v>0</v>
      </c>
      <c r="T397" s="2">
        <v>0</v>
      </c>
      <c r="U397" s="2">
        <f t="shared" si="101"/>
        <v>5</v>
      </c>
      <c r="V397" s="2">
        <f t="shared" si="102"/>
        <v>2</v>
      </c>
      <c r="W397" s="2">
        <f t="shared" si="103"/>
        <v>0</v>
      </c>
      <c r="Y397" s="5"/>
      <c r="Z397" s="6">
        <f t="shared" si="104"/>
        <v>16</v>
      </c>
      <c r="AA397" s="2">
        <v>5</v>
      </c>
      <c r="AB397" s="2">
        <v>6</v>
      </c>
      <c r="AC397" s="2">
        <v>1</v>
      </c>
      <c r="AD397" s="2">
        <v>1</v>
      </c>
      <c r="AE397" s="2">
        <v>3</v>
      </c>
      <c r="AF397" s="2">
        <f t="shared" si="105"/>
        <v>11</v>
      </c>
      <c r="AG397" s="2">
        <f t="shared" si="106"/>
        <v>1</v>
      </c>
      <c r="AH397" s="2">
        <f t="shared" si="107"/>
        <v>4</v>
      </c>
      <c r="AJ397" s="5"/>
      <c r="AK397" s="2">
        <f t="shared" si="108"/>
        <v>14</v>
      </c>
      <c r="AL397" s="2">
        <v>6</v>
      </c>
      <c r="AM397" s="2">
        <v>2</v>
      </c>
      <c r="AN397" s="2">
        <v>6</v>
      </c>
      <c r="AO397" s="2">
        <v>0</v>
      </c>
      <c r="AP397" s="2">
        <v>0</v>
      </c>
      <c r="AQ397" s="2">
        <f t="shared" si="109"/>
        <v>8</v>
      </c>
      <c r="AR397" s="2">
        <f t="shared" si="110"/>
        <v>6</v>
      </c>
      <c r="AS397" s="2">
        <f t="shared" si="111"/>
        <v>0</v>
      </c>
      <c r="AV397" s="6">
        <f t="shared" si="96"/>
        <v>17</v>
      </c>
      <c r="AW397" s="2">
        <v>5</v>
      </c>
      <c r="AX397" s="2">
        <v>4</v>
      </c>
      <c r="AY397" s="2">
        <v>5</v>
      </c>
      <c r="AZ397" s="2">
        <v>1</v>
      </c>
      <c r="BA397" s="2">
        <v>2</v>
      </c>
      <c r="BB397" s="2">
        <f t="shared" si="97"/>
        <v>9</v>
      </c>
      <c r="BC397" s="2">
        <f t="shared" si="98"/>
        <v>5</v>
      </c>
      <c r="BD397" s="2">
        <f t="shared" si="99"/>
        <v>3</v>
      </c>
      <c r="BF397" s="5"/>
    </row>
    <row r="398" spans="7:58" x14ac:dyDescent="0.35">
      <c r="G398" s="79" t="s">
        <v>3</v>
      </c>
      <c r="H398" s="82" t="s">
        <v>128</v>
      </c>
      <c r="I398" s="79" t="s">
        <v>116</v>
      </c>
      <c r="J398" s="79" t="s">
        <v>117</v>
      </c>
      <c r="K398" s="79" t="s">
        <v>28</v>
      </c>
      <c r="L398" s="79" t="s">
        <v>28</v>
      </c>
      <c r="M398" s="2" t="s">
        <v>3</v>
      </c>
      <c r="N398" s="2">
        <v>7</v>
      </c>
      <c r="O398" s="6">
        <f t="shared" si="100"/>
        <v>7</v>
      </c>
      <c r="P398" s="2">
        <v>6</v>
      </c>
      <c r="Q398" s="2">
        <v>0</v>
      </c>
      <c r="R398" s="2">
        <v>1</v>
      </c>
      <c r="S398" s="2">
        <v>0</v>
      </c>
      <c r="T398" s="2">
        <v>0</v>
      </c>
      <c r="U398" s="2">
        <f t="shared" si="101"/>
        <v>6</v>
      </c>
      <c r="V398" s="2">
        <f t="shared" si="102"/>
        <v>1</v>
      </c>
      <c r="W398" s="2">
        <f t="shared" si="103"/>
        <v>0</v>
      </c>
      <c r="Y398" s="5"/>
      <c r="Z398" s="6">
        <f t="shared" si="104"/>
        <v>16</v>
      </c>
      <c r="AA398" s="2">
        <v>8</v>
      </c>
      <c r="AB398" s="2">
        <v>3</v>
      </c>
      <c r="AC398" s="2">
        <v>1</v>
      </c>
      <c r="AD398" s="2">
        <v>1</v>
      </c>
      <c r="AE398" s="2">
        <v>3</v>
      </c>
      <c r="AF398" s="2">
        <f t="shared" si="105"/>
        <v>11</v>
      </c>
      <c r="AG398" s="2">
        <f t="shared" si="106"/>
        <v>1</v>
      </c>
      <c r="AH398" s="2">
        <f t="shared" si="107"/>
        <v>4</v>
      </c>
      <c r="AJ398" s="5"/>
      <c r="AK398" s="2">
        <f t="shared" si="108"/>
        <v>14</v>
      </c>
      <c r="AL398" s="2">
        <v>7</v>
      </c>
      <c r="AM398" s="2">
        <v>2</v>
      </c>
      <c r="AN398" s="2">
        <v>4</v>
      </c>
      <c r="AO398" s="2">
        <v>0</v>
      </c>
      <c r="AP398" s="2">
        <v>1</v>
      </c>
      <c r="AQ398" s="2">
        <f t="shared" si="109"/>
        <v>9</v>
      </c>
      <c r="AR398" s="2">
        <f t="shared" si="110"/>
        <v>4</v>
      </c>
      <c r="AS398" s="2">
        <f t="shared" si="111"/>
        <v>1</v>
      </c>
      <c r="AV398" s="6">
        <f t="shared" si="96"/>
        <v>17</v>
      </c>
      <c r="AW398" s="2">
        <v>10</v>
      </c>
      <c r="AX398" s="2">
        <v>6</v>
      </c>
      <c r="AY398" s="2">
        <v>0</v>
      </c>
      <c r="AZ398" s="2">
        <v>0</v>
      </c>
      <c r="BA398" s="2">
        <v>1</v>
      </c>
      <c r="BB398" s="2">
        <f t="shared" si="97"/>
        <v>16</v>
      </c>
      <c r="BC398" s="2">
        <f t="shared" si="98"/>
        <v>0</v>
      </c>
      <c r="BD398" s="2">
        <f t="shared" si="99"/>
        <v>1</v>
      </c>
      <c r="BF398" s="5"/>
    </row>
    <row r="399" spans="7:58" x14ac:dyDescent="0.35">
      <c r="G399" s="79" t="s">
        <v>3</v>
      </c>
      <c r="H399" s="82" t="s">
        <v>128</v>
      </c>
      <c r="I399" s="79" t="s">
        <v>116</v>
      </c>
      <c r="J399" s="79" t="s">
        <v>117</v>
      </c>
      <c r="K399" s="79" t="s">
        <v>28</v>
      </c>
      <c r="L399" s="79" t="s">
        <v>28</v>
      </c>
      <c r="M399" s="2" t="s">
        <v>3</v>
      </c>
      <c r="N399" s="2">
        <v>8</v>
      </c>
      <c r="O399" s="6">
        <f t="shared" si="100"/>
        <v>7</v>
      </c>
      <c r="P399" s="2">
        <v>1</v>
      </c>
      <c r="Q399" s="2">
        <v>1</v>
      </c>
      <c r="R399" s="2">
        <v>5</v>
      </c>
      <c r="S399" s="2">
        <v>0</v>
      </c>
      <c r="T399" s="2">
        <v>0</v>
      </c>
      <c r="U399" s="2">
        <f t="shared" si="101"/>
        <v>2</v>
      </c>
      <c r="V399" s="2">
        <f t="shared" si="102"/>
        <v>5</v>
      </c>
      <c r="W399" s="2">
        <f t="shared" si="103"/>
        <v>0</v>
      </c>
      <c r="Y399" s="5"/>
      <c r="Z399" s="6">
        <f t="shared" si="104"/>
        <v>16</v>
      </c>
      <c r="AA399" s="2">
        <v>5</v>
      </c>
      <c r="AB399" s="2">
        <v>2</v>
      </c>
      <c r="AC399" s="2">
        <v>3</v>
      </c>
      <c r="AD399" s="2">
        <v>3</v>
      </c>
      <c r="AE399" s="2">
        <v>3</v>
      </c>
      <c r="AF399" s="2">
        <f t="shared" si="105"/>
        <v>7</v>
      </c>
      <c r="AG399" s="2">
        <f t="shared" si="106"/>
        <v>3</v>
      </c>
      <c r="AH399" s="2">
        <f t="shared" si="107"/>
        <v>6</v>
      </c>
      <c r="AJ399" s="5"/>
      <c r="AK399" s="2">
        <f t="shared" si="108"/>
        <v>14</v>
      </c>
      <c r="AL399" s="2">
        <v>4</v>
      </c>
      <c r="AM399" s="2">
        <v>5</v>
      </c>
      <c r="AN399" s="2">
        <v>2</v>
      </c>
      <c r="AO399" s="2">
        <v>2</v>
      </c>
      <c r="AP399" s="2">
        <v>1</v>
      </c>
      <c r="AQ399" s="2">
        <f t="shared" si="109"/>
        <v>9</v>
      </c>
      <c r="AR399" s="2">
        <f t="shared" si="110"/>
        <v>2</v>
      </c>
      <c r="AS399" s="2">
        <f t="shared" si="111"/>
        <v>3</v>
      </c>
      <c r="AV399" s="6">
        <f t="shared" si="96"/>
        <v>17</v>
      </c>
      <c r="AW399" s="2">
        <v>1</v>
      </c>
      <c r="AX399" s="2">
        <v>5</v>
      </c>
      <c r="AY399" s="2">
        <v>7</v>
      </c>
      <c r="AZ399" s="2">
        <v>2</v>
      </c>
      <c r="BA399" s="2">
        <v>2</v>
      </c>
      <c r="BB399" s="2">
        <f t="shared" si="97"/>
        <v>6</v>
      </c>
      <c r="BC399" s="2">
        <f t="shared" si="98"/>
        <v>7</v>
      </c>
      <c r="BD399" s="2">
        <f t="shared" si="99"/>
        <v>4</v>
      </c>
      <c r="BF399" s="5"/>
    </row>
    <row r="400" spans="7:58" x14ac:dyDescent="0.35">
      <c r="G400" s="79" t="s">
        <v>3</v>
      </c>
      <c r="H400" s="82" t="s">
        <v>128</v>
      </c>
      <c r="I400" s="79" t="s">
        <v>116</v>
      </c>
      <c r="J400" s="79" t="s">
        <v>117</v>
      </c>
      <c r="K400" s="79" t="s">
        <v>28</v>
      </c>
      <c r="L400" s="79" t="s">
        <v>28</v>
      </c>
      <c r="M400" s="2" t="s">
        <v>3</v>
      </c>
      <c r="N400" s="2">
        <v>9</v>
      </c>
      <c r="O400" s="6">
        <f t="shared" si="100"/>
        <v>7</v>
      </c>
      <c r="P400" s="2">
        <v>1</v>
      </c>
      <c r="Q400" s="2">
        <v>3</v>
      </c>
      <c r="R400" s="2">
        <v>1</v>
      </c>
      <c r="S400" s="2">
        <v>2</v>
      </c>
      <c r="T400" s="2">
        <v>0</v>
      </c>
      <c r="U400" s="2">
        <f t="shared" si="101"/>
        <v>4</v>
      </c>
      <c r="V400" s="2">
        <f t="shared" si="102"/>
        <v>1</v>
      </c>
      <c r="W400" s="2">
        <f t="shared" si="103"/>
        <v>2</v>
      </c>
      <c r="Y400" s="5"/>
      <c r="Z400" s="6">
        <f t="shared" si="104"/>
        <v>16</v>
      </c>
      <c r="AA400" s="2">
        <v>4</v>
      </c>
      <c r="AB400" s="2">
        <v>2</v>
      </c>
      <c r="AC400" s="2">
        <v>4</v>
      </c>
      <c r="AD400" s="2">
        <v>0</v>
      </c>
      <c r="AE400" s="2">
        <v>6</v>
      </c>
      <c r="AF400" s="2">
        <f t="shared" si="105"/>
        <v>6</v>
      </c>
      <c r="AG400" s="2">
        <f t="shared" si="106"/>
        <v>4</v>
      </c>
      <c r="AH400" s="2">
        <f t="shared" si="107"/>
        <v>6</v>
      </c>
      <c r="AJ400" s="5"/>
      <c r="AK400" s="2">
        <f t="shared" si="108"/>
        <v>14</v>
      </c>
      <c r="AL400" s="2">
        <v>2</v>
      </c>
      <c r="AM400" s="2">
        <v>5</v>
      </c>
      <c r="AN400" s="2">
        <v>3</v>
      </c>
      <c r="AO400" s="2">
        <v>3</v>
      </c>
      <c r="AP400" s="2">
        <v>1</v>
      </c>
      <c r="AQ400" s="2">
        <f t="shared" si="109"/>
        <v>7</v>
      </c>
      <c r="AR400" s="2">
        <f t="shared" si="110"/>
        <v>3</v>
      </c>
      <c r="AS400" s="2">
        <f t="shared" si="111"/>
        <v>4</v>
      </c>
      <c r="AV400" s="6">
        <f t="shared" si="96"/>
        <v>17</v>
      </c>
      <c r="AW400" s="2">
        <v>2</v>
      </c>
      <c r="AX400" s="2">
        <v>3</v>
      </c>
      <c r="AY400" s="2">
        <v>7</v>
      </c>
      <c r="AZ400" s="2">
        <v>3</v>
      </c>
      <c r="BA400" s="2">
        <v>2</v>
      </c>
      <c r="BB400" s="2">
        <f t="shared" si="97"/>
        <v>5</v>
      </c>
      <c r="BC400" s="2">
        <f t="shared" si="98"/>
        <v>7</v>
      </c>
      <c r="BD400" s="2">
        <f t="shared" si="99"/>
        <v>5</v>
      </c>
      <c r="BF400" s="5"/>
    </row>
    <row r="401" spans="7:58" x14ac:dyDescent="0.35">
      <c r="G401" s="79" t="s">
        <v>3</v>
      </c>
      <c r="H401" s="82" t="s">
        <v>128</v>
      </c>
      <c r="I401" s="79" t="s">
        <v>116</v>
      </c>
      <c r="J401" s="79" t="s">
        <v>117</v>
      </c>
      <c r="K401" s="79" t="s">
        <v>28</v>
      </c>
      <c r="L401" s="79" t="s">
        <v>28</v>
      </c>
      <c r="M401" s="2" t="s">
        <v>67</v>
      </c>
      <c r="N401" s="2">
        <v>10</v>
      </c>
      <c r="O401" s="6">
        <f t="shared" si="100"/>
        <v>7</v>
      </c>
      <c r="P401" s="2">
        <v>4</v>
      </c>
      <c r="Q401" s="2">
        <v>2</v>
      </c>
      <c r="R401" s="2">
        <v>1</v>
      </c>
      <c r="S401" s="2">
        <v>0</v>
      </c>
      <c r="T401" s="2">
        <v>0</v>
      </c>
      <c r="U401" s="2">
        <f t="shared" si="101"/>
        <v>6</v>
      </c>
      <c r="V401" s="2">
        <f t="shared" si="102"/>
        <v>1</v>
      </c>
      <c r="W401" s="2">
        <f t="shared" si="103"/>
        <v>0</v>
      </c>
      <c r="Y401" s="5"/>
      <c r="Z401" s="6">
        <f t="shared" si="104"/>
        <v>16</v>
      </c>
      <c r="AA401" s="2">
        <v>9</v>
      </c>
      <c r="AB401" s="2">
        <v>6</v>
      </c>
      <c r="AC401" s="2">
        <v>1</v>
      </c>
      <c r="AD401" s="2">
        <v>0</v>
      </c>
      <c r="AE401" s="2">
        <v>0</v>
      </c>
      <c r="AF401" s="2">
        <f t="shared" si="105"/>
        <v>15</v>
      </c>
      <c r="AG401" s="2">
        <f t="shared" si="106"/>
        <v>1</v>
      </c>
      <c r="AH401" s="2">
        <f t="shared" si="107"/>
        <v>0</v>
      </c>
      <c r="AJ401" s="5"/>
      <c r="AK401" s="2">
        <f t="shared" si="108"/>
        <v>14</v>
      </c>
      <c r="AL401" s="2">
        <v>10</v>
      </c>
      <c r="AM401" s="2">
        <v>4</v>
      </c>
      <c r="AN401" s="2">
        <v>0</v>
      </c>
      <c r="AO401" s="2">
        <v>0</v>
      </c>
      <c r="AP401" s="2">
        <v>0</v>
      </c>
      <c r="AQ401" s="2">
        <f t="shared" si="109"/>
        <v>14</v>
      </c>
      <c r="AR401" s="2">
        <f t="shared" si="110"/>
        <v>0</v>
      </c>
      <c r="AS401" s="2">
        <f t="shared" si="111"/>
        <v>0</v>
      </c>
      <c r="AV401" s="6">
        <f t="shared" si="96"/>
        <v>17</v>
      </c>
      <c r="AW401" s="2">
        <v>9</v>
      </c>
      <c r="AX401" s="2">
        <v>7</v>
      </c>
      <c r="AY401" s="2">
        <v>0</v>
      </c>
      <c r="AZ401" s="2">
        <v>0</v>
      </c>
      <c r="BA401" s="2">
        <v>1</v>
      </c>
      <c r="BB401" s="2">
        <f t="shared" si="97"/>
        <v>16</v>
      </c>
      <c r="BC401" s="2">
        <f t="shared" si="98"/>
        <v>0</v>
      </c>
      <c r="BD401" s="2">
        <f t="shared" si="99"/>
        <v>1</v>
      </c>
      <c r="BF401" s="5"/>
    </row>
    <row r="402" spans="7:58" x14ac:dyDescent="0.35">
      <c r="G402" s="79" t="s">
        <v>3</v>
      </c>
      <c r="H402" s="82" t="s">
        <v>128</v>
      </c>
      <c r="I402" s="79" t="s">
        <v>116</v>
      </c>
      <c r="J402" s="79" t="s">
        <v>117</v>
      </c>
      <c r="K402" s="79" t="s">
        <v>28</v>
      </c>
      <c r="L402" s="79" t="s">
        <v>28</v>
      </c>
      <c r="M402" s="2" t="s">
        <v>67</v>
      </c>
      <c r="N402" s="2">
        <v>11</v>
      </c>
      <c r="O402" s="6">
        <f t="shared" si="100"/>
        <v>7</v>
      </c>
      <c r="P402" s="2">
        <v>2</v>
      </c>
      <c r="Q402" s="2">
        <v>4</v>
      </c>
      <c r="R402" s="2">
        <v>1</v>
      </c>
      <c r="S402" s="2">
        <v>0</v>
      </c>
      <c r="T402" s="2">
        <v>0</v>
      </c>
      <c r="U402" s="2">
        <f t="shared" si="101"/>
        <v>6</v>
      </c>
      <c r="V402" s="2">
        <f t="shared" si="102"/>
        <v>1</v>
      </c>
      <c r="W402" s="2">
        <f t="shared" si="103"/>
        <v>0</v>
      </c>
      <c r="Y402" s="5"/>
      <c r="Z402" s="6">
        <f t="shared" si="104"/>
        <v>16</v>
      </c>
      <c r="AA402" s="2">
        <v>5</v>
      </c>
      <c r="AB402" s="2">
        <v>9</v>
      </c>
      <c r="AC402" s="2">
        <v>1</v>
      </c>
      <c r="AD402" s="2">
        <v>1</v>
      </c>
      <c r="AE402" s="2">
        <v>0</v>
      </c>
      <c r="AF402" s="2">
        <f t="shared" si="105"/>
        <v>14</v>
      </c>
      <c r="AG402" s="2">
        <f t="shared" si="106"/>
        <v>1</v>
      </c>
      <c r="AH402" s="2">
        <f t="shared" si="107"/>
        <v>1</v>
      </c>
      <c r="AJ402" s="5"/>
      <c r="AK402" s="2">
        <f t="shared" si="108"/>
        <v>14</v>
      </c>
      <c r="AL402" s="2">
        <v>9</v>
      </c>
      <c r="AM402" s="2">
        <v>4</v>
      </c>
      <c r="AN402" s="2">
        <v>1</v>
      </c>
      <c r="AO402" s="2">
        <v>0</v>
      </c>
      <c r="AP402" s="2">
        <v>0</v>
      </c>
      <c r="AQ402" s="2">
        <f t="shared" si="109"/>
        <v>13</v>
      </c>
      <c r="AR402" s="2">
        <f t="shared" si="110"/>
        <v>1</v>
      </c>
      <c r="AS402" s="2">
        <f t="shared" si="111"/>
        <v>0</v>
      </c>
      <c r="AV402" s="6">
        <f t="shared" si="96"/>
        <v>17</v>
      </c>
      <c r="AW402" s="2">
        <v>6</v>
      </c>
      <c r="AX402" s="2">
        <v>6</v>
      </c>
      <c r="AY402" s="2">
        <v>2</v>
      </c>
      <c r="AZ402" s="2">
        <v>1</v>
      </c>
      <c r="BA402" s="2">
        <v>2</v>
      </c>
      <c r="BB402" s="2">
        <f t="shared" si="97"/>
        <v>12</v>
      </c>
      <c r="BC402" s="2">
        <f t="shared" si="98"/>
        <v>2</v>
      </c>
      <c r="BD402" s="2">
        <f t="shared" si="99"/>
        <v>3</v>
      </c>
      <c r="BF402" s="5"/>
    </row>
    <row r="403" spans="7:58" x14ac:dyDescent="0.35">
      <c r="G403" s="79" t="s">
        <v>3</v>
      </c>
      <c r="H403" s="82" t="s">
        <v>128</v>
      </c>
      <c r="I403" s="79" t="s">
        <v>116</v>
      </c>
      <c r="J403" s="79" t="s">
        <v>117</v>
      </c>
      <c r="K403" s="79" t="s">
        <v>28</v>
      </c>
      <c r="L403" s="79" t="s">
        <v>28</v>
      </c>
      <c r="M403" s="2" t="s">
        <v>67</v>
      </c>
      <c r="N403" s="2">
        <v>12</v>
      </c>
      <c r="O403" s="6">
        <f t="shared" si="100"/>
        <v>7</v>
      </c>
      <c r="P403" s="2">
        <v>2</v>
      </c>
      <c r="Q403" s="2">
        <v>4</v>
      </c>
      <c r="R403" s="2">
        <v>1</v>
      </c>
      <c r="S403" s="2">
        <v>0</v>
      </c>
      <c r="T403" s="2">
        <v>0</v>
      </c>
      <c r="U403" s="2">
        <f t="shared" si="101"/>
        <v>6</v>
      </c>
      <c r="V403" s="2">
        <f t="shared" si="102"/>
        <v>1</v>
      </c>
      <c r="W403" s="2">
        <f t="shared" si="103"/>
        <v>0</v>
      </c>
      <c r="Y403" s="5"/>
      <c r="Z403" s="6">
        <f t="shared" si="104"/>
        <v>16</v>
      </c>
      <c r="AA403" s="2">
        <v>3</v>
      </c>
      <c r="AB403" s="2">
        <v>7</v>
      </c>
      <c r="AC403" s="2">
        <v>3</v>
      </c>
      <c r="AD403" s="2">
        <v>3</v>
      </c>
      <c r="AE403" s="2">
        <v>0</v>
      </c>
      <c r="AF403" s="2">
        <f t="shared" si="105"/>
        <v>10</v>
      </c>
      <c r="AG403" s="2">
        <f t="shared" si="106"/>
        <v>3</v>
      </c>
      <c r="AH403" s="2">
        <f t="shared" si="107"/>
        <v>3</v>
      </c>
      <c r="AJ403" s="5"/>
      <c r="AK403" s="2">
        <f t="shared" si="108"/>
        <v>14</v>
      </c>
      <c r="AL403" s="2">
        <v>8</v>
      </c>
      <c r="AM403" s="2">
        <v>4</v>
      </c>
      <c r="AN403" s="2">
        <v>2</v>
      </c>
      <c r="AO403" s="2">
        <v>0</v>
      </c>
      <c r="AP403" s="2">
        <v>0</v>
      </c>
      <c r="AQ403" s="2">
        <f t="shared" si="109"/>
        <v>12</v>
      </c>
      <c r="AR403" s="2">
        <f t="shared" si="110"/>
        <v>2</v>
      </c>
      <c r="AS403" s="2">
        <f t="shared" si="111"/>
        <v>0</v>
      </c>
      <c r="AV403" s="6">
        <f t="shared" si="96"/>
        <v>17</v>
      </c>
      <c r="AW403" s="2">
        <v>3</v>
      </c>
      <c r="AX403" s="2">
        <v>6</v>
      </c>
      <c r="AY403" s="2">
        <v>7</v>
      </c>
      <c r="AZ403" s="2">
        <v>0</v>
      </c>
      <c r="BA403" s="2">
        <v>1</v>
      </c>
      <c r="BB403" s="2">
        <f t="shared" si="97"/>
        <v>9</v>
      </c>
      <c r="BC403" s="2">
        <f t="shared" si="98"/>
        <v>7</v>
      </c>
      <c r="BD403" s="2">
        <f t="shared" si="99"/>
        <v>1</v>
      </c>
      <c r="BF403" s="5"/>
    </row>
    <row r="404" spans="7:58" x14ac:dyDescent="0.35">
      <c r="G404" s="79" t="s">
        <v>3</v>
      </c>
      <c r="H404" s="82" t="s">
        <v>128</v>
      </c>
      <c r="I404" s="79" t="s">
        <v>116</v>
      </c>
      <c r="J404" s="79" t="s">
        <v>117</v>
      </c>
      <c r="K404" s="79" t="s">
        <v>28</v>
      </c>
      <c r="L404" s="79" t="s">
        <v>28</v>
      </c>
      <c r="M404" s="2" t="s">
        <v>67</v>
      </c>
      <c r="N404" s="2">
        <v>13</v>
      </c>
      <c r="O404" s="6">
        <f t="shared" si="100"/>
        <v>7</v>
      </c>
      <c r="P404" s="2">
        <v>3</v>
      </c>
      <c r="Q404" s="2">
        <v>1</v>
      </c>
      <c r="R404" s="2">
        <v>2</v>
      </c>
      <c r="S404" s="2">
        <v>1</v>
      </c>
      <c r="T404" s="2">
        <v>0</v>
      </c>
      <c r="U404" s="2">
        <f t="shared" si="101"/>
        <v>4</v>
      </c>
      <c r="V404" s="2">
        <f t="shared" si="102"/>
        <v>2</v>
      </c>
      <c r="W404" s="2">
        <f t="shared" si="103"/>
        <v>1</v>
      </c>
      <c r="Y404" s="5"/>
      <c r="Z404" s="6">
        <f t="shared" si="104"/>
        <v>16</v>
      </c>
      <c r="AA404" s="2">
        <v>3</v>
      </c>
      <c r="AB404" s="2">
        <v>7</v>
      </c>
      <c r="AC404" s="2">
        <v>2</v>
      </c>
      <c r="AD404" s="2">
        <v>2</v>
      </c>
      <c r="AE404" s="2">
        <v>2</v>
      </c>
      <c r="AF404" s="2">
        <f t="shared" si="105"/>
        <v>10</v>
      </c>
      <c r="AG404" s="2">
        <f t="shared" si="106"/>
        <v>2</v>
      </c>
      <c r="AH404" s="2">
        <f t="shared" si="107"/>
        <v>4</v>
      </c>
      <c r="AJ404" s="5"/>
      <c r="AK404" s="2">
        <f t="shared" si="108"/>
        <v>14</v>
      </c>
      <c r="AL404" s="2">
        <v>9</v>
      </c>
      <c r="AM404" s="2">
        <v>4</v>
      </c>
      <c r="AN404" s="2">
        <v>1</v>
      </c>
      <c r="AO404" s="2">
        <v>0</v>
      </c>
      <c r="AP404" s="2">
        <v>0</v>
      </c>
      <c r="AQ404" s="2">
        <f t="shared" si="109"/>
        <v>13</v>
      </c>
      <c r="AR404" s="2">
        <f t="shared" si="110"/>
        <v>1</v>
      </c>
      <c r="AS404" s="2">
        <f t="shared" si="111"/>
        <v>0</v>
      </c>
      <c r="AV404" s="6">
        <f t="shared" si="96"/>
        <v>17</v>
      </c>
      <c r="AW404" s="2">
        <v>5</v>
      </c>
      <c r="AX404" s="2">
        <v>7</v>
      </c>
      <c r="AY404" s="2">
        <v>4</v>
      </c>
      <c r="AZ404" s="2">
        <v>0</v>
      </c>
      <c r="BA404" s="2">
        <v>1</v>
      </c>
      <c r="BB404" s="2">
        <f t="shared" si="97"/>
        <v>12</v>
      </c>
      <c r="BC404" s="2">
        <f t="shared" si="98"/>
        <v>4</v>
      </c>
      <c r="BD404" s="2">
        <f t="shared" si="99"/>
        <v>1</v>
      </c>
      <c r="BF404" s="5"/>
    </row>
    <row r="405" spans="7:58" x14ac:dyDescent="0.35">
      <c r="G405" s="79" t="s">
        <v>3</v>
      </c>
      <c r="H405" s="82" t="s">
        <v>128</v>
      </c>
      <c r="I405" s="79" t="s">
        <v>116</v>
      </c>
      <c r="J405" s="79" t="s">
        <v>117</v>
      </c>
      <c r="K405" s="79" t="s">
        <v>28</v>
      </c>
      <c r="L405" s="79" t="s">
        <v>28</v>
      </c>
      <c r="M405" s="2" t="s">
        <v>67</v>
      </c>
      <c r="N405" s="2">
        <v>14</v>
      </c>
      <c r="O405" s="6">
        <f t="shared" si="100"/>
        <v>7</v>
      </c>
      <c r="P405" s="2">
        <v>3</v>
      </c>
      <c r="Q405" s="2">
        <v>0</v>
      </c>
      <c r="R405" s="2">
        <v>1</v>
      </c>
      <c r="S405" s="2">
        <v>3</v>
      </c>
      <c r="T405" s="2">
        <v>0</v>
      </c>
      <c r="U405" s="2">
        <f t="shared" si="101"/>
        <v>3</v>
      </c>
      <c r="V405" s="2">
        <f t="shared" si="102"/>
        <v>1</v>
      </c>
      <c r="W405" s="2">
        <f t="shared" si="103"/>
        <v>3</v>
      </c>
      <c r="Y405" s="5"/>
      <c r="Z405" s="6">
        <f t="shared" si="104"/>
        <v>16</v>
      </c>
      <c r="AA405" s="2">
        <v>4</v>
      </c>
      <c r="AB405" s="2">
        <v>4</v>
      </c>
      <c r="AC405" s="2">
        <v>3</v>
      </c>
      <c r="AD405" s="2">
        <v>2</v>
      </c>
      <c r="AE405" s="2">
        <v>3</v>
      </c>
      <c r="AF405" s="2">
        <f t="shared" si="105"/>
        <v>8</v>
      </c>
      <c r="AG405" s="2">
        <f t="shared" si="106"/>
        <v>3</v>
      </c>
      <c r="AH405" s="2">
        <f t="shared" si="107"/>
        <v>5</v>
      </c>
      <c r="AJ405" s="5"/>
      <c r="AK405" s="2">
        <f t="shared" si="108"/>
        <v>14</v>
      </c>
      <c r="AL405" s="2">
        <v>7</v>
      </c>
      <c r="AM405" s="2">
        <v>3</v>
      </c>
      <c r="AN405" s="2">
        <v>3</v>
      </c>
      <c r="AO405" s="2">
        <v>1</v>
      </c>
      <c r="AP405" s="2">
        <v>0</v>
      </c>
      <c r="AQ405" s="2">
        <f t="shared" si="109"/>
        <v>10</v>
      </c>
      <c r="AR405" s="2">
        <f t="shared" si="110"/>
        <v>3</v>
      </c>
      <c r="AS405" s="2">
        <f t="shared" si="111"/>
        <v>1</v>
      </c>
      <c r="AV405" s="6">
        <f t="shared" si="96"/>
        <v>17</v>
      </c>
      <c r="AW405" s="2">
        <v>4</v>
      </c>
      <c r="AX405" s="2">
        <v>8</v>
      </c>
      <c r="AY405" s="2">
        <v>2</v>
      </c>
      <c r="AZ405" s="2">
        <v>0</v>
      </c>
      <c r="BA405" s="2">
        <v>3</v>
      </c>
      <c r="BB405" s="2">
        <f t="shared" si="97"/>
        <v>12</v>
      </c>
      <c r="BC405" s="2">
        <f t="shared" si="98"/>
        <v>2</v>
      </c>
      <c r="BD405" s="2">
        <f t="shared" si="99"/>
        <v>3</v>
      </c>
      <c r="BF405" s="5"/>
    </row>
    <row r="406" spans="7:58" x14ac:dyDescent="0.35">
      <c r="G406" s="79" t="s">
        <v>3</v>
      </c>
      <c r="H406" s="82" t="s">
        <v>128</v>
      </c>
      <c r="I406" s="79" t="s">
        <v>116</v>
      </c>
      <c r="J406" s="79" t="s">
        <v>117</v>
      </c>
      <c r="K406" s="79" t="s">
        <v>28</v>
      </c>
      <c r="L406" s="79" t="s">
        <v>28</v>
      </c>
      <c r="M406" s="2" t="s">
        <v>67</v>
      </c>
      <c r="N406" s="2">
        <v>15</v>
      </c>
      <c r="O406" s="6">
        <f t="shared" si="100"/>
        <v>7</v>
      </c>
      <c r="P406" s="2">
        <v>2</v>
      </c>
      <c r="Q406" s="2">
        <v>2</v>
      </c>
      <c r="R406" s="2">
        <v>3</v>
      </c>
      <c r="S406" s="2">
        <v>0</v>
      </c>
      <c r="T406" s="2">
        <v>0</v>
      </c>
      <c r="U406" s="2">
        <f t="shared" si="101"/>
        <v>4</v>
      </c>
      <c r="V406" s="2">
        <f t="shared" si="102"/>
        <v>3</v>
      </c>
      <c r="W406" s="2">
        <f t="shared" si="103"/>
        <v>0</v>
      </c>
      <c r="Y406" s="5"/>
      <c r="Z406" s="6">
        <f t="shared" si="104"/>
        <v>16</v>
      </c>
      <c r="AA406" s="2">
        <v>5</v>
      </c>
      <c r="AB406" s="2">
        <v>5</v>
      </c>
      <c r="AC406" s="2">
        <v>3</v>
      </c>
      <c r="AD406" s="2">
        <v>0</v>
      </c>
      <c r="AE406" s="2">
        <v>3</v>
      </c>
      <c r="AF406" s="2">
        <f t="shared" si="105"/>
        <v>10</v>
      </c>
      <c r="AG406" s="2">
        <f t="shared" si="106"/>
        <v>3</v>
      </c>
      <c r="AH406" s="2">
        <f t="shared" si="107"/>
        <v>3</v>
      </c>
      <c r="AJ406" s="5"/>
      <c r="AK406" s="2">
        <f t="shared" si="108"/>
        <v>14</v>
      </c>
      <c r="AL406" s="2">
        <v>7</v>
      </c>
      <c r="AM406" s="2">
        <v>2</v>
      </c>
      <c r="AN406" s="2">
        <v>3</v>
      </c>
      <c r="AO406" s="2">
        <v>2</v>
      </c>
      <c r="AP406" s="2">
        <v>0</v>
      </c>
      <c r="AQ406" s="2">
        <f t="shared" si="109"/>
        <v>9</v>
      </c>
      <c r="AR406" s="2">
        <f t="shared" si="110"/>
        <v>3</v>
      </c>
      <c r="AS406" s="2">
        <f t="shared" si="111"/>
        <v>2</v>
      </c>
      <c r="AV406" s="6">
        <f t="shared" si="96"/>
        <v>17</v>
      </c>
      <c r="AW406" s="2">
        <v>3</v>
      </c>
      <c r="AX406" s="2">
        <v>5</v>
      </c>
      <c r="AY406" s="2">
        <v>6</v>
      </c>
      <c r="AZ406" s="2">
        <v>1</v>
      </c>
      <c r="BA406" s="2">
        <v>2</v>
      </c>
      <c r="BB406" s="2">
        <f t="shared" si="97"/>
        <v>8</v>
      </c>
      <c r="BC406" s="2">
        <f t="shared" si="98"/>
        <v>6</v>
      </c>
      <c r="BD406" s="2">
        <f t="shared" si="99"/>
        <v>3</v>
      </c>
      <c r="BF406" s="5"/>
    </row>
    <row r="407" spans="7:58" x14ac:dyDescent="0.35">
      <c r="G407" s="79" t="s">
        <v>3</v>
      </c>
      <c r="H407" s="82" t="s">
        <v>128</v>
      </c>
      <c r="I407" s="79" t="s">
        <v>116</v>
      </c>
      <c r="J407" s="79" t="s">
        <v>117</v>
      </c>
      <c r="K407" s="79" t="s">
        <v>28</v>
      </c>
      <c r="L407" s="79" t="s">
        <v>28</v>
      </c>
      <c r="M407" s="2" t="s">
        <v>67</v>
      </c>
      <c r="N407" s="2">
        <v>16</v>
      </c>
      <c r="O407" s="6">
        <f t="shared" si="100"/>
        <v>7</v>
      </c>
      <c r="P407" s="2">
        <v>2</v>
      </c>
      <c r="Q407" s="2">
        <v>3</v>
      </c>
      <c r="R407" s="2">
        <v>2</v>
      </c>
      <c r="S407" s="2">
        <v>0</v>
      </c>
      <c r="T407" s="2">
        <v>0</v>
      </c>
      <c r="U407" s="2">
        <f t="shared" si="101"/>
        <v>5</v>
      </c>
      <c r="V407" s="2">
        <f t="shared" si="102"/>
        <v>2</v>
      </c>
      <c r="W407" s="2">
        <f t="shared" si="103"/>
        <v>0</v>
      </c>
      <c r="Y407" s="5"/>
      <c r="Z407" s="6">
        <f t="shared" si="104"/>
        <v>16</v>
      </c>
      <c r="AA407" s="2">
        <v>4</v>
      </c>
      <c r="AB407" s="2">
        <v>7</v>
      </c>
      <c r="AC407" s="2">
        <v>3</v>
      </c>
      <c r="AD407" s="2">
        <v>1</v>
      </c>
      <c r="AE407" s="2">
        <v>1</v>
      </c>
      <c r="AF407" s="2">
        <f t="shared" si="105"/>
        <v>11</v>
      </c>
      <c r="AG407" s="2">
        <f t="shared" si="106"/>
        <v>3</v>
      </c>
      <c r="AH407" s="2">
        <f t="shared" si="107"/>
        <v>2</v>
      </c>
      <c r="AJ407" s="5"/>
      <c r="AK407" s="2">
        <f t="shared" si="108"/>
        <v>14</v>
      </c>
      <c r="AL407" s="2">
        <v>6</v>
      </c>
      <c r="AM407" s="2">
        <v>7</v>
      </c>
      <c r="AN407" s="2">
        <v>0</v>
      </c>
      <c r="AO407" s="2">
        <v>1</v>
      </c>
      <c r="AP407" s="2">
        <v>0</v>
      </c>
      <c r="AQ407" s="2">
        <f t="shared" si="109"/>
        <v>13</v>
      </c>
      <c r="AR407" s="2">
        <f t="shared" si="110"/>
        <v>0</v>
      </c>
      <c r="AS407" s="2">
        <f t="shared" si="111"/>
        <v>1</v>
      </c>
      <c r="AV407" s="6">
        <f t="shared" si="96"/>
        <v>17</v>
      </c>
      <c r="AW407" s="2">
        <v>3</v>
      </c>
      <c r="AX407" s="2">
        <v>6</v>
      </c>
      <c r="AY407" s="2">
        <v>6</v>
      </c>
      <c r="AZ407" s="2">
        <v>1</v>
      </c>
      <c r="BA407" s="2">
        <v>1</v>
      </c>
      <c r="BB407" s="2">
        <f t="shared" si="97"/>
        <v>9</v>
      </c>
      <c r="BC407" s="2">
        <f t="shared" si="98"/>
        <v>6</v>
      </c>
      <c r="BD407" s="2">
        <f t="shared" si="99"/>
        <v>2</v>
      </c>
      <c r="BF407" s="5"/>
    </row>
    <row r="408" spans="7:58" x14ac:dyDescent="0.35">
      <c r="G408" s="79" t="s">
        <v>3</v>
      </c>
      <c r="H408" s="82" t="s">
        <v>128</v>
      </c>
      <c r="I408" s="79" t="s">
        <v>116</v>
      </c>
      <c r="J408" s="79" t="s">
        <v>117</v>
      </c>
      <c r="K408" s="79" t="s">
        <v>28</v>
      </c>
      <c r="L408" s="79" t="s">
        <v>28</v>
      </c>
      <c r="M408" s="2" t="s">
        <v>67</v>
      </c>
      <c r="N408" s="2">
        <v>17</v>
      </c>
      <c r="O408" s="6">
        <f t="shared" si="100"/>
        <v>7</v>
      </c>
      <c r="P408" s="2">
        <v>3</v>
      </c>
      <c r="Q408" s="2">
        <v>3</v>
      </c>
      <c r="R408" s="2">
        <v>1</v>
      </c>
      <c r="S408" s="2">
        <v>0</v>
      </c>
      <c r="T408" s="2">
        <v>0</v>
      </c>
      <c r="U408" s="2">
        <f t="shared" si="101"/>
        <v>6</v>
      </c>
      <c r="V408" s="2">
        <f t="shared" si="102"/>
        <v>1</v>
      </c>
      <c r="W408" s="2">
        <f t="shared" si="103"/>
        <v>0</v>
      </c>
      <c r="Y408" s="5"/>
      <c r="Z408" s="6">
        <f t="shared" si="104"/>
        <v>16</v>
      </c>
      <c r="AA408" s="2">
        <v>6</v>
      </c>
      <c r="AB408" s="2">
        <v>2</v>
      </c>
      <c r="AC408" s="2">
        <v>2</v>
      </c>
      <c r="AD408" s="2">
        <v>4</v>
      </c>
      <c r="AE408" s="2">
        <v>2</v>
      </c>
      <c r="AF408" s="2">
        <f t="shared" si="105"/>
        <v>8</v>
      </c>
      <c r="AG408" s="2">
        <f t="shared" si="106"/>
        <v>2</v>
      </c>
      <c r="AH408" s="2">
        <f t="shared" si="107"/>
        <v>6</v>
      </c>
      <c r="AJ408" s="5"/>
      <c r="AK408" s="2">
        <f t="shared" si="108"/>
        <v>14</v>
      </c>
      <c r="AL408" s="2">
        <v>5</v>
      </c>
      <c r="AM408" s="2">
        <v>5</v>
      </c>
      <c r="AN408" s="2">
        <v>2</v>
      </c>
      <c r="AO408" s="2">
        <v>2</v>
      </c>
      <c r="AP408" s="2">
        <v>0</v>
      </c>
      <c r="AQ408" s="2">
        <f t="shared" si="109"/>
        <v>10</v>
      </c>
      <c r="AR408" s="2">
        <f t="shared" si="110"/>
        <v>2</v>
      </c>
      <c r="AS408" s="2">
        <f t="shared" si="111"/>
        <v>2</v>
      </c>
      <c r="AV408" s="6">
        <f t="shared" si="96"/>
        <v>17</v>
      </c>
      <c r="AW408" s="2">
        <v>3</v>
      </c>
      <c r="AX408" s="2">
        <v>5</v>
      </c>
      <c r="AY408" s="2">
        <v>7</v>
      </c>
      <c r="AZ408" s="2">
        <v>1</v>
      </c>
      <c r="BA408" s="2">
        <v>1</v>
      </c>
      <c r="BB408" s="2">
        <f t="shared" si="97"/>
        <v>8</v>
      </c>
      <c r="BC408" s="2">
        <f t="shared" si="98"/>
        <v>7</v>
      </c>
      <c r="BD408" s="2">
        <f t="shared" si="99"/>
        <v>2</v>
      </c>
      <c r="BF408" s="5"/>
    </row>
    <row r="409" spans="7:58" x14ac:dyDescent="0.35">
      <c r="G409" s="79" t="s">
        <v>3</v>
      </c>
      <c r="H409" s="82" t="s">
        <v>128</v>
      </c>
      <c r="I409" s="79" t="s">
        <v>116</v>
      </c>
      <c r="J409" s="79" t="s">
        <v>117</v>
      </c>
      <c r="K409" s="79" t="s">
        <v>28</v>
      </c>
      <c r="L409" s="79" t="s">
        <v>28</v>
      </c>
      <c r="M409" s="2" t="s">
        <v>67</v>
      </c>
      <c r="N409" s="2">
        <v>18</v>
      </c>
      <c r="O409" s="6">
        <f t="shared" si="100"/>
        <v>7</v>
      </c>
      <c r="P409" s="2">
        <v>3</v>
      </c>
      <c r="Q409" s="2">
        <v>2</v>
      </c>
      <c r="R409" s="2">
        <v>2</v>
      </c>
      <c r="S409" s="2">
        <v>0</v>
      </c>
      <c r="T409" s="2">
        <v>0</v>
      </c>
      <c r="U409" s="2">
        <f t="shared" si="101"/>
        <v>5</v>
      </c>
      <c r="V409" s="2">
        <f t="shared" si="102"/>
        <v>2</v>
      </c>
      <c r="W409" s="2">
        <f t="shared" si="103"/>
        <v>0</v>
      </c>
      <c r="Y409" s="5"/>
      <c r="Z409" s="6">
        <f t="shared" si="104"/>
        <v>16</v>
      </c>
      <c r="AA409" s="2">
        <v>7</v>
      </c>
      <c r="AB409" s="2">
        <v>3</v>
      </c>
      <c r="AC409" s="2">
        <v>4</v>
      </c>
      <c r="AD409" s="2">
        <v>1</v>
      </c>
      <c r="AE409" s="2">
        <v>1</v>
      </c>
      <c r="AF409" s="2">
        <f t="shared" si="105"/>
        <v>10</v>
      </c>
      <c r="AG409" s="2">
        <f t="shared" si="106"/>
        <v>4</v>
      </c>
      <c r="AH409" s="2">
        <f t="shared" si="107"/>
        <v>2</v>
      </c>
      <c r="AJ409" s="5"/>
      <c r="AK409" s="2">
        <f t="shared" si="108"/>
        <v>14</v>
      </c>
      <c r="AL409" s="2">
        <v>6</v>
      </c>
      <c r="AM409" s="2">
        <v>5</v>
      </c>
      <c r="AN409" s="2">
        <v>2</v>
      </c>
      <c r="AO409" s="2">
        <v>1</v>
      </c>
      <c r="AP409" s="2">
        <v>0</v>
      </c>
      <c r="AQ409" s="2">
        <f t="shared" si="109"/>
        <v>11</v>
      </c>
      <c r="AR409" s="2">
        <f t="shared" si="110"/>
        <v>2</v>
      </c>
      <c r="AS409" s="2">
        <f t="shared" si="111"/>
        <v>1</v>
      </c>
      <c r="AV409" s="6">
        <f t="shared" si="96"/>
        <v>17</v>
      </c>
      <c r="AW409" s="2">
        <v>6</v>
      </c>
      <c r="AX409" s="2">
        <v>6</v>
      </c>
      <c r="AY409" s="2">
        <v>4</v>
      </c>
      <c r="AZ409" s="2">
        <v>0</v>
      </c>
      <c r="BA409" s="2">
        <v>1</v>
      </c>
      <c r="BB409" s="2">
        <f t="shared" si="97"/>
        <v>12</v>
      </c>
      <c r="BC409" s="2">
        <f t="shared" si="98"/>
        <v>4</v>
      </c>
      <c r="BD409" s="2">
        <f t="shared" si="99"/>
        <v>1</v>
      </c>
      <c r="BF409" s="5"/>
    </row>
    <row r="410" spans="7:58" x14ac:dyDescent="0.35">
      <c r="G410" s="79" t="s">
        <v>3</v>
      </c>
      <c r="H410" s="82" t="s">
        <v>128</v>
      </c>
      <c r="I410" s="79" t="s">
        <v>116</v>
      </c>
      <c r="J410" s="79" t="s">
        <v>117</v>
      </c>
      <c r="K410" s="79" t="s">
        <v>28</v>
      </c>
      <c r="L410" s="79" t="s">
        <v>28</v>
      </c>
      <c r="M410" s="2" t="s">
        <v>76</v>
      </c>
      <c r="N410" s="2">
        <v>19</v>
      </c>
      <c r="O410" s="6">
        <f t="shared" si="100"/>
        <v>7</v>
      </c>
      <c r="P410" s="2">
        <v>3</v>
      </c>
      <c r="Q410" s="2">
        <v>2</v>
      </c>
      <c r="R410" s="2">
        <v>1</v>
      </c>
      <c r="S410" s="2">
        <v>1</v>
      </c>
      <c r="T410" s="2">
        <v>0</v>
      </c>
      <c r="U410" s="2">
        <f t="shared" si="101"/>
        <v>5</v>
      </c>
      <c r="V410" s="2">
        <f t="shared" si="102"/>
        <v>1</v>
      </c>
      <c r="W410" s="2">
        <f t="shared" si="103"/>
        <v>1</v>
      </c>
      <c r="Y410" s="5"/>
      <c r="Z410" s="6">
        <f t="shared" si="104"/>
        <v>16</v>
      </c>
      <c r="AA410" s="2">
        <v>6</v>
      </c>
      <c r="AB410" s="2">
        <v>5</v>
      </c>
      <c r="AC410" s="2">
        <v>2</v>
      </c>
      <c r="AD410" s="2">
        <v>2</v>
      </c>
      <c r="AE410" s="2">
        <v>1</v>
      </c>
      <c r="AF410" s="2">
        <f t="shared" si="105"/>
        <v>11</v>
      </c>
      <c r="AG410" s="2">
        <f t="shared" si="106"/>
        <v>2</v>
      </c>
      <c r="AH410" s="2">
        <f t="shared" si="107"/>
        <v>3</v>
      </c>
      <c r="AJ410" s="5"/>
      <c r="AK410" s="2">
        <f t="shared" si="108"/>
        <v>14</v>
      </c>
      <c r="AL410" s="2">
        <v>13</v>
      </c>
      <c r="AM410" s="2">
        <v>1</v>
      </c>
      <c r="AN410" s="2">
        <v>0</v>
      </c>
      <c r="AO410" s="2">
        <v>0</v>
      </c>
      <c r="AP410" s="2">
        <v>0</v>
      </c>
      <c r="AQ410" s="2">
        <f t="shared" si="109"/>
        <v>14</v>
      </c>
      <c r="AR410" s="2">
        <f t="shared" si="110"/>
        <v>0</v>
      </c>
      <c r="AS410" s="2">
        <f t="shared" si="111"/>
        <v>0</v>
      </c>
      <c r="AV410" s="6">
        <f t="shared" si="96"/>
        <v>17</v>
      </c>
      <c r="AW410" s="2">
        <v>6</v>
      </c>
      <c r="AX410" s="2">
        <v>3</v>
      </c>
      <c r="AY410" s="2">
        <v>6</v>
      </c>
      <c r="AZ410" s="2">
        <v>1</v>
      </c>
      <c r="BA410" s="2">
        <v>1</v>
      </c>
      <c r="BB410" s="2">
        <f t="shared" si="97"/>
        <v>9</v>
      </c>
      <c r="BC410" s="2">
        <f t="shared" si="98"/>
        <v>6</v>
      </c>
      <c r="BD410" s="2">
        <f t="shared" si="99"/>
        <v>2</v>
      </c>
      <c r="BF410" s="5"/>
    </row>
    <row r="411" spans="7:58" x14ac:dyDescent="0.35">
      <c r="G411" s="79" t="s">
        <v>3</v>
      </c>
      <c r="H411" s="82" t="s">
        <v>128</v>
      </c>
      <c r="I411" s="79" t="s">
        <v>116</v>
      </c>
      <c r="J411" s="79" t="s">
        <v>117</v>
      </c>
      <c r="K411" s="79" t="s">
        <v>28</v>
      </c>
      <c r="L411" s="79" t="s">
        <v>28</v>
      </c>
      <c r="M411" s="2" t="s">
        <v>76</v>
      </c>
      <c r="N411" s="2">
        <v>20</v>
      </c>
      <c r="O411" s="6">
        <f t="shared" si="100"/>
        <v>7</v>
      </c>
      <c r="P411" s="2">
        <v>2</v>
      </c>
      <c r="Q411" s="2">
        <v>2</v>
      </c>
      <c r="R411" s="2">
        <v>1</v>
      </c>
      <c r="S411" s="2">
        <v>2</v>
      </c>
      <c r="T411" s="2">
        <v>0</v>
      </c>
      <c r="U411" s="2">
        <f t="shared" si="101"/>
        <v>4</v>
      </c>
      <c r="V411" s="2">
        <f t="shared" si="102"/>
        <v>1</v>
      </c>
      <c r="W411" s="2">
        <f t="shared" si="103"/>
        <v>2</v>
      </c>
      <c r="Y411" s="5"/>
      <c r="Z411" s="6">
        <f t="shared" si="104"/>
        <v>16</v>
      </c>
      <c r="AA411" s="2">
        <v>7</v>
      </c>
      <c r="AB411" s="2">
        <v>3</v>
      </c>
      <c r="AC411" s="2">
        <v>1</v>
      </c>
      <c r="AD411" s="2">
        <v>3</v>
      </c>
      <c r="AE411" s="2">
        <v>2</v>
      </c>
      <c r="AF411" s="2">
        <f t="shared" si="105"/>
        <v>10</v>
      </c>
      <c r="AG411" s="2">
        <f t="shared" si="106"/>
        <v>1</v>
      </c>
      <c r="AH411" s="2">
        <f t="shared" si="107"/>
        <v>5</v>
      </c>
      <c r="AJ411" s="5"/>
      <c r="AK411" s="2">
        <f t="shared" si="108"/>
        <v>14</v>
      </c>
      <c r="AL411" s="2">
        <v>10</v>
      </c>
      <c r="AM411" s="2">
        <v>3</v>
      </c>
      <c r="AN411" s="2">
        <v>1</v>
      </c>
      <c r="AO411" s="2">
        <v>0</v>
      </c>
      <c r="AP411" s="2">
        <v>0</v>
      </c>
      <c r="AQ411" s="2">
        <f t="shared" si="109"/>
        <v>13</v>
      </c>
      <c r="AR411" s="2">
        <f t="shared" si="110"/>
        <v>1</v>
      </c>
      <c r="AS411" s="2">
        <f t="shared" si="111"/>
        <v>0</v>
      </c>
      <c r="AV411" s="6">
        <f t="shared" si="96"/>
        <v>17</v>
      </c>
      <c r="AW411" s="2">
        <v>5</v>
      </c>
      <c r="AX411" s="2">
        <v>4</v>
      </c>
      <c r="AY411" s="2">
        <v>4</v>
      </c>
      <c r="AZ411" s="2">
        <v>3</v>
      </c>
      <c r="BA411" s="2">
        <v>1</v>
      </c>
      <c r="BB411" s="2">
        <f t="shared" si="97"/>
        <v>9</v>
      </c>
      <c r="BC411" s="2">
        <f t="shared" si="98"/>
        <v>4</v>
      </c>
      <c r="BD411" s="2">
        <f t="shared" si="99"/>
        <v>4</v>
      </c>
      <c r="BF411" s="5"/>
    </row>
    <row r="412" spans="7:58" x14ac:dyDescent="0.35">
      <c r="G412" s="79" t="s">
        <v>3</v>
      </c>
      <c r="H412" s="82" t="s">
        <v>128</v>
      </c>
      <c r="I412" s="79" t="s">
        <v>116</v>
      </c>
      <c r="J412" s="79" t="s">
        <v>117</v>
      </c>
      <c r="K412" s="79" t="s">
        <v>28</v>
      </c>
      <c r="L412" s="79" t="s">
        <v>28</v>
      </c>
      <c r="M412" s="2" t="s">
        <v>76</v>
      </c>
      <c r="N412" s="2">
        <v>21</v>
      </c>
      <c r="O412" s="6">
        <f t="shared" si="100"/>
        <v>7</v>
      </c>
      <c r="P412" s="2">
        <v>2</v>
      </c>
      <c r="Q412" s="2">
        <v>1</v>
      </c>
      <c r="R412" s="2">
        <v>2</v>
      </c>
      <c r="S412" s="2">
        <v>2</v>
      </c>
      <c r="T412" s="2">
        <v>0</v>
      </c>
      <c r="U412" s="2">
        <f t="shared" si="101"/>
        <v>3</v>
      </c>
      <c r="V412" s="2">
        <f t="shared" si="102"/>
        <v>2</v>
      </c>
      <c r="W412" s="2">
        <f t="shared" si="103"/>
        <v>2</v>
      </c>
      <c r="Y412" s="5"/>
      <c r="Z412" s="6">
        <f t="shared" si="104"/>
        <v>16</v>
      </c>
      <c r="AA412" s="2">
        <v>6</v>
      </c>
      <c r="AB412" s="2">
        <v>5</v>
      </c>
      <c r="AC412" s="2">
        <v>0</v>
      </c>
      <c r="AD412" s="2">
        <v>2</v>
      </c>
      <c r="AE412" s="2">
        <v>3</v>
      </c>
      <c r="AF412" s="2">
        <f t="shared" si="105"/>
        <v>11</v>
      </c>
      <c r="AG412" s="2">
        <f t="shared" si="106"/>
        <v>0</v>
      </c>
      <c r="AH412" s="2">
        <f t="shared" si="107"/>
        <v>5</v>
      </c>
      <c r="AJ412" s="5"/>
      <c r="AK412" s="2">
        <f t="shared" si="108"/>
        <v>14</v>
      </c>
      <c r="AL412" s="2">
        <v>10</v>
      </c>
      <c r="AM412" s="2">
        <v>2</v>
      </c>
      <c r="AN412" s="2">
        <v>1</v>
      </c>
      <c r="AO412" s="2">
        <v>1</v>
      </c>
      <c r="AP412" s="2">
        <v>0</v>
      </c>
      <c r="AQ412" s="2">
        <f t="shared" si="109"/>
        <v>12</v>
      </c>
      <c r="AR412" s="2">
        <f t="shared" si="110"/>
        <v>1</v>
      </c>
      <c r="AS412" s="2">
        <f t="shared" si="111"/>
        <v>1</v>
      </c>
      <c r="AV412" s="6">
        <f t="shared" si="96"/>
        <v>17</v>
      </c>
      <c r="AW412" s="2">
        <v>7</v>
      </c>
      <c r="AX412" s="2">
        <v>4</v>
      </c>
      <c r="AY412" s="2">
        <v>2</v>
      </c>
      <c r="AZ412" s="2">
        <v>2</v>
      </c>
      <c r="BA412" s="2">
        <v>2</v>
      </c>
      <c r="BB412" s="2">
        <f t="shared" si="97"/>
        <v>11</v>
      </c>
      <c r="BC412" s="2">
        <f t="shared" si="98"/>
        <v>2</v>
      </c>
      <c r="BD412" s="2">
        <f t="shared" si="99"/>
        <v>4</v>
      </c>
      <c r="BF412" s="5"/>
    </row>
    <row r="413" spans="7:58" x14ac:dyDescent="0.35">
      <c r="G413" s="79" t="s">
        <v>3</v>
      </c>
      <c r="H413" s="82" t="s">
        <v>128</v>
      </c>
      <c r="I413" s="79" t="s">
        <v>116</v>
      </c>
      <c r="J413" s="79" t="s">
        <v>117</v>
      </c>
      <c r="K413" s="79" t="s">
        <v>28</v>
      </c>
      <c r="L413" s="79" t="s">
        <v>28</v>
      </c>
      <c r="M413" s="2" t="s">
        <v>76</v>
      </c>
      <c r="N413" s="2">
        <v>22</v>
      </c>
      <c r="O413" s="6">
        <f t="shared" si="100"/>
        <v>7</v>
      </c>
      <c r="P413" s="2">
        <v>3</v>
      </c>
      <c r="Q413" s="2">
        <v>3</v>
      </c>
      <c r="R413" s="2">
        <v>1</v>
      </c>
      <c r="S413" s="2">
        <v>0</v>
      </c>
      <c r="T413" s="2">
        <v>0</v>
      </c>
      <c r="U413" s="2">
        <f t="shared" si="101"/>
        <v>6</v>
      </c>
      <c r="V413" s="2">
        <f t="shared" si="102"/>
        <v>1</v>
      </c>
      <c r="W413" s="2">
        <f t="shared" si="103"/>
        <v>0</v>
      </c>
      <c r="Y413" s="5"/>
      <c r="Z413" s="6">
        <f t="shared" si="104"/>
        <v>16</v>
      </c>
      <c r="AA413" s="2">
        <v>9</v>
      </c>
      <c r="AB413" s="2">
        <v>2</v>
      </c>
      <c r="AC413" s="2">
        <v>1</v>
      </c>
      <c r="AD413" s="2">
        <v>1</v>
      </c>
      <c r="AE413" s="2">
        <v>3</v>
      </c>
      <c r="AF413" s="2">
        <f t="shared" si="105"/>
        <v>11</v>
      </c>
      <c r="AG413" s="2">
        <f t="shared" si="106"/>
        <v>1</v>
      </c>
      <c r="AH413" s="2">
        <f t="shared" si="107"/>
        <v>4</v>
      </c>
      <c r="AJ413" s="5"/>
      <c r="AK413" s="2">
        <f t="shared" si="108"/>
        <v>14</v>
      </c>
      <c r="AL413" s="2">
        <v>12</v>
      </c>
      <c r="AM413" s="2">
        <v>1</v>
      </c>
      <c r="AN413" s="2">
        <v>0</v>
      </c>
      <c r="AO413" s="2">
        <v>0</v>
      </c>
      <c r="AP413" s="2">
        <v>1</v>
      </c>
      <c r="AQ413" s="2">
        <f t="shared" si="109"/>
        <v>13</v>
      </c>
      <c r="AR413" s="2">
        <f t="shared" si="110"/>
        <v>0</v>
      </c>
      <c r="AS413" s="2">
        <f t="shared" si="111"/>
        <v>1</v>
      </c>
      <c r="AV413" s="6">
        <f t="shared" si="96"/>
        <v>17</v>
      </c>
      <c r="AW413" s="2">
        <v>10</v>
      </c>
      <c r="AX413" s="2">
        <v>1</v>
      </c>
      <c r="AY413" s="2">
        <v>3</v>
      </c>
      <c r="AZ413" s="2">
        <v>2</v>
      </c>
      <c r="BA413" s="2">
        <v>1</v>
      </c>
      <c r="BB413" s="2">
        <f t="shared" si="97"/>
        <v>11</v>
      </c>
      <c r="BC413" s="2">
        <f t="shared" si="98"/>
        <v>3</v>
      </c>
      <c r="BD413" s="2">
        <f t="shared" si="99"/>
        <v>3</v>
      </c>
      <c r="BF413" s="5"/>
    </row>
    <row r="414" spans="7:58" x14ac:dyDescent="0.35">
      <c r="G414" s="79" t="s">
        <v>3</v>
      </c>
      <c r="H414" s="82" t="s">
        <v>128</v>
      </c>
      <c r="I414" s="79" t="s">
        <v>116</v>
      </c>
      <c r="J414" s="79" t="s">
        <v>117</v>
      </c>
      <c r="K414" s="79" t="s">
        <v>28</v>
      </c>
      <c r="L414" s="79" t="s">
        <v>28</v>
      </c>
      <c r="M414" s="2" t="s">
        <v>76</v>
      </c>
      <c r="N414" s="2">
        <v>23</v>
      </c>
      <c r="O414" s="6">
        <f t="shared" si="100"/>
        <v>7</v>
      </c>
      <c r="P414" s="2">
        <v>4</v>
      </c>
      <c r="Q414" s="2">
        <v>1</v>
      </c>
      <c r="R414" s="2">
        <v>1</v>
      </c>
      <c r="S414" s="2">
        <v>1</v>
      </c>
      <c r="T414" s="2">
        <v>0</v>
      </c>
      <c r="U414" s="2">
        <f t="shared" si="101"/>
        <v>5</v>
      </c>
      <c r="V414" s="2">
        <f t="shared" si="102"/>
        <v>1</v>
      </c>
      <c r="W414" s="2">
        <f t="shared" si="103"/>
        <v>1</v>
      </c>
      <c r="Y414" s="5"/>
      <c r="Z414" s="6">
        <f t="shared" si="104"/>
        <v>16</v>
      </c>
      <c r="AA414" s="2">
        <v>10</v>
      </c>
      <c r="AB414" s="2">
        <v>1</v>
      </c>
      <c r="AC414" s="2">
        <v>2</v>
      </c>
      <c r="AD414" s="2">
        <v>2</v>
      </c>
      <c r="AE414" s="2">
        <v>1</v>
      </c>
      <c r="AF414" s="2">
        <f t="shared" si="105"/>
        <v>11</v>
      </c>
      <c r="AG414" s="2">
        <f t="shared" si="106"/>
        <v>2</v>
      </c>
      <c r="AH414" s="2">
        <f t="shared" si="107"/>
        <v>3</v>
      </c>
      <c r="AJ414" s="5"/>
      <c r="AK414" s="2">
        <f t="shared" si="108"/>
        <v>14</v>
      </c>
      <c r="AL414" s="2">
        <v>11</v>
      </c>
      <c r="AM414" s="2">
        <v>2</v>
      </c>
      <c r="AN414" s="2">
        <v>1</v>
      </c>
      <c r="AO414" s="2">
        <v>0</v>
      </c>
      <c r="AP414" s="2">
        <v>0</v>
      </c>
      <c r="AQ414" s="2">
        <f t="shared" si="109"/>
        <v>13</v>
      </c>
      <c r="AR414" s="2">
        <f t="shared" si="110"/>
        <v>1</v>
      </c>
      <c r="AS414" s="2">
        <f t="shared" si="111"/>
        <v>0</v>
      </c>
      <c r="AV414" s="6">
        <f t="shared" si="96"/>
        <v>17</v>
      </c>
      <c r="AW414" s="2">
        <v>8</v>
      </c>
      <c r="AX414" s="2">
        <v>2</v>
      </c>
      <c r="AY414" s="2">
        <v>3</v>
      </c>
      <c r="AZ414" s="2">
        <v>2</v>
      </c>
      <c r="BA414" s="2">
        <v>2</v>
      </c>
      <c r="BB414" s="2">
        <f t="shared" si="97"/>
        <v>10</v>
      </c>
      <c r="BC414" s="2">
        <f t="shared" si="98"/>
        <v>3</v>
      </c>
      <c r="BD414" s="2">
        <f t="shared" si="99"/>
        <v>4</v>
      </c>
      <c r="BF414" s="5"/>
    </row>
    <row r="415" spans="7:58" x14ac:dyDescent="0.35">
      <c r="G415" s="79" t="s">
        <v>3</v>
      </c>
      <c r="H415" s="82" t="s">
        <v>128</v>
      </c>
      <c r="I415" s="79" t="s">
        <v>116</v>
      </c>
      <c r="J415" s="79" t="s">
        <v>117</v>
      </c>
      <c r="K415" s="79" t="s">
        <v>28</v>
      </c>
      <c r="L415" s="79" t="s">
        <v>28</v>
      </c>
      <c r="M415" s="2" t="s">
        <v>76</v>
      </c>
      <c r="N415" s="2">
        <v>24</v>
      </c>
      <c r="O415" s="6">
        <f t="shared" si="100"/>
        <v>7</v>
      </c>
      <c r="P415" s="2">
        <v>3</v>
      </c>
      <c r="Q415" s="2">
        <v>2</v>
      </c>
      <c r="R415" s="2">
        <v>1</v>
      </c>
      <c r="S415" s="2">
        <v>1</v>
      </c>
      <c r="T415" s="2">
        <v>0</v>
      </c>
      <c r="U415" s="2">
        <f t="shared" si="101"/>
        <v>5</v>
      </c>
      <c r="V415" s="2">
        <f t="shared" si="102"/>
        <v>1</v>
      </c>
      <c r="W415" s="2">
        <f t="shared" si="103"/>
        <v>1</v>
      </c>
      <c r="Y415" s="5"/>
      <c r="Z415" s="6">
        <f t="shared" si="104"/>
        <v>16</v>
      </c>
      <c r="AA415" s="2">
        <v>7</v>
      </c>
      <c r="AB415" s="2">
        <v>4</v>
      </c>
      <c r="AC415" s="2">
        <v>2</v>
      </c>
      <c r="AD415" s="2">
        <v>0</v>
      </c>
      <c r="AE415" s="2">
        <v>3</v>
      </c>
      <c r="AF415" s="2">
        <f t="shared" si="105"/>
        <v>11</v>
      </c>
      <c r="AG415" s="2">
        <f t="shared" si="106"/>
        <v>2</v>
      </c>
      <c r="AH415" s="2">
        <f t="shared" si="107"/>
        <v>3</v>
      </c>
      <c r="AJ415" s="5"/>
      <c r="AK415" s="2">
        <f t="shared" si="108"/>
        <v>14</v>
      </c>
      <c r="AL415" s="2">
        <v>9</v>
      </c>
      <c r="AM415" s="2">
        <v>4</v>
      </c>
      <c r="AN415" s="2">
        <v>0</v>
      </c>
      <c r="AO415" s="2">
        <v>1</v>
      </c>
      <c r="AP415" s="2">
        <v>0</v>
      </c>
      <c r="AQ415" s="2">
        <f t="shared" si="109"/>
        <v>13</v>
      </c>
      <c r="AR415" s="2">
        <f t="shared" si="110"/>
        <v>0</v>
      </c>
      <c r="AS415" s="2">
        <f t="shared" si="111"/>
        <v>1</v>
      </c>
      <c r="AV415" s="6">
        <f t="shared" si="96"/>
        <v>17</v>
      </c>
      <c r="AW415" s="2">
        <v>7</v>
      </c>
      <c r="AX415" s="2">
        <v>4</v>
      </c>
      <c r="AY415" s="2">
        <v>3</v>
      </c>
      <c r="AZ415" s="2">
        <v>2</v>
      </c>
      <c r="BA415" s="2">
        <v>1</v>
      </c>
      <c r="BB415" s="2">
        <f t="shared" si="97"/>
        <v>11</v>
      </c>
      <c r="BC415" s="2">
        <f t="shared" si="98"/>
        <v>3</v>
      </c>
      <c r="BD415" s="2">
        <f t="shared" si="99"/>
        <v>3</v>
      </c>
      <c r="BF415" s="5"/>
    </row>
    <row r="416" spans="7:58" x14ac:dyDescent="0.35">
      <c r="G416" s="79" t="s">
        <v>3</v>
      </c>
      <c r="H416" s="82" t="s">
        <v>128</v>
      </c>
      <c r="I416" s="79" t="s">
        <v>116</v>
      </c>
      <c r="J416" s="79" t="s">
        <v>117</v>
      </c>
      <c r="K416" s="79" t="s">
        <v>28</v>
      </c>
      <c r="L416" s="79" t="s">
        <v>28</v>
      </c>
      <c r="M416" s="2" t="s">
        <v>76</v>
      </c>
      <c r="N416" s="2">
        <v>25</v>
      </c>
      <c r="O416" s="6">
        <f t="shared" si="100"/>
        <v>7</v>
      </c>
      <c r="P416" s="2">
        <v>3</v>
      </c>
      <c r="Q416" s="2">
        <v>2</v>
      </c>
      <c r="R416" s="2">
        <v>1</v>
      </c>
      <c r="S416" s="2">
        <v>1</v>
      </c>
      <c r="T416" s="2">
        <v>0</v>
      </c>
      <c r="U416" s="2">
        <f t="shared" si="101"/>
        <v>5</v>
      </c>
      <c r="V416" s="2">
        <f t="shared" si="102"/>
        <v>1</v>
      </c>
      <c r="W416" s="2">
        <f t="shared" si="103"/>
        <v>1</v>
      </c>
      <c r="Y416" s="5"/>
      <c r="Z416" s="6">
        <f t="shared" si="104"/>
        <v>16</v>
      </c>
      <c r="AA416" s="2">
        <v>6</v>
      </c>
      <c r="AB416" s="2">
        <v>4</v>
      </c>
      <c r="AC416" s="2">
        <v>2</v>
      </c>
      <c r="AD416" s="2">
        <v>1</v>
      </c>
      <c r="AE416" s="2">
        <v>3</v>
      </c>
      <c r="AF416" s="2">
        <f t="shared" si="105"/>
        <v>10</v>
      </c>
      <c r="AG416" s="2">
        <f t="shared" si="106"/>
        <v>2</v>
      </c>
      <c r="AH416" s="2">
        <f t="shared" si="107"/>
        <v>4</v>
      </c>
      <c r="AJ416" s="5"/>
      <c r="AK416" s="2">
        <f t="shared" si="108"/>
        <v>14</v>
      </c>
      <c r="AL416" s="2">
        <v>10</v>
      </c>
      <c r="AM416" s="2">
        <v>1</v>
      </c>
      <c r="AN416" s="2">
        <v>1</v>
      </c>
      <c r="AO416" s="2">
        <v>2</v>
      </c>
      <c r="AP416" s="2">
        <v>0</v>
      </c>
      <c r="AQ416" s="2">
        <f t="shared" si="109"/>
        <v>11</v>
      </c>
      <c r="AR416" s="2">
        <f t="shared" si="110"/>
        <v>1</v>
      </c>
      <c r="AS416" s="2">
        <f t="shared" si="111"/>
        <v>2</v>
      </c>
      <c r="AV416" s="6">
        <f t="shared" ref="AV416:AV479" si="112">SUM(BB416:BD416)</f>
        <v>17</v>
      </c>
      <c r="AW416" s="2">
        <v>4</v>
      </c>
      <c r="AX416" s="2">
        <v>5</v>
      </c>
      <c r="AY416" s="2">
        <v>4</v>
      </c>
      <c r="AZ416" s="2">
        <v>3</v>
      </c>
      <c r="BA416" s="2">
        <v>1</v>
      </c>
      <c r="BB416" s="2">
        <f t="shared" ref="BB416:BB479" si="113">AW416+AX416</f>
        <v>9</v>
      </c>
      <c r="BC416" s="2">
        <f t="shared" ref="BC416:BC479" si="114">AY416</f>
        <v>4</v>
      </c>
      <c r="BD416" s="2">
        <f t="shared" ref="BD416:BD479" si="115">AZ416+BA416</f>
        <v>4</v>
      </c>
      <c r="BF416" s="5"/>
    </row>
    <row r="417" spans="7:58" x14ac:dyDescent="0.35">
      <c r="G417" s="79" t="s">
        <v>3</v>
      </c>
      <c r="H417" s="82" t="s">
        <v>128</v>
      </c>
      <c r="I417" s="79" t="s">
        <v>116</v>
      </c>
      <c r="J417" s="79" t="s">
        <v>117</v>
      </c>
      <c r="K417" s="79" t="s">
        <v>28</v>
      </c>
      <c r="L417" s="79" t="s">
        <v>28</v>
      </c>
      <c r="M417" s="2" t="s">
        <v>76</v>
      </c>
      <c r="N417" s="2">
        <v>26</v>
      </c>
      <c r="O417" s="6">
        <f t="shared" si="100"/>
        <v>7</v>
      </c>
      <c r="P417" s="2">
        <v>3</v>
      </c>
      <c r="Q417" s="2">
        <v>1</v>
      </c>
      <c r="R417" s="2">
        <v>1</v>
      </c>
      <c r="S417" s="2">
        <v>2</v>
      </c>
      <c r="T417" s="2">
        <v>0</v>
      </c>
      <c r="U417" s="2">
        <f t="shared" si="101"/>
        <v>4</v>
      </c>
      <c r="V417" s="2">
        <f t="shared" si="102"/>
        <v>1</v>
      </c>
      <c r="W417" s="2">
        <f t="shared" si="103"/>
        <v>2</v>
      </c>
      <c r="Y417" s="5"/>
      <c r="Z417" s="6">
        <f t="shared" si="104"/>
        <v>16</v>
      </c>
      <c r="AA417" s="2">
        <v>8</v>
      </c>
      <c r="AB417" s="2">
        <v>3</v>
      </c>
      <c r="AC417" s="2">
        <v>0</v>
      </c>
      <c r="AD417" s="2">
        <v>3</v>
      </c>
      <c r="AE417" s="2">
        <v>2</v>
      </c>
      <c r="AF417" s="2">
        <f t="shared" si="105"/>
        <v>11</v>
      </c>
      <c r="AG417" s="2">
        <f t="shared" si="106"/>
        <v>0</v>
      </c>
      <c r="AH417" s="2">
        <f t="shared" si="107"/>
        <v>5</v>
      </c>
      <c r="AJ417" s="5"/>
      <c r="AK417" s="2">
        <f t="shared" si="108"/>
        <v>14</v>
      </c>
      <c r="AL417" s="2">
        <v>9</v>
      </c>
      <c r="AM417" s="2">
        <v>3</v>
      </c>
      <c r="AN417" s="2">
        <v>1</v>
      </c>
      <c r="AO417" s="2">
        <v>1</v>
      </c>
      <c r="AP417" s="2">
        <v>0</v>
      </c>
      <c r="AQ417" s="2">
        <f t="shared" si="109"/>
        <v>12</v>
      </c>
      <c r="AR417" s="2">
        <f t="shared" si="110"/>
        <v>1</v>
      </c>
      <c r="AS417" s="2">
        <f t="shared" si="111"/>
        <v>1</v>
      </c>
      <c r="AV417" s="6">
        <f t="shared" si="112"/>
        <v>17</v>
      </c>
      <c r="AW417" s="2">
        <v>6</v>
      </c>
      <c r="AX417" s="2">
        <v>5</v>
      </c>
      <c r="AY417" s="2">
        <v>1</v>
      </c>
      <c r="AZ417" s="2">
        <v>4</v>
      </c>
      <c r="BA417" s="2">
        <v>1</v>
      </c>
      <c r="BB417" s="2">
        <f t="shared" si="113"/>
        <v>11</v>
      </c>
      <c r="BC417" s="2">
        <f t="shared" si="114"/>
        <v>1</v>
      </c>
      <c r="BD417" s="2">
        <f t="shared" si="115"/>
        <v>5</v>
      </c>
      <c r="BF417" s="5"/>
    </row>
    <row r="418" spans="7:58" x14ac:dyDescent="0.35">
      <c r="G418" s="79" t="s">
        <v>3</v>
      </c>
      <c r="H418" s="82" t="s">
        <v>128</v>
      </c>
      <c r="I418" s="79" t="s">
        <v>116</v>
      </c>
      <c r="J418" s="79" t="s">
        <v>117</v>
      </c>
      <c r="K418" s="79" t="s">
        <v>28</v>
      </c>
      <c r="L418" s="79" t="s">
        <v>28</v>
      </c>
      <c r="M418" s="2" t="s">
        <v>76</v>
      </c>
      <c r="N418" s="2">
        <v>27</v>
      </c>
      <c r="O418" s="6">
        <f t="shared" si="100"/>
        <v>7</v>
      </c>
      <c r="P418" s="2">
        <v>2</v>
      </c>
      <c r="Q418" s="2">
        <v>2</v>
      </c>
      <c r="R418" s="2">
        <v>2</v>
      </c>
      <c r="S418" s="2">
        <v>1</v>
      </c>
      <c r="T418" s="2">
        <v>0</v>
      </c>
      <c r="U418" s="2">
        <f t="shared" si="101"/>
        <v>4</v>
      </c>
      <c r="V418" s="2">
        <f t="shared" si="102"/>
        <v>2</v>
      </c>
      <c r="W418" s="2">
        <f t="shared" si="103"/>
        <v>1</v>
      </c>
      <c r="Y418" s="5"/>
      <c r="Z418" s="6">
        <f t="shared" si="104"/>
        <v>16</v>
      </c>
      <c r="AA418" s="2">
        <v>8</v>
      </c>
      <c r="AB418" s="2">
        <v>3</v>
      </c>
      <c r="AC418" s="2">
        <v>1</v>
      </c>
      <c r="AD418" s="2">
        <v>1</v>
      </c>
      <c r="AE418" s="2">
        <v>3</v>
      </c>
      <c r="AF418" s="2">
        <f t="shared" si="105"/>
        <v>11</v>
      </c>
      <c r="AG418" s="2">
        <f t="shared" si="106"/>
        <v>1</v>
      </c>
      <c r="AH418" s="2">
        <f t="shared" si="107"/>
        <v>4</v>
      </c>
      <c r="AJ418" s="5"/>
      <c r="AK418" s="2">
        <f t="shared" si="108"/>
        <v>14</v>
      </c>
      <c r="AL418" s="2">
        <v>10</v>
      </c>
      <c r="AM418" s="2">
        <v>3</v>
      </c>
      <c r="AN418" s="2">
        <v>0</v>
      </c>
      <c r="AO418" s="2">
        <v>1</v>
      </c>
      <c r="AP418" s="2">
        <v>0</v>
      </c>
      <c r="AQ418" s="2">
        <f t="shared" si="109"/>
        <v>13</v>
      </c>
      <c r="AR418" s="2">
        <f t="shared" si="110"/>
        <v>0</v>
      </c>
      <c r="AS418" s="2">
        <f t="shared" si="111"/>
        <v>1</v>
      </c>
      <c r="AV418" s="6">
        <f t="shared" si="112"/>
        <v>17</v>
      </c>
      <c r="AW418" s="2">
        <v>5</v>
      </c>
      <c r="AX418" s="2">
        <v>7</v>
      </c>
      <c r="AY418" s="2">
        <v>2</v>
      </c>
      <c r="AZ418" s="2">
        <v>2</v>
      </c>
      <c r="BA418" s="2">
        <v>1</v>
      </c>
      <c r="BB418" s="2">
        <f t="shared" si="113"/>
        <v>12</v>
      </c>
      <c r="BC418" s="2">
        <f t="shared" si="114"/>
        <v>2</v>
      </c>
      <c r="BD418" s="2">
        <f t="shared" si="115"/>
        <v>3</v>
      </c>
      <c r="BF418" s="5"/>
    </row>
    <row r="419" spans="7:58" x14ac:dyDescent="0.35">
      <c r="G419" s="79" t="s">
        <v>3</v>
      </c>
      <c r="H419" s="82" t="s">
        <v>128</v>
      </c>
      <c r="I419" s="79" t="s">
        <v>116</v>
      </c>
      <c r="J419" s="79" t="s">
        <v>117</v>
      </c>
      <c r="K419" s="79" t="s">
        <v>28</v>
      </c>
      <c r="L419" s="79" t="s">
        <v>28</v>
      </c>
      <c r="M419" s="2" t="s">
        <v>76</v>
      </c>
      <c r="N419" s="2">
        <v>28</v>
      </c>
      <c r="O419" s="6">
        <f t="shared" si="100"/>
        <v>7</v>
      </c>
      <c r="P419" s="2">
        <v>4</v>
      </c>
      <c r="Q419" s="2">
        <v>2</v>
      </c>
      <c r="R419" s="2">
        <v>1</v>
      </c>
      <c r="S419" s="2">
        <v>0</v>
      </c>
      <c r="T419" s="2">
        <v>0</v>
      </c>
      <c r="U419" s="2">
        <f t="shared" si="101"/>
        <v>6</v>
      </c>
      <c r="V419" s="2">
        <f t="shared" si="102"/>
        <v>1</v>
      </c>
      <c r="W419" s="2">
        <f t="shared" si="103"/>
        <v>0</v>
      </c>
      <c r="Y419" s="5"/>
      <c r="Z419" s="6">
        <f t="shared" si="104"/>
        <v>16</v>
      </c>
      <c r="AA419" s="2">
        <v>8</v>
      </c>
      <c r="AB419" s="2">
        <v>4</v>
      </c>
      <c r="AC419" s="2">
        <v>3</v>
      </c>
      <c r="AD419" s="2">
        <v>0</v>
      </c>
      <c r="AE419" s="2">
        <v>1</v>
      </c>
      <c r="AF419" s="2">
        <f t="shared" si="105"/>
        <v>12</v>
      </c>
      <c r="AG419" s="2">
        <f t="shared" si="106"/>
        <v>3</v>
      </c>
      <c r="AH419" s="2">
        <f t="shared" si="107"/>
        <v>1</v>
      </c>
      <c r="AJ419" s="5"/>
      <c r="AK419" s="2">
        <f t="shared" si="108"/>
        <v>14</v>
      </c>
      <c r="AL419" s="2">
        <v>10</v>
      </c>
      <c r="AM419" s="2">
        <v>4</v>
      </c>
      <c r="AN419" s="2">
        <v>0</v>
      </c>
      <c r="AO419" s="2">
        <v>0</v>
      </c>
      <c r="AP419" s="2">
        <v>0</v>
      </c>
      <c r="AQ419" s="2">
        <f t="shared" si="109"/>
        <v>14</v>
      </c>
      <c r="AR419" s="2">
        <f t="shared" si="110"/>
        <v>0</v>
      </c>
      <c r="AS419" s="2">
        <f t="shared" si="111"/>
        <v>0</v>
      </c>
      <c r="AV419" s="6">
        <f t="shared" si="112"/>
        <v>17</v>
      </c>
      <c r="AW419" s="2">
        <v>12</v>
      </c>
      <c r="AX419" s="2">
        <v>2</v>
      </c>
      <c r="AY419" s="2">
        <v>2</v>
      </c>
      <c r="AZ419" s="2">
        <v>0</v>
      </c>
      <c r="BA419" s="2">
        <v>1</v>
      </c>
      <c r="BB419" s="2">
        <f t="shared" si="113"/>
        <v>14</v>
      </c>
      <c r="BC419" s="2">
        <f t="shared" si="114"/>
        <v>2</v>
      </c>
      <c r="BD419" s="2">
        <f t="shared" si="115"/>
        <v>1</v>
      </c>
      <c r="BF419" s="5"/>
    </row>
    <row r="420" spans="7:58" x14ac:dyDescent="0.35">
      <c r="G420" s="79" t="s">
        <v>3</v>
      </c>
      <c r="H420" s="82" t="s">
        <v>128</v>
      </c>
      <c r="I420" s="79" t="s">
        <v>116</v>
      </c>
      <c r="J420" s="79" t="s">
        <v>117</v>
      </c>
      <c r="K420" s="79" t="s">
        <v>28</v>
      </c>
      <c r="L420" s="79" t="s">
        <v>28</v>
      </c>
      <c r="M420" s="2" t="s">
        <v>76</v>
      </c>
      <c r="N420" s="2">
        <v>29</v>
      </c>
      <c r="O420" s="6">
        <f t="shared" si="100"/>
        <v>7</v>
      </c>
      <c r="P420" s="2">
        <v>1</v>
      </c>
      <c r="Q420" s="2">
        <v>4</v>
      </c>
      <c r="R420" s="2">
        <v>2</v>
      </c>
      <c r="S420" s="2">
        <v>0</v>
      </c>
      <c r="T420" s="2">
        <v>0</v>
      </c>
      <c r="U420" s="2">
        <f t="shared" si="101"/>
        <v>5</v>
      </c>
      <c r="V420" s="2">
        <f t="shared" si="102"/>
        <v>2</v>
      </c>
      <c r="W420" s="2">
        <f t="shared" si="103"/>
        <v>0</v>
      </c>
      <c r="Y420" s="5"/>
      <c r="Z420" s="6">
        <f t="shared" si="104"/>
        <v>16</v>
      </c>
      <c r="AA420" s="2">
        <v>5</v>
      </c>
      <c r="AB420" s="2">
        <v>4</v>
      </c>
      <c r="AC420" s="2">
        <v>3</v>
      </c>
      <c r="AD420" s="2">
        <v>2</v>
      </c>
      <c r="AE420" s="2">
        <v>2</v>
      </c>
      <c r="AF420" s="2">
        <f t="shared" si="105"/>
        <v>9</v>
      </c>
      <c r="AG420" s="2">
        <f t="shared" si="106"/>
        <v>3</v>
      </c>
      <c r="AH420" s="2">
        <f t="shared" si="107"/>
        <v>4</v>
      </c>
      <c r="AJ420" s="5"/>
      <c r="AK420" s="2">
        <f t="shared" si="108"/>
        <v>14</v>
      </c>
      <c r="AL420" s="2">
        <v>8</v>
      </c>
      <c r="AM420" s="2">
        <v>4</v>
      </c>
      <c r="AN420" s="2">
        <v>0</v>
      </c>
      <c r="AO420" s="2">
        <v>2</v>
      </c>
      <c r="AP420" s="2">
        <v>0</v>
      </c>
      <c r="AQ420" s="2">
        <f t="shared" si="109"/>
        <v>12</v>
      </c>
      <c r="AR420" s="2">
        <f t="shared" si="110"/>
        <v>0</v>
      </c>
      <c r="AS420" s="2">
        <f t="shared" si="111"/>
        <v>2</v>
      </c>
      <c r="AV420" s="6">
        <f t="shared" si="112"/>
        <v>17</v>
      </c>
      <c r="AW420" s="2">
        <v>5</v>
      </c>
      <c r="AX420" s="2">
        <v>8</v>
      </c>
      <c r="AY420" s="2">
        <v>0</v>
      </c>
      <c r="AZ420" s="2">
        <v>2</v>
      </c>
      <c r="BA420" s="2">
        <v>2</v>
      </c>
      <c r="BB420" s="2">
        <f t="shared" si="113"/>
        <v>13</v>
      </c>
      <c r="BC420" s="2">
        <f t="shared" si="114"/>
        <v>0</v>
      </c>
      <c r="BD420" s="2">
        <f t="shared" si="115"/>
        <v>4</v>
      </c>
      <c r="BF420" s="5"/>
    </row>
    <row r="421" spans="7:58" x14ac:dyDescent="0.35">
      <c r="G421" s="79" t="s">
        <v>3</v>
      </c>
      <c r="H421" s="82" t="s">
        <v>128</v>
      </c>
      <c r="I421" s="79" t="s">
        <v>116</v>
      </c>
      <c r="J421" s="79" t="s">
        <v>117</v>
      </c>
      <c r="K421" s="79" t="s">
        <v>28</v>
      </c>
      <c r="L421" s="79" t="s">
        <v>28</v>
      </c>
      <c r="M421" s="2" t="s">
        <v>76</v>
      </c>
      <c r="N421" s="2">
        <v>30</v>
      </c>
      <c r="O421" s="6">
        <f t="shared" si="100"/>
        <v>7</v>
      </c>
      <c r="P421" s="2">
        <v>3</v>
      </c>
      <c r="Q421" s="2">
        <v>2</v>
      </c>
      <c r="R421" s="2">
        <v>1</v>
      </c>
      <c r="S421" s="2">
        <v>1</v>
      </c>
      <c r="T421" s="2">
        <v>0</v>
      </c>
      <c r="U421" s="2">
        <f t="shared" si="101"/>
        <v>5</v>
      </c>
      <c r="V421" s="2">
        <f t="shared" si="102"/>
        <v>1</v>
      </c>
      <c r="W421" s="2">
        <f t="shared" si="103"/>
        <v>1</v>
      </c>
      <c r="Y421" s="5"/>
      <c r="Z421" s="6">
        <f t="shared" si="104"/>
        <v>16</v>
      </c>
      <c r="AA421" s="2">
        <v>7</v>
      </c>
      <c r="AB421" s="2">
        <v>5</v>
      </c>
      <c r="AC421" s="2">
        <v>1</v>
      </c>
      <c r="AD421" s="2">
        <v>0</v>
      </c>
      <c r="AE421" s="2">
        <v>3</v>
      </c>
      <c r="AF421" s="2">
        <f t="shared" si="105"/>
        <v>12</v>
      </c>
      <c r="AG421" s="2">
        <f t="shared" si="106"/>
        <v>1</v>
      </c>
      <c r="AH421" s="2">
        <f t="shared" si="107"/>
        <v>3</v>
      </c>
      <c r="AJ421" s="5"/>
      <c r="AK421" s="2">
        <f t="shared" si="108"/>
        <v>14</v>
      </c>
      <c r="AL421" s="2">
        <v>9</v>
      </c>
      <c r="AM421" s="2">
        <v>2</v>
      </c>
      <c r="AN421" s="2">
        <v>2</v>
      </c>
      <c r="AO421" s="2">
        <v>1</v>
      </c>
      <c r="AP421" s="2">
        <v>0</v>
      </c>
      <c r="AQ421" s="2">
        <f t="shared" si="109"/>
        <v>11</v>
      </c>
      <c r="AR421" s="2">
        <f t="shared" si="110"/>
        <v>2</v>
      </c>
      <c r="AS421" s="2">
        <f t="shared" si="111"/>
        <v>1</v>
      </c>
      <c r="AV421" s="6">
        <f t="shared" si="112"/>
        <v>17</v>
      </c>
      <c r="AW421" s="2">
        <v>8</v>
      </c>
      <c r="AX421" s="2">
        <v>4</v>
      </c>
      <c r="AY421" s="2">
        <v>2</v>
      </c>
      <c r="AZ421" s="2">
        <v>2</v>
      </c>
      <c r="BA421" s="2">
        <v>1</v>
      </c>
      <c r="BB421" s="2">
        <f t="shared" si="113"/>
        <v>12</v>
      </c>
      <c r="BC421" s="2">
        <f t="shared" si="114"/>
        <v>2</v>
      </c>
      <c r="BD421" s="2">
        <f t="shared" si="115"/>
        <v>3</v>
      </c>
      <c r="BF421" s="5"/>
    </row>
    <row r="422" spans="7:58" x14ac:dyDescent="0.35">
      <c r="G422" s="79" t="s">
        <v>3</v>
      </c>
      <c r="H422" s="82" t="s">
        <v>128</v>
      </c>
      <c r="I422" s="79" t="s">
        <v>116</v>
      </c>
      <c r="J422" s="79" t="s">
        <v>117</v>
      </c>
      <c r="K422" s="79" t="s">
        <v>135</v>
      </c>
      <c r="L422" s="79" t="s">
        <v>135</v>
      </c>
      <c r="M422" s="2" t="s">
        <v>3</v>
      </c>
      <c r="N422" s="2">
        <v>1</v>
      </c>
      <c r="O422" s="6">
        <f t="shared" si="100"/>
        <v>16</v>
      </c>
      <c r="P422" s="2">
        <v>1</v>
      </c>
      <c r="Q422" s="2">
        <v>7</v>
      </c>
      <c r="R422" s="2">
        <v>5</v>
      </c>
      <c r="S422" s="2">
        <v>3</v>
      </c>
      <c r="T422" s="2">
        <v>0</v>
      </c>
      <c r="U422" s="2">
        <f t="shared" si="101"/>
        <v>8</v>
      </c>
      <c r="V422" s="2">
        <f t="shared" si="102"/>
        <v>5</v>
      </c>
      <c r="W422" s="2">
        <f t="shared" si="103"/>
        <v>3</v>
      </c>
      <c r="X422" s="2">
        <f>MAX(O422:O451)</f>
        <v>16</v>
      </c>
      <c r="Y422" s="5">
        <v>55</v>
      </c>
      <c r="Z422" s="6">
        <f t="shared" si="104"/>
        <v>16</v>
      </c>
      <c r="AA422" s="2">
        <v>3</v>
      </c>
      <c r="AB422" s="2">
        <v>8</v>
      </c>
      <c r="AC422" s="2">
        <v>4</v>
      </c>
      <c r="AD422" s="2">
        <v>1</v>
      </c>
      <c r="AE422" s="2">
        <v>0</v>
      </c>
      <c r="AF422" s="2">
        <f t="shared" si="105"/>
        <v>11</v>
      </c>
      <c r="AG422" s="2">
        <f t="shared" si="106"/>
        <v>4</v>
      </c>
      <c r="AH422" s="2">
        <f t="shared" si="107"/>
        <v>1</v>
      </c>
      <c r="AI422" s="2">
        <f>MAX(Z422:Z451)</f>
        <v>16</v>
      </c>
      <c r="AJ422" s="5">
        <v>72</v>
      </c>
      <c r="AK422" s="2">
        <f t="shared" si="108"/>
        <v>27</v>
      </c>
      <c r="AL422" s="2">
        <v>9</v>
      </c>
      <c r="AM422" s="2">
        <v>11</v>
      </c>
      <c r="AN422" s="2">
        <v>4</v>
      </c>
      <c r="AO422" s="2">
        <v>2</v>
      </c>
      <c r="AP422" s="2">
        <v>1</v>
      </c>
      <c r="AQ422" s="2">
        <f t="shared" si="109"/>
        <v>20</v>
      </c>
      <c r="AR422" s="2">
        <f t="shared" si="110"/>
        <v>4</v>
      </c>
      <c r="AS422" s="2">
        <f t="shared" si="111"/>
        <v>3</v>
      </c>
      <c r="AT422" s="2">
        <f>ROUND(SUM(AK422:AK451)/30,0)</f>
        <v>27</v>
      </c>
      <c r="AU422" s="2">
        <v>70</v>
      </c>
      <c r="AV422" s="6">
        <f t="shared" si="112"/>
        <v>34</v>
      </c>
      <c r="AW422" s="2">
        <v>7</v>
      </c>
      <c r="AX422" s="2">
        <v>16</v>
      </c>
      <c r="AY422" s="2">
        <v>6</v>
      </c>
      <c r="AZ422" s="2">
        <v>5</v>
      </c>
      <c r="BA422" s="2">
        <v>0</v>
      </c>
      <c r="BB422" s="2">
        <f t="shared" si="113"/>
        <v>23</v>
      </c>
      <c r="BC422" s="2">
        <f t="shared" si="114"/>
        <v>6</v>
      </c>
      <c r="BD422" s="2">
        <f t="shared" si="115"/>
        <v>5</v>
      </c>
      <c r="BE422" s="2">
        <f>ROUND(SUM(AV422:AV451)/30,0)</f>
        <v>34</v>
      </c>
      <c r="BF422" s="5">
        <v>70</v>
      </c>
    </row>
    <row r="423" spans="7:58" x14ac:dyDescent="0.35">
      <c r="G423" s="79" t="s">
        <v>3</v>
      </c>
      <c r="H423" s="82" t="s">
        <v>128</v>
      </c>
      <c r="I423" s="79" t="s">
        <v>116</v>
      </c>
      <c r="J423" s="79" t="s">
        <v>117</v>
      </c>
      <c r="K423" s="79" t="s">
        <v>135</v>
      </c>
      <c r="L423" s="79" t="s">
        <v>135</v>
      </c>
      <c r="M423" s="2" t="s">
        <v>3</v>
      </c>
      <c r="N423" s="2">
        <v>2</v>
      </c>
      <c r="O423" s="6">
        <f t="shared" si="100"/>
        <v>16</v>
      </c>
      <c r="P423" s="2">
        <v>1</v>
      </c>
      <c r="Q423" s="2">
        <v>5</v>
      </c>
      <c r="R423" s="2">
        <v>3</v>
      </c>
      <c r="S423" s="2">
        <v>7</v>
      </c>
      <c r="T423" s="2">
        <v>0</v>
      </c>
      <c r="U423" s="2">
        <f t="shared" si="101"/>
        <v>6</v>
      </c>
      <c r="V423" s="2">
        <f t="shared" si="102"/>
        <v>3</v>
      </c>
      <c r="W423" s="2">
        <f t="shared" si="103"/>
        <v>7</v>
      </c>
      <c r="Y423" s="5"/>
      <c r="Z423" s="6">
        <f t="shared" si="104"/>
        <v>16</v>
      </c>
      <c r="AA423" s="2">
        <v>1</v>
      </c>
      <c r="AB423" s="2">
        <v>3</v>
      </c>
      <c r="AC423" s="2">
        <v>6</v>
      </c>
      <c r="AD423" s="2">
        <v>6</v>
      </c>
      <c r="AE423" s="2">
        <v>0</v>
      </c>
      <c r="AF423" s="2">
        <f t="shared" si="105"/>
        <v>4</v>
      </c>
      <c r="AG423" s="2">
        <f t="shared" si="106"/>
        <v>6</v>
      </c>
      <c r="AH423" s="2">
        <f t="shared" si="107"/>
        <v>6</v>
      </c>
      <c r="AJ423" s="5"/>
      <c r="AK423" s="2">
        <f t="shared" si="108"/>
        <v>27</v>
      </c>
      <c r="AL423" s="2">
        <v>5</v>
      </c>
      <c r="AM423" s="2">
        <v>8</v>
      </c>
      <c r="AN423" s="2">
        <v>4</v>
      </c>
      <c r="AO423" s="2">
        <v>8</v>
      </c>
      <c r="AP423" s="2">
        <v>2</v>
      </c>
      <c r="AQ423" s="2">
        <f t="shared" si="109"/>
        <v>13</v>
      </c>
      <c r="AR423" s="2">
        <f t="shared" si="110"/>
        <v>4</v>
      </c>
      <c r="AS423" s="2">
        <f t="shared" si="111"/>
        <v>10</v>
      </c>
      <c r="AV423" s="6">
        <f t="shared" si="112"/>
        <v>34</v>
      </c>
      <c r="AW423" s="2">
        <v>3</v>
      </c>
      <c r="AX423" s="2">
        <v>8</v>
      </c>
      <c r="AY423" s="2">
        <v>18</v>
      </c>
      <c r="AZ423" s="2">
        <v>4</v>
      </c>
      <c r="BA423" s="2">
        <v>1</v>
      </c>
      <c r="BB423" s="2">
        <f t="shared" si="113"/>
        <v>11</v>
      </c>
      <c r="BC423" s="2">
        <f t="shared" si="114"/>
        <v>18</v>
      </c>
      <c r="BD423" s="2">
        <f t="shared" si="115"/>
        <v>5</v>
      </c>
      <c r="BF423" s="5"/>
    </row>
    <row r="424" spans="7:58" x14ac:dyDescent="0.35">
      <c r="G424" s="79" t="s">
        <v>3</v>
      </c>
      <c r="H424" s="82" t="s">
        <v>128</v>
      </c>
      <c r="I424" s="79" t="s">
        <v>116</v>
      </c>
      <c r="J424" s="79" t="s">
        <v>117</v>
      </c>
      <c r="K424" s="79" t="s">
        <v>135</v>
      </c>
      <c r="L424" s="79" t="s">
        <v>135</v>
      </c>
      <c r="M424" s="2" t="s">
        <v>3</v>
      </c>
      <c r="N424" s="2">
        <v>3</v>
      </c>
      <c r="O424" s="6">
        <f t="shared" si="100"/>
        <v>16</v>
      </c>
      <c r="P424" s="2">
        <v>8</v>
      </c>
      <c r="Q424" s="2">
        <v>7</v>
      </c>
      <c r="R424" s="2">
        <v>1</v>
      </c>
      <c r="S424" s="2">
        <v>0</v>
      </c>
      <c r="T424" s="2">
        <v>0</v>
      </c>
      <c r="U424" s="2">
        <f t="shared" si="101"/>
        <v>15</v>
      </c>
      <c r="V424" s="2">
        <f t="shared" si="102"/>
        <v>1</v>
      </c>
      <c r="W424" s="2">
        <f t="shared" si="103"/>
        <v>0</v>
      </c>
      <c r="Y424" s="5"/>
      <c r="Z424" s="6">
        <f t="shared" si="104"/>
        <v>16</v>
      </c>
      <c r="AA424" s="2">
        <v>7</v>
      </c>
      <c r="AB424" s="2">
        <v>6</v>
      </c>
      <c r="AC424" s="2">
        <v>2</v>
      </c>
      <c r="AD424" s="2">
        <v>1</v>
      </c>
      <c r="AE424" s="2">
        <v>0</v>
      </c>
      <c r="AF424" s="2">
        <f t="shared" si="105"/>
        <v>13</v>
      </c>
      <c r="AG424" s="2">
        <f t="shared" si="106"/>
        <v>2</v>
      </c>
      <c r="AH424" s="2">
        <f t="shared" si="107"/>
        <v>1</v>
      </c>
      <c r="AJ424" s="5"/>
      <c r="AK424" s="2">
        <f t="shared" si="108"/>
        <v>27</v>
      </c>
      <c r="AL424" s="2">
        <v>15</v>
      </c>
      <c r="AM424" s="2">
        <v>9</v>
      </c>
      <c r="AN424" s="2">
        <v>2</v>
      </c>
      <c r="AO424" s="2">
        <v>1</v>
      </c>
      <c r="AP424" s="2">
        <v>0</v>
      </c>
      <c r="AQ424" s="2">
        <f t="shared" si="109"/>
        <v>24</v>
      </c>
      <c r="AR424" s="2">
        <f t="shared" si="110"/>
        <v>2</v>
      </c>
      <c r="AS424" s="2">
        <f t="shared" si="111"/>
        <v>1</v>
      </c>
      <c r="AV424" s="6">
        <f t="shared" si="112"/>
        <v>34</v>
      </c>
      <c r="AW424" s="2">
        <v>23</v>
      </c>
      <c r="AX424" s="2">
        <v>8</v>
      </c>
      <c r="AY424" s="2">
        <v>3</v>
      </c>
      <c r="AZ424" s="2">
        <v>0</v>
      </c>
      <c r="BA424" s="2">
        <v>0</v>
      </c>
      <c r="BB424" s="2">
        <f t="shared" si="113"/>
        <v>31</v>
      </c>
      <c r="BC424" s="2">
        <f t="shared" si="114"/>
        <v>3</v>
      </c>
      <c r="BD424" s="2">
        <f t="shared" si="115"/>
        <v>0</v>
      </c>
      <c r="BF424" s="5"/>
    </row>
    <row r="425" spans="7:58" x14ac:dyDescent="0.35">
      <c r="G425" s="79" t="s">
        <v>3</v>
      </c>
      <c r="H425" s="82" t="s">
        <v>128</v>
      </c>
      <c r="I425" s="79" t="s">
        <v>116</v>
      </c>
      <c r="J425" s="79" t="s">
        <v>117</v>
      </c>
      <c r="K425" s="79" t="s">
        <v>135</v>
      </c>
      <c r="L425" s="79" t="s">
        <v>135</v>
      </c>
      <c r="M425" s="2" t="s">
        <v>3</v>
      </c>
      <c r="N425" s="2">
        <v>4</v>
      </c>
      <c r="O425" s="6">
        <f t="shared" si="100"/>
        <v>16</v>
      </c>
      <c r="P425" s="2">
        <v>12</v>
      </c>
      <c r="Q425" s="2">
        <v>4</v>
      </c>
      <c r="R425" s="2">
        <v>0</v>
      </c>
      <c r="S425" s="2">
        <v>0</v>
      </c>
      <c r="T425" s="2">
        <v>0</v>
      </c>
      <c r="U425" s="2">
        <f t="shared" si="101"/>
        <v>16</v>
      </c>
      <c r="V425" s="2">
        <f t="shared" si="102"/>
        <v>0</v>
      </c>
      <c r="W425" s="2">
        <f t="shared" si="103"/>
        <v>0</v>
      </c>
      <c r="Y425" s="5"/>
      <c r="Z425" s="6">
        <f t="shared" si="104"/>
        <v>16</v>
      </c>
      <c r="AA425" s="2">
        <v>9</v>
      </c>
      <c r="AB425" s="2">
        <v>6</v>
      </c>
      <c r="AC425" s="2">
        <v>1</v>
      </c>
      <c r="AD425" s="2">
        <v>0</v>
      </c>
      <c r="AE425" s="2">
        <v>0</v>
      </c>
      <c r="AF425" s="2">
        <f t="shared" si="105"/>
        <v>15</v>
      </c>
      <c r="AG425" s="2">
        <f t="shared" si="106"/>
        <v>1</v>
      </c>
      <c r="AH425" s="2">
        <f t="shared" si="107"/>
        <v>0</v>
      </c>
      <c r="AJ425" s="5"/>
      <c r="AK425" s="2">
        <f t="shared" si="108"/>
        <v>27</v>
      </c>
      <c r="AL425" s="2">
        <v>19</v>
      </c>
      <c r="AM425" s="2">
        <v>7</v>
      </c>
      <c r="AN425" s="2">
        <v>1</v>
      </c>
      <c r="AO425" s="2">
        <v>0</v>
      </c>
      <c r="AP425" s="2">
        <v>0</v>
      </c>
      <c r="AQ425" s="2">
        <f t="shared" si="109"/>
        <v>26</v>
      </c>
      <c r="AR425" s="2">
        <f t="shared" si="110"/>
        <v>1</v>
      </c>
      <c r="AS425" s="2">
        <f t="shared" si="111"/>
        <v>0</v>
      </c>
      <c r="AV425" s="6">
        <f t="shared" si="112"/>
        <v>34</v>
      </c>
      <c r="AW425" s="2">
        <v>27</v>
      </c>
      <c r="AX425" s="2">
        <v>6</v>
      </c>
      <c r="AY425" s="2">
        <v>1</v>
      </c>
      <c r="AZ425" s="2">
        <v>0</v>
      </c>
      <c r="BA425" s="2">
        <v>0</v>
      </c>
      <c r="BB425" s="2">
        <f t="shared" si="113"/>
        <v>33</v>
      </c>
      <c r="BC425" s="2">
        <f t="shared" si="114"/>
        <v>1</v>
      </c>
      <c r="BD425" s="2">
        <f t="shared" si="115"/>
        <v>0</v>
      </c>
      <c r="BF425" s="5"/>
    </row>
    <row r="426" spans="7:58" x14ac:dyDescent="0.35">
      <c r="G426" s="79" t="s">
        <v>3</v>
      </c>
      <c r="H426" s="82" t="s">
        <v>128</v>
      </c>
      <c r="I426" s="79" t="s">
        <v>116</v>
      </c>
      <c r="J426" s="79" t="s">
        <v>117</v>
      </c>
      <c r="K426" s="79" t="s">
        <v>135</v>
      </c>
      <c r="L426" s="79" t="s">
        <v>135</v>
      </c>
      <c r="M426" s="2" t="s">
        <v>3</v>
      </c>
      <c r="N426" s="2">
        <v>5</v>
      </c>
      <c r="O426" s="6">
        <f t="shared" si="100"/>
        <v>16</v>
      </c>
      <c r="P426" s="2">
        <v>5</v>
      </c>
      <c r="Q426" s="2">
        <v>4</v>
      </c>
      <c r="R426" s="2">
        <v>6</v>
      </c>
      <c r="S426" s="2">
        <v>1</v>
      </c>
      <c r="T426" s="2">
        <v>0</v>
      </c>
      <c r="U426" s="2">
        <f t="shared" si="101"/>
        <v>9</v>
      </c>
      <c r="V426" s="2">
        <f t="shared" si="102"/>
        <v>6</v>
      </c>
      <c r="W426" s="2">
        <f t="shared" si="103"/>
        <v>1</v>
      </c>
      <c r="Y426" s="5"/>
      <c r="Z426" s="6">
        <f t="shared" si="104"/>
        <v>16</v>
      </c>
      <c r="AA426" s="2">
        <v>5</v>
      </c>
      <c r="AB426" s="2">
        <v>5</v>
      </c>
      <c r="AC426" s="2">
        <v>4</v>
      </c>
      <c r="AD426" s="2">
        <v>2</v>
      </c>
      <c r="AE426" s="2">
        <v>0</v>
      </c>
      <c r="AF426" s="2">
        <f t="shared" si="105"/>
        <v>10</v>
      </c>
      <c r="AG426" s="2">
        <f t="shared" si="106"/>
        <v>4</v>
      </c>
      <c r="AH426" s="2">
        <f t="shared" si="107"/>
        <v>2</v>
      </c>
      <c r="AJ426" s="5"/>
      <c r="AK426" s="2">
        <f t="shared" si="108"/>
        <v>27</v>
      </c>
      <c r="AL426" s="2">
        <v>14</v>
      </c>
      <c r="AM426" s="2">
        <v>9</v>
      </c>
      <c r="AN426" s="2">
        <v>2</v>
      </c>
      <c r="AO426" s="2">
        <v>1</v>
      </c>
      <c r="AP426" s="2">
        <v>1</v>
      </c>
      <c r="AQ426" s="2">
        <f t="shared" si="109"/>
        <v>23</v>
      </c>
      <c r="AR426" s="2">
        <f t="shared" si="110"/>
        <v>2</v>
      </c>
      <c r="AS426" s="2">
        <f t="shared" si="111"/>
        <v>2</v>
      </c>
      <c r="AV426" s="6">
        <f t="shared" si="112"/>
        <v>34</v>
      </c>
      <c r="AW426" s="2">
        <v>20</v>
      </c>
      <c r="AX426" s="2">
        <v>6</v>
      </c>
      <c r="AY426" s="2">
        <v>7</v>
      </c>
      <c r="AZ426" s="2">
        <v>1</v>
      </c>
      <c r="BA426" s="2">
        <v>0</v>
      </c>
      <c r="BB426" s="2">
        <f t="shared" si="113"/>
        <v>26</v>
      </c>
      <c r="BC426" s="2">
        <f t="shared" si="114"/>
        <v>7</v>
      </c>
      <c r="BD426" s="2">
        <f t="shared" si="115"/>
        <v>1</v>
      </c>
      <c r="BF426" s="5"/>
    </row>
    <row r="427" spans="7:58" x14ac:dyDescent="0.35">
      <c r="G427" s="79" t="s">
        <v>3</v>
      </c>
      <c r="H427" s="82" t="s">
        <v>128</v>
      </c>
      <c r="I427" s="79" t="s">
        <v>116</v>
      </c>
      <c r="J427" s="79" t="s">
        <v>117</v>
      </c>
      <c r="K427" s="79" t="s">
        <v>135</v>
      </c>
      <c r="L427" s="79" t="s">
        <v>135</v>
      </c>
      <c r="M427" s="2" t="s">
        <v>3</v>
      </c>
      <c r="N427" s="2">
        <v>6</v>
      </c>
      <c r="O427" s="6">
        <f t="shared" si="100"/>
        <v>16</v>
      </c>
      <c r="P427" s="2">
        <v>3</v>
      </c>
      <c r="Q427" s="2">
        <v>2</v>
      </c>
      <c r="R427" s="2">
        <v>7</v>
      </c>
      <c r="S427" s="2">
        <v>2</v>
      </c>
      <c r="T427" s="2">
        <v>2</v>
      </c>
      <c r="U427" s="2">
        <f t="shared" si="101"/>
        <v>5</v>
      </c>
      <c r="V427" s="2">
        <f t="shared" si="102"/>
        <v>7</v>
      </c>
      <c r="W427" s="2">
        <f t="shared" si="103"/>
        <v>4</v>
      </c>
      <c r="Y427" s="5"/>
      <c r="Z427" s="6">
        <f t="shared" si="104"/>
        <v>16</v>
      </c>
      <c r="AA427" s="2">
        <v>3</v>
      </c>
      <c r="AB427" s="2">
        <v>5</v>
      </c>
      <c r="AC427" s="2">
        <v>6</v>
      </c>
      <c r="AD427" s="2">
        <v>1</v>
      </c>
      <c r="AE427" s="2">
        <v>1</v>
      </c>
      <c r="AF427" s="2">
        <f t="shared" si="105"/>
        <v>8</v>
      </c>
      <c r="AG427" s="2">
        <f t="shared" si="106"/>
        <v>6</v>
      </c>
      <c r="AH427" s="2">
        <f t="shared" si="107"/>
        <v>2</v>
      </c>
      <c r="AJ427" s="5"/>
      <c r="AK427" s="2">
        <f t="shared" si="108"/>
        <v>27</v>
      </c>
      <c r="AL427" s="2">
        <v>10</v>
      </c>
      <c r="AM427" s="2">
        <v>7</v>
      </c>
      <c r="AN427" s="2">
        <v>6</v>
      </c>
      <c r="AO427" s="2">
        <v>2</v>
      </c>
      <c r="AP427" s="2">
        <v>2</v>
      </c>
      <c r="AQ427" s="2">
        <f t="shared" si="109"/>
        <v>17</v>
      </c>
      <c r="AR427" s="2">
        <f t="shared" si="110"/>
        <v>6</v>
      </c>
      <c r="AS427" s="2">
        <f t="shared" si="111"/>
        <v>4</v>
      </c>
      <c r="AV427" s="6">
        <f t="shared" si="112"/>
        <v>34</v>
      </c>
      <c r="AW427" s="2">
        <v>14</v>
      </c>
      <c r="AX427" s="2">
        <v>12</v>
      </c>
      <c r="AY427" s="2">
        <v>7</v>
      </c>
      <c r="AZ427" s="2">
        <v>1</v>
      </c>
      <c r="BA427" s="2">
        <v>0</v>
      </c>
      <c r="BB427" s="2">
        <f t="shared" si="113"/>
        <v>26</v>
      </c>
      <c r="BC427" s="2">
        <f t="shared" si="114"/>
        <v>7</v>
      </c>
      <c r="BD427" s="2">
        <f t="shared" si="115"/>
        <v>1</v>
      </c>
      <c r="BF427" s="5"/>
    </row>
    <row r="428" spans="7:58" x14ac:dyDescent="0.35">
      <c r="G428" s="79" t="s">
        <v>3</v>
      </c>
      <c r="H428" s="82" t="s">
        <v>128</v>
      </c>
      <c r="I428" s="79" t="s">
        <v>116</v>
      </c>
      <c r="J428" s="79" t="s">
        <v>117</v>
      </c>
      <c r="K428" s="79" t="s">
        <v>135</v>
      </c>
      <c r="L428" s="79" t="s">
        <v>135</v>
      </c>
      <c r="M428" s="2" t="s">
        <v>3</v>
      </c>
      <c r="N428" s="2">
        <v>7</v>
      </c>
      <c r="O428" s="6">
        <f t="shared" si="100"/>
        <v>16</v>
      </c>
      <c r="P428" s="2">
        <v>8</v>
      </c>
      <c r="Q428" s="2">
        <v>1</v>
      </c>
      <c r="R428" s="2">
        <v>3</v>
      </c>
      <c r="S428" s="2">
        <v>1</v>
      </c>
      <c r="T428" s="2">
        <v>3</v>
      </c>
      <c r="U428" s="2">
        <f t="shared" si="101"/>
        <v>9</v>
      </c>
      <c r="V428" s="2">
        <f t="shared" si="102"/>
        <v>3</v>
      </c>
      <c r="W428" s="2">
        <f t="shared" si="103"/>
        <v>4</v>
      </c>
      <c r="Y428" s="5"/>
      <c r="Z428" s="6">
        <f t="shared" si="104"/>
        <v>16</v>
      </c>
      <c r="AA428" s="2">
        <v>6</v>
      </c>
      <c r="AB428" s="2">
        <v>6</v>
      </c>
      <c r="AC428" s="2">
        <v>2</v>
      </c>
      <c r="AD428" s="2">
        <v>1</v>
      </c>
      <c r="AE428" s="2">
        <v>1</v>
      </c>
      <c r="AF428" s="2">
        <f t="shared" si="105"/>
        <v>12</v>
      </c>
      <c r="AG428" s="2">
        <f t="shared" si="106"/>
        <v>2</v>
      </c>
      <c r="AH428" s="2">
        <f t="shared" si="107"/>
        <v>2</v>
      </c>
      <c r="AJ428" s="5"/>
      <c r="AK428" s="2">
        <f t="shared" si="108"/>
        <v>27</v>
      </c>
      <c r="AL428" s="2">
        <v>19</v>
      </c>
      <c r="AM428" s="2">
        <v>2</v>
      </c>
      <c r="AN428" s="2">
        <v>4</v>
      </c>
      <c r="AO428" s="2">
        <v>0</v>
      </c>
      <c r="AP428" s="2">
        <v>2</v>
      </c>
      <c r="AQ428" s="2">
        <f t="shared" si="109"/>
        <v>21</v>
      </c>
      <c r="AR428" s="2">
        <f t="shared" si="110"/>
        <v>4</v>
      </c>
      <c r="AS428" s="2">
        <f t="shared" si="111"/>
        <v>2</v>
      </c>
      <c r="AV428" s="6">
        <f t="shared" si="112"/>
        <v>34</v>
      </c>
      <c r="AW428" s="2">
        <v>22</v>
      </c>
      <c r="AX428" s="2">
        <v>8</v>
      </c>
      <c r="AY428" s="2">
        <v>3</v>
      </c>
      <c r="AZ428" s="2">
        <v>0</v>
      </c>
      <c r="BA428" s="2">
        <v>1</v>
      </c>
      <c r="BB428" s="2">
        <f t="shared" si="113"/>
        <v>30</v>
      </c>
      <c r="BC428" s="2">
        <f t="shared" si="114"/>
        <v>3</v>
      </c>
      <c r="BD428" s="2">
        <f t="shared" si="115"/>
        <v>1</v>
      </c>
      <c r="BF428" s="5"/>
    </row>
    <row r="429" spans="7:58" x14ac:dyDescent="0.35">
      <c r="G429" s="79" t="s">
        <v>3</v>
      </c>
      <c r="H429" s="82" t="s">
        <v>128</v>
      </c>
      <c r="I429" s="79" t="s">
        <v>116</v>
      </c>
      <c r="J429" s="79" t="s">
        <v>117</v>
      </c>
      <c r="K429" s="79" t="s">
        <v>135</v>
      </c>
      <c r="L429" s="79" t="s">
        <v>135</v>
      </c>
      <c r="M429" s="2" t="s">
        <v>3</v>
      </c>
      <c r="N429" s="2">
        <v>8</v>
      </c>
      <c r="O429" s="6">
        <f t="shared" si="100"/>
        <v>16</v>
      </c>
      <c r="P429" s="2">
        <v>4</v>
      </c>
      <c r="Q429" s="2">
        <v>5</v>
      </c>
      <c r="R429" s="2">
        <v>1</v>
      </c>
      <c r="S429" s="2">
        <v>3</v>
      </c>
      <c r="T429" s="2">
        <v>3</v>
      </c>
      <c r="U429" s="2">
        <f t="shared" si="101"/>
        <v>9</v>
      </c>
      <c r="V429" s="2">
        <f t="shared" si="102"/>
        <v>1</v>
      </c>
      <c r="W429" s="2">
        <f t="shared" si="103"/>
        <v>6</v>
      </c>
      <c r="Y429" s="5"/>
      <c r="Z429" s="6">
        <f t="shared" si="104"/>
        <v>16</v>
      </c>
      <c r="AA429" s="2">
        <v>2</v>
      </c>
      <c r="AB429" s="2">
        <v>6</v>
      </c>
      <c r="AC429" s="2">
        <v>3</v>
      </c>
      <c r="AD429" s="2">
        <v>3</v>
      </c>
      <c r="AE429" s="2">
        <v>2</v>
      </c>
      <c r="AF429" s="2">
        <f t="shared" si="105"/>
        <v>8</v>
      </c>
      <c r="AG429" s="2">
        <f t="shared" si="106"/>
        <v>3</v>
      </c>
      <c r="AH429" s="2">
        <f t="shared" si="107"/>
        <v>5</v>
      </c>
      <c r="AJ429" s="5"/>
      <c r="AK429" s="2">
        <f t="shared" si="108"/>
        <v>27</v>
      </c>
      <c r="AL429" s="2">
        <v>7</v>
      </c>
      <c r="AM429" s="2">
        <v>8</v>
      </c>
      <c r="AN429" s="2">
        <v>4</v>
      </c>
      <c r="AO429" s="2">
        <v>4</v>
      </c>
      <c r="AP429" s="2">
        <v>4</v>
      </c>
      <c r="AQ429" s="2">
        <f t="shared" si="109"/>
        <v>15</v>
      </c>
      <c r="AR429" s="2">
        <f t="shared" si="110"/>
        <v>4</v>
      </c>
      <c r="AS429" s="2">
        <f t="shared" si="111"/>
        <v>8</v>
      </c>
      <c r="AV429" s="6">
        <f t="shared" si="112"/>
        <v>34</v>
      </c>
      <c r="AW429" s="2">
        <v>11</v>
      </c>
      <c r="AX429" s="2">
        <v>5</v>
      </c>
      <c r="AY429" s="2">
        <v>11</v>
      </c>
      <c r="AZ429" s="2">
        <v>5</v>
      </c>
      <c r="BA429" s="2">
        <v>2</v>
      </c>
      <c r="BB429" s="2">
        <f t="shared" si="113"/>
        <v>16</v>
      </c>
      <c r="BC429" s="2">
        <f t="shared" si="114"/>
        <v>11</v>
      </c>
      <c r="BD429" s="2">
        <f t="shared" si="115"/>
        <v>7</v>
      </c>
      <c r="BF429" s="5"/>
    </row>
    <row r="430" spans="7:58" x14ac:dyDescent="0.35">
      <c r="G430" s="79" t="s">
        <v>3</v>
      </c>
      <c r="H430" s="82" t="s">
        <v>128</v>
      </c>
      <c r="I430" s="79" t="s">
        <v>116</v>
      </c>
      <c r="J430" s="79" t="s">
        <v>117</v>
      </c>
      <c r="K430" s="79" t="s">
        <v>135</v>
      </c>
      <c r="L430" s="79" t="s">
        <v>135</v>
      </c>
      <c r="M430" s="2" t="s">
        <v>3</v>
      </c>
      <c r="N430" s="2">
        <v>9</v>
      </c>
      <c r="O430" s="6">
        <f t="shared" si="100"/>
        <v>16</v>
      </c>
      <c r="P430" s="2">
        <v>1</v>
      </c>
      <c r="Q430" s="2">
        <v>1</v>
      </c>
      <c r="R430" s="2">
        <v>8</v>
      </c>
      <c r="S430" s="2">
        <v>0</v>
      </c>
      <c r="T430" s="2">
        <v>6</v>
      </c>
      <c r="U430" s="2">
        <f t="shared" si="101"/>
        <v>2</v>
      </c>
      <c r="V430" s="2">
        <f t="shared" si="102"/>
        <v>8</v>
      </c>
      <c r="W430" s="2">
        <f t="shared" si="103"/>
        <v>6</v>
      </c>
      <c r="Y430" s="5"/>
      <c r="Z430" s="6">
        <f t="shared" si="104"/>
        <v>16</v>
      </c>
      <c r="AA430" s="2">
        <v>1</v>
      </c>
      <c r="AB430" s="2">
        <v>2</v>
      </c>
      <c r="AC430" s="2">
        <v>6</v>
      </c>
      <c r="AD430" s="2">
        <v>4</v>
      </c>
      <c r="AE430" s="2">
        <v>3</v>
      </c>
      <c r="AF430" s="2">
        <f t="shared" si="105"/>
        <v>3</v>
      </c>
      <c r="AG430" s="2">
        <f t="shared" si="106"/>
        <v>6</v>
      </c>
      <c r="AH430" s="2">
        <f t="shared" si="107"/>
        <v>7</v>
      </c>
      <c r="AJ430" s="5"/>
      <c r="AK430" s="2">
        <f t="shared" si="108"/>
        <v>27</v>
      </c>
      <c r="AL430" s="2">
        <v>6</v>
      </c>
      <c r="AM430" s="2">
        <v>5</v>
      </c>
      <c r="AN430" s="2">
        <v>5</v>
      </c>
      <c r="AO430" s="2">
        <v>3</v>
      </c>
      <c r="AP430" s="2">
        <v>8</v>
      </c>
      <c r="AQ430" s="2">
        <f t="shared" si="109"/>
        <v>11</v>
      </c>
      <c r="AR430" s="2">
        <f t="shared" si="110"/>
        <v>5</v>
      </c>
      <c r="AS430" s="2">
        <f t="shared" si="111"/>
        <v>11</v>
      </c>
      <c r="AV430" s="6">
        <f t="shared" si="112"/>
        <v>34</v>
      </c>
      <c r="AW430" s="2">
        <v>9</v>
      </c>
      <c r="AX430" s="2">
        <v>4</v>
      </c>
      <c r="AY430" s="2">
        <v>10</v>
      </c>
      <c r="AZ430" s="2">
        <v>5</v>
      </c>
      <c r="BA430" s="2">
        <v>6</v>
      </c>
      <c r="BB430" s="2">
        <f t="shared" si="113"/>
        <v>13</v>
      </c>
      <c r="BC430" s="2">
        <f t="shared" si="114"/>
        <v>10</v>
      </c>
      <c r="BD430" s="2">
        <f t="shared" si="115"/>
        <v>11</v>
      </c>
      <c r="BF430" s="5"/>
    </row>
    <row r="431" spans="7:58" x14ac:dyDescent="0.35">
      <c r="G431" s="79" t="s">
        <v>3</v>
      </c>
      <c r="H431" s="82" t="s">
        <v>128</v>
      </c>
      <c r="I431" s="79" t="s">
        <v>116</v>
      </c>
      <c r="J431" s="79" t="s">
        <v>117</v>
      </c>
      <c r="K431" s="79" t="s">
        <v>135</v>
      </c>
      <c r="L431" s="79" t="s">
        <v>135</v>
      </c>
      <c r="M431" s="2" t="s">
        <v>67</v>
      </c>
      <c r="N431" s="2">
        <v>10</v>
      </c>
      <c r="O431" s="6">
        <f t="shared" si="100"/>
        <v>16</v>
      </c>
      <c r="P431" s="2">
        <v>6</v>
      </c>
      <c r="Q431" s="2">
        <v>6</v>
      </c>
      <c r="R431" s="2">
        <v>4</v>
      </c>
      <c r="S431" s="2">
        <v>0</v>
      </c>
      <c r="T431" s="2">
        <v>0</v>
      </c>
      <c r="U431" s="2">
        <f t="shared" si="101"/>
        <v>12</v>
      </c>
      <c r="V431" s="2">
        <f t="shared" si="102"/>
        <v>4</v>
      </c>
      <c r="W431" s="2">
        <f t="shared" si="103"/>
        <v>0</v>
      </c>
      <c r="Y431" s="5"/>
      <c r="Z431" s="6">
        <f t="shared" si="104"/>
        <v>16</v>
      </c>
      <c r="AA431" s="2">
        <v>8</v>
      </c>
      <c r="AB431" s="2">
        <v>4</v>
      </c>
      <c r="AC431" s="2">
        <v>1</v>
      </c>
      <c r="AD431" s="2">
        <v>2</v>
      </c>
      <c r="AE431" s="2">
        <v>1</v>
      </c>
      <c r="AF431" s="2">
        <f t="shared" si="105"/>
        <v>12</v>
      </c>
      <c r="AG431" s="2">
        <f t="shared" si="106"/>
        <v>1</v>
      </c>
      <c r="AH431" s="2">
        <f t="shared" si="107"/>
        <v>3</v>
      </c>
      <c r="AJ431" s="5"/>
      <c r="AK431" s="2">
        <f t="shared" si="108"/>
        <v>27</v>
      </c>
      <c r="AL431" s="2">
        <v>18</v>
      </c>
      <c r="AM431" s="2">
        <v>7</v>
      </c>
      <c r="AN431" s="2">
        <v>2</v>
      </c>
      <c r="AO431" s="2">
        <v>0</v>
      </c>
      <c r="AP431" s="2">
        <v>0</v>
      </c>
      <c r="AQ431" s="2">
        <f t="shared" si="109"/>
        <v>25</v>
      </c>
      <c r="AR431" s="2">
        <f t="shared" si="110"/>
        <v>2</v>
      </c>
      <c r="AS431" s="2">
        <f t="shared" si="111"/>
        <v>0</v>
      </c>
      <c r="AV431" s="6">
        <f t="shared" si="112"/>
        <v>34</v>
      </c>
      <c r="AW431" s="2">
        <v>26</v>
      </c>
      <c r="AX431" s="2">
        <v>8</v>
      </c>
      <c r="AY431" s="2">
        <v>0</v>
      </c>
      <c r="AZ431" s="2">
        <v>0</v>
      </c>
      <c r="BA431" s="2">
        <v>0</v>
      </c>
      <c r="BB431" s="2">
        <f t="shared" si="113"/>
        <v>34</v>
      </c>
      <c r="BC431" s="2">
        <f t="shared" si="114"/>
        <v>0</v>
      </c>
      <c r="BD431" s="2">
        <f t="shared" si="115"/>
        <v>0</v>
      </c>
      <c r="BF431" s="5"/>
    </row>
    <row r="432" spans="7:58" x14ac:dyDescent="0.35">
      <c r="G432" s="79" t="s">
        <v>3</v>
      </c>
      <c r="H432" s="82" t="s">
        <v>128</v>
      </c>
      <c r="I432" s="79" t="s">
        <v>116</v>
      </c>
      <c r="J432" s="79" t="s">
        <v>117</v>
      </c>
      <c r="K432" s="79" t="s">
        <v>135</v>
      </c>
      <c r="L432" s="79" t="s">
        <v>135</v>
      </c>
      <c r="M432" s="2" t="s">
        <v>67</v>
      </c>
      <c r="N432" s="2">
        <v>11</v>
      </c>
      <c r="O432" s="6">
        <f t="shared" si="100"/>
        <v>16</v>
      </c>
      <c r="P432" s="2">
        <v>0</v>
      </c>
      <c r="Q432" s="2">
        <v>5</v>
      </c>
      <c r="R432" s="2">
        <v>7</v>
      </c>
      <c r="S432" s="2">
        <v>4</v>
      </c>
      <c r="T432" s="2">
        <v>0</v>
      </c>
      <c r="U432" s="2">
        <f t="shared" si="101"/>
        <v>5</v>
      </c>
      <c r="V432" s="2">
        <f t="shared" si="102"/>
        <v>7</v>
      </c>
      <c r="W432" s="2">
        <f t="shared" si="103"/>
        <v>4</v>
      </c>
      <c r="Y432" s="5"/>
      <c r="Z432" s="6">
        <f t="shared" si="104"/>
        <v>16</v>
      </c>
      <c r="AA432" s="2">
        <v>2</v>
      </c>
      <c r="AB432" s="2">
        <v>4</v>
      </c>
      <c r="AC432" s="2">
        <v>9</v>
      </c>
      <c r="AD432" s="2">
        <v>1</v>
      </c>
      <c r="AE432" s="2">
        <v>0</v>
      </c>
      <c r="AF432" s="2">
        <f t="shared" si="105"/>
        <v>6</v>
      </c>
      <c r="AG432" s="2">
        <f t="shared" si="106"/>
        <v>9</v>
      </c>
      <c r="AH432" s="2">
        <f t="shared" si="107"/>
        <v>1</v>
      </c>
      <c r="AJ432" s="5"/>
      <c r="AK432" s="2">
        <f t="shared" si="108"/>
        <v>27</v>
      </c>
      <c r="AL432" s="2">
        <v>12</v>
      </c>
      <c r="AM432" s="2">
        <v>6</v>
      </c>
      <c r="AN432" s="2">
        <v>7</v>
      </c>
      <c r="AO432" s="2">
        <v>2</v>
      </c>
      <c r="AP432" s="2">
        <v>0</v>
      </c>
      <c r="AQ432" s="2">
        <f t="shared" si="109"/>
        <v>18</v>
      </c>
      <c r="AR432" s="2">
        <f t="shared" si="110"/>
        <v>7</v>
      </c>
      <c r="AS432" s="2">
        <f t="shared" si="111"/>
        <v>2</v>
      </c>
      <c r="AV432" s="6">
        <f t="shared" si="112"/>
        <v>34</v>
      </c>
      <c r="AW432" s="2">
        <v>20</v>
      </c>
      <c r="AX432" s="2">
        <v>8</v>
      </c>
      <c r="AY432" s="2">
        <v>6</v>
      </c>
      <c r="AZ432" s="2">
        <v>0</v>
      </c>
      <c r="BA432" s="2">
        <v>0</v>
      </c>
      <c r="BB432" s="2">
        <f t="shared" si="113"/>
        <v>28</v>
      </c>
      <c r="BC432" s="2">
        <f t="shared" si="114"/>
        <v>6</v>
      </c>
      <c r="BD432" s="2">
        <f t="shared" si="115"/>
        <v>0</v>
      </c>
      <c r="BF432" s="5"/>
    </row>
    <row r="433" spans="7:58" x14ac:dyDescent="0.35">
      <c r="G433" s="79" t="s">
        <v>3</v>
      </c>
      <c r="H433" s="82" t="s">
        <v>128</v>
      </c>
      <c r="I433" s="79" t="s">
        <v>116</v>
      </c>
      <c r="J433" s="79" t="s">
        <v>117</v>
      </c>
      <c r="K433" s="79" t="s">
        <v>135</v>
      </c>
      <c r="L433" s="79" t="s">
        <v>135</v>
      </c>
      <c r="M433" s="2" t="s">
        <v>67</v>
      </c>
      <c r="N433" s="2">
        <v>12</v>
      </c>
      <c r="O433" s="6">
        <f t="shared" si="100"/>
        <v>16</v>
      </c>
      <c r="P433" s="2">
        <v>2</v>
      </c>
      <c r="Q433" s="2">
        <v>8</v>
      </c>
      <c r="R433" s="2">
        <v>4</v>
      </c>
      <c r="S433" s="2">
        <v>2</v>
      </c>
      <c r="T433" s="2">
        <v>0</v>
      </c>
      <c r="U433" s="2">
        <f t="shared" si="101"/>
        <v>10</v>
      </c>
      <c r="V433" s="2">
        <f t="shared" si="102"/>
        <v>4</v>
      </c>
      <c r="W433" s="2">
        <f t="shared" si="103"/>
        <v>2</v>
      </c>
      <c r="Y433" s="5"/>
      <c r="Z433" s="6">
        <f t="shared" si="104"/>
        <v>16</v>
      </c>
      <c r="AA433" s="2">
        <v>2</v>
      </c>
      <c r="AB433" s="2">
        <v>6</v>
      </c>
      <c r="AC433" s="2">
        <v>5</v>
      </c>
      <c r="AD433" s="2">
        <v>3</v>
      </c>
      <c r="AE433" s="2">
        <v>0</v>
      </c>
      <c r="AF433" s="2">
        <f t="shared" si="105"/>
        <v>8</v>
      </c>
      <c r="AG433" s="2">
        <f t="shared" si="106"/>
        <v>5</v>
      </c>
      <c r="AH433" s="2">
        <f t="shared" si="107"/>
        <v>3</v>
      </c>
      <c r="AJ433" s="5"/>
      <c r="AK433" s="2">
        <f t="shared" si="108"/>
        <v>27</v>
      </c>
      <c r="AL433" s="2">
        <v>8</v>
      </c>
      <c r="AM433" s="2">
        <v>12</v>
      </c>
      <c r="AN433" s="2">
        <v>6</v>
      </c>
      <c r="AO433" s="2">
        <v>0</v>
      </c>
      <c r="AP433" s="2">
        <v>1</v>
      </c>
      <c r="AQ433" s="2">
        <f t="shared" si="109"/>
        <v>20</v>
      </c>
      <c r="AR433" s="2">
        <f t="shared" si="110"/>
        <v>6</v>
      </c>
      <c r="AS433" s="2">
        <f t="shared" si="111"/>
        <v>1</v>
      </c>
      <c r="AV433" s="6">
        <f t="shared" si="112"/>
        <v>34</v>
      </c>
      <c r="AW433" s="2">
        <v>17</v>
      </c>
      <c r="AX433" s="2">
        <v>10</v>
      </c>
      <c r="AY433" s="2">
        <v>5</v>
      </c>
      <c r="AZ433" s="2">
        <v>2</v>
      </c>
      <c r="BA433" s="2">
        <v>0</v>
      </c>
      <c r="BB433" s="2">
        <f t="shared" si="113"/>
        <v>27</v>
      </c>
      <c r="BC433" s="2">
        <f t="shared" si="114"/>
        <v>5</v>
      </c>
      <c r="BD433" s="2">
        <f t="shared" si="115"/>
        <v>2</v>
      </c>
      <c r="BF433" s="5"/>
    </row>
    <row r="434" spans="7:58" x14ac:dyDescent="0.35">
      <c r="G434" s="79" t="s">
        <v>3</v>
      </c>
      <c r="H434" s="82" t="s">
        <v>128</v>
      </c>
      <c r="I434" s="79" t="s">
        <v>116</v>
      </c>
      <c r="J434" s="79" t="s">
        <v>117</v>
      </c>
      <c r="K434" s="79" t="s">
        <v>135</v>
      </c>
      <c r="L434" s="79" t="s">
        <v>135</v>
      </c>
      <c r="M434" s="2" t="s">
        <v>67</v>
      </c>
      <c r="N434" s="2">
        <v>13</v>
      </c>
      <c r="O434" s="6">
        <f t="shared" si="100"/>
        <v>16</v>
      </c>
      <c r="P434" s="2">
        <v>2</v>
      </c>
      <c r="Q434" s="2">
        <v>4</v>
      </c>
      <c r="R434" s="2">
        <v>7</v>
      </c>
      <c r="S434" s="2">
        <v>3</v>
      </c>
      <c r="T434" s="2">
        <v>0</v>
      </c>
      <c r="U434" s="2">
        <f t="shared" si="101"/>
        <v>6</v>
      </c>
      <c r="V434" s="2">
        <f t="shared" si="102"/>
        <v>7</v>
      </c>
      <c r="W434" s="2">
        <f t="shared" si="103"/>
        <v>3</v>
      </c>
      <c r="Y434" s="5"/>
      <c r="Z434" s="6">
        <f t="shared" si="104"/>
        <v>16</v>
      </c>
      <c r="AA434" s="2">
        <v>3</v>
      </c>
      <c r="AB434" s="2">
        <v>7</v>
      </c>
      <c r="AC434" s="2">
        <v>4</v>
      </c>
      <c r="AD434" s="2">
        <v>1</v>
      </c>
      <c r="AE434" s="2">
        <v>1</v>
      </c>
      <c r="AF434" s="2">
        <f t="shared" si="105"/>
        <v>10</v>
      </c>
      <c r="AG434" s="2">
        <f t="shared" si="106"/>
        <v>4</v>
      </c>
      <c r="AH434" s="2">
        <f t="shared" si="107"/>
        <v>2</v>
      </c>
      <c r="AJ434" s="5"/>
      <c r="AK434" s="2">
        <f t="shared" si="108"/>
        <v>27</v>
      </c>
      <c r="AL434" s="2">
        <v>14</v>
      </c>
      <c r="AM434" s="2">
        <v>7</v>
      </c>
      <c r="AN434" s="2">
        <v>4</v>
      </c>
      <c r="AO434" s="2">
        <v>0</v>
      </c>
      <c r="AP434" s="2">
        <v>2</v>
      </c>
      <c r="AQ434" s="2">
        <f t="shared" si="109"/>
        <v>21</v>
      </c>
      <c r="AR434" s="2">
        <f t="shared" si="110"/>
        <v>4</v>
      </c>
      <c r="AS434" s="2">
        <f t="shared" si="111"/>
        <v>2</v>
      </c>
      <c r="AV434" s="6">
        <f t="shared" si="112"/>
        <v>34</v>
      </c>
      <c r="AW434" s="2">
        <v>16</v>
      </c>
      <c r="AX434" s="2">
        <v>10</v>
      </c>
      <c r="AY434" s="2">
        <v>5</v>
      </c>
      <c r="AZ434" s="2">
        <v>1</v>
      </c>
      <c r="BA434" s="2">
        <v>2</v>
      </c>
      <c r="BB434" s="2">
        <f t="shared" si="113"/>
        <v>26</v>
      </c>
      <c r="BC434" s="2">
        <f t="shared" si="114"/>
        <v>5</v>
      </c>
      <c r="BD434" s="2">
        <f t="shared" si="115"/>
        <v>3</v>
      </c>
      <c r="BF434" s="5"/>
    </row>
    <row r="435" spans="7:58" x14ac:dyDescent="0.35">
      <c r="G435" s="79" t="s">
        <v>3</v>
      </c>
      <c r="H435" s="82" t="s">
        <v>128</v>
      </c>
      <c r="I435" s="79" t="s">
        <v>116</v>
      </c>
      <c r="J435" s="79" t="s">
        <v>117</v>
      </c>
      <c r="K435" s="79" t="s">
        <v>135</v>
      </c>
      <c r="L435" s="79" t="s">
        <v>135</v>
      </c>
      <c r="M435" s="2" t="s">
        <v>67</v>
      </c>
      <c r="N435" s="2">
        <v>14</v>
      </c>
      <c r="O435" s="6">
        <f t="shared" si="100"/>
        <v>16</v>
      </c>
      <c r="P435" s="2">
        <v>2</v>
      </c>
      <c r="Q435" s="2">
        <v>6</v>
      </c>
      <c r="R435" s="2">
        <v>5</v>
      </c>
      <c r="S435" s="2">
        <v>2</v>
      </c>
      <c r="T435" s="2">
        <v>1</v>
      </c>
      <c r="U435" s="2">
        <f t="shared" si="101"/>
        <v>8</v>
      </c>
      <c r="V435" s="2">
        <f t="shared" si="102"/>
        <v>5</v>
      </c>
      <c r="W435" s="2">
        <f t="shared" si="103"/>
        <v>3</v>
      </c>
      <c r="Y435" s="5"/>
      <c r="Z435" s="6">
        <f t="shared" si="104"/>
        <v>16</v>
      </c>
      <c r="AA435" s="2">
        <v>3</v>
      </c>
      <c r="AB435" s="2">
        <v>4</v>
      </c>
      <c r="AC435" s="2">
        <v>4</v>
      </c>
      <c r="AD435" s="2">
        <v>2</v>
      </c>
      <c r="AE435" s="2">
        <v>3</v>
      </c>
      <c r="AF435" s="2">
        <f t="shared" si="105"/>
        <v>7</v>
      </c>
      <c r="AG435" s="2">
        <f t="shared" si="106"/>
        <v>4</v>
      </c>
      <c r="AH435" s="2">
        <f t="shared" si="107"/>
        <v>5</v>
      </c>
      <c r="AJ435" s="5"/>
      <c r="AK435" s="2">
        <f t="shared" si="108"/>
        <v>27</v>
      </c>
      <c r="AL435" s="2">
        <v>9</v>
      </c>
      <c r="AM435" s="2">
        <v>10</v>
      </c>
      <c r="AN435" s="2">
        <v>5</v>
      </c>
      <c r="AO435" s="2">
        <v>1</v>
      </c>
      <c r="AP435" s="2">
        <v>2</v>
      </c>
      <c r="AQ435" s="2">
        <f t="shared" si="109"/>
        <v>19</v>
      </c>
      <c r="AR435" s="2">
        <f t="shared" si="110"/>
        <v>5</v>
      </c>
      <c r="AS435" s="2">
        <f t="shared" si="111"/>
        <v>3</v>
      </c>
      <c r="AV435" s="6">
        <f t="shared" si="112"/>
        <v>34</v>
      </c>
      <c r="AW435" s="2">
        <v>11</v>
      </c>
      <c r="AX435" s="2">
        <v>10</v>
      </c>
      <c r="AY435" s="2">
        <v>6</v>
      </c>
      <c r="AZ435" s="2">
        <v>4</v>
      </c>
      <c r="BA435" s="2">
        <v>3</v>
      </c>
      <c r="BB435" s="2">
        <f t="shared" si="113"/>
        <v>21</v>
      </c>
      <c r="BC435" s="2">
        <f t="shared" si="114"/>
        <v>6</v>
      </c>
      <c r="BD435" s="2">
        <f t="shared" si="115"/>
        <v>7</v>
      </c>
      <c r="BF435" s="5"/>
    </row>
    <row r="436" spans="7:58" x14ac:dyDescent="0.35">
      <c r="G436" s="79" t="s">
        <v>3</v>
      </c>
      <c r="H436" s="82" t="s">
        <v>128</v>
      </c>
      <c r="I436" s="79" t="s">
        <v>116</v>
      </c>
      <c r="J436" s="79" t="s">
        <v>117</v>
      </c>
      <c r="K436" s="79" t="s">
        <v>135</v>
      </c>
      <c r="L436" s="79" t="s">
        <v>135</v>
      </c>
      <c r="M436" s="2" t="s">
        <v>67</v>
      </c>
      <c r="N436" s="2">
        <v>15</v>
      </c>
      <c r="O436" s="6">
        <f t="shared" si="100"/>
        <v>16</v>
      </c>
      <c r="P436" s="2">
        <v>1</v>
      </c>
      <c r="Q436" s="2">
        <v>5</v>
      </c>
      <c r="R436" s="2">
        <v>5</v>
      </c>
      <c r="S436" s="2">
        <v>3</v>
      </c>
      <c r="T436" s="2">
        <v>2</v>
      </c>
      <c r="U436" s="2">
        <f t="shared" si="101"/>
        <v>6</v>
      </c>
      <c r="V436" s="2">
        <f t="shared" si="102"/>
        <v>5</v>
      </c>
      <c r="W436" s="2">
        <f t="shared" si="103"/>
        <v>5</v>
      </c>
      <c r="Y436" s="5"/>
      <c r="Z436" s="6">
        <f t="shared" si="104"/>
        <v>16</v>
      </c>
      <c r="AA436" s="2">
        <v>4</v>
      </c>
      <c r="AB436" s="2">
        <v>4</v>
      </c>
      <c r="AC436" s="2">
        <v>5</v>
      </c>
      <c r="AD436" s="2">
        <v>2</v>
      </c>
      <c r="AE436" s="2">
        <v>1</v>
      </c>
      <c r="AF436" s="2">
        <f t="shared" si="105"/>
        <v>8</v>
      </c>
      <c r="AG436" s="2">
        <f t="shared" si="106"/>
        <v>5</v>
      </c>
      <c r="AH436" s="2">
        <f t="shared" si="107"/>
        <v>3</v>
      </c>
      <c r="AJ436" s="5"/>
      <c r="AK436" s="2">
        <f t="shared" si="108"/>
        <v>27</v>
      </c>
      <c r="AL436" s="2">
        <v>9</v>
      </c>
      <c r="AM436" s="2">
        <v>8</v>
      </c>
      <c r="AN436" s="2">
        <v>6</v>
      </c>
      <c r="AO436" s="2">
        <v>2</v>
      </c>
      <c r="AP436" s="2">
        <v>2</v>
      </c>
      <c r="AQ436" s="2">
        <f t="shared" si="109"/>
        <v>17</v>
      </c>
      <c r="AR436" s="2">
        <f t="shared" si="110"/>
        <v>6</v>
      </c>
      <c r="AS436" s="2">
        <f t="shared" si="111"/>
        <v>4</v>
      </c>
      <c r="AV436" s="6">
        <f t="shared" si="112"/>
        <v>34</v>
      </c>
      <c r="AW436" s="2">
        <v>14</v>
      </c>
      <c r="AX436" s="2">
        <v>8</v>
      </c>
      <c r="AY436" s="2">
        <v>6</v>
      </c>
      <c r="AZ436" s="2">
        <v>5</v>
      </c>
      <c r="BA436" s="2">
        <v>1</v>
      </c>
      <c r="BB436" s="2">
        <f t="shared" si="113"/>
        <v>22</v>
      </c>
      <c r="BC436" s="2">
        <f t="shared" si="114"/>
        <v>6</v>
      </c>
      <c r="BD436" s="2">
        <f t="shared" si="115"/>
        <v>6</v>
      </c>
      <c r="BF436" s="5"/>
    </row>
    <row r="437" spans="7:58" x14ac:dyDescent="0.35">
      <c r="G437" s="79" t="s">
        <v>3</v>
      </c>
      <c r="H437" s="82" t="s">
        <v>128</v>
      </c>
      <c r="I437" s="79" t="s">
        <v>116</v>
      </c>
      <c r="J437" s="79" t="s">
        <v>117</v>
      </c>
      <c r="K437" s="79" t="s">
        <v>135</v>
      </c>
      <c r="L437" s="79" t="s">
        <v>135</v>
      </c>
      <c r="M437" s="2" t="s">
        <v>67</v>
      </c>
      <c r="N437" s="2">
        <v>16</v>
      </c>
      <c r="O437" s="6">
        <f t="shared" si="100"/>
        <v>16</v>
      </c>
      <c r="P437" s="2">
        <v>2</v>
      </c>
      <c r="Q437" s="2">
        <v>5</v>
      </c>
      <c r="R437" s="2">
        <v>6</v>
      </c>
      <c r="S437" s="2">
        <v>1</v>
      </c>
      <c r="T437" s="2">
        <v>2</v>
      </c>
      <c r="U437" s="2">
        <f t="shared" si="101"/>
        <v>7</v>
      </c>
      <c r="V437" s="2">
        <f t="shared" si="102"/>
        <v>6</v>
      </c>
      <c r="W437" s="2">
        <f t="shared" si="103"/>
        <v>3</v>
      </c>
      <c r="Y437" s="5"/>
      <c r="Z437" s="6">
        <f t="shared" si="104"/>
        <v>16</v>
      </c>
      <c r="AA437" s="2">
        <v>3</v>
      </c>
      <c r="AB437" s="2">
        <v>8</v>
      </c>
      <c r="AC437" s="2">
        <v>3</v>
      </c>
      <c r="AD437" s="2">
        <v>1</v>
      </c>
      <c r="AE437" s="2">
        <v>1</v>
      </c>
      <c r="AF437" s="2">
        <f t="shared" si="105"/>
        <v>11</v>
      </c>
      <c r="AG437" s="2">
        <f t="shared" si="106"/>
        <v>3</v>
      </c>
      <c r="AH437" s="2">
        <f t="shared" si="107"/>
        <v>2</v>
      </c>
      <c r="AJ437" s="5"/>
      <c r="AK437" s="2">
        <f t="shared" si="108"/>
        <v>27</v>
      </c>
      <c r="AL437" s="2">
        <v>9</v>
      </c>
      <c r="AM437" s="2">
        <v>11</v>
      </c>
      <c r="AN437" s="2">
        <v>5</v>
      </c>
      <c r="AO437" s="2">
        <v>0</v>
      </c>
      <c r="AP437" s="2">
        <v>2</v>
      </c>
      <c r="AQ437" s="2">
        <f t="shared" si="109"/>
        <v>20</v>
      </c>
      <c r="AR437" s="2">
        <f t="shared" si="110"/>
        <v>5</v>
      </c>
      <c r="AS437" s="2">
        <f t="shared" si="111"/>
        <v>2</v>
      </c>
      <c r="AV437" s="6">
        <f t="shared" si="112"/>
        <v>34</v>
      </c>
      <c r="AW437" s="2">
        <v>14</v>
      </c>
      <c r="AX437" s="2">
        <v>10</v>
      </c>
      <c r="AY437" s="2">
        <v>6</v>
      </c>
      <c r="AZ437" s="2">
        <v>2</v>
      </c>
      <c r="BA437" s="2">
        <v>2</v>
      </c>
      <c r="BB437" s="2">
        <f t="shared" si="113"/>
        <v>24</v>
      </c>
      <c r="BC437" s="2">
        <f t="shared" si="114"/>
        <v>6</v>
      </c>
      <c r="BD437" s="2">
        <f t="shared" si="115"/>
        <v>4</v>
      </c>
      <c r="BF437" s="5"/>
    </row>
    <row r="438" spans="7:58" x14ac:dyDescent="0.35">
      <c r="G438" s="79" t="s">
        <v>3</v>
      </c>
      <c r="H438" s="82" t="s">
        <v>128</v>
      </c>
      <c r="I438" s="79" t="s">
        <v>116</v>
      </c>
      <c r="J438" s="79" t="s">
        <v>117</v>
      </c>
      <c r="K438" s="79" t="s">
        <v>135</v>
      </c>
      <c r="L438" s="79" t="s">
        <v>135</v>
      </c>
      <c r="M438" s="2" t="s">
        <v>67</v>
      </c>
      <c r="N438" s="2">
        <v>17</v>
      </c>
      <c r="O438" s="6">
        <f t="shared" si="100"/>
        <v>16</v>
      </c>
      <c r="P438" s="2">
        <v>1</v>
      </c>
      <c r="Q438" s="2">
        <v>5</v>
      </c>
      <c r="R438" s="2">
        <v>6</v>
      </c>
      <c r="S438" s="2">
        <v>2</v>
      </c>
      <c r="T438" s="2">
        <v>2</v>
      </c>
      <c r="U438" s="2">
        <f t="shared" si="101"/>
        <v>6</v>
      </c>
      <c r="V438" s="2">
        <f t="shared" si="102"/>
        <v>6</v>
      </c>
      <c r="W438" s="2">
        <f t="shared" si="103"/>
        <v>4</v>
      </c>
      <c r="Y438" s="5"/>
      <c r="Z438" s="6">
        <f t="shared" si="104"/>
        <v>16</v>
      </c>
      <c r="AA438" s="2">
        <v>2</v>
      </c>
      <c r="AB438" s="2">
        <v>7</v>
      </c>
      <c r="AC438" s="2">
        <v>2</v>
      </c>
      <c r="AD438" s="2">
        <v>4</v>
      </c>
      <c r="AE438" s="2">
        <v>1</v>
      </c>
      <c r="AF438" s="2">
        <f t="shared" si="105"/>
        <v>9</v>
      </c>
      <c r="AG438" s="2">
        <f t="shared" si="106"/>
        <v>2</v>
      </c>
      <c r="AH438" s="2">
        <f t="shared" si="107"/>
        <v>5</v>
      </c>
      <c r="AJ438" s="5"/>
      <c r="AK438" s="2">
        <f t="shared" si="108"/>
        <v>27</v>
      </c>
      <c r="AL438" s="2">
        <v>10</v>
      </c>
      <c r="AM438" s="2">
        <v>7</v>
      </c>
      <c r="AN438" s="2">
        <v>9</v>
      </c>
      <c r="AO438" s="2">
        <v>0</v>
      </c>
      <c r="AP438" s="2">
        <v>1</v>
      </c>
      <c r="AQ438" s="2">
        <f t="shared" si="109"/>
        <v>17</v>
      </c>
      <c r="AR438" s="2">
        <f t="shared" si="110"/>
        <v>9</v>
      </c>
      <c r="AS438" s="2">
        <f t="shared" si="111"/>
        <v>1</v>
      </c>
      <c r="AV438" s="6">
        <f t="shared" si="112"/>
        <v>34</v>
      </c>
      <c r="AW438" s="2">
        <v>15</v>
      </c>
      <c r="AX438" s="2">
        <v>10</v>
      </c>
      <c r="AY438" s="2">
        <v>4</v>
      </c>
      <c r="AZ438" s="2">
        <v>4</v>
      </c>
      <c r="BA438" s="2">
        <v>1</v>
      </c>
      <c r="BB438" s="2">
        <f t="shared" si="113"/>
        <v>25</v>
      </c>
      <c r="BC438" s="2">
        <f t="shared" si="114"/>
        <v>4</v>
      </c>
      <c r="BD438" s="2">
        <f t="shared" si="115"/>
        <v>5</v>
      </c>
      <c r="BF438" s="5"/>
    </row>
    <row r="439" spans="7:58" x14ac:dyDescent="0.35">
      <c r="G439" s="79" t="s">
        <v>3</v>
      </c>
      <c r="H439" s="82" t="s">
        <v>128</v>
      </c>
      <c r="I439" s="79" t="s">
        <v>116</v>
      </c>
      <c r="J439" s="79" t="s">
        <v>117</v>
      </c>
      <c r="K439" s="79" t="s">
        <v>135</v>
      </c>
      <c r="L439" s="79" t="s">
        <v>135</v>
      </c>
      <c r="M439" s="2" t="s">
        <v>67</v>
      </c>
      <c r="N439" s="2">
        <v>18</v>
      </c>
      <c r="O439" s="6">
        <f t="shared" si="100"/>
        <v>16</v>
      </c>
      <c r="P439" s="2">
        <v>4</v>
      </c>
      <c r="Q439" s="2">
        <v>4</v>
      </c>
      <c r="R439" s="2">
        <v>4</v>
      </c>
      <c r="S439" s="2">
        <v>2</v>
      </c>
      <c r="T439" s="2">
        <v>2</v>
      </c>
      <c r="U439" s="2">
        <f t="shared" si="101"/>
        <v>8</v>
      </c>
      <c r="V439" s="2">
        <f t="shared" si="102"/>
        <v>4</v>
      </c>
      <c r="W439" s="2">
        <f t="shared" si="103"/>
        <v>4</v>
      </c>
      <c r="Y439" s="5"/>
      <c r="Z439" s="6">
        <f t="shared" si="104"/>
        <v>16</v>
      </c>
      <c r="AA439" s="2">
        <v>7</v>
      </c>
      <c r="AB439" s="2">
        <v>5</v>
      </c>
      <c r="AC439" s="2">
        <v>0</v>
      </c>
      <c r="AD439" s="2">
        <v>2</v>
      </c>
      <c r="AE439" s="2">
        <v>2</v>
      </c>
      <c r="AF439" s="2">
        <f t="shared" si="105"/>
        <v>12</v>
      </c>
      <c r="AG439" s="2">
        <f t="shared" si="106"/>
        <v>0</v>
      </c>
      <c r="AH439" s="2">
        <f t="shared" si="107"/>
        <v>4</v>
      </c>
      <c r="AJ439" s="5"/>
      <c r="AK439" s="2">
        <f t="shared" si="108"/>
        <v>27</v>
      </c>
      <c r="AL439" s="2">
        <v>14</v>
      </c>
      <c r="AM439" s="2">
        <v>4</v>
      </c>
      <c r="AN439" s="2">
        <v>5</v>
      </c>
      <c r="AO439" s="2">
        <v>2</v>
      </c>
      <c r="AP439" s="2">
        <v>2</v>
      </c>
      <c r="AQ439" s="2">
        <f t="shared" si="109"/>
        <v>18</v>
      </c>
      <c r="AR439" s="2">
        <f t="shared" si="110"/>
        <v>5</v>
      </c>
      <c r="AS439" s="2">
        <f t="shared" si="111"/>
        <v>4</v>
      </c>
      <c r="AV439" s="6">
        <f t="shared" si="112"/>
        <v>34</v>
      </c>
      <c r="AW439" s="2">
        <v>17</v>
      </c>
      <c r="AX439" s="2">
        <v>5</v>
      </c>
      <c r="AY439" s="2">
        <v>6</v>
      </c>
      <c r="AZ439" s="2">
        <v>3</v>
      </c>
      <c r="BA439" s="2">
        <v>3</v>
      </c>
      <c r="BB439" s="2">
        <f t="shared" si="113"/>
        <v>22</v>
      </c>
      <c r="BC439" s="2">
        <f t="shared" si="114"/>
        <v>6</v>
      </c>
      <c r="BD439" s="2">
        <f t="shared" si="115"/>
        <v>6</v>
      </c>
      <c r="BF439" s="5"/>
    </row>
    <row r="440" spans="7:58" x14ac:dyDescent="0.35">
      <c r="G440" s="79" t="s">
        <v>3</v>
      </c>
      <c r="H440" s="82" t="s">
        <v>128</v>
      </c>
      <c r="I440" s="79" t="s">
        <v>116</v>
      </c>
      <c r="J440" s="79" t="s">
        <v>117</v>
      </c>
      <c r="K440" s="79" t="s">
        <v>135</v>
      </c>
      <c r="L440" s="79" t="s">
        <v>135</v>
      </c>
      <c r="M440" s="2" t="s">
        <v>76</v>
      </c>
      <c r="N440" s="2">
        <v>19</v>
      </c>
      <c r="O440" s="6">
        <f t="shared" si="100"/>
        <v>16</v>
      </c>
      <c r="P440" s="2">
        <v>7</v>
      </c>
      <c r="Q440" s="2">
        <v>3</v>
      </c>
      <c r="R440" s="2">
        <v>2</v>
      </c>
      <c r="S440" s="2">
        <v>4</v>
      </c>
      <c r="T440" s="2">
        <v>0</v>
      </c>
      <c r="U440" s="2">
        <f t="shared" si="101"/>
        <v>10</v>
      </c>
      <c r="V440" s="2">
        <f t="shared" si="102"/>
        <v>2</v>
      </c>
      <c r="W440" s="2">
        <f t="shared" si="103"/>
        <v>4</v>
      </c>
      <c r="Y440" s="5"/>
      <c r="Z440" s="6">
        <f t="shared" si="104"/>
        <v>16</v>
      </c>
      <c r="AA440" s="2">
        <v>9</v>
      </c>
      <c r="AB440" s="2">
        <v>2</v>
      </c>
      <c r="AC440" s="2">
        <v>1</v>
      </c>
      <c r="AD440" s="2">
        <v>3</v>
      </c>
      <c r="AE440" s="2">
        <v>1</v>
      </c>
      <c r="AF440" s="2">
        <f t="shared" si="105"/>
        <v>11</v>
      </c>
      <c r="AG440" s="2">
        <f t="shared" si="106"/>
        <v>1</v>
      </c>
      <c r="AH440" s="2">
        <f t="shared" si="107"/>
        <v>4</v>
      </c>
      <c r="AJ440" s="5"/>
      <c r="AK440" s="2">
        <f t="shared" si="108"/>
        <v>27</v>
      </c>
      <c r="AL440" s="2">
        <v>18</v>
      </c>
      <c r="AM440" s="2">
        <v>6</v>
      </c>
      <c r="AN440" s="2">
        <v>3</v>
      </c>
      <c r="AO440" s="2">
        <v>0</v>
      </c>
      <c r="AP440" s="2">
        <v>0</v>
      </c>
      <c r="AQ440" s="2">
        <f t="shared" si="109"/>
        <v>24</v>
      </c>
      <c r="AR440" s="2">
        <f t="shared" si="110"/>
        <v>3</v>
      </c>
      <c r="AS440" s="2">
        <f t="shared" si="111"/>
        <v>0</v>
      </c>
      <c r="AV440" s="6">
        <f t="shared" si="112"/>
        <v>34</v>
      </c>
      <c r="AW440" s="2">
        <v>22</v>
      </c>
      <c r="AX440" s="2">
        <v>6</v>
      </c>
      <c r="AY440" s="2">
        <v>2</v>
      </c>
      <c r="AZ440" s="2">
        <v>4</v>
      </c>
      <c r="BA440" s="2">
        <v>0</v>
      </c>
      <c r="BB440" s="2">
        <f t="shared" si="113"/>
        <v>28</v>
      </c>
      <c r="BC440" s="2">
        <f t="shared" si="114"/>
        <v>2</v>
      </c>
      <c r="BD440" s="2">
        <f t="shared" si="115"/>
        <v>4</v>
      </c>
      <c r="BF440" s="5"/>
    </row>
    <row r="441" spans="7:58" x14ac:dyDescent="0.35">
      <c r="G441" s="79" t="s">
        <v>3</v>
      </c>
      <c r="H441" s="82" t="s">
        <v>128</v>
      </c>
      <c r="I441" s="79" t="s">
        <v>116</v>
      </c>
      <c r="J441" s="79" t="s">
        <v>117</v>
      </c>
      <c r="K441" s="79" t="s">
        <v>135</v>
      </c>
      <c r="L441" s="79" t="s">
        <v>135</v>
      </c>
      <c r="M441" s="2" t="s">
        <v>76</v>
      </c>
      <c r="N441" s="2">
        <v>20</v>
      </c>
      <c r="O441" s="6">
        <f t="shared" si="100"/>
        <v>16</v>
      </c>
      <c r="P441" s="2">
        <v>3</v>
      </c>
      <c r="Q441" s="2">
        <v>5</v>
      </c>
      <c r="R441" s="2">
        <v>3</v>
      </c>
      <c r="S441" s="2">
        <v>4</v>
      </c>
      <c r="T441" s="2">
        <v>1</v>
      </c>
      <c r="U441" s="2">
        <f t="shared" si="101"/>
        <v>8</v>
      </c>
      <c r="V441" s="2">
        <f t="shared" si="102"/>
        <v>3</v>
      </c>
      <c r="W441" s="2">
        <f t="shared" si="103"/>
        <v>5</v>
      </c>
      <c r="Y441" s="5"/>
      <c r="Z441" s="6">
        <f t="shared" si="104"/>
        <v>16</v>
      </c>
      <c r="AA441" s="2">
        <v>6</v>
      </c>
      <c r="AB441" s="2">
        <v>4</v>
      </c>
      <c r="AC441" s="2">
        <v>1</v>
      </c>
      <c r="AD441" s="2">
        <v>4</v>
      </c>
      <c r="AE441" s="2">
        <v>1</v>
      </c>
      <c r="AF441" s="2">
        <f t="shared" si="105"/>
        <v>10</v>
      </c>
      <c r="AG441" s="2">
        <f t="shared" si="106"/>
        <v>1</v>
      </c>
      <c r="AH441" s="2">
        <f t="shared" si="107"/>
        <v>5</v>
      </c>
      <c r="AJ441" s="5"/>
      <c r="AK441" s="2">
        <f t="shared" ref="AK441:AK504" si="116">SUM(AQ441:AS441)</f>
        <v>27</v>
      </c>
      <c r="AL441" s="2">
        <v>14</v>
      </c>
      <c r="AM441" s="2">
        <v>5</v>
      </c>
      <c r="AN441" s="2">
        <v>7</v>
      </c>
      <c r="AO441" s="2">
        <v>0</v>
      </c>
      <c r="AP441" s="2">
        <v>1</v>
      </c>
      <c r="AQ441" s="2">
        <f t="shared" si="109"/>
        <v>19</v>
      </c>
      <c r="AR441" s="2">
        <f t="shared" si="110"/>
        <v>7</v>
      </c>
      <c r="AS441" s="2">
        <f t="shared" si="111"/>
        <v>1</v>
      </c>
      <c r="AV441" s="6">
        <f t="shared" si="112"/>
        <v>34</v>
      </c>
      <c r="AW441" s="2">
        <v>17</v>
      </c>
      <c r="AX441" s="2">
        <v>6</v>
      </c>
      <c r="AY441" s="2">
        <v>8</v>
      </c>
      <c r="AZ441" s="2">
        <v>1</v>
      </c>
      <c r="BA441" s="2">
        <v>2</v>
      </c>
      <c r="BB441" s="2">
        <f t="shared" si="113"/>
        <v>23</v>
      </c>
      <c r="BC441" s="2">
        <f t="shared" si="114"/>
        <v>8</v>
      </c>
      <c r="BD441" s="2">
        <f t="shared" si="115"/>
        <v>3</v>
      </c>
      <c r="BF441" s="5"/>
    </row>
    <row r="442" spans="7:58" x14ac:dyDescent="0.35">
      <c r="G442" s="79" t="s">
        <v>3</v>
      </c>
      <c r="H442" s="82" t="s">
        <v>128</v>
      </c>
      <c r="I442" s="79" t="s">
        <v>116</v>
      </c>
      <c r="J442" s="79" t="s">
        <v>117</v>
      </c>
      <c r="K442" s="79" t="s">
        <v>135</v>
      </c>
      <c r="L442" s="79" t="s">
        <v>135</v>
      </c>
      <c r="M442" s="2" t="s">
        <v>76</v>
      </c>
      <c r="N442" s="2">
        <v>21</v>
      </c>
      <c r="O442" s="6">
        <f t="shared" ref="O442:O505" si="117">SUM(U442:W442)</f>
        <v>16</v>
      </c>
      <c r="P442" s="2">
        <v>6</v>
      </c>
      <c r="Q442" s="2">
        <v>3</v>
      </c>
      <c r="R442" s="2">
        <v>2</v>
      </c>
      <c r="S442" s="2">
        <v>4</v>
      </c>
      <c r="T442" s="2">
        <v>1</v>
      </c>
      <c r="U442" s="2">
        <f t="shared" si="101"/>
        <v>9</v>
      </c>
      <c r="V442" s="2">
        <f t="shared" si="102"/>
        <v>2</v>
      </c>
      <c r="W442" s="2">
        <f t="shared" si="103"/>
        <v>5</v>
      </c>
      <c r="Y442" s="5"/>
      <c r="Z442" s="6">
        <f t="shared" ref="Z442:Z505" si="118">SUM(AF442:AH442)</f>
        <v>16</v>
      </c>
      <c r="AA442" s="2">
        <v>8</v>
      </c>
      <c r="AB442" s="2">
        <v>2</v>
      </c>
      <c r="AC442" s="2">
        <v>0</v>
      </c>
      <c r="AD442" s="2">
        <v>4</v>
      </c>
      <c r="AE442" s="2">
        <v>2</v>
      </c>
      <c r="AF442" s="2">
        <f t="shared" si="105"/>
        <v>10</v>
      </c>
      <c r="AG442" s="2">
        <f t="shared" si="106"/>
        <v>0</v>
      </c>
      <c r="AH442" s="2">
        <f t="shared" si="107"/>
        <v>6</v>
      </c>
      <c r="AJ442" s="5"/>
      <c r="AK442" s="2">
        <f t="shared" si="116"/>
        <v>27</v>
      </c>
      <c r="AL442" s="2">
        <v>15</v>
      </c>
      <c r="AM442" s="2">
        <v>6</v>
      </c>
      <c r="AN442" s="2">
        <v>4</v>
      </c>
      <c r="AO442" s="2">
        <v>1</v>
      </c>
      <c r="AP442" s="2">
        <v>1</v>
      </c>
      <c r="AQ442" s="2">
        <f t="shared" ref="AQ442:AQ505" si="119">AL442+AM442</f>
        <v>21</v>
      </c>
      <c r="AR442" s="2">
        <f t="shared" ref="AR442:AR505" si="120">AN442</f>
        <v>4</v>
      </c>
      <c r="AS442" s="2">
        <f t="shared" ref="AS442:AS505" si="121">AO442+AP442</f>
        <v>2</v>
      </c>
      <c r="AV442" s="6">
        <f t="shared" si="112"/>
        <v>34</v>
      </c>
      <c r="AW442" s="2">
        <v>18</v>
      </c>
      <c r="AX442" s="2">
        <v>5</v>
      </c>
      <c r="AY442" s="2">
        <v>9</v>
      </c>
      <c r="AZ442" s="2">
        <v>2</v>
      </c>
      <c r="BA442" s="2">
        <v>0</v>
      </c>
      <c r="BB442" s="2">
        <f t="shared" si="113"/>
        <v>23</v>
      </c>
      <c r="BC442" s="2">
        <f t="shared" si="114"/>
        <v>9</v>
      </c>
      <c r="BD442" s="2">
        <f t="shared" si="115"/>
        <v>2</v>
      </c>
      <c r="BF442" s="5"/>
    </row>
    <row r="443" spans="7:58" x14ac:dyDescent="0.35">
      <c r="G443" s="79" t="s">
        <v>3</v>
      </c>
      <c r="H443" s="82" t="s">
        <v>128</v>
      </c>
      <c r="I443" s="79" t="s">
        <v>116</v>
      </c>
      <c r="J443" s="79" t="s">
        <v>117</v>
      </c>
      <c r="K443" s="79" t="s">
        <v>135</v>
      </c>
      <c r="L443" s="79" t="s">
        <v>135</v>
      </c>
      <c r="M443" s="2" t="s">
        <v>76</v>
      </c>
      <c r="N443" s="2">
        <v>22</v>
      </c>
      <c r="O443" s="6">
        <f t="shared" si="117"/>
        <v>16</v>
      </c>
      <c r="P443" s="2">
        <v>11</v>
      </c>
      <c r="Q443" s="2">
        <v>2</v>
      </c>
      <c r="R443" s="2">
        <v>1</v>
      </c>
      <c r="S443" s="2">
        <v>1</v>
      </c>
      <c r="T443" s="2">
        <v>1</v>
      </c>
      <c r="U443" s="2">
        <f t="shared" ref="U443:U506" si="122">P443+Q443</f>
        <v>13</v>
      </c>
      <c r="V443" s="2">
        <f t="shared" ref="V443:V506" si="123">R443</f>
        <v>1</v>
      </c>
      <c r="W443" s="2">
        <f t="shared" ref="W443:W506" si="124">S443+T443</f>
        <v>2</v>
      </c>
      <c r="Y443" s="5"/>
      <c r="Z443" s="6">
        <f t="shared" si="118"/>
        <v>16</v>
      </c>
      <c r="AA443" s="2">
        <v>10</v>
      </c>
      <c r="AB443" s="2">
        <v>2</v>
      </c>
      <c r="AC443" s="2">
        <v>0</v>
      </c>
      <c r="AD443" s="2">
        <v>2</v>
      </c>
      <c r="AE443" s="2">
        <v>2</v>
      </c>
      <c r="AF443" s="2">
        <f t="shared" ref="AF443:AF506" si="125">AA443+AB443</f>
        <v>12</v>
      </c>
      <c r="AG443" s="2">
        <f t="shared" ref="AG443:AG506" si="126">AC443</f>
        <v>0</v>
      </c>
      <c r="AH443" s="2">
        <f t="shared" ref="AH443:AH506" si="127">AD443+AE443</f>
        <v>4</v>
      </c>
      <c r="AJ443" s="5"/>
      <c r="AK443" s="2">
        <f t="shared" si="116"/>
        <v>27</v>
      </c>
      <c r="AL443" s="2">
        <v>22</v>
      </c>
      <c r="AM443" s="2">
        <v>3</v>
      </c>
      <c r="AN443" s="2">
        <v>1</v>
      </c>
      <c r="AO443" s="2">
        <v>0</v>
      </c>
      <c r="AP443" s="2">
        <v>1</v>
      </c>
      <c r="AQ443" s="2">
        <f t="shared" si="119"/>
        <v>25</v>
      </c>
      <c r="AR443" s="2">
        <f t="shared" si="120"/>
        <v>1</v>
      </c>
      <c r="AS443" s="2">
        <f t="shared" si="121"/>
        <v>1</v>
      </c>
      <c r="AV443" s="6">
        <f t="shared" si="112"/>
        <v>34</v>
      </c>
      <c r="AW443" s="2">
        <v>24</v>
      </c>
      <c r="AX443" s="2">
        <v>6</v>
      </c>
      <c r="AY443" s="2">
        <v>3</v>
      </c>
      <c r="AZ443" s="2">
        <v>1</v>
      </c>
      <c r="BA443" s="2">
        <v>0</v>
      </c>
      <c r="BB443" s="2">
        <f t="shared" si="113"/>
        <v>30</v>
      </c>
      <c r="BC443" s="2">
        <f t="shared" si="114"/>
        <v>3</v>
      </c>
      <c r="BD443" s="2">
        <f t="shared" si="115"/>
        <v>1</v>
      </c>
      <c r="BF443" s="5"/>
    </row>
    <row r="444" spans="7:58" x14ac:dyDescent="0.35">
      <c r="G444" s="79" t="s">
        <v>3</v>
      </c>
      <c r="H444" s="82" t="s">
        <v>128</v>
      </c>
      <c r="I444" s="79" t="s">
        <v>116</v>
      </c>
      <c r="J444" s="79" t="s">
        <v>117</v>
      </c>
      <c r="K444" s="79" t="s">
        <v>135</v>
      </c>
      <c r="L444" s="79" t="s">
        <v>135</v>
      </c>
      <c r="M444" s="2" t="s">
        <v>76</v>
      </c>
      <c r="N444" s="2">
        <v>23</v>
      </c>
      <c r="O444" s="6">
        <f t="shared" si="117"/>
        <v>16</v>
      </c>
      <c r="P444" s="2">
        <v>6</v>
      </c>
      <c r="Q444" s="2">
        <v>4</v>
      </c>
      <c r="R444" s="2">
        <v>2</v>
      </c>
      <c r="S444" s="2">
        <v>3</v>
      </c>
      <c r="T444" s="2">
        <v>1</v>
      </c>
      <c r="U444" s="2">
        <f t="shared" si="122"/>
        <v>10</v>
      </c>
      <c r="V444" s="2">
        <f t="shared" si="123"/>
        <v>2</v>
      </c>
      <c r="W444" s="2">
        <f t="shared" si="124"/>
        <v>4</v>
      </c>
      <c r="Y444" s="5"/>
      <c r="Z444" s="6">
        <f t="shared" si="118"/>
        <v>16</v>
      </c>
      <c r="AA444" s="2">
        <v>9</v>
      </c>
      <c r="AB444" s="2">
        <v>2</v>
      </c>
      <c r="AC444" s="2">
        <v>1</v>
      </c>
      <c r="AD444" s="2">
        <v>3</v>
      </c>
      <c r="AE444" s="2">
        <v>1</v>
      </c>
      <c r="AF444" s="2">
        <f t="shared" si="125"/>
        <v>11</v>
      </c>
      <c r="AG444" s="2">
        <f t="shared" si="126"/>
        <v>1</v>
      </c>
      <c r="AH444" s="2">
        <f t="shared" si="127"/>
        <v>4</v>
      </c>
      <c r="AJ444" s="5"/>
      <c r="AK444" s="2">
        <f t="shared" si="116"/>
        <v>27</v>
      </c>
      <c r="AL444" s="2">
        <v>20</v>
      </c>
      <c r="AM444" s="2">
        <v>5</v>
      </c>
      <c r="AN444" s="2">
        <v>0</v>
      </c>
      <c r="AO444" s="2">
        <v>1</v>
      </c>
      <c r="AP444" s="2">
        <v>1</v>
      </c>
      <c r="AQ444" s="2">
        <f t="shared" si="119"/>
        <v>25</v>
      </c>
      <c r="AR444" s="2">
        <f t="shared" si="120"/>
        <v>0</v>
      </c>
      <c r="AS444" s="2">
        <f t="shared" si="121"/>
        <v>2</v>
      </c>
      <c r="AV444" s="6">
        <f t="shared" si="112"/>
        <v>34</v>
      </c>
      <c r="AW444" s="2">
        <v>20</v>
      </c>
      <c r="AX444" s="2">
        <v>6</v>
      </c>
      <c r="AY444" s="2">
        <v>3</v>
      </c>
      <c r="AZ444" s="2">
        <v>4</v>
      </c>
      <c r="BA444" s="2">
        <v>1</v>
      </c>
      <c r="BB444" s="2">
        <f t="shared" si="113"/>
        <v>26</v>
      </c>
      <c r="BC444" s="2">
        <f t="shared" si="114"/>
        <v>3</v>
      </c>
      <c r="BD444" s="2">
        <f t="shared" si="115"/>
        <v>5</v>
      </c>
      <c r="BF444" s="5"/>
    </row>
    <row r="445" spans="7:58" x14ac:dyDescent="0.35">
      <c r="G445" s="79" t="s">
        <v>3</v>
      </c>
      <c r="H445" s="82" t="s">
        <v>128</v>
      </c>
      <c r="I445" s="79" t="s">
        <v>116</v>
      </c>
      <c r="J445" s="79" t="s">
        <v>117</v>
      </c>
      <c r="K445" s="79" t="s">
        <v>135</v>
      </c>
      <c r="L445" s="79" t="s">
        <v>135</v>
      </c>
      <c r="M445" s="2" t="s">
        <v>76</v>
      </c>
      <c r="N445" s="2">
        <v>24</v>
      </c>
      <c r="O445" s="6">
        <f t="shared" si="117"/>
        <v>16</v>
      </c>
      <c r="P445" s="2">
        <v>6</v>
      </c>
      <c r="Q445" s="2">
        <v>4</v>
      </c>
      <c r="R445" s="2">
        <v>2</v>
      </c>
      <c r="S445" s="2">
        <v>2</v>
      </c>
      <c r="T445" s="2">
        <v>2</v>
      </c>
      <c r="U445" s="2">
        <f t="shared" si="122"/>
        <v>10</v>
      </c>
      <c r="V445" s="2">
        <f t="shared" si="123"/>
        <v>2</v>
      </c>
      <c r="W445" s="2">
        <f t="shared" si="124"/>
        <v>4</v>
      </c>
      <c r="Y445" s="5"/>
      <c r="Z445" s="6">
        <f t="shared" si="118"/>
        <v>16</v>
      </c>
      <c r="AA445" s="2">
        <v>6</v>
      </c>
      <c r="AB445" s="2">
        <v>4</v>
      </c>
      <c r="AC445" s="2">
        <v>1</v>
      </c>
      <c r="AD445" s="2">
        <v>4</v>
      </c>
      <c r="AE445" s="2">
        <v>1</v>
      </c>
      <c r="AF445" s="2">
        <f t="shared" si="125"/>
        <v>10</v>
      </c>
      <c r="AG445" s="2">
        <f t="shared" si="126"/>
        <v>1</v>
      </c>
      <c r="AH445" s="2">
        <f t="shared" si="127"/>
        <v>5</v>
      </c>
      <c r="AJ445" s="5"/>
      <c r="AK445" s="2">
        <f t="shared" si="116"/>
        <v>27</v>
      </c>
      <c r="AL445" s="2">
        <v>13</v>
      </c>
      <c r="AM445" s="2">
        <v>8</v>
      </c>
      <c r="AN445" s="2">
        <v>3</v>
      </c>
      <c r="AO445" s="2">
        <v>3</v>
      </c>
      <c r="AP445" s="2">
        <v>0</v>
      </c>
      <c r="AQ445" s="2">
        <f t="shared" si="119"/>
        <v>21</v>
      </c>
      <c r="AR445" s="2">
        <f t="shared" si="120"/>
        <v>3</v>
      </c>
      <c r="AS445" s="2">
        <f t="shared" si="121"/>
        <v>3</v>
      </c>
      <c r="AV445" s="6">
        <f t="shared" si="112"/>
        <v>34</v>
      </c>
      <c r="AW445" s="2">
        <v>18</v>
      </c>
      <c r="AX445" s="2">
        <v>4</v>
      </c>
      <c r="AY445" s="2">
        <v>9</v>
      </c>
      <c r="AZ445" s="2">
        <v>2</v>
      </c>
      <c r="BA445" s="2">
        <v>1</v>
      </c>
      <c r="BB445" s="2">
        <f t="shared" si="113"/>
        <v>22</v>
      </c>
      <c r="BC445" s="2">
        <f t="shared" si="114"/>
        <v>9</v>
      </c>
      <c r="BD445" s="2">
        <f t="shared" si="115"/>
        <v>3</v>
      </c>
      <c r="BF445" s="5"/>
    </row>
    <row r="446" spans="7:58" x14ac:dyDescent="0.35">
      <c r="G446" s="79" t="s">
        <v>3</v>
      </c>
      <c r="H446" s="82" t="s">
        <v>128</v>
      </c>
      <c r="I446" s="79" t="s">
        <v>116</v>
      </c>
      <c r="J446" s="79" t="s">
        <v>117</v>
      </c>
      <c r="K446" s="79" t="s">
        <v>135</v>
      </c>
      <c r="L446" s="79" t="s">
        <v>135</v>
      </c>
      <c r="M446" s="2" t="s">
        <v>76</v>
      </c>
      <c r="N446" s="2">
        <v>25</v>
      </c>
      <c r="O446" s="6">
        <f t="shared" si="117"/>
        <v>16</v>
      </c>
      <c r="P446" s="2">
        <v>8</v>
      </c>
      <c r="Q446" s="2">
        <v>1</v>
      </c>
      <c r="R446" s="2">
        <v>3</v>
      </c>
      <c r="S446" s="2">
        <v>2</v>
      </c>
      <c r="T446" s="2">
        <v>2</v>
      </c>
      <c r="U446" s="2">
        <f t="shared" si="122"/>
        <v>9</v>
      </c>
      <c r="V446" s="2">
        <f t="shared" si="123"/>
        <v>3</v>
      </c>
      <c r="W446" s="2">
        <f t="shared" si="124"/>
        <v>4</v>
      </c>
      <c r="Y446" s="5"/>
      <c r="Z446" s="6">
        <f t="shared" si="118"/>
        <v>16</v>
      </c>
      <c r="AA446" s="2">
        <v>9</v>
      </c>
      <c r="AB446" s="2">
        <v>1</v>
      </c>
      <c r="AC446" s="2">
        <v>1</v>
      </c>
      <c r="AD446" s="2">
        <v>3</v>
      </c>
      <c r="AE446" s="2">
        <v>2</v>
      </c>
      <c r="AF446" s="2">
        <f t="shared" si="125"/>
        <v>10</v>
      </c>
      <c r="AG446" s="2">
        <f t="shared" si="126"/>
        <v>1</v>
      </c>
      <c r="AH446" s="2">
        <f t="shared" si="127"/>
        <v>5</v>
      </c>
      <c r="AJ446" s="5"/>
      <c r="AK446" s="2">
        <f t="shared" si="116"/>
        <v>27</v>
      </c>
      <c r="AL446" s="2">
        <v>12</v>
      </c>
      <c r="AM446" s="2">
        <v>7</v>
      </c>
      <c r="AN446" s="2">
        <v>6</v>
      </c>
      <c r="AO446" s="2">
        <v>1</v>
      </c>
      <c r="AP446" s="2">
        <v>1</v>
      </c>
      <c r="AQ446" s="2">
        <f t="shared" si="119"/>
        <v>19</v>
      </c>
      <c r="AR446" s="2">
        <f t="shared" si="120"/>
        <v>6</v>
      </c>
      <c r="AS446" s="2">
        <f t="shared" si="121"/>
        <v>2</v>
      </c>
      <c r="AV446" s="6">
        <f t="shared" si="112"/>
        <v>34</v>
      </c>
      <c r="AW446" s="2">
        <v>19</v>
      </c>
      <c r="AX446" s="2">
        <v>5</v>
      </c>
      <c r="AY446" s="2">
        <v>2</v>
      </c>
      <c r="AZ446" s="2">
        <v>7</v>
      </c>
      <c r="BA446" s="2">
        <v>1</v>
      </c>
      <c r="BB446" s="2">
        <f t="shared" si="113"/>
        <v>24</v>
      </c>
      <c r="BC446" s="2">
        <f t="shared" si="114"/>
        <v>2</v>
      </c>
      <c r="BD446" s="2">
        <f t="shared" si="115"/>
        <v>8</v>
      </c>
      <c r="BF446" s="5"/>
    </row>
    <row r="447" spans="7:58" x14ac:dyDescent="0.35">
      <c r="G447" s="79" t="s">
        <v>3</v>
      </c>
      <c r="H447" s="82" t="s">
        <v>128</v>
      </c>
      <c r="I447" s="79" t="s">
        <v>116</v>
      </c>
      <c r="J447" s="79" t="s">
        <v>117</v>
      </c>
      <c r="K447" s="79" t="s">
        <v>135</v>
      </c>
      <c r="L447" s="79" t="s">
        <v>135</v>
      </c>
      <c r="M447" s="2" t="s">
        <v>76</v>
      </c>
      <c r="N447" s="2">
        <v>26</v>
      </c>
      <c r="O447" s="6">
        <f t="shared" si="117"/>
        <v>16</v>
      </c>
      <c r="P447" s="2">
        <v>7</v>
      </c>
      <c r="Q447" s="2">
        <v>2</v>
      </c>
      <c r="R447" s="2">
        <v>2</v>
      </c>
      <c r="S447" s="2">
        <v>3</v>
      </c>
      <c r="T447" s="2">
        <v>2</v>
      </c>
      <c r="U447" s="2">
        <f t="shared" si="122"/>
        <v>9</v>
      </c>
      <c r="V447" s="2">
        <f t="shared" si="123"/>
        <v>2</v>
      </c>
      <c r="W447" s="2">
        <f t="shared" si="124"/>
        <v>5</v>
      </c>
      <c r="Y447" s="5"/>
      <c r="Z447" s="6">
        <f t="shared" si="118"/>
        <v>16</v>
      </c>
      <c r="AA447" s="2">
        <v>6</v>
      </c>
      <c r="AB447" s="2">
        <v>3</v>
      </c>
      <c r="AC447" s="2">
        <v>2</v>
      </c>
      <c r="AD447" s="2">
        <v>3</v>
      </c>
      <c r="AE447" s="2">
        <v>2</v>
      </c>
      <c r="AF447" s="2">
        <f t="shared" si="125"/>
        <v>9</v>
      </c>
      <c r="AG447" s="2">
        <f t="shared" si="126"/>
        <v>2</v>
      </c>
      <c r="AH447" s="2">
        <f t="shared" si="127"/>
        <v>5</v>
      </c>
      <c r="AJ447" s="5"/>
      <c r="AK447" s="2">
        <f t="shared" si="116"/>
        <v>27</v>
      </c>
      <c r="AL447" s="2">
        <v>15</v>
      </c>
      <c r="AM447" s="2">
        <v>6</v>
      </c>
      <c r="AN447" s="2">
        <v>4</v>
      </c>
      <c r="AO447" s="2">
        <v>2</v>
      </c>
      <c r="AP447" s="2">
        <v>0</v>
      </c>
      <c r="AQ447" s="2">
        <f t="shared" si="119"/>
        <v>21</v>
      </c>
      <c r="AR447" s="2">
        <f t="shared" si="120"/>
        <v>4</v>
      </c>
      <c r="AS447" s="2">
        <f t="shared" si="121"/>
        <v>2</v>
      </c>
      <c r="AV447" s="6">
        <f t="shared" si="112"/>
        <v>34</v>
      </c>
      <c r="AW447" s="2">
        <v>19</v>
      </c>
      <c r="AX447" s="2">
        <v>8</v>
      </c>
      <c r="AY447" s="2">
        <v>3</v>
      </c>
      <c r="AZ447" s="2">
        <v>3</v>
      </c>
      <c r="BA447" s="2">
        <v>1</v>
      </c>
      <c r="BB447" s="2">
        <f t="shared" si="113"/>
        <v>27</v>
      </c>
      <c r="BC447" s="2">
        <f t="shared" si="114"/>
        <v>3</v>
      </c>
      <c r="BD447" s="2">
        <f t="shared" si="115"/>
        <v>4</v>
      </c>
      <c r="BF447" s="5"/>
    </row>
    <row r="448" spans="7:58" x14ac:dyDescent="0.35">
      <c r="G448" s="79" t="s">
        <v>3</v>
      </c>
      <c r="H448" s="82" t="s">
        <v>128</v>
      </c>
      <c r="I448" s="79" t="s">
        <v>116</v>
      </c>
      <c r="J448" s="79" t="s">
        <v>117</v>
      </c>
      <c r="K448" s="79" t="s">
        <v>135</v>
      </c>
      <c r="L448" s="79" t="s">
        <v>135</v>
      </c>
      <c r="M448" s="2" t="s">
        <v>76</v>
      </c>
      <c r="N448" s="2">
        <v>27</v>
      </c>
      <c r="O448" s="6">
        <f t="shared" si="117"/>
        <v>16</v>
      </c>
      <c r="P448" s="2">
        <v>6</v>
      </c>
      <c r="Q448" s="2">
        <v>4</v>
      </c>
      <c r="R448" s="2">
        <v>2</v>
      </c>
      <c r="S448" s="2">
        <v>2</v>
      </c>
      <c r="T448" s="2">
        <v>2</v>
      </c>
      <c r="U448" s="2">
        <f t="shared" si="122"/>
        <v>10</v>
      </c>
      <c r="V448" s="2">
        <f t="shared" si="123"/>
        <v>2</v>
      </c>
      <c r="W448" s="2">
        <f t="shared" si="124"/>
        <v>4</v>
      </c>
      <c r="Y448" s="5"/>
      <c r="Z448" s="6">
        <f t="shared" si="118"/>
        <v>16</v>
      </c>
      <c r="AA448" s="2">
        <v>7</v>
      </c>
      <c r="AB448" s="2">
        <v>3</v>
      </c>
      <c r="AC448" s="2">
        <v>1</v>
      </c>
      <c r="AD448" s="2">
        <v>3</v>
      </c>
      <c r="AE448" s="2">
        <v>2</v>
      </c>
      <c r="AF448" s="2">
        <f t="shared" si="125"/>
        <v>10</v>
      </c>
      <c r="AG448" s="2">
        <f t="shared" si="126"/>
        <v>1</v>
      </c>
      <c r="AH448" s="2">
        <f t="shared" si="127"/>
        <v>5</v>
      </c>
      <c r="AJ448" s="5"/>
      <c r="AK448" s="2">
        <f t="shared" si="116"/>
        <v>27</v>
      </c>
      <c r="AL448" s="2">
        <v>15</v>
      </c>
      <c r="AM448" s="2">
        <v>7</v>
      </c>
      <c r="AN448" s="2">
        <v>4</v>
      </c>
      <c r="AO448" s="2">
        <v>1</v>
      </c>
      <c r="AP448" s="2">
        <v>0</v>
      </c>
      <c r="AQ448" s="2">
        <f t="shared" si="119"/>
        <v>22</v>
      </c>
      <c r="AR448" s="2">
        <f t="shared" si="120"/>
        <v>4</v>
      </c>
      <c r="AS448" s="2">
        <f t="shared" si="121"/>
        <v>1</v>
      </c>
      <c r="AV448" s="6">
        <f t="shared" si="112"/>
        <v>34</v>
      </c>
      <c r="AW448" s="2">
        <v>19</v>
      </c>
      <c r="AX448" s="2">
        <v>4</v>
      </c>
      <c r="AY448" s="2">
        <v>7</v>
      </c>
      <c r="AZ448" s="2">
        <v>4</v>
      </c>
      <c r="BA448" s="2">
        <v>0</v>
      </c>
      <c r="BB448" s="2">
        <f t="shared" si="113"/>
        <v>23</v>
      </c>
      <c r="BC448" s="2">
        <f t="shared" si="114"/>
        <v>7</v>
      </c>
      <c r="BD448" s="2">
        <f t="shared" si="115"/>
        <v>4</v>
      </c>
      <c r="BF448" s="5"/>
    </row>
    <row r="449" spans="7:58" x14ac:dyDescent="0.35">
      <c r="G449" s="79" t="s">
        <v>3</v>
      </c>
      <c r="H449" s="82" t="s">
        <v>128</v>
      </c>
      <c r="I449" s="79" t="s">
        <v>116</v>
      </c>
      <c r="J449" s="79" t="s">
        <v>117</v>
      </c>
      <c r="K449" s="79" t="s">
        <v>135</v>
      </c>
      <c r="L449" s="79" t="s">
        <v>135</v>
      </c>
      <c r="M449" s="2" t="s">
        <v>76</v>
      </c>
      <c r="N449" s="2">
        <v>28</v>
      </c>
      <c r="O449" s="6">
        <f t="shared" si="117"/>
        <v>16</v>
      </c>
      <c r="P449" s="2">
        <v>10</v>
      </c>
      <c r="Q449" s="2">
        <v>3</v>
      </c>
      <c r="R449" s="2">
        <v>2</v>
      </c>
      <c r="S449" s="2">
        <v>1</v>
      </c>
      <c r="T449" s="2">
        <v>0</v>
      </c>
      <c r="U449" s="2">
        <f t="shared" si="122"/>
        <v>13</v>
      </c>
      <c r="V449" s="2">
        <f t="shared" si="123"/>
        <v>2</v>
      </c>
      <c r="W449" s="2">
        <f t="shared" si="124"/>
        <v>1</v>
      </c>
      <c r="Y449" s="5"/>
      <c r="Z449" s="6">
        <f t="shared" si="118"/>
        <v>16</v>
      </c>
      <c r="AA449" s="2">
        <v>9</v>
      </c>
      <c r="AB449" s="2">
        <v>5</v>
      </c>
      <c r="AC449" s="2">
        <v>0</v>
      </c>
      <c r="AD449" s="2">
        <v>1</v>
      </c>
      <c r="AE449" s="2">
        <v>1</v>
      </c>
      <c r="AF449" s="2">
        <f t="shared" si="125"/>
        <v>14</v>
      </c>
      <c r="AG449" s="2">
        <f t="shared" si="126"/>
        <v>0</v>
      </c>
      <c r="AH449" s="2">
        <f t="shared" si="127"/>
        <v>2</v>
      </c>
      <c r="AJ449" s="5"/>
      <c r="AK449" s="2">
        <f t="shared" si="116"/>
        <v>27</v>
      </c>
      <c r="AL449" s="2">
        <v>17</v>
      </c>
      <c r="AM449" s="2">
        <v>9</v>
      </c>
      <c r="AN449" s="2">
        <v>0</v>
      </c>
      <c r="AO449" s="2">
        <v>0</v>
      </c>
      <c r="AP449" s="2">
        <v>1</v>
      </c>
      <c r="AQ449" s="2">
        <f t="shared" si="119"/>
        <v>26</v>
      </c>
      <c r="AR449" s="2">
        <f t="shared" si="120"/>
        <v>0</v>
      </c>
      <c r="AS449" s="2">
        <f t="shared" si="121"/>
        <v>1</v>
      </c>
      <c r="AV449" s="6">
        <f t="shared" si="112"/>
        <v>34</v>
      </c>
      <c r="AW449" s="2">
        <v>25</v>
      </c>
      <c r="AX449" s="2">
        <v>8</v>
      </c>
      <c r="AY449" s="2">
        <v>1</v>
      </c>
      <c r="AZ449" s="2">
        <v>0</v>
      </c>
      <c r="BA449" s="2">
        <v>0</v>
      </c>
      <c r="BB449" s="2">
        <f t="shared" si="113"/>
        <v>33</v>
      </c>
      <c r="BC449" s="2">
        <f t="shared" si="114"/>
        <v>1</v>
      </c>
      <c r="BD449" s="2">
        <f t="shared" si="115"/>
        <v>0</v>
      </c>
      <c r="BF449" s="5"/>
    </row>
    <row r="450" spans="7:58" x14ac:dyDescent="0.35">
      <c r="G450" s="79" t="s">
        <v>3</v>
      </c>
      <c r="H450" s="82" t="s">
        <v>128</v>
      </c>
      <c r="I450" s="79" t="s">
        <v>116</v>
      </c>
      <c r="J450" s="79" t="s">
        <v>117</v>
      </c>
      <c r="K450" s="79" t="s">
        <v>135</v>
      </c>
      <c r="L450" s="79" t="s">
        <v>135</v>
      </c>
      <c r="M450" s="2" t="s">
        <v>76</v>
      </c>
      <c r="N450" s="2">
        <v>29</v>
      </c>
      <c r="O450" s="6">
        <f t="shared" si="117"/>
        <v>16</v>
      </c>
      <c r="P450" s="2">
        <v>3</v>
      </c>
      <c r="Q450" s="2">
        <v>5</v>
      </c>
      <c r="R450" s="2">
        <v>2</v>
      </c>
      <c r="S450" s="2">
        <v>5</v>
      </c>
      <c r="T450" s="2">
        <v>1</v>
      </c>
      <c r="U450" s="2">
        <f t="shared" si="122"/>
        <v>8</v>
      </c>
      <c r="V450" s="2">
        <f t="shared" si="123"/>
        <v>2</v>
      </c>
      <c r="W450" s="2">
        <f t="shared" si="124"/>
        <v>6</v>
      </c>
      <c r="Y450" s="5"/>
      <c r="Z450" s="6">
        <f t="shared" si="118"/>
        <v>16</v>
      </c>
      <c r="AA450" s="2">
        <v>7</v>
      </c>
      <c r="AB450" s="2">
        <v>3</v>
      </c>
      <c r="AC450" s="2">
        <v>1</v>
      </c>
      <c r="AD450" s="2">
        <v>3</v>
      </c>
      <c r="AE450" s="2">
        <v>2</v>
      </c>
      <c r="AF450" s="2">
        <f t="shared" si="125"/>
        <v>10</v>
      </c>
      <c r="AG450" s="2">
        <f t="shared" si="126"/>
        <v>1</v>
      </c>
      <c r="AH450" s="2">
        <f t="shared" si="127"/>
        <v>5</v>
      </c>
      <c r="AJ450" s="5"/>
      <c r="AK450" s="2">
        <f t="shared" si="116"/>
        <v>27</v>
      </c>
      <c r="AL450" s="2">
        <v>12</v>
      </c>
      <c r="AM450" s="2">
        <v>9</v>
      </c>
      <c r="AN450" s="2">
        <v>5</v>
      </c>
      <c r="AO450" s="2">
        <v>1</v>
      </c>
      <c r="AP450" s="2">
        <v>0</v>
      </c>
      <c r="AQ450" s="2">
        <f t="shared" si="119"/>
        <v>21</v>
      </c>
      <c r="AR450" s="2">
        <f t="shared" si="120"/>
        <v>5</v>
      </c>
      <c r="AS450" s="2">
        <f t="shared" si="121"/>
        <v>1</v>
      </c>
      <c r="AV450" s="6">
        <f t="shared" si="112"/>
        <v>34</v>
      </c>
      <c r="AW450" s="2">
        <v>20</v>
      </c>
      <c r="AX450" s="2">
        <v>8</v>
      </c>
      <c r="AY450" s="2">
        <v>0</v>
      </c>
      <c r="AZ450" s="2">
        <v>6</v>
      </c>
      <c r="BA450" s="2">
        <v>0</v>
      </c>
      <c r="BB450" s="2">
        <f t="shared" si="113"/>
        <v>28</v>
      </c>
      <c r="BC450" s="2">
        <f t="shared" si="114"/>
        <v>0</v>
      </c>
      <c r="BD450" s="2">
        <f t="shared" si="115"/>
        <v>6</v>
      </c>
      <c r="BF450" s="5"/>
    </row>
    <row r="451" spans="7:58" x14ac:dyDescent="0.35">
      <c r="G451" s="79" t="s">
        <v>3</v>
      </c>
      <c r="H451" s="82" t="s">
        <v>128</v>
      </c>
      <c r="I451" s="79" t="s">
        <v>116</v>
      </c>
      <c r="J451" s="79" t="s">
        <v>117</v>
      </c>
      <c r="K451" s="79" t="s">
        <v>135</v>
      </c>
      <c r="L451" s="79" t="s">
        <v>135</v>
      </c>
      <c r="M451" s="2" t="s">
        <v>76</v>
      </c>
      <c r="N451" s="2">
        <v>30</v>
      </c>
      <c r="O451" s="6">
        <f t="shared" si="117"/>
        <v>16</v>
      </c>
      <c r="P451" s="2">
        <v>6</v>
      </c>
      <c r="Q451" s="2">
        <v>3</v>
      </c>
      <c r="R451" s="2">
        <v>3</v>
      </c>
      <c r="S451" s="2">
        <v>2</v>
      </c>
      <c r="T451" s="2">
        <v>2</v>
      </c>
      <c r="U451" s="2">
        <f t="shared" si="122"/>
        <v>9</v>
      </c>
      <c r="V451" s="2">
        <f t="shared" si="123"/>
        <v>3</v>
      </c>
      <c r="W451" s="2">
        <f t="shared" si="124"/>
        <v>4</v>
      </c>
      <c r="Y451" s="5"/>
      <c r="Z451" s="6">
        <f t="shared" si="118"/>
        <v>16</v>
      </c>
      <c r="AA451" s="2">
        <v>8</v>
      </c>
      <c r="AB451" s="2">
        <v>1</v>
      </c>
      <c r="AC451" s="2">
        <v>3</v>
      </c>
      <c r="AD451" s="2">
        <v>3</v>
      </c>
      <c r="AE451" s="2">
        <v>1</v>
      </c>
      <c r="AF451" s="2">
        <f t="shared" si="125"/>
        <v>9</v>
      </c>
      <c r="AG451" s="2">
        <f t="shared" si="126"/>
        <v>3</v>
      </c>
      <c r="AH451" s="2">
        <f t="shared" si="127"/>
        <v>4</v>
      </c>
      <c r="AJ451" s="5"/>
      <c r="AK451" s="2">
        <f t="shared" si="116"/>
        <v>27</v>
      </c>
      <c r="AL451" s="2">
        <v>16</v>
      </c>
      <c r="AM451" s="2">
        <v>5</v>
      </c>
      <c r="AN451" s="2">
        <v>4</v>
      </c>
      <c r="AO451" s="2">
        <v>2</v>
      </c>
      <c r="AP451" s="2">
        <v>0</v>
      </c>
      <c r="AQ451" s="2">
        <f t="shared" si="119"/>
        <v>21</v>
      </c>
      <c r="AR451" s="2">
        <f t="shared" si="120"/>
        <v>4</v>
      </c>
      <c r="AS451" s="2">
        <f t="shared" si="121"/>
        <v>2</v>
      </c>
      <c r="AV451" s="6">
        <f t="shared" si="112"/>
        <v>34</v>
      </c>
      <c r="AW451" s="2">
        <v>19</v>
      </c>
      <c r="AX451" s="2">
        <v>8</v>
      </c>
      <c r="AY451" s="2">
        <v>5</v>
      </c>
      <c r="AZ451" s="2">
        <v>2</v>
      </c>
      <c r="BA451" s="2">
        <v>0</v>
      </c>
      <c r="BB451" s="2">
        <f t="shared" si="113"/>
        <v>27</v>
      </c>
      <c r="BC451" s="2">
        <f t="shared" si="114"/>
        <v>5</v>
      </c>
      <c r="BD451" s="2">
        <f t="shared" si="115"/>
        <v>2</v>
      </c>
      <c r="BF451" s="5"/>
    </row>
    <row r="452" spans="7:58" x14ac:dyDescent="0.35">
      <c r="G452" s="79" t="s">
        <v>3</v>
      </c>
      <c r="H452" s="82" t="s">
        <v>128</v>
      </c>
      <c r="I452" s="79" t="s">
        <v>116</v>
      </c>
      <c r="J452" s="79" t="s">
        <v>117</v>
      </c>
      <c r="K452" s="79" t="s">
        <v>26</v>
      </c>
      <c r="L452" s="79" t="s">
        <v>26</v>
      </c>
      <c r="M452" s="2" t="s">
        <v>3</v>
      </c>
      <c r="N452" s="2">
        <v>1</v>
      </c>
      <c r="O452" s="6">
        <f t="shared" si="117"/>
        <v>20</v>
      </c>
      <c r="P452" s="2">
        <v>5</v>
      </c>
      <c r="Q452" s="2">
        <v>10</v>
      </c>
      <c r="R452" s="2">
        <v>5</v>
      </c>
      <c r="S452" s="2">
        <v>0</v>
      </c>
      <c r="T452" s="2">
        <v>0</v>
      </c>
      <c r="U452" s="2">
        <f t="shared" si="122"/>
        <v>15</v>
      </c>
      <c r="V452" s="2">
        <f t="shared" si="123"/>
        <v>5</v>
      </c>
      <c r="W452" s="2">
        <f t="shared" si="124"/>
        <v>0</v>
      </c>
      <c r="X452" s="2">
        <f>MAX(O452:O481)</f>
        <v>20</v>
      </c>
      <c r="Y452" s="5">
        <v>30</v>
      </c>
      <c r="Z452" s="6">
        <f t="shared" si="118"/>
        <v>28</v>
      </c>
      <c r="AA452" s="2">
        <v>10</v>
      </c>
      <c r="AB452" s="2">
        <v>7</v>
      </c>
      <c r="AC452" s="2">
        <v>8</v>
      </c>
      <c r="AD452" s="2">
        <v>2</v>
      </c>
      <c r="AE452" s="2">
        <v>1</v>
      </c>
      <c r="AF452" s="2">
        <f t="shared" si="125"/>
        <v>17</v>
      </c>
      <c r="AG452" s="2">
        <f t="shared" si="126"/>
        <v>8</v>
      </c>
      <c r="AH452" s="2">
        <f t="shared" si="127"/>
        <v>3</v>
      </c>
      <c r="AI452" s="2">
        <f>MAX(Z452:Z481)</f>
        <v>28</v>
      </c>
      <c r="AJ452" s="5">
        <v>30</v>
      </c>
      <c r="AK452" s="2">
        <f t="shared" si="116"/>
        <v>27</v>
      </c>
      <c r="AL452" s="2">
        <v>4</v>
      </c>
      <c r="AM452" s="2">
        <v>8</v>
      </c>
      <c r="AN452" s="2">
        <v>8</v>
      </c>
      <c r="AO452" s="2">
        <v>4</v>
      </c>
      <c r="AP452" s="2">
        <v>3</v>
      </c>
      <c r="AQ452" s="2">
        <f t="shared" si="119"/>
        <v>12</v>
      </c>
      <c r="AR452" s="2">
        <f t="shared" si="120"/>
        <v>8</v>
      </c>
      <c r="AS452" s="2">
        <f t="shared" si="121"/>
        <v>7</v>
      </c>
      <c r="AT452" s="2">
        <f>ROUND(SUM(AK452:AK481)/30,0)</f>
        <v>27</v>
      </c>
      <c r="AU452" s="2">
        <v>32</v>
      </c>
      <c r="AV452" s="6">
        <f t="shared" si="112"/>
        <v>15</v>
      </c>
      <c r="AW452" s="2">
        <v>0</v>
      </c>
      <c r="AX452" s="2">
        <v>11</v>
      </c>
      <c r="AY452" s="2">
        <v>2</v>
      </c>
      <c r="AZ452" s="2">
        <v>1</v>
      </c>
      <c r="BA452" s="2">
        <v>1</v>
      </c>
      <c r="BB452" s="2">
        <f t="shared" si="113"/>
        <v>11</v>
      </c>
      <c r="BC452" s="2">
        <f t="shared" si="114"/>
        <v>2</v>
      </c>
      <c r="BD452" s="2">
        <f t="shared" si="115"/>
        <v>2</v>
      </c>
      <c r="BE452" s="2">
        <f>ROUND(SUM(AV452:AV481)/30,0)</f>
        <v>15</v>
      </c>
      <c r="BF452" s="5">
        <v>34</v>
      </c>
    </row>
    <row r="453" spans="7:58" x14ac:dyDescent="0.35">
      <c r="G453" s="79" t="s">
        <v>3</v>
      </c>
      <c r="H453" s="82" t="s">
        <v>128</v>
      </c>
      <c r="I453" s="79" t="s">
        <v>116</v>
      </c>
      <c r="J453" s="79" t="s">
        <v>117</v>
      </c>
      <c r="K453" s="79" t="s">
        <v>26</v>
      </c>
      <c r="L453" s="79" t="s">
        <v>26</v>
      </c>
      <c r="M453" s="2" t="s">
        <v>3</v>
      </c>
      <c r="N453" s="2">
        <v>2</v>
      </c>
      <c r="O453" s="6">
        <f t="shared" si="117"/>
        <v>20</v>
      </c>
      <c r="P453" s="2">
        <v>5</v>
      </c>
      <c r="Q453" s="2">
        <v>9</v>
      </c>
      <c r="R453" s="2">
        <v>5</v>
      </c>
      <c r="S453" s="2">
        <v>1</v>
      </c>
      <c r="T453" s="2">
        <v>0</v>
      </c>
      <c r="U453" s="2">
        <f t="shared" si="122"/>
        <v>14</v>
      </c>
      <c r="V453" s="2">
        <f t="shared" si="123"/>
        <v>5</v>
      </c>
      <c r="W453" s="2">
        <f t="shared" si="124"/>
        <v>1</v>
      </c>
      <c r="Y453" s="5"/>
      <c r="Z453" s="6">
        <f t="shared" si="118"/>
        <v>28</v>
      </c>
      <c r="AA453" s="2">
        <v>11</v>
      </c>
      <c r="AB453" s="2">
        <v>3</v>
      </c>
      <c r="AC453" s="2">
        <v>9</v>
      </c>
      <c r="AD453" s="2">
        <v>3</v>
      </c>
      <c r="AE453" s="2">
        <v>2</v>
      </c>
      <c r="AF453" s="2">
        <f t="shared" si="125"/>
        <v>14</v>
      </c>
      <c r="AG453" s="2">
        <f t="shared" si="126"/>
        <v>9</v>
      </c>
      <c r="AH453" s="2">
        <f t="shared" si="127"/>
        <v>5</v>
      </c>
      <c r="AJ453" s="5"/>
      <c r="AK453" s="2">
        <f t="shared" si="116"/>
        <v>27</v>
      </c>
      <c r="AL453" s="2">
        <v>4</v>
      </c>
      <c r="AM453" s="2">
        <v>7</v>
      </c>
      <c r="AN453" s="2">
        <v>9</v>
      </c>
      <c r="AO453" s="2">
        <v>4</v>
      </c>
      <c r="AP453" s="2">
        <v>3</v>
      </c>
      <c r="AQ453" s="2">
        <f t="shared" si="119"/>
        <v>11</v>
      </c>
      <c r="AR453" s="2">
        <f t="shared" si="120"/>
        <v>9</v>
      </c>
      <c r="AS453" s="2">
        <f t="shared" si="121"/>
        <v>7</v>
      </c>
      <c r="AV453" s="6">
        <f t="shared" si="112"/>
        <v>15</v>
      </c>
      <c r="AW453" s="2">
        <v>0</v>
      </c>
      <c r="AX453" s="2">
        <v>9</v>
      </c>
      <c r="AY453" s="2">
        <v>5</v>
      </c>
      <c r="AZ453" s="2">
        <v>1</v>
      </c>
      <c r="BA453" s="2">
        <v>0</v>
      </c>
      <c r="BB453" s="2">
        <f t="shared" si="113"/>
        <v>9</v>
      </c>
      <c r="BC453" s="2">
        <f t="shared" si="114"/>
        <v>5</v>
      </c>
      <c r="BD453" s="2">
        <f t="shared" si="115"/>
        <v>1</v>
      </c>
      <c r="BF453" s="5"/>
    </row>
    <row r="454" spans="7:58" x14ac:dyDescent="0.35">
      <c r="G454" s="79" t="s">
        <v>3</v>
      </c>
      <c r="H454" s="82" t="s">
        <v>128</v>
      </c>
      <c r="I454" s="79" t="s">
        <v>116</v>
      </c>
      <c r="J454" s="79" t="s">
        <v>117</v>
      </c>
      <c r="K454" s="79" t="s">
        <v>26</v>
      </c>
      <c r="L454" s="79" t="s">
        <v>26</v>
      </c>
      <c r="M454" s="2" t="s">
        <v>3</v>
      </c>
      <c r="N454" s="2">
        <v>3</v>
      </c>
      <c r="O454" s="6">
        <f t="shared" si="117"/>
        <v>20</v>
      </c>
      <c r="P454" s="2">
        <v>15</v>
      </c>
      <c r="Q454" s="2">
        <v>4</v>
      </c>
      <c r="R454" s="2">
        <v>1</v>
      </c>
      <c r="S454" s="2">
        <v>0</v>
      </c>
      <c r="T454" s="2">
        <v>0</v>
      </c>
      <c r="U454" s="2">
        <f t="shared" si="122"/>
        <v>19</v>
      </c>
      <c r="V454" s="2">
        <f t="shared" si="123"/>
        <v>1</v>
      </c>
      <c r="W454" s="2">
        <f t="shared" si="124"/>
        <v>0</v>
      </c>
      <c r="Y454" s="5"/>
      <c r="Z454" s="6">
        <f t="shared" si="118"/>
        <v>28</v>
      </c>
      <c r="AA454" s="2">
        <v>19</v>
      </c>
      <c r="AB454" s="2">
        <v>6</v>
      </c>
      <c r="AC454" s="2">
        <v>3</v>
      </c>
      <c r="AD454" s="2">
        <v>0</v>
      </c>
      <c r="AE454" s="2">
        <v>0</v>
      </c>
      <c r="AF454" s="2">
        <f t="shared" si="125"/>
        <v>25</v>
      </c>
      <c r="AG454" s="2">
        <f t="shared" si="126"/>
        <v>3</v>
      </c>
      <c r="AH454" s="2">
        <f t="shared" si="127"/>
        <v>0</v>
      </c>
      <c r="AJ454" s="5"/>
      <c r="AK454" s="2">
        <f t="shared" si="116"/>
        <v>27</v>
      </c>
      <c r="AL454" s="2">
        <v>16</v>
      </c>
      <c r="AM454" s="2">
        <v>5</v>
      </c>
      <c r="AN454" s="2">
        <v>0</v>
      </c>
      <c r="AO454" s="2">
        <v>1</v>
      </c>
      <c r="AP454" s="2">
        <v>5</v>
      </c>
      <c r="AQ454" s="2">
        <f t="shared" si="119"/>
        <v>21</v>
      </c>
      <c r="AR454" s="2">
        <f t="shared" si="120"/>
        <v>0</v>
      </c>
      <c r="AS454" s="2">
        <f t="shared" si="121"/>
        <v>6</v>
      </c>
      <c r="AV454" s="6">
        <f t="shared" si="112"/>
        <v>15</v>
      </c>
      <c r="AW454" s="2">
        <v>8</v>
      </c>
      <c r="AX454" s="2">
        <v>5</v>
      </c>
      <c r="AY454" s="2">
        <v>1</v>
      </c>
      <c r="AZ454" s="2">
        <v>1</v>
      </c>
      <c r="BA454" s="2">
        <v>0</v>
      </c>
      <c r="BB454" s="2">
        <f t="shared" si="113"/>
        <v>13</v>
      </c>
      <c r="BC454" s="2">
        <f t="shared" si="114"/>
        <v>1</v>
      </c>
      <c r="BD454" s="2">
        <f t="shared" si="115"/>
        <v>1</v>
      </c>
      <c r="BF454" s="5"/>
    </row>
    <row r="455" spans="7:58" x14ac:dyDescent="0.35">
      <c r="G455" s="79" t="s">
        <v>3</v>
      </c>
      <c r="H455" s="82" t="s">
        <v>128</v>
      </c>
      <c r="I455" s="79" t="s">
        <v>116</v>
      </c>
      <c r="J455" s="79" t="s">
        <v>117</v>
      </c>
      <c r="K455" s="79" t="s">
        <v>26</v>
      </c>
      <c r="L455" s="79" t="s">
        <v>26</v>
      </c>
      <c r="M455" s="2" t="s">
        <v>3</v>
      </c>
      <c r="N455" s="2">
        <v>4</v>
      </c>
      <c r="O455" s="6">
        <f t="shared" si="117"/>
        <v>20</v>
      </c>
      <c r="P455" s="2">
        <v>15</v>
      </c>
      <c r="Q455" s="2">
        <v>4</v>
      </c>
      <c r="R455" s="2">
        <v>1</v>
      </c>
      <c r="S455" s="2">
        <v>0</v>
      </c>
      <c r="T455" s="2">
        <v>0</v>
      </c>
      <c r="U455" s="2">
        <f t="shared" si="122"/>
        <v>19</v>
      </c>
      <c r="V455" s="2">
        <f t="shared" si="123"/>
        <v>1</v>
      </c>
      <c r="W455" s="2">
        <f t="shared" si="124"/>
        <v>0</v>
      </c>
      <c r="Y455" s="5"/>
      <c r="Z455" s="6">
        <f t="shared" si="118"/>
        <v>28</v>
      </c>
      <c r="AA455" s="2">
        <v>23</v>
      </c>
      <c r="AB455" s="2">
        <v>3</v>
      </c>
      <c r="AC455" s="2">
        <v>2</v>
      </c>
      <c r="AD455" s="2">
        <v>0</v>
      </c>
      <c r="AE455" s="2">
        <v>0</v>
      </c>
      <c r="AF455" s="2">
        <f t="shared" si="125"/>
        <v>26</v>
      </c>
      <c r="AG455" s="2">
        <f t="shared" si="126"/>
        <v>2</v>
      </c>
      <c r="AH455" s="2">
        <f t="shared" si="127"/>
        <v>0</v>
      </c>
      <c r="AJ455" s="5"/>
      <c r="AK455" s="2">
        <f t="shared" si="116"/>
        <v>27</v>
      </c>
      <c r="AL455" s="2">
        <v>18</v>
      </c>
      <c r="AM455" s="2">
        <v>4</v>
      </c>
      <c r="AN455" s="2">
        <v>2</v>
      </c>
      <c r="AO455" s="2">
        <v>0</v>
      </c>
      <c r="AP455" s="2">
        <v>3</v>
      </c>
      <c r="AQ455" s="2">
        <f t="shared" si="119"/>
        <v>22</v>
      </c>
      <c r="AR455" s="2">
        <f t="shared" si="120"/>
        <v>2</v>
      </c>
      <c r="AS455" s="2">
        <f t="shared" si="121"/>
        <v>3</v>
      </c>
      <c r="AV455" s="6">
        <f t="shared" si="112"/>
        <v>15</v>
      </c>
      <c r="AW455" s="2">
        <v>9</v>
      </c>
      <c r="AX455" s="2">
        <v>5</v>
      </c>
      <c r="AY455" s="2">
        <v>0</v>
      </c>
      <c r="AZ455" s="2">
        <v>0</v>
      </c>
      <c r="BA455" s="2">
        <v>1</v>
      </c>
      <c r="BB455" s="2">
        <f t="shared" si="113"/>
        <v>14</v>
      </c>
      <c r="BC455" s="2">
        <f t="shared" si="114"/>
        <v>0</v>
      </c>
      <c r="BD455" s="2">
        <f t="shared" si="115"/>
        <v>1</v>
      </c>
      <c r="BF455" s="5"/>
    </row>
    <row r="456" spans="7:58" x14ac:dyDescent="0.35">
      <c r="G456" s="79" t="s">
        <v>3</v>
      </c>
      <c r="H456" s="82" t="s">
        <v>128</v>
      </c>
      <c r="I456" s="79" t="s">
        <v>116</v>
      </c>
      <c r="J456" s="79" t="s">
        <v>117</v>
      </c>
      <c r="K456" s="79" t="s">
        <v>26</v>
      </c>
      <c r="L456" s="79" t="s">
        <v>26</v>
      </c>
      <c r="M456" s="2" t="s">
        <v>3</v>
      </c>
      <c r="N456" s="2">
        <v>5</v>
      </c>
      <c r="O456" s="6">
        <f t="shared" si="117"/>
        <v>20</v>
      </c>
      <c r="P456" s="2">
        <v>16</v>
      </c>
      <c r="Q456" s="2">
        <v>2</v>
      </c>
      <c r="R456" s="2">
        <v>1</v>
      </c>
      <c r="S456" s="2">
        <v>1</v>
      </c>
      <c r="T456" s="2">
        <v>0</v>
      </c>
      <c r="U456" s="2">
        <f t="shared" si="122"/>
        <v>18</v>
      </c>
      <c r="V456" s="2">
        <f t="shared" si="123"/>
        <v>1</v>
      </c>
      <c r="W456" s="2">
        <f t="shared" si="124"/>
        <v>1</v>
      </c>
      <c r="Y456" s="5"/>
      <c r="Z456" s="6">
        <f t="shared" si="118"/>
        <v>28</v>
      </c>
      <c r="AA456" s="2">
        <v>18</v>
      </c>
      <c r="AB456" s="2">
        <v>4</v>
      </c>
      <c r="AC456" s="2">
        <v>3</v>
      </c>
      <c r="AD456" s="2">
        <v>3</v>
      </c>
      <c r="AE456" s="2">
        <v>0</v>
      </c>
      <c r="AF456" s="2">
        <f t="shared" si="125"/>
        <v>22</v>
      </c>
      <c r="AG456" s="2">
        <f t="shared" si="126"/>
        <v>3</v>
      </c>
      <c r="AH456" s="2">
        <f t="shared" si="127"/>
        <v>3</v>
      </c>
      <c r="AJ456" s="5"/>
      <c r="AK456" s="2">
        <f t="shared" si="116"/>
        <v>27</v>
      </c>
      <c r="AL456" s="2">
        <v>15</v>
      </c>
      <c r="AM456" s="2">
        <v>5</v>
      </c>
      <c r="AN456" s="2">
        <v>1</v>
      </c>
      <c r="AO456" s="2">
        <v>4</v>
      </c>
      <c r="AP456" s="2">
        <v>2</v>
      </c>
      <c r="AQ456" s="2">
        <f t="shared" si="119"/>
        <v>20</v>
      </c>
      <c r="AR456" s="2">
        <f t="shared" si="120"/>
        <v>1</v>
      </c>
      <c r="AS456" s="2">
        <f t="shared" si="121"/>
        <v>6</v>
      </c>
      <c r="AV456" s="6">
        <f t="shared" si="112"/>
        <v>15</v>
      </c>
      <c r="AW456" s="2">
        <v>6</v>
      </c>
      <c r="AX456" s="2">
        <v>7</v>
      </c>
      <c r="AY456" s="2">
        <v>2</v>
      </c>
      <c r="AZ456" s="2">
        <v>0</v>
      </c>
      <c r="BA456" s="2">
        <v>0</v>
      </c>
      <c r="BB456" s="2">
        <f t="shared" si="113"/>
        <v>13</v>
      </c>
      <c r="BC456" s="2">
        <f t="shared" si="114"/>
        <v>2</v>
      </c>
      <c r="BD456" s="2">
        <f t="shared" si="115"/>
        <v>0</v>
      </c>
      <c r="BF456" s="5"/>
    </row>
    <row r="457" spans="7:58" x14ac:dyDescent="0.35">
      <c r="G457" s="79" t="s">
        <v>3</v>
      </c>
      <c r="H457" s="82" t="s">
        <v>128</v>
      </c>
      <c r="I457" s="79" t="s">
        <v>116</v>
      </c>
      <c r="J457" s="79" t="s">
        <v>117</v>
      </c>
      <c r="K457" s="79" t="s">
        <v>26</v>
      </c>
      <c r="L457" s="79" t="s">
        <v>26</v>
      </c>
      <c r="M457" s="2" t="s">
        <v>3</v>
      </c>
      <c r="N457" s="2">
        <v>6</v>
      </c>
      <c r="O457" s="6">
        <f t="shared" si="117"/>
        <v>20</v>
      </c>
      <c r="P457" s="2">
        <v>8</v>
      </c>
      <c r="Q457" s="2">
        <v>5</v>
      </c>
      <c r="R457" s="2">
        <v>5</v>
      </c>
      <c r="S457" s="2">
        <v>0</v>
      </c>
      <c r="T457" s="2">
        <v>2</v>
      </c>
      <c r="U457" s="2">
        <f t="shared" si="122"/>
        <v>13</v>
      </c>
      <c r="V457" s="2">
        <f t="shared" si="123"/>
        <v>5</v>
      </c>
      <c r="W457" s="2">
        <f t="shared" si="124"/>
        <v>2</v>
      </c>
      <c r="Y457" s="5"/>
      <c r="Z457" s="6">
        <f t="shared" si="118"/>
        <v>28</v>
      </c>
      <c r="AA457" s="2">
        <v>9</v>
      </c>
      <c r="AB457" s="2">
        <v>6</v>
      </c>
      <c r="AC457" s="2">
        <v>5</v>
      </c>
      <c r="AD457" s="2">
        <v>5</v>
      </c>
      <c r="AE457" s="2">
        <v>3</v>
      </c>
      <c r="AF457" s="2">
        <f t="shared" si="125"/>
        <v>15</v>
      </c>
      <c r="AG457" s="2">
        <f t="shared" si="126"/>
        <v>5</v>
      </c>
      <c r="AH457" s="2">
        <f t="shared" si="127"/>
        <v>8</v>
      </c>
      <c r="AJ457" s="5"/>
      <c r="AK457" s="2">
        <f t="shared" si="116"/>
        <v>27</v>
      </c>
      <c r="AL457" s="2">
        <v>10</v>
      </c>
      <c r="AM457" s="2">
        <v>2</v>
      </c>
      <c r="AN457" s="2">
        <v>7</v>
      </c>
      <c r="AO457" s="2">
        <v>3</v>
      </c>
      <c r="AP457" s="2">
        <v>5</v>
      </c>
      <c r="AQ457" s="2">
        <f t="shared" si="119"/>
        <v>12</v>
      </c>
      <c r="AR457" s="2">
        <f t="shared" si="120"/>
        <v>7</v>
      </c>
      <c r="AS457" s="2">
        <f t="shared" si="121"/>
        <v>8</v>
      </c>
      <c r="AV457" s="6">
        <f t="shared" si="112"/>
        <v>15</v>
      </c>
      <c r="AW457" s="2">
        <v>3</v>
      </c>
      <c r="AX457" s="2">
        <v>8</v>
      </c>
      <c r="AY457" s="2">
        <v>1</v>
      </c>
      <c r="AZ457" s="2">
        <v>3</v>
      </c>
      <c r="BA457" s="2">
        <v>0</v>
      </c>
      <c r="BB457" s="2">
        <f t="shared" si="113"/>
        <v>11</v>
      </c>
      <c r="BC457" s="2">
        <f t="shared" si="114"/>
        <v>1</v>
      </c>
      <c r="BD457" s="2">
        <f t="shared" si="115"/>
        <v>3</v>
      </c>
      <c r="BF457" s="5"/>
    </row>
    <row r="458" spans="7:58" x14ac:dyDescent="0.35">
      <c r="G458" s="79" t="s">
        <v>3</v>
      </c>
      <c r="H458" s="82" t="s">
        <v>128</v>
      </c>
      <c r="I458" s="79" t="s">
        <v>116</v>
      </c>
      <c r="J458" s="79" t="s">
        <v>117</v>
      </c>
      <c r="K458" s="79" t="s">
        <v>26</v>
      </c>
      <c r="L458" s="79" t="s">
        <v>26</v>
      </c>
      <c r="M458" s="2" t="s">
        <v>3</v>
      </c>
      <c r="N458" s="2">
        <v>7</v>
      </c>
      <c r="O458" s="6">
        <f t="shared" si="117"/>
        <v>20</v>
      </c>
      <c r="P458" s="2">
        <v>16</v>
      </c>
      <c r="Q458" s="2">
        <v>2</v>
      </c>
      <c r="R458" s="2">
        <v>2</v>
      </c>
      <c r="S458" s="2">
        <v>0</v>
      </c>
      <c r="T458" s="2">
        <v>0</v>
      </c>
      <c r="U458" s="2">
        <f t="shared" si="122"/>
        <v>18</v>
      </c>
      <c r="V458" s="2">
        <f t="shared" si="123"/>
        <v>2</v>
      </c>
      <c r="W458" s="2">
        <f t="shared" si="124"/>
        <v>0</v>
      </c>
      <c r="Y458" s="5"/>
      <c r="Z458" s="6">
        <f t="shared" si="118"/>
        <v>28</v>
      </c>
      <c r="AA458" s="2">
        <v>19</v>
      </c>
      <c r="AB458" s="2">
        <v>4</v>
      </c>
      <c r="AC458" s="2">
        <v>2</v>
      </c>
      <c r="AD458" s="2">
        <v>0</v>
      </c>
      <c r="AE458" s="2">
        <v>3</v>
      </c>
      <c r="AF458" s="2">
        <f t="shared" si="125"/>
        <v>23</v>
      </c>
      <c r="AG458" s="2">
        <f t="shared" si="126"/>
        <v>2</v>
      </c>
      <c r="AH458" s="2">
        <f t="shared" si="127"/>
        <v>3</v>
      </c>
      <c r="AJ458" s="5"/>
      <c r="AK458" s="2">
        <f t="shared" si="116"/>
        <v>27</v>
      </c>
      <c r="AL458" s="2">
        <v>18</v>
      </c>
      <c r="AM458" s="2">
        <v>3</v>
      </c>
      <c r="AN458" s="2">
        <v>1</v>
      </c>
      <c r="AO458" s="2">
        <v>0</v>
      </c>
      <c r="AP458" s="2">
        <v>5</v>
      </c>
      <c r="AQ458" s="2">
        <f t="shared" si="119"/>
        <v>21</v>
      </c>
      <c r="AR458" s="2">
        <f t="shared" si="120"/>
        <v>1</v>
      </c>
      <c r="AS458" s="2">
        <f t="shared" si="121"/>
        <v>5</v>
      </c>
      <c r="AV458" s="6">
        <f t="shared" si="112"/>
        <v>15</v>
      </c>
      <c r="AW458" s="2">
        <v>7</v>
      </c>
      <c r="AX458" s="2">
        <v>4</v>
      </c>
      <c r="AY458" s="2">
        <v>1</v>
      </c>
      <c r="AZ458" s="2">
        <v>1</v>
      </c>
      <c r="BA458" s="2">
        <v>2</v>
      </c>
      <c r="BB458" s="2">
        <f t="shared" si="113"/>
        <v>11</v>
      </c>
      <c r="BC458" s="2">
        <f t="shared" si="114"/>
        <v>1</v>
      </c>
      <c r="BD458" s="2">
        <f t="shared" si="115"/>
        <v>3</v>
      </c>
      <c r="BF458" s="5"/>
    </row>
    <row r="459" spans="7:58" x14ac:dyDescent="0.35">
      <c r="G459" s="79" t="s">
        <v>3</v>
      </c>
      <c r="H459" s="82" t="s">
        <v>128</v>
      </c>
      <c r="I459" s="79" t="s">
        <v>116</v>
      </c>
      <c r="J459" s="79" t="s">
        <v>117</v>
      </c>
      <c r="K459" s="79" t="s">
        <v>26</v>
      </c>
      <c r="L459" s="79" t="s">
        <v>26</v>
      </c>
      <c r="M459" s="2" t="s">
        <v>3</v>
      </c>
      <c r="N459" s="2">
        <v>8</v>
      </c>
      <c r="O459" s="6">
        <f t="shared" si="117"/>
        <v>20</v>
      </c>
      <c r="P459" s="2">
        <v>5</v>
      </c>
      <c r="Q459" s="2">
        <v>5</v>
      </c>
      <c r="R459" s="2">
        <v>6</v>
      </c>
      <c r="S459" s="2">
        <v>3</v>
      </c>
      <c r="T459" s="2">
        <v>1</v>
      </c>
      <c r="U459" s="2">
        <f t="shared" si="122"/>
        <v>10</v>
      </c>
      <c r="V459" s="2">
        <f t="shared" si="123"/>
        <v>6</v>
      </c>
      <c r="W459" s="2">
        <f t="shared" si="124"/>
        <v>4</v>
      </c>
      <c r="Y459" s="5"/>
      <c r="Z459" s="6">
        <f t="shared" si="118"/>
        <v>28</v>
      </c>
      <c r="AA459" s="2">
        <v>6</v>
      </c>
      <c r="AB459" s="2">
        <v>6</v>
      </c>
      <c r="AC459" s="2">
        <v>9</v>
      </c>
      <c r="AD459" s="2">
        <v>4</v>
      </c>
      <c r="AE459" s="2">
        <v>3</v>
      </c>
      <c r="AF459" s="2">
        <f t="shared" si="125"/>
        <v>12</v>
      </c>
      <c r="AG459" s="2">
        <f t="shared" si="126"/>
        <v>9</v>
      </c>
      <c r="AH459" s="2">
        <f t="shared" si="127"/>
        <v>7</v>
      </c>
      <c r="AJ459" s="5"/>
      <c r="AK459" s="2">
        <f t="shared" si="116"/>
        <v>27</v>
      </c>
      <c r="AL459" s="2">
        <v>4</v>
      </c>
      <c r="AM459" s="2">
        <v>4</v>
      </c>
      <c r="AN459" s="2">
        <v>6</v>
      </c>
      <c r="AO459" s="2">
        <v>4</v>
      </c>
      <c r="AP459" s="2">
        <v>9</v>
      </c>
      <c r="AQ459" s="2">
        <f t="shared" si="119"/>
        <v>8</v>
      </c>
      <c r="AR459" s="2">
        <f t="shared" si="120"/>
        <v>6</v>
      </c>
      <c r="AS459" s="2">
        <f t="shared" si="121"/>
        <v>13</v>
      </c>
      <c r="AV459" s="6">
        <f t="shared" si="112"/>
        <v>15</v>
      </c>
      <c r="AW459" s="2">
        <v>3</v>
      </c>
      <c r="AX459" s="2">
        <v>3</v>
      </c>
      <c r="AY459" s="2">
        <v>4</v>
      </c>
      <c r="AZ459" s="2">
        <v>3</v>
      </c>
      <c r="BA459" s="2">
        <v>2</v>
      </c>
      <c r="BB459" s="2">
        <f t="shared" si="113"/>
        <v>6</v>
      </c>
      <c r="BC459" s="2">
        <f t="shared" si="114"/>
        <v>4</v>
      </c>
      <c r="BD459" s="2">
        <f t="shared" si="115"/>
        <v>5</v>
      </c>
      <c r="BF459" s="5"/>
    </row>
    <row r="460" spans="7:58" x14ac:dyDescent="0.35">
      <c r="G460" s="79" t="s">
        <v>3</v>
      </c>
      <c r="H460" s="82" t="s">
        <v>128</v>
      </c>
      <c r="I460" s="79" t="s">
        <v>116</v>
      </c>
      <c r="J460" s="79" t="s">
        <v>117</v>
      </c>
      <c r="K460" s="79" t="s">
        <v>26</v>
      </c>
      <c r="L460" s="79" t="s">
        <v>26</v>
      </c>
      <c r="M460" s="2" t="s">
        <v>3</v>
      </c>
      <c r="N460" s="2">
        <v>9</v>
      </c>
      <c r="O460" s="6">
        <f t="shared" si="117"/>
        <v>20</v>
      </c>
      <c r="P460" s="2">
        <v>6</v>
      </c>
      <c r="Q460" s="2">
        <v>4</v>
      </c>
      <c r="R460" s="2">
        <v>4</v>
      </c>
      <c r="S460" s="2">
        <v>4</v>
      </c>
      <c r="T460" s="2">
        <v>2</v>
      </c>
      <c r="U460" s="2">
        <f t="shared" si="122"/>
        <v>10</v>
      </c>
      <c r="V460" s="2">
        <f t="shared" si="123"/>
        <v>4</v>
      </c>
      <c r="W460" s="2">
        <f t="shared" si="124"/>
        <v>6</v>
      </c>
      <c r="Y460" s="5"/>
      <c r="Z460" s="6">
        <f t="shared" si="118"/>
        <v>28</v>
      </c>
      <c r="AA460" s="2">
        <v>7</v>
      </c>
      <c r="AB460" s="2">
        <v>5</v>
      </c>
      <c r="AC460" s="2">
        <v>5</v>
      </c>
      <c r="AD460" s="2">
        <v>4</v>
      </c>
      <c r="AE460" s="2">
        <v>7</v>
      </c>
      <c r="AF460" s="2">
        <f t="shared" si="125"/>
        <v>12</v>
      </c>
      <c r="AG460" s="2">
        <f t="shared" si="126"/>
        <v>5</v>
      </c>
      <c r="AH460" s="2">
        <f t="shared" si="127"/>
        <v>11</v>
      </c>
      <c r="AJ460" s="5"/>
      <c r="AK460" s="2">
        <f t="shared" si="116"/>
        <v>27</v>
      </c>
      <c r="AL460" s="2">
        <v>3</v>
      </c>
      <c r="AM460" s="2">
        <v>2</v>
      </c>
      <c r="AN460" s="2">
        <v>8</v>
      </c>
      <c r="AO460" s="2">
        <v>5</v>
      </c>
      <c r="AP460" s="2">
        <v>9</v>
      </c>
      <c r="AQ460" s="2">
        <f t="shared" si="119"/>
        <v>5</v>
      </c>
      <c r="AR460" s="2">
        <f t="shared" si="120"/>
        <v>8</v>
      </c>
      <c r="AS460" s="2">
        <f t="shared" si="121"/>
        <v>14</v>
      </c>
      <c r="AV460" s="6">
        <f t="shared" si="112"/>
        <v>15</v>
      </c>
      <c r="AW460" s="2">
        <v>1</v>
      </c>
      <c r="AX460" s="2">
        <v>2</v>
      </c>
      <c r="AY460" s="2">
        <v>6</v>
      </c>
      <c r="AZ460" s="2">
        <v>3</v>
      </c>
      <c r="BA460" s="2">
        <v>3</v>
      </c>
      <c r="BB460" s="2">
        <f t="shared" si="113"/>
        <v>3</v>
      </c>
      <c r="BC460" s="2">
        <f t="shared" si="114"/>
        <v>6</v>
      </c>
      <c r="BD460" s="2">
        <f t="shared" si="115"/>
        <v>6</v>
      </c>
      <c r="BF460" s="5"/>
    </row>
    <row r="461" spans="7:58" x14ac:dyDescent="0.35">
      <c r="G461" s="79" t="s">
        <v>3</v>
      </c>
      <c r="H461" s="82" t="s">
        <v>128</v>
      </c>
      <c r="I461" s="79" t="s">
        <v>116</v>
      </c>
      <c r="J461" s="79" t="s">
        <v>117</v>
      </c>
      <c r="K461" s="79" t="s">
        <v>26</v>
      </c>
      <c r="L461" s="79" t="s">
        <v>26</v>
      </c>
      <c r="M461" s="2" t="s">
        <v>67</v>
      </c>
      <c r="N461" s="2">
        <v>10</v>
      </c>
      <c r="O461" s="6">
        <f t="shared" si="117"/>
        <v>20</v>
      </c>
      <c r="P461" s="2">
        <v>9</v>
      </c>
      <c r="Q461" s="2">
        <v>7</v>
      </c>
      <c r="R461" s="2">
        <v>4</v>
      </c>
      <c r="S461" s="2">
        <v>0</v>
      </c>
      <c r="T461" s="2">
        <v>0</v>
      </c>
      <c r="U461" s="2">
        <f t="shared" si="122"/>
        <v>16</v>
      </c>
      <c r="V461" s="2">
        <f t="shared" si="123"/>
        <v>4</v>
      </c>
      <c r="W461" s="2">
        <f t="shared" si="124"/>
        <v>0</v>
      </c>
      <c r="Y461" s="5"/>
      <c r="Z461" s="6">
        <f t="shared" si="118"/>
        <v>28</v>
      </c>
      <c r="AA461" s="2">
        <v>17</v>
      </c>
      <c r="AB461" s="2">
        <v>6</v>
      </c>
      <c r="AC461" s="2">
        <v>4</v>
      </c>
      <c r="AD461" s="2">
        <v>1</v>
      </c>
      <c r="AE461" s="2">
        <v>0</v>
      </c>
      <c r="AF461" s="2">
        <f t="shared" si="125"/>
        <v>23</v>
      </c>
      <c r="AG461" s="2">
        <f t="shared" si="126"/>
        <v>4</v>
      </c>
      <c r="AH461" s="2">
        <f t="shared" si="127"/>
        <v>1</v>
      </c>
      <c r="AJ461" s="5"/>
      <c r="AK461" s="2">
        <f t="shared" si="116"/>
        <v>27</v>
      </c>
      <c r="AL461" s="2">
        <v>10</v>
      </c>
      <c r="AM461" s="2">
        <v>9</v>
      </c>
      <c r="AN461" s="2">
        <v>3</v>
      </c>
      <c r="AO461" s="2">
        <v>2</v>
      </c>
      <c r="AP461" s="2">
        <v>3</v>
      </c>
      <c r="AQ461" s="2">
        <f t="shared" si="119"/>
        <v>19</v>
      </c>
      <c r="AR461" s="2">
        <f t="shared" si="120"/>
        <v>3</v>
      </c>
      <c r="AS461" s="2">
        <f t="shared" si="121"/>
        <v>5</v>
      </c>
      <c r="AV461" s="6">
        <f t="shared" si="112"/>
        <v>15</v>
      </c>
      <c r="AW461" s="2">
        <v>6</v>
      </c>
      <c r="AX461" s="2">
        <v>6</v>
      </c>
      <c r="AY461" s="2">
        <v>2</v>
      </c>
      <c r="AZ461" s="2">
        <v>1</v>
      </c>
      <c r="BA461" s="2">
        <v>0</v>
      </c>
      <c r="BB461" s="2">
        <f t="shared" si="113"/>
        <v>12</v>
      </c>
      <c r="BC461" s="2">
        <f t="shared" si="114"/>
        <v>2</v>
      </c>
      <c r="BD461" s="2">
        <f t="shared" si="115"/>
        <v>1</v>
      </c>
      <c r="BF461" s="5"/>
    </row>
    <row r="462" spans="7:58" x14ac:dyDescent="0.35">
      <c r="G462" s="79" t="s">
        <v>3</v>
      </c>
      <c r="H462" s="82" t="s">
        <v>128</v>
      </c>
      <c r="I462" s="79" t="s">
        <v>116</v>
      </c>
      <c r="J462" s="79" t="s">
        <v>117</v>
      </c>
      <c r="K462" s="79" t="s">
        <v>26</v>
      </c>
      <c r="L462" s="79" t="s">
        <v>26</v>
      </c>
      <c r="M462" s="2" t="s">
        <v>67</v>
      </c>
      <c r="N462" s="2">
        <v>11</v>
      </c>
      <c r="O462" s="6">
        <f t="shared" si="117"/>
        <v>20</v>
      </c>
      <c r="P462" s="2">
        <v>8</v>
      </c>
      <c r="Q462" s="2">
        <v>9</v>
      </c>
      <c r="R462" s="2">
        <v>1</v>
      </c>
      <c r="S462" s="2">
        <v>2</v>
      </c>
      <c r="T462" s="2">
        <v>0</v>
      </c>
      <c r="U462" s="2">
        <f t="shared" si="122"/>
        <v>17</v>
      </c>
      <c r="V462" s="2">
        <f t="shared" si="123"/>
        <v>1</v>
      </c>
      <c r="W462" s="2">
        <f t="shared" si="124"/>
        <v>2</v>
      </c>
      <c r="Y462" s="5"/>
      <c r="Z462" s="6">
        <f t="shared" si="118"/>
        <v>28</v>
      </c>
      <c r="AA462" s="2">
        <v>19</v>
      </c>
      <c r="AB462" s="2">
        <v>6</v>
      </c>
      <c r="AC462" s="2">
        <v>2</v>
      </c>
      <c r="AD462" s="2">
        <v>0</v>
      </c>
      <c r="AE462" s="2">
        <v>1</v>
      </c>
      <c r="AF462" s="2">
        <f t="shared" si="125"/>
        <v>25</v>
      </c>
      <c r="AG462" s="2">
        <f t="shared" si="126"/>
        <v>2</v>
      </c>
      <c r="AH462" s="2">
        <f t="shared" si="127"/>
        <v>1</v>
      </c>
      <c r="AJ462" s="5"/>
      <c r="AK462" s="2">
        <f t="shared" si="116"/>
        <v>27</v>
      </c>
      <c r="AL462" s="2">
        <v>7</v>
      </c>
      <c r="AM462" s="2">
        <v>14</v>
      </c>
      <c r="AN462" s="2">
        <v>5</v>
      </c>
      <c r="AO462" s="2">
        <v>0</v>
      </c>
      <c r="AP462" s="2">
        <v>1</v>
      </c>
      <c r="AQ462" s="2">
        <f t="shared" si="119"/>
        <v>21</v>
      </c>
      <c r="AR462" s="2">
        <f t="shared" si="120"/>
        <v>5</v>
      </c>
      <c r="AS462" s="2">
        <f t="shared" si="121"/>
        <v>1</v>
      </c>
      <c r="AV462" s="6">
        <f t="shared" si="112"/>
        <v>15</v>
      </c>
      <c r="AW462" s="2">
        <v>4</v>
      </c>
      <c r="AX462" s="2">
        <v>5</v>
      </c>
      <c r="AY462" s="2">
        <v>4</v>
      </c>
      <c r="AZ462" s="2">
        <v>2</v>
      </c>
      <c r="BA462" s="2">
        <v>0</v>
      </c>
      <c r="BB462" s="2">
        <f t="shared" si="113"/>
        <v>9</v>
      </c>
      <c r="BC462" s="2">
        <f t="shared" si="114"/>
        <v>4</v>
      </c>
      <c r="BD462" s="2">
        <f t="shared" si="115"/>
        <v>2</v>
      </c>
      <c r="BF462" s="5"/>
    </row>
    <row r="463" spans="7:58" x14ac:dyDescent="0.35">
      <c r="G463" s="79" t="s">
        <v>3</v>
      </c>
      <c r="H463" s="82" t="s">
        <v>128</v>
      </c>
      <c r="I463" s="79" t="s">
        <v>116</v>
      </c>
      <c r="J463" s="79" t="s">
        <v>117</v>
      </c>
      <c r="K463" s="79" t="s">
        <v>26</v>
      </c>
      <c r="L463" s="79" t="s">
        <v>26</v>
      </c>
      <c r="M463" s="2" t="s">
        <v>67</v>
      </c>
      <c r="N463" s="2">
        <v>12</v>
      </c>
      <c r="O463" s="6">
        <f t="shared" si="117"/>
        <v>20</v>
      </c>
      <c r="P463" s="2">
        <v>4</v>
      </c>
      <c r="Q463" s="2">
        <v>13</v>
      </c>
      <c r="R463" s="2">
        <v>3</v>
      </c>
      <c r="S463" s="2">
        <v>0</v>
      </c>
      <c r="T463" s="2">
        <v>0</v>
      </c>
      <c r="U463" s="2">
        <f t="shared" si="122"/>
        <v>17</v>
      </c>
      <c r="V463" s="2">
        <f t="shared" si="123"/>
        <v>3</v>
      </c>
      <c r="W463" s="2">
        <f t="shared" si="124"/>
        <v>0</v>
      </c>
      <c r="Y463" s="5"/>
      <c r="Z463" s="6">
        <f t="shared" si="118"/>
        <v>28</v>
      </c>
      <c r="AA463" s="2">
        <v>13</v>
      </c>
      <c r="AB463" s="2">
        <v>10</v>
      </c>
      <c r="AC463" s="2">
        <v>4</v>
      </c>
      <c r="AD463" s="2">
        <v>0</v>
      </c>
      <c r="AE463" s="2">
        <v>1</v>
      </c>
      <c r="AF463" s="2">
        <f t="shared" si="125"/>
        <v>23</v>
      </c>
      <c r="AG463" s="2">
        <f t="shared" si="126"/>
        <v>4</v>
      </c>
      <c r="AH463" s="2">
        <f t="shared" si="127"/>
        <v>1</v>
      </c>
      <c r="AJ463" s="5"/>
      <c r="AK463" s="2">
        <f t="shared" si="116"/>
        <v>27</v>
      </c>
      <c r="AL463" s="2">
        <v>7</v>
      </c>
      <c r="AM463" s="2">
        <v>10</v>
      </c>
      <c r="AN463" s="2">
        <v>5</v>
      </c>
      <c r="AO463" s="2">
        <v>1</v>
      </c>
      <c r="AP463" s="2">
        <v>4</v>
      </c>
      <c r="AQ463" s="2">
        <f t="shared" si="119"/>
        <v>17</v>
      </c>
      <c r="AR463" s="2">
        <f t="shared" si="120"/>
        <v>5</v>
      </c>
      <c r="AS463" s="2">
        <f t="shared" si="121"/>
        <v>5</v>
      </c>
      <c r="AV463" s="6">
        <f t="shared" si="112"/>
        <v>15</v>
      </c>
      <c r="AW463" s="2">
        <v>1</v>
      </c>
      <c r="AX463" s="2">
        <v>7</v>
      </c>
      <c r="AY463" s="2">
        <v>7</v>
      </c>
      <c r="AZ463" s="2">
        <v>0</v>
      </c>
      <c r="BA463" s="2">
        <v>0</v>
      </c>
      <c r="BB463" s="2">
        <f t="shared" si="113"/>
        <v>8</v>
      </c>
      <c r="BC463" s="2">
        <f t="shared" si="114"/>
        <v>7</v>
      </c>
      <c r="BD463" s="2">
        <f t="shared" si="115"/>
        <v>0</v>
      </c>
      <c r="BF463" s="5"/>
    </row>
    <row r="464" spans="7:58" x14ac:dyDescent="0.35">
      <c r="G464" s="79" t="s">
        <v>3</v>
      </c>
      <c r="H464" s="82" t="s">
        <v>128</v>
      </c>
      <c r="I464" s="79" t="s">
        <v>116</v>
      </c>
      <c r="J464" s="79" t="s">
        <v>117</v>
      </c>
      <c r="K464" s="79" t="s">
        <v>26</v>
      </c>
      <c r="L464" s="79" t="s">
        <v>26</v>
      </c>
      <c r="M464" s="2" t="s">
        <v>67</v>
      </c>
      <c r="N464" s="2">
        <v>13</v>
      </c>
      <c r="O464" s="6">
        <f t="shared" si="117"/>
        <v>20</v>
      </c>
      <c r="P464" s="2">
        <v>8</v>
      </c>
      <c r="Q464" s="2">
        <v>3</v>
      </c>
      <c r="R464" s="2">
        <v>9</v>
      </c>
      <c r="S464" s="2">
        <v>0</v>
      </c>
      <c r="T464" s="2">
        <v>0</v>
      </c>
      <c r="U464" s="2">
        <f t="shared" si="122"/>
        <v>11</v>
      </c>
      <c r="V464" s="2">
        <f t="shared" si="123"/>
        <v>9</v>
      </c>
      <c r="W464" s="2">
        <f t="shared" si="124"/>
        <v>0</v>
      </c>
      <c r="Y464" s="5"/>
      <c r="Z464" s="6">
        <f t="shared" si="118"/>
        <v>28</v>
      </c>
      <c r="AA464" s="2">
        <v>13</v>
      </c>
      <c r="AB464" s="2">
        <v>7</v>
      </c>
      <c r="AC464" s="2">
        <v>4</v>
      </c>
      <c r="AD464" s="2">
        <v>2</v>
      </c>
      <c r="AE464" s="2">
        <v>2</v>
      </c>
      <c r="AF464" s="2">
        <f t="shared" si="125"/>
        <v>20</v>
      </c>
      <c r="AG464" s="2">
        <f t="shared" si="126"/>
        <v>4</v>
      </c>
      <c r="AH464" s="2">
        <f t="shared" si="127"/>
        <v>4</v>
      </c>
      <c r="AJ464" s="5"/>
      <c r="AK464" s="2">
        <f t="shared" si="116"/>
        <v>27</v>
      </c>
      <c r="AL464" s="2">
        <v>8</v>
      </c>
      <c r="AM464" s="2">
        <v>8</v>
      </c>
      <c r="AN464" s="2">
        <v>7</v>
      </c>
      <c r="AO464" s="2">
        <v>2</v>
      </c>
      <c r="AP464" s="2">
        <v>2</v>
      </c>
      <c r="AQ464" s="2">
        <f t="shared" si="119"/>
        <v>16</v>
      </c>
      <c r="AR464" s="2">
        <f t="shared" si="120"/>
        <v>7</v>
      </c>
      <c r="AS464" s="2">
        <f t="shared" si="121"/>
        <v>4</v>
      </c>
      <c r="AV464" s="6">
        <f t="shared" si="112"/>
        <v>15</v>
      </c>
      <c r="AW464" s="2">
        <v>2</v>
      </c>
      <c r="AX464" s="2">
        <v>3</v>
      </c>
      <c r="AY464" s="2">
        <v>7</v>
      </c>
      <c r="AZ464" s="2">
        <v>3</v>
      </c>
      <c r="BA464" s="2">
        <v>0</v>
      </c>
      <c r="BB464" s="2">
        <f t="shared" si="113"/>
        <v>5</v>
      </c>
      <c r="BC464" s="2">
        <f t="shared" si="114"/>
        <v>7</v>
      </c>
      <c r="BD464" s="2">
        <f t="shared" si="115"/>
        <v>3</v>
      </c>
      <c r="BF464" s="5"/>
    </row>
    <row r="465" spans="7:58" x14ac:dyDescent="0.35">
      <c r="G465" s="79" t="s">
        <v>3</v>
      </c>
      <c r="H465" s="82" t="s">
        <v>128</v>
      </c>
      <c r="I465" s="79" t="s">
        <v>116</v>
      </c>
      <c r="J465" s="79" t="s">
        <v>117</v>
      </c>
      <c r="K465" s="79" t="s">
        <v>26</v>
      </c>
      <c r="L465" s="79" t="s">
        <v>26</v>
      </c>
      <c r="M465" s="2" t="s">
        <v>67</v>
      </c>
      <c r="N465" s="2">
        <v>14</v>
      </c>
      <c r="O465" s="6">
        <f t="shared" si="117"/>
        <v>20</v>
      </c>
      <c r="P465" s="2">
        <v>6</v>
      </c>
      <c r="Q465" s="2">
        <v>5</v>
      </c>
      <c r="R465" s="2">
        <v>8</v>
      </c>
      <c r="S465" s="2">
        <v>0</v>
      </c>
      <c r="T465" s="2">
        <v>1</v>
      </c>
      <c r="U465" s="2">
        <f t="shared" si="122"/>
        <v>11</v>
      </c>
      <c r="V465" s="2">
        <f t="shared" si="123"/>
        <v>8</v>
      </c>
      <c r="W465" s="2">
        <f t="shared" si="124"/>
        <v>1</v>
      </c>
      <c r="Y465" s="5"/>
      <c r="Z465" s="6">
        <f t="shared" si="118"/>
        <v>28</v>
      </c>
      <c r="AA465" s="2">
        <v>12</v>
      </c>
      <c r="AB465" s="2">
        <v>1</v>
      </c>
      <c r="AC465" s="2">
        <v>7</v>
      </c>
      <c r="AD465" s="2">
        <v>4</v>
      </c>
      <c r="AE465" s="2">
        <v>4</v>
      </c>
      <c r="AF465" s="2">
        <f t="shared" si="125"/>
        <v>13</v>
      </c>
      <c r="AG465" s="2">
        <f t="shared" si="126"/>
        <v>7</v>
      </c>
      <c r="AH465" s="2">
        <f t="shared" si="127"/>
        <v>8</v>
      </c>
      <c r="AJ465" s="5"/>
      <c r="AK465" s="2">
        <f t="shared" si="116"/>
        <v>27</v>
      </c>
      <c r="AL465" s="2">
        <v>4</v>
      </c>
      <c r="AM465" s="2">
        <v>8</v>
      </c>
      <c r="AN465" s="2">
        <v>5</v>
      </c>
      <c r="AO465" s="2">
        <v>3</v>
      </c>
      <c r="AP465" s="2">
        <v>7</v>
      </c>
      <c r="AQ465" s="2">
        <f t="shared" si="119"/>
        <v>12</v>
      </c>
      <c r="AR465" s="2">
        <f t="shared" si="120"/>
        <v>5</v>
      </c>
      <c r="AS465" s="2">
        <f t="shared" si="121"/>
        <v>10</v>
      </c>
      <c r="AV465" s="6">
        <f t="shared" si="112"/>
        <v>15</v>
      </c>
      <c r="AW465" s="2">
        <v>4</v>
      </c>
      <c r="AX465" s="2">
        <v>2</v>
      </c>
      <c r="AY465" s="2">
        <v>5</v>
      </c>
      <c r="AZ465" s="2">
        <v>2</v>
      </c>
      <c r="BA465" s="2">
        <v>2</v>
      </c>
      <c r="BB465" s="2">
        <f t="shared" si="113"/>
        <v>6</v>
      </c>
      <c r="BC465" s="2">
        <f t="shared" si="114"/>
        <v>5</v>
      </c>
      <c r="BD465" s="2">
        <f t="shared" si="115"/>
        <v>4</v>
      </c>
      <c r="BF465" s="5"/>
    </row>
    <row r="466" spans="7:58" x14ac:dyDescent="0.35">
      <c r="G466" s="79" t="s">
        <v>3</v>
      </c>
      <c r="H466" s="82" t="s">
        <v>128</v>
      </c>
      <c r="I466" s="79" t="s">
        <v>116</v>
      </c>
      <c r="J466" s="79" t="s">
        <v>117</v>
      </c>
      <c r="K466" s="79" t="s">
        <v>26</v>
      </c>
      <c r="L466" s="79" t="s">
        <v>26</v>
      </c>
      <c r="M466" s="2" t="s">
        <v>67</v>
      </c>
      <c r="N466" s="2">
        <v>15</v>
      </c>
      <c r="O466" s="6">
        <f t="shared" si="117"/>
        <v>20</v>
      </c>
      <c r="P466" s="2">
        <v>7</v>
      </c>
      <c r="Q466" s="2">
        <v>7</v>
      </c>
      <c r="R466" s="2">
        <v>0</v>
      </c>
      <c r="S466" s="2">
        <v>6</v>
      </c>
      <c r="T466" s="2">
        <v>0</v>
      </c>
      <c r="U466" s="2">
        <f t="shared" si="122"/>
        <v>14</v>
      </c>
      <c r="V466" s="2">
        <f t="shared" si="123"/>
        <v>0</v>
      </c>
      <c r="W466" s="2">
        <f t="shared" si="124"/>
        <v>6</v>
      </c>
      <c r="Y466" s="5"/>
      <c r="Z466" s="6">
        <f t="shared" si="118"/>
        <v>28</v>
      </c>
      <c r="AA466" s="2">
        <v>11</v>
      </c>
      <c r="AB466" s="2">
        <v>1</v>
      </c>
      <c r="AC466" s="2">
        <v>8</v>
      </c>
      <c r="AD466" s="2">
        <v>5</v>
      </c>
      <c r="AE466" s="2">
        <v>3</v>
      </c>
      <c r="AF466" s="2">
        <f t="shared" si="125"/>
        <v>12</v>
      </c>
      <c r="AG466" s="2">
        <f t="shared" si="126"/>
        <v>8</v>
      </c>
      <c r="AH466" s="2">
        <f t="shared" si="127"/>
        <v>8</v>
      </c>
      <c r="AJ466" s="5"/>
      <c r="AK466" s="2">
        <f t="shared" si="116"/>
        <v>27</v>
      </c>
      <c r="AL466" s="2">
        <v>5</v>
      </c>
      <c r="AM466" s="2">
        <v>7</v>
      </c>
      <c r="AN466" s="2">
        <v>4</v>
      </c>
      <c r="AO466" s="2">
        <v>2</v>
      </c>
      <c r="AP466" s="2">
        <v>9</v>
      </c>
      <c r="AQ466" s="2">
        <f t="shared" si="119"/>
        <v>12</v>
      </c>
      <c r="AR466" s="2">
        <f t="shared" si="120"/>
        <v>4</v>
      </c>
      <c r="AS466" s="2">
        <f t="shared" si="121"/>
        <v>11</v>
      </c>
      <c r="AV466" s="6">
        <f t="shared" si="112"/>
        <v>15</v>
      </c>
      <c r="AW466" s="2">
        <v>1</v>
      </c>
      <c r="AX466" s="2">
        <v>4</v>
      </c>
      <c r="AY466" s="2">
        <v>5</v>
      </c>
      <c r="AZ466" s="2">
        <v>3</v>
      </c>
      <c r="BA466" s="2">
        <v>2</v>
      </c>
      <c r="BB466" s="2">
        <f t="shared" si="113"/>
        <v>5</v>
      </c>
      <c r="BC466" s="2">
        <f t="shared" si="114"/>
        <v>5</v>
      </c>
      <c r="BD466" s="2">
        <f t="shared" si="115"/>
        <v>5</v>
      </c>
      <c r="BF466" s="5"/>
    </row>
    <row r="467" spans="7:58" x14ac:dyDescent="0.35">
      <c r="G467" s="79" t="s">
        <v>3</v>
      </c>
      <c r="H467" s="82" t="s">
        <v>128</v>
      </c>
      <c r="I467" s="79" t="s">
        <v>116</v>
      </c>
      <c r="J467" s="79" t="s">
        <v>117</v>
      </c>
      <c r="K467" s="79" t="s">
        <v>26</v>
      </c>
      <c r="L467" s="79" t="s">
        <v>26</v>
      </c>
      <c r="M467" s="2" t="s">
        <v>67</v>
      </c>
      <c r="N467" s="2">
        <v>16</v>
      </c>
      <c r="O467" s="6">
        <f t="shared" si="117"/>
        <v>20</v>
      </c>
      <c r="P467" s="2">
        <v>6</v>
      </c>
      <c r="Q467" s="2">
        <v>11</v>
      </c>
      <c r="R467" s="2">
        <v>2</v>
      </c>
      <c r="S467" s="2">
        <v>0</v>
      </c>
      <c r="T467" s="2">
        <v>1</v>
      </c>
      <c r="U467" s="2">
        <f t="shared" si="122"/>
        <v>17</v>
      </c>
      <c r="V467" s="2">
        <f t="shared" si="123"/>
        <v>2</v>
      </c>
      <c r="W467" s="2">
        <f t="shared" si="124"/>
        <v>1</v>
      </c>
      <c r="Y467" s="5"/>
      <c r="Z467" s="6">
        <f t="shared" si="118"/>
        <v>28</v>
      </c>
      <c r="AA467" s="2">
        <v>10</v>
      </c>
      <c r="AB467" s="2">
        <v>8</v>
      </c>
      <c r="AC467" s="2">
        <v>7</v>
      </c>
      <c r="AD467" s="2">
        <v>2</v>
      </c>
      <c r="AE467" s="2">
        <v>1</v>
      </c>
      <c r="AF467" s="2">
        <f t="shared" si="125"/>
        <v>18</v>
      </c>
      <c r="AG467" s="2">
        <f t="shared" si="126"/>
        <v>7</v>
      </c>
      <c r="AH467" s="2">
        <f t="shared" si="127"/>
        <v>3</v>
      </c>
      <c r="AJ467" s="5"/>
      <c r="AK467" s="2">
        <f t="shared" si="116"/>
        <v>27</v>
      </c>
      <c r="AL467" s="2">
        <v>4</v>
      </c>
      <c r="AM467" s="2">
        <v>8</v>
      </c>
      <c r="AN467" s="2">
        <v>10</v>
      </c>
      <c r="AO467" s="2">
        <v>5</v>
      </c>
      <c r="AP467" s="2">
        <v>0</v>
      </c>
      <c r="AQ467" s="2">
        <f t="shared" si="119"/>
        <v>12</v>
      </c>
      <c r="AR467" s="2">
        <f t="shared" si="120"/>
        <v>10</v>
      </c>
      <c r="AS467" s="2">
        <f t="shared" si="121"/>
        <v>5</v>
      </c>
      <c r="AV467" s="6">
        <f t="shared" si="112"/>
        <v>15</v>
      </c>
      <c r="AW467" s="2">
        <v>2</v>
      </c>
      <c r="AX467" s="2">
        <v>6</v>
      </c>
      <c r="AY467" s="2">
        <v>4</v>
      </c>
      <c r="AZ467" s="2">
        <v>2</v>
      </c>
      <c r="BA467" s="2">
        <v>1</v>
      </c>
      <c r="BB467" s="2">
        <f t="shared" si="113"/>
        <v>8</v>
      </c>
      <c r="BC467" s="2">
        <f t="shared" si="114"/>
        <v>4</v>
      </c>
      <c r="BD467" s="2">
        <f t="shared" si="115"/>
        <v>3</v>
      </c>
      <c r="BF467" s="5"/>
    </row>
    <row r="468" spans="7:58" x14ac:dyDescent="0.35">
      <c r="G468" s="79" t="s">
        <v>3</v>
      </c>
      <c r="H468" s="82" t="s">
        <v>128</v>
      </c>
      <c r="I468" s="79" t="s">
        <v>116</v>
      </c>
      <c r="J468" s="79" t="s">
        <v>117</v>
      </c>
      <c r="K468" s="79" t="s">
        <v>26</v>
      </c>
      <c r="L468" s="79" t="s">
        <v>26</v>
      </c>
      <c r="M468" s="2" t="s">
        <v>67</v>
      </c>
      <c r="N468" s="2">
        <v>17</v>
      </c>
      <c r="O468" s="6">
        <f t="shared" si="117"/>
        <v>20</v>
      </c>
      <c r="P468" s="2">
        <v>9</v>
      </c>
      <c r="Q468" s="2">
        <v>3</v>
      </c>
      <c r="R468" s="2">
        <v>5</v>
      </c>
      <c r="S468" s="2">
        <v>2</v>
      </c>
      <c r="T468" s="2">
        <v>1</v>
      </c>
      <c r="U468" s="2">
        <f t="shared" si="122"/>
        <v>12</v>
      </c>
      <c r="V468" s="2">
        <f t="shared" si="123"/>
        <v>5</v>
      </c>
      <c r="W468" s="2">
        <f t="shared" si="124"/>
        <v>3</v>
      </c>
      <c r="Y468" s="5"/>
      <c r="Z468" s="6">
        <f t="shared" si="118"/>
        <v>28</v>
      </c>
      <c r="AA468" s="2">
        <v>11</v>
      </c>
      <c r="AB468" s="2">
        <v>8</v>
      </c>
      <c r="AC468" s="2">
        <v>5</v>
      </c>
      <c r="AD468" s="2">
        <v>1</v>
      </c>
      <c r="AE468" s="2">
        <v>3</v>
      </c>
      <c r="AF468" s="2">
        <f t="shared" si="125"/>
        <v>19</v>
      </c>
      <c r="AG468" s="2">
        <f t="shared" si="126"/>
        <v>5</v>
      </c>
      <c r="AH468" s="2">
        <f t="shared" si="127"/>
        <v>4</v>
      </c>
      <c r="AJ468" s="5"/>
      <c r="AK468" s="2">
        <f t="shared" si="116"/>
        <v>27</v>
      </c>
      <c r="AL468" s="2">
        <v>5</v>
      </c>
      <c r="AM468" s="2">
        <v>8</v>
      </c>
      <c r="AN468" s="2">
        <v>7</v>
      </c>
      <c r="AO468" s="2">
        <v>2</v>
      </c>
      <c r="AP468" s="2">
        <v>5</v>
      </c>
      <c r="AQ468" s="2">
        <f t="shared" si="119"/>
        <v>13</v>
      </c>
      <c r="AR468" s="2">
        <f t="shared" si="120"/>
        <v>7</v>
      </c>
      <c r="AS468" s="2">
        <f t="shared" si="121"/>
        <v>7</v>
      </c>
      <c r="AV468" s="6">
        <f t="shared" si="112"/>
        <v>15</v>
      </c>
      <c r="AW468" s="2">
        <v>2</v>
      </c>
      <c r="AX468" s="2">
        <v>6</v>
      </c>
      <c r="AY468" s="2">
        <v>5</v>
      </c>
      <c r="AZ468" s="2">
        <v>1</v>
      </c>
      <c r="BA468" s="2">
        <v>1</v>
      </c>
      <c r="BB468" s="2">
        <f t="shared" si="113"/>
        <v>8</v>
      </c>
      <c r="BC468" s="2">
        <f t="shared" si="114"/>
        <v>5</v>
      </c>
      <c r="BD468" s="2">
        <f t="shared" si="115"/>
        <v>2</v>
      </c>
      <c r="BF468" s="5"/>
    </row>
    <row r="469" spans="7:58" x14ac:dyDescent="0.35">
      <c r="G469" s="79" t="s">
        <v>3</v>
      </c>
      <c r="H469" s="82" t="s">
        <v>128</v>
      </c>
      <c r="I469" s="79" t="s">
        <v>116</v>
      </c>
      <c r="J469" s="79" t="s">
        <v>117</v>
      </c>
      <c r="K469" s="79" t="s">
        <v>26</v>
      </c>
      <c r="L469" s="79" t="s">
        <v>26</v>
      </c>
      <c r="M469" s="2" t="s">
        <v>67</v>
      </c>
      <c r="N469" s="2">
        <v>18</v>
      </c>
      <c r="O469" s="6">
        <f t="shared" si="117"/>
        <v>20</v>
      </c>
      <c r="P469" s="2">
        <v>12</v>
      </c>
      <c r="Q469" s="2">
        <v>2</v>
      </c>
      <c r="R469" s="2">
        <v>3</v>
      </c>
      <c r="S469" s="2">
        <v>2</v>
      </c>
      <c r="T469" s="2">
        <v>1</v>
      </c>
      <c r="U469" s="2">
        <f t="shared" si="122"/>
        <v>14</v>
      </c>
      <c r="V469" s="2">
        <f t="shared" si="123"/>
        <v>3</v>
      </c>
      <c r="W469" s="2">
        <f t="shared" si="124"/>
        <v>3</v>
      </c>
      <c r="Y469" s="5"/>
      <c r="Z469" s="6">
        <f t="shared" si="118"/>
        <v>28</v>
      </c>
      <c r="AA469" s="2">
        <v>13</v>
      </c>
      <c r="AB469" s="2">
        <v>5</v>
      </c>
      <c r="AC469" s="2">
        <v>5</v>
      </c>
      <c r="AD469" s="2">
        <v>1</v>
      </c>
      <c r="AE469" s="2">
        <v>4</v>
      </c>
      <c r="AF469" s="2">
        <f t="shared" si="125"/>
        <v>18</v>
      </c>
      <c r="AG469" s="2">
        <f t="shared" si="126"/>
        <v>5</v>
      </c>
      <c r="AH469" s="2">
        <f t="shared" si="127"/>
        <v>5</v>
      </c>
      <c r="AJ469" s="5"/>
      <c r="AK469" s="2">
        <f t="shared" si="116"/>
        <v>27</v>
      </c>
      <c r="AL469" s="2">
        <v>10</v>
      </c>
      <c r="AM469" s="2">
        <v>2</v>
      </c>
      <c r="AN469" s="2">
        <v>5</v>
      </c>
      <c r="AO469" s="2">
        <v>3</v>
      </c>
      <c r="AP469" s="2">
        <v>7</v>
      </c>
      <c r="AQ469" s="2">
        <f t="shared" si="119"/>
        <v>12</v>
      </c>
      <c r="AR469" s="2">
        <f t="shared" si="120"/>
        <v>5</v>
      </c>
      <c r="AS469" s="2">
        <f t="shared" si="121"/>
        <v>10</v>
      </c>
      <c r="AV469" s="6">
        <f t="shared" si="112"/>
        <v>15</v>
      </c>
      <c r="AW469" s="2">
        <v>6</v>
      </c>
      <c r="AX469" s="2">
        <v>5</v>
      </c>
      <c r="AY469" s="2">
        <v>0</v>
      </c>
      <c r="AZ469" s="2">
        <v>1</v>
      </c>
      <c r="BA469" s="2">
        <v>3</v>
      </c>
      <c r="BB469" s="2">
        <f t="shared" si="113"/>
        <v>11</v>
      </c>
      <c r="BC469" s="2">
        <f t="shared" si="114"/>
        <v>0</v>
      </c>
      <c r="BD469" s="2">
        <f t="shared" si="115"/>
        <v>4</v>
      </c>
      <c r="BF469" s="5"/>
    </row>
    <row r="470" spans="7:58" x14ac:dyDescent="0.35">
      <c r="G470" s="79" t="s">
        <v>3</v>
      </c>
      <c r="H470" s="82" t="s">
        <v>128</v>
      </c>
      <c r="I470" s="79" t="s">
        <v>116</v>
      </c>
      <c r="J470" s="79" t="s">
        <v>117</v>
      </c>
      <c r="K470" s="79" t="s">
        <v>26</v>
      </c>
      <c r="L470" s="79" t="s">
        <v>26</v>
      </c>
      <c r="M470" s="2" t="s">
        <v>76</v>
      </c>
      <c r="N470" s="2">
        <v>19</v>
      </c>
      <c r="O470" s="6">
        <f t="shared" si="117"/>
        <v>20</v>
      </c>
      <c r="P470" s="2">
        <v>10</v>
      </c>
      <c r="Q470" s="2">
        <v>2</v>
      </c>
      <c r="R470" s="2">
        <v>2</v>
      </c>
      <c r="S470" s="2">
        <v>3</v>
      </c>
      <c r="T470" s="2">
        <v>3</v>
      </c>
      <c r="U470" s="2">
        <f t="shared" si="122"/>
        <v>12</v>
      </c>
      <c r="V470" s="2">
        <f t="shared" si="123"/>
        <v>2</v>
      </c>
      <c r="W470" s="2">
        <f t="shared" si="124"/>
        <v>6</v>
      </c>
      <c r="Y470" s="5"/>
      <c r="Z470" s="6">
        <f t="shared" si="118"/>
        <v>28</v>
      </c>
      <c r="AA470" s="2">
        <v>15</v>
      </c>
      <c r="AB470" s="2">
        <v>2</v>
      </c>
      <c r="AC470" s="2">
        <v>5</v>
      </c>
      <c r="AD470" s="2">
        <v>4</v>
      </c>
      <c r="AE470" s="2">
        <v>2</v>
      </c>
      <c r="AF470" s="2">
        <f t="shared" si="125"/>
        <v>17</v>
      </c>
      <c r="AG470" s="2">
        <f t="shared" si="126"/>
        <v>5</v>
      </c>
      <c r="AH470" s="2">
        <f t="shared" si="127"/>
        <v>6</v>
      </c>
      <c r="AJ470" s="5"/>
      <c r="AK470" s="2">
        <f t="shared" si="116"/>
        <v>27</v>
      </c>
      <c r="AL470" s="2">
        <v>6</v>
      </c>
      <c r="AM470" s="2">
        <v>7</v>
      </c>
      <c r="AN470" s="2">
        <v>2</v>
      </c>
      <c r="AO470" s="2">
        <v>4</v>
      </c>
      <c r="AP470" s="2">
        <v>8</v>
      </c>
      <c r="AQ470" s="2">
        <f t="shared" si="119"/>
        <v>13</v>
      </c>
      <c r="AR470" s="2">
        <f t="shared" si="120"/>
        <v>2</v>
      </c>
      <c r="AS470" s="2">
        <f t="shared" si="121"/>
        <v>12</v>
      </c>
      <c r="AV470" s="6">
        <f t="shared" si="112"/>
        <v>15</v>
      </c>
      <c r="AW470" s="2">
        <v>6</v>
      </c>
      <c r="AX470" s="2">
        <v>3</v>
      </c>
      <c r="AY470" s="2">
        <v>4</v>
      </c>
      <c r="AZ470" s="2">
        <v>1</v>
      </c>
      <c r="BA470" s="2">
        <v>1</v>
      </c>
      <c r="BB470" s="2">
        <f t="shared" si="113"/>
        <v>9</v>
      </c>
      <c r="BC470" s="2">
        <f t="shared" si="114"/>
        <v>4</v>
      </c>
      <c r="BD470" s="2">
        <f t="shared" si="115"/>
        <v>2</v>
      </c>
      <c r="BF470" s="5"/>
    </row>
    <row r="471" spans="7:58" x14ac:dyDescent="0.35">
      <c r="G471" s="79" t="s">
        <v>3</v>
      </c>
      <c r="H471" s="82" t="s">
        <v>128</v>
      </c>
      <c r="I471" s="79" t="s">
        <v>116</v>
      </c>
      <c r="J471" s="79" t="s">
        <v>117</v>
      </c>
      <c r="K471" s="79" t="s">
        <v>26</v>
      </c>
      <c r="L471" s="79" t="s">
        <v>26</v>
      </c>
      <c r="M471" s="2" t="s">
        <v>76</v>
      </c>
      <c r="N471" s="2">
        <v>20</v>
      </c>
      <c r="O471" s="6">
        <f t="shared" si="117"/>
        <v>20</v>
      </c>
      <c r="P471" s="2">
        <v>9</v>
      </c>
      <c r="Q471" s="2">
        <v>1</v>
      </c>
      <c r="R471" s="2">
        <v>3</v>
      </c>
      <c r="S471" s="2">
        <v>6</v>
      </c>
      <c r="T471" s="2">
        <v>1</v>
      </c>
      <c r="U471" s="2">
        <f t="shared" si="122"/>
        <v>10</v>
      </c>
      <c r="V471" s="2">
        <f t="shared" si="123"/>
        <v>3</v>
      </c>
      <c r="W471" s="2">
        <f t="shared" si="124"/>
        <v>7</v>
      </c>
      <c r="Y471" s="5"/>
      <c r="Z471" s="6">
        <f t="shared" si="118"/>
        <v>28</v>
      </c>
      <c r="AA471" s="2">
        <v>8</v>
      </c>
      <c r="AB471" s="2">
        <v>7</v>
      </c>
      <c r="AC471" s="2">
        <v>3</v>
      </c>
      <c r="AD471" s="2">
        <v>6</v>
      </c>
      <c r="AE471" s="2">
        <v>4</v>
      </c>
      <c r="AF471" s="2">
        <f t="shared" si="125"/>
        <v>15</v>
      </c>
      <c r="AG471" s="2">
        <f t="shared" si="126"/>
        <v>3</v>
      </c>
      <c r="AH471" s="2">
        <f t="shared" si="127"/>
        <v>10</v>
      </c>
      <c r="AJ471" s="5"/>
      <c r="AK471" s="2">
        <f t="shared" si="116"/>
        <v>27</v>
      </c>
      <c r="AL471" s="2">
        <v>5</v>
      </c>
      <c r="AM471" s="2">
        <v>6</v>
      </c>
      <c r="AN471" s="2">
        <v>5</v>
      </c>
      <c r="AO471" s="2">
        <v>3</v>
      </c>
      <c r="AP471" s="2">
        <v>8</v>
      </c>
      <c r="AQ471" s="2">
        <f t="shared" si="119"/>
        <v>11</v>
      </c>
      <c r="AR471" s="2">
        <f t="shared" si="120"/>
        <v>5</v>
      </c>
      <c r="AS471" s="2">
        <f t="shared" si="121"/>
        <v>11</v>
      </c>
      <c r="AV471" s="6">
        <f t="shared" si="112"/>
        <v>15</v>
      </c>
      <c r="AW471" s="2">
        <v>3</v>
      </c>
      <c r="AX471" s="2">
        <v>2</v>
      </c>
      <c r="AY471" s="2">
        <v>6</v>
      </c>
      <c r="AZ471" s="2">
        <v>3</v>
      </c>
      <c r="BA471" s="2">
        <v>1</v>
      </c>
      <c r="BB471" s="2">
        <f t="shared" si="113"/>
        <v>5</v>
      </c>
      <c r="BC471" s="2">
        <f t="shared" si="114"/>
        <v>6</v>
      </c>
      <c r="BD471" s="2">
        <f t="shared" si="115"/>
        <v>4</v>
      </c>
      <c r="BF471" s="5"/>
    </row>
    <row r="472" spans="7:58" x14ac:dyDescent="0.35">
      <c r="G472" s="79" t="s">
        <v>3</v>
      </c>
      <c r="H472" s="82" t="s">
        <v>128</v>
      </c>
      <c r="I472" s="79" t="s">
        <v>116</v>
      </c>
      <c r="J472" s="79" t="s">
        <v>117</v>
      </c>
      <c r="K472" s="79" t="s">
        <v>26</v>
      </c>
      <c r="L472" s="79" t="s">
        <v>26</v>
      </c>
      <c r="M472" s="2" t="s">
        <v>76</v>
      </c>
      <c r="N472" s="2">
        <v>21</v>
      </c>
      <c r="O472" s="6">
        <f t="shared" si="117"/>
        <v>20</v>
      </c>
      <c r="P472" s="2">
        <v>9</v>
      </c>
      <c r="Q472" s="2">
        <v>3</v>
      </c>
      <c r="R472" s="2">
        <v>2</v>
      </c>
      <c r="S472" s="2">
        <v>5</v>
      </c>
      <c r="T472" s="2">
        <v>1</v>
      </c>
      <c r="U472" s="2">
        <f t="shared" si="122"/>
        <v>12</v>
      </c>
      <c r="V472" s="2">
        <f t="shared" si="123"/>
        <v>2</v>
      </c>
      <c r="W472" s="2">
        <f t="shared" si="124"/>
        <v>6</v>
      </c>
      <c r="Y472" s="5"/>
      <c r="Z472" s="6">
        <f t="shared" si="118"/>
        <v>28</v>
      </c>
      <c r="AA472" s="2">
        <v>13</v>
      </c>
      <c r="AB472" s="2">
        <v>3</v>
      </c>
      <c r="AC472" s="2">
        <v>5</v>
      </c>
      <c r="AD472" s="2">
        <v>5</v>
      </c>
      <c r="AE472" s="2">
        <v>2</v>
      </c>
      <c r="AF472" s="2">
        <f t="shared" si="125"/>
        <v>16</v>
      </c>
      <c r="AG472" s="2">
        <f t="shared" si="126"/>
        <v>5</v>
      </c>
      <c r="AH472" s="2">
        <f t="shared" si="127"/>
        <v>7</v>
      </c>
      <c r="AJ472" s="5"/>
      <c r="AK472" s="2">
        <f t="shared" si="116"/>
        <v>27</v>
      </c>
      <c r="AL472" s="2">
        <v>8</v>
      </c>
      <c r="AM472" s="2">
        <v>4</v>
      </c>
      <c r="AN472" s="2">
        <v>6</v>
      </c>
      <c r="AO472" s="2">
        <v>3</v>
      </c>
      <c r="AP472" s="2">
        <v>6</v>
      </c>
      <c r="AQ472" s="2">
        <f t="shared" si="119"/>
        <v>12</v>
      </c>
      <c r="AR472" s="2">
        <f t="shared" si="120"/>
        <v>6</v>
      </c>
      <c r="AS472" s="2">
        <f t="shared" si="121"/>
        <v>9</v>
      </c>
      <c r="AV472" s="6">
        <f t="shared" si="112"/>
        <v>15</v>
      </c>
      <c r="AW472" s="2">
        <v>3</v>
      </c>
      <c r="AX472" s="2">
        <v>5</v>
      </c>
      <c r="AY472" s="2">
        <v>3</v>
      </c>
      <c r="AZ472" s="2">
        <v>2</v>
      </c>
      <c r="BA472" s="2">
        <v>2</v>
      </c>
      <c r="BB472" s="2">
        <f t="shared" si="113"/>
        <v>8</v>
      </c>
      <c r="BC472" s="2">
        <f t="shared" si="114"/>
        <v>3</v>
      </c>
      <c r="BD472" s="2">
        <f t="shared" si="115"/>
        <v>4</v>
      </c>
      <c r="BF472" s="5"/>
    </row>
    <row r="473" spans="7:58" x14ac:dyDescent="0.35">
      <c r="G473" s="79" t="s">
        <v>3</v>
      </c>
      <c r="H473" s="82" t="s">
        <v>128</v>
      </c>
      <c r="I473" s="79" t="s">
        <v>116</v>
      </c>
      <c r="J473" s="79" t="s">
        <v>117</v>
      </c>
      <c r="K473" s="79" t="s">
        <v>26</v>
      </c>
      <c r="L473" s="79" t="s">
        <v>26</v>
      </c>
      <c r="M473" s="2" t="s">
        <v>76</v>
      </c>
      <c r="N473" s="2">
        <v>22</v>
      </c>
      <c r="O473" s="6">
        <f t="shared" si="117"/>
        <v>20</v>
      </c>
      <c r="P473" s="2">
        <v>12</v>
      </c>
      <c r="Q473" s="2">
        <v>5</v>
      </c>
      <c r="R473" s="2">
        <v>2</v>
      </c>
      <c r="S473" s="2">
        <v>1</v>
      </c>
      <c r="T473" s="2">
        <v>0</v>
      </c>
      <c r="U473" s="2">
        <f t="shared" si="122"/>
        <v>17</v>
      </c>
      <c r="V473" s="2">
        <f t="shared" si="123"/>
        <v>2</v>
      </c>
      <c r="W473" s="2">
        <f t="shared" si="124"/>
        <v>1</v>
      </c>
      <c r="Y473" s="5"/>
      <c r="Z473" s="6">
        <f t="shared" si="118"/>
        <v>28</v>
      </c>
      <c r="AA473" s="2">
        <v>16</v>
      </c>
      <c r="AB473" s="2">
        <v>3</v>
      </c>
      <c r="AC473" s="2">
        <v>7</v>
      </c>
      <c r="AD473" s="2">
        <v>1</v>
      </c>
      <c r="AE473" s="2">
        <v>1</v>
      </c>
      <c r="AF473" s="2">
        <f t="shared" si="125"/>
        <v>19</v>
      </c>
      <c r="AG473" s="2">
        <f t="shared" si="126"/>
        <v>7</v>
      </c>
      <c r="AH473" s="2">
        <f t="shared" si="127"/>
        <v>2</v>
      </c>
      <c r="AJ473" s="5"/>
      <c r="AK473" s="2">
        <f t="shared" si="116"/>
        <v>27</v>
      </c>
      <c r="AL473" s="2">
        <v>12</v>
      </c>
      <c r="AM473" s="2">
        <v>3</v>
      </c>
      <c r="AN473" s="2">
        <v>4</v>
      </c>
      <c r="AO473" s="2">
        <v>2</v>
      </c>
      <c r="AP473" s="2">
        <v>6</v>
      </c>
      <c r="AQ473" s="2">
        <f t="shared" si="119"/>
        <v>15</v>
      </c>
      <c r="AR473" s="2">
        <f t="shared" si="120"/>
        <v>4</v>
      </c>
      <c r="AS473" s="2">
        <f t="shared" si="121"/>
        <v>8</v>
      </c>
      <c r="AV473" s="6">
        <f t="shared" si="112"/>
        <v>15</v>
      </c>
      <c r="AW473" s="2">
        <v>7</v>
      </c>
      <c r="AX473" s="2">
        <v>5</v>
      </c>
      <c r="AY473" s="2">
        <v>2</v>
      </c>
      <c r="AZ473" s="2">
        <v>0</v>
      </c>
      <c r="BA473" s="2">
        <v>1</v>
      </c>
      <c r="BB473" s="2">
        <f t="shared" si="113"/>
        <v>12</v>
      </c>
      <c r="BC473" s="2">
        <f t="shared" si="114"/>
        <v>2</v>
      </c>
      <c r="BD473" s="2">
        <f t="shared" si="115"/>
        <v>1</v>
      </c>
      <c r="BF473" s="5"/>
    </row>
    <row r="474" spans="7:58" x14ac:dyDescent="0.35">
      <c r="G474" s="79" t="s">
        <v>3</v>
      </c>
      <c r="H474" s="82" t="s">
        <v>128</v>
      </c>
      <c r="I474" s="79" t="s">
        <v>116</v>
      </c>
      <c r="J474" s="79" t="s">
        <v>117</v>
      </c>
      <c r="K474" s="79" t="s">
        <v>26</v>
      </c>
      <c r="L474" s="79" t="s">
        <v>26</v>
      </c>
      <c r="M474" s="2" t="s">
        <v>76</v>
      </c>
      <c r="N474" s="2">
        <v>23</v>
      </c>
      <c r="O474" s="6">
        <f t="shared" si="117"/>
        <v>20</v>
      </c>
      <c r="P474" s="2">
        <v>12</v>
      </c>
      <c r="Q474" s="2">
        <v>3</v>
      </c>
      <c r="R474" s="2">
        <v>3</v>
      </c>
      <c r="S474" s="2">
        <v>1</v>
      </c>
      <c r="T474" s="2">
        <v>1</v>
      </c>
      <c r="U474" s="2">
        <f t="shared" si="122"/>
        <v>15</v>
      </c>
      <c r="V474" s="2">
        <f t="shared" si="123"/>
        <v>3</v>
      </c>
      <c r="W474" s="2">
        <f t="shared" si="124"/>
        <v>2</v>
      </c>
      <c r="Y474" s="5"/>
      <c r="Z474" s="6">
        <f t="shared" si="118"/>
        <v>28</v>
      </c>
      <c r="AA474" s="2">
        <v>14</v>
      </c>
      <c r="AB474" s="2">
        <v>2</v>
      </c>
      <c r="AC474" s="2">
        <v>5</v>
      </c>
      <c r="AD474" s="2">
        <v>5</v>
      </c>
      <c r="AE474" s="2">
        <v>2</v>
      </c>
      <c r="AF474" s="2">
        <f t="shared" si="125"/>
        <v>16</v>
      </c>
      <c r="AG474" s="2">
        <f t="shared" si="126"/>
        <v>5</v>
      </c>
      <c r="AH474" s="2">
        <f t="shared" si="127"/>
        <v>7</v>
      </c>
      <c r="AJ474" s="5"/>
      <c r="AK474" s="2">
        <f t="shared" si="116"/>
        <v>27</v>
      </c>
      <c r="AL474" s="2">
        <v>9</v>
      </c>
      <c r="AM474" s="2">
        <v>6</v>
      </c>
      <c r="AN474" s="2">
        <v>2</v>
      </c>
      <c r="AO474" s="2">
        <v>6</v>
      </c>
      <c r="AP474" s="2">
        <v>4</v>
      </c>
      <c r="AQ474" s="2">
        <f t="shared" si="119"/>
        <v>15</v>
      </c>
      <c r="AR474" s="2">
        <f t="shared" si="120"/>
        <v>2</v>
      </c>
      <c r="AS474" s="2">
        <f t="shared" si="121"/>
        <v>10</v>
      </c>
      <c r="AV474" s="6">
        <f t="shared" si="112"/>
        <v>15</v>
      </c>
      <c r="AW474" s="2">
        <v>5</v>
      </c>
      <c r="AX474" s="2">
        <v>1</v>
      </c>
      <c r="AY474" s="2">
        <v>7</v>
      </c>
      <c r="AZ474" s="2">
        <v>0</v>
      </c>
      <c r="BA474" s="2">
        <v>2</v>
      </c>
      <c r="BB474" s="2">
        <f t="shared" si="113"/>
        <v>6</v>
      </c>
      <c r="BC474" s="2">
        <f t="shared" si="114"/>
        <v>7</v>
      </c>
      <c r="BD474" s="2">
        <f t="shared" si="115"/>
        <v>2</v>
      </c>
      <c r="BF474" s="5"/>
    </row>
    <row r="475" spans="7:58" x14ac:dyDescent="0.35">
      <c r="G475" s="79" t="s">
        <v>3</v>
      </c>
      <c r="H475" s="82" t="s">
        <v>128</v>
      </c>
      <c r="I475" s="79" t="s">
        <v>116</v>
      </c>
      <c r="J475" s="79" t="s">
        <v>117</v>
      </c>
      <c r="K475" s="79" t="s">
        <v>26</v>
      </c>
      <c r="L475" s="79" t="s">
        <v>26</v>
      </c>
      <c r="M475" s="2" t="s">
        <v>76</v>
      </c>
      <c r="N475" s="2">
        <v>24</v>
      </c>
      <c r="O475" s="6">
        <f t="shared" si="117"/>
        <v>20</v>
      </c>
      <c r="P475" s="2">
        <v>9</v>
      </c>
      <c r="Q475" s="2">
        <v>2</v>
      </c>
      <c r="R475" s="2">
        <v>4</v>
      </c>
      <c r="S475" s="2">
        <v>5</v>
      </c>
      <c r="T475" s="2">
        <v>0</v>
      </c>
      <c r="U475" s="2">
        <f t="shared" si="122"/>
        <v>11</v>
      </c>
      <c r="V475" s="2">
        <f t="shared" si="123"/>
        <v>4</v>
      </c>
      <c r="W475" s="2">
        <f t="shared" si="124"/>
        <v>5</v>
      </c>
      <c r="Y475" s="5"/>
      <c r="Z475" s="6">
        <f t="shared" si="118"/>
        <v>28</v>
      </c>
      <c r="AA475" s="2">
        <v>13</v>
      </c>
      <c r="AB475" s="2">
        <v>5</v>
      </c>
      <c r="AC475" s="2">
        <v>7</v>
      </c>
      <c r="AD475" s="2">
        <v>2</v>
      </c>
      <c r="AE475" s="2">
        <v>1</v>
      </c>
      <c r="AF475" s="2">
        <f t="shared" si="125"/>
        <v>18</v>
      </c>
      <c r="AG475" s="2">
        <f t="shared" si="126"/>
        <v>7</v>
      </c>
      <c r="AH475" s="2">
        <f t="shared" si="127"/>
        <v>3</v>
      </c>
      <c r="AJ475" s="5"/>
      <c r="AK475" s="2">
        <f t="shared" si="116"/>
        <v>27</v>
      </c>
      <c r="AL475" s="2">
        <v>7</v>
      </c>
      <c r="AM475" s="2">
        <v>6</v>
      </c>
      <c r="AN475" s="2">
        <v>5</v>
      </c>
      <c r="AO475" s="2">
        <v>3</v>
      </c>
      <c r="AP475" s="2">
        <v>6</v>
      </c>
      <c r="AQ475" s="2">
        <f t="shared" si="119"/>
        <v>13</v>
      </c>
      <c r="AR475" s="2">
        <f t="shared" si="120"/>
        <v>5</v>
      </c>
      <c r="AS475" s="2">
        <f t="shared" si="121"/>
        <v>9</v>
      </c>
      <c r="AV475" s="6">
        <f t="shared" si="112"/>
        <v>15</v>
      </c>
      <c r="AW475" s="2">
        <v>4</v>
      </c>
      <c r="AX475" s="2">
        <v>2</v>
      </c>
      <c r="AY475" s="2">
        <v>4</v>
      </c>
      <c r="AZ475" s="2">
        <v>2</v>
      </c>
      <c r="BA475" s="2">
        <v>3</v>
      </c>
      <c r="BB475" s="2">
        <f t="shared" si="113"/>
        <v>6</v>
      </c>
      <c r="BC475" s="2">
        <f t="shared" si="114"/>
        <v>4</v>
      </c>
      <c r="BD475" s="2">
        <f t="shared" si="115"/>
        <v>5</v>
      </c>
      <c r="BF475" s="5"/>
    </row>
    <row r="476" spans="7:58" x14ac:dyDescent="0.35">
      <c r="G476" s="79" t="s">
        <v>3</v>
      </c>
      <c r="H476" s="82" t="s">
        <v>128</v>
      </c>
      <c r="I476" s="79" t="s">
        <v>116</v>
      </c>
      <c r="J476" s="79" t="s">
        <v>117</v>
      </c>
      <c r="K476" s="79" t="s">
        <v>26</v>
      </c>
      <c r="L476" s="79" t="s">
        <v>26</v>
      </c>
      <c r="M476" s="2" t="s">
        <v>76</v>
      </c>
      <c r="N476" s="2">
        <v>25</v>
      </c>
      <c r="O476" s="6">
        <f t="shared" si="117"/>
        <v>20</v>
      </c>
      <c r="P476" s="2">
        <v>8</v>
      </c>
      <c r="Q476" s="2">
        <v>4</v>
      </c>
      <c r="R476" s="2">
        <v>3</v>
      </c>
      <c r="S476" s="2">
        <v>3</v>
      </c>
      <c r="T476" s="2">
        <v>2</v>
      </c>
      <c r="U476" s="2">
        <f t="shared" si="122"/>
        <v>12</v>
      </c>
      <c r="V476" s="2">
        <f t="shared" si="123"/>
        <v>3</v>
      </c>
      <c r="W476" s="2">
        <f t="shared" si="124"/>
        <v>5</v>
      </c>
      <c r="Y476" s="5"/>
      <c r="Z476" s="6">
        <f t="shared" si="118"/>
        <v>28</v>
      </c>
      <c r="AA476" s="2">
        <v>14</v>
      </c>
      <c r="AB476" s="2">
        <v>3</v>
      </c>
      <c r="AC476" s="2">
        <v>4</v>
      </c>
      <c r="AD476" s="2">
        <v>4</v>
      </c>
      <c r="AE476" s="2">
        <v>3</v>
      </c>
      <c r="AF476" s="2">
        <f t="shared" si="125"/>
        <v>17</v>
      </c>
      <c r="AG476" s="2">
        <f t="shared" si="126"/>
        <v>4</v>
      </c>
      <c r="AH476" s="2">
        <f t="shared" si="127"/>
        <v>7</v>
      </c>
      <c r="AJ476" s="5"/>
      <c r="AK476" s="2">
        <f t="shared" si="116"/>
        <v>27</v>
      </c>
      <c r="AL476" s="2">
        <v>7</v>
      </c>
      <c r="AM476" s="2">
        <v>6</v>
      </c>
      <c r="AN476" s="2">
        <v>4</v>
      </c>
      <c r="AO476" s="2">
        <v>2</v>
      </c>
      <c r="AP476" s="2">
        <v>8</v>
      </c>
      <c r="AQ476" s="2">
        <f t="shared" si="119"/>
        <v>13</v>
      </c>
      <c r="AR476" s="2">
        <f t="shared" si="120"/>
        <v>4</v>
      </c>
      <c r="AS476" s="2">
        <f t="shared" si="121"/>
        <v>10</v>
      </c>
      <c r="AV476" s="6">
        <f t="shared" si="112"/>
        <v>15</v>
      </c>
      <c r="AW476" s="2">
        <v>5</v>
      </c>
      <c r="AX476" s="2">
        <v>3</v>
      </c>
      <c r="AY476" s="2">
        <v>2</v>
      </c>
      <c r="AZ476" s="2">
        <v>1</v>
      </c>
      <c r="BA476" s="2">
        <v>4</v>
      </c>
      <c r="BB476" s="2">
        <f t="shared" si="113"/>
        <v>8</v>
      </c>
      <c r="BC476" s="2">
        <f t="shared" si="114"/>
        <v>2</v>
      </c>
      <c r="BD476" s="2">
        <f t="shared" si="115"/>
        <v>5</v>
      </c>
      <c r="BF476" s="5"/>
    </row>
    <row r="477" spans="7:58" x14ac:dyDescent="0.35">
      <c r="G477" s="79" t="s">
        <v>3</v>
      </c>
      <c r="H477" s="82" t="s">
        <v>128</v>
      </c>
      <c r="I477" s="79" t="s">
        <v>116</v>
      </c>
      <c r="J477" s="79" t="s">
        <v>117</v>
      </c>
      <c r="K477" s="79" t="s">
        <v>26</v>
      </c>
      <c r="L477" s="79" t="s">
        <v>26</v>
      </c>
      <c r="M477" s="2" t="s">
        <v>76</v>
      </c>
      <c r="N477" s="2">
        <v>26</v>
      </c>
      <c r="O477" s="6">
        <f t="shared" si="117"/>
        <v>20</v>
      </c>
      <c r="P477" s="2">
        <v>9</v>
      </c>
      <c r="Q477" s="2">
        <v>3</v>
      </c>
      <c r="R477" s="2">
        <v>1</v>
      </c>
      <c r="S477" s="2">
        <v>7</v>
      </c>
      <c r="T477" s="2">
        <v>0</v>
      </c>
      <c r="U477" s="2">
        <f t="shared" si="122"/>
        <v>12</v>
      </c>
      <c r="V477" s="2">
        <f t="shared" si="123"/>
        <v>1</v>
      </c>
      <c r="W477" s="2">
        <f t="shared" si="124"/>
        <v>7</v>
      </c>
      <c r="Y477" s="5"/>
      <c r="Z477" s="6">
        <f t="shared" si="118"/>
        <v>28</v>
      </c>
      <c r="AA477" s="2">
        <v>14</v>
      </c>
      <c r="AB477" s="2">
        <v>2</v>
      </c>
      <c r="AC477" s="2">
        <v>6</v>
      </c>
      <c r="AD477" s="2">
        <v>4</v>
      </c>
      <c r="AE477" s="2">
        <v>2</v>
      </c>
      <c r="AF477" s="2">
        <f t="shared" si="125"/>
        <v>16</v>
      </c>
      <c r="AG477" s="2">
        <f t="shared" si="126"/>
        <v>6</v>
      </c>
      <c r="AH477" s="2">
        <f t="shared" si="127"/>
        <v>6</v>
      </c>
      <c r="AJ477" s="5"/>
      <c r="AK477" s="2">
        <f t="shared" si="116"/>
        <v>27</v>
      </c>
      <c r="AL477" s="2">
        <v>8</v>
      </c>
      <c r="AM477" s="2">
        <v>3</v>
      </c>
      <c r="AN477" s="2">
        <v>5</v>
      </c>
      <c r="AO477" s="2">
        <v>5</v>
      </c>
      <c r="AP477" s="2">
        <v>6</v>
      </c>
      <c r="AQ477" s="2">
        <f t="shared" si="119"/>
        <v>11</v>
      </c>
      <c r="AR477" s="2">
        <f t="shared" si="120"/>
        <v>5</v>
      </c>
      <c r="AS477" s="2">
        <f t="shared" si="121"/>
        <v>11</v>
      </c>
      <c r="AV477" s="6">
        <f t="shared" si="112"/>
        <v>15</v>
      </c>
      <c r="AW477" s="2">
        <v>5</v>
      </c>
      <c r="AX477" s="2">
        <v>4</v>
      </c>
      <c r="AY477" s="2">
        <v>2</v>
      </c>
      <c r="AZ477" s="2">
        <v>1</v>
      </c>
      <c r="BA477" s="2">
        <v>3</v>
      </c>
      <c r="BB477" s="2">
        <f t="shared" si="113"/>
        <v>9</v>
      </c>
      <c r="BC477" s="2">
        <f t="shared" si="114"/>
        <v>2</v>
      </c>
      <c r="BD477" s="2">
        <f t="shared" si="115"/>
        <v>4</v>
      </c>
      <c r="BF477" s="5"/>
    </row>
    <row r="478" spans="7:58" x14ac:dyDescent="0.35">
      <c r="G478" s="79" t="s">
        <v>3</v>
      </c>
      <c r="H478" s="82" t="s">
        <v>128</v>
      </c>
      <c r="I478" s="79" t="s">
        <v>116</v>
      </c>
      <c r="J478" s="79" t="s">
        <v>117</v>
      </c>
      <c r="K478" s="79" t="s">
        <v>26</v>
      </c>
      <c r="L478" s="79" t="s">
        <v>26</v>
      </c>
      <c r="M478" s="2" t="s">
        <v>76</v>
      </c>
      <c r="N478" s="2">
        <v>27</v>
      </c>
      <c r="O478" s="6">
        <f t="shared" si="117"/>
        <v>20</v>
      </c>
      <c r="P478" s="2">
        <v>10</v>
      </c>
      <c r="Q478" s="2">
        <v>3</v>
      </c>
      <c r="R478" s="2">
        <v>2</v>
      </c>
      <c r="S478" s="2">
        <v>5</v>
      </c>
      <c r="T478" s="2">
        <v>0</v>
      </c>
      <c r="U478" s="2">
        <f t="shared" si="122"/>
        <v>13</v>
      </c>
      <c r="V478" s="2">
        <f t="shared" si="123"/>
        <v>2</v>
      </c>
      <c r="W478" s="2">
        <f t="shared" si="124"/>
        <v>5</v>
      </c>
      <c r="Y478" s="5"/>
      <c r="Z478" s="6">
        <f t="shared" si="118"/>
        <v>28</v>
      </c>
      <c r="AA478" s="2">
        <v>13</v>
      </c>
      <c r="AB478" s="2">
        <v>5</v>
      </c>
      <c r="AC478" s="2">
        <v>6</v>
      </c>
      <c r="AD478" s="2">
        <v>2</v>
      </c>
      <c r="AE478" s="2">
        <v>2</v>
      </c>
      <c r="AF478" s="2">
        <f t="shared" si="125"/>
        <v>18</v>
      </c>
      <c r="AG478" s="2">
        <f t="shared" si="126"/>
        <v>6</v>
      </c>
      <c r="AH478" s="2">
        <f t="shared" si="127"/>
        <v>4</v>
      </c>
      <c r="AJ478" s="5"/>
      <c r="AK478" s="2">
        <f t="shared" si="116"/>
        <v>27</v>
      </c>
      <c r="AL478" s="2">
        <v>8</v>
      </c>
      <c r="AM478" s="2">
        <v>7</v>
      </c>
      <c r="AN478" s="2">
        <v>3</v>
      </c>
      <c r="AO478" s="2">
        <v>3</v>
      </c>
      <c r="AP478" s="2">
        <v>6</v>
      </c>
      <c r="AQ478" s="2">
        <f t="shared" si="119"/>
        <v>15</v>
      </c>
      <c r="AR478" s="2">
        <f t="shared" si="120"/>
        <v>3</v>
      </c>
      <c r="AS478" s="2">
        <f t="shared" si="121"/>
        <v>9</v>
      </c>
      <c r="AV478" s="6">
        <f t="shared" si="112"/>
        <v>15</v>
      </c>
      <c r="AW478" s="2">
        <v>4</v>
      </c>
      <c r="AX478" s="2">
        <v>5</v>
      </c>
      <c r="AY478" s="2">
        <v>2</v>
      </c>
      <c r="AZ478" s="2">
        <v>1</v>
      </c>
      <c r="BA478" s="2">
        <v>3</v>
      </c>
      <c r="BB478" s="2">
        <f t="shared" si="113"/>
        <v>9</v>
      </c>
      <c r="BC478" s="2">
        <f t="shared" si="114"/>
        <v>2</v>
      </c>
      <c r="BD478" s="2">
        <f t="shared" si="115"/>
        <v>4</v>
      </c>
      <c r="BF478" s="5"/>
    </row>
    <row r="479" spans="7:58" x14ac:dyDescent="0.35">
      <c r="G479" s="79" t="s">
        <v>3</v>
      </c>
      <c r="H479" s="82" t="s">
        <v>128</v>
      </c>
      <c r="I479" s="79" t="s">
        <v>116</v>
      </c>
      <c r="J479" s="79" t="s">
        <v>117</v>
      </c>
      <c r="K479" s="79" t="s">
        <v>26</v>
      </c>
      <c r="L479" s="79" t="s">
        <v>26</v>
      </c>
      <c r="M479" s="2" t="s">
        <v>76</v>
      </c>
      <c r="N479" s="2">
        <v>28</v>
      </c>
      <c r="O479" s="6">
        <f t="shared" si="117"/>
        <v>20</v>
      </c>
      <c r="P479" s="2">
        <v>13</v>
      </c>
      <c r="Q479" s="2">
        <v>6</v>
      </c>
      <c r="R479" s="2">
        <v>0</v>
      </c>
      <c r="S479" s="2">
        <v>1</v>
      </c>
      <c r="T479" s="2">
        <v>0</v>
      </c>
      <c r="U479" s="2">
        <f t="shared" si="122"/>
        <v>19</v>
      </c>
      <c r="V479" s="2">
        <f t="shared" si="123"/>
        <v>0</v>
      </c>
      <c r="W479" s="2">
        <f t="shared" si="124"/>
        <v>1</v>
      </c>
      <c r="Y479" s="5"/>
      <c r="Z479" s="6">
        <f t="shared" si="118"/>
        <v>28</v>
      </c>
      <c r="AA479" s="2">
        <v>19</v>
      </c>
      <c r="AB479" s="2">
        <v>2</v>
      </c>
      <c r="AC479" s="2">
        <v>6</v>
      </c>
      <c r="AD479" s="2">
        <v>0</v>
      </c>
      <c r="AE479" s="2">
        <v>1</v>
      </c>
      <c r="AF479" s="2">
        <f t="shared" si="125"/>
        <v>21</v>
      </c>
      <c r="AG479" s="2">
        <f t="shared" si="126"/>
        <v>6</v>
      </c>
      <c r="AH479" s="2">
        <f t="shared" si="127"/>
        <v>1</v>
      </c>
      <c r="AJ479" s="5"/>
      <c r="AK479" s="2">
        <f t="shared" si="116"/>
        <v>27</v>
      </c>
      <c r="AL479" s="2">
        <v>13</v>
      </c>
      <c r="AM479" s="2">
        <v>8</v>
      </c>
      <c r="AN479" s="2">
        <v>4</v>
      </c>
      <c r="AO479" s="2">
        <v>2</v>
      </c>
      <c r="AP479" s="2">
        <v>0</v>
      </c>
      <c r="AQ479" s="2">
        <f t="shared" si="119"/>
        <v>21</v>
      </c>
      <c r="AR479" s="2">
        <f t="shared" si="120"/>
        <v>4</v>
      </c>
      <c r="AS479" s="2">
        <f t="shared" si="121"/>
        <v>2</v>
      </c>
      <c r="AV479" s="6">
        <f t="shared" si="112"/>
        <v>15</v>
      </c>
      <c r="AW479" s="2">
        <v>7</v>
      </c>
      <c r="AX479" s="2">
        <v>4</v>
      </c>
      <c r="AY479" s="2">
        <v>3</v>
      </c>
      <c r="AZ479" s="2">
        <v>1</v>
      </c>
      <c r="BA479" s="2">
        <v>0</v>
      </c>
      <c r="BB479" s="2">
        <f t="shared" si="113"/>
        <v>11</v>
      </c>
      <c r="BC479" s="2">
        <f t="shared" si="114"/>
        <v>3</v>
      </c>
      <c r="BD479" s="2">
        <f t="shared" si="115"/>
        <v>1</v>
      </c>
      <c r="BF479" s="5"/>
    </row>
    <row r="480" spans="7:58" x14ac:dyDescent="0.35">
      <c r="G480" s="79" t="s">
        <v>3</v>
      </c>
      <c r="H480" s="82" t="s">
        <v>128</v>
      </c>
      <c r="I480" s="79" t="s">
        <v>116</v>
      </c>
      <c r="J480" s="79" t="s">
        <v>117</v>
      </c>
      <c r="K480" s="79" t="s">
        <v>26</v>
      </c>
      <c r="L480" s="79" t="s">
        <v>26</v>
      </c>
      <c r="M480" s="2" t="s">
        <v>76</v>
      </c>
      <c r="N480" s="2">
        <v>29</v>
      </c>
      <c r="O480" s="6">
        <f t="shared" si="117"/>
        <v>20</v>
      </c>
      <c r="P480" s="2">
        <v>9</v>
      </c>
      <c r="Q480" s="2">
        <v>3</v>
      </c>
      <c r="R480" s="2">
        <v>3</v>
      </c>
      <c r="S480" s="2">
        <v>5</v>
      </c>
      <c r="T480" s="2">
        <v>0</v>
      </c>
      <c r="U480" s="2">
        <f t="shared" si="122"/>
        <v>12</v>
      </c>
      <c r="V480" s="2">
        <f t="shared" si="123"/>
        <v>3</v>
      </c>
      <c r="W480" s="2">
        <f t="shared" si="124"/>
        <v>5</v>
      </c>
      <c r="Y480" s="5"/>
      <c r="Z480" s="6">
        <f t="shared" si="118"/>
        <v>28</v>
      </c>
      <c r="AA480" s="2">
        <v>13</v>
      </c>
      <c r="AB480" s="2">
        <v>3</v>
      </c>
      <c r="AC480" s="2">
        <v>7</v>
      </c>
      <c r="AD480" s="2">
        <v>4</v>
      </c>
      <c r="AE480" s="2">
        <v>1</v>
      </c>
      <c r="AF480" s="2">
        <f t="shared" si="125"/>
        <v>16</v>
      </c>
      <c r="AG480" s="2">
        <f t="shared" si="126"/>
        <v>7</v>
      </c>
      <c r="AH480" s="2">
        <f t="shared" si="127"/>
        <v>5</v>
      </c>
      <c r="AJ480" s="5"/>
      <c r="AK480" s="2">
        <f t="shared" si="116"/>
        <v>27</v>
      </c>
      <c r="AL480" s="2">
        <v>8</v>
      </c>
      <c r="AM480" s="2">
        <v>6</v>
      </c>
      <c r="AN480" s="2">
        <v>2</v>
      </c>
      <c r="AO480" s="2">
        <v>6</v>
      </c>
      <c r="AP480" s="2">
        <v>5</v>
      </c>
      <c r="AQ480" s="2">
        <f t="shared" si="119"/>
        <v>14</v>
      </c>
      <c r="AR480" s="2">
        <f t="shared" si="120"/>
        <v>2</v>
      </c>
      <c r="AS480" s="2">
        <f t="shared" si="121"/>
        <v>11</v>
      </c>
      <c r="AV480" s="6">
        <f t="shared" ref="AV480:AV543" si="128">SUM(BB480:BD480)</f>
        <v>15</v>
      </c>
      <c r="AW480" s="2">
        <v>4</v>
      </c>
      <c r="AX480" s="2">
        <v>3</v>
      </c>
      <c r="AY480" s="2">
        <v>4</v>
      </c>
      <c r="AZ480" s="2">
        <v>1</v>
      </c>
      <c r="BA480" s="2">
        <v>3</v>
      </c>
      <c r="BB480" s="2">
        <f t="shared" ref="BB480:BB543" si="129">AW480+AX480</f>
        <v>7</v>
      </c>
      <c r="BC480" s="2">
        <f t="shared" ref="BC480:BC543" si="130">AY480</f>
        <v>4</v>
      </c>
      <c r="BD480" s="2">
        <f t="shared" ref="BD480:BD543" si="131">AZ480+BA480</f>
        <v>4</v>
      </c>
      <c r="BF480" s="5"/>
    </row>
    <row r="481" spans="7:58" x14ac:dyDescent="0.35">
      <c r="G481" s="79" t="s">
        <v>3</v>
      </c>
      <c r="H481" s="82" t="s">
        <v>128</v>
      </c>
      <c r="I481" s="79" t="s">
        <v>116</v>
      </c>
      <c r="J481" s="79" t="s">
        <v>117</v>
      </c>
      <c r="K481" s="79" t="s">
        <v>26</v>
      </c>
      <c r="L481" s="79" t="s">
        <v>26</v>
      </c>
      <c r="M481" s="2" t="s">
        <v>76</v>
      </c>
      <c r="N481" s="2">
        <v>30</v>
      </c>
      <c r="O481" s="6">
        <f t="shared" si="117"/>
        <v>20</v>
      </c>
      <c r="P481" s="2">
        <v>12</v>
      </c>
      <c r="Q481" s="2">
        <v>2</v>
      </c>
      <c r="R481" s="2">
        <v>4</v>
      </c>
      <c r="S481" s="2">
        <v>2</v>
      </c>
      <c r="T481" s="2">
        <v>0</v>
      </c>
      <c r="U481" s="2">
        <f t="shared" si="122"/>
        <v>14</v>
      </c>
      <c r="V481" s="2">
        <f t="shared" si="123"/>
        <v>4</v>
      </c>
      <c r="W481" s="2">
        <f t="shared" si="124"/>
        <v>2</v>
      </c>
      <c r="Y481" s="5"/>
      <c r="Z481" s="6">
        <f t="shared" si="118"/>
        <v>28</v>
      </c>
      <c r="AA481" s="2">
        <v>16</v>
      </c>
      <c r="AB481" s="2">
        <v>2</v>
      </c>
      <c r="AC481" s="2">
        <v>6</v>
      </c>
      <c r="AD481" s="2">
        <v>2</v>
      </c>
      <c r="AE481" s="2">
        <v>2</v>
      </c>
      <c r="AF481" s="2">
        <f t="shared" si="125"/>
        <v>18</v>
      </c>
      <c r="AG481" s="2">
        <f t="shared" si="126"/>
        <v>6</v>
      </c>
      <c r="AH481" s="2">
        <f t="shared" si="127"/>
        <v>4</v>
      </c>
      <c r="AJ481" s="5"/>
      <c r="AK481" s="2">
        <f t="shared" si="116"/>
        <v>27</v>
      </c>
      <c r="AL481" s="2">
        <v>9</v>
      </c>
      <c r="AM481" s="2">
        <v>5</v>
      </c>
      <c r="AN481" s="2">
        <v>3</v>
      </c>
      <c r="AO481" s="2">
        <v>4</v>
      </c>
      <c r="AP481" s="2">
        <v>6</v>
      </c>
      <c r="AQ481" s="2">
        <f t="shared" si="119"/>
        <v>14</v>
      </c>
      <c r="AR481" s="2">
        <f t="shared" si="120"/>
        <v>3</v>
      </c>
      <c r="AS481" s="2">
        <f t="shared" si="121"/>
        <v>10</v>
      </c>
      <c r="AV481" s="6">
        <f t="shared" si="128"/>
        <v>15</v>
      </c>
      <c r="AW481" s="2">
        <v>3</v>
      </c>
      <c r="AX481" s="2">
        <v>5</v>
      </c>
      <c r="AY481" s="2">
        <v>2</v>
      </c>
      <c r="AZ481" s="2">
        <v>2</v>
      </c>
      <c r="BA481" s="2">
        <v>3</v>
      </c>
      <c r="BB481" s="2">
        <f t="shared" si="129"/>
        <v>8</v>
      </c>
      <c r="BC481" s="2">
        <f t="shared" si="130"/>
        <v>2</v>
      </c>
      <c r="BD481" s="2">
        <f t="shared" si="131"/>
        <v>5</v>
      </c>
      <c r="BF481" s="5"/>
    </row>
    <row r="482" spans="7:58" x14ac:dyDescent="0.35">
      <c r="G482" s="79" t="s">
        <v>3</v>
      </c>
      <c r="H482" s="82" t="s">
        <v>128</v>
      </c>
      <c r="I482" s="79" t="s">
        <v>116</v>
      </c>
      <c r="J482" s="79" t="s">
        <v>117</v>
      </c>
      <c r="K482" s="79" t="s">
        <v>152</v>
      </c>
      <c r="L482" s="79" t="s">
        <v>152</v>
      </c>
      <c r="M482" s="2" t="s">
        <v>3</v>
      </c>
      <c r="N482" s="2">
        <v>1</v>
      </c>
      <c r="O482" s="6">
        <f t="shared" si="117"/>
        <v>16</v>
      </c>
      <c r="P482" s="2">
        <v>0</v>
      </c>
      <c r="Q482" s="2">
        <v>6</v>
      </c>
      <c r="R482" s="2">
        <v>7</v>
      </c>
      <c r="S482" s="2">
        <v>3</v>
      </c>
      <c r="T482" s="2">
        <v>0</v>
      </c>
      <c r="U482" s="2">
        <f t="shared" si="122"/>
        <v>6</v>
      </c>
      <c r="V482" s="2">
        <f t="shared" si="123"/>
        <v>7</v>
      </c>
      <c r="W482" s="2">
        <f t="shared" si="124"/>
        <v>3</v>
      </c>
      <c r="X482" s="2">
        <f>MAX(O482:O511)</f>
        <v>16</v>
      </c>
      <c r="Y482" s="5">
        <v>20</v>
      </c>
      <c r="Z482" s="6">
        <f t="shared" si="118"/>
        <v>6</v>
      </c>
      <c r="AA482" s="2">
        <v>0</v>
      </c>
      <c r="AB482" s="2">
        <v>3</v>
      </c>
      <c r="AC482" s="2">
        <v>2</v>
      </c>
      <c r="AD482" s="2">
        <v>1</v>
      </c>
      <c r="AE482" s="2">
        <v>0</v>
      </c>
      <c r="AF482" s="2">
        <f t="shared" si="125"/>
        <v>3</v>
      </c>
      <c r="AG482" s="2">
        <f t="shared" si="126"/>
        <v>2</v>
      </c>
      <c r="AH482" s="2">
        <f t="shared" si="127"/>
        <v>1</v>
      </c>
      <c r="AI482" s="2">
        <f>MAX(Z482:Z511)</f>
        <v>6</v>
      </c>
      <c r="AJ482" s="5">
        <v>15</v>
      </c>
      <c r="AK482" s="2">
        <f t="shared" si="116"/>
        <v>4</v>
      </c>
      <c r="AL482" s="2">
        <v>0</v>
      </c>
      <c r="AM482" s="2">
        <v>4</v>
      </c>
      <c r="AN482" s="2">
        <v>0</v>
      </c>
      <c r="AO482" s="2">
        <v>0</v>
      </c>
      <c r="AP482" s="2">
        <v>0</v>
      </c>
      <c r="AQ482" s="2">
        <f t="shared" si="119"/>
        <v>4</v>
      </c>
      <c r="AR482" s="2">
        <f t="shared" si="120"/>
        <v>0</v>
      </c>
      <c r="AS482" s="2">
        <f t="shared" si="121"/>
        <v>0</v>
      </c>
      <c r="AT482" s="2">
        <f>ROUND(SUM(AK482:AK511)/30,0)</f>
        <v>4</v>
      </c>
      <c r="AU482" s="2">
        <v>3</v>
      </c>
      <c r="AV482" s="6">
        <f t="shared" si="128"/>
        <v>10</v>
      </c>
      <c r="AW482" s="2">
        <v>2</v>
      </c>
      <c r="AX482" s="2">
        <v>6</v>
      </c>
      <c r="AY482" s="2">
        <v>2</v>
      </c>
      <c r="AZ482" s="2">
        <v>0</v>
      </c>
      <c r="BA482" s="2">
        <v>0</v>
      </c>
      <c r="BB482" s="2">
        <f t="shared" si="129"/>
        <v>8</v>
      </c>
      <c r="BC482" s="2">
        <f t="shared" si="130"/>
        <v>2</v>
      </c>
      <c r="BD482" s="2">
        <f t="shared" si="131"/>
        <v>0</v>
      </c>
      <c r="BE482" s="2">
        <f>ROUND(SUM(AV482:AV511)/30,0)</f>
        <v>10</v>
      </c>
      <c r="BF482" s="5">
        <v>6</v>
      </c>
    </row>
    <row r="483" spans="7:58" x14ac:dyDescent="0.35">
      <c r="G483" s="79" t="s">
        <v>3</v>
      </c>
      <c r="H483" s="82" t="s">
        <v>128</v>
      </c>
      <c r="I483" s="79" t="s">
        <v>116</v>
      </c>
      <c r="J483" s="79" t="s">
        <v>117</v>
      </c>
      <c r="K483" s="79" t="s">
        <v>152</v>
      </c>
      <c r="L483" s="79" t="s">
        <v>152</v>
      </c>
      <c r="M483" s="2" t="s">
        <v>3</v>
      </c>
      <c r="N483" s="2">
        <v>2</v>
      </c>
      <c r="O483" s="6">
        <f t="shared" si="117"/>
        <v>16</v>
      </c>
      <c r="P483" s="2">
        <v>0</v>
      </c>
      <c r="Q483" s="2">
        <v>5</v>
      </c>
      <c r="R483" s="2">
        <v>5</v>
      </c>
      <c r="S483" s="2">
        <v>5</v>
      </c>
      <c r="T483" s="2">
        <v>1</v>
      </c>
      <c r="U483" s="2">
        <f t="shared" si="122"/>
        <v>5</v>
      </c>
      <c r="V483" s="2">
        <f t="shared" si="123"/>
        <v>5</v>
      </c>
      <c r="W483" s="2">
        <f t="shared" si="124"/>
        <v>6</v>
      </c>
      <c r="Y483" s="5"/>
      <c r="Z483" s="6">
        <f t="shared" si="118"/>
        <v>6</v>
      </c>
      <c r="AA483" s="2">
        <v>1</v>
      </c>
      <c r="AB483" s="2">
        <v>2</v>
      </c>
      <c r="AC483" s="2">
        <v>1</v>
      </c>
      <c r="AD483" s="2">
        <v>1</v>
      </c>
      <c r="AE483" s="2">
        <v>1</v>
      </c>
      <c r="AF483" s="2">
        <f t="shared" si="125"/>
        <v>3</v>
      </c>
      <c r="AG483" s="2">
        <f t="shared" si="126"/>
        <v>1</v>
      </c>
      <c r="AH483" s="2">
        <f t="shared" si="127"/>
        <v>2</v>
      </c>
      <c r="AJ483" s="5"/>
      <c r="AK483" s="2">
        <f t="shared" si="116"/>
        <v>4</v>
      </c>
      <c r="AL483" s="2">
        <v>0</v>
      </c>
      <c r="AM483" s="2">
        <v>4</v>
      </c>
      <c r="AN483" s="2">
        <v>0</v>
      </c>
      <c r="AO483" s="2">
        <v>0</v>
      </c>
      <c r="AP483" s="2">
        <v>0</v>
      </c>
      <c r="AQ483" s="2">
        <f t="shared" si="119"/>
        <v>4</v>
      </c>
      <c r="AR483" s="2">
        <f t="shared" si="120"/>
        <v>0</v>
      </c>
      <c r="AS483" s="2">
        <f t="shared" si="121"/>
        <v>0</v>
      </c>
      <c r="AV483" s="6">
        <f t="shared" si="128"/>
        <v>10</v>
      </c>
      <c r="AW483" s="2">
        <v>2</v>
      </c>
      <c r="AX483" s="2">
        <v>5</v>
      </c>
      <c r="AY483" s="2">
        <v>3</v>
      </c>
      <c r="AZ483" s="2">
        <v>0</v>
      </c>
      <c r="BA483" s="2">
        <v>0</v>
      </c>
      <c r="BB483" s="2">
        <f t="shared" si="129"/>
        <v>7</v>
      </c>
      <c r="BC483" s="2">
        <f t="shared" si="130"/>
        <v>3</v>
      </c>
      <c r="BD483" s="2">
        <f t="shared" si="131"/>
        <v>0</v>
      </c>
      <c r="BF483" s="5"/>
    </row>
    <row r="484" spans="7:58" x14ac:dyDescent="0.35">
      <c r="G484" s="79" t="s">
        <v>3</v>
      </c>
      <c r="H484" s="82" t="s">
        <v>128</v>
      </c>
      <c r="I484" s="79" t="s">
        <v>116</v>
      </c>
      <c r="J484" s="79" t="s">
        <v>117</v>
      </c>
      <c r="K484" s="79" t="s">
        <v>152</v>
      </c>
      <c r="L484" s="79" t="s">
        <v>152</v>
      </c>
      <c r="M484" s="2" t="s">
        <v>3</v>
      </c>
      <c r="N484" s="2">
        <v>3</v>
      </c>
      <c r="O484" s="6">
        <f t="shared" si="117"/>
        <v>16</v>
      </c>
      <c r="P484" s="2">
        <v>4</v>
      </c>
      <c r="Q484" s="2">
        <v>5</v>
      </c>
      <c r="R484" s="2">
        <v>5</v>
      </c>
      <c r="S484" s="2">
        <v>2</v>
      </c>
      <c r="T484" s="2">
        <v>0</v>
      </c>
      <c r="U484" s="2">
        <f t="shared" si="122"/>
        <v>9</v>
      </c>
      <c r="V484" s="2">
        <f t="shared" si="123"/>
        <v>5</v>
      </c>
      <c r="W484" s="2">
        <f t="shared" si="124"/>
        <v>2</v>
      </c>
      <c r="Y484" s="5"/>
      <c r="Z484" s="6">
        <f t="shared" si="118"/>
        <v>6</v>
      </c>
      <c r="AA484" s="2">
        <v>2</v>
      </c>
      <c r="AB484" s="2">
        <v>1</v>
      </c>
      <c r="AC484" s="2">
        <v>1</v>
      </c>
      <c r="AD484" s="2">
        <v>2</v>
      </c>
      <c r="AE484" s="2">
        <v>0</v>
      </c>
      <c r="AF484" s="2">
        <f t="shared" si="125"/>
        <v>3</v>
      </c>
      <c r="AG484" s="2">
        <f t="shared" si="126"/>
        <v>1</v>
      </c>
      <c r="AH484" s="2">
        <f t="shared" si="127"/>
        <v>2</v>
      </c>
      <c r="AJ484" s="5"/>
      <c r="AK484" s="2">
        <f t="shared" si="116"/>
        <v>4</v>
      </c>
      <c r="AL484" s="2">
        <v>2</v>
      </c>
      <c r="AM484" s="2">
        <v>2</v>
      </c>
      <c r="AN484" s="2">
        <v>0</v>
      </c>
      <c r="AO484" s="2">
        <v>0</v>
      </c>
      <c r="AP484" s="2">
        <v>0</v>
      </c>
      <c r="AQ484" s="2">
        <f t="shared" si="119"/>
        <v>4</v>
      </c>
      <c r="AR484" s="2">
        <f t="shared" si="120"/>
        <v>0</v>
      </c>
      <c r="AS484" s="2">
        <f t="shared" si="121"/>
        <v>0</v>
      </c>
      <c r="AV484" s="6">
        <f t="shared" si="128"/>
        <v>10</v>
      </c>
      <c r="AW484" s="2">
        <v>5</v>
      </c>
      <c r="AX484" s="2">
        <v>5</v>
      </c>
      <c r="AY484" s="2">
        <v>0</v>
      </c>
      <c r="AZ484" s="2">
        <v>0</v>
      </c>
      <c r="BA484" s="2">
        <v>0</v>
      </c>
      <c r="BB484" s="2">
        <f t="shared" si="129"/>
        <v>10</v>
      </c>
      <c r="BC484" s="2">
        <f t="shared" si="130"/>
        <v>0</v>
      </c>
      <c r="BD484" s="2">
        <f t="shared" si="131"/>
        <v>0</v>
      </c>
      <c r="BF484" s="5"/>
    </row>
    <row r="485" spans="7:58" x14ac:dyDescent="0.35">
      <c r="G485" s="79" t="s">
        <v>3</v>
      </c>
      <c r="H485" s="82" t="s">
        <v>128</v>
      </c>
      <c r="I485" s="79" t="s">
        <v>116</v>
      </c>
      <c r="J485" s="79" t="s">
        <v>117</v>
      </c>
      <c r="K485" s="79" t="s">
        <v>152</v>
      </c>
      <c r="L485" s="79" t="s">
        <v>152</v>
      </c>
      <c r="M485" s="2" t="s">
        <v>3</v>
      </c>
      <c r="N485" s="2">
        <v>4</v>
      </c>
      <c r="O485" s="6">
        <f t="shared" si="117"/>
        <v>16</v>
      </c>
      <c r="P485" s="2">
        <v>10</v>
      </c>
      <c r="Q485" s="2">
        <v>3</v>
      </c>
      <c r="R485" s="2">
        <v>3</v>
      </c>
      <c r="S485" s="2">
        <v>0</v>
      </c>
      <c r="T485" s="2">
        <v>0</v>
      </c>
      <c r="U485" s="2">
        <f t="shared" si="122"/>
        <v>13</v>
      </c>
      <c r="V485" s="2">
        <f t="shared" si="123"/>
        <v>3</v>
      </c>
      <c r="W485" s="2">
        <f t="shared" si="124"/>
        <v>0</v>
      </c>
      <c r="Y485" s="5"/>
      <c r="Z485" s="6">
        <f t="shared" si="118"/>
        <v>6</v>
      </c>
      <c r="AA485" s="2">
        <v>3</v>
      </c>
      <c r="AB485" s="2">
        <v>1</v>
      </c>
      <c r="AC485" s="2">
        <v>1</v>
      </c>
      <c r="AD485" s="2">
        <v>1</v>
      </c>
      <c r="AE485" s="2">
        <v>0</v>
      </c>
      <c r="AF485" s="2">
        <f t="shared" si="125"/>
        <v>4</v>
      </c>
      <c r="AG485" s="2">
        <f t="shared" si="126"/>
        <v>1</v>
      </c>
      <c r="AH485" s="2">
        <f t="shared" si="127"/>
        <v>1</v>
      </c>
      <c r="AJ485" s="5"/>
      <c r="AK485" s="2">
        <f t="shared" si="116"/>
        <v>4</v>
      </c>
      <c r="AL485" s="2">
        <v>3</v>
      </c>
      <c r="AM485" s="2">
        <v>1</v>
      </c>
      <c r="AN485" s="2">
        <v>0</v>
      </c>
      <c r="AO485" s="2">
        <v>0</v>
      </c>
      <c r="AP485" s="2">
        <v>0</v>
      </c>
      <c r="AQ485" s="2">
        <f t="shared" si="119"/>
        <v>4</v>
      </c>
      <c r="AR485" s="2">
        <f t="shared" si="120"/>
        <v>0</v>
      </c>
      <c r="AS485" s="2">
        <f t="shared" si="121"/>
        <v>0</v>
      </c>
      <c r="AV485" s="6">
        <f t="shared" si="128"/>
        <v>10</v>
      </c>
      <c r="AW485" s="2">
        <v>7</v>
      </c>
      <c r="AX485" s="2">
        <v>2</v>
      </c>
      <c r="AY485" s="2">
        <v>1</v>
      </c>
      <c r="AZ485" s="2">
        <v>0</v>
      </c>
      <c r="BA485" s="2">
        <v>0</v>
      </c>
      <c r="BB485" s="2">
        <f t="shared" si="129"/>
        <v>9</v>
      </c>
      <c r="BC485" s="2">
        <f t="shared" si="130"/>
        <v>1</v>
      </c>
      <c r="BD485" s="2">
        <f t="shared" si="131"/>
        <v>0</v>
      </c>
      <c r="BF485" s="5"/>
    </row>
    <row r="486" spans="7:58" x14ac:dyDescent="0.35">
      <c r="G486" s="79" t="s">
        <v>3</v>
      </c>
      <c r="H486" s="82" t="s">
        <v>128</v>
      </c>
      <c r="I486" s="79" t="s">
        <v>116</v>
      </c>
      <c r="J486" s="79" t="s">
        <v>117</v>
      </c>
      <c r="K486" s="79" t="s">
        <v>152</v>
      </c>
      <c r="L486" s="79" t="s">
        <v>152</v>
      </c>
      <c r="M486" s="2" t="s">
        <v>3</v>
      </c>
      <c r="N486" s="2">
        <v>5</v>
      </c>
      <c r="O486" s="6">
        <f t="shared" si="117"/>
        <v>16</v>
      </c>
      <c r="P486" s="2">
        <v>4</v>
      </c>
      <c r="Q486" s="2">
        <v>5</v>
      </c>
      <c r="R486" s="2">
        <v>4</v>
      </c>
      <c r="S486" s="2">
        <v>1</v>
      </c>
      <c r="T486" s="2">
        <v>2</v>
      </c>
      <c r="U486" s="2">
        <f t="shared" si="122"/>
        <v>9</v>
      </c>
      <c r="V486" s="2">
        <f t="shared" si="123"/>
        <v>4</v>
      </c>
      <c r="W486" s="2">
        <f t="shared" si="124"/>
        <v>3</v>
      </c>
      <c r="Y486" s="5"/>
      <c r="Z486" s="6">
        <f t="shared" si="118"/>
        <v>6</v>
      </c>
      <c r="AA486" s="2">
        <v>2</v>
      </c>
      <c r="AB486" s="2">
        <v>1</v>
      </c>
      <c r="AC486" s="2">
        <v>2</v>
      </c>
      <c r="AD486" s="2">
        <v>1</v>
      </c>
      <c r="AE486" s="2">
        <v>0</v>
      </c>
      <c r="AF486" s="2">
        <f t="shared" si="125"/>
        <v>3</v>
      </c>
      <c r="AG486" s="2">
        <f t="shared" si="126"/>
        <v>2</v>
      </c>
      <c r="AH486" s="2">
        <f t="shared" si="127"/>
        <v>1</v>
      </c>
      <c r="AJ486" s="5"/>
      <c r="AK486" s="2">
        <f t="shared" si="116"/>
        <v>4</v>
      </c>
      <c r="AL486" s="2">
        <v>1</v>
      </c>
      <c r="AM486" s="2">
        <v>3</v>
      </c>
      <c r="AN486" s="2">
        <v>0</v>
      </c>
      <c r="AO486" s="2">
        <v>0</v>
      </c>
      <c r="AP486" s="2">
        <v>0</v>
      </c>
      <c r="AQ486" s="2">
        <f t="shared" si="119"/>
        <v>4</v>
      </c>
      <c r="AR486" s="2">
        <f t="shared" si="120"/>
        <v>0</v>
      </c>
      <c r="AS486" s="2">
        <f t="shared" si="121"/>
        <v>0</v>
      </c>
      <c r="AV486" s="6">
        <f t="shared" si="128"/>
        <v>10</v>
      </c>
      <c r="AW486" s="2">
        <v>4</v>
      </c>
      <c r="AX486" s="2">
        <v>6</v>
      </c>
      <c r="AY486" s="2">
        <v>0</v>
      </c>
      <c r="AZ486" s="2">
        <v>0</v>
      </c>
      <c r="BA486" s="2">
        <v>0</v>
      </c>
      <c r="BB486" s="2">
        <f t="shared" si="129"/>
        <v>10</v>
      </c>
      <c r="BC486" s="2">
        <f t="shared" si="130"/>
        <v>0</v>
      </c>
      <c r="BD486" s="2">
        <f t="shared" si="131"/>
        <v>0</v>
      </c>
      <c r="BF486" s="5"/>
    </row>
    <row r="487" spans="7:58" x14ac:dyDescent="0.35">
      <c r="G487" s="79" t="s">
        <v>3</v>
      </c>
      <c r="H487" s="82" t="s">
        <v>128</v>
      </c>
      <c r="I487" s="79" t="s">
        <v>116</v>
      </c>
      <c r="J487" s="79" t="s">
        <v>117</v>
      </c>
      <c r="K487" s="79" t="s">
        <v>152</v>
      </c>
      <c r="L487" s="79" t="s">
        <v>152</v>
      </c>
      <c r="M487" s="2" t="s">
        <v>3</v>
      </c>
      <c r="N487" s="2">
        <v>6</v>
      </c>
      <c r="O487" s="6">
        <f t="shared" si="117"/>
        <v>16</v>
      </c>
      <c r="P487" s="2">
        <v>1</v>
      </c>
      <c r="Q487" s="2">
        <v>6</v>
      </c>
      <c r="R487" s="2">
        <v>1</v>
      </c>
      <c r="S487" s="2">
        <v>4</v>
      </c>
      <c r="T487" s="2">
        <v>4</v>
      </c>
      <c r="U487" s="2">
        <f t="shared" si="122"/>
        <v>7</v>
      </c>
      <c r="V487" s="2">
        <f t="shared" si="123"/>
        <v>1</v>
      </c>
      <c r="W487" s="2">
        <f t="shared" si="124"/>
        <v>8</v>
      </c>
      <c r="Y487" s="5"/>
      <c r="Z487" s="6">
        <f t="shared" si="118"/>
        <v>6</v>
      </c>
      <c r="AA487" s="2">
        <v>2</v>
      </c>
      <c r="AB487" s="2">
        <v>1</v>
      </c>
      <c r="AC487" s="2">
        <v>1</v>
      </c>
      <c r="AD487" s="2">
        <v>2</v>
      </c>
      <c r="AE487" s="2">
        <v>0</v>
      </c>
      <c r="AF487" s="2">
        <f t="shared" si="125"/>
        <v>3</v>
      </c>
      <c r="AG487" s="2">
        <f t="shared" si="126"/>
        <v>1</v>
      </c>
      <c r="AH487" s="2">
        <f t="shared" si="127"/>
        <v>2</v>
      </c>
      <c r="AJ487" s="5"/>
      <c r="AK487" s="2">
        <f t="shared" si="116"/>
        <v>4</v>
      </c>
      <c r="AL487" s="2">
        <v>1</v>
      </c>
      <c r="AM487" s="2">
        <v>2</v>
      </c>
      <c r="AN487" s="2">
        <v>1</v>
      </c>
      <c r="AO487" s="2">
        <v>0</v>
      </c>
      <c r="AP487" s="2">
        <v>0</v>
      </c>
      <c r="AQ487" s="2">
        <f t="shared" si="119"/>
        <v>3</v>
      </c>
      <c r="AR487" s="2">
        <f t="shared" si="120"/>
        <v>1</v>
      </c>
      <c r="AS487" s="2">
        <f t="shared" si="121"/>
        <v>0</v>
      </c>
      <c r="AV487" s="6">
        <f t="shared" si="128"/>
        <v>10</v>
      </c>
      <c r="AW487" s="2">
        <v>1</v>
      </c>
      <c r="AX487" s="2">
        <v>5</v>
      </c>
      <c r="AY487" s="2">
        <v>2</v>
      </c>
      <c r="AZ487" s="2">
        <v>1</v>
      </c>
      <c r="BA487" s="2">
        <v>1</v>
      </c>
      <c r="BB487" s="2">
        <f t="shared" si="129"/>
        <v>6</v>
      </c>
      <c r="BC487" s="2">
        <f t="shared" si="130"/>
        <v>2</v>
      </c>
      <c r="BD487" s="2">
        <f t="shared" si="131"/>
        <v>2</v>
      </c>
      <c r="BF487" s="5"/>
    </row>
    <row r="488" spans="7:58" x14ac:dyDescent="0.35">
      <c r="G488" s="79" t="s">
        <v>3</v>
      </c>
      <c r="H488" s="82" t="s">
        <v>128</v>
      </c>
      <c r="I488" s="79" t="s">
        <v>116</v>
      </c>
      <c r="J488" s="79" t="s">
        <v>117</v>
      </c>
      <c r="K488" s="79" t="s">
        <v>152</v>
      </c>
      <c r="L488" s="79" t="s">
        <v>152</v>
      </c>
      <c r="M488" s="2" t="s">
        <v>3</v>
      </c>
      <c r="N488" s="2">
        <v>7</v>
      </c>
      <c r="O488" s="6">
        <f t="shared" si="117"/>
        <v>16</v>
      </c>
      <c r="P488" s="2">
        <v>7</v>
      </c>
      <c r="Q488" s="2">
        <v>3</v>
      </c>
      <c r="R488" s="2">
        <v>2</v>
      </c>
      <c r="S488" s="2">
        <v>3</v>
      </c>
      <c r="T488" s="2">
        <v>1</v>
      </c>
      <c r="U488" s="2">
        <f t="shared" si="122"/>
        <v>10</v>
      </c>
      <c r="V488" s="2">
        <f t="shared" si="123"/>
        <v>2</v>
      </c>
      <c r="W488" s="2">
        <f t="shared" si="124"/>
        <v>4</v>
      </c>
      <c r="Y488" s="5"/>
      <c r="Z488" s="6">
        <f t="shared" si="118"/>
        <v>6</v>
      </c>
      <c r="AA488" s="2">
        <v>2</v>
      </c>
      <c r="AB488" s="2">
        <v>3</v>
      </c>
      <c r="AC488" s="2">
        <v>0</v>
      </c>
      <c r="AD488" s="2">
        <v>0</v>
      </c>
      <c r="AE488" s="2">
        <v>1</v>
      </c>
      <c r="AF488" s="2">
        <f t="shared" si="125"/>
        <v>5</v>
      </c>
      <c r="AG488" s="2">
        <f t="shared" si="126"/>
        <v>0</v>
      </c>
      <c r="AH488" s="2">
        <f t="shared" si="127"/>
        <v>1</v>
      </c>
      <c r="AJ488" s="5"/>
      <c r="AK488" s="2">
        <f t="shared" si="116"/>
        <v>4</v>
      </c>
      <c r="AL488" s="2">
        <v>2</v>
      </c>
      <c r="AM488" s="2">
        <v>1</v>
      </c>
      <c r="AN488" s="2">
        <v>1</v>
      </c>
      <c r="AO488" s="2">
        <v>0</v>
      </c>
      <c r="AP488" s="2">
        <v>0</v>
      </c>
      <c r="AQ488" s="2">
        <f t="shared" si="119"/>
        <v>3</v>
      </c>
      <c r="AR488" s="2">
        <f t="shared" si="120"/>
        <v>1</v>
      </c>
      <c r="AS488" s="2">
        <f t="shared" si="121"/>
        <v>0</v>
      </c>
      <c r="AV488" s="6">
        <f t="shared" si="128"/>
        <v>10</v>
      </c>
      <c r="AW488" s="2">
        <v>7</v>
      </c>
      <c r="AX488" s="2">
        <v>1</v>
      </c>
      <c r="AY488" s="2">
        <v>2</v>
      </c>
      <c r="AZ488" s="2">
        <v>0</v>
      </c>
      <c r="BA488" s="2">
        <v>0</v>
      </c>
      <c r="BB488" s="2">
        <f t="shared" si="129"/>
        <v>8</v>
      </c>
      <c r="BC488" s="2">
        <f t="shared" si="130"/>
        <v>2</v>
      </c>
      <c r="BD488" s="2">
        <f t="shared" si="131"/>
        <v>0</v>
      </c>
      <c r="BF488" s="5"/>
    </row>
    <row r="489" spans="7:58" x14ac:dyDescent="0.35">
      <c r="G489" s="79" t="s">
        <v>3</v>
      </c>
      <c r="H489" s="82" t="s">
        <v>128</v>
      </c>
      <c r="I489" s="79" t="s">
        <v>116</v>
      </c>
      <c r="J489" s="79" t="s">
        <v>117</v>
      </c>
      <c r="K489" s="79" t="s">
        <v>152</v>
      </c>
      <c r="L489" s="79" t="s">
        <v>152</v>
      </c>
      <c r="M489" s="2" t="s">
        <v>3</v>
      </c>
      <c r="N489" s="2">
        <v>8</v>
      </c>
      <c r="O489" s="6">
        <f t="shared" si="117"/>
        <v>16</v>
      </c>
      <c r="P489" s="2">
        <v>0</v>
      </c>
      <c r="Q489" s="2">
        <v>3</v>
      </c>
      <c r="R489" s="2">
        <v>3</v>
      </c>
      <c r="S489" s="2">
        <v>4</v>
      </c>
      <c r="T489" s="2">
        <v>6</v>
      </c>
      <c r="U489" s="2">
        <f t="shared" si="122"/>
        <v>3</v>
      </c>
      <c r="V489" s="2">
        <f t="shared" si="123"/>
        <v>3</v>
      </c>
      <c r="W489" s="2">
        <f t="shared" si="124"/>
        <v>10</v>
      </c>
      <c r="Y489" s="5"/>
      <c r="Z489" s="6">
        <f t="shared" si="118"/>
        <v>6</v>
      </c>
      <c r="AA489" s="2">
        <v>1</v>
      </c>
      <c r="AB489" s="2">
        <v>0</v>
      </c>
      <c r="AC489" s="2">
        <v>3</v>
      </c>
      <c r="AD489" s="2">
        <v>1</v>
      </c>
      <c r="AE489" s="2">
        <v>1</v>
      </c>
      <c r="AF489" s="2">
        <f t="shared" si="125"/>
        <v>1</v>
      </c>
      <c r="AG489" s="2">
        <f t="shared" si="126"/>
        <v>3</v>
      </c>
      <c r="AH489" s="2">
        <f t="shared" si="127"/>
        <v>2</v>
      </c>
      <c r="AJ489" s="5"/>
      <c r="AK489" s="2">
        <f t="shared" si="116"/>
        <v>4</v>
      </c>
      <c r="AL489" s="2">
        <v>0</v>
      </c>
      <c r="AM489" s="2">
        <v>3</v>
      </c>
      <c r="AN489" s="2">
        <v>1</v>
      </c>
      <c r="AO489" s="2">
        <v>0</v>
      </c>
      <c r="AP489" s="2">
        <v>0</v>
      </c>
      <c r="AQ489" s="2">
        <f t="shared" si="119"/>
        <v>3</v>
      </c>
      <c r="AR489" s="2">
        <f t="shared" si="120"/>
        <v>1</v>
      </c>
      <c r="AS489" s="2">
        <f t="shared" si="121"/>
        <v>0</v>
      </c>
      <c r="AV489" s="6">
        <f t="shared" si="128"/>
        <v>10</v>
      </c>
      <c r="AW489" s="2">
        <v>1</v>
      </c>
      <c r="AX489" s="2">
        <v>5</v>
      </c>
      <c r="AY489" s="2">
        <v>3</v>
      </c>
      <c r="AZ489" s="2">
        <v>0</v>
      </c>
      <c r="BA489" s="2">
        <v>1</v>
      </c>
      <c r="BB489" s="2">
        <f t="shared" si="129"/>
        <v>6</v>
      </c>
      <c r="BC489" s="2">
        <f t="shared" si="130"/>
        <v>3</v>
      </c>
      <c r="BD489" s="2">
        <f t="shared" si="131"/>
        <v>1</v>
      </c>
      <c r="BF489" s="5"/>
    </row>
    <row r="490" spans="7:58" x14ac:dyDescent="0.35">
      <c r="G490" s="79" t="s">
        <v>3</v>
      </c>
      <c r="H490" s="82" t="s">
        <v>128</v>
      </c>
      <c r="I490" s="79" t="s">
        <v>116</v>
      </c>
      <c r="J490" s="79" t="s">
        <v>117</v>
      </c>
      <c r="K490" s="79" t="s">
        <v>152</v>
      </c>
      <c r="L490" s="79" t="s">
        <v>152</v>
      </c>
      <c r="M490" s="2" t="s">
        <v>3</v>
      </c>
      <c r="N490" s="2">
        <v>9</v>
      </c>
      <c r="O490" s="6">
        <f t="shared" si="117"/>
        <v>16</v>
      </c>
      <c r="P490" s="2">
        <v>0</v>
      </c>
      <c r="Q490" s="2">
        <v>2</v>
      </c>
      <c r="R490" s="2">
        <v>1</v>
      </c>
      <c r="S490" s="2">
        <v>3</v>
      </c>
      <c r="T490" s="2">
        <v>10</v>
      </c>
      <c r="U490" s="2">
        <f t="shared" si="122"/>
        <v>2</v>
      </c>
      <c r="V490" s="2">
        <f t="shared" si="123"/>
        <v>1</v>
      </c>
      <c r="W490" s="2">
        <f t="shared" si="124"/>
        <v>13</v>
      </c>
      <c r="Y490" s="5"/>
      <c r="Z490" s="6">
        <f t="shared" si="118"/>
        <v>6</v>
      </c>
      <c r="AA490" s="2">
        <v>0</v>
      </c>
      <c r="AB490" s="2">
        <v>2</v>
      </c>
      <c r="AC490" s="2">
        <v>1</v>
      </c>
      <c r="AD490" s="2">
        <v>1</v>
      </c>
      <c r="AE490" s="2">
        <v>2</v>
      </c>
      <c r="AF490" s="2">
        <f t="shared" si="125"/>
        <v>2</v>
      </c>
      <c r="AG490" s="2">
        <f t="shared" si="126"/>
        <v>1</v>
      </c>
      <c r="AH490" s="2">
        <f t="shared" si="127"/>
        <v>3</v>
      </c>
      <c r="AJ490" s="5"/>
      <c r="AK490" s="2">
        <f t="shared" si="116"/>
        <v>4</v>
      </c>
      <c r="AL490" s="2">
        <v>0</v>
      </c>
      <c r="AM490" s="2">
        <v>4</v>
      </c>
      <c r="AN490" s="2">
        <v>0</v>
      </c>
      <c r="AO490" s="2">
        <v>0</v>
      </c>
      <c r="AP490" s="2">
        <v>0</v>
      </c>
      <c r="AQ490" s="2">
        <f t="shared" si="119"/>
        <v>4</v>
      </c>
      <c r="AR490" s="2">
        <f t="shared" si="120"/>
        <v>0</v>
      </c>
      <c r="AS490" s="2">
        <f t="shared" si="121"/>
        <v>0</v>
      </c>
      <c r="AV490" s="6">
        <f t="shared" si="128"/>
        <v>10</v>
      </c>
      <c r="AW490" s="2">
        <v>0</v>
      </c>
      <c r="AX490" s="2">
        <v>5</v>
      </c>
      <c r="AY490" s="2">
        <v>3</v>
      </c>
      <c r="AZ490" s="2">
        <v>2</v>
      </c>
      <c r="BA490" s="2">
        <v>0</v>
      </c>
      <c r="BB490" s="2">
        <f t="shared" si="129"/>
        <v>5</v>
      </c>
      <c r="BC490" s="2">
        <f t="shared" si="130"/>
        <v>3</v>
      </c>
      <c r="BD490" s="2">
        <f t="shared" si="131"/>
        <v>2</v>
      </c>
      <c r="BF490" s="5"/>
    </row>
    <row r="491" spans="7:58" x14ac:dyDescent="0.35">
      <c r="G491" s="79" t="s">
        <v>3</v>
      </c>
      <c r="H491" s="82" t="s">
        <v>128</v>
      </c>
      <c r="I491" s="79" t="s">
        <v>116</v>
      </c>
      <c r="J491" s="79" t="s">
        <v>117</v>
      </c>
      <c r="K491" s="79" t="s">
        <v>152</v>
      </c>
      <c r="L491" s="79" t="s">
        <v>152</v>
      </c>
      <c r="M491" s="2" t="s">
        <v>67</v>
      </c>
      <c r="N491" s="2">
        <v>10</v>
      </c>
      <c r="O491" s="6">
        <f t="shared" si="117"/>
        <v>16</v>
      </c>
      <c r="P491" s="2">
        <v>7</v>
      </c>
      <c r="Q491" s="2">
        <v>4</v>
      </c>
      <c r="R491" s="2">
        <v>3</v>
      </c>
      <c r="S491" s="2">
        <v>2</v>
      </c>
      <c r="T491" s="2">
        <v>0</v>
      </c>
      <c r="U491" s="2">
        <f t="shared" si="122"/>
        <v>11</v>
      </c>
      <c r="V491" s="2">
        <f t="shared" si="123"/>
        <v>3</v>
      </c>
      <c r="W491" s="2">
        <f t="shared" si="124"/>
        <v>2</v>
      </c>
      <c r="Y491" s="5"/>
      <c r="Z491" s="6">
        <f t="shared" si="118"/>
        <v>6</v>
      </c>
      <c r="AA491" s="2">
        <v>3</v>
      </c>
      <c r="AB491" s="2">
        <v>1</v>
      </c>
      <c r="AC491" s="2">
        <v>2</v>
      </c>
      <c r="AD491" s="2">
        <v>0</v>
      </c>
      <c r="AE491" s="2">
        <v>0</v>
      </c>
      <c r="AF491" s="2">
        <f t="shared" si="125"/>
        <v>4</v>
      </c>
      <c r="AG491" s="2">
        <f t="shared" si="126"/>
        <v>2</v>
      </c>
      <c r="AH491" s="2">
        <f t="shared" si="127"/>
        <v>0</v>
      </c>
      <c r="AJ491" s="5"/>
      <c r="AK491" s="2">
        <f t="shared" si="116"/>
        <v>4</v>
      </c>
      <c r="AL491" s="2">
        <v>0</v>
      </c>
      <c r="AM491" s="2">
        <v>4</v>
      </c>
      <c r="AN491" s="2">
        <v>0</v>
      </c>
      <c r="AO491" s="2">
        <v>0</v>
      </c>
      <c r="AP491" s="2">
        <v>0</v>
      </c>
      <c r="AQ491" s="2">
        <f t="shared" si="119"/>
        <v>4</v>
      </c>
      <c r="AR491" s="2">
        <f t="shared" si="120"/>
        <v>0</v>
      </c>
      <c r="AS491" s="2">
        <f t="shared" si="121"/>
        <v>0</v>
      </c>
      <c r="AV491" s="6">
        <f t="shared" si="128"/>
        <v>10</v>
      </c>
      <c r="AW491" s="2">
        <v>3</v>
      </c>
      <c r="AX491" s="2">
        <v>4</v>
      </c>
      <c r="AY491" s="2">
        <v>3</v>
      </c>
      <c r="AZ491" s="2">
        <v>0</v>
      </c>
      <c r="BA491" s="2">
        <v>0</v>
      </c>
      <c r="BB491" s="2">
        <f t="shared" si="129"/>
        <v>7</v>
      </c>
      <c r="BC491" s="2">
        <f t="shared" si="130"/>
        <v>3</v>
      </c>
      <c r="BD491" s="2">
        <f t="shared" si="131"/>
        <v>0</v>
      </c>
      <c r="BF491" s="5"/>
    </row>
    <row r="492" spans="7:58" x14ac:dyDescent="0.35">
      <c r="G492" s="79" t="s">
        <v>3</v>
      </c>
      <c r="H492" s="82" t="s">
        <v>128</v>
      </c>
      <c r="I492" s="79" t="s">
        <v>116</v>
      </c>
      <c r="J492" s="79" t="s">
        <v>117</v>
      </c>
      <c r="K492" s="79" t="s">
        <v>152</v>
      </c>
      <c r="L492" s="79" t="s">
        <v>152</v>
      </c>
      <c r="M492" s="2" t="s">
        <v>67</v>
      </c>
      <c r="N492" s="2">
        <v>11</v>
      </c>
      <c r="O492" s="6">
        <f t="shared" si="117"/>
        <v>16</v>
      </c>
      <c r="P492" s="2">
        <v>4</v>
      </c>
      <c r="Q492" s="2">
        <v>4</v>
      </c>
      <c r="R492" s="2">
        <v>5</v>
      </c>
      <c r="S492" s="2">
        <v>1</v>
      </c>
      <c r="T492" s="2">
        <v>2</v>
      </c>
      <c r="U492" s="2">
        <f t="shared" si="122"/>
        <v>8</v>
      </c>
      <c r="V492" s="2">
        <f t="shared" si="123"/>
        <v>5</v>
      </c>
      <c r="W492" s="2">
        <f t="shared" si="124"/>
        <v>3</v>
      </c>
      <c r="Y492" s="5"/>
      <c r="Z492" s="6">
        <f t="shared" si="118"/>
        <v>6</v>
      </c>
      <c r="AA492" s="2">
        <v>1</v>
      </c>
      <c r="AB492" s="2">
        <v>3</v>
      </c>
      <c r="AC492" s="2">
        <v>1</v>
      </c>
      <c r="AD492" s="2">
        <v>1</v>
      </c>
      <c r="AE492" s="2">
        <v>0</v>
      </c>
      <c r="AF492" s="2">
        <f t="shared" si="125"/>
        <v>4</v>
      </c>
      <c r="AG492" s="2">
        <f t="shared" si="126"/>
        <v>1</v>
      </c>
      <c r="AH492" s="2">
        <f t="shared" si="127"/>
        <v>1</v>
      </c>
      <c r="AJ492" s="5"/>
      <c r="AK492" s="2">
        <f t="shared" si="116"/>
        <v>4</v>
      </c>
      <c r="AL492" s="2">
        <v>0</v>
      </c>
      <c r="AM492" s="2">
        <v>4</v>
      </c>
      <c r="AN492" s="2">
        <v>0</v>
      </c>
      <c r="AO492" s="2">
        <v>0</v>
      </c>
      <c r="AP492" s="2">
        <v>0</v>
      </c>
      <c r="AQ492" s="2">
        <f t="shared" si="119"/>
        <v>4</v>
      </c>
      <c r="AR492" s="2">
        <f t="shared" si="120"/>
        <v>0</v>
      </c>
      <c r="AS492" s="2">
        <f t="shared" si="121"/>
        <v>0</v>
      </c>
      <c r="AV492" s="6">
        <f t="shared" si="128"/>
        <v>10</v>
      </c>
      <c r="AW492" s="2">
        <v>3</v>
      </c>
      <c r="AX492" s="2">
        <v>5</v>
      </c>
      <c r="AY492" s="2">
        <v>1</v>
      </c>
      <c r="AZ492" s="2">
        <v>0</v>
      </c>
      <c r="BA492" s="2">
        <v>1</v>
      </c>
      <c r="BB492" s="2">
        <f t="shared" si="129"/>
        <v>8</v>
      </c>
      <c r="BC492" s="2">
        <f t="shared" si="130"/>
        <v>1</v>
      </c>
      <c r="BD492" s="2">
        <f t="shared" si="131"/>
        <v>1</v>
      </c>
      <c r="BF492" s="5"/>
    </row>
    <row r="493" spans="7:58" x14ac:dyDescent="0.35">
      <c r="G493" s="79" t="s">
        <v>3</v>
      </c>
      <c r="H493" s="82" t="s">
        <v>128</v>
      </c>
      <c r="I493" s="79" t="s">
        <v>116</v>
      </c>
      <c r="J493" s="79" t="s">
        <v>117</v>
      </c>
      <c r="K493" s="79" t="s">
        <v>152</v>
      </c>
      <c r="L493" s="79" t="s">
        <v>152</v>
      </c>
      <c r="M493" s="2" t="s">
        <v>67</v>
      </c>
      <c r="N493" s="2">
        <v>12</v>
      </c>
      <c r="O493" s="6">
        <f t="shared" si="117"/>
        <v>16</v>
      </c>
      <c r="P493" s="2">
        <v>1</v>
      </c>
      <c r="Q493" s="2">
        <v>3</v>
      </c>
      <c r="R493" s="2">
        <v>5</v>
      </c>
      <c r="S493" s="2">
        <v>5</v>
      </c>
      <c r="T493" s="2">
        <v>2</v>
      </c>
      <c r="U493" s="2">
        <f t="shared" si="122"/>
        <v>4</v>
      </c>
      <c r="V493" s="2">
        <f t="shared" si="123"/>
        <v>5</v>
      </c>
      <c r="W493" s="2">
        <f t="shared" si="124"/>
        <v>7</v>
      </c>
      <c r="Y493" s="5"/>
      <c r="Z493" s="6">
        <f t="shared" si="118"/>
        <v>6</v>
      </c>
      <c r="AA493" s="2">
        <v>0</v>
      </c>
      <c r="AB493" s="2">
        <v>2</v>
      </c>
      <c r="AC493" s="2">
        <v>3</v>
      </c>
      <c r="AD493" s="2">
        <v>1</v>
      </c>
      <c r="AE493" s="2">
        <v>0</v>
      </c>
      <c r="AF493" s="2">
        <f t="shared" si="125"/>
        <v>2</v>
      </c>
      <c r="AG493" s="2">
        <f t="shared" si="126"/>
        <v>3</v>
      </c>
      <c r="AH493" s="2">
        <f t="shared" si="127"/>
        <v>1</v>
      </c>
      <c r="AJ493" s="5"/>
      <c r="AK493" s="2">
        <f t="shared" si="116"/>
        <v>4</v>
      </c>
      <c r="AL493" s="2">
        <v>0</v>
      </c>
      <c r="AM493" s="2">
        <v>4</v>
      </c>
      <c r="AN493" s="2">
        <v>0</v>
      </c>
      <c r="AO493" s="2">
        <v>0</v>
      </c>
      <c r="AP493" s="2">
        <v>0</v>
      </c>
      <c r="AQ493" s="2">
        <f t="shared" si="119"/>
        <v>4</v>
      </c>
      <c r="AR493" s="2">
        <f t="shared" si="120"/>
        <v>0</v>
      </c>
      <c r="AS493" s="2">
        <f t="shared" si="121"/>
        <v>0</v>
      </c>
      <c r="AV493" s="6">
        <f t="shared" si="128"/>
        <v>10</v>
      </c>
      <c r="AW493" s="2">
        <v>0</v>
      </c>
      <c r="AX493" s="2">
        <v>8</v>
      </c>
      <c r="AY493" s="2">
        <v>2</v>
      </c>
      <c r="AZ493" s="2">
        <v>0</v>
      </c>
      <c r="BA493" s="2">
        <v>0</v>
      </c>
      <c r="BB493" s="2">
        <f t="shared" si="129"/>
        <v>8</v>
      </c>
      <c r="BC493" s="2">
        <f t="shared" si="130"/>
        <v>2</v>
      </c>
      <c r="BD493" s="2">
        <f t="shared" si="131"/>
        <v>0</v>
      </c>
      <c r="BF493" s="5"/>
    </row>
    <row r="494" spans="7:58" x14ac:dyDescent="0.35">
      <c r="G494" s="79" t="s">
        <v>3</v>
      </c>
      <c r="H494" s="82" t="s">
        <v>128</v>
      </c>
      <c r="I494" s="79" t="s">
        <v>116</v>
      </c>
      <c r="J494" s="79" t="s">
        <v>117</v>
      </c>
      <c r="K494" s="79" t="s">
        <v>152</v>
      </c>
      <c r="L494" s="79" t="s">
        <v>152</v>
      </c>
      <c r="M494" s="2" t="s">
        <v>67</v>
      </c>
      <c r="N494" s="2">
        <v>13</v>
      </c>
      <c r="O494" s="6">
        <f t="shared" si="117"/>
        <v>16</v>
      </c>
      <c r="P494" s="2">
        <v>2</v>
      </c>
      <c r="Q494" s="2">
        <v>2</v>
      </c>
      <c r="R494" s="2">
        <v>4</v>
      </c>
      <c r="S494" s="2">
        <v>4</v>
      </c>
      <c r="T494" s="2">
        <v>4</v>
      </c>
      <c r="U494" s="2">
        <f t="shared" si="122"/>
        <v>4</v>
      </c>
      <c r="V494" s="2">
        <f t="shared" si="123"/>
        <v>4</v>
      </c>
      <c r="W494" s="2">
        <f t="shared" si="124"/>
        <v>8</v>
      </c>
      <c r="Y494" s="5"/>
      <c r="Z494" s="6">
        <f t="shared" si="118"/>
        <v>6</v>
      </c>
      <c r="AA494" s="2">
        <v>0</v>
      </c>
      <c r="AB494" s="2">
        <v>4</v>
      </c>
      <c r="AC494" s="2">
        <v>1</v>
      </c>
      <c r="AD494" s="2">
        <v>1</v>
      </c>
      <c r="AE494" s="2">
        <v>0</v>
      </c>
      <c r="AF494" s="2">
        <f t="shared" si="125"/>
        <v>4</v>
      </c>
      <c r="AG494" s="2">
        <f t="shared" si="126"/>
        <v>1</v>
      </c>
      <c r="AH494" s="2">
        <f t="shared" si="127"/>
        <v>1</v>
      </c>
      <c r="AJ494" s="5"/>
      <c r="AK494" s="2">
        <f t="shared" si="116"/>
        <v>4</v>
      </c>
      <c r="AL494" s="2">
        <v>0</v>
      </c>
      <c r="AM494" s="2">
        <v>4</v>
      </c>
      <c r="AN494" s="2">
        <v>0</v>
      </c>
      <c r="AO494" s="2">
        <v>0</v>
      </c>
      <c r="AP494" s="2">
        <v>0</v>
      </c>
      <c r="AQ494" s="2">
        <f t="shared" si="119"/>
        <v>4</v>
      </c>
      <c r="AR494" s="2">
        <f t="shared" si="120"/>
        <v>0</v>
      </c>
      <c r="AS494" s="2">
        <f t="shared" si="121"/>
        <v>0</v>
      </c>
      <c r="AV494" s="6">
        <f t="shared" si="128"/>
        <v>10</v>
      </c>
      <c r="AW494" s="2">
        <v>3</v>
      </c>
      <c r="AX494" s="2">
        <v>5</v>
      </c>
      <c r="AY494" s="2">
        <v>1</v>
      </c>
      <c r="AZ494" s="2">
        <v>1</v>
      </c>
      <c r="BA494" s="2">
        <v>0</v>
      </c>
      <c r="BB494" s="2">
        <f t="shared" si="129"/>
        <v>8</v>
      </c>
      <c r="BC494" s="2">
        <f t="shared" si="130"/>
        <v>1</v>
      </c>
      <c r="BD494" s="2">
        <f t="shared" si="131"/>
        <v>1</v>
      </c>
      <c r="BF494" s="5"/>
    </row>
    <row r="495" spans="7:58" x14ac:dyDescent="0.35">
      <c r="G495" s="79" t="s">
        <v>3</v>
      </c>
      <c r="H495" s="82" t="s">
        <v>128</v>
      </c>
      <c r="I495" s="79" t="s">
        <v>116</v>
      </c>
      <c r="J495" s="79" t="s">
        <v>117</v>
      </c>
      <c r="K495" s="79" t="s">
        <v>152</v>
      </c>
      <c r="L495" s="79" t="s">
        <v>152</v>
      </c>
      <c r="M495" s="2" t="s">
        <v>67</v>
      </c>
      <c r="N495" s="2">
        <v>14</v>
      </c>
      <c r="O495" s="6">
        <f t="shared" si="117"/>
        <v>16</v>
      </c>
      <c r="P495" s="2">
        <v>1</v>
      </c>
      <c r="Q495" s="2">
        <v>3</v>
      </c>
      <c r="R495" s="2">
        <v>1</v>
      </c>
      <c r="S495" s="2">
        <v>8</v>
      </c>
      <c r="T495" s="2">
        <v>3</v>
      </c>
      <c r="U495" s="2">
        <f t="shared" si="122"/>
        <v>4</v>
      </c>
      <c r="V495" s="2">
        <f t="shared" si="123"/>
        <v>1</v>
      </c>
      <c r="W495" s="2">
        <f t="shared" si="124"/>
        <v>11</v>
      </c>
      <c r="Y495" s="5"/>
      <c r="Z495" s="6">
        <f t="shared" si="118"/>
        <v>6</v>
      </c>
      <c r="AA495" s="2">
        <v>1</v>
      </c>
      <c r="AB495" s="2">
        <v>1</v>
      </c>
      <c r="AC495" s="2">
        <v>1</v>
      </c>
      <c r="AD495" s="2">
        <v>2</v>
      </c>
      <c r="AE495" s="2">
        <v>1</v>
      </c>
      <c r="AF495" s="2">
        <f t="shared" si="125"/>
        <v>2</v>
      </c>
      <c r="AG495" s="2">
        <f t="shared" si="126"/>
        <v>1</v>
      </c>
      <c r="AH495" s="2">
        <f t="shared" si="127"/>
        <v>3</v>
      </c>
      <c r="AJ495" s="5"/>
      <c r="AK495" s="2">
        <f t="shared" si="116"/>
        <v>4</v>
      </c>
      <c r="AL495" s="2">
        <v>1</v>
      </c>
      <c r="AM495" s="2">
        <v>3</v>
      </c>
      <c r="AN495" s="2">
        <v>0</v>
      </c>
      <c r="AO495" s="2">
        <v>0</v>
      </c>
      <c r="AP495" s="2">
        <v>0</v>
      </c>
      <c r="AQ495" s="2">
        <f t="shared" si="119"/>
        <v>4</v>
      </c>
      <c r="AR495" s="2">
        <f t="shared" si="120"/>
        <v>0</v>
      </c>
      <c r="AS495" s="2">
        <f t="shared" si="121"/>
        <v>0</v>
      </c>
      <c r="AV495" s="6">
        <f t="shared" si="128"/>
        <v>10</v>
      </c>
      <c r="AW495" s="2">
        <v>3</v>
      </c>
      <c r="AX495" s="2">
        <v>4</v>
      </c>
      <c r="AY495" s="2">
        <v>2</v>
      </c>
      <c r="AZ495" s="2">
        <v>1</v>
      </c>
      <c r="BA495" s="2">
        <v>0</v>
      </c>
      <c r="BB495" s="2">
        <f t="shared" si="129"/>
        <v>7</v>
      </c>
      <c r="BC495" s="2">
        <f t="shared" si="130"/>
        <v>2</v>
      </c>
      <c r="BD495" s="2">
        <f t="shared" si="131"/>
        <v>1</v>
      </c>
      <c r="BF495" s="5"/>
    </row>
    <row r="496" spans="7:58" x14ac:dyDescent="0.35">
      <c r="G496" s="79" t="s">
        <v>3</v>
      </c>
      <c r="H496" s="82" t="s">
        <v>128</v>
      </c>
      <c r="I496" s="79" t="s">
        <v>116</v>
      </c>
      <c r="J496" s="79" t="s">
        <v>117</v>
      </c>
      <c r="K496" s="79" t="s">
        <v>152</v>
      </c>
      <c r="L496" s="79" t="s">
        <v>152</v>
      </c>
      <c r="M496" s="2" t="s">
        <v>67</v>
      </c>
      <c r="N496" s="2">
        <v>15</v>
      </c>
      <c r="O496" s="6">
        <f t="shared" si="117"/>
        <v>16</v>
      </c>
      <c r="P496" s="2">
        <v>0</v>
      </c>
      <c r="Q496" s="2">
        <v>5</v>
      </c>
      <c r="R496" s="2">
        <v>4</v>
      </c>
      <c r="S496" s="2">
        <v>2</v>
      </c>
      <c r="T496" s="2">
        <v>5</v>
      </c>
      <c r="U496" s="2">
        <f t="shared" si="122"/>
        <v>5</v>
      </c>
      <c r="V496" s="2">
        <f t="shared" si="123"/>
        <v>4</v>
      </c>
      <c r="W496" s="2">
        <f t="shared" si="124"/>
        <v>7</v>
      </c>
      <c r="Y496" s="5"/>
      <c r="Z496" s="6">
        <f t="shared" si="118"/>
        <v>6</v>
      </c>
      <c r="AA496" s="2">
        <v>0</v>
      </c>
      <c r="AB496" s="2">
        <v>0</v>
      </c>
      <c r="AC496" s="2">
        <v>4</v>
      </c>
      <c r="AD496" s="2">
        <v>1</v>
      </c>
      <c r="AE496" s="2">
        <v>1</v>
      </c>
      <c r="AF496" s="2">
        <f t="shared" si="125"/>
        <v>0</v>
      </c>
      <c r="AG496" s="2">
        <f t="shared" si="126"/>
        <v>4</v>
      </c>
      <c r="AH496" s="2">
        <f t="shared" si="127"/>
        <v>2</v>
      </c>
      <c r="AJ496" s="5"/>
      <c r="AK496" s="2">
        <f t="shared" si="116"/>
        <v>4</v>
      </c>
      <c r="AL496" s="2">
        <v>1</v>
      </c>
      <c r="AM496" s="2">
        <v>3</v>
      </c>
      <c r="AN496" s="2">
        <v>0</v>
      </c>
      <c r="AO496" s="2">
        <v>0</v>
      </c>
      <c r="AP496" s="2">
        <v>0</v>
      </c>
      <c r="AQ496" s="2">
        <f t="shared" si="119"/>
        <v>4</v>
      </c>
      <c r="AR496" s="2">
        <f t="shared" si="120"/>
        <v>0</v>
      </c>
      <c r="AS496" s="2">
        <f t="shared" si="121"/>
        <v>0</v>
      </c>
      <c r="AV496" s="6">
        <f t="shared" si="128"/>
        <v>10</v>
      </c>
      <c r="AW496" s="2">
        <v>2</v>
      </c>
      <c r="AX496" s="2">
        <v>5</v>
      </c>
      <c r="AY496" s="2">
        <v>2</v>
      </c>
      <c r="AZ496" s="2">
        <v>1</v>
      </c>
      <c r="BA496" s="2">
        <v>0</v>
      </c>
      <c r="BB496" s="2">
        <f t="shared" si="129"/>
        <v>7</v>
      </c>
      <c r="BC496" s="2">
        <f t="shared" si="130"/>
        <v>2</v>
      </c>
      <c r="BD496" s="2">
        <f t="shared" si="131"/>
        <v>1</v>
      </c>
      <c r="BF496" s="5"/>
    </row>
    <row r="497" spans="7:58" x14ac:dyDescent="0.35">
      <c r="G497" s="79" t="s">
        <v>3</v>
      </c>
      <c r="H497" s="82" t="s">
        <v>128</v>
      </c>
      <c r="I497" s="79" t="s">
        <v>116</v>
      </c>
      <c r="J497" s="79" t="s">
        <v>117</v>
      </c>
      <c r="K497" s="79" t="s">
        <v>152</v>
      </c>
      <c r="L497" s="79" t="s">
        <v>152</v>
      </c>
      <c r="M497" s="2" t="s">
        <v>67</v>
      </c>
      <c r="N497" s="2">
        <v>16</v>
      </c>
      <c r="O497" s="6">
        <f t="shared" si="117"/>
        <v>16</v>
      </c>
      <c r="P497" s="2">
        <v>0</v>
      </c>
      <c r="Q497" s="2">
        <v>5</v>
      </c>
      <c r="R497" s="2">
        <v>6</v>
      </c>
      <c r="S497" s="2">
        <v>0</v>
      </c>
      <c r="T497" s="2">
        <v>5</v>
      </c>
      <c r="U497" s="2">
        <f t="shared" si="122"/>
        <v>5</v>
      </c>
      <c r="V497" s="2">
        <f t="shared" si="123"/>
        <v>6</v>
      </c>
      <c r="W497" s="2">
        <f t="shared" si="124"/>
        <v>5</v>
      </c>
      <c r="Y497" s="5"/>
      <c r="Z497" s="6">
        <f t="shared" si="118"/>
        <v>6</v>
      </c>
      <c r="AA497" s="2">
        <v>1</v>
      </c>
      <c r="AB497" s="2">
        <v>3</v>
      </c>
      <c r="AC497" s="2">
        <v>1</v>
      </c>
      <c r="AD497" s="2">
        <v>1</v>
      </c>
      <c r="AE497" s="2">
        <v>0</v>
      </c>
      <c r="AF497" s="2">
        <f t="shared" si="125"/>
        <v>4</v>
      </c>
      <c r="AG497" s="2">
        <f t="shared" si="126"/>
        <v>1</v>
      </c>
      <c r="AH497" s="2">
        <f t="shared" si="127"/>
        <v>1</v>
      </c>
      <c r="AJ497" s="5"/>
      <c r="AK497" s="2">
        <f t="shared" si="116"/>
        <v>4</v>
      </c>
      <c r="AL497" s="2">
        <v>2</v>
      </c>
      <c r="AM497" s="2">
        <v>2</v>
      </c>
      <c r="AN497" s="2">
        <v>0</v>
      </c>
      <c r="AO497" s="2">
        <v>0</v>
      </c>
      <c r="AP497" s="2">
        <v>0</v>
      </c>
      <c r="AQ497" s="2">
        <f t="shared" si="119"/>
        <v>4</v>
      </c>
      <c r="AR497" s="2">
        <f t="shared" si="120"/>
        <v>0</v>
      </c>
      <c r="AS497" s="2">
        <f t="shared" si="121"/>
        <v>0</v>
      </c>
      <c r="AV497" s="6">
        <f t="shared" si="128"/>
        <v>10</v>
      </c>
      <c r="AW497" s="2">
        <v>3</v>
      </c>
      <c r="AX497" s="2">
        <v>4</v>
      </c>
      <c r="AY497" s="2">
        <v>1</v>
      </c>
      <c r="AZ497" s="2">
        <v>1</v>
      </c>
      <c r="BA497" s="2">
        <v>1</v>
      </c>
      <c r="BB497" s="2">
        <f t="shared" si="129"/>
        <v>7</v>
      </c>
      <c r="BC497" s="2">
        <f t="shared" si="130"/>
        <v>1</v>
      </c>
      <c r="BD497" s="2">
        <f t="shared" si="131"/>
        <v>2</v>
      </c>
      <c r="BF497" s="5"/>
    </row>
    <row r="498" spans="7:58" x14ac:dyDescent="0.35">
      <c r="G498" s="79" t="s">
        <v>3</v>
      </c>
      <c r="H498" s="82" t="s">
        <v>128</v>
      </c>
      <c r="I498" s="79" t="s">
        <v>116</v>
      </c>
      <c r="J498" s="79" t="s">
        <v>117</v>
      </c>
      <c r="K498" s="79" t="s">
        <v>152</v>
      </c>
      <c r="L498" s="79" t="s">
        <v>152</v>
      </c>
      <c r="M498" s="2" t="s">
        <v>67</v>
      </c>
      <c r="N498" s="2">
        <v>17</v>
      </c>
      <c r="O498" s="6">
        <f t="shared" si="117"/>
        <v>16</v>
      </c>
      <c r="P498" s="2">
        <v>2</v>
      </c>
      <c r="Q498" s="2">
        <v>4</v>
      </c>
      <c r="R498" s="2">
        <v>3</v>
      </c>
      <c r="S498" s="2">
        <v>3</v>
      </c>
      <c r="T498" s="2">
        <v>4</v>
      </c>
      <c r="U498" s="2">
        <f t="shared" si="122"/>
        <v>6</v>
      </c>
      <c r="V498" s="2">
        <f t="shared" si="123"/>
        <v>3</v>
      </c>
      <c r="W498" s="2">
        <f t="shared" si="124"/>
        <v>7</v>
      </c>
      <c r="Y498" s="5"/>
      <c r="Z498" s="6">
        <f t="shared" si="118"/>
        <v>6</v>
      </c>
      <c r="AA498" s="2">
        <v>2</v>
      </c>
      <c r="AB498" s="2">
        <v>1</v>
      </c>
      <c r="AC498" s="2">
        <v>2</v>
      </c>
      <c r="AD498" s="2">
        <v>1</v>
      </c>
      <c r="AE498" s="2">
        <v>0</v>
      </c>
      <c r="AF498" s="2">
        <f t="shared" si="125"/>
        <v>3</v>
      </c>
      <c r="AG498" s="2">
        <f t="shared" si="126"/>
        <v>2</v>
      </c>
      <c r="AH498" s="2">
        <f t="shared" si="127"/>
        <v>1</v>
      </c>
      <c r="AJ498" s="5"/>
      <c r="AK498" s="2">
        <f t="shared" si="116"/>
        <v>4</v>
      </c>
      <c r="AL498" s="2">
        <v>0</v>
      </c>
      <c r="AM498" s="2">
        <v>3</v>
      </c>
      <c r="AN498" s="2">
        <v>1</v>
      </c>
      <c r="AO498" s="2">
        <v>0</v>
      </c>
      <c r="AP498" s="2">
        <v>0</v>
      </c>
      <c r="AQ498" s="2">
        <f t="shared" si="119"/>
        <v>3</v>
      </c>
      <c r="AR498" s="2">
        <f t="shared" si="120"/>
        <v>1</v>
      </c>
      <c r="AS498" s="2">
        <f t="shared" si="121"/>
        <v>0</v>
      </c>
      <c r="AV498" s="6">
        <f t="shared" si="128"/>
        <v>10</v>
      </c>
      <c r="AW498" s="2">
        <v>1</v>
      </c>
      <c r="AX498" s="2">
        <v>5</v>
      </c>
      <c r="AY498" s="2">
        <v>2</v>
      </c>
      <c r="AZ498" s="2">
        <v>1</v>
      </c>
      <c r="BA498" s="2">
        <v>1</v>
      </c>
      <c r="BB498" s="2">
        <f t="shared" si="129"/>
        <v>6</v>
      </c>
      <c r="BC498" s="2">
        <f t="shared" si="130"/>
        <v>2</v>
      </c>
      <c r="BD498" s="2">
        <f t="shared" si="131"/>
        <v>2</v>
      </c>
      <c r="BF498" s="5"/>
    </row>
    <row r="499" spans="7:58" x14ac:dyDescent="0.35">
      <c r="G499" s="79" t="s">
        <v>3</v>
      </c>
      <c r="H499" s="82" t="s">
        <v>128</v>
      </c>
      <c r="I499" s="79" t="s">
        <v>116</v>
      </c>
      <c r="J499" s="79" t="s">
        <v>117</v>
      </c>
      <c r="K499" s="79" t="s">
        <v>152</v>
      </c>
      <c r="L499" s="79" t="s">
        <v>152</v>
      </c>
      <c r="M499" s="2" t="s">
        <v>67</v>
      </c>
      <c r="N499" s="2">
        <v>18</v>
      </c>
      <c r="O499" s="6">
        <f t="shared" si="117"/>
        <v>16</v>
      </c>
      <c r="P499" s="2">
        <v>6</v>
      </c>
      <c r="Q499" s="2">
        <v>4</v>
      </c>
      <c r="R499" s="2">
        <v>1</v>
      </c>
      <c r="S499" s="2">
        <v>3</v>
      </c>
      <c r="T499" s="2">
        <v>2</v>
      </c>
      <c r="U499" s="2">
        <f t="shared" si="122"/>
        <v>10</v>
      </c>
      <c r="V499" s="2">
        <f t="shared" si="123"/>
        <v>1</v>
      </c>
      <c r="W499" s="2">
        <f t="shared" si="124"/>
        <v>5</v>
      </c>
      <c r="Y499" s="5"/>
      <c r="Z499" s="6">
        <f t="shared" si="118"/>
        <v>6</v>
      </c>
      <c r="AA499" s="2">
        <v>3</v>
      </c>
      <c r="AB499" s="2">
        <v>0</v>
      </c>
      <c r="AC499" s="2">
        <v>1</v>
      </c>
      <c r="AD499" s="2">
        <v>2</v>
      </c>
      <c r="AE499" s="2">
        <v>0</v>
      </c>
      <c r="AF499" s="2">
        <f t="shared" si="125"/>
        <v>3</v>
      </c>
      <c r="AG499" s="2">
        <f t="shared" si="126"/>
        <v>1</v>
      </c>
      <c r="AH499" s="2">
        <f t="shared" si="127"/>
        <v>2</v>
      </c>
      <c r="AJ499" s="5"/>
      <c r="AK499" s="2">
        <f t="shared" si="116"/>
        <v>4</v>
      </c>
      <c r="AL499" s="2">
        <v>0</v>
      </c>
      <c r="AM499" s="2">
        <v>3</v>
      </c>
      <c r="AN499" s="2">
        <v>1</v>
      </c>
      <c r="AO499" s="2">
        <v>0</v>
      </c>
      <c r="AP499" s="2">
        <v>0</v>
      </c>
      <c r="AQ499" s="2">
        <f t="shared" si="119"/>
        <v>3</v>
      </c>
      <c r="AR499" s="2">
        <f t="shared" si="120"/>
        <v>1</v>
      </c>
      <c r="AS499" s="2">
        <f t="shared" si="121"/>
        <v>0</v>
      </c>
      <c r="AV499" s="6">
        <f t="shared" si="128"/>
        <v>10</v>
      </c>
      <c r="AW499" s="2">
        <v>1</v>
      </c>
      <c r="AX499" s="2">
        <v>5</v>
      </c>
      <c r="AY499" s="2">
        <v>3</v>
      </c>
      <c r="AZ499" s="2">
        <v>0</v>
      </c>
      <c r="BA499" s="2">
        <v>1</v>
      </c>
      <c r="BB499" s="2">
        <f t="shared" si="129"/>
        <v>6</v>
      </c>
      <c r="BC499" s="2">
        <f t="shared" si="130"/>
        <v>3</v>
      </c>
      <c r="BD499" s="2">
        <f t="shared" si="131"/>
        <v>1</v>
      </c>
      <c r="BF499" s="5"/>
    </row>
    <row r="500" spans="7:58" x14ac:dyDescent="0.35">
      <c r="G500" s="79" t="s">
        <v>3</v>
      </c>
      <c r="H500" s="82" t="s">
        <v>128</v>
      </c>
      <c r="I500" s="79" t="s">
        <v>116</v>
      </c>
      <c r="J500" s="79" t="s">
        <v>117</v>
      </c>
      <c r="K500" s="79" t="s">
        <v>152</v>
      </c>
      <c r="L500" s="79" t="s">
        <v>152</v>
      </c>
      <c r="M500" s="2" t="s">
        <v>76</v>
      </c>
      <c r="N500" s="2">
        <v>19</v>
      </c>
      <c r="O500" s="6">
        <f t="shared" si="117"/>
        <v>16</v>
      </c>
      <c r="P500" s="2">
        <v>6</v>
      </c>
      <c r="Q500" s="2">
        <v>4</v>
      </c>
      <c r="R500" s="2">
        <v>3</v>
      </c>
      <c r="S500" s="2">
        <v>2</v>
      </c>
      <c r="T500" s="2">
        <v>1</v>
      </c>
      <c r="U500" s="2">
        <f t="shared" si="122"/>
        <v>10</v>
      </c>
      <c r="V500" s="2">
        <f t="shared" si="123"/>
        <v>3</v>
      </c>
      <c r="W500" s="2">
        <f t="shared" si="124"/>
        <v>3</v>
      </c>
      <c r="Y500" s="5"/>
      <c r="Z500" s="6">
        <f t="shared" si="118"/>
        <v>6</v>
      </c>
      <c r="AA500" s="2">
        <v>1</v>
      </c>
      <c r="AB500" s="2">
        <v>1</v>
      </c>
      <c r="AC500" s="2">
        <v>1</v>
      </c>
      <c r="AD500" s="2">
        <v>2</v>
      </c>
      <c r="AE500" s="2">
        <v>1</v>
      </c>
      <c r="AF500" s="2">
        <f t="shared" si="125"/>
        <v>2</v>
      </c>
      <c r="AG500" s="2">
        <f t="shared" si="126"/>
        <v>1</v>
      </c>
      <c r="AH500" s="2">
        <f t="shared" si="127"/>
        <v>3</v>
      </c>
      <c r="AJ500" s="5"/>
      <c r="AK500" s="2">
        <f t="shared" si="116"/>
        <v>4</v>
      </c>
      <c r="AL500" s="2">
        <v>2</v>
      </c>
      <c r="AM500" s="2">
        <v>2</v>
      </c>
      <c r="AN500" s="2">
        <v>0</v>
      </c>
      <c r="AO500" s="2">
        <v>0</v>
      </c>
      <c r="AP500" s="2">
        <v>0</v>
      </c>
      <c r="AQ500" s="2">
        <f t="shared" si="119"/>
        <v>4</v>
      </c>
      <c r="AR500" s="2">
        <f t="shared" si="120"/>
        <v>0</v>
      </c>
      <c r="AS500" s="2">
        <f t="shared" si="121"/>
        <v>0</v>
      </c>
      <c r="AV500" s="6">
        <f t="shared" si="128"/>
        <v>10</v>
      </c>
      <c r="AW500" s="2">
        <v>7</v>
      </c>
      <c r="AX500" s="2">
        <v>2</v>
      </c>
      <c r="AY500" s="2">
        <v>0</v>
      </c>
      <c r="AZ500" s="2">
        <v>0</v>
      </c>
      <c r="BA500" s="2">
        <v>1</v>
      </c>
      <c r="BB500" s="2">
        <f t="shared" si="129"/>
        <v>9</v>
      </c>
      <c r="BC500" s="2">
        <f t="shared" si="130"/>
        <v>0</v>
      </c>
      <c r="BD500" s="2">
        <f t="shared" si="131"/>
        <v>1</v>
      </c>
      <c r="BF500" s="5"/>
    </row>
    <row r="501" spans="7:58" x14ac:dyDescent="0.35">
      <c r="G501" s="79" t="s">
        <v>3</v>
      </c>
      <c r="H501" s="82" t="s">
        <v>128</v>
      </c>
      <c r="I501" s="79" t="s">
        <v>116</v>
      </c>
      <c r="J501" s="79" t="s">
        <v>117</v>
      </c>
      <c r="K501" s="79" t="s">
        <v>152</v>
      </c>
      <c r="L501" s="79" t="s">
        <v>152</v>
      </c>
      <c r="M501" s="2" t="s">
        <v>76</v>
      </c>
      <c r="N501" s="2">
        <v>20</v>
      </c>
      <c r="O501" s="6">
        <f t="shared" si="117"/>
        <v>16</v>
      </c>
      <c r="P501" s="2">
        <v>6</v>
      </c>
      <c r="Q501" s="2">
        <v>4</v>
      </c>
      <c r="R501" s="2">
        <v>1</v>
      </c>
      <c r="S501" s="2">
        <v>3</v>
      </c>
      <c r="T501" s="2">
        <v>2</v>
      </c>
      <c r="U501" s="2">
        <f t="shared" si="122"/>
        <v>10</v>
      </c>
      <c r="V501" s="2">
        <f t="shared" si="123"/>
        <v>1</v>
      </c>
      <c r="W501" s="2">
        <f t="shared" si="124"/>
        <v>5</v>
      </c>
      <c r="Y501" s="5"/>
      <c r="Z501" s="6">
        <f t="shared" si="118"/>
        <v>6</v>
      </c>
      <c r="AA501" s="2">
        <v>0</v>
      </c>
      <c r="AB501" s="2">
        <v>1</v>
      </c>
      <c r="AC501" s="2">
        <v>2</v>
      </c>
      <c r="AD501" s="2">
        <v>1</v>
      </c>
      <c r="AE501" s="2">
        <v>2</v>
      </c>
      <c r="AF501" s="2">
        <f t="shared" si="125"/>
        <v>1</v>
      </c>
      <c r="AG501" s="2">
        <f t="shared" si="126"/>
        <v>2</v>
      </c>
      <c r="AH501" s="2">
        <f t="shared" si="127"/>
        <v>3</v>
      </c>
      <c r="AJ501" s="5"/>
      <c r="AK501" s="2">
        <f t="shared" si="116"/>
        <v>4</v>
      </c>
      <c r="AL501" s="2">
        <v>4</v>
      </c>
      <c r="AM501" s="2">
        <v>0</v>
      </c>
      <c r="AN501" s="2">
        <v>0</v>
      </c>
      <c r="AO501" s="2">
        <v>0</v>
      </c>
      <c r="AP501" s="2">
        <v>0</v>
      </c>
      <c r="AQ501" s="2">
        <f t="shared" si="119"/>
        <v>4</v>
      </c>
      <c r="AR501" s="2">
        <f t="shared" si="120"/>
        <v>0</v>
      </c>
      <c r="AS501" s="2">
        <f t="shared" si="121"/>
        <v>0</v>
      </c>
      <c r="AV501" s="6">
        <f t="shared" si="128"/>
        <v>10</v>
      </c>
      <c r="AW501" s="2">
        <v>5</v>
      </c>
      <c r="AX501" s="2">
        <v>3</v>
      </c>
      <c r="AY501" s="2">
        <v>1</v>
      </c>
      <c r="AZ501" s="2">
        <v>0</v>
      </c>
      <c r="BA501" s="2">
        <v>1</v>
      </c>
      <c r="BB501" s="2">
        <f t="shared" si="129"/>
        <v>8</v>
      </c>
      <c r="BC501" s="2">
        <f t="shared" si="130"/>
        <v>1</v>
      </c>
      <c r="BD501" s="2">
        <f t="shared" si="131"/>
        <v>1</v>
      </c>
      <c r="BF501" s="5"/>
    </row>
    <row r="502" spans="7:58" x14ac:dyDescent="0.35">
      <c r="G502" s="79" t="s">
        <v>3</v>
      </c>
      <c r="H502" s="82" t="s">
        <v>128</v>
      </c>
      <c r="I502" s="79" t="s">
        <v>116</v>
      </c>
      <c r="J502" s="79" t="s">
        <v>117</v>
      </c>
      <c r="K502" s="79" t="s">
        <v>152</v>
      </c>
      <c r="L502" s="79" t="s">
        <v>152</v>
      </c>
      <c r="M502" s="2" t="s">
        <v>76</v>
      </c>
      <c r="N502" s="2">
        <v>21</v>
      </c>
      <c r="O502" s="6">
        <f t="shared" si="117"/>
        <v>16</v>
      </c>
      <c r="P502" s="2">
        <v>6</v>
      </c>
      <c r="Q502" s="2">
        <v>3</v>
      </c>
      <c r="R502" s="2">
        <v>0</v>
      </c>
      <c r="S502" s="2">
        <v>5</v>
      </c>
      <c r="T502" s="2">
        <v>2</v>
      </c>
      <c r="U502" s="2">
        <f t="shared" si="122"/>
        <v>9</v>
      </c>
      <c r="V502" s="2">
        <f t="shared" si="123"/>
        <v>0</v>
      </c>
      <c r="W502" s="2">
        <f t="shared" si="124"/>
        <v>7</v>
      </c>
      <c r="Y502" s="5"/>
      <c r="Z502" s="6">
        <f t="shared" si="118"/>
        <v>6</v>
      </c>
      <c r="AA502" s="2">
        <v>1</v>
      </c>
      <c r="AB502" s="2">
        <v>2</v>
      </c>
      <c r="AC502" s="2">
        <v>1</v>
      </c>
      <c r="AD502" s="2">
        <v>1</v>
      </c>
      <c r="AE502" s="2">
        <v>1</v>
      </c>
      <c r="AF502" s="2">
        <f t="shared" si="125"/>
        <v>3</v>
      </c>
      <c r="AG502" s="2">
        <f t="shared" si="126"/>
        <v>1</v>
      </c>
      <c r="AH502" s="2">
        <f t="shared" si="127"/>
        <v>2</v>
      </c>
      <c r="AJ502" s="5"/>
      <c r="AK502" s="2">
        <f t="shared" si="116"/>
        <v>4</v>
      </c>
      <c r="AL502" s="2">
        <v>4</v>
      </c>
      <c r="AM502" s="2">
        <v>0</v>
      </c>
      <c r="AN502" s="2">
        <v>0</v>
      </c>
      <c r="AO502" s="2">
        <v>0</v>
      </c>
      <c r="AP502" s="2">
        <v>0</v>
      </c>
      <c r="AQ502" s="2">
        <f t="shared" si="119"/>
        <v>4</v>
      </c>
      <c r="AR502" s="2">
        <f t="shared" si="120"/>
        <v>0</v>
      </c>
      <c r="AS502" s="2">
        <f t="shared" si="121"/>
        <v>0</v>
      </c>
      <c r="AV502" s="6">
        <f t="shared" si="128"/>
        <v>10</v>
      </c>
      <c r="AW502" s="2">
        <v>5</v>
      </c>
      <c r="AX502" s="2">
        <v>3</v>
      </c>
      <c r="AY502" s="2">
        <v>1</v>
      </c>
      <c r="AZ502" s="2">
        <v>0</v>
      </c>
      <c r="BA502" s="2">
        <v>1</v>
      </c>
      <c r="BB502" s="2">
        <f t="shared" si="129"/>
        <v>8</v>
      </c>
      <c r="BC502" s="2">
        <f t="shared" si="130"/>
        <v>1</v>
      </c>
      <c r="BD502" s="2">
        <f t="shared" si="131"/>
        <v>1</v>
      </c>
      <c r="BF502" s="5"/>
    </row>
    <row r="503" spans="7:58" x14ac:dyDescent="0.35">
      <c r="G503" s="79" t="s">
        <v>3</v>
      </c>
      <c r="H503" s="82" t="s">
        <v>128</v>
      </c>
      <c r="I503" s="79" t="s">
        <v>116</v>
      </c>
      <c r="J503" s="79" t="s">
        <v>117</v>
      </c>
      <c r="K503" s="79" t="s">
        <v>152</v>
      </c>
      <c r="L503" s="79" t="s">
        <v>152</v>
      </c>
      <c r="M503" s="2" t="s">
        <v>76</v>
      </c>
      <c r="N503" s="2">
        <v>22</v>
      </c>
      <c r="O503" s="6">
        <f t="shared" si="117"/>
        <v>16</v>
      </c>
      <c r="P503" s="2">
        <v>10</v>
      </c>
      <c r="Q503" s="2">
        <v>4</v>
      </c>
      <c r="R503" s="2">
        <v>0</v>
      </c>
      <c r="S503" s="2">
        <v>2</v>
      </c>
      <c r="T503" s="2">
        <v>0</v>
      </c>
      <c r="U503" s="2">
        <f t="shared" si="122"/>
        <v>14</v>
      </c>
      <c r="V503" s="2">
        <f t="shared" si="123"/>
        <v>0</v>
      </c>
      <c r="W503" s="2">
        <f t="shared" si="124"/>
        <v>2</v>
      </c>
      <c r="Y503" s="5"/>
      <c r="Z503" s="6">
        <f t="shared" si="118"/>
        <v>6</v>
      </c>
      <c r="AA503" s="2">
        <v>3</v>
      </c>
      <c r="AB503" s="2">
        <v>3</v>
      </c>
      <c r="AC503" s="2">
        <v>0</v>
      </c>
      <c r="AD503" s="2">
        <v>0</v>
      </c>
      <c r="AE503" s="2">
        <v>0</v>
      </c>
      <c r="AF503" s="2">
        <f t="shared" si="125"/>
        <v>6</v>
      </c>
      <c r="AG503" s="2">
        <f t="shared" si="126"/>
        <v>0</v>
      </c>
      <c r="AH503" s="2">
        <f t="shared" si="127"/>
        <v>0</v>
      </c>
      <c r="AJ503" s="5"/>
      <c r="AK503" s="2">
        <f t="shared" si="116"/>
        <v>4</v>
      </c>
      <c r="AL503" s="2">
        <v>4</v>
      </c>
      <c r="AM503" s="2">
        <v>0</v>
      </c>
      <c r="AN503" s="2">
        <v>0</v>
      </c>
      <c r="AO503" s="2">
        <v>0</v>
      </c>
      <c r="AP503" s="2">
        <v>0</v>
      </c>
      <c r="AQ503" s="2">
        <f t="shared" si="119"/>
        <v>4</v>
      </c>
      <c r="AR503" s="2">
        <f t="shared" si="120"/>
        <v>0</v>
      </c>
      <c r="AS503" s="2">
        <f t="shared" si="121"/>
        <v>0</v>
      </c>
      <c r="AV503" s="6">
        <f t="shared" si="128"/>
        <v>10</v>
      </c>
      <c r="AW503" s="2">
        <v>8</v>
      </c>
      <c r="AX503" s="2">
        <v>1</v>
      </c>
      <c r="AY503" s="2">
        <v>0</v>
      </c>
      <c r="AZ503" s="2">
        <v>0</v>
      </c>
      <c r="BA503" s="2">
        <v>1</v>
      </c>
      <c r="BB503" s="2">
        <f t="shared" si="129"/>
        <v>9</v>
      </c>
      <c r="BC503" s="2">
        <f t="shared" si="130"/>
        <v>0</v>
      </c>
      <c r="BD503" s="2">
        <f t="shared" si="131"/>
        <v>1</v>
      </c>
      <c r="BF503" s="5"/>
    </row>
    <row r="504" spans="7:58" x14ac:dyDescent="0.35">
      <c r="G504" s="79" t="s">
        <v>3</v>
      </c>
      <c r="H504" s="82" t="s">
        <v>128</v>
      </c>
      <c r="I504" s="79" t="s">
        <v>116</v>
      </c>
      <c r="J504" s="79" t="s">
        <v>117</v>
      </c>
      <c r="K504" s="79" t="s">
        <v>152</v>
      </c>
      <c r="L504" s="79" t="s">
        <v>152</v>
      </c>
      <c r="M504" s="2" t="s">
        <v>76</v>
      </c>
      <c r="N504" s="2">
        <v>23</v>
      </c>
      <c r="O504" s="6">
        <f t="shared" si="117"/>
        <v>16</v>
      </c>
      <c r="P504" s="2">
        <v>8</v>
      </c>
      <c r="Q504" s="2">
        <v>3</v>
      </c>
      <c r="R504" s="2">
        <v>2</v>
      </c>
      <c r="S504" s="2">
        <v>2</v>
      </c>
      <c r="T504" s="2">
        <v>1</v>
      </c>
      <c r="U504" s="2">
        <f t="shared" si="122"/>
        <v>11</v>
      </c>
      <c r="V504" s="2">
        <f t="shared" si="123"/>
        <v>2</v>
      </c>
      <c r="W504" s="2">
        <f t="shared" si="124"/>
        <v>3</v>
      </c>
      <c r="Y504" s="5"/>
      <c r="Z504" s="6">
        <f t="shared" si="118"/>
        <v>6</v>
      </c>
      <c r="AA504" s="2">
        <v>0</v>
      </c>
      <c r="AB504" s="2">
        <v>2</v>
      </c>
      <c r="AC504" s="2">
        <v>2</v>
      </c>
      <c r="AD504" s="2">
        <v>1</v>
      </c>
      <c r="AE504" s="2">
        <v>1</v>
      </c>
      <c r="AF504" s="2">
        <f t="shared" si="125"/>
        <v>2</v>
      </c>
      <c r="AG504" s="2">
        <f t="shared" si="126"/>
        <v>2</v>
      </c>
      <c r="AH504" s="2">
        <f t="shared" si="127"/>
        <v>2</v>
      </c>
      <c r="AJ504" s="5"/>
      <c r="AK504" s="2">
        <f t="shared" si="116"/>
        <v>4</v>
      </c>
      <c r="AL504" s="2">
        <v>3</v>
      </c>
      <c r="AM504" s="2">
        <v>1</v>
      </c>
      <c r="AN504" s="2">
        <v>0</v>
      </c>
      <c r="AO504" s="2">
        <v>0</v>
      </c>
      <c r="AP504" s="2">
        <v>0</v>
      </c>
      <c r="AQ504" s="2">
        <f t="shared" si="119"/>
        <v>4</v>
      </c>
      <c r="AR504" s="2">
        <f t="shared" si="120"/>
        <v>0</v>
      </c>
      <c r="AS504" s="2">
        <f t="shared" si="121"/>
        <v>0</v>
      </c>
      <c r="AV504" s="6">
        <f t="shared" si="128"/>
        <v>10</v>
      </c>
      <c r="AW504" s="2">
        <v>6</v>
      </c>
      <c r="AX504" s="2">
        <v>2</v>
      </c>
      <c r="AY504" s="2">
        <v>1</v>
      </c>
      <c r="AZ504" s="2">
        <v>1</v>
      </c>
      <c r="BA504" s="2">
        <v>0</v>
      </c>
      <c r="BB504" s="2">
        <f t="shared" si="129"/>
        <v>8</v>
      </c>
      <c r="BC504" s="2">
        <f t="shared" si="130"/>
        <v>1</v>
      </c>
      <c r="BD504" s="2">
        <f t="shared" si="131"/>
        <v>1</v>
      </c>
      <c r="BF504" s="5"/>
    </row>
    <row r="505" spans="7:58" x14ac:dyDescent="0.35">
      <c r="G505" s="79" t="s">
        <v>3</v>
      </c>
      <c r="H505" s="82" t="s">
        <v>128</v>
      </c>
      <c r="I505" s="79" t="s">
        <v>116</v>
      </c>
      <c r="J505" s="79" t="s">
        <v>117</v>
      </c>
      <c r="K505" s="79" t="s">
        <v>152</v>
      </c>
      <c r="L505" s="79" t="s">
        <v>152</v>
      </c>
      <c r="M505" s="2" t="s">
        <v>76</v>
      </c>
      <c r="N505" s="2">
        <v>24</v>
      </c>
      <c r="O505" s="6">
        <f t="shared" si="117"/>
        <v>16</v>
      </c>
      <c r="P505" s="2">
        <v>6</v>
      </c>
      <c r="Q505" s="2">
        <v>3</v>
      </c>
      <c r="R505" s="2">
        <v>1</v>
      </c>
      <c r="S505" s="2">
        <v>2</v>
      </c>
      <c r="T505" s="2">
        <v>4</v>
      </c>
      <c r="U505" s="2">
        <f t="shared" si="122"/>
        <v>9</v>
      </c>
      <c r="V505" s="2">
        <f t="shared" si="123"/>
        <v>1</v>
      </c>
      <c r="W505" s="2">
        <f t="shared" si="124"/>
        <v>6</v>
      </c>
      <c r="Y505" s="5"/>
      <c r="Z505" s="6">
        <f t="shared" si="118"/>
        <v>6</v>
      </c>
      <c r="AA505" s="2">
        <v>1</v>
      </c>
      <c r="AB505" s="2">
        <v>2</v>
      </c>
      <c r="AC505" s="2">
        <v>2</v>
      </c>
      <c r="AD505" s="2">
        <v>0</v>
      </c>
      <c r="AE505" s="2">
        <v>1</v>
      </c>
      <c r="AF505" s="2">
        <f t="shared" si="125"/>
        <v>3</v>
      </c>
      <c r="AG505" s="2">
        <f t="shared" si="126"/>
        <v>2</v>
      </c>
      <c r="AH505" s="2">
        <f t="shared" si="127"/>
        <v>1</v>
      </c>
      <c r="AJ505" s="5"/>
      <c r="AK505" s="2">
        <f t="shared" ref="AK505:AK568" si="132">SUM(AQ505:AS505)</f>
        <v>4</v>
      </c>
      <c r="AL505" s="2">
        <v>3</v>
      </c>
      <c r="AM505" s="2">
        <v>1</v>
      </c>
      <c r="AN505" s="2">
        <v>0</v>
      </c>
      <c r="AO505" s="2">
        <v>0</v>
      </c>
      <c r="AP505" s="2">
        <v>0</v>
      </c>
      <c r="AQ505" s="2">
        <f t="shared" si="119"/>
        <v>4</v>
      </c>
      <c r="AR505" s="2">
        <f t="shared" si="120"/>
        <v>0</v>
      </c>
      <c r="AS505" s="2">
        <f t="shared" si="121"/>
        <v>0</v>
      </c>
      <c r="AV505" s="6">
        <f t="shared" si="128"/>
        <v>10</v>
      </c>
      <c r="AW505" s="2">
        <v>5</v>
      </c>
      <c r="AX505" s="2">
        <v>4</v>
      </c>
      <c r="AY505" s="2">
        <v>0</v>
      </c>
      <c r="AZ505" s="2">
        <v>0</v>
      </c>
      <c r="BA505" s="2">
        <v>1</v>
      </c>
      <c r="BB505" s="2">
        <f t="shared" si="129"/>
        <v>9</v>
      </c>
      <c r="BC505" s="2">
        <f t="shared" si="130"/>
        <v>0</v>
      </c>
      <c r="BD505" s="2">
        <f t="shared" si="131"/>
        <v>1</v>
      </c>
      <c r="BF505" s="5"/>
    </row>
    <row r="506" spans="7:58" x14ac:dyDescent="0.35">
      <c r="G506" s="79" t="s">
        <v>3</v>
      </c>
      <c r="H506" s="82" t="s">
        <v>128</v>
      </c>
      <c r="I506" s="79" t="s">
        <v>116</v>
      </c>
      <c r="J506" s="79" t="s">
        <v>117</v>
      </c>
      <c r="K506" s="79" t="s">
        <v>152</v>
      </c>
      <c r="L506" s="79" t="s">
        <v>152</v>
      </c>
      <c r="M506" s="2" t="s">
        <v>76</v>
      </c>
      <c r="N506" s="2">
        <v>25</v>
      </c>
      <c r="O506" s="6">
        <f t="shared" ref="O506:O569" si="133">SUM(U506:W506)</f>
        <v>16</v>
      </c>
      <c r="P506" s="2">
        <v>7</v>
      </c>
      <c r="Q506" s="2">
        <v>4</v>
      </c>
      <c r="R506" s="2">
        <v>1</v>
      </c>
      <c r="S506" s="2">
        <v>2</v>
      </c>
      <c r="T506" s="2">
        <v>2</v>
      </c>
      <c r="U506" s="2">
        <f t="shared" si="122"/>
        <v>11</v>
      </c>
      <c r="V506" s="2">
        <f t="shared" si="123"/>
        <v>1</v>
      </c>
      <c r="W506" s="2">
        <f t="shared" si="124"/>
        <v>4</v>
      </c>
      <c r="Y506" s="5"/>
      <c r="Z506" s="6">
        <f t="shared" ref="Z506:Z569" si="134">SUM(AF506:AH506)</f>
        <v>6</v>
      </c>
      <c r="AA506" s="2">
        <v>1</v>
      </c>
      <c r="AB506" s="2">
        <v>1</v>
      </c>
      <c r="AC506" s="2">
        <v>2</v>
      </c>
      <c r="AD506" s="2">
        <v>1</v>
      </c>
      <c r="AE506" s="2">
        <v>1</v>
      </c>
      <c r="AF506" s="2">
        <f t="shared" si="125"/>
        <v>2</v>
      </c>
      <c r="AG506" s="2">
        <f t="shared" si="126"/>
        <v>2</v>
      </c>
      <c r="AH506" s="2">
        <f t="shared" si="127"/>
        <v>2</v>
      </c>
      <c r="AJ506" s="5"/>
      <c r="AK506" s="2">
        <f t="shared" si="132"/>
        <v>4</v>
      </c>
      <c r="AL506" s="2">
        <v>3</v>
      </c>
      <c r="AM506" s="2">
        <v>1</v>
      </c>
      <c r="AN506" s="2">
        <v>0</v>
      </c>
      <c r="AO506" s="2">
        <v>0</v>
      </c>
      <c r="AP506" s="2">
        <v>0</v>
      </c>
      <c r="AQ506" s="2">
        <f t="shared" ref="AQ506:AQ569" si="135">AL506+AM506</f>
        <v>4</v>
      </c>
      <c r="AR506" s="2">
        <f t="shared" ref="AR506:AR569" si="136">AN506</f>
        <v>0</v>
      </c>
      <c r="AS506" s="2">
        <f t="shared" ref="AS506:AS569" si="137">AO506+AP506</f>
        <v>0</v>
      </c>
      <c r="AV506" s="6">
        <f t="shared" si="128"/>
        <v>10</v>
      </c>
      <c r="AW506" s="2">
        <v>5</v>
      </c>
      <c r="AX506" s="2">
        <v>4</v>
      </c>
      <c r="AY506" s="2">
        <v>0</v>
      </c>
      <c r="AZ506" s="2">
        <v>0</v>
      </c>
      <c r="BA506" s="2">
        <v>1</v>
      </c>
      <c r="BB506" s="2">
        <f t="shared" si="129"/>
        <v>9</v>
      </c>
      <c r="BC506" s="2">
        <f t="shared" si="130"/>
        <v>0</v>
      </c>
      <c r="BD506" s="2">
        <f t="shared" si="131"/>
        <v>1</v>
      </c>
      <c r="BF506" s="5"/>
    </row>
    <row r="507" spans="7:58" x14ac:dyDescent="0.35">
      <c r="G507" s="79" t="s">
        <v>3</v>
      </c>
      <c r="H507" s="82" t="s">
        <v>128</v>
      </c>
      <c r="I507" s="79" t="s">
        <v>116</v>
      </c>
      <c r="J507" s="79" t="s">
        <v>117</v>
      </c>
      <c r="K507" s="79" t="s">
        <v>152</v>
      </c>
      <c r="L507" s="79" t="s">
        <v>152</v>
      </c>
      <c r="M507" s="2" t="s">
        <v>76</v>
      </c>
      <c r="N507" s="2">
        <v>26</v>
      </c>
      <c r="O507" s="6">
        <f t="shared" si="133"/>
        <v>16</v>
      </c>
      <c r="P507" s="2">
        <v>8</v>
      </c>
      <c r="Q507" s="2">
        <v>2</v>
      </c>
      <c r="R507" s="2">
        <v>1</v>
      </c>
      <c r="S507" s="2">
        <v>2</v>
      </c>
      <c r="T507" s="2">
        <v>3</v>
      </c>
      <c r="U507" s="2">
        <f t="shared" ref="U507:U570" si="138">P507+Q507</f>
        <v>10</v>
      </c>
      <c r="V507" s="2">
        <f t="shared" ref="V507:V570" si="139">R507</f>
        <v>1</v>
      </c>
      <c r="W507" s="2">
        <f t="shared" ref="W507:W570" si="140">S507+T507</f>
        <v>5</v>
      </c>
      <c r="Y507" s="5"/>
      <c r="Z507" s="6">
        <f t="shared" si="134"/>
        <v>6</v>
      </c>
      <c r="AA507" s="2">
        <v>1</v>
      </c>
      <c r="AB507" s="2">
        <v>0</v>
      </c>
      <c r="AC507" s="2">
        <v>3</v>
      </c>
      <c r="AD507" s="2">
        <v>0</v>
      </c>
      <c r="AE507" s="2">
        <v>2</v>
      </c>
      <c r="AF507" s="2">
        <f t="shared" ref="AF507:AF570" si="141">AA507+AB507</f>
        <v>1</v>
      </c>
      <c r="AG507" s="2">
        <f t="shared" ref="AG507:AG570" si="142">AC507</f>
        <v>3</v>
      </c>
      <c r="AH507" s="2">
        <f t="shared" ref="AH507:AH570" si="143">AD507+AE507</f>
        <v>2</v>
      </c>
      <c r="AJ507" s="5"/>
      <c r="AK507" s="2">
        <f t="shared" si="132"/>
        <v>4</v>
      </c>
      <c r="AL507" s="2">
        <v>3</v>
      </c>
      <c r="AM507" s="2">
        <v>1</v>
      </c>
      <c r="AN507" s="2">
        <v>0</v>
      </c>
      <c r="AO507" s="2">
        <v>0</v>
      </c>
      <c r="AP507" s="2">
        <v>0</v>
      </c>
      <c r="AQ507" s="2">
        <f t="shared" si="135"/>
        <v>4</v>
      </c>
      <c r="AR507" s="2">
        <f t="shared" si="136"/>
        <v>0</v>
      </c>
      <c r="AS507" s="2">
        <f t="shared" si="137"/>
        <v>0</v>
      </c>
      <c r="AV507" s="6">
        <f t="shared" si="128"/>
        <v>10</v>
      </c>
      <c r="AW507" s="2">
        <v>5</v>
      </c>
      <c r="AX507" s="2">
        <v>2</v>
      </c>
      <c r="AY507" s="2">
        <v>2</v>
      </c>
      <c r="AZ507" s="2">
        <v>0</v>
      </c>
      <c r="BA507" s="2">
        <v>1</v>
      </c>
      <c r="BB507" s="2">
        <f t="shared" si="129"/>
        <v>7</v>
      </c>
      <c r="BC507" s="2">
        <f t="shared" si="130"/>
        <v>2</v>
      </c>
      <c r="BD507" s="2">
        <f t="shared" si="131"/>
        <v>1</v>
      </c>
      <c r="BF507" s="5"/>
    </row>
    <row r="508" spans="7:58" x14ac:dyDescent="0.35">
      <c r="G508" s="79" t="s">
        <v>3</v>
      </c>
      <c r="H508" s="82" t="s">
        <v>128</v>
      </c>
      <c r="I508" s="79" t="s">
        <v>116</v>
      </c>
      <c r="J508" s="79" t="s">
        <v>117</v>
      </c>
      <c r="K508" s="79" t="s">
        <v>152</v>
      </c>
      <c r="L508" s="79" t="s">
        <v>152</v>
      </c>
      <c r="M508" s="2" t="s">
        <v>76</v>
      </c>
      <c r="N508" s="2">
        <v>27</v>
      </c>
      <c r="O508" s="6">
        <f t="shared" si="133"/>
        <v>16</v>
      </c>
      <c r="P508" s="2">
        <v>6</v>
      </c>
      <c r="Q508" s="2">
        <v>3</v>
      </c>
      <c r="R508" s="2">
        <v>3</v>
      </c>
      <c r="S508" s="2">
        <v>1</v>
      </c>
      <c r="T508" s="2">
        <v>3</v>
      </c>
      <c r="U508" s="2">
        <f t="shared" si="138"/>
        <v>9</v>
      </c>
      <c r="V508" s="2">
        <f t="shared" si="139"/>
        <v>3</v>
      </c>
      <c r="W508" s="2">
        <f t="shared" si="140"/>
        <v>4</v>
      </c>
      <c r="Y508" s="5"/>
      <c r="Z508" s="6">
        <f t="shared" si="134"/>
        <v>6</v>
      </c>
      <c r="AA508" s="2">
        <v>1</v>
      </c>
      <c r="AB508" s="2">
        <v>2</v>
      </c>
      <c r="AC508" s="2">
        <v>2</v>
      </c>
      <c r="AD508" s="2">
        <v>0</v>
      </c>
      <c r="AE508" s="2">
        <v>1</v>
      </c>
      <c r="AF508" s="2">
        <f t="shared" si="141"/>
        <v>3</v>
      </c>
      <c r="AG508" s="2">
        <f t="shared" si="142"/>
        <v>2</v>
      </c>
      <c r="AH508" s="2">
        <f t="shared" si="143"/>
        <v>1</v>
      </c>
      <c r="AJ508" s="5"/>
      <c r="AK508" s="2">
        <f t="shared" si="132"/>
        <v>4</v>
      </c>
      <c r="AL508" s="2">
        <v>1</v>
      </c>
      <c r="AM508" s="2">
        <v>3</v>
      </c>
      <c r="AN508" s="2">
        <v>0</v>
      </c>
      <c r="AO508" s="2">
        <v>0</v>
      </c>
      <c r="AP508" s="2">
        <v>0</v>
      </c>
      <c r="AQ508" s="2">
        <f t="shared" si="135"/>
        <v>4</v>
      </c>
      <c r="AR508" s="2">
        <f t="shared" si="136"/>
        <v>0</v>
      </c>
      <c r="AS508" s="2">
        <f t="shared" si="137"/>
        <v>0</v>
      </c>
      <c r="AV508" s="6">
        <f t="shared" si="128"/>
        <v>10</v>
      </c>
      <c r="AW508" s="2">
        <v>5</v>
      </c>
      <c r="AX508" s="2">
        <v>4</v>
      </c>
      <c r="AY508" s="2">
        <v>0</v>
      </c>
      <c r="AZ508" s="2">
        <v>1</v>
      </c>
      <c r="BA508" s="2">
        <v>0</v>
      </c>
      <c r="BB508" s="2">
        <f t="shared" si="129"/>
        <v>9</v>
      </c>
      <c r="BC508" s="2">
        <f t="shared" si="130"/>
        <v>0</v>
      </c>
      <c r="BD508" s="2">
        <f t="shared" si="131"/>
        <v>1</v>
      </c>
      <c r="BF508" s="5"/>
    </row>
    <row r="509" spans="7:58" x14ac:dyDescent="0.35">
      <c r="G509" s="79" t="s">
        <v>3</v>
      </c>
      <c r="H509" s="82" t="s">
        <v>128</v>
      </c>
      <c r="I509" s="79" t="s">
        <v>116</v>
      </c>
      <c r="J509" s="79" t="s">
        <v>117</v>
      </c>
      <c r="K509" s="79" t="s">
        <v>152</v>
      </c>
      <c r="L509" s="79" t="s">
        <v>152</v>
      </c>
      <c r="M509" s="2" t="s">
        <v>76</v>
      </c>
      <c r="N509" s="2">
        <v>28</v>
      </c>
      <c r="O509" s="6">
        <f t="shared" si="133"/>
        <v>16</v>
      </c>
      <c r="P509" s="2">
        <v>13</v>
      </c>
      <c r="Q509" s="2">
        <v>2</v>
      </c>
      <c r="R509" s="2">
        <v>0</v>
      </c>
      <c r="S509" s="2">
        <v>0</v>
      </c>
      <c r="T509" s="2">
        <v>1</v>
      </c>
      <c r="U509" s="2">
        <f t="shared" si="138"/>
        <v>15</v>
      </c>
      <c r="V509" s="2">
        <f t="shared" si="139"/>
        <v>0</v>
      </c>
      <c r="W509" s="2">
        <f t="shared" si="140"/>
        <v>1</v>
      </c>
      <c r="Y509" s="5"/>
      <c r="Z509" s="6">
        <f t="shared" si="134"/>
        <v>6</v>
      </c>
      <c r="AA509" s="2">
        <v>3</v>
      </c>
      <c r="AB509" s="2">
        <v>1</v>
      </c>
      <c r="AC509" s="2">
        <v>1</v>
      </c>
      <c r="AD509" s="2">
        <v>1</v>
      </c>
      <c r="AE509" s="2">
        <v>0</v>
      </c>
      <c r="AF509" s="2">
        <f t="shared" si="141"/>
        <v>4</v>
      </c>
      <c r="AG509" s="2">
        <f t="shared" si="142"/>
        <v>1</v>
      </c>
      <c r="AH509" s="2">
        <f t="shared" si="143"/>
        <v>1</v>
      </c>
      <c r="AJ509" s="5"/>
      <c r="AK509" s="2">
        <f t="shared" si="132"/>
        <v>4</v>
      </c>
      <c r="AL509" s="2">
        <v>3</v>
      </c>
      <c r="AM509" s="2">
        <v>1</v>
      </c>
      <c r="AN509" s="2">
        <v>0</v>
      </c>
      <c r="AO509" s="2">
        <v>0</v>
      </c>
      <c r="AP509" s="2">
        <v>0</v>
      </c>
      <c r="AQ509" s="2">
        <f t="shared" si="135"/>
        <v>4</v>
      </c>
      <c r="AR509" s="2">
        <f t="shared" si="136"/>
        <v>0</v>
      </c>
      <c r="AS509" s="2">
        <f t="shared" si="137"/>
        <v>0</v>
      </c>
      <c r="AV509" s="6">
        <f t="shared" si="128"/>
        <v>10</v>
      </c>
      <c r="AW509" s="2">
        <v>8</v>
      </c>
      <c r="AX509" s="2">
        <v>1</v>
      </c>
      <c r="AY509" s="2">
        <v>0</v>
      </c>
      <c r="AZ509" s="2">
        <v>0</v>
      </c>
      <c r="BA509" s="2">
        <v>1</v>
      </c>
      <c r="BB509" s="2">
        <f t="shared" si="129"/>
        <v>9</v>
      </c>
      <c r="BC509" s="2">
        <f t="shared" si="130"/>
        <v>0</v>
      </c>
      <c r="BD509" s="2">
        <f t="shared" si="131"/>
        <v>1</v>
      </c>
      <c r="BF509" s="5"/>
    </row>
    <row r="510" spans="7:58" x14ac:dyDescent="0.35">
      <c r="G510" s="79" t="s">
        <v>3</v>
      </c>
      <c r="H510" s="82" t="s">
        <v>128</v>
      </c>
      <c r="I510" s="79" t="s">
        <v>116</v>
      </c>
      <c r="J510" s="79" t="s">
        <v>117</v>
      </c>
      <c r="K510" s="79" t="s">
        <v>152</v>
      </c>
      <c r="L510" s="79" t="s">
        <v>152</v>
      </c>
      <c r="M510" s="2" t="s">
        <v>76</v>
      </c>
      <c r="N510" s="2">
        <v>29</v>
      </c>
      <c r="O510" s="6">
        <f t="shared" si="133"/>
        <v>16</v>
      </c>
      <c r="P510" s="2">
        <v>5</v>
      </c>
      <c r="Q510" s="2">
        <v>4</v>
      </c>
      <c r="R510" s="2">
        <v>2</v>
      </c>
      <c r="S510" s="2">
        <v>2</v>
      </c>
      <c r="T510" s="2">
        <v>3</v>
      </c>
      <c r="U510" s="2">
        <f t="shared" si="138"/>
        <v>9</v>
      </c>
      <c r="V510" s="2">
        <f t="shared" si="139"/>
        <v>2</v>
      </c>
      <c r="W510" s="2">
        <f t="shared" si="140"/>
        <v>5</v>
      </c>
      <c r="Y510" s="5"/>
      <c r="Z510" s="6">
        <f t="shared" si="134"/>
        <v>6</v>
      </c>
      <c r="AA510" s="2">
        <v>0</v>
      </c>
      <c r="AB510" s="2">
        <v>2</v>
      </c>
      <c r="AC510" s="2">
        <v>2</v>
      </c>
      <c r="AD510" s="2">
        <v>2</v>
      </c>
      <c r="AE510" s="2">
        <v>0</v>
      </c>
      <c r="AF510" s="2">
        <f t="shared" si="141"/>
        <v>2</v>
      </c>
      <c r="AG510" s="2">
        <f t="shared" si="142"/>
        <v>2</v>
      </c>
      <c r="AH510" s="2">
        <f t="shared" si="143"/>
        <v>2</v>
      </c>
      <c r="AJ510" s="5"/>
      <c r="AK510" s="2">
        <f t="shared" si="132"/>
        <v>4</v>
      </c>
      <c r="AL510" s="2">
        <v>2</v>
      </c>
      <c r="AM510" s="2">
        <v>1</v>
      </c>
      <c r="AN510" s="2">
        <v>1</v>
      </c>
      <c r="AO510" s="2">
        <v>0</v>
      </c>
      <c r="AP510" s="2">
        <v>0</v>
      </c>
      <c r="AQ510" s="2">
        <f t="shared" si="135"/>
        <v>3</v>
      </c>
      <c r="AR510" s="2">
        <f t="shared" si="136"/>
        <v>1</v>
      </c>
      <c r="AS510" s="2">
        <f t="shared" si="137"/>
        <v>0</v>
      </c>
      <c r="AV510" s="6">
        <f t="shared" si="128"/>
        <v>10</v>
      </c>
      <c r="AW510" s="2">
        <v>4</v>
      </c>
      <c r="AX510" s="2">
        <v>2</v>
      </c>
      <c r="AY510" s="2">
        <v>3</v>
      </c>
      <c r="AZ510" s="2">
        <v>0</v>
      </c>
      <c r="BA510" s="2">
        <v>1</v>
      </c>
      <c r="BB510" s="2">
        <f t="shared" si="129"/>
        <v>6</v>
      </c>
      <c r="BC510" s="2">
        <f t="shared" si="130"/>
        <v>3</v>
      </c>
      <c r="BD510" s="2">
        <f t="shared" si="131"/>
        <v>1</v>
      </c>
      <c r="BF510" s="5"/>
    </row>
    <row r="511" spans="7:58" x14ac:dyDescent="0.35">
      <c r="G511" s="79" t="s">
        <v>3</v>
      </c>
      <c r="H511" s="82" t="s">
        <v>128</v>
      </c>
      <c r="I511" s="79" t="s">
        <v>116</v>
      </c>
      <c r="J511" s="79" t="s">
        <v>117</v>
      </c>
      <c r="K511" s="79" t="s">
        <v>152</v>
      </c>
      <c r="L511" s="79" t="s">
        <v>152</v>
      </c>
      <c r="M511" s="2" t="s">
        <v>76</v>
      </c>
      <c r="N511" s="2">
        <v>30</v>
      </c>
      <c r="O511" s="6">
        <f t="shared" si="133"/>
        <v>16</v>
      </c>
      <c r="P511" s="2">
        <v>8</v>
      </c>
      <c r="Q511" s="2">
        <v>3</v>
      </c>
      <c r="R511" s="2">
        <v>0</v>
      </c>
      <c r="S511" s="2">
        <v>2</v>
      </c>
      <c r="T511" s="2">
        <v>3</v>
      </c>
      <c r="U511" s="2">
        <f t="shared" si="138"/>
        <v>11</v>
      </c>
      <c r="V511" s="2">
        <f t="shared" si="139"/>
        <v>0</v>
      </c>
      <c r="W511" s="2">
        <f t="shared" si="140"/>
        <v>5</v>
      </c>
      <c r="Y511" s="5"/>
      <c r="Z511" s="6">
        <f t="shared" si="134"/>
        <v>6</v>
      </c>
      <c r="AA511" s="2">
        <v>1</v>
      </c>
      <c r="AB511" s="2">
        <v>1</v>
      </c>
      <c r="AC511" s="2">
        <v>3</v>
      </c>
      <c r="AD511" s="2">
        <v>0</v>
      </c>
      <c r="AE511" s="2">
        <v>1</v>
      </c>
      <c r="AF511" s="2">
        <f t="shared" si="141"/>
        <v>2</v>
      </c>
      <c r="AG511" s="2">
        <f t="shared" si="142"/>
        <v>3</v>
      </c>
      <c r="AH511" s="2">
        <f t="shared" si="143"/>
        <v>1</v>
      </c>
      <c r="AJ511" s="5"/>
      <c r="AK511" s="2">
        <f t="shared" si="132"/>
        <v>4</v>
      </c>
      <c r="AL511" s="2">
        <v>3</v>
      </c>
      <c r="AM511" s="2">
        <v>0</v>
      </c>
      <c r="AN511" s="2">
        <v>1</v>
      </c>
      <c r="AO511" s="2">
        <v>0</v>
      </c>
      <c r="AP511" s="2">
        <v>0</v>
      </c>
      <c r="AQ511" s="2">
        <f t="shared" si="135"/>
        <v>3</v>
      </c>
      <c r="AR511" s="2">
        <f t="shared" si="136"/>
        <v>1</v>
      </c>
      <c r="AS511" s="2">
        <f t="shared" si="137"/>
        <v>0</v>
      </c>
      <c r="AV511" s="6">
        <f t="shared" si="128"/>
        <v>10</v>
      </c>
      <c r="AW511" s="2">
        <v>6</v>
      </c>
      <c r="AX511" s="2">
        <v>3</v>
      </c>
      <c r="AY511" s="2">
        <v>0</v>
      </c>
      <c r="AZ511" s="2">
        <v>0</v>
      </c>
      <c r="BA511" s="2">
        <v>1</v>
      </c>
      <c r="BB511" s="2">
        <f t="shared" si="129"/>
        <v>9</v>
      </c>
      <c r="BC511" s="2">
        <f t="shared" si="130"/>
        <v>0</v>
      </c>
      <c r="BD511" s="2">
        <f t="shared" si="131"/>
        <v>1</v>
      </c>
      <c r="BF511" s="5"/>
    </row>
    <row r="512" spans="7:58" x14ac:dyDescent="0.35">
      <c r="G512" s="79" t="s">
        <v>3</v>
      </c>
      <c r="H512" s="82" t="s">
        <v>128</v>
      </c>
      <c r="I512" s="79" t="s">
        <v>116</v>
      </c>
      <c r="J512" s="79" t="s">
        <v>117</v>
      </c>
      <c r="K512" s="79" t="s">
        <v>130</v>
      </c>
      <c r="L512" s="79" t="s">
        <v>130</v>
      </c>
      <c r="M512" s="2" t="s">
        <v>3</v>
      </c>
      <c r="N512" s="2">
        <v>1</v>
      </c>
      <c r="O512" s="6">
        <f t="shared" si="133"/>
        <v>16</v>
      </c>
      <c r="P512" s="2">
        <v>2</v>
      </c>
      <c r="Q512" s="2">
        <v>8</v>
      </c>
      <c r="R512" s="2">
        <v>6</v>
      </c>
      <c r="S512" s="2">
        <v>0</v>
      </c>
      <c r="T512" s="2">
        <v>0</v>
      </c>
      <c r="U512" s="2">
        <f t="shared" si="138"/>
        <v>10</v>
      </c>
      <c r="V512" s="2">
        <f t="shared" si="139"/>
        <v>6</v>
      </c>
      <c r="W512" s="2">
        <f t="shared" si="140"/>
        <v>0</v>
      </c>
      <c r="X512" s="2">
        <f>MAX(O512:O541)</f>
        <v>16</v>
      </c>
      <c r="Y512" s="5">
        <v>28</v>
      </c>
      <c r="Z512" s="6">
        <f t="shared" si="134"/>
        <v>12</v>
      </c>
      <c r="AA512" s="2">
        <v>1</v>
      </c>
      <c r="AB512" s="2">
        <v>2</v>
      </c>
      <c r="AC512" s="2">
        <v>6</v>
      </c>
      <c r="AD512" s="2">
        <v>2</v>
      </c>
      <c r="AE512" s="2">
        <v>1</v>
      </c>
      <c r="AF512" s="2">
        <f t="shared" si="141"/>
        <v>3</v>
      </c>
      <c r="AG512" s="2">
        <f t="shared" si="142"/>
        <v>6</v>
      </c>
      <c r="AH512" s="2">
        <f t="shared" si="143"/>
        <v>3</v>
      </c>
      <c r="AI512" s="2">
        <f>MAX(Z512:Z541)</f>
        <v>12</v>
      </c>
      <c r="AJ512" s="5">
        <v>45</v>
      </c>
      <c r="AK512" s="2">
        <f t="shared" si="132"/>
        <v>12</v>
      </c>
      <c r="AL512" s="2">
        <v>3</v>
      </c>
      <c r="AM512" s="2">
        <v>0</v>
      </c>
      <c r="AN512" s="2">
        <v>7</v>
      </c>
      <c r="AO512" s="2">
        <v>2</v>
      </c>
      <c r="AP512" s="2">
        <v>0</v>
      </c>
      <c r="AQ512" s="2">
        <f t="shared" si="135"/>
        <v>3</v>
      </c>
      <c r="AR512" s="2">
        <f t="shared" si="136"/>
        <v>7</v>
      </c>
      <c r="AS512" s="2">
        <f t="shared" si="137"/>
        <v>2</v>
      </c>
      <c r="AT512" s="2">
        <f>ROUND(SUM(AK512:AK541)/30,0)</f>
        <v>12</v>
      </c>
      <c r="AU512" s="2">
        <v>30</v>
      </c>
      <c r="AV512" s="6">
        <f t="shared" si="128"/>
        <v>15</v>
      </c>
      <c r="AW512" s="2">
        <v>3</v>
      </c>
      <c r="AX512" s="2">
        <v>5</v>
      </c>
      <c r="AY512" s="2">
        <v>6</v>
      </c>
      <c r="AZ512" s="2">
        <v>1</v>
      </c>
      <c r="BA512" s="2">
        <v>0</v>
      </c>
      <c r="BB512" s="2">
        <f t="shared" si="129"/>
        <v>8</v>
      </c>
      <c r="BC512" s="2">
        <f t="shared" si="130"/>
        <v>6</v>
      </c>
      <c r="BD512" s="2">
        <f t="shared" si="131"/>
        <v>1</v>
      </c>
      <c r="BE512" s="2">
        <f>ROUND(SUM(AV512:AV541)/30,0)</f>
        <v>15</v>
      </c>
      <c r="BF512" s="5">
        <v>28</v>
      </c>
    </row>
    <row r="513" spans="7:58" x14ac:dyDescent="0.35">
      <c r="G513" s="79" t="s">
        <v>3</v>
      </c>
      <c r="H513" s="82" t="s">
        <v>128</v>
      </c>
      <c r="I513" s="79" t="s">
        <v>116</v>
      </c>
      <c r="J513" s="79" t="s">
        <v>117</v>
      </c>
      <c r="K513" s="79" t="s">
        <v>130</v>
      </c>
      <c r="L513" s="79" t="s">
        <v>130</v>
      </c>
      <c r="M513" s="2" t="s">
        <v>3</v>
      </c>
      <c r="N513" s="2">
        <v>2</v>
      </c>
      <c r="O513" s="6">
        <f t="shared" si="133"/>
        <v>16</v>
      </c>
      <c r="P513" s="2">
        <v>4</v>
      </c>
      <c r="Q513" s="2">
        <v>6</v>
      </c>
      <c r="R513" s="2">
        <v>5</v>
      </c>
      <c r="S513" s="2">
        <v>1</v>
      </c>
      <c r="T513" s="2">
        <v>0</v>
      </c>
      <c r="U513" s="2">
        <f t="shared" si="138"/>
        <v>10</v>
      </c>
      <c r="V513" s="2">
        <f t="shared" si="139"/>
        <v>5</v>
      </c>
      <c r="W513" s="2">
        <f t="shared" si="140"/>
        <v>1</v>
      </c>
      <c r="Y513" s="5"/>
      <c r="Z513" s="6">
        <f t="shared" si="134"/>
        <v>12</v>
      </c>
      <c r="AA513" s="2">
        <v>1</v>
      </c>
      <c r="AB513" s="2">
        <v>1</v>
      </c>
      <c r="AC513" s="2">
        <v>2</v>
      </c>
      <c r="AD513" s="2">
        <v>5</v>
      </c>
      <c r="AE513" s="2">
        <v>3</v>
      </c>
      <c r="AF513" s="2">
        <f t="shared" si="141"/>
        <v>2</v>
      </c>
      <c r="AG513" s="2">
        <f t="shared" si="142"/>
        <v>2</v>
      </c>
      <c r="AH513" s="2">
        <f t="shared" si="143"/>
        <v>8</v>
      </c>
      <c r="AJ513" s="5"/>
      <c r="AK513" s="2">
        <f t="shared" si="132"/>
        <v>12</v>
      </c>
      <c r="AL513" s="2">
        <v>3</v>
      </c>
      <c r="AM513" s="2">
        <v>0</v>
      </c>
      <c r="AN513" s="2">
        <v>6</v>
      </c>
      <c r="AO513" s="2">
        <v>2</v>
      </c>
      <c r="AP513" s="2">
        <v>1</v>
      </c>
      <c r="AQ513" s="2">
        <f t="shared" si="135"/>
        <v>3</v>
      </c>
      <c r="AR513" s="2">
        <f t="shared" si="136"/>
        <v>6</v>
      </c>
      <c r="AS513" s="2">
        <f t="shared" si="137"/>
        <v>3</v>
      </c>
      <c r="AV513" s="6">
        <f t="shared" si="128"/>
        <v>15</v>
      </c>
      <c r="AW513" s="2">
        <v>3</v>
      </c>
      <c r="AX513" s="2">
        <v>4</v>
      </c>
      <c r="AY513" s="2">
        <v>5</v>
      </c>
      <c r="AZ513" s="2">
        <v>2</v>
      </c>
      <c r="BA513" s="2">
        <v>1</v>
      </c>
      <c r="BB513" s="2">
        <f t="shared" si="129"/>
        <v>7</v>
      </c>
      <c r="BC513" s="2">
        <f t="shared" si="130"/>
        <v>5</v>
      </c>
      <c r="BD513" s="2">
        <f t="shared" si="131"/>
        <v>3</v>
      </c>
      <c r="BF513" s="5"/>
    </row>
    <row r="514" spans="7:58" x14ac:dyDescent="0.35">
      <c r="G514" s="79" t="s">
        <v>3</v>
      </c>
      <c r="H514" s="82" t="s">
        <v>128</v>
      </c>
      <c r="I514" s="79" t="s">
        <v>116</v>
      </c>
      <c r="J514" s="79" t="s">
        <v>117</v>
      </c>
      <c r="K514" s="79" t="s">
        <v>130</v>
      </c>
      <c r="L514" s="79" t="s">
        <v>130</v>
      </c>
      <c r="M514" s="2" t="s">
        <v>3</v>
      </c>
      <c r="N514" s="2">
        <v>3</v>
      </c>
      <c r="O514" s="6">
        <f t="shared" si="133"/>
        <v>16</v>
      </c>
      <c r="P514" s="2">
        <v>7</v>
      </c>
      <c r="Q514" s="2">
        <v>7</v>
      </c>
      <c r="R514" s="2">
        <v>2</v>
      </c>
      <c r="S514" s="2">
        <v>0</v>
      </c>
      <c r="T514" s="2">
        <v>0</v>
      </c>
      <c r="U514" s="2">
        <f t="shared" si="138"/>
        <v>14</v>
      </c>
      <c r="V514" s="2">
        <f t="shared" si="139"/>
        <v>2</v>
      </c>
      <c r="W514" s="2">
        <f t="shared" si="140"/>
        <v>0</v>
      </c>
      <c r="Y514" s="5"/>
      <c r="Z514" s="6">
        <f t="shared" si="134"/>
        <v>12</v>
      </c>
      <c r="AA514" s="2">
        <v>8</v>
      </c>
      <c r="AB514" s="2">
        <v>4</v>
      </c>
      <c r="AC514" s="2">
        <v>0</v>
      </c>
      <c r="AD514" s="2">
        <v>0</v>
      </c>
      <c r="AE514" s="2">
        <v>0</v>
      </c>
      <c r="AF514" s="2">
        <f t="shared" si="141"/>
        <v>12</v>
      </c>
      <c r="AG514" s="2">
        <f t="shared" si="142"/>
        <v>0</v>
      </c>
      <c r="AH514" s="2">
        <f t="shared" si="143"/>
        <v>0</v>
      </c>
      <c r="AJ514" s="5"/>
      <c r="AK514" s="2">
        <f t="shared" si="132"/>
        <v>12</v>
      </c>
      <c r="AL514" s="2">
        <v>6</v>
      </c>
      <c r="AM514" s="2">
        <v>4</v>
      </c>
      <c r="AN514" s="2">
        <v>2</v>
      </c>
      <c r="AO514" s="2">
        <v>0</v>
      </c>
      <c r="AP514" s="2">
        <v>0</v>
      </c>
      <c r="AQ514" s="2">
        <f t="shared" si="135"/>
        <v>10</v>
      </c>
      <c r="AR514" s="2">
        <f t="shared" si="136"/>
        <v>2</v>
      </c>
      <c r="AS514" s="2">
        <f t="shared" si="137"/>
        <v>0</v>
      </c>
      <c r="AV514" s="6">
        <f t="shared" si="128"/>
        <v>15</v>
      </c>
      <c r="AW514" s="2">
        <v>10</v>
      </c>
      <c r="AX514" s="2">
        <v>3</v>
      </c>
      <c r="AY514" s="2">
        <v>2</v>
      </c>
      <c r="AZ514" s="2">
        <v>0</v>
      </c>
      <c r="BA514" s="2">
        <v>0</v>
      </c>
      <c r="BB514" s="2">
        <f t="shared" si="129"/>
        <v>13</v>
      </c>
      <c r="BC514" s="2">
        <f t="shared" si="130"/>
        <v>2</v>
      </c>
      <c r="BD514" s="2">
        <f t="shared" si="131"/>
        <v>0</v>
      </c>
      <c r="BF514" s="5"/>
    </row>
    <row r="515" spans="7:58" x14ac:dyDescent="0.35">
      <c r="G515" s="79" t="s">
        <v>3</v>
      </c>
      <c r="H515" s="82" t="s">
        <v>128</v>
      </c>
      <c r="I515" s="79" t="s">
        <v>116</v>
      </c>
      <c r="J515" s="79" t="s">
        <v>117</v>
      </c>
      <c r="K515" s="79" t="s">
        <v>130</v>
      </c>
      <c r="L515" s="79" t="s">
        <v>130</v>
      </c>
      <c r="M515" s="2" t="s">
        <v>3</v>
      </c>
      <c r="N515" s="2">
        <v>4</v>
      </c>
      <c r="O515" s="6">
        <f t="shared" si="133"/>
        <v>16</v>
      </c>
      <c r="P515" s="2">
        <v>10</v>
      </c>
      <c r="Q515" s="2">
        <v>5</v>
      </c>
      <c r="R515" s="2">
        <v>1</v>
      </c>
      <c r="S515" s="2">
        <v>0</v>
      </c>
      <c r="T515" s="2">
        <v>0</v>
      </c>
      <c r="U515" s="2">
        <f t="shared" si="138"/>
        <v>15</v>
      </c>
      <c r="V515" s="2">
        <f t="shared" si="139"/>
        <v>1</v>
      </c>
      <c r="W515" s="2">
        <f t="shared" si="140"/>
        <v>0</v>
      </c>
      <c r="Y515" s="5"/>
      <c r="Z515" s="6">
        <f t="shared" si="134"/>
        <v>12</v>
      </c>
      <c r="AA515" s="2">
        <v>7</v>
      </c>
      <c r="AB515" s="2">
        <v>5</v>
      </c>
      <c r="AC515" s="2">
        <v>0</v>
      </c>
      <c r="AD515" s="2">
        <v>0</v>
      </c>
      <c r="AE515" s="2">
        <v>0</v>
      </c>
      <c r="AF515" s="2">
        <f t="shared" si="141"/>
        <v>12</v>
      </c>
      <c r="AG515" s="2">
        <f t="shared" si="142"/>
        <v>0</v>
      </c>
      <c r="AH515" s="2">
        <f t="shared" si="143"/>
        <v>0</v>
      </c>
      <c r="AJ515" s="5"/>
      <c r="AK515" s="2">
        <f t="shared" si="132"/>
        <v>12</v>
      </c>
      <c r="AL515" s="2">
        <v>10</v>
      </c>
      <c r="AM515" s="2">
        <v>2</v>
      </c>
      <c r="AN515" s="2">
        <v>0</v>
      </c>
      <c r="AO515" s="2">
        <v>0</v>
      </c>
      <c r="AP515" s="2">
        <v>0</v>
      </c>
      <c r="AQ515" s="2">
        <f t="shared" si="135"/>
        <v>12</v>
      </c>
      <c r="AR515" s="2">
        <f t="shared" si="136"/>
        <v>0</v>
      </c>
      <c r="AS515" s="2">
        <f t="shared" si="137"/>
        <v>0</v>
      </c>
      <c r="AV515" s="6">
        <f t="shared" si="128"/>
        <v>15</v>
      </c>
      <c r="AW515" s="2">
        <v>11</v>
      </c>
      <c r="AX515" s="2">
        <v>3</v>
      </c>
      <c r="AY515" s="2">
        <v>1</v>
      </c>
      <c r="AZ515" s="2">
        <v>0</v>
      </c>
      <c r="BA515" s="2">
        <v>0</v>
      </c>
      <c r="BB515" s="2">
        <f t="shared" si="129"/>
        <v>14</v>
      </c>
      <c r="BC515" s="2">
        <f t="shared" si="130"/>
        <v>1</v>
      </c>
      <c r="BD515" s="2">
        <f t="shared" si="131"/>
        <v>0</v>
      </c>
      <c r="BF515" s="5"/>
    </row>
    <row r="516" spans="7:58" x14ac:dyDescent="0.35">
      <c r="G516" s="79" t="s">
        <v>3</v>
      </c>
      <c r="H516" s="82" t="s">
        <v>128</v>
      </c>
      <c r="I516" s="79" t="s">
        <v>116</v>
      </c>
      <c r="J516" s="79" t="s">
        <v>117</v>
      </c>
      <c r="K516" s="79" t="s">
        <v>130</v>
      </c>
      <c r="L516" s="79" t="s">
        <v>130</v>
      </c>
      <c r="M516" s="2" t="s">
        <v>3</v>
      </c>
      <c r="N516" s="2">
        <v>5</v>
      </c>
      <c r="O516" s="6">
        <f t="shared" si="133"/>
        <v>16</v>
      </c>
      <c r="P516" s="2">
        <v>6</v>
      </c>
      <c r="Q516" s="2">
        <v>6</v>
      </c>
      <c r="R516" s="2">
        <v>3</v>
      </c>
      <c r="S516" s="2">
        <v>1</v>
      </c>
      <c r="T516" s="2">
        <v>0</v>
      </c>
      <c r="U516" s="2">
        <f t="shared" si="138"/>
        <v>12</v>
      </c>
      <c r="V516" s="2">
        <f t="shared" si="139"/>
        <v>3</v>
      </c>
      <c r="W516" s="2">
        <f t="shared" si="140"/>
        <v>1</v>
      </c>
      <c r="Y516" s="5"/>
      <c r="Z516" s="6">
        <f t="shared" si="134"/>
        <v>12</v>
      </c>
      <c r="AA516" s="2">
        <v>5</v>
      </c>
      <c r="AB516" s="2">
        <v>3</v>
      </c>
      <c r="AC516" s="2">
        <v>2</v>
      </c>
      <c r="AD516" s="2">
        <v>2</v>
      </c>
      <c r="AE516" s="2">
        <v>0</v>
      </c>
      <c r="AF516" s="2">
        <f t="shared" si="141"/>
        <v>8</v>
      </c>
      <c r="AG516" s="2">
        <f t="shared" si="142"/>
        <v>2</v>
      </c>
      <c r="AH516" s="2">
        <f t="shared" si="143"/>
        <v>2</v>
      </c>
      <c r="AJ516" s="5"/>
      <c r="AK516" s="2">
        <f t="shared" si="132"/>
        <v>12</v>
      </c>
      <c r="AL516" s="2">
        <v>2</v>
      </c>
      <c r="AM516" s="2">
        <v>4</v>
      </c>
      <c r="AN516" s="2">
        <v>5</v>
      </c>
      <c r="AO516" s="2">
        <v>1</v>
      </c>
      <c r="AP516" s="2">
        <v>0</v>
      </c>
      <c r="AQ516" s="2">
        <f t="shared" si="135"/>
        <v>6</v>
      </c>
      <c r="AR516" s="2">
        <f t="shared" si="136"/>
        <v>5</v>
      </c>
      <c r="AS516" s="2">
        <f t="shared" si="137"/>
        <v>1</v>
      </c>
      <c r="AV516" s="6">
        <f t="shared" si="128"/>
        <v>15</v>
      </c>
      <c r="AW516" s="2">
        <v>6</v>
      </c>
      <c r="AX516" s="2">
        <v>6</v>
      </c>
      <c r="AY516" s="2">
        <v>2</v>
      </c>
      <c r="AZ516" s="2">
        <v>1</v>
      </c>
      <c r="BA516" s="2">
        <v>0</v>
      </c>
      <c r="BB516" s="2">
        <f t="shared" si="129"/>
        <v>12</v>
      </c>
      <c r="BC516" s="2">
        <f t="shared" si="130"/>
        <v>2</v>
      </c>
      <c r="BD516" s="2">
        <f t="shared" si="131"/>
        <v>1</v>
      </c>
      <c r="BF516" s="5"/>
    </row>
    <row r="517" spans="7:58" x14ac:dyDescent="0.35">
      <c r="G517" s="79" t="s">
        <v>3</v>
      </c>
      <c r="H517" s="82" t="s">
        <v>128</v>
      </c>
      <c r="I517" s="79" t="s">
        <v>116</v>
      </c>
      <c r="J517" s="79" t="s">
        <v>117</v>
      </c>
      <c r="K517" s="79" t="s">
        <v>130</v>
      </c>
      <c r="L517" s="79" t="s">
        <v>130</v>
      </c>
      <c r="M517" s="2" t="s">
        <v>3</v>
      </c>
      <c r="N517" s="2">
        <v>6</v>
      </c>
      <c r="O517" s="6">
        <f t="shared" si="133"/>
        <v>16</v>
      </c>
      <c r="P517" s="2">
        <v>3</v>
      </c>
      <c r="Q517" s="2">
        <v>3</v>
      </c>
      <c r="R517" s="2">
        <v>6</v>
      </c>
      <c r="S517" s="2">
        <v>3</v>
      </c>
      <c r="T517" s="2">
        <v>1</v>
      </c>
      <c r="U517" s="2">
        <f t="shared" si="138"/>
        <v>6</v>
      </c>
      <c r="V517" s="2">
        <f t="shared" si="139"/>
        <v>6</v>
      </c>
      <c r="W517" s="2">
        <f t="shared" si="140"/>
        <v>4</v>
      </c>
      <c r="Y517" s="5"/>
      <c r="Z517" s="6">
        <f t="shared" si="134"/>
        <v>12</v>
      </c>
      <c r="AA517" s="2">
        <v>1</v>
      </c>
      <c r="AB517" s="2">
        <v>1</v>
      </c>
      <c r="AC517" s="2">
        <v>3</v>
      </c>
      <c r="AD517" s="2">
        <v>4</v>
      </c>
      <c r="AE517" s="2">
        <v>3</v>
      </c>
      <c r="AF517" s="2">
        <f t="shared" si="141"/>
        <v>2</v>
      </c>
      <c r="AG517" s="2">
        <f t="shared" si="142"/>
        <v>3</v>
      </c>
      <c r="AH517" s="2">
        <f t="shared" si="143"/>
        <v>7</v>
      </c>
      <c r="AJ517" s="5"/>
      <c r="AK517" s="2">
        <f t="shared" si="132"/>
        <v>12</v>
      </c>
      <c r="AL517" s="2">
        <v>3</v>
      </c>
      <c r="AM517" s="2">
        <v>1</v>
      </c>
      <c r="AN517" s="2">
        <v>3</v>
      </c>
      <c r="AO517" s="2">
        <v>3</v>
      </c>
      <c r="AP517" s="2">
        <v>2</v>
      </c>
      <c r="AQ517" s="2">
        <f t="shared" si="135"/>
        <v>4</v>
      </c>
      <c r="AR517" s="2">
        <f t="shared" si="136"/>
        <v>3</v>
      </c>
      <c r="AS517" s="2">
        <f t="shared" si="137"/>
        <v>5</v>
      </c>
      <c r="AV517" s="6">
        <f t="shared" si="128"/>
        <v>15</v>
      </c>
      <c r="AW517" s="2">
        <v>4</v>
      </c>
      <c r="AX517" s="2">
        <v>5</v>
      </c>
      <c r="AY517" s="2">
        <v>4</v>
      </c>
      <c r="AZ517" s="2">
        <v>2</v>
      </c>
      <c r="BA517" s="2">
        <v>0</v>
      </c>
      <c r="BB517" s="2">
        <f t="shared" si="129"/>
        <v>9</v>
      </c>
      <c r="BC517" s="2">
        <f t="shared" si="130"/>
        <v>4</v>
      </c>
      <c r="BD517" s="2">
        <f t="shared" si="131"/>
        <v>2</v>
      </c>
      <c r="BF517" s="5"/>
    </row>
    <row r="518" spans="7:58" x14ac:dyDescent="0.35">
      <c r="G518" s="79" t="s">
        <v>3</v>
      </c>
      <c r="H518" s="82" t="s">
        <v>128</v>
      </c>
      <c r="I518" s="79" t="s">
        <v>116</v>
      </c>
      <c r="J518" s="79" t="s">
        <v>117</v>
      </c>
      <c r="K518" s="79" t="s">
        <v>130</v>
      </c>
      <c r="L518" s="79" t="s">
        <v>130</v>
      </c>
      <c r="M518" s="2" t="s">
        <v>3</v>
      </c>
      <c r="N518" s="2">
        <v>7</v>
      </c>
      <c r="O518" s="6">
        <f t="shared" si="133"/>
        <v>16</v>
      </c>
      <c r="P518" s="2">
        <v>11</v>
      </c>
      <c r="Q518" s="2">
        <v>2</v>
      </c>
      <c r="R518" s="2">
        <v>2</v>
      </c>
      <c r="S518" s="2">
        <v>0</v>
      </c>
      <c r="T518" s="2">
        <v>1</v>
      </c>
      <c r="U518" s="2">
        <f t="shared" si="138"/>
        <v>13</v>
      </c>
      <c r="V518" s="2">
        <f t="shared" si="139"/>
        <v>2</v>
      </c>
      <c r="W518" s="2">
        <f t="shared" si="140"/>
        <v>1</v>
      </c>
      <c r="Y518" s="5"/>
      <c r="Z518" s="6">
        <f t="shared" si="134"/>
        <v>12</v>
      </c>
      <c r="AA518" s="2">
        <v>6</v>
      </c>
      <c r="AB518" s="2">
        <v>2</v>
      </c>
      <c r="AC518" s="2">
        <v>2</v>
      </c>
      <c r="AD518" s="2">
        <v>0</v>
      </c>
      <c r="AE518" s="2">
        <v>2</v>
      </c>
      <c r="AF518" s="2">
        <f t="shared" si="141"/>
        <v>8</v>
      </c>
      <c r="AG518" s="2">
        <f t="shared" si="142"/>
        <v>2</v>
      </c>
      <c r="AH518" s="2">
        <f t="shared" si="143"/>
        <v>2</v>
      </c>
      <c r="AJ518" s="5"/>
      <c r="AK518" s="2">
        <f t="shared" si="132"/>
        <v>12</v>
      </c>
      <c r="AL518" s="2">
        <v>7</v>
      </c>
      <c r="AM518" s="2">
        <v>4</v>
      </c>
      <c r="AN518" s="2">
        <v>1</v>
      </c>
      <c r="AO518" s="2">
        <v>0</v>
      </c>
      <c r="AP518" s="2">
        <v>0</v>
      </c>
      <c r="AQ518" s="2">
        <f t="shared" si="135"/>
        <v>11</v>
      </c>
      <c r="AR518" s="2">
        <f t="shared" si="136"/>
        <v>1</v>
      </c>
      <c r="AS518" s="2">
        <f t="shared" si="137"/>
        <v>0</v>
      </c>
      <c r="AV518" s="6">
        <f t="shared" si="128"/>
        <v>15</v>
      </c>
      <c r="AW518" s="2">
        <v>9</v>
      </c>
      <c r="AX518" s="2">
        <v>3</v>
      </c>
      <c r="AY518" s="2">
        <v>2</v>
      </c>
      <c r="AZ518" s="2">
        <v>0</v>
      </c>
      <c r="BA518" s="2">
        <v>1</v>
      </c>
      <c r="BB518" s="2">
        <f t="shared" si="129"/>
        <v>12</v>
      </c>
      <c r="BC518" s="2">
        <f t="shared" si="130"/>
        <v>2</v>
      </c>
      <c r="BD518" s="2">
        <f t="shared" si="131"/>
        <v>1</v>
      </c>
      <c r="BF518" s="5"/>
    </row>
    <row r="519" spans="7:58" x14ac:dyDescent="0.35">
      <c r="G519" s="79" t="s">
        <v>3</v>
      </c>
      <c r="H519" s="82" t="s">
        <v>128</v>
      </c>
      <c r="I519" s="79" t="s">
        <v>116</v>
      </c>
      <c r="J519" s="79" t="s">
        <v>117</v>
      </c>
      <c r="K519" s="79" t="s">
        <v>130</v>
      </c>
      <c r="L519" s="79" t="s">
        <v>130</v>
      </c>
      <c r="M519" s="2" t="s">
        <v>3</v>
      </c>
      <c r="N519" s="2">
        <v>8</v>
      </c>
      <c r="O519" s="6">
        <f t="shared" si="133"/>
        <v>16</v>
      </c>
      <c r="P519" s="2">
        <v>4</v>
      </c>
      <c r="Q519" s="2">
        <v>4</v>
      </c>
      <c r="R519" s="2">
        <v>1</v>
      </c>
      <c r="S519" s="2">
        <v>7</v>
      </c>
      <c r="T519" s="2">
        <v>0</v>
      </c>
      <c r="U519" s="2">
        <f t="shared" si="138"/>
        <v>8</v>
      </c>
      <c r="V519" s="2">
        <f t="shared" si="139"/>
        <v>1</v>
      </c>
      <c r="W519" s="2">
        <f t="shared" si="140"/>
        <v>7</v>
      </c>
      <c r="Y519" s="5"/>
      <c r="Z519" s="6">
        <f t="shared" si="134"/>
        <v>12</v>
      </c>
      <c r="AA519" s="2">
        <v>1</v>
      </c>
      <c r="AB519" s="2">
        <v>2</v>
      </c>
      <c r="AC519" s="2">
        <v>3</v>
      </c>
      <c r="AD519" s="2">
        <v>4</v>
      </c>
      <c r="AE519" s="2">
        <v>2</v>
      </c>
      <c r="AF519" s="2">
        <f t="shared" si="141"/>
        <v>3</v>
      </c>
      <c r="AG519" s="2">
        <f t="shared" si="142"/>
        <v>3</v>
      </c>
      <c r="AH519" s="2">
        <f t="shared" si="143"/>
        <v>6</v>
      </c>
      <c r="AJ519" s="5"/>
      <c r="AK519" s="2">
        <f t="shared" si="132"/>
        <v>12</v>
      </c>
      <c r="AL519" s="2">
        <v>3</v>
      </c>
      <c r="AM519" s="2">
        <v>1</v>
      </c>
      <c r="AN519" s="2">
        <v>4</v>
      </c>
      <c r="AO519" s="2">
        <v>4</v>
      </c>
      <c r="AP519" s="2">
        <v>0</v>
      </c>
      <c r="AQ519" s="2">
        <f t="shared" si="135"/>
        <v>4</v>
      </c>
      <c r="AR519" s="2">
        <f t="shared" si="136"/>
        <v>4</v>
      </c>
      <c r="AS519" s="2">
        <f t="shared" si="137"/>
        <v>4</v>
      </c>
      <c r="AV519" s="6">
        <f t="shared" si="128"/>
        <v>15</v>
      </c>
      <c r="AW519" s="2">
        <v>5</v>
      </c>
      <c r="AX519" s="2">
        <v>4</v>
      </c>
      <c r="AY519" s="2">
        <v>2</v>
      </c>
      <c r="AZ519" s="2">
        <v>4</v>
      </c>
      <c r="BA519" s="2">
        <v>0</v>
      </c>
      <c r="BB519" s="2">
        <f t="shared" si="129"/>
        <v>9</v>
      </c>
      <c r="BC519" s="2">
        <f t="shared" si="130"/>
        <v>2</v>
      </c>
      <c r="BD519" s="2">
        <f t="shared" si="131"/>
        <v>4</v>
      </c>
      <c r="BF519" s="5"/>
    </row>
    <row r="520" spans="7:58" x14ac:dyDescent="0.35">
      <c r="G520" s="79" t="s">
        <v>3</v>
      </c>
      <c r="H520" s="82" t="s">
        <v>128</v>
      </c>
      <c r="I520" s="79" t="s">
        <v>116</v>
      </c>
      <c r="J520" s="79" t="s">
        <v>117</v>
      </c>
      <c r="K520" s="79" t="s">
        <v>130</v>
      </c>
      <c r="L520" s="79" t="s">
        <v>130</v>
      </c>
      <c r="M520" s="2" t="s">
        <v>3</v>
      </c>
      <c r="N520" s="2">
        <v>9</v>
      </c>
      <c r="O520" s="6">
        <f t="shared" si="133"/>
        <v>16</v>
      </c>
      <c r="P520" s="2">
        <v>1</v>
      </c>
      <c r="Q520" s="2">
        <v>2</v>
      </c>
      <c r="R520" s="2">
        <v>10</v>
      </c>
      <c r="S520" s="2">
        <v>3</v>
      </c>
      <c r="T520" s="2">
        <v>0</v>
      </c>
      <c r="U520" s="2">
        <f t="shared" si="138"/>
        <v>3</v>
      </c>
      <c r="V520" s="2">
        <f t="shared" si="139"/>
        <v>10</v>
      </c>
      <c r="W520" s="2">
        <f t="shared" si="140"/>
        <v>3</v>
      </c>
      <c r="Y520" s="5"/>
      <c r="Z520" s="6">
        <f t="shared" si="134"/>
        <v>12</v>
      </c>
      <c r="AA520" s="2">
        <v>1</v>
      </c>
      <c r="AB520" s="2">
        <v>0</v>
      </c>
      <c r="AC520" s="2">
        <v>3</v>
      </c>
      <c r="AD520" s="2">
        <v>4</v>
      </c>
      <c r="AE520" s="2">
        <v>4</v>
      </c>
      <c r="AF520" s="2">
        <f t="shared" si="141"/>
        <v>1</v>
      </c>
      <c r="AG520" s="2">
        <f t="shared" si="142"/>
        <v>3</v>
      </c>
      <c r="AH520" s="2">
        <f t="shared" si="143"/>
        <v>8</v>
      </c>
      <c r="AJ520" s="5"/>
      <c r="AK520" s="2">
        <f t="shared" si="132"/>
        <v>12</v>
      </c>
      <c r="AL520" s="2">
        <v>3</v>
      </c>
      <c r="AM520" s="2">
        <v>0</v>
      </c>
      <c r="AN520" s="2">
        <v>2</v>
      </c>
      <c r="AO520" s="2">
        <v>4</v>
      </c>
      <c r="AP520" s="2">
        <v>3</v>
      </c>
      <c r="AQ520" s="2">
        <f t="shared" si="135"/>
        <v>3</v>
      </c>
      <c r="AR520" s="2">
        <f t="shared" si="136"/>
        <v>2</v>
      </c>
      <c r="AS520" s="2">
        <f t="shared" si="137"/>
        <v>7</v>
      </c>
      <c r="AV520" s="6">
        <f t="shared" si="128"/>
        <v>15</v>
      </c>
      <c r="AW520" s="2">
        <v>3</v>
      </c>
      <c r="AX520" s="2">
        <v>1</v>
      </c>
      <c r="AY520" s="2">
        <v>4</v>
      </c>
      <c r="AZ520" s="2">
        <v>7</v>
      </c>
      <c r="BA520" s="2">
        <v>0</v>
      </c>
      <c r="BB520" s="2">
        <f t="shared" si="129"/>
        <v>4</v>
      </c>
      <c r="BC520" s="2">
        <f t="shared" si="130"/>
        <v>4</v>
      </c>
      <c r="BD520" s="2">
        <f t="shared" si="131"/>
        <v>7</v>
      </c>
      <c r="BF520" s="5"/>
    </row>
    <row r="521" spans="7:58" x14ac:dyDescent="0.35">
      <c r="G521" s="79" t="s">
        <v>3</v>
      </c>
      <c r="H521" s="82" t="s">
        <v>128</v>
      </c>
      <c r="I521" s="79" t="s">
        <v>116</v>
      </c>
      <c r="J521" s="79" t="s">
        <v>117</v>
      </c>
      <c r="K521" s="79" t="s">
        <v>130</v>
      </c>
      <c r="L521" s="79" t="s">
        <v>130</v>
      </c>
      <c r="M521" s="2" t="s">
        <v>67</v>
      </c>
      <c r="N521" s="2">
        <v>10</v>
      </c>
      <c r="O521" s="6">
        <f t="shared" si="133"/>
        <v>16</v>
      </c>
      <c r="P521" s="2">
        <v>7</v>
      </c>
      <c r="Q521" s="2">
        <v>6</v>
      </c>
      <c r="R521" s="2">
        <v>2</v>
      </c>
      <c r="S521" s="2">
        <v>0</v>
      </c>
      <c r="T521" s="2">
        <v>1</v>
      </c>
      <c r="U521" s="2">
        <f t="shared" si="138"/>
        <v>13</v>
      </c>
      <c r="V521" s="2">
        <f t="shared" si="139"/>
        <v>2</v>
      </c>
      <c r="W521" s="2">
        <f t="shared" si="140"/>
        <v>1</v>
      </c>
      <c r="Y521" s="5"/>
      <c r="Z521" s="6">
        <f t="shared" si="134"/>
        <v>12</v>
      </c>
      <c r="AA521" s="2">
        <v>4</v>
      </c>
      <c r="AB521" s="2">
        <v>5</v>
      </c>
      <c r="AC521" s="2">
        <v>2</v>
      </c>
      <c r="AD521" s="2">
        <v>1</v>
      </c>
      <c r="AE521" s="2">
        <v>0</v>
      </c>
      <c r="AF521" s="2">
        <f t="shared" si="141"/>
        <v>9</v>
      </c>
      <c r="AG521" s="2">
        <f t="shared" si="142"/>
        <v>2</v>
      </c>
      <c r="AH521" s="2">
        <f t="shared" si="143"/>
        <v>1</v>
      </c>
      <c r="AJ521" s="5"/>
      <c r="AK521" s="2">
        <f t="shared" si="132"/>
        <v>12</v>
      </c>
      <c r="AL521" s="2">
        <v>6</v>
      </c>
      <c r="AM521" s="2">
        <v>4</v>
      </c>
      <c r="AN521" s="2">
        <v>1</v>
      </c>
      <c r="AO521" s="2">
        <v>1</v>
      </c>
      <c r="AP521" s="2">
        <v>0</v>
      </c>
      <c r="AQ521" s="2">
        <f t="shared" si="135"/>
        <v>10</v>
      </c>
      <c r="AR521" s="2">
        <f t="shared" si="136"/>
        <v>1</v>
      </c>
      <c r="AS521" s="2">
        <f t="shared" si="137"/>
        <v>1</v>
      </c>
      <c r="AV521" s="6">
        <f t="shared" si="128"/>
        <v>15</v>
      </c>
      <c r="AW521" s="2">
        <v>7</v>
      </c>
      <c r="AX521" s="2">
        <v>3</v>
      </c>
      <c r="AY521" s="2">
        <v>5</v>
      </c>
      <c r="AZ521" s="2">
        <v>0</v>
      </c>
      <c r="BA521" s="2">
        <v>0</v>
      </c>
      <c r="BB521" s="2">
        <f t="shared" si="129"/>
        <v>10</v>
      </c>
      <c r="BC521" s="2">
        <f t="shared" si="130"/>
        <v>5</v>
      </c>
      <c r="BD521" s="2">
        <f t="shared" si="131"/>
        <v>0</v>
      </c>
      <c r="BF521" s="5"/>
    </row>
    <row r="522" spans="7:58" x14ac:dyDescent="0.35">
      <c r="G522" s="79" t="s">
        <v>3</v>
      </c>
      <c r="H522" s="82" t="s">
        <v>128</v>
      </c>
      <c r="I522" s="79" t="s">
        <v>116</v>
      </c>
      <c r="J522" s="79" t="s">
        <v>117</v>
      </c>
      <c r="K522" s="79" t="s">
        <v>130</v>
      </c>
      <c r="L522" s="79" t="s">
        <v>130</v>
      </c>
      <c r="M522" s="2" t="s">
        <v>67</v>
      </c>
      <c r="N522" s="2">
        <v>11</v>
      </c>
      <c r="O522" s="6">
        <f t="shared" si="133"/>
        <v>16</v>
      </c>
      <c r="P522" s="2">
        <v>1</v>
      </c>
      <c r="Q522" s="2">
        <v>5</v>
      </c>
      <c r="R522" s="2">
        <v>3</v>
      </c>
      <c r="S522" s="2">
        <v>5</v>
      </c>
      <c r="T522" s="2">
        <v>2</v>
      </c>
      <c r="U522" s="2">
        <f t="shared" si="138"/>
        <v>6</v>
      </c>
      <c r="V522" s="2">
        <f t="shared" si="139"/>
        <v>3</v>
      </c>
      <c r="W522" s="2">
        <f t="shared" si="140"/>
        <v>7</v>
      </c>
      <c r="Y522" s="5"/>
      <c r="Z522" s="6">
        <f t="shared" si="134"/>
        <v>12</v>
      </c>
      <c r="AA522" s="2">
        <v>2</v>
      </c>
      <c r="AB522" s="2">
        <v>1</v>
      </c>
      <c r="AC522" s="2">
        <v>2</v>
      </c>
      <c r="AD522" s="2">
        <v>3</v>
      </c>
      <c r="AE522" s="2">
        <v>4</v>
      </c>
      <c r="AF522" s="2">
        <f t="shared" si="141"/>
        <v>3</v>
      </c>
      <c r="AG522" s="2">
        <f t="shared" si="142"/>
        <v>2</v>
      </c>
      <c r="AH522" s="2">
        <f t="shared" si="143"/>
        <v>7</v>
      </c>
      <c r="AJ522" s="5"/>
      <c r="AK522" s="2">
        <f t="shared" si="132"/>
        <v>12</v>
      </c>
      <c r="AL522" s="2">
        <v>3</v>
      </c>
      <c r="AM522" s="2">
        <v>3</v>
      </c>
      <c r="AN522" s="2">
        <v>4</v>
      </c>
      <c r="AO522" s="2">
        <v>1</v>
      </c>
      <c r="AP522" s="2">
        <v>1</v>
      </c>
      <c r="AQ522" s="2">
        <f t="shared" si="135"/>
        <v>6</v>
      </c>
      <c r="AR522" s="2">
        <f t="shared" si="136"/>
        <v>4</v>
      </c>
      <c r="AS522" s="2">
        <f t="shared" si="137"/>
        <v>2</v>
      </c>
      <c r="AV522" s="6">
        <f t="shared" si="128"/>
        <v>15</v>
      </c>
      <c r="AW522" s="2">
        <v>3</v>
      </c>
      <c r="AX522" s="2">
        <v>3</v>
      </c>
      <c r="AY522" s="2">
        <v>3</v>
      </c>
      <c r="AZ522" s="2">
        <v>3</v>
      </c>
      <c r="BA522" s="2">
        <v>3</v>
      </c>
      <c r="BB522" s="2">
        <f t="shared" si="129"/>
        <v>6</v>
      </c>
      <c r="BC522" s="2">
        <f t="shared" si="130"/>
        <v>3</v>
      </c>
      <c r="BD522" s="2">
        <f t="shared" si="131"/>
        <v>6</v>
      </c>
      <c r="BF522" s="5"/>
    </row>
    <row r="523" spans="7:58" x14ac:dyDescent="0.35">
      <c r="G523" s="79" t="s">
        <v>3</v>
      </c>
      <c r="H523" s="82" t="s">
        <v>128</v>
      </c>
      <c r="I523" s="79" t="s">
        <v>116</v>
      </c>
      <c r="J523" s="79" t="s">
        <v>117</v>
      </c>
      <c r="K523" s="79" t="s">
        <v>130</v>
      </c>
      <c r="L523" s="79" t="s">
        <v>130</v>
      </c>
      <c r="M523" s="2" t="s">
        <v>67</v>
      </c>
      <c r="N523" s="2">
        <v>12</v>
      </c>
      <c r="O523" s="6">
        <f t="shared" si="133"/>
        <v>16</v>
      </c>
      <c r="P523" s="2">
        <v>1</v>
      </c>
      <c r="Q523" s="2">
        <v>7</v>
      </c>
      <c r="R523" s="2">
        <v>5</v>
      </c>
      <c r="S523" s="2">
        <v>2</v>
      </c>
      <c r="T523" s="2">
        <v>1</v>
      </c>
      <c r="U523" s="2">
        <f t="shared" si="138"/>
        <v>8</v>
      </c>
      <c r="V523" s="2">
        <f t="shared" si="139"/>
        <v>5</v>
      </c>
      <c r="W523" s="2">
        <f t="shared" si="140"/>
        <v>3</v>
      </c>
      <c r="Y523" s="5"/>
      <c r="Z523" s="6">
        <f t="shared" si="134"/>
        <v>12</v>
      </c>
      <c r="AA523" s="2">
        <v>1</v>
      </c>
      <c r="AB523" s="2">
        <v>3</v>
      </c>
      <c r="AC523" s="2">
        <v>2</v>
      </c>
      <c r="AD523" s="2">
        <v>6</v>
      </c>
      <c r="AE523" s="2">
        <v>0</v>
      </c>
      <c r="AF523" s="2">
        <f t="shared" si="141"/>
        <v>4</v>
      </c>
      <c r="AG523" s="2">
        <f t="shared" si="142"/>
        <v>2</v>
      </c>
      <c r="AH523" s="2">
        <f t="shared" si="143"/>
        <v>6</v>
      </c>
      <c r="AJ523" s="5"/>
      <c r="AK523" s="2">
        <f t="shared" si="132"/>
        <v>12</v>
      </c>
      <c r="AL523" s="2">
        <v>3</v>
      </c>
      <c r="AM523" s="2">
        <v>1</v>
      </c>
      <c r="AN523" s="2">
        <v>8</v>
      </c>
      <c r="AO523" s="2">
        <v>0</v>
      </c>
      <c r="AP523" s="2">
        <v>0</v>
      </c>
      <c r="AQ523" s="2">
        <f t="shared" si="135"/>
        <v>4</v>
      </c>
      <c r="AR523" s="2">
        <f t="shared" si="136"/>
        <v>8</v>
      </c>
      <c r="AS523" s="2">
        <f t="shared" si="137"/>
        <v>0</v>
      </c>
      <c r="AV523" s="6">
        <f t="shared" si="128"/>
        <v>15</v>
      </c>
      <c r="AW523" s="2">
        <v>4</v>
      </c>
      <c r="AX523" s="2">
        <v>4</v>
      </c>
      <c r="AY523" s="2">
        <v>6</v>
      </c>
      <c r="AZ523" s="2">
        <v>1</v>
      </c>
      <c r="BA523" s="2">
        <v>0</v>
      </c>
      <c r="BB523" s="2">
        <f t="shared" si="129"/>
        <v>8</v>
      </c>
      <c r="BC523" s="2">
        <f t="shared" si="130"/>
        <v>6</v>
      </c>
      <c r="BD523" s="2">
        <f t="shared" si="131"/>
        <v>1</v>
      </c>
      <c r="BF523" s="5"/>
    </row>
    <row r="524" spans="7:58" x14ac:dyDescent="0.35">
      <c r="G524" s="79" t="s">
        <v>3</v>
      </c>
      <c r="H524" s="82" t="s">
        <v>128</v>
      </c>
      <c r="I524" s="79" t="s">
        <v>116</v>
      </c>
      <c r="J524" s="79" t="s">
        <v>117</v>
      </c>
      <c r="K524" s="79" t="s">
        <v>130</v>
      </c>
      <c r="L524" s="79" t="s">
        <v>130</v>
      </c>
      <c r="M524" s="2" t="s">
        <v>67</v>
      </c>
      <c r="N524" s="2">
        <v>13</v>
      </c>
      <c r="O524" s="6">
        <f t="shared" si="133"/>
        <v>16</v>
      </c>
      <c r="P524" s="2">
        <v>2</v>
      </c>
      <c r="Q524" s="2">
        <v>3</v>
      </c>
      <c r="R524" s="2">
        <v>8</v>
      </c>
      <c r="S524" s="2">
        <v>3</v>
      </c>
      <c r="T524" s="2">
        <v>0</v>
      </c>
      <c r="U524" s="2">
        <f t="shared" si="138"/>
        <v>5</v>
      </c>
      <c r="V524" s="2">
        <f t="shared" si="139"/>
        <v>8</v>
      </c>
      <c r="W524" s="2">
        <f t="shared" si="140"/>
        <v>3</v>
      </c>
      <c r="Y524" s="5"/>
      <c r="Z524" s="6">
        <f t="shared" si="134"/>
        <v>12</v>
      </c>
      <c r="AA524" s="2">
        <v>1</v>
      </c>
      <c r="AB524" s="2">
        <v>0</v>
      </c>
      <c r="AC524" s="2">
        <v>7</v>
      </c>
      <c r="AD524" s="2">
        <v>2</v>
      </c>
      <c r="AE524" s="2">
        <v>2</v>
      </c>
      <c r="AF524" s="2">
        <f t="shared" si="141"/>
        <v>1</v>
      </c>
      <c r="AG524" s="2">
        <f t="shared" si="142"/>
        <v>7</v>
      </c>
      <c r="AH524" s="2">
        <f t="shared" si="143"/>
        <v>4</v>
      </c>
      <c r="AJ524" s="5"/>
      <c r="AK524" s="2">
        <f t="shared" si="132"/>
        <v>12</v>
      </c>
      <c r="AL524" s="2">
        <v>3</v>
      </c>
      <c r="AM524" s="2">
        <v>1</v>
      </c>
      <c r="AN524" s="2">
        <v>6</v>
      </c>
      <c r="AO524" s="2">
        <v>2</v>
      </c>
      <c r="AP524" s="2">
        <v>0</v>
      </c>
      <c r="AQ524" s="2">
        <f t="shared" si="135"/>
        <v>4</v>
      </c>
      <c r="AR524" s="2">
        <f t="shared" si="136"/>
        <v>6</v>
      </c>
      <c r="AS524" s="2">
        <f t="shared" si="137"/>
        <v>2</v>
      </c>
      <c r="AV524" s="6">
        <f t="shared" si="128"/>
        <v>15</v>
      </c>
      <c r="AW524" s="2">
        <v>5</v>
      </c>
      <c r="AX524" s="2">
        <v>1</v>
      </c>
      <c r="AY524" s="2">
        <v>4</v>
      </c>
      <c r="AZ524" s="2">
        <v>5</v>
      </c>
      <c r="BA524" s="2">
        <v>0</v>
      </c>
      <c r="BB524" s="2">
        <f t="shared" si="129"/>
        <v>6</v>
      </c>
      <c r="BC524" s="2">
        <f t="shared" si="130"/>
        <v>4</v>
      </c>
      <c r="BD524" s="2">
        <f t="shared" si="131"/>
        <v>5</v>
      </c>
      <c r="BF524" s="5"/>
    </row>
    <row r="525" spans="7:58" x14ac:dyDescent="0.35">
      <c r="G525" s="79" t="s">
        <v>3</v>
      </c>
      <c r="H525" s="82" t="s">
        <v>128</v>
      </c>
      <c r="I525" s="79" t="s">
        <v>116</v>
      </c>
      <c r="J525" s="79" t="s">
        <v>117</v>
      </c>
      <c r="K525" s="79" t="s">
        <v>130</v>
      </c>
      <c r="L525" s="79" t="s">
        <v>130</v>
      </c>
      <c r="M525" s="2" t="s">
        <v>67</v>
      </c>
      <c r="N525" s="2">
        <v>14</v>
      </c>
      <c r="O525" s="6">
        <f t="shared" si="133"/>
        <v>16</v>
      </c>
      <c r="P525" s="2">
        <v>2</v>
      </c>
      <c r="Q525" s="2">
        <v>2</v>
      </c>
      <c r="R525" s="2">
        <v>8</v>
      </c>
      <c r="S525" s="2">
        <v>2</v>
      </c>
      <c r="T525" s="2">
        <v>2</v>
      </c>
      <c r="U525" s="2">
        <f t="shared" si="138"/>
        <v>4</v>
      </c>
      <c r="V525" s="2">
        <f t="shared" si="139"/>
        <v>8</v>
      </c>
      <c r="W525" s="2">
        <f t="shared" si="140"/>
        <v>4</v>
      </c>
      <c r="Y525" s="5"/>
      <c r="Z525" s="6">
        <f t="shared" si="134"/>
        <v>12</v>
      </c>
      <c r="AA525" s="2">
        <v>1</v>
      </c>
      <c r="AB525" s="2">
        <v>0</v>
      </c>
      <c r="AC525" s="2">
        <v>4</v>
      </c>
      <c r="AD525" s="2">
        <v>5</v>
      </c>
      <c r="AE525" s="2">
        <v>2</v>
      </c>
      <c r="AF525" s="2">
        <f t="shared" si="141"/>
        <v>1</v>
      </c>
      <c r="AG525" s="2">
        <f t="shared" si="142"/>
        <v>4</v>
      </c>
      <c r="AH525" s="2">
        <f t="shared" si="143"/>
        <v>7</v>
      </c>
      <c r="AJ525" s="5"/>
      <c r="AK525" s="2">
        <f t="shared" si="132"/>
        <v>12</v>
      </c>
      <c r="AL525" s="2">
        <v>2</v>
      </c>
      <c r="AM525" s="2">
        <v>2</v>
      </c>
      <c r="AN525" s="2">
        <v>6</v>
      </c>
      <c r="AO525" s="2">
        <v>2</v>
      </c>
      <c r="AP525" s="2">
        <v>0</v>
      </c>
      <c r="AQ525" s="2">
        <f t="shared" si="135"/>
        <v>4</v>
      </c>
      <c r="AR525" s="2">
        <f t="shared" si="136"/>
        <v>6</v>
      </c>
      <c r="AS525" s="2">
        <f t="shared" si="137"/>
        <v>2</v>
      </c>
      <c r="AV525" s="6">
        <f t="shared" si="128"/>
        <v>15</v>
      </c>
      <c r="AW525" s="2">
        <v>4</v>
      </c>
      <c r="AX525" s="2">
        <v>2</v>
      </c>
      <c r="AY525" s="2">
        <v>5</v>
      </c>
      <c r="AZ525" s="2">
        <v>3</v>
      </c>
      <c r="BA525" s="2">
        <v>1</v>
      </c>
      <c r="BB525" s="2">
        <f t="shared" si="129"/>
        <v>6</v>
      </c>
      <c r="BC525" s="2">
        <f t="shared" si="130"/>
        <v>5</v>
      </c>
      <c r="BD525" s="2">
        <f t="shared" si="131"/>
        <v>4</v>
      </c>
      <c r="BF525" s="5"/>
    </row>
    <row r="526" spans="7:58" x14ac:dyDescent="0.35">
      <c r="G526" s="79" t="s">
        <v>3</v>
      </c>
      <c r="H526" s="82" t="s">
        <v>128</v>
      </c>
      <c r="I526" s="79" t="s">
        <v>116</v>
      </c>
      <c r="J526" s="79" t="s">
        <v>117</v>
      </c>
      <c r="K526" s="79" t="s">
        <v>130</v>
      </c>
      <c r="L526" s="79" t="s">
        <v>130</v>
      </c>
      <c r="M526" s="2" t="s">
        <v>67</v>
      </c>
      <c r="N526" s="2">
        <v>15</v>
      </c>
      <c r="O526" s="6">
        <f t="shared" si="133"/>
        <v>16</v>
      </c>
      <c r="P526" s="2">
        <v>1</v>
      </c>
      <c r="Q526" s="2">
        <v>5</v>
      </c>
      <c r="R526" s="2">
        <v>8</v>
      </c>
      <c r="S526" s="2">
        <v>2</v>
      </c>
      <c r="T526" s="2">
        <v>0</v>
      </c>
      <c r="U526" s="2">
        <f t="shared" si="138"/>
        <v>6</v>
      </c>
      <c r="V526" s="2">
        <f t="shared" si="139"/>
        <v>8</v>
      </c>
      <c r="W526" s="2">
        <f t="shared" si="140"/>
        <v>2</v>
      </c>
      <c r="Y526" s="5"/>
      <c r="Z526" s="6">
        <f t="shared" si="134"/>
        <v>12</v>
      </c>
      <c r="AA526" s="2">
        <v>2</v>
      </c>
      <c r="AB526" s="2">
        <v>2</v>
      </c>
      <c r="AC526" s="2">
        <v>2</v>
      </c>
      <c r="AD526" s="2">
        <v>4</v>
      </c>
      <c r="AE526" s="2">
        <v>2</v>
      </c>
      <c r="AF526" s="2">
        <f t="shared" si="141"/>
        <v>4</v>
      </c>
      <c r="AG526" s="2">
        <f t="shared" si="142"/>
        <v>2</v>
      </c>
      <c r="AH526" s="2">
        <f t="shared" si="143"/>
        <v>6</v>
      </c>
      <c r="AJ526" s="5"/>
      <c r="AK526" s="2">
        <f t="shared" si="132"/>
        <v>12</v>
      </c>
      <c r="AL526" s="2">
        <v>2</v>
      </c>
      <c r="AM526" s="2">
        <v>3</v>
      </c>
      <c r="AN526" s="2">
        <v>5</v>
      </c>
      <c r="AO526" s="2">
        <v>2</v>
      </c>
      <c r="AP526" s="2">
        <v>0</v>
      </c>
      <c r="AQ526" s="2">
        <f t="shared" si="135"/>
        <v>5</v>
      </c>
      <c r="AR526" s="2">
        <f t="shared" si="136"/>
        <v>5</v>
      </c>
      <c r="AS526" s="2">
        <f t="shared" si="137"/>
        <v>2</v>
      </c>
      <c r="AV526" s="6">
        <f t="shared" si="128"/>
        <v>15</v>
      </c>
      <c r="AW526" s="2">
        <v>7</v>
      </c>
      <c r="AX526" s="2">
        <v>2</v>
      </c>
      <c r="AY526" s="2">
        <v>3</v>
      </c>
      <c r="AZ526" s="2">
        <v>3</v>
      </c>
      <c r="BA526" s="2">
        <v>0</v>
      </c>
      <c r="BB526" s="2">
        <f t="shared" si="129"/>
        <v>9</v>
      </c>
      <c r="BC526" s="2">
        <f t="shared" si="130"/>
        <v>3</v>
      </c>
      <c r="BD526" s="2">
        <f t="shared" si="131"/>
        <v>3</v>
      </c>
      <c r="BF526" s="5"/>
    </row>
    <row r="527" spans="7:58" x14ac:dyDescent="0.35">
      <c r="G527" s="79" t="s">
        <v>3</v>
      </c>
      <c r="H527" s="82" t="s">
        <v>128</v>
      </c>
      <c r="I527" s="79" t="s">
        <v>116</v>
      </c>
      <c r="J527" s="79" t="s">
        <v>117</v>
      </c>
      <c r="K527" s="79" t="s">
        <v>130</v>
      </c>
      <c r="L527" s="79" t="s">
        <v>130</v>
      </c>
      <c r="M527" s="2" t="s">
        <v>67</v>
      </c>
      <c r="N527" s="2">
        <v>16</v>
      </c>
      <c r="O527" s="6">
        <f t="shared" si="133"/>
        <v>16</v>
      </c>
      <c r="P527" s="2">
        <v>2</v>
      </c>
      <c r="Q527" s="2">
        <v>4</v>
      </c>
      <c r="R527" s="2">
        <v>6</v>
      </c>
      <c r="S527" s="2">
        <v>4</v>
      </c>
      <c r="T527" s="2">
        <v>0</v>
      </c>
      <c r="U527" s="2">
        <f t="shared" si="138"/>
        <v>6</v>
      </c>
      <c r="V527" s="2">
        <f t="shared" si="139"/>
        <v>6</v>
      </c>
      <c r="W527" s="2">
        <f t="shared" si="140"/>
        <v>4</v>
      </c>
      <c r="Y527" s="5"/>
      <c r="Z527" s="6">
        <f t="shared" si="134"/>
        <v>12</v>
      </c>
      <c r="AA527" s="2">
        <v>2</v>
      </c>
      <c r="AB527" s="2">
        <v>1</v>
      </c>
      <c r="AC527" s="2">
        <v>4</v>
      </c>
      <c r="AD527" s="2">
        <v>4</v>
      </c>
      <c r="AE527" s="2">
        <v>1</v>
      </c>
      <c r="AF527" s="2">
        <f t="shared" si="141"/>
        <v>3</v>
      </c>
      <c r="AG527" s="2">
        <f t="shared" si="142"/>
        <v>4</v>
      </c>
      <c r="AH527" s="2">
        <f t="shared" si="143"/>
        <v>5</v>
      </c>
      <c r="AJ527" s="5"/>
      <c r="AK527" s="2">
        <f t="shared" si="132"/>
        <v>12</v>
      </c>
      <c r="AL527" s="2">
        <v>3</v>
      </c>
      <c r="AM527" s="2">
        <v>4</v>
      </c>
      <c r="AN527" s="2">
        <v>4</v>
      </c>
      <c r="AO527" s="2">
        <v>0</v>
      </c>
      <c r="AP527" s="2">
        <v>1</v>
      </c>
      <c r="AQ527" s="2">
        <f t="shared" si="135"/>
        <v>7</v>
      </c>
      <c r="AR527" s="2">
        <f t="shared" si="136"/>
        <v>4</v>
      </c>
      <c r="AS527" s="2">
        <f t="shared" si="137"/>
        <v>1</v>
      </c>
      <c r="AV527" s="6">
        <f t="shared" si="128"/>
        <v>15</v>
      </c>
      <c r="AW527" s="2">
        <v>5</v>
      </c>
      <c r="AX527" s="2">
        <v>3</v>
      </c>
      <c r="AY527" s="2">
        <v>5</v>
      </c>
      <c r="AZ527" s="2">
        <v>1</v>
      </c>
      <c r="BA527" s="2">
        <v>1</v>
      </c>
      <c r="BB527" s="2">
        <f t="shared" si="129"/>
        <v>8</v>
      </c>
      <c r="BC527" s="2">
        <f t="shared" si="130"/>
        <v>5</v>
      </c>
      <c r="BD527" s="2">
        <f t="shared" si="131"/>
        <v>2</v>
      </c>
      <c r="BF527" s="5"/>
    </row>
    <row r="528" spans="7:58" x14ac:dyDescent="0.35">
      <c r="G528" s="79" t="s">
        <v>3</v>
      </c>
      <c r="H528" s="82" t="s">
        <v>128</v>
      </c>
      <c r="I528" s="79" t="s">
        <v>116</v>
      </c>
      <c r="J528" s="79" t="s">
        <v>117</v>
      </c>
      <c r="K528" s="79" t="s">
        <v>130</v>
      </c>
      <c r="L528" s="79" t="s">
        <v>130</v>
      </c>
      <c r="M528" s="2" t="s">
        <v>67</v>
      </c>
      <c r="N528" s="2">
        <v>17</v>
      </c>
      <c r="O528" s="6">
        <f t="shared" si="133"/>
        <v>16</v>
      </c>
      <c r="P528" s="2">
        <v>1</v>
      </c>
      <c r="Q528" s="2">
        <v>0</v>
      </c>
      <c r="R528" s="2">
        <v>6</v>
      </c>
      <c r="S528" s="2">
        <v>5</v>
      </c>
      <c r="T528" s="2">
        <v>4</v>
      </c>
      <c r="U528" s="2">
        <f t="shared" si="138"/>
        <v>1</v>
      </c>
      <c r="V528" s="2">
        <f t="shared" si="139"/>
        <v>6</v>
      </c>
      <c r="W528" s="2">
        <f t="shared" si="140"/>
        <v>9</v>
      </c>
      <c r="Y528" s="5"/>
      <c r="Z528" s="6">
        <f t="shared" si="134"/>
        <v>12</v>
      </c>
      <c r="AA528" s="2">
        <v>1</v>
      </c>
      <c r="AB528" s="2">
        <v>1</v>
      </c>
      <c r="AC528" s="2">
        <v>5</v>
      </c>
      <c r="AD528" s="2">
        <v>3</v>
      </c>
      <c r="AE528" s="2">
        <v>2</v>
      </c>
      <c r="AF528" s="2">
        <f t="shared" si="141"/>
        <v>2</v>
      </c>
      <c r="AG528" s="2">
        <f t="shared" si="142"/>
        <v>5</v>
      </c>
      <c r="AH528" s="2">
        <f t="shared" si="143"/>
        <v>5</v>
      </c>
      <c r="AJ528" s="5"/>
      <c r="AK528" s="2">
        <f t="shared" si="132"/>
        <v>12</v>
      </c>
      <c r="AL528" s="2">
        <v>3</v>
      </c>
      <c r="AM528" s="2">
        <v>1</v>
      </c>
      <c r="AN528" s="2">
        <v>5</v>
      </c>
      <c r="AO528" s="2">
        <v>3</v>
      </c>
      <c r="AP528" s="2">
        <v>0</v>
      </c>
      <c r="AQ528" s="2">
        <f t="shared" si="135"/>
        <v>4</v>
      </c>
      <c r="AR528" s="2">
        <f t="shared" si="136"/>
        <v>5</v>
      </c>
      <c r="AS528" s="2">
        <f t="shared" si="137"/>
        <v>3</v>
      </c>
      <c r="AV528" s="6">
        <f t="shared" si="128"/>
        <v>15</v>
      </c>
      <c r="AW528" s="2">
        <v>4</v>
      </c>
      <c r="AX528" s="2">
        <v>2</v>
      </c>
      <c r="AY528" s="2">
        <v>6</v>
      </c>
      <c r="AZ528" s="2">
        <v>3</v>
      </c>
      <c r="BA528" s="2">
        <v>0</v>
      </c>
      <c r="BB528" s="2">
        <f t="shared" si="129"/>
        <v>6</v>
      </c>
      <c r="BC528" s="2">
        <f t="shared" si="130"/>
        <v>6</v>
      </c>
      <c r="BD528" s="2">
        <f t="shared" si="131"/>
        <v>3</v>
      </c>
      <c r="BF528" s="5"/>
    </row>
    <row r="529" spans="7:58" x14ac:dyDescent="0.35">
      <c r="G529" s="79" t="s">
        <v>3</v>
      </c>
      <c r="H529" s="82" t="s">
        <v>128</v>
      </c>
      <c r="I529" s="79" t="s">
        <v>116</v>
      </c>
      <c r="J529" s="79" t="s">
        <v>117</v>
      </c>
      <c r="K529" s="79" t="s">
        <v>130</v>
      </c>
      <c r="L529" s="79" t="s">
        <v>130</v>
      </c>
      <c r="M529" s="2" t="s">
        <v>67</v>
      </c>
      <c r="N529" s="2">
        <v>18</v>
      </c>
      <c r="O529" s="6">
        <f t="shared" si="133"/>
        <v>16</v>
      </c>
      <c r="P529" s="2">
        <v>2</v>
      </c>
      <c r="Q529" s="2">
        <v>5</v>
      </c>
      <c r="R529" s="2">
        <v>5</v>
      </c>
      <c r="S529" s="2">
        <v>3</v>
      </c>
      <c r="T529" s="2">
        <v>1</v>
      </c>
      <c r="U529" s="2">
        <f t="shared" si="138"/>
        <v>7</v>
      </c>
      <c r="V529" s="2">
        <f t="shared" si="139"/>
        <v>5</v>
      </c>
      <c r="W529" s="2">
        <f t="shared" si="140"/>
        <v>4</v>
      </c>
      <c r="Y529" s="5"/>
      <c r="Z529" s="6">
        <f t="shared" si="134"/>
        <v>12</v>
      </c>
      <c r="AA529" s="2">
        <v>2</v>
      </c>
      <c r="AB529" s="2">
        <v>2</v>
      </c>
      <c r="AC529" s="2">
        <v>4</v>
      </c>
      <c r="AD529" s="2">
        <v>3</v>
      </c>
      <c r="AE529" s="2">
        <v>1</v>
      </c>
      <c r="AF529" s="2">
        <f t="shared" si="141"/>
        <v>4</v>
      </c>
      <c r="AG529" s="2">
        <f t="shared" si="142"/>
        <v>4</v>
      </c>
      <c r="AH529" s="2">
        <f t="shared" si="143"/>
        <v>4</v>
      </c>
      <c r="AJ529" s="5"/>
      <c r="AK529" s="2">
        <f t="shared" si="132"/>
        <v>12</v>
      </c>
      <c r="AL529" s="2">
        <v>2</v>
      </c>
      <c r="AM529" s="2">
        <v>3</v>
      </c>
      <c r="AN529" s="2">
        <v>3</v>
      </c>
      <c r="AO529" s="2">
        <v>3</v>
      </c>
      <c r="AP529" s="2">
        <v>1</v>
      </c>
      <c r="AQ529" s="2">
        <f t="shared" si="135"/>
        <v>5</v>
      </c>
      <c r="AR529" s="2">
        <f t="shared" si="136"/>
        <v>3</v>
      </c>
      <c r="AS529" s="2">
        <f t="shared" si="137"/>
        <v>4</v>
      </c>
      <c r="AV529" s="6">
        <f t="shared" si="128"/>
        <v>15</v>
      </c>
      <c r="AW529" s="2">
        <v>2</v>
      </c>
      <c r="AX529" s="2">
        <v>1</v>
      </c>
      <c r="AY529" s="2">
        <v>7</v>
      </c>
      <c r="AZ529" s="2">
        <v>4</v>
      </c>
      <c r="BA529" s="2">
        <v>1</v>
      </c>
      <c r="BB529" s="2">
        <f t="shared" si="129"/>
        <v>3</v>
      </c>
      <c r="BC529" s="2">
        <f t="shared" si="130"/>
        <v>7</v>
      </c>
      <c r="BD529" s="2">
        <f t="shared" si="131"/>
        <v>5</v>
      </c>
      <c r="BF529" s="5"/>
    </row>
    <row r="530" spans="7:58" x14ac:dyDescent="0.35">
      <c r="G530" s="79" t="s">
        <v>3</v>
      </c>
      <c r="H530" s="82" t="s">
        <v>128</v>
      </c>
      <c r="I530" s="79" t="s">
        <v>116</v>
      </c>
      <c r="J530" s="79" t="s">
        <v>117</v>
      </c>
      <c r="K530" s="79" t="s">
        <v>130</v>
      </c>
      <c r="L530" s="79" t="s">
        <v>130</v>
      </c>
      <c r="M530" s="2" t="s">
        <v>76</v>
      </c>
      <c r="N530" s="2">
        <v>19</v>
      </c>
      <c r="O530" s="6">
        <f t="shared" si="133"/>
        <v>16</v>
      </c>
      <c r="P530" s="2">
        <v>6</v>
      </c>
      <c r="Q530" s="2">
        <v>4</v>
      </c>
      <c r="R530" s="2">
        <v>4</v>
      </c>
      <c r="S530" s="2">
        <v>1</v>
      </c>
      <c r="T530" s="2">
        <v>1</v>
      </c>
      <c r="U530" s="2">
        <f t="shared" si="138"/>
        <v>10</v>
      </c>
      <c r="V530" s="2">
        <f t="shared" si="139"/>
        <v>4</v>
      </c>
      <c r="W530" s="2">
        <f t="shared" si="140"/>
        <v>2</v>
      </c>
      <c r="Y530" s="5"/>
      <c r="Z530" s="6">
        <f t="shared" si="134"/>
        <v>12</v>
      </c>
      <c r="AA530" s="2">
        <v>2</v>
      </c>
      <c r="AB530" s="2">
        <v>2</v>
      </c>
      <c r="AC530" s="2">
        <v>2</v>
      </c>
      <c r="AD530" s="2">
        <v>4</v>
      </c>
      <c r="AE530" s="2">
        <v>2</v>
      </c>
      <c r="AF530" s="2">
        <f t="shared" si="141"/>
        <v>4</v>
      </c>
      <c r="AG530" s="2">
        <f t="shared" si="142"/>
        <v>2</v>
      </c>
      <c r="AH530" s="2">
        <f t="shared" si="143"/>
        <v>6</v>
      </c>
      <c r="AJ530" s="5"/>
      <c r="AK530" s="2">
        <f t="shared" si="132"/>
        <v>12</v>
      </c>
      <c r="AL530" s="2">
        <v>3</v>
      </c>
      <c r="AM530" s="2">
        <v>3</v>
      </c>
      <c r="AN530" s="2">
        <v>1</v>
      </c>
      <c r="AO530" s="2">
        <v>4</v>
      </c>
      <c r="AP530" s="2">
        <v>1</v>
      </c>
      <c r="AQ530" s="2">
        <f t="shared" si="135"/>
        <v>6</v>
      </c>
      <c r="AR530" s="2">
        <f t="shared" si="136"/>
        <v>1</v>
      </c>
      <c r="AS530" s="2">
        <f t="shared" si="137"/>
        <v>5</v>
      </c>
      <c r="AV530" s="6">
        <f t="shared" si="128"/>
        <v>15</v>
      </c>
      <c r="AW530" s="2">
        <v>8</v>
      </c>
      <c r="AX530" s="2">
        <v>5</v>
      </c>
      <c r="AY530" s="2">
        <v>2</v>
      </c>
      <c r="AZ530" s="2">
        <v>0</v>
      </c>
      <c r="BA530" s="2">
        <v>0</v>
      </c>
      <c r="BB530" s="2">
        <f t="shared" si="129"/>
        <v>13</v>
      </c>
      <c r="BC530" s="2">
        <f t="shared" si="130"/>
        <v>2</v>
      </c>
      <c r="BD530" s="2">
        <f t="shared" si="131"/>
        <v>0</v>
      </c>
      <c r="BF530" s="5"/>
    </row>
    <row r="531" spans="7:58" x14ac:dyDescent="0.35">
      <c r="G531" s="79" t="s">
        <v>3</v>
      </c>
      <c r="H531" s="82" t="s">
        <v>128</v>
      </c>
      <c r="I531" s="79" t="s">
        <v>116</v>
      </c>
      <c r="J531" s="79" t="s">
        <v>117</v>
      </c>
      <c r="K531" s="79" t="s">
        <v>130</v>
      </c>
      <c r="L531" s="79" t="s">
        <v>130</v>
      </c>
      <c r="M531" s="2" t="s">
        <v>76</v>
      </c>
      <c r="N531" s="2">
        <v>20</v>
      </c>
      <c r="O531" s="6">
        <f t="shared" si="133"/>
        <v>16</v>
      </c>
      <c r="P531" s="2">
        <v>5</v>
      </c>
      <c r="Q531" s="2">
        <v>2</v>
      </c>
      <c r="R531" s="2">
        <v>3</v>
      </c>
      <c r="S531" s="2">
        <v>4</v>
      </c>
      <c r="T531" s="2">
        <v>2</v>
      </c>
      <c r="U531" s="2">
        <f t="shared" si="138"/>
        <v>7</v>
      </c>
      <c r="V531" s="2">
        <f t="shared" si="139"/>
        <v>3</v>
      </c>
      <c r="W531" s="2">
        <f t="shared" si="140"/>
        <v>6</v>
      </c>
      <c r="Y531" s="5"/>
      <c r="Z531" s="6">
        <f t="shared" si="134"/>
        <v>12</v>
      </c>
      <c r="AA531" s="2">
        <v>2</v>
      </c>
      <c r="AB531" s="2">
        <v>1</v>
      </c>
      <c r="AC531" s="2">
        <v>3</v>
      </c>
      <c r="AD531" s="2">
        <v>3</v>
      </c>
      <c r="AE531" s="2">
        <v>3</v>
      </c>
      <c r="AF531" s="2">
        <f t="shared" si="141"/>
        <v>3</v>
      </c>
      <c r="AG531" s="2">
        <f t="shared" si="142"/>
        <v>3</v>
      </c>
      <c r="AH531" s="2">
        <f t="shared" si="143"/>
        <v>6</v>
      </c>
      <c r="AJ531" s="5"/>
      <c r="AK531" s="2">
        <f t="shared" si="132"/>
        <v>12</v>
      </c>
      <c r="AL531" s="2">
        <v>3</v>
      </c>
      <c r="AM531" s="2">
        <v>0</v>
      </c>
      <c r="AN531" s="2">
        <v>3</v>
      </c>
      <c r="AO531" s="2">
        <v>3</v>
      </c>
      <c r="AP531" s="2">
        <v>3</v>
      </c>
      <c r="AQ531" s="2">
        <f t="shared" si="135"/>
        <v>3</v>
      </c>
      <c r="AR531" s="2">
        <f t="shared" si="136"/>
        <v>3</v>
      </c>
      <c r="AS531" s="2">
        <f t="shared" si="137"/>
        <v>6</v>
      </c>
      <c r="AV531" s="6">
        <f t="shared" si="128"/>
        <v>15</v>
      </c>
      <c r="AW531" s="2">
        <v>7</v>
      </c>
      <c r="AX531" s="2">
        <v>3</v>
      </c>
      <c r="AY531" s="2">
        <v>4</v>
      </c>
      <c r="AZ531" s="2">
        <v>0</v>
      </c>
      <c r="BA531" s="2">
        <v>1</v>
      </c>
      <c r="BB531" s="2">
        <f t="shared" si="129"/>
        <v>10</v>
      </c>
      <c r="BC531" s="2">
        <f t="shared" si="130"/>
        <v>4</v>
      </c>
      <c r="BD531" s="2">
        <f t="shared" si="131"/>
        <v>1</v>
      </c>
      <c r="BF531" s="5"/>
    </row>
    <row r="532" spans="7:58" x14ac:dyDescent="0.35">
      <c r="G532" s="79" t="s">
        <v>3</v>
      </c>
      <c r="H532" s="82" t="s">
        <v>128</v>
      </c>
      <c r="I532" s="79" t="s">
        <v>116</v>
      </c>
      <c r="J532" s="79" t="s">
        <v>117</v>
      </c>
      <c r="K532" s="79" t="s">
        <v>130</v>
      </c>
      <c r="L532" s="79" t="s">
        <v>130</v>
      </c>
      <c r="M532" s="2" t="s">
        <v>76</v>
      </c>
      <c r="N532" s="2">
        <v>21</v>
      </c>
      <c r="O532" s="6">
        <f t="shared" si="133"/>
        <v>16</v>
      </c>
      <c r="P532" s="2">
        <v>3</v>
      </c>
      <c r="Q532" s="2">
        <v>7</v>
      </c>
      <c r="R532" s="2">
        <v>2</v>
      </c>
      <c r="S532" s="2">
        <v>4</v>
      </c>
      <c r="T532" s="2">
        <v>0</v>
      </c>
      <c r="U532" s="2">
        <f t="shared" si="138"/>
        <v>10</v>
      </c>
      <c r="V532" s="2">
        <f t="shared" si="139"/>
        <v>2</v>
      </c>
      <c r="W532" s="2">
        <f t="shared" si="140"/>
        <v>4</v>
      </c>
      <c r="Y532" s="5"/>
      <c r="Z532" s="6">
        <f t="shared" si="134"/>
        <v>12</v>
      </c>
      <c r="AA532" s="2">
        <v>2</v>
      </c>
      <c r="AB532" s="2">
        <v>1</v>
      </c>
      <c r="AC532" s="2">
        <v>5</v>
      </c>
      <c r="AD532" s="2">
        <v>2</v>
      </c>
      <c r="AE532" s="2">
        <v>2</v>
      </c>
      <c r="AF532" s="2">
        <f t="shared" si="141"/>
        <v>3</v>
      </c>
      <c r="AG532" s="2">
        <f t="shared" si="142"/>
        <v>5</v>
      </c>
      <c r="AH532" s="2">
        <f t="shared" si="143"/>
        <v>4</v>
      </c>
      <c r="AJ532" s="5"/>
      <c r="AK532" s="2">
        <f t="shared" si="132"/>
        <v>12</v>
      </c>
      <c r="AL532" s="2">
        <v>4</v>
      </c>
      <c r="AM532" s="2">
        <v>2</v>
      </c>
      <c r="AN532" s="2">
        <v>4</v>
      </c>
      <c r="AO532" s="2">
        <v>1</v>
      </c>
      <c r="AP532" s="2">
        <v>1</v>
      </c>
      <c r="AQ532" s="2">
        <f t="shared" si="135"/>
        <v>6</v>
      </c>
      <c r="AR532" s="2">
        <f t="shared" si="136"/>
        <v>4</v>
      </c>
      <c r="AS532" s="2">
        <f t="shared" si="137"/>
        <v>2</v>
      </c>
      <c r="AV532" s="6">
        <f t="shared" si="128"/>
        <v>15</v>
      </c>
      <c r="AW532" s="2">
        <v>10</v>
      </c>
      <c r="AX532" s="2">
        <v>2</v>
      </c>
      <c r="AY532" s="2">
        <v>1</v>
      </c>
      <c r="AZ532" s="2">
        <v>1</v>
      </c>
      <c r="BA532" s="2">
        <v>1</v>
      </c>
      <c r="BB532" s="2">
        <f t="shared" si="129"/>
        <v>12</v>
      </c>
      <c r="BC532" s="2">
        <f t="shared" si="130"/>
        <v>1</v>
      </c>
      <c r="BD532" s="2">
        <f t="shared" si="131"/>
        <v>2</v>
      </c>
      <c r="BF532" s="5"/>
    </row>
    <row r="533" spans="7:58" x14ac:dyDescent="0.35">
      <c r="G533" s="79" t="s">
        <v>3</v>
      </c>
      <c r="H533" s="82" t="s">
        <v>128</v>
      </c>
      <c r="I533" s="79" t="s">
        <v>116</v>
      </c>
      <c r="J533" s="79" t="s">
        <v>117</v>
      </c>
      <c r="K533" s="79" t="s">
        <v>130</v>
      </c>
      <c r="L533" s="79" t="s">
        <v>130</v>
      </c>
      <c r="M533" s="2" t="s">
        <v>76</v>
      </c>
      <c r="N533" s="2">
        <v>22</v>
      </c>
      <c r="O533" s="6">
        <f t="shared" si="133"/>
        <v>16</v>
      </c>
      <c r="P533" s="2">
        <v>8</v>
      </c>
      <c r="Q533" s="2">
        <v>6</v>
      </c>
      <c r="R533" s="2">
        <v>2</v>
      </c>
      <c r="S533" s="2">
        <v>0</v>
      </c>
      <c r="T533" s="2">
        <v>0</v>
      </c>
      <c r="U533" s="2">
        <f t="shared" si="138"/>
        <v>14</v>
      </c>
      <c r="V533" s="2">
        <f t="shared" si="139"/>
        <v>2</v>
      </c>
      <c r="W533" s="2">
        <f t="shared" si="140"/>
        <v>0</v>
      </c>
      <c r="Y533" s="5"/>
      <c r="Z533" s="6">
        <f t="shared" si="134"/>
        <v>12</v>
      </c>
      <c r="AA533" s="2">
        <v>6</v>
      </c>
      <c r="AB533" s="2">
        <v>3</v>
      </c>
      <c r="AC533" s="2">
        <v>2</v>
      </c>
      <c r="AD533" s="2">
        <v>0</v>
      </c>
      <c r="AE533" s="2">
        <v>1</v>
      </c>
      <c r="AF533" s="2">
        <f t="shared" si="141"/>
        <v>9</v>
      </c>
      <c r="AG533" s="2">
        <f t="shared" si="142"/>
        <v>2</v>
      </c>
      <c r="AH533" s="2">
        <f t="shared" si="143"/>
        <v>1</v>
      </c>
      <c r="AJ533" s="5"/>
      <c r="AK533" s="2">
        <f t="shared" si="132"/>
        <v>12</v>
      </c>
      <c r="AL533" s="2">
        <v>9</v>
      </c>
      <c r="AM533" s="2">
        <v>3</v>
      </c>
      <c r="AN533" s="2">
        <v>0</v>
      </c>
      <c r="AO533" s="2">
        <v>0</v>
      </c>
      <c r="AP533" s="2">
        <v>0</v>
      </c>
      <c r="AQ533" s="2">
        <f t="shared" si="135"/>
        <v>12</v>
      </c>
      <c r="AR533" s="2">
        <f t="shared" si="136"/>
        <v>0</v>
      </c>
      <c r="AS533" s="2">
        <f t="shared" si="137"/>
        <v>0</v>
      </c>
      <c r="AV533" s="6">
        <f t="shared" si="128"/>
        <v>15</v>
      </c>
      <c r="AW533" s="2">
        <v>11</v>
      </c>
      <c r="AX533" s="2">
        <v>3</v>
      </c>
      <c r="AY533" s="2">
        <v>1</v>
      </c>
      <c r="AZ533" s="2">
        <v>0</v>
      </c>
      <c r="BA533" s="2">
        <v>0</v>
      </c>
      <c r="BB533" s="2">
        <f t="shared" si="129"/>
        <v>14</v>
      </c>
      <c r="BC533" s="2">
        <f t="shared" si="130"/>
        <v>1</v>
      </c>
      <c r="BD533" s="2">
        <f t="shared" si="131"/>
        <v>0</v>
      </c>
      <c r="BF533" s="5"/>
    </row>
    <row r="534" spans="7:58" x14ac:dyDescent="0.35">
      <c r="G534" s="79" t="s">
        <v>3</v>
      </c>
      <c r="H534" s="82" t="s">
        <v>128</v>
      </c>
      <c r="I534" s="79" t="s">
        <v>116</v>
      </c>
      <c r="J534" s="79" t="s">
        <v>117</v>
      </c>
      <c r="K534" s="79" t="s">
        <v>130</v>
      </c>
      <c r="L534" s="79" t="s">
        <v>130</v>
      </c>
      <c r="M534" s="2" t="s">
        <v>76</v>
      </c>
      <c r="N534" s="2">
        <v>23</v>
      </c>
      <c r="O534" s="6">
        <f t="shared" si="133"/>
        <v>16</v>
      </c>
      <c r="P534" s="2">
        <v>7</v>
      </c>
      <c r="Q534" s="2">
        <v>4</v>
      </c>
      <c r="R534" s="2">
        <v>4</v>
      </c>
      <c r="S534" s="2">
        <v>1</v>
      </c>
      <c r="T534" s="2">
        <v>0</v>
      </c>
      <c r="U534" s="2">
        <f t="shared" si="138"/>
        <v>11</v>
      </c>
      <c r="V534" s="2">
        <f t="shared" si="139"/>
        <v>4</v>
      </c>
      <c r="W534" s="2">
        <f t="shared" si="140"/>
        <v>1</v>
      </c>
      <c r="Y534" s="5"/>
      <c r="Z534" s="6">
        <f t="shared" si="134"/>
        <v>12</v>
      </c>
      <c r="AA534" s="2">
        <v>3</v>
      </c>
      <c r="AB534" s="2">
        <v>4</v>
      </c>
      <c r="AC534" s="2">
        <v>3</v>
      </c>
      <c r="AD534" s="2">
        <v>2</v>
      </c>
      <c r="AE534" s="2">
        <v>0</v>
      </c>
      <c r="AF534" s="2">
        <f t="shared" si="141"/>
        <v>7</v>
      </c>
      <c r="AG534" s="2">
        <f t="shared" si="142"/>
        <v>3</v>
      </c>
      <c r="AH534" s="2">
        <f t="shared" si="143"/>
        <v>2</v>
      </c>
      <c r="AJ534" s="5"/>
      <c r="AK534" s="2">
        <f t="shared" si="132"/>
        <v>12</v>
      </c>
      <c r="AL534" s="2">
        <v>5</v>
      </c>
      <c r="AM534" s="2">
        <v>4</v>
      </c>
      <c r="AN534" s="2">
        <v>2</v>
      </c>
      <c r="AO534" s="2">
        <v>1</v>
      </c>
      <c r="AP534" s="2">
        <v>0</v>
      </c>
      <c r="AQ534" s="2">
        <f t="shared" si="135"/>
        <v>9</v>
      </c>
      <c r="AR534" s="2">
        <f t="shared" si="136"/>
        <v>2</v>
      </c>
      <c r="AS534" s="2">
        <f t="shared" si="137"/>
        <v>1</v>
      </c>
      <c r="AV534" s="6">
        <f t="shared" si="128"/>
        <v>15</v>
      </c>
      <c r="AW534" s="2">
        <v>9</v>
      </c>
      <c r="AX534" s="2">
        <v>4</v>
      </c>
      <c r="AY534" s="2">
        <v>0</v>
      </c>
      <c r="AZ534" s="2">
        <v>2</v>
      </c>
      <c r="BA534" s="2">
        <v>0</v>
      </c>
      <c r="BB534" s="2">
        <f t="shared" si="129"/>
        <v>13</v>
      </c>
      <c r="BC534" s="2">
        <f t="shared" si="130"/>
        <v>0</v>
      </c>
      <c r="BD534" s="2">
        <f t="shared" si="131"/>
        <v>2</v>
      </c>
      <c r="BF534" s="5"/>
    </row>
    <row r="535" spans="7:58" x14ac:dyDescent="0.35">
      <c r="G535" s="79" t="s">
        <v>3</v>
      </c>
      <c r="H535" s="82" t="s">
        <v>128</v>
      </c>
      <c r="I535" s="79" t="s">
        <v>116</v>
      </c>
      <c r="J535" s="79" t="s">
        <v>117</v>
      </c>
      <c r="K535" s="79" t="s">
        <v>130</v>
      </c>
      <c r="L535" s="79" t="s">
        <v>130</v>
      </c>
      <c r="M535" s="2" t="s">
        <v>76</v>
      </c>
      <c r="N535" s="2">
        <v>24</v>
      </c>
      <c r="O535" s="6">
        <f t="shared" si="133"/>
        <v>16</v>
      </c>
      <c r="P535" s="2">
        <v>4</v>
      </c>
      <c r="Q535" s="2">
        <v>3</v>
      </c>
      <c r="R535" s="2">
        <v>6</v>
      </c>
      <c r="S535" s="2">
        <v>2</v>
      </c>
      <c r="T535" s="2">
        <v>1</v>
      </c>
      <c r="U535" s="2">
        <f t="shared" si="138"/>
        <v>7</v>
      </c>
      <c r="V535" s="2">
        <f t="shared" si="139"/>
        <v>6</v>
      </c>
      <c r="W535" s="2">
        <f t="shared" si="140"/>
        <v>3</v>
      </c>
      <c r="Y535" s="5"/>
      <c r="Z535" s="6">
        <f t="shared" si="134"/>
        <v>12</v>
      </c>
      <c r="AA535" s="2">
        <v>3</v>
      </c>
      <c r="AB535" s="2">
        <v>2</v>
      </c>
      <c r="AC535" s="2">
        <v>4</v>
      </c>
      <c r="AD535" s="2">
        <v>0</v>
      </c>
      <c r="AE535" s="2">
        <v>3</v>
      </c>
      <c r="AF535" s="2">
        <f t="shared" si="141"/>
        <v>5</v>
      </c>
      <c r="AG535" s="2">
        <f t="shared" si="142"/>
        <v>4</v>
      </c>
      <c r="AH535" s="2">
        <f t="shared" si="143"/>
        <v>3</v>
      </c>
      <c r="AJ535" s="5"/>
      <c r="AK535" s="2">
        <f t="shared" si="132"/>
        <v>12</v>
      </c>
      <c r="AL535" s="2">
        <v>4</v>
      </c>
      <c r="AM535" s="2">
        <v>2</v>
      </c>
      <c r="AN535" s="2">
        <v>5</v>
      </c>
      <c r="AO535" s="2">
        <v>1</v>
      </c>
      <c r="AP535" s="2">
        <v>0</v>
      </c>
      <c r="AQ535" s="2">
        <f t="shared" si="135"/>
        <v>6</v>
      </c>
      <c r="AR535" s="2">
        <f t="shared" si="136"/>
        <v>5</v>
      </c>
      <c r="AS535" s="2">
        <f t="shared" si="137"/>
        <v>1</v>
      </c>
      <c r="AV535" s="6">
        <f t="shared" si="128"/>
        <v>15</v>
      </c>
      <c r="AW535" s="2">
        <v>7</v>
      </c>
      <c r="AX535" s="2">
        <v>5</v>
      </c>
      <c r="AY535" s="2">
        <v>1</v>
      </c>
      <c r="AZ535" s="2">
        <v>2</v>
      </c>
      <c r="BA535" s="2">
        <v>0</v>
      </c>
      <c r="BB535" s="2">
        <f t="shared" si="129"/>
        <v>12</v>
      </c>
      <c r="BC535" s="2">
        <f t="shared" si="130"/>
        <v>1</v>
      </c>
      <c r="BD535" s="2">
        <f t="shared" si="131"/>
        <v>2</v>
      </c>
      <c r="BF535" s="5"/>
    </row>
    <row r="536" spans="7:58" x14ac:dyDescent="0.35">
      <c r="G536" s="79" t="s">
        <v>3</v>
      </c>
      <c r="H536" s="82" t="s">
        <v>128</v>
      </c>
      <c r="I536" s="79" t="s">
        <v>116</v>
      </c>
      <c r="J536" s="79" t="s">
        <v>117</v>
      </c>
      <c r="K536" s="79" t="s">
        <v>130</v>
      </c>
      <c r="L536" s="79" t="s">
        <v>130</v>
      </c>
      <c r="M536" s="2" t="s">
        <v>76</v>
      </c>
      <c r="N536" s="2">
        <v>25</v>
      </c>
      <c r="O536" s="6">
        <f t="shared" si="133"/>
        <v>16</v>
      </c>
      <c r="P536" s="2">
        <v>4</v>
      </c>
      <c r="Q536" s="2">
        <v>5</v>
      </c>
      <c r="R536" s="2">
        <v>6</v>
      </c>
      <c r="S536" s="2">
        <v>1</v>
      </c>
      <c r="T536" s="2">
        <v>0</v>
      </c>
      <c r="U536" s="2">
        <f t="shared" si="138"/>
        <v>9</v>
      </c>
      <c r="V536" s="2">
        <f t="shared" si="139"/>
        <v>6</v>
      </c>
      <c r="W536" s="2">
        <f t="shared" si="140"/>
        <v>1</v>
      </c>
      <c r="Y536" s="5"/>
      <c r="Z536" s="6">
        <f t="shared" si="134"/>
        <v>12</v>
      </c>
      <c r="AA536" s="2">
        <v>3</v>
      </c>
      <c r="AB536" s="2">
        <v>2</v>
      </c>
      <c r="AC536" s="2">
        <v>4</v>
      </c>
      <c r="AD536" s="2">
        <v>1</v>
      </c>
      <c r="AE536" s="2">
        <v>2</v>
      </c>
      <c r="AF536" s="2">
        <f t="shared" si="141"/>
        <v>5</v>
      </c>
      <c r="AG536" s="2">
        <f t="shared" si="142"/>
        <v>4</v>
      </c>
      <c r="AH536" s="2">
        <f t="shared" si="143"/>
        <v>3</v>
      </c>
      <c r="AJ536" s="5"/>
      <c r="AK536" s="2">
        <f t="shared" si="132"/>
        <v>12</v>
      </c>
      <c r="AL536" s="2">
        <v>5</v>
      </c>
      <c r="AM536" s="2">
        <v>4</v>
      </c>
      <c r="AN536" s="2">
        <v>3</v>
      </c>
      <c r="AO536" s="2">
        <v>0</v>
      </c>
      <c r="AP536" s="2">
        <v>0</v>
      </c>
      <c r="AQ536" s="2">
        <f t="shared" si="135"/>
        <v>9</v>
      </c>
      <c r="AR536" s="2">
        <f t="shared" si="136"/>
        <v>3</v>
      </c>
      <c r="AS536" s="2">
        <f t="shared" si="137"/>
        <v>0</v>
      </c>
      <c r="AV536" s="6">
        <f t="shared" si="128"/>
        <v>15</v>
      </c>
      <c r="AW536" s="2">
        <v>8</v>
      </c>
      <c r="AX536" s="2">
        <v>3</v>
      </c>
      <c r="AY536" s="2">
        <v>2</v>
      </c>
      <c r="AZ536" s="2">
        <v>2</v>
      </c>
      <c r="BA536" s="2">
        <v>0</v>
      </c>
      <c r="BB536" s="2">
        <f t="shared" si="129"/>
        <v>11</v>
      </c>
      <c r="BC536" s="2">
        <f t="shared" si="130"/>
        <v>2</v>
      </c>
      <c r="BD536" s="2">
        <f t="shared" si="131"/>
        <v>2</v>
      </c>
      <c r="BF536" s="5"/>
    </row>
    <row r="537" spans="7:58" x14ac:dyDescent="0.35">
      <c r="G537" s="79" t="s">
        <v>3</v>
      </c>
      <c r="H537" s="82" t="s">
        <v>128</v>
      </c>
      <c r="I537" s="79" t="s">
        <v>116</v>
      </c>
      <c r="J537" s="79" t="s">
        <v>117</v>
      </c>
      <c r="K537" s="79" t="s">
        <v>130</v>
      </c>
      <c r="L537" s="79" t="s">
        <v>130</v>
      </c>
      <c r="M537" s="2" t="s">
        <v>76</v>
      </c>
      <c r="N537" s="2">
        <v>26</v>
      </c>
      <c r="O537" s="6">
        <f t="shared" si="133"/>
        <v>16</v>
      </c>
      <c r="P537" s="2">
        <v>3</v>
      </c>
      <c r="Q537" s="2">
        <v>4</v>
      </c>
      <c r="R537" s="2">
        <v>5</v>
      </c>
      <c r="S537" s="2">
        <v>4</v>
      </c>
      <c r="T537" s="2">
        <v>0</v>
      </c>
      <c r="U537" s="2">
        <f t="shared" si="138"/>
        <v>7</v>
      </c>
      <c r="V537" s="2">
        <f t="shared" si="139"/>
        <v>5</v>
      </c>
      <c r="W537" s="2">
        <f t="shared" si="140"/>
        <v>4</v>
      </c>
      <c r="Y537" s="5"/>
      <c r="Z537" s="6">
        <f t="shared" si="134"/>
        <v>12</v>
      </c>
      <c r="AA537" s="2">
        <v>2</v>
      </c>
      <c r="AB537" s="2">
        <v>1</v>
      </c>
      <c r="AC537" s="2">
        <v>6</v>
      </c>
      <c r="AD537" s="2">
        <v>1</v>
      </c>
      <c r="AE537" s="2">
        <v>2</v>
      </c>
      <c r="AF537" s="2">
        <f t="shared" si="141"/>
        <v>3</v>
      </c>
      <c r="AG537" s="2">
        <f t="shared" si="142"/>
        <v>6</v>
      </c>
      <c r="AH537" s="2">
        <f t="shared" si="143"/>
        <v>3</v>
      </c>
      <c r="AJ537" s="5"/>
      <c r="AK537" s="2">
        <f t="shared" si="132"/>
        <v>12</v>
      </c>
      <c r="AL537" s="2">
        <v>4</v>
      </c>
      <c r="AM537" s="2">
        <v>2</v>
      </c>
      <c r="AN537" s="2">
        <v>4</v>
      </c>
      <c r="AO537" s="2">
        <v>1</v>
      </c>
      <c r="AP537" s="2">
        <v>1</v>
      </c>
      <c r="AQ537" s="2">
        <f t="shared" si="135"/>
        <v>6</v>
      </c>
      <c r="AR537" s="2">
        <f t="shared" si="136"/>
        <v>4</v>
      </c>
      <c r="AS537" s="2">
        <f t="shared" si="137"/>
        <v>2</v>
      </c>
      <c r="AV537" s="6">
        <f t="shared" si="128"/>
        <v>15</v>
      </c>
      <c r="AW537" s="2">
        <v>7</v>
      </c>
      <c r="AX537" s="2">
        <v>5</v>
      </c>
      <c r="AY537" s="2">
        <v>1</v>
      </c>
      <c r="AZ537" s="2">
        <v>2</v>
      </c>
      <c r="BA537" s="2">
        <v>0</v>
      </c>
      <c r="BB537" s="2">
        <f t="shared" si="129"/>
        <v>12</v>
      </c>
      <c r="BC537" s="2">
        <f t="shared" si="130"/>
        <v>1</v>
      </c>
      <c r="BD537" s="2">
        <f t="shared" si="131"/>
        <v>2</v>
      </c>
      <c r="BF537" s="5"/>
    </row>
    <row r="538" spans="7:58" x14ac:dyDescent="0.35">
      <c r="G538" s="79" t="s">
        <v>3</v>
      </c>
      <c r="H538" s="82" t="s">
        <v>128</v>
      </c>
      <c r="I538" s="79" t="s">
        <v>116</v>
      </c>
      <c r="J538" s="79" t="s">
        <v>117</v>
      </c>
      <c r="K538" s="79" t="s">
        <v>130</v>
      </c>
      <c r="L538" s="79" t="s">
        <v>130</v>
      </c>
      <c r="M538" s="2" t="s">
        <v>76</v>
      </c>
      <c r="N538" s="2">
        <v>27</v>
      </c>
      <c r="O538" s="6">
        <f t="shared" si="133"/>
        <v>16</v>
      </c>
      <c r="P538" s="2">
        <v>1</v>
      </c>
      <c r="Q538" s="2">
        <v>8</v>
      </c>
      <c r="R538" s="2">
        <v>5</v>
      </c>
      <c r="S538" s="2">
        <v>2</v>
      </c>
      <c r="T538" s="2">
        <v>0</v>
      </c>
      <c r="U538" s="2">
        <f t="shared" si="138"/>
        <v>9</v>
      </c>
      <c r="V538" s="2">
        <f t="shared" si="139"/>
        <v>5</v>
      </c>
      <c r="W538" s="2">
        <f t="shared" si="140"/>
        <v>2</v>
      </c>
      <c r="Y538" s="5"/>
      <c r="Z538" s="6">
        <f t="shared" si="134"/>
        <v>12</v>
      </c>
      <c r="AA538" s="2">
        <v>2</v>
      </c>
      <c r="AB538" s="2">
        <v>2</v>
      </c>
      <c r="AC538" s="2">
        <v>5</v>
      </c>
      <c r="AD538" s="2">
        <v>1</v>
      </c>
      <c r="AE538" s="2">
        <v>2</v>
      </c>
      <c r="AF538" s="2">
        <f t="shared" si="141"/>
        <v>4</v>
      </c>
      <c r="AG538" s="2">
        <f t="shared" si="142"/>
        <v>5</v>
      </c>
      <c r="AH538" s="2">
        <f t="shared" si="143"/>
        <v>3</v>
      </c>
      <c r="AJ538" s="5"/>
      <c r="AK538" s="2">
        <f t="shared" si="132"/>
        <v>12</v>
      </c>
      <c r="AL538" s="2">
        <v>4</v>
      </c>
      <c r="AM538" s="2">
        <v>1</v>
      </c>
      <c r="AN538" s="2">
        <v>7</v>
      </c>
      <c r="AO538" s="2">
        <v>0</v>
      </c>
      <c r="AP538" s="2">
        <v>0</v>
      </c>
      <c r="AQ538" s="2">
        <f t="shared" si="135"/>
        <v>5</v>
      </c>
      <c r="AR538" s="2">
        <f t="shared" si="136"/>
        <v>7</v>
      </c>
      <c r="AS538" s="2">
        <f t="shared" si="137"/>
        <v>0</v>
      </c>
      <c r="AV538" s="6">
        <f t="shared" si="128"/>
        <v>15</v>
      </c>
      <c r="AW538" s="2">
        <v>7</v>
      </c>
      <c r="AX538" s="2">
        <v>3</v>
      </c>
      <c r="AY538" s="2">
        <v>4</v>
      </c>
      <c r="AZ538" s="2">
        <v>1</v>
      </c>
      <c r="BA538" s="2">
        <v>0</v>
      </c>
      <c r="BB538" s="2">
        <f t="shared" si="129"/>
        <v>10</v>
      </c>
      <c r="BC538" s="2">
        <f t="shared" si="130"/>
        <v>4</v>
      </c>
      <c r="BD538" s="2">
        <f t="shared" si="131"/>
        <v>1</v>
      </c>
      <c r="BF538" s="5"/>
    </row>
    <row r="539" spans="7:58" x14ac:dyDescent="0.35">
      <c r="G539" s="79" t="s">
        <v>3</v>
      </c>
      <c r="H539" s="82" t="s">
        <v>128</v>
      </c>
      <c r="I539" s="79" t="s">
        <v>116</v>
      </c>
      <c r="J539" s="79" t="s">
        <v>117</v>
      </c>
      <c r="K539" s="79" t="s">
        <v>130</v>
      </c>
      <c r="L539" s="79" t="s">
        <v>130</v>
      </c>
      <c r="M539" s="2" t="s">
        <v>76</v>
      </c>
      <c r="N539" s="2">
        <v>28</v>
      </c>
      <c r="O539" s="6">
        <f t="shared" si="133"/>
        <v>16</v>
      </c>
      <c r="P539" s="2">
        <v>12</v>
      </c>
      <c r="Q539" s="2">
        <v>3</v>
      </c>
      <c r="R539" s="2">
        <v>1</v>
      </c>
      <c r="S539" s="2">
        <v>0</v>
      </c>
      <c r="T539" s="2">
        <v>0</v>
      </c>
      <c r="U539" s="2">
        <f t="shared" si="138"/>
        <v>15</v>
      </c>
      <c r="V539" s="2">
        <f t="shared" si="139"/>
        <v>1</v>
      </c>
      <c r="W539" s="2">
        <f t="shared" si="140"/>
        <v>0</v>
      </c>
      <c r="Y539" s="5"/>
      <c r="Z539" s="6">
        <f t="shared" si="134"/>
        <v>12</v>
      </c>
      <c r="AA539" s="2">
        <v>9</v>
      </c>
      <c r="AB539" s="2">
        <v>1</v>
      </c>
      <c r="AC539" s="2">
        <v>2</v>
      </c>
      <c r="AD539" s="2">
        <v>0</v>
      </c>
      <c r="AE539" s="2">
        <v>0</v>
      </c>
      <c r="AF539" s="2">
        <f t="shared" si="141"/>
        <v>10</v>
      </c>
      <c r="AG539" s="2">
        <f t="shared" si="142"/>
        <v>2</v>
      </c>
      <c r="AH539" s="2">
        <f t="shared" si="143"/>
        <v>0</v>
      </c>
      <c r="AJ539" s="5"/>
      <c r="AK539" s="2">
        <f t="shared" si="132"/>
        <v>12</v>
      </c>
      <c r="AL539" s="2">
        <v>10</v>
      </c>
      <c r="AM539" s="2">
        <v>2</v>
      </c>
      <c r="AN539" s="2">
        <v>0</v>
      </c>
      <c r="AO539" s="2">
        <v>0</v>
      </c>
      <c r="AP539" s="2">
        <v>0</v>
      </c>
      <c r="AQ539" s="2">
        <f t="shared" si="135"/>
        <v>12</v>
      </c>
      <c r="AR539" s="2">
        <f t="shared" si="136"/>
        <v>0</v>
      </c>
      <c r="AS539" s="2">
        <f t="shared" si="137"/>
        <v>0</v>
      </c>
      <c r="AV539" s="6">
        <f t="shared" si="128"/>
        <v>15</v>
      </c>
      <c r="AW539" s="2">
        <v>11</v>
      </c>
      <c r="AX539" s="2">
        <v>3</v>
      </c>
      <c r="AY539" s="2">
        <v>1</v>
      </c>
      <c r="AZ539" s="2">
        <v>0</v>
      </c>
      <c r="BA539" s="2">
        <v>0</v>
      </c>
      <c r="BB539" s="2">
        <f t="shared" si="129"/>
        <v>14</v>
      </c>
      <c r="BC539" s="2">
        <f t="shared" si="130"/>
        <v>1</v>
      </c>
      <c r="BD539" s="2">
        <f t="shared" si="131"/>
        <v>0</v>
      </c>
      <c r="BF539" s="5"/>
    </row>
    <row r="540" spans="7:58" x14ac:dyDescent="0.35">
      <c r="G540" s="79" t="s">
        <v>3</v>
      </c>
      <c r="H540" s="82" t="s">
        <v>128</v>
      </c>
      <c r="I540" s="79" t="s">
        <v>116</v>
      </c>
      <c r="J540" s="79" t="s">
        <v>117</v>
      </c>
      <c r="K540" s="79" t="s">
        <v>130</v>
      </c>
      <c r="L540" s="79" t="s">
        <v>130</v>
      </c>
      <c r="M540" s="2" t="s">
        <v>76</v>
      </c>
      <c r="N540" s="2">
        <v>29</v>
      </c>
      <c r="O540" s="6">
        <f t="shared" si="133"/>
        <v>16</v>
      </c>
      <c r="P540" s="2">
        <v>4</v>
      </c>
      <c r="Q540" s="2">
        <v>2</v>
      </c>
      <c r="R540" s="2">
        <v>6</v>
      </c>
      <c r="S540" s="2">
        <v>4</v>
      </c>
      <c r="T540" s="2">
        <v>0</v>
      </c>
      <c r="U540" s="2">
        <f t="shared" si="138"/>
        <v>6</v>
      </c>
      <c r="V540" s="2">
        <f t="shared" si="139"/>
        <v>6</v>
      </c>
      <c r="W540" s="2">
        <f t="shared" si="140"/>
        <v>4</v>
      </c>
      <c r="Y540" s="5"/>
      <c r="Z540" s="6">
        <f t="shared" si="134"/>
        <v>12</v>
      </c>
      <c r="AA540" s="2">
        <v>2</v>
      </c>
      <c r="AB540" s="2">
        <v>0</v>
      </c>
      <c r="AC540" s="2">
        <v>4</v>
      </c>
      <c r="AD540" s="2">
        <v>4</v>
      </c>
      <c r="AE540" s="2">
        <v>2</v>
      </c>
      <c r="AF540" s="2">
        <f t="shared" si="141"/>
        <v>2</v>
      </c>
      <c r="AG540" s="2">
        <f t="shared" si="142"/>
        <v>4</v>
      </c>
      <c r="AH540" s="2">
        <f t="shared" si="143"/>
        <v>6</v>
      </c>
      <c r="AJ540" s="5"/>
      <c r="AK540" s="2">
        <f t="shared" si="132"/>
        <v>12</v>
      </c>
      <c r="AL540" s="2">
        <v>4</v>
      </c>
      <c r="AM540" s="2">
        <v>0</v>
      </c>
      <c r="AN540" s="2">
        <v>5</v>
      </c>
      <c r="AO540" s="2">
        <v>3</v>
      </c>
      <c r="AP540" s="2">
        <v>0</v>
      </c>
      <c r="AQ540" s="2">
        <f t="shared" si="135"/>
        <v>4</v>
      </c>
      <c r="AR540" s="2">
        <f t="shared" si="136"/>
        <v>5</v>
      </c>
      <c r="AS540" s="2">
        <f t="shared" si="137"/>
        <v>3</v>
      </c>
      <c r="AV540" s="6">
        <f t="shared" si="128"/>
        <v>15</v>
      </c>
      <c r="AW540" s="2">
        <v>9</v>
      </c>
      <c r="AX540" s="2">
        <v>2</v>
      </c>
      <c r="AY540" s="2">
        <v>3</v>
      </c>
      <c r="AZ540" s="2">
        <v>0</v>
      </c>
      <c r="BA540" s="2">
        <v>1</v>
      </c>
      <c r="BB540" s="2">
        <f t="shared" si="129"/>
        <v>11</v>
      </c>
      <c r="BC540" s="2">
        <f t="shared" si="130"/>
        <v>3</v>
      </c>
      <c r="BD540" s="2">
        <f t="shared" si="131"/>
        <v>1</v>
      </c>
      <c r="BF540" s="5"/>
    </row>
    <row r="541" spans="7:58" x14ac:dyDescent="0.35">
      <c r="G541" s="79" t="s">
        <v>3</v>
      </c>
      <c r="H541" s="82" t="s">
        <v>128</v>
      </c>
      <c r="I541" s="79" t="s">
        <v>116</v>
      </c>
      <c r="J541" s="79" t="s">
        <v>117</v>
      </c>
      <c r="K541" s="79" t="s">
        <v>130</v>
      </c>
      <c r="L541" s="79" t="s">
        <v>130</v>
      </c>
      <c r="M541" s="2" t="s">
        <v>76</v>
      </c>
      <c r="N541" s="2">
        <v>30</v>
      </c>
      <c r="O541" s="6">
        <f t="shared" si="133"/>
        <v>16</v>
      </c>
      <c r="P541" s="2">
        <v>5</v>
      </c>
      <c r="Q541" s="2">
        <v>5</v>
      </c>
      <c r="R541" s="2">
        <v>4</v>
      </c>
      <c r="S541" s="2">
        <v>2</v>
      </c>
      <c r="T541" s="2">
        <v>0</v>
      </c>
      <c r="U541" s="2">
        <f t="shared" si="138"/>
        <v>10</v>
      </c>
      <c r="V541" s="2">
        <f t="shared" si="139"/>
        <v>4</v>
      </c>
      <c r="W541" s="2">
        <f t="shared" si="140"/>
        <v>2</v>
      </c>
      <c r="Y541" s="5"/>
      <c r="Z541" s="6">
        <f t="shared" si="134"/>
        <v>12</v>
      </c>
      <c r="AA541" s="2">
        <v>3</v>
      </c>
      <c r="AB541" s="2">
        <v>2</v>
      </c>
      <c r="AC541" s="2">
        <v>4</v>
      </c>
      <c r="AD541" s="2">
        <v>0</v>
      </c>
      <c r="AE541" s="2">
        <v>3</v>
      </c>
      <c r="AF541" s="2">
        <f t="shared" si="141"/>
        <v>5</v>
      </c>
      <c r="AG541" s="2">
        <f t="shared" si="142"/>
        <v>4</v>
      </c>
      <c r="AH541" s="2">
        <f t="shared" si="143"/>
        <v>3</v>
      </c>
      <c r="AJ541" s="5"/>
      <c r="AK541" s="2">
        <f t="shared" si="132"/>
        <v>12</v>
      </c>
      <c r="AL541" s="2">
        <v>5</v>
      </c>
      <c r="AM541" s="2">
        <v>3</v>
      </c>
      <c r="AN541" s="2">
        <v>3</v>
      </c>
      <c r="AO541" s="2">
        <v>1</v>
      </c>
      <c r="AP541" s="2">
        <v>0</v>
      </c>
      <c r="AQ541" s="2">
        <f t="shared" si="135"/>
        <v>8</v>
      </c>
      <c r="AR541" s="2">
        <f t="shared" si="136"/>
        <v>3</v>
      </c>
      <c r="AS541" s="2">
        <f t="shared" si="137"/>
        <v>1</v>
      </c>
      <c r="AV541" s="6">
        <f t="shared" si="128"/>
        <v>15</v>
      </c>
      <c r="AW541" s="2">
        <v>11</v>
      </c>
      <c r="AX541" s="2">
        <v>0</v>
      </c>
      <c r="AY541" s="2">
        <v>2</v>
      </c>
      <c r="AZ541" s="2">
        <v>1</v>
      </c>
      <c r="BA541" s="2">
        <v>1</v>
      </c>
      <c r="BB541" s="2">
        <f t="shared" si="129"/>
        <v>11</v>
      </c>
      <c r="BC541" s="2">
        <f t="shared" si="130"/>
        <v>2</v>
      </c>
      <c r="BD541" s="2">
        <f t="shared" si="131"/>
        <v>2</v>
      </c>
      <c r="BF541" s="5"/>
    </row>
    <row r="542" spans="7:58" x14ac:dyDescent="0.35">
      <c r="G542" s="79" t="s">
        <v>3</v>
      </c>
      <c r="H542" s="82" t="s">
        <v>128</v>
      </c>
      <c r="I542" s="79" t="s">
        <v>116</v>
      </c>
      <c r="J542" s="79" t="s">
        <v>117</v>
      </c>
      <c r="K542" s="79" t="s">
        <v>131</v>
      </c>
      <c r="L542" s="79" t="s">
        <v>131</v>
      </c>
      <c r="M542" s="2" t="s">
        <v>3</v>
      </c>
      <c r="N542" s="2">
        <v>1</v>
      </c>
      <c r="O542" s="6">
        <f t="shared" si="133"/>
        <v>12</v>
      </c>
      <c r="P542" s="2">
        <v>1</v>
      </c>
      <c r="Q542" s="2">
        <v>5</v>
      </c>
      <c r="R542" s="2">
        <v>6</v>
      </c>
      <c r="S542" s="2">
        <v>0</v>
      </c>
      <c r="T542" s="2">
        <v>0</v>
      </c>
      <c r="U542" s="2">
        <f t="shared" si="138"/>
        <v>6</v>
      </c>
      <c r="V542" s="2">
        <f t="shared" si="139"/>
        <v>6</v>
      </c>
      <c r="W542" s="2">
        <f t="shared" si="140"/>
        <v>0</v>
      </c>
      <c r="X542" s="2">
        <f>MAX(O542:O571)</f>
        <v>12</v>
      </c>
      <c r="Y542" s="5">
        <v>38</v>
      </c>
      <c r="Z542" s="6">
        <f t="shared" si="134"/>
        <v>13</v>
      </c>
      <c r="AA542" s="2">
        <v>1</v>
      </c>
      <c r="AB542" s="2">
        <v>4</v>
      </c>
      <c r="AC542" s="2">
        <v>5</v>
      </c>
      <c r="AD542" s="2">
        <v>3</v>
      </c>
      <c r="AE542" s="2">
        <v>0</v>
      </c>
      <c r="AF542" s="2">
        <f t="shared" si="141"/>
        <v>5</v>
      </c>
      <c r="AG542" s="2">
        <f t="shared" si="142"/>
        <v>5</v>
      </c>
      <c r="AH542" s="2">
        <f t="shared" si="143"/>
        <v>3</v>
      </c>
      <c r="AI542" s="2">
        <f>MAX(Z542:Z571)</f>
        <v>13</v>
      </c>
      <c r="AJ542" s="5">
        <v>14</v>
      </c>
      <c r="AK542" s="2">
        <f t="shared" si="132"/>
        <v>10</v>
      </c>
      <c r="AL542" s="2">
        <v>1</v>
      </c>
      <c r="AM542" s="2">
        <v>4</v>
      </c>
      <c r="AN542" s="2">
        <v>4</v>
      </c>
      <c r="AO542" s="2">
        <v>1</v>
      </c>
      <c r="AP542" s="2">
        <v>0</v>
      </c>
      <c r="AQ542" s="2">
        <f t="shared" si="135"/>
        <v>5</v>
      </c>
      <c r="AR542" s="2">
        <f t="shared" si="136"/>
        <v>4</v>
      </c>
      <c r="AS542" s="2">
        <f t="shared" si="137"/>
        <v>1</v>
      </c>
      <c r="AT542" s="2">
        <f>ROUND(SUM(AK542:AK571)/30,0)</f>
        <v>10</v>
      </c>
      <c r="AU542" s="2">
        <v>31</v>
      </c>
      <c r="AV542" s="6">
        <f t="shared" si="128"/>
        <v>11</v>
      </c>
      <c r="AW542" s="2">
        <v>2</v>
      </c>
      <c r="AX542" s="2">
        <v>8</v>
      </c>
      <c r="AY542" s="2">
        <v>1</v>
      </c>
      <c r="AZ542" s="2">
        <v>0</v>
      </c>
      <c r="BA542" s="2">
        <v>0</v>
      </c>
      <c r="BB542" s="2">
        <f t="shared" si="129"/>
        <v>10</v>
      </c>
      <c r="BC542" s="2">
        <f t="shared" si="130"/>
        <v>1</v>
      </c>
      <c r="BD542" s="2">
        <f t="shared" si="131"/>
        <v>0</v>
      </c>
      <c r="BE542" s="2">
        <f>ROUND(SUM(AV542:AV571)/30,0)</f>
        <v>11</v>
      </c>
      <c r="BF542" s="5">
        <v>21</v>
      </c>
    </row>
    <row r="543" spans="7:58" x14ac:dyDescent="0.35">
      <c r="G543" s="79" t="s">
        <v>3</v>
      </c>
      <c r="H543" s="82" t="s">
        <v>128</v>
      </c>
      <c r="I543" s="79" t="s">
        <v>116</v>
      </c>
      <c r="J543" s="79" t="s">
        <v>117</v>
      </c>
      <c r="K543" s="79" t="s">
        <v>131</v>
      </c>
      <c r="L543" s="79" t="s">
        <v>131</v>
      </c>
      <c r="M543" s="2" t="s">
        <v>3</v>
      </c>
      <c r="N543" s="2">
        <v>2</v>
      </c>
      <c r="O543" s="6">
        <f t="shared" si="133"/>
        <v>12</v>
      </c>
      <c r="P543" s="2">
        <v>1</v>
      </c>
      <c r="Q543" s="2">
        <v>2</v>
      </c>
      <c r="R543" s="2">
        <v>9</v>
      </c>
      <c r="S543" s="2">
        <v>0</v>
      </c>
      <c r="T543" s="2">
        <v>0</v>
      </c>
      <c r="U543" s="2">
        <f t="shared" si="138"/>
        <v>3</v>
      </c>
      <c r="V543" s="2">
        <f t="shared" si="139"/>
        <v>9</v>
      </c>
      <c r="W543" s="2">
        <f t="shared" si="140"/>
        <v>0</v>
      </c>
      <c r="Y543" s="5"/>
      <c r="Z543" s="6">
        <f t="shared" si="134"/>
        <v>13</v>
      </c>
      <c r="AA543" s="2">
        <v>0</v>
      </c>
      <c r="AB543" s="2">
        <v>1</v>
      </c>
      <c r="AC543" s="2">
        <v>5</v>
      </c>
      <c r="AD543" s="2">
        <v>5</v>
      </c>
      <c r="AE543" s="2">
        <v>2</v>
      </c>
      <c r="AF543" s="2">
        <f t="shared" si="141"/>
        <v>1</v>
      </c>
      <c r="AG543" s="2">
        <f t="shared" si="142"/>
        <v>5</v>
      </c>
      <c r="AH543" s="2">
        <f t="shared" si="143"/>
        <v>7</v>
      </c>
      <c r="AJ543" s="5"/>
      <c r="AK543" s="2">
        <f t="shared" si="132"/>
        <v>10</v>
      </c>
      <c r="AL543" s="2">
        <v>0</v>
      </c>
      <c r="AM543" s="2">
        <v>1</v>
      </c>
      <c r="AN543" s="2">
        <v>4</v>
      </c>
      <c r="AO543" s="2">
        <v>5</v>
      </c>
      <c r="AP543" s="2">
        <v>0</v>
      </c>
      <c r="AQ543" s="2">
        <f t="shared" si="135"/>
        <v>1</v>
      </c>
      <c r="AR543" s="2">
        <f t="shared" si="136"/>
        <v>4</v>
      </c>
      <c r="AS543" s="2">
        <f t="shared" si="137"/>
        <v>5</v>
      </c>
      <c r="AV543" s="6">
        <f t="shared" si="128"/>
        <v>11</v>
      </c>
      <c r="AW543" s="2">
        <v>2</v>
      </c>
      <c r="AX543" s="2">
        <v>5</v>
      </c>
      <c r="AY543" s="2">
        <v>4</v>
      </c>
      <c r="AZ543" s="2">
        <v>0</v>
      </c>
      <c r="BA543" s="2">
        <v>0</v>
      </c>
      <c r="BB543" s="2">
        <f t="shared" si="129"/>
        <v>7</v>
      </c>
      <c r="BC543" s="2">
        <f t="shared" si="130"/>
        <v>4</v>
      </c>
      <c r="BD543" s="2">
        <f t="shared" si="131"/>
        <v>0</v>
      </c>
      <c r="BF543" s="5"/>
    </row>
    <row r="544" spans="7:58" x14ac:dyDescent="0.35">
      <c r="G544" s="79" t="s">
        <v>3</v>
      </c>
      <c r="H544" s="82" t="s">
        <v>128</v>
      </c>
      <c r="I544" s="79" t="s">
        <v>116</v>
      </c>
      <c r="J544" s="79" t="s">
        <v>117</v>
      </c>
      <c r="K544" s="79" t="s">
        <v>131</v>
      </c>
      <c r="L544" s="79" t="s">
        <v>131</v>
      </c>
      <c r="M544" s="2" t="s">
        <v>3</v>
      </c>
      <c r="N544" s="2">
        <v>3</v>
      </c>
      <c r="O544" s="6">
        <f t="shared" si="133"/>
        <v>12</v>
      </c>
      <c r="P544" s="2">
        <v>8</v>
      </c>
      <c r="Q544" s="2">
        <v>1</v>
      </c>
      <c r="R544" s="2">
        <v>2</v>
      </c>
      <c r="S544" s="2">
        <v>1</v>
      </c>
      <c r="T544" s="2">
        <v>0</v>
      </c>
      <c r="U544" s="2">
        <f t="shared" si="138"/>
        <v>9</v>
      </c>
      <c r="V544" s="2">
        <f t="shared" si="139"/>
        <v>2</v>
      </c>
      <c r="W544" s="2">
        <f t="shared" si="140"/>
        <v>1</v>
      </c>
      <c r="Y544" s="5"/>
      <c r="Z544" s="6">
        <f t="shared" si="134"/>
        <v>13</v>
      </c>
      <c r="AA544" s="2">
        <v>8</v>
      </c>
      <c r="AB544" s="2">
        <v>3</v>
      </c>
      <c r="AC544" s="2">
        <v>0</v>
      </c>
      <c r="AD544" s="2">
        <v>1</v>
      </c>
      <c r="AE544" s="2">
        <v>1</v>
      </c>
      <c r="AF544" s="2">
        <f t="shared" si="141"/>
        <v>11</v>
      </c>
      <c r="AG544" s="2">
        <f t="shared" si="142"/>
        <v>0</v>
      </c>
      <c r="AH544" s="2">
        <f t="shared" si="143"/>
        <v>2</v>
      </c>
      <c r="AJ544" s="5"/>
      <c r="AK544" s="2">
        <f t="shared" si="132"/>
        <v>10</v>
      </c>
      <c r="AL544" s="2">
        <v>6</v>
      </c>
      <c r="AM544" s="2">
        <v>1</v>
      </c>
      <c r="AN544" s="2">
        <v>2</v>
      </c>
      <c r="AO544" s="2">
        <v>0</v>
      </c>
      <c r="AP544" s="2">
        <v>1</v>
      </c>
      <c r="AQ544" s="2">
        <f t="shared" si="135"/>
        <v>7</v>
      </c>
      <c r="AR544" s="2">
        <f t="shared" si="136"/>
        <v>2</v>
      </c>
      <c r="AS544" s="2">
        <f t="shared" si="137"/>
        <v>1</v>
      </c>
      <c r="AV544" s="6">
        <f t="shared" ref="AV544:AV607" si="144">SUM(BB544:BD544)</f>
        <v>11</v>
      </c>
      <c r="AW544" s="2">
        <v>8</v>
      </c>
      <c r="AX544" s="2">
        <v>3</v>
      </c>
      <c r="AY544" s="2">
        <v>0</v>
      </c>
      <c r="AZ544" s="2">
        <v>0</v>
      </c>
      <c r="BA544" s="2">
        <v>0</v>
      </c>
      <c r="BB544" s="2">
        <f t="shared" ref="BB544:BB607" si="145">AW544+AX544</f>
        <v>11</v>
      </c>
      <c r="BC544" s="2">
        <f t="shared" ref="BC544:BC607" si="146">AY544</f>
        <v>0</v>
      </c>
      <c r="BD544" s="2">
        <f t="shared" ref="BD544:BD607" si="147">AZ544+BA544</f>
        <v>0</v>
      </c>
      <c r="BF544" s="5"/>
    </row>
    <row r="545" spans="7:58" x14ac:dyDescent="0.35">
      <c r="G545" s="79" t="s">
        <v>3</v>
      </c>
      <c r="H545" s="82" t="s">
        <v>128</v>
      </c>
      <c r="I545" s="79" t="s">
        <v>116</v>
      </c>
      <c r="J545" s="79" t="s">
        <v>117</v>
      </c>
      <c r="K545" s="79" t="s">
        <v>131</v>
      </c>
      <c r="L545" s="79" t="s">
        <v>131</v>
      </c>
      <c r="M545" s="2" t="s">
        <v>3</v>
      </c>
      <c r="N545" s="2">
        <v>4</v>
      </c>
      <c r="O545" s="6">
        <f t="shared" si="133"/>
        <v>12</v>
      </c>
      <c r="P545" s="2">
        <v>10</v>
      </c>
      <c r="Q545" s="2">
        <v>1</v>
      </c>
      <c r="R545" s="2">
        <v>1</v>
      </c>
      <c r="S545" s="2">
        <v>0</v>
      </c>
      <c r="T545" s="2">
        <v>0</v>
      </c>
      <c r="U545" s="2">
        <f t="shared" si="138"/>
        <v>11</v>
      </c>
      <c r="V545" s="2">
        <f t="shared" si="139"/>
        <v>1</v>
      </c>
      <c r="W545" s="2">
        <f t="shared" si="140"/>
        <v>0</v>
      </c>
      <c r="Y545" s="5"/>
      <c r="Z545" s="6">
        <f t="shared" si="134"/>
        <v>13</v>
      </c>
      <c r="AA545" s="2">
        <v>12</v>
      </c>
      <c r="AB545" s="2">
        <v>1</v>
      </c>
      <c r="AC545" s="2">
        <v>0</v>
      </c>
      <c r="AD545" s="2">
        <v>0</v>
      </c>
      <c r="AE545" s="2">
        <v>0</v>
      </c>
      <c r="AF545" s="2">
        <f t="shared" si="141"/>
        <v>13</v>
      </c>
      <c r="AG545" s="2">
        <f t="shared" si="142"/>
        <v>0</v>
      </c>
      <c r="AH545" s="2">
        <f t="shared" si="143"/>
        <v>0</v>
      </c>
      <c r="AJ545" s="5"/>
      <c r="AK545" s="2">
        <f t="shared" si="132"/>
        <v>10</v>
      </c>
      <c r="AL545" s="2">
        <v>10</v>
      </c>
      <c r="AM545" s="2">
        <v>0</v>
      </c>
      <c r="AN545" s="2">
        <v>0</v>
      </c>
      <c r="AO545" s="2">
        <v>0</v>
      </c>
      <c r="AP545" s="2">
        <v>0</v>
      </c>
      <c r="AQ545" s="2">
        <f t="shared" si="135"/>
        <v>10</v>
      </c>
      <c r="AR545" s="2">
        <f t="shared" si="136"/>
        <v>0</v>
      </c>
      <c r="AS545" s="2">
        <f t="shared" si="137"/>
        <v>0</v>
      </c>
      <c r="AV545" s="6">
        <f t="shared" si="144"/>
        <v>11</v>
      </c>
      <c r="AW545" s="2">
        <v>10</v>
      </c>
      <c r="AX545" s="2">
        <v>1</v>
      </c>
      <c r="AY545" s="2">
        <v>0</v>
      </c>
      <c r="AZ545" s="2">
        <v>0</v>
      </c>
      <c r="BA545" s="2">
        <v>0</v>
      </c>
      <c r="BB545" s="2">
        <f t="shared" si="145"/>
        <v>11</v>
      </c>
      <c r="BC545" s="2">
        <f t="shared" si="146"/>
        <v>0</v>
      </c>
      <c r="BD545" s="2">
        <f t="shared" si="147"/>
        <v>0</v>
      </c>
      <c r="BF545" s="5"/>
    </row>
    <row r="546" spans="7:58" x14ac:dyDescent="0.35">
      <c r="G546" s="79" t="s">
        <v>3</v>
      </c>
      <c r="H546" s="82" t="s">
        <v>128</v>
      </c>
      <c r="I546" s="79" t="s">
        <v>116</v>
      </c>
      <c r="J546" s="79" t="s">
        <v>117</v>
      </c>
      <c r="K546" s="79" t="s">
        <v>131</v>
      </c>
      <c r="L546" s="79" t="s">
        <v>131</v>
      </c>
      <c r="M546" s="2" t="s">
        <v>3</v>
      </c>
      <c r="N546" s="2">
        <v>5</v>
      </c>
      <c r="O546" s="6">
        <f t="shared" si="133"/>
        <v>12</v>
      </c>
      <c r="P546" s="2">
        <v>4</v>
      </c>
      <c r="Q546" s="2">
        <v>3</v>
      </c>
      <c r="R546" s="2">
        <v>5</v>
      </c>
      <c r="S546" s="2">
        <v>0</v>
      </c>
      <c r="T546" s="2">
        <v>0</v>
      </c>
      <c r="U546" s="2">
        <f t="shared" si="138"/>
        <v>7</v>
      </c>
      <c r="V546" s="2">
        <f t="shared" si="139"/>
        <v>5</v>
      </c>
      <c r="W546" s="2">
        <f t="shared" si="140"/>
        <v>0</v>
      </c>
      <c r="Y546" s="5"/>
      <c r="Z546" s="6">
        <f t="shared" si="134"/>
        <v>13</v>
      </c>
      <c r="AA546" s="2">
        <v>2</v>
      </c>
      <c r="AB546" s="2">
        <v>5</v>
      </c>
      <c r="AC546" s="2">
        <v>3</v>
      </c>
      <c r="AD546" s="2">
        <v>1</v>
      </c>
      <c r="AE546" s="2">
        <v>2</v>
      </c>
      <c r="AF546" s="2">
        <f t="shared" si="141"/>
        <v>7</v>
      </c>
      <c r="AG546" s="2">
        <f t="shared" si="142"/>
        <v>3</v>
      </c>
      <c r="AH546" s="2">
        <f t="shared" si="143"/>
        <v>3</v>
      </c>
      <c r="AJ546" s="5"/>
      <c r="AK546" s="2">
        <f t="shared" si="132"/>
        <v>10</v>
      </c>
      <c r="AL546" s="2">
        <v>4</v>
      </c>
      <c r="AM546" s="2">
        <v>3</v>
      </c>
      <c r="AN546" s="2">
        <v>2</v>
      </c>
      <c r="AO546" s="2">
        <v>0</v>
      </c>
      <c r="AP546" s="2">
        <v>1</v>
      </c>
      <c r="AQ546" s="2">
        <f t="shared" si="135"/>
        <v>7</v>
      </c>
      <c r="AR546" s="2">
        <f t="shared" si="136"/>
        <v>2</v>
      </c>
      <c r="AS546" s="2">
        <f t="shared" si="137"/>
        <v>1</v>
      </c>
      <c r="AV546" s="6">
        <f t="shared" si="144"/>
        <v>11</v>
      </c>
      <c r="AW546" s="2">
        <v>6</v>
      </c>
      <c r="AX546" s="2">
        <v>5</v>
      </c>
      <c r="AY546" s="2">
        <v>0</v>
      </c>
      <c r="AZ546" s="2">
        <v>0</v>
      </c>
      <c r="BA546" s="2">
        <v>0</v>
      </c>
      <c r="BB546" s="2">
        <f t="shared" si="145"/>
        <v>11</v>
      </c>
      <c r="BC546" s="2">
        <f t="shared" si="146"/>
        <v>0</v>
      </c>
      <c r="BD546" s="2">
        <f t="shared" si="147"/>
        <v>0</v>
      </c>
      <c r="BF546" s="5"/>
    </row>
    <row r="547" spans="7:58" x14ac:dyDescent="0.35">
      <c r="G547" s="79" t="s">
        <v>3</v>
      </c>
      <c r="H547" s="82" t="s">
        <v>128</v>
      </c>
      <c r="I547" s="79" t="s">
        <v>116</v>
      </c>
      <c r="J547" s="79" t="s">
        <v>117</v>
      </c>
      <c r="K547" s="79" t="s">
        <v>131</v>
      </c>
      <c r="L547" s="79" t="s">
        <v>131</v>
      </c>
      <c r="M547" s="2" t="s">
        <v>3</v>
      </c>
      <c r="N547" s="2">
        <v>6</v>
      </c>
      <c r="O547" s="6">
        <f t="shared" si="133"/>
        <v>12</v>
      </c>
      <c r="P547" s="2">
        <v>2</v>
      </c>
      <c r="Q547" s="2">
        <v>4</v>
      </c>
      <c r="R547" s="2">
        <v>4</v>
      </c>
      <c r="S547" s="2">
        <v>0</v>
      </c>
      <c r="T547" s="2">
        <v>2</v>
      </c>
      <c r="U547" s="2">
        <f t="shared" si="138"/>
        <v>6</v>
      </c>
      <c r="V547" s="2">
        <f t="shared" si="139"/>
        <v>4</v>
      </c>
      <c r="W547" s="2">
        <f t="shared" si="140"/>
        <v>2</v>
      </c>
      <c r="Y547" s="5"/>
      <c r="Z547" s="6">
        <f t="shared" si="134"/>
        <v>13</v>
      </c>
      <c r="AA547" s="2">
        <v>0</v>
      </c>
      <c r="AB547" s="2">
        <v>1</v>
      </c>
      <c r="AC547" s="2">
        <v>4</v>
      </c>
      <c r="AD547" s="2">
        <v>3</v>
      </c>
      <c r="AE547" s="2">
        <v>5</v>
      </c>
      <c r="AF547" s="2">
        <f t="shared" si="141"/>
        <v>1</v>
      </c>
      <c r="AG547" s="2">
        <f t="shared" si="142"/>
        <v>4</v>
      </c>
      <c r="AH547" s="2">
        <f t="shared" si="143"/>
        <v>8</v>
      </c>
      <c r="AJ547" s="5"/>
      <c r="AK547" s="2">
        <f t="shared" si="132"/>
        <v>10</v>
      </c>
      <c r="AL547" s="2">
        <v>0</v>
      </c>
      <c r="AM547" s="2">
        <v>2</v>
      </c>
      <c r="AN547" s="2">
        <v>6</v>
      </c>
      <c r="AO547" s="2">
        <v>1</v>
      </c>
      <c r="AP547" s="2">
        <v>1</v>
      </c>
      <c r="AQ547" s="2">
        <f t="shared" si="135"/>
        <v>2</v>
      </c>
      <c r="AR547" s="2">
        <f t="shared" si="136"/>
        <v>6</v>
      </c>
      <c r="AS547" s="2">
        <f t="shared" si="137"/>
        <v>2</v>
      </c>
      <c r="AV547" s="6">
        <f t="shared" si="144"/>
        <v>11</v>
      </c>
      <c r="AW547" s="2">
        <v>5</v>
      </c>
      <c r="AX547" s="2">
        <v>4</v>
      </c>
      <c r="AY547" s="2">
        <v>2</v>
      </c>
      <c r="AZ547" s="2">
        <v>0</v>
      </c>
      <c r="BA547" s="2">
        <v>0</v>
      </c>
      <c r="BB547" s="2">
        <f t="shared" si="145"/>
        <v>9</v>
      </c>
      <c r="BC547" s="2">
        <f t="shared" si="146"/>
        <v>2</v>
      </c>
      <c r="BD547" s="2">
        <f t="shared" si="147"/>
        <v>0</v>
      </c>
      <c r="BF547" s="5"/>
    </row>
    <row r="548" spans="7:58" x14ac:dyDescent="0.35">
      <c r="G548" s="79" t="s">
        <v>3</v>
      </c>
      <c r="H548" s="82" t="s">
        <v>128</v>
      </c>
      <c r="I548" s="79" t="s">
        <v>116</v>
      </c>
      <c r="J548" s="79" t="s">
        <v>117</v>
      </c>
      <c r="K548" s="79" t="s">
        <v>131</v>
      </c>
      <c r="L548" s="79" t="s">
        <v>131</v>
      </c>
      <c r="M548" s="2" t="s">
        <v>3</v>
      </c>
      <c r="N548" s="2">
        <v>7</v>
      </c>
      <c r="O548" s="6">
        <f t="shared" si="133"/>
        <v>12</v>
      </c>
      <c r="P548" s="2">
        <v>6</v>
      </c>
      <c r="Q548" s="2">
        <v>2</v>
      </c>
      <c r="R548" s="2">
        <v>2</v>
      </c>
      <c r="S548" s="2">
        <v>1</v>
      </c>
      <c r="T548" s="2">
        <v>1</v>
      </c>
      <c r="U548" s="2">
        <f t="shared" si="138"/>
        <v>8</v>
      </c>
      <c r="V548" s="2">
        <f t="shared" si="139"/>
        <v>2</v>
      </c>
      <c r="W548" s="2">
        <f t="shared" si="140"/>
        <v>2</v>
      </c>
      <c r="Y548" s="5"/>
      <c r="Z548" s="6">
        <f t="shared" si="134"/>
        <v>13</v>
      </c>
      <c r="AA548" s="2">
        <v>3</v>
      </c>
      <c r="AB548" s="2">
        <v>3</v>
      </c>
      <c r="AC548" s="2">
        <v>2</v>
      </c>
      <c r="AD548" s="2">
        <v>3</v>
      </c>
      <c r="AE548" s="2">
        <v>2</v>
      </c>
      <c r="AF548" s="2">
        <f t="shared" si="141"/>
        <v>6</v>
      </c>
      <c r="AG548" s="2">
        <f t="shared" si="142"/>
        <v>2</v>
      </c>
      <c r="AH548" s="2">
        <f t="shared" si="143"/>
        <v>5</v>
      </c>
      <c r="AJ548" s="5"/>
      <c r="AK548" s="2">
        <f t="shared" si="132"/>
        <v>10</v>
      </c>
      <c r="AL548" s="2">
        <v>6</v>
      </c>
      <c r="AM548" s="2">
        <v>2</v>
      </c>
      <c r="AN548" s="2">
        <v>0</v>
      </c>
      <c r="AO548" s="2">
        <v>1</v>
      </c>
      <c r="AP548" s="2">
        <v>1</v>
      </c>
      <c r="AQ548" s="2">
        <f t="shared" si="135"/>
        <v>8</v>
      </c>
      <c r="AR548" s="2">
        <f t="shared" si="136"/>
        <v>0</v>
      </c>
      <c r="AS548" s="2">
        <f t="shared" si="137"/>
        <v>2</v>
      </c>
      <c r="AV548" s="6">
        <f t="shared" si="144"/>
        <v>11</v>
      </c>
      <c r="AW548" s="2">
        <v>9</v>
      </c>
      <c r="AX548" s="2">
        <v>1</v>
      </c>
      <c r="AY548" s="2">
        <v>0</v>
      </c>
      <c r="AZ548" s="2">
        <v>0</v>
      </c>
      <c r="BA548" s="2">
        <v>1</v>
      </c>
      <c r="BB548" s="2">
        <f t="shared" si="145"/>
        <v>10</v>
      </c>
      <c r="BC548" s="2">
        <f t="shared" si="146"/>
        <v>0</v>
      </c>
      <c r="BD548" s="2">
        <f t="shared" si="147"/>
        <v>1</v>
      </c>
      <c r="BF548" s="5"/>
    </row>
    <row r="549" spans="7:58" x14ac:dyDescent="0.35">
      <c r="G549" s="79" t="s">
        <v>3</v>
      </c>
      <c r="H549" s="82" t="s">
        <v>128</v>
      </c>
      <c r="I549" s="79" t="s">
        <v>116</v>
      </c>
      <c r="J549" s="79" t="s">
        <v>117</v>
      </c>
      <c r="K549" s="79" t="s">
        <v>131</v>
      </c>
      <c r="L549" s="79" t="s">
        <v>131</v>
      </c>
      <c r="M549" s="2" t="s">
        <v>3</v>
      </c>
      <c r="N549" s="2">
        <v>8</v>
      </c>
      <c r="O549" s="6">
        <f t="shared" si="133"/>
        <v>12</v>
      </c>
      <c r="P549" s="2">
        <v>3</v>
      </c>
      <c r="Q549" s="2">
        <v>1</v>
      </c>
      <c r="R549" s="2">
        <v>3</v>
      </c>
      <c r="S549" s="2">
        <v>3</v>
      </c>
      <c r="T549" s="2">
        <v>2</v>
      </c>
      <c r="U549" s="2">
        <f t="shared" si="138"/>
        <v>4</v>
      </c>
      <c r="V549" s="2">
        <f t="shared" si="139"/>
        <v>3</v>
      </c>
      <c r="W549" s="2">
        <f t="shared" si="140"/>
        <v>5</v>
      </c>
      <c r="Y549" s="5"/>
      <c r="Z549" s="6">
        <f t="shared" si="134"/>
        <v>13</v>
      </c>
      <c r="AA549" s="2">
        <v>1</v>
      </c>
      <c r="AB549" s="2">
        <v>0</v>
      </c>
      <c r="AC549" s="2">
        <v>5</v>
      </c>
      <c r="AD549" s="2">
        <v>5</v>
      </c>
      <c r="AE549" s="2">
        <v>2</v>
      </c>
      <c r="AF549" s="2">
        <f t="shared" si="141"/>
        <v>1</v>
      </c>
      <c r="AG549" s="2">
        <f t="shared" si="142"/>
        <v>5</v>
      </c>
      <c r="AH549" s="2">
        <f t="shared" si="143"/>
        <v>7</v>
      </c>
      <c r="AJ549" s="5"/>
      <c r="AK549" s="2">
        <f t="shared" si="132"/>
        <v>10</v>
      </c>
      <c r="AL549" s="2">
        <v>1</v>
      </c>
      <c r="AM549" s="2">
        <v>3</v>
      </c>
      <c r="AN549" s="2">
        <v>1</v>
      </c>
      <c r="AO549" s="2">
        <v>5</v>
      </c>
      <c r="AP549" s="2">
        <v>0</v>
      </c>
      <c r="AQ549" s="2">
        <f t="shared" si="135"/>
        <v>4</v>
      </c>
      <c r="AR549" s="2">
        <f t="shared" si="136"/>
        <v>1</v>
      </c>
      <c r="AS549" s="2">
        <f t="shared" si="137"/>
        <v>5</v>
      </c>
      <c r="AV549" s="6">
        <f t="shared" si="144"/>
        <v>11</v>
      </c>
      <c r="AW549" s="2">
        <v>5</v>
      </c>
      <c r="AX549" s="2">
        <v>4</v>
      </c>
      <c r="AY549" s="2">
        <v>2</v>
      </c>
      <c r="AZ549" s="2">
        <v>0</v>
      </c>
      <c r="BA549" s="2">
        <v>0</v>
      </c>
      <c r="BB549" s="2">
        <f t="shared" si="145"/>
        <v>9</v>
      </c>
      <c r="BC549" s="2">
        <f t="shared" si="146"/>
        <v>2</v>
      </c>
      <c r="BD549" s="2">
        <f t="shared" si="147"/>
        <v>0</v>
      </c>
      <c r="BF549" s="5"/>
    </row>
    <row r="550" spans="7:58" x14ac:dyDescent="0.35">
      <c r="G550" s="79" t="s">
        <v>3</v>
      </c>
      <c r="H550" s="82" t="s">
        <v>128</v>
      </c>
      <c r="I550" s="79" t="s">
        <v>116</v>
      </c>
      <c r="J550" s="79" t="s">
        <v>117</v>
      </c>
      <c r="K550" s="79" t="s">
        <v>131</v>
      </c>
      <c r="L550" s="79" t="s">
        <v>131</v>
      </c>
      <c r="M550" s="2" t="s">
        <v>3</v>
      </c>
      <c r="N550" s="2">
        <v>9</v>
      </c>
      <c r="O550" s="6">
        <f t="shared" si="133"/>
        <v>12</v>
      </c>
      <c r="P550" s="2">
        <v>1</v>
      </c>
      <c r="Q550" s="2">
        <v>3</v>
      </c>
      <c r="R550" s="2">
        <v>2</v>
      </c>
      <c r="S550" s="2">
        <v>3</v>
      </c>
      <c r="T550" s="2">
        <v>3</v>
      </c>
      <c r="U550" s="2">
        <f t="shared" si="138"/>
        <v>4</v>
      </c>
      <c r="V550" s="2">
        <f t="shared" si="139"/>
        <v>2</v>
      </c>
      <c r="W550" s="2">
        <f t="shared" si="140"/>
        <v>6</v>
      </c>
      <c r="Y550" s="5"/>
      <c r="Z550" s="6">
        <f t="shared" si="134"/>
        <v>13</v>
      </c>
      <c r="AA550" s="2">
        <v>0</v>
      </c>
      <c r="AB550" s="2">
        <v>0</v>
      </c>
      <c r="AC550" s="2">
        <v>4</v>
      </c>
      <c r="AD550" s="2">
        <v>5</v>
      </c>
      <c r="AE550" s="2">
        <v>4</v>
      </c>
      <c r="AF550" s="2">
        <f t="shared" si="141"/>
        <v>0</v>
      </c>
      <c r="AG550" s="2">
        <f t="shared" si="142"/>
        <v>4</v>
      </c>
      <c r="AH550" s="2">
        <f t="shared" si="143"/>
        <v>9</v>
      </c>
      <c r="AJ550" s="5"/>
      <c r="AK550" s="2">
        <f t="shared" si="132"/>
        <v>10</v>
      </c>
      <c r="AL550" s="2">
        <v>1</v>
      </c>
      <c r="AM550" s="2">
        <v>2</v>
      </c>
      <c r="AN550" s="2">
        <v>2</v>
      </c>
      <c r="AO550" s="2">
        <v>3</v>
      </c>
      <c r="AP550" s="2">
        <v>2</v>
      </c>
      <c r="AQ550" s="2">
        <f t="shared" si="135"/>
        <v>3</v>
      </c>
      <c r="AR550" s="2">
        <f t="shared" si="136"/>
        <v>2</v>
      </c>
      <c r="AS550" s="2">
        <f t="shared" si="137"/>
        <v>5</v>
      </c>
      <c r="AV550" s="6">
        <f t="shared" si="144"/>
        <v>11</v>
      </c>
      <c r="AW550" s="2">
        <v>3</v>
      </c>
      <c r="AX550" s="2">
        <v>6</v>
      </c>
      <c r="AY550" s="2">
        <v>2</v>
      </c>
      <c r="AZ550" s="2">
        <v>0</v>
      </c>
      <c r="BA550" s="2">
        <v>0</v>
      </c>
      <c r="BB550" s="2">
        <f t="shared" si="145"/>
        <v>9</v>
      </c>
      <c r="BC550" s="2">
        <f t="shared" si="146"/>
        <v>2</v>
      </c>
      <c r="BD550" s="2">
        <f t="shared" si="147"/>
        <v>0</v>
      </c>
      <c r="BF550" s="5"/>
    </row>
    <row r="551" spans="7:58" x14ac:dyDescent="0.35">
      <c r="G551" s="79" t="s">
        <v>3</v>
      </c>
      <c r="H551" s="82" t="s">
        <v>128</v>
      </c>
      <c r="I551" s="79" t="s">
        <v>116</v>
      </c>
      <c r="J551" s="79" t="s">
        <v>117</v>
      </c>
      <c r="K551" s="79" t="s">
        <v>131</v>
      </c>
      <c r="L551" s="79" t="s">
        <v>131</v>
      </c>
      <c r="M551" s="2" t="s">
        <v>67</v>
      </c>
      <c r="N551" s="2">
        <v>10</v>
      </c>
      <c r="O551" s="6">
        <f t="shared" si="133"/>
        <v>12</v>
      </c>
      <c r="P551" s="2">
        <v>4</v>
      </c>
      <c r="Q551" s="2">
        <v>6</v>
      </c>
      <c r="R551" s="2">
        <v>2</v>
      </c>
      <c r="S551" s="2">
        <v>0</v>
      </c>
      <c r="T551" s="2">
        <v>0</v>
      </c>
      <c r="U551" s="2">
        <f t="shared" si="138"/>
        <v>10</v>
      </c>
      <c r="V551" s="2">
        <f t="shared" si="139"/>
        <v>2</v>
      </c>
      <c r="W551" s="2">
        <f t="shared" si="140"/>
        <v>0</v>
      </c>
      <c r="Y551" s="5"/>
      <c r="Z551" s="6">
        <f t="shared" si="134"/>
        <v>13</v>
      </c>
      <c r="AA551" s="2">
        <v>4</v>
      </c>
      <c r="AB551" s="2">
        <v>1</v>
      </c>
      <c r="AC551" s="2">
        <v>3</v>
      </c>
      <c r="AD551" s="2">
        <v>4</v>
      </c>
      <c r="AE551" s="2">
        <v>1</v>
      </c>
      <c r="AF551" s="2">
        <f t="shared" si="141"/>
        <v>5</v>
      </c>
      <c r="AG551" s="2">
        <f t="shared" si="142"/>
        <v>3</v>
      </c>
      <c r="AH551" s="2">
        <f t="shared" si="143"/>
        <v>5</v>
      </c>
      <c r="AJ551" s="5"/>
      <c r="AK551" s="2">
        <f t="shared" si="132"/>
        <v>10</v>
      </c>
      <c r="AL551" s="2">
        <v>4</v>
      </c>
      <c r="AM551" s="2">
        <v>1</v>
      </c>
      <c r="AN551" s="2">
        <v>3</v>
      </c>
      <c r="AO551" s="2">
        <v>1</v>
      </c>
      <c r="AP551" s="2">
        <v>1</v>
      </c>
      <c r="AQ551" s="2">
        <f t="shared" si="135"/>
        <v>5</v>
      </c>
      <c r="AR551" s="2">
        <f t="shared" si="136"/>
        <v>3</v>
      </c>
      <c r="AS551" s="2">
        <f t="shared" si="137"/>
        <v>2</v>
      </c>
      <c r="AV551" s="6">
        <f t="shared" si="144"/>
        <v>11</v>
      </c>
      <c r="AW551" s="2">
        <v>6</v>
      </c>
      <c r="AX551" s="2">
        <v>5</v>
      </c>
      <c r="AY551" s="2">
        <v>0</v>
      </c>
      <c r="AZ551" s="2">
        <v>0</v>
      </c>
      <c r="BA551" s="2">
        <v>0</v>
      </c>
      <c r="BB551" s="2">
        <f t="shared" si="145"/>
        <v>11</v>
      </c>
      <c r="BC551" s="2">
        <f t="shared" si="146"/>
        <v>0</v>
      </c>
      <c r="BD551" s="2">
        <f t="shared" si="147"/>
        <v>0</v>
      </c>
      <c r="BF551" s="5"/>
    </row>
    <row r="552" spans="7:58" x14ac:dyDescent="0.35">
      <c r="G552" s="79" t="s">
        <v>3</v>
      </c>
      <c r="H552" s="82" t="s">
        <v>128</v>
      </c>
      <c r="I552" s="79" t="s">
        <v>116</v>
      </c>
      <c r="J552" s="79" t="s">
        <v>117</v>
      </c>
      <c r="K552" s="79" t="s">
        <v>131</v>
      </c>
      <c r="L552" s="79" t="s">
        <v>131</v>
      </c>
      <c r="M552" s="2" t="s">
        <v>67</v>
      </c>
      <c r="N552" s="2">
        <v>11</v>
      </c>
      <c r="O552" s="6">
        <f t="shared" si="133"/>
        <v>12</v>
      </c>
      <c r="P552" s="2">
        <v>1</v>
      </c>
      <c r="Q552" s="2">
        <v>5</v>
      </c>
      <c r="R552" s="2">
        <v>3</v>
      </c>
      <c r="S552" s="2">
        <v>2</v>
      </c>
      <c r="T552" s="2">
        <v>1</v>
      </c>
      <c r="U552" s="2">
        <f t="shared" si="138"/>
        <v>6</v>
      </c>
      <c r="V552" s="2">
        <f t="shared" si="139"/>
        <v>3</v>
      </c>
      <c r="W552" s="2">
        <f t="shared" si="140"/>
        <v>3</v>
      </c>
      <c r="Y552" s="5"/>
      <c r="Z552" s="6">
        <f t="shared" si="134"/>
        <v>13</v>
      </c>
      <c r="AA552" s="2">
        <v>2</v>
      </c>
      <c r="AB552" s="2">
        <v>3</v>
      </c>
      <c r="AC552" s="2">
        <v>4</v>
      </c>
      <c r="AD552" s="2">
        <v>3</v>
      </c>
      <c r="AE552" s="2">
        <v>1</v>
      </c>
      <c r="AF552" s="2">
        <f t="shared" si="141"/>
        <v>5</v>
      </c>
      <c r="AG552" s="2">
        <f t="shared" si="142"/>
        <v>4</v>
      </c>
      <c r="AH552" s="2">
        <f t="shared" si="143"/>
        <v>4</v>
      </c>
      <c r="AJ552" s="5"/>
      <c r="AK552" s="2">
        <f t="shared" si="132"/>
        <v>10</v>
      </c>
      <c r="AL552" s="2">
        <v>2</v>
      </c>
      <c r="AM552" s="2">
        <v>2</v>
      </c>
      <c r="AN552" s="2">
        <v>4</v>
      </c>
      <c r="AO552" s="2">
        <v>2</v>
      </c>
      <c r="AP552" s="2">
        <v>0</v>
      </c>
      <c r="AQ552" s="2">
        <f t="shared" si="135"/>
        <v>4</v>
      </c>
      <c r="AR552" s="2">
        <f t="shared" si="136"/>
        <v>4</v>
      </c>
      <c r="AS552" s="2">
        <f t="shared" si="137"/>
        <v>2</v>
      </c>
      <c r="AV552" s="6">
        <f t="shared" si="144"/>
        <v>11</v>
      </c>
      <c r="AW552" s="2">
        <v>1</v>
      </c>
      <c r="AX552" s="2">
        <v>7</v>
      </c>
      <c r="AY552" s="2">
        <v>2</v>
      </c>
      <c r="AZ552" s="2">
        <v>1</v>
      </c>
      <c r="BA552" s="2">
        <v>0</v>
      </c>
      <c r="BB552" s="2">
        <f t="shared" si="145"/>
        <v>8</v>
      </c>
      <c r="BC552" s="2">
        <f t="shared" si="146"/>
        <v>2</v>
      </c>
      <c r="BD552" s="2">
        <f t="shared" si="147"/>
        <v>1</v>
      </c>
      <c r="BF552" s="5"/>
    </row>
    <row r="553" spans="7:58" x14ac:dyDescent="0.35">
      <c r="G553" s="79" t="s">
        <v>3</v>
      </c>
      <c r="H553" s="82" t="s">
        <v>128</v>
      </c>
      <c r="I553" s="79" t="s">
        <v>116</v>
      </c>
      <c r="J553" s="79" t="s">
        <v>117</v>
      </c>
      <c r="K553" s="79" t="s">
        <v>131</v>
      </c>
      <c r="L553" s="79" t="s">
        <v>131</v>
      </c>
      <c r="M553" s="2" t="s">
        <v>67</v>
      </c>
      <c r="N553" s="2">
        <v>12</v>
      </c>
      <c r="O553" s="6">
        <f t="shared" si="133"/>
        <v>12</v>
      </c>
      <c r="P553" s="2">
        <v>1</v>
      </c>
      <c r="Q553" s="2">
        <v>3</v>
      </c>
      <c r="R553" s="2">
        <v>8</v>
      </c>
      <c r="S553" s="2">
        <v>0</v>
      </c>
      <c r="T553" s="2">
        <v>0</v>
      </c>
      <c r="U553" s="2">
        <f t="shared" si="138"/>
        <v>4</v>
      </c>
      <c r="V553" s="2">
        <f t="shared" si="139"/>
        <v>8</v>
      </c>
      <c r="W553" s="2">
        <f t="shared" si="140"/>
        <v>0</v>
      </c>
      <c r="Y553" s="5"/>
      <c r="Z553" s="6">
        <f t="shared" si="134"/>
        <v>13</v>
      </c>
      <c r="AA553" s="2">
        <v>2</v>
      </c>
      <c r="AB553" s="2">
        <v>1</v>
      </c>
      <c r="AC553" s="2">
        <v>7</v>
      </c>
      <c r="AD553" s="2">
        <v>2</v>
      </c>
      <c r="AE553" s="2">
        <v>1</v>
      </c>
      <c r="AF553" s="2">
        <f t="shared" si="141"/>
        <v>3</v>
      </c>
      <c r="AG553" s="2">
        <f t="shared" si="142"/>
        <v>7</v>
      </c>
      <c r="AH553" s="2">
        <f t="shared" si="143"/>
        <v>3</v>
      </c>
      <c r="AJ553" s="5"/>
      <c r="AK553" s="2">
        <f t="shared" si="132"/>
        <v>10</v>
      </c>
      <c r="AL553" s="2">
        <v>1</v>
      </c>
      <c r="AM553" s="2">
        <v>4</v>
      </c>
      <c r="AN553" s="2">
        <v>2</v>
      </c>
      <c r="AO553" s="2">
        <v>1</v>
      </c>
      <c r="AP553" s="2">
        <v>2</v>
      </c>
      <c r="AQ553" s="2">
        <f t="shared" si="135"/>
        <v>5</v>
      </c>
      <c r="AR553" s="2">
        <f t="shared" si="136"/>
        <v>2</v>
      </c>
      <c r="AS553" s="2">
        <f t="shared" si="137"/>
        <v>3</v>
      </c>
      <c r="AV553" s="6">
        <f t="shared" si="144"/>
        <v>11</v>
      </c>
      <c r="AW553" s="2">
        <v>3</v>
      </c>
      <c r="AX553" s="2">
        <v>7</v>
      </c>
      <c r="AY553" s="2">
        <v>1</v>
      </c>
      <c r="AZ553" s="2">
        <v>0</v>
      </c>
      <c r="BA553" s="2">
        <v>0</v>
      </c>
      <c r="BB553" s="2">
        <f t="shared" si="145"/>
        <v>10</v>
      </c>
      <c r="BC553" s="2">
        <f t="shared" si="146"/>
        <v>1</v>
      </c>
      <c r="BD553" s="2">
        <f t="shared" si="147"/>
        <v>0</v>
      </c>
      <c r="BF553" s="5"/>
    </row>
    <row r="554" spans="7:58" x14ac:dyDescent="0.35">
      <c r="G554" s="79" t="s">
        <v>3</v>
      </c>
      <c r="H554" s="82" t="s">
        <v>128</v>
      </c>
      <c r="I554" s="79" t="s">
        <v>116</v>
      </c>
      <c r="J554" s="79" t="s">
        <v>117</v>
      </c>
      <c r="K554" s="79" t="s">
        <v>131</v>
      </c>
      <c r="L554" s="79" t="s">
        <v>131</v>
      </c>
      <c r="M554" s="2" t="s">
        <v>67</v>
      </c>
      <c r="N554" s="2">
        <v>13</v>
      </c>
      <c r="O554" s="6">
        <f t="shared" si="133"/>
        <v>12</v>
      </c>
      <c r="P554" s="2">
        <v>1</v>
      </c>
      <c r="Q554" s="2">
        <v>3</v>
      </c>
      <c r="R554" s="2">
        <v>6</v>
      </c>
      <c r="S554" s="2">
        <v>1</v>
      </c>
      <c r="T554" s="2">
        <v>1</v>
      </c>
      <c r="U554" s="2">
        <f t="shared" si="138"/>
        <v>4</v>
      </c>
      <c r="V554" s="2">
        <f t="shared" si="139"/>
        <v>6</v>
      </c>
      <c r="W554" s="2">
        <f t="shared" si="140"/>
        <v>2</v>
      </c>
      <c r="Y554" s="5"/>
      <c r="Z554" s="6">
        <f t="shared" si="134"/>
        <v>13</v>
      </c>
      <c r="AA554" s="2">
        <v>2</v>
      </c>
      <c r="AB554" s="2">
        <v>1</v>
      </c>
      <c r="AC554" s="2">
        <v>6</v>
      </c>
      <c r="AD554" s="2">
        <v>3</v>
      </c>
      <c r="AE554" s="2">
        <v>1</v>
      </c>
      <c r="AF554" s="2">
        <f t="shared" si="141"/>
        <v>3</v>
      </c>
      <c r="AG554" s="2">
        <f t="shared" si="142"/>
        <v>6</v>
      </c>
      <c r="AH554" s="2">
        <f t="shared" si="143"/>
        <v>4</v>
      </c>
      <c r="AJ554" s="5"/>
      <c r="AK554" s="2">
        <f t="shared" si="132"/>
        <v>10</v>
      </c>
      <c r="AL554" s="2">
        <v>1</v>
      </c>
      <c r="AM554" s="2">
        <v>3</v>
      </c>
      <c r="AN554" s="2">
        <v>3</v>
      </c>
      <c r="AO554" s="2">
        <v>1</v>
      </c>
      <c r="AP554" s="2">
        <v>2</v>
      </c>
      <c r="AQ554" s="2">
        <f t="shared" si="135"/>
        <v>4</v>
      </c>
      <c r="AR554" s="2">
        <f t="shared" si="136"/>
        <v>3</v>
      </c>
      <c r="AS554" s="2">
        <f t="shared" si="137"/>
        <v>3</v>
      </c>
      <c r="AV554" s="6">
        <f t="shared" si="144"/>
        <v>11</v>
      </c>
      <c r="AW554" s="2">
        <v>5</v>
      </c>
      <c r="AX554" s="2">
        <v>5</v>
      </c>
      <c r="AY554" s="2">
        <v>1</v>
      </c>
      <c r="AZ554" s="2">
        <v>0</v>
      </c>
      <c r="BA554" s="2">
        <v>0</v>
      </c>
      <c r="BB554" s="2">
        <f t="shared" si="145"/>
        <v>10</v>
      </c>
      <c r="BC554" s="2">
        <f t="shared" si="146"/>
        <v>1</v>
      </c>
      <c r="BD554" s="2">
        <f t="shared" si="147"/>
        <v>0</v>
      </c>
      <c r="BF554" s="5"/>
    </row>
    <row r="555" spans="7:58" x14ac:dyDescent="0.35">
      <c r="G555" s="79" t="s">
        <v>3</v>
      </c>
      <c r="H555" s="82" t="s">
        <v>128</v>
      </c>
      <c r="I555" s="79" t="s">
        <v>116</v>
      </c>
      <c r="J555" s="79" t="s">
        <v>117</v>
      </c>
      <c r="K555" s="79" t="s">
        <v>131</v>
      </c>
      <c r="L555" s="79" t="s">
        <v>131</v>
      </c>
      <c r="M555" s="2" t="s">
        <v>67</v>
      </c>
      <c r="N555" s="2">
        <v>14</v>
      </c>
      <c r="O555" s="6">
        <f t="shared" si="133"/>
        <v>12</v>
      </c>
      <c r="P555" s="2">
        <v>2</v>
      </c>
      <c r="Q555" s="2">
        <v>5</v>
      </c>
      <c r="R555" s="2">
        <v>2</v>
      </c>
      <c r="S555" s="2">
        <v>2</v>
      </c>
      <c r="T555" s="2">
        <v>1</v>
      </c>
      <c r="U555" s="2">
        <f t="shared" si="138"/>
        <v>7</v>
      </c>
      <c r="V555" s="2">
        <f t="shared" si="139"/>
        <v>2</v>
      </c>
      <c r="W555" s="2">
        <f t="shared" si="140"/>
        <v>3</v>
      </c>
      <c r="Y555" s="5"/>
      <c r="Z555" s="6">
        <f t="shared" si="134"/>
        <v>13</v>
      </c>
      <c r="AA555" s="2">
        <v>0</v>
      </c>
      <c r="AB555" s="2">
        <v>3</v>
      </c>
      <c r="AC555" s="2">
        <v>6</v>
      </c>
      <c r="AD555" s="2">
        <v>2</v>
      </c>
      <c r="AE555" s="2">
        <v>2</v>
      </c>
      <c r="AF555" s="2">
        <f t="shared" si="141"/>
        <v>3</v>
      </c>
      <c r="AG555" s="2">
        <f t="shared" si="142"/>
        <v>6</v>
      </c>
      <c r="AH555" s="2">
        <f t="shared" si="143"/>
        <v>4</v>
      </c>
      <c r="AJ555" s="5"/>
      <c r="AK555" s="2">
        <f t="shared" si="132"/>
        <v>10</v>
      </c>
      <c r="AL555" s="2">
        <v>3</v>
      </c>
      <c r="AM555" s="2">
        <v>1</v>
      </c>
      <c r="AN555" s="2">
        <v>3</v>
      </c>
      <c r="AO555" s="2">
        <v>2</v>
      </c>
      <c r="AP555" s="2">
        <v>1</v>
      </c>
      <c r="AQ555" s="2">
        <f t="shared" si="135"/>
        <v>4</v>
      </c>
      <c r="AR555" s="2">
        <f t="shared" si="136"/>
        <v>3</v>
      </c>
      <c r="AS555" s="2">
        <f t="shared" si="137"/>
        <v>3</v>
      </c>
      <c r="AV555" s="6">
        <f t="shared" si="144"/>
        <v>11</v>
      </c>
      <c r="AW555" s="2">
        <v>5</v>
      </c>
      <c r="AX555" s="2">
        <v>4</v>
      </c>
      <c r="AY555" s="2">
        <v>1</v>
      </c>
      <c r="AZ555" s="2">
        <v>1</v>
      </c>
      <c r="BA555" s="2">
        <v>0</v>
      </c>
      <c r="BB555" s="2">
        <f t="shared" si="145"/>
        <v>9</v>
      </c>
      <c r="BC555" s="2">
        <f t="shared" si="146"/>
        <v>1</v>
      </c>
      <c r="BD555" s="2">
        <f t="shared" si="147"/>
        <v>1</v>
      </c>
      <c r="BF555" s="5"/>
    </row>
    <row r="556" spans="7:58" x14ac:dyDescent="0.35">
      <c r="G556" s="79" t="s">
        <v>3</v>
      </c>
      <c r="H556" s="82" t="s">
        <v>128</v>
      </c>
      <c r="I556" s="79" t="s">
        <v>116</v>
      </c>
      <c r="J556" s="79" t="s">
        <v>117</v>
      </c>
      <c r="K556" s="79" t="s">
        <v>131</v>
      </c>
      <c r="L556" s="79" t="s">
        <v>131</v>
      </c>
      <c r="M556" s="2" t="s">
        <v>67</v>
      </c>
      <c r="N556" s="2">
        <v>15</v>
      </c>
      <c r="O556" s="6">
        <f t="shared" si="133"/>
        <v>12</v>
      </c>
      <c r="P556" s="2">
        <v>2</v>
      </c>
      <c r="Q556" s="2">
        <v>3</v>
      </c>
      <c r="R556" s="2">
        <v>5</v>
      </c>
      <c r="S556" s="2">
        <v>1</v>
      </c>
      <c r="T556" s="2">
        <v>1</v>
      </c>
      <c r="U556" s="2">
        <f t="shared" si="138"/>
        <v>5</v>
      </c>
      <c r="V556" s="2">
        <f t="shared" si="139"/>
        <v>5</v>
      </c>
      <c r="W556" s="2">
        <f t="shared" si="140"/>
        <v>2</v>
      </c>
      <c r="Y556" s="5"/>
      <c r="Z556" s="6">
        <f t="shared" si="134"/>
        <v>13</v>
      </c>
      <c r="AA556" s="2">
        <v>0</v>
      </c>
      <c r="AB556" s="2">
        <v>3</v>
      </c>
      <c r="AC556" s="2">
        <v>2</v>
      </c>
      <c r="AD556" s="2">
        <v>4</v>
      </c>
      <c r="AE556" s="2">
        <v>4</v>
      </c>
      <c r="AF556" s="2">
        <f t="shared" si="141"/>
        <v>3</v>
      </c>
      <c r="AG556" s="2">
        <f t="shared" si="142"/>
        <v>2</v>
      </c>
      <c r="AH556" s="2">
        <f t="shared" si="143"/>
        <v>8</v>
      </c>
      <c r="AJ556" s="5"/>
      <c r="AK556" s="2">
        <f t="shared" si="132"/>
        <v>10</v>
      </c>
      <c r="AL556" s="2">
        <v>3</v>
      </c>
      <c r="AM556" s="2">
        <v>3</v>
      </c>
      <c r="AN556" s="2">
        <v>1</v>
      </c>
      <c r="AO556" s="2">
        <v>2</v>
      </c>
      <c r="AP556" s="2">
        <v>1</v>
      </c>
      <c r="AQ556" s="2">
        <f t="shared" si="135"/>
        <v>6</v>
      </c>
      <c r="AR556" s="2">
        <f t="shared" si="136"/>
        <v>1</v>
      </c>
      <c r="AS556" s="2">
        <f t="shared" si="137"/>
        <v>3</v>
      </c>
      <c r="AV556" s="6">
        <f t="shared" si="144"/>
        <v>11</v>
      </c>
      <c r="AW556" s="2">
        <v>4</v>
      </c>
      <c r="AX556" s="2">
        <v>5</v>
      </c>
      <c r="AY556" s="2">
        <v>2</v>
      </c>
      <c r="AZ556" s="2">
        <v>0</v>
      </c>
      <c r="BA556" s="2">
        <v>0</v>
      </c>
      <c r="BB556" s="2">
        <f t="shared" si="145"/>
        <v>9</v>
      </c>
      <c r="BC556" s="2">
        <f t="shared" si="146"/>
        <v>2</v>
      </c>
      <c r="BD556" s="2">
        <f t="shared" si="147"/>
        <v>0</v>
      </c>
      <c r="BF556" s="5"/>
    </row>
    <row r="557" spans="7:58" x14ac:dyDescent="0.35">
      <c r="G557" s="79" t="s">
        <v>3</v>
      </c>
      <c r="H557" s="82" t="s">
        <v>128</v>
      </c>
      <c r="I557" s="79" t="s">
        <v>116</v>
      </c>
      <c r="J557" s="79" t="s">
        <v>117</v>
      </c>
      <c r="K557" s="79" t="s">
        <v>131</v>
      </c>
      <c r="L557" s="79" t="s">
        <v>131</v>
      </c>
      <c r="M557" s="2" t="s">
        <v>67</v>
      </c>
      <c r="N557" s="2">
        <v>16</v>
      </c>
      <c r="O557" s="6">
        <f t="shared" si="133"/>
        <v>12</v>
      </c>
      <c r="P557" s="2">
        <v>4</v>
      </c>
      <c r="Q557" s="2">
        <v>4</v>
      </c>
      <c r="R557" s="2">
        <v>2</v>
      </c>
      <c r="S557" s="2">
        <v>2</v>
      </c>
      <c r="T557" s="2">
        <v>0</v>
      </c>
      <c r="U557" s="2">
        <f t="shared" si="138"/>
        <v>8</v>
      </c>
      <c r="V557" s="2">
        <f t="shared" si="139"/>
        <v>2</v>
      </c>
      <c r="W557" s="2">
        <f t="shared" si="140"/>
        <v>2</v>
      </c>
      <c r="Y557" s="5"/>
      <c r="Z557" s="6">
        <f t="shared" si="134"/>
        <v>13</v>
      </c>
      <c r="AA557" s="2">
        <v>1</v>
      </c>
      <c r="AB557" s="2">
        <v>4</v>
      </c>
      <c r="AC557" s="2">
        <v>5</v>
      </c>
      <c r="AD557" s="2">
        <v>1</v>
      </c>
      <c r="AE557" s="2">
        <v>2</v>
      </c>
      <c r="AF557" s="2">
        <f t="shared" si="141"/>
        <v>5</v>
      </c>
      <c r="AG557" s="2">
        <f t="shared" si="142"/>
        <v>5</v>
      </c>
      <c r="AH557" s="2">
        <f t="shared" si="143"/>
        <v>3</v>
      </c>
      <c r="AJ557" s="5"/>
      <c r="AK557" s="2">
        <f t="shared" si="132"/>
        <v>10</v>
      </c>
      <c r="AL557" s="2">
        <v>3</v>
      </c>
      <c r="AM557" s="2">
        <v>3</v>
      </c>
      <c r="AN557" s="2">
        <v>2</v>
      </c>
      <c r="AO557" s="2">
        <v>1</v>
      </c>
      <c r="AP557" s="2">
        <v>1</v>
      </c>
      <c r="AQ557" s="2">
        <f t="shared" si="135"/>
        <v>6</v>
      </c>
      <c r="AR557" s="2">
        <f t="shared" si="136"/>
        <v>2</v>
      </c>
      <c r="AS557" s="2">
        <f t="shared" si="137"/>
        <v>2</v>
      </c>
      <c r="AV557" s="6">
        <f t="shared" si="144"/>
        <v>11</v>
      </c>
      <c r="AW557" s="2">
        <v>6</v>
      </c>
      <c r="AX557" s="2">
        <v>5</v>
      </c>
      <c r="AY557" s="2">
        <v>0</v>
      </c>
      <c r="AZ557" s="2">
        <v>0</v>
      </c>
      <c r="BA557" s="2">
        <v>0</v>
      </c>
      <c r="BB557" s="2">
        <f t="shared" si="145"/>
        <v>11</v>
      </c>
      <c r="BC557" s="2">
        <f t="shared" si="146"/>
        <v>0</v>
      </c>
      <c r="BD557" s="2">
        <f t="shared" si="147"/>
        <v>0</v>
      </c>
      <c r="BF557" s="5"/>
    </row>
    <row r="558" spans="7:58" x14ac:dyDescent="0.35">
      <c r="G558" s="79" t="s">
        <v>3</v>
      </c>
      <c r="H558" s="82" t="s">
        <v>128</v>
      </c>
      <c r="I558" s="79" t="s">
        <v>116</v>
      </c>
      <c r="J558" s="79" t="s">
        <v>117</v>
      </c>
      <c r="K558" s="79" t="s">
        <v>131</v>
      </c>
      <c r="L558" s="79" t="s">
        <v>131</v>
      </c>
      <c r="M558" s="2" t="s">
        <v>67</v>
      </c>
      <c r="N558" s="2">
        <v>17</v>
      </c>
      <c r="O558" s="6">
        <f t="shared" si="133"/>
        <v>12</v>
      </c>
      <c r="P558" s="2">
        <v>3</v>
      </c>
      <c r="Q558" s="2">
        <v>3</v>
      </c>
      <c r="R558" s="2">
        <v>4</v>
      </c>
      <c r="S558" s="2">
        <v>1</v>
      </c>
      <c r="T558" s="2">
        <v>1</v>
      </c>
      <c r="U558" s="2">
        <f t="shared" si="138"/>
        <v>6</v>
      </c>
      <c r="V558" s="2">
        <f t="shared" si="139"/>
        <v>4</v>
      </c>
      <c r="W558" s="2">
        <f t="shared" si="140"/>
        <v>2</v>
      </c>
      <c r="Y558" s="5"/>
      <c r="Z558" s="6">
        <f t="shared" si="134"/>
        <v>13</v>
      </c>
      <c r="AA558" s="2">
        <v>0</v>
      </c>
      <c r="AB558" s="2">
        <v>1</v>
      </c>
      <c r="AC558" s="2">
        <v>6</v>
      </c>
      <c r="AD558" s="2">
        <v>3</v>
      </c>
      <c r="AE558" s="2">
        <v>3</v>
      </c>
      <c r="AF558" s="2">
        <f t="shared" si="141"/>
        <v>1</v>
      </c>
      <c r="AG558" s="2">
        <f t="shared" si="142"/>
        <v>6</v>
      </c>
      <c r="AH558" s="2">
        <f t="shared" si="143"/>
        <v>6</v>
      </c>
      <c r="AJ558" s="5"/>
      <c r="AK558" s="2">
        <f t="shared" si="132"/>
        <v>10</v>
      </c>
      <c r="AL558" s="2">
        <v>2</v>
      </c>
      <c r="AM558" s="2">
        <v>2</v>
      </c>
      <c r="AN558" s="2">
        <v>4</v>
      </c>
      <c r="AO558" s="2">
        <v>1</v>
      </c>
      <c r="AP558" s="2">
        <v>1</v>
      </c>
      <c r="AQ558" s="2">
        <f t="shared" si="135"/>
        <v>4</v>
      </c>
      <c r="AR558" s="2">
        <f t="shared" si="136"/>
        <v>4</v>
      </c>
      <c r="AS558" s="2">
        <f t="shared" si="137"/>
        <v>2</v>
      </c>
      <c r="AV558" s="6">
        <f t="shared" si="144"/>
        <v>11</v>
      </c>
      <c r="AW558" s="2">
        <v>4</v>
      </c>
      <c r="AX558" s="2">
        <v>6</v>
      </c>
      <c r="AY558" s="2">
        <v>1</v>
      </c>
      <c r="AZ558" s="2">
        <v>0</v>
      </c>
      <c r="BA558" s="2">
        <v>0</v>
      </c>
      <c r="BB558" s="2">
        <f t="shared" si="145"/>
        <v>10</v>
      </c>
      <c r="BC558" s="2">
        <f t="shared" si="146"/>
        <v>1</v>
      </c>
      <c r="BD558" s="2">
        <f t="shared" si="147"/>
        <v>0</v>
      </c>
      <c r="BF558" s="5"/>
    </row>
    <row r="559" spans="7:58" x14ac:dyDescent="0.35">
      <c r="G559" s="79" t="s">
        <v>3</v>
      </c>
      <c r="H559" s="82" t="s">
        <v>128</v>
      </c>
      <c r="I559" s="79" t="s">
        <v>116</v>
      </c>
      <c r="J559" s="79" t="s">
        <v>117</v>
      </c>
      <c r="K559" s="79" t="s">
        <v>131</v>
      </c>
      <c r="L559" s="79" t="s">
        <v>131</v>
      </c>
      <c r="M559" s="2" t="s">
        <v>67</v>
      </c>
      <c r="N559" s="2">
        <v>18</v>
      </c>
      <c r="O559" s="6">
        <f t="shared" si="133"/>
        <v>12</v>
      </c>
      <c r="P559" s="2">
        <v>4</v>
      </c>
      <c r="Q559" s="2">
        <v>0</v>
      </c>
      <c r="R559" s="2">
        <v>4</v>
      </c>
      <c r="S559" s="2">
        <v>3</v>
      </c>
      <c r="T559" s="2">
        <v>1</v>
      </c>
      <c r="U559" s="2">
        <f t="shared" si="138"/>
        <v>4</v>
      </c>
      <c r="V559" s="2">
        <f t="shared" si="139"/>
        <v>4</v>
      </c>
      <c r="W559" s="2">
        <f t="shared" si="140"/>
        <v>4</v>
      </c>
      <c r="Y559" s="5"/>
      <c r="Z559" s="6">
        <f t="shared" si="134"/>
        <v>13</v>
      </c>
      <c r="AA559" s="2">
        <v>0</v>
      </c>
      <c r="AB559" s="2">
        <v>1</v>
      </c>
      <c r="AC559" s="2">
        <v>2</v>
      </c>
      <c r="AD559" s="2">
        <v>6</v>
      </c>
      <c r="AE559" s="2">
        <v>4</v>
      </c>
      <c r="AF559" s="2">
        <f t="shared" si="141"/>
        <v>1</v>
      </c>
      <c r="AG559" s="2">
        <f t="shared" si="142"/>
        <v>2</v>
      </c>
      <c r="AH559" s="2">
        <f t="shared" si="143"/>
        <v>10</v>
      </c>
      <c r="AJ559" s="5"/>
      <c r="AK559" s="2">
        <f t="shared" si="132"/>
        <v>10</v>
      </c>
      <c r="AL559" s="2">
        <v>1</v>
      </c>
      <c r="AM559" s="2">
        <v>1</v>
      </c>
      <c r="AN559" s="2">
        <v>3</v>
      </c>
      <c r="AO559" s="2">
        <v>3</v>
      </c>
      <c r="AP559" s="2">
        <v>2</v>
      </c>
      <c r="AQ559" s="2">
        <f t="shared" si="135"/>
        <v>2</v>
      </c>
      <c r="AR559" s="2">
        <f t="shared" si="136"/>
        <v>3</v>
      </c>
      <c r="AS559" s="2">
        <f t="shared" si="137"/>
        <v>5</v>
      </c>
      <c r="AV559" s="6">
        <f t="shared" si="144"/>
        <v>11</v>
      </c>
      <c r="AW559" s="2">
        <v>3</v>
      </c>
      <c r="AX559" s="2">
        <v>4</v>
      </c>
      <c r="AY559" s="2">
        <v>3</v>
      </c>
      <c r="AZ559" s="2">
        <v>0</v>
      </c>
      <c r="BA559" s="2">
        <v>1</v>
      </c>
      <c r="BB559" s="2">
        <f t="shared" si="145"/>
        <v>7</v>
      </c>
      <c r="BC559" s="2">
        <f t="shared" si="146"/>
        <v>3</v>
      </c>
      <c r="BD559" s="2">
        <f t="shared" si="147"/>
        <v>1</v>
      </c>
      <c r="BF559" s="5"/>
    </row>
    <row r="560" spans="7:58" x14ac:dyDescent="0.35">
      <c r="G560" s="79" t="s">
        <v>3</v>
      </c>
      <c r="H560" s="82" t="s">
        <v>128</v>
      </c>
      <c r="I560" s="79" t="s">
        <v>116</v>
      </c>
      <c r="J560" s="79" t="s">
        <v>117</v>
      </c>
      <c r="K560" s="79" t="s">
        <v>131</v>
      </c>
      <c r="L560" s="79" t="s">
        <v>131</v>
      </c>
      <c r="M560" s="2" t="s">
        <v>76</v>
      </c>
      <c r="N560" s="2">
        <v>19</v>
      </c>
      <c r="O560" s="6">
        <f t="shared" si="133"/>
        <v>12</v>
      </c>
      <c r="P560" s="2">
        <v>6</v>
      </c>
      <c r="Q560" s="2">
        <v>4</v>
      </c>
      <c r="R560" s="2">
        <v>0</v>
      </c>
      <c r="S560" s="2">
        <v>2</v>
      </c>
      <c r="T560" s="2">
        <v>0</v>
      </c>
      <c r="U560" s="2">
        <f t="shared" si="138"/>
        <v>10</v>
      </c>
      <c r="V560" s="2">
        <f t="shared" si="139"/>
        <v>0</v>
      </c>
      <c r="W560" s="2">
        <f t="shared" si="140"/>
        <v>2</v>
      </c>
      <c r="Y560" s="5"/>
      <c r="Z560" s="6">
        <f t="shared" si="134"/>
        <v>13</v>
      </c>
      <c r="AA560" s="2">
        <v>3</v>
      </c>
      <c r="AB560" s="2">
        <v>2</v>
      </c>
      <c r="AC560" s="2">
        <v>2</v>
      </c>
      <c r="AD560" s="2">
        <v>4</v>
      </c>
      <c r="AE560" s="2">
        <v>2</v>
      </c>
      <c r="AF560" s="2">
        <f t="shared" si="141"/>
        <v>5</v>
      </c>
      <c r="AG560" s="2">
        <f t="shared" si="142"/>
        <v>2</v>
      </c>
      <c r="AH560" s="2">
        <f t="shared" si="143"/>
        <v>6</v>
      </c>
      <c r="AJ560" s="5"/>
      <c r="AK560" s="2">
        <f t="shared" si="132"/>
        <v>10</v>
      </c>
      <c r="AL560" s="2">
        <v>3</v>
      </c>
      <c r="AM560" s="2">
        <v>4</v>
      </c>
      <c r="AN560" s="2">
        <v>1</v>
      </c>
      <c r="AO560" s="2">
        <v>1</v>
      </c>
      <c r="AP560" s="2">
        <v>1</v>
      </c>
      <c r="AQ560" s="2">
        <f t="shared" si="135"/>
        <v>7</v>
      </c>
      <c r="AR560" s="2">
        <f t="shared" si="136"/>
        <v>1</v>
      </c>
      <c r="AS560" s="2">
        <f t="shared" si="137"/>
        <v>2</v>
      </c>
      <c r="AV560" s="6">
        <f t="shared" si="144"/>
        <v>11</v>
      </c>
      <c r="AW560" s="2">
        <v>6</v>
      </c>
      <c r="AX560" s="2">
        <v>4</v>
      </c>
      <c r="AY560" s="2">
        <v>0</v>
      </c>
      <c r="AZ560" s="2">
        <v>1</v>
      </c>
      <c r="BA560" s="2">
        <v>0</v>
      </c>
      <c r="BB560" s="2">
        <f t="shared" si="145"/>
        <v>10</v>
      </c>
      <c r="BC560" s="2">
        <f t="shared" si="146"/>
        <v>0</v>
      </c>
      <c r="BD560" s="2">
        <f t="shared" si="147"/>
        <v>1</v>
      </c>
      <c r="BF560" s="5"/>
    </row>
    <row r="561" spans="7:58" x14ac:dyDescent="0.35">
      <c r="G561" s="79" t="s">
        <v>3</v>
      </c>
      <c r="H561" s="82" t="s">
        <v>128</v>
      </c>
      <c r="I561" s="79" t="s">
        <v>116</v>
      </c>
      <c r="J561" s="79" t="s">
        <v>117</v>
      </c>
      <c r="K561" s="79" t="s">
        <v>131</v>
      </c>
      <c r="L561" s="79" t="s">
        <v>131</v>
      </c>
      <c r="M561" s="2" t="s">
        <v>76</v>
      </c>
      <c r="N561" s="2">
        <v>20</v>
      </c>
      <c r="O561" s="6">
        <f t="shared" si="133"/>
        <v>12</v>
      </c>
      <c r="P561" s="2">
        <v>5</v>
      </c>
      <c r="Q561" s="2">
        <v>5</v>
      </c>
      <c r="R561" s="2">
        <v>0</v>
      </c>
      <c r="S561" s="2">
        <v>1</v>
      </c>
      <c r="T561" s="2">
        <v>1</v>
      </c>
      <c r="U561" s="2">
        <f t="shared" si="138"/>
        <v>10</v>
      </c>
      <c r="V561" s="2">
        <f t="shared" si="139"/>
        <v>0</v>
      </c>
      <c r="W561" s="2">
        <f t="shared" si="140"/>
        <v>2</v>
      </c>
      <c r="Y561" s="5"/>
      <c r="Z561" s="6">
        <f t="shared" si="134"/>
        <v>13</v>
      </c>
      <c r="AA561" s="2">
        <v>3</v>
      </c>
      <c r="AB561" s="2">
        <v>0</v>
      </c>
      <c r="AC561" s="2">
        <v>4</v>
      </c>
      <c r="AD561" s="2">
        <v>3</v>
      </c>
      <c r="AE561" s="2">
        <v>3</v>
      </c>
      <c r="AF561" s="2">
        <f t="shared" si="141"/>
        <v>3</v>
      </c>
      <c r="AG561" s="2">
        <f t="shared" si="142"/>
        <v>4</v>
      </c>
      <c r="AH561" s="2">
        <f t="shared" si="143"/>
        <v>6</v>
      </c>
      <c r="AJ561" s="5"/>
      <c r="AK561" s="2">
        <f t="shared" si="132"/>
        <v>10</v>
      </c>
      <c r="AL561" s="2">
        <v>1</v>
      </c>
      <c r="AM561" s="2">
        <v>2</v>
      </c>
      <c r="AN561" s="2">
        <v>3</v>
      </c>
      <c r="AO561" s="2">
        <v>3</v>
      </c>
      <c r="AP561" s="2">
        <v>1</v>
      </c>
      <c r="AQ561" s="2">
        <f t="shared" si="135"/>
        <v>3</v>
      </c>
      <c r="AR561" s="2">
        <f t="shared" si="136"/>
        <v>3</v>
      </c>
      <c r="AS561" s="2">
        <f t="shared" si="137"/>
        <v>4</v>
      </c>
      <c r="AV561" s="6">
        <f t="shared" si="144"/>
        <v>11</v>
      </c>
      <c r="AW561" s="2">
        <v>5</v>
      </c>
      <c r="AX561" s="2">
        <v>3</v>
      </c>
      <c r="AY561" s="2">
        <v>2</v>
      </c>
      <c r="AZ561" s="2">
        <v>1</v>
      </c>
      <c r="BA561" s="2">
        <v>0</v>
      </c>
      <c r="BB561" s="2">
        <f t="shared" si="145"/>
        <v>8</v>
      </c>
      <c r="BC561" s="2">
        <f t="shared" si="146"/>
        <v>2</v>
      </c>
      <c r="BD561" s="2">
        <f t="shared" si="147"/>
        <v>1</v>
      </c>
      <c r="BF561" s="5"/>
    </row>
    <row r="562" spans="7:58" x14ac:dyDescent="0.35">
      <c r="G562" s="79" t="s">
        <v>3</v>
      </c>
      <c r="H562" s="82" t="s">
        <v>128</v>
      </c>
      <c r="I562" s="79" t="s">
        <v>116</v>
      </c>
      <c r="J562" s="79" t="s">
        <v>117</v>
      </c>
      <c r="K562" s="79" t="s">
        <v>131</v>
      </c>
      <c r="L562" s="79" t="s">
        <v>131</v>
      </c>
      <c r="M562" s="2" t="s">
        <v>76</v>
      </c>
      <c r="N562" s="2">
        <v>21</v>
      </c>
      <c r="O562" s="6">
        <f t="shared" si="133"/>
        <v>12</v>
      </c>
      <c r="P562" s="2">
        <v>4</v>
      </c>
      <c r="Q562" s="2">
        <v>5</v>
      </c>
      <c r="R562" s="2">
        <v>1</v>
      </c>
      <c r="S562" s="2">
        <v>1</v>
      </c>
      <c r="T562" s="2">
        <v>1</v>
      </c>
      <c r="U562" s="2">
        <f t="shared" si="138"/>
        <v>9</v>
      </c>
      <c r="V562" s="2">
        <f t="shared" si="139"/>
        <v>1</v>
      </c>
      <c r="W562" s="2">
        <f t="shared" si="140"/>
        <v>2</v>
      </c>
      <c r="Y562" s="5"/>
      <c r="Z562" s="6">
        <f t="shared" si="134"/>
        <v>13</v>
      </c>
      <c r="AA562" s="2">
        <v>3</v>
      </c>
      <c r="AB562" s="2">
        <v>2</v>
      </c>
      <c r="AC562" s="2">
        <v>1</v>
      </c>
      <c r="AD562" s="2">
        <v>4</v>
      </c>
      <c r="AE562" s="2">
        <v>3</v>
      </c>
      <c r="AF562" s="2">
        <f t="shared" si="141"/>
        <v>5</v>
      </c>
      <c r="AG562" s="2">
        <f t="shared" si="142"/>
        <v>1</v>
      </c>
      <c r="AH562" s="2">
        <f t="shared" si="143"/>
        <v>7</v>
      </c>
      <c r="AJ562" s="5"/>
      <c r="AK562" s="2">
        <f t="shared" si="132"/>
        <v>10</v>
      </c>
      <c r="AL562" s="2">
        <v>2</v>
      </c>
      <c r="AM562" s="2">
        <v>0</v>
      </c>
      <c r="AN562" s="2">
        <v>4</v>
      </c>
      <c r="AO562" s="2">
        <v>3</v>
      </c>
      <c r="AP562" s="2">
        <v>1</v>
      </c>
      <c r="AQ562" s="2">
        <f t="shared" si="135"/>
        <v>2</v>
      </c>
      <c r="AR562" s="2">
        <f t="shared" si="136"/>
        <v>4</v>
      </c>
      <c r="AS562" s="2">
        <f t="shared" si="137"/>
        <v>4</v>
      </c>
      <c r="AV562" s="6">
        <f t="shared" si="144"/>
        <v>11</v>
      </c>
      <c r="AW562" s="2">
        <v>6</v>
      </c>
      <c r="AX562" s="2">
        <v>3</v>
      </c>
      <c r="AY562" s="2">
        <v>1</v>
      </c>
      <c r="AZ562" s="2">
        <v>1</v>
      </c>
      <c r="BA562" s="2">
        <v>0</v>
      </c>
      <c r="BB562" s="2">
        <f t="shared" si="145"/>
        <v>9</v>
      </c>
      <c r="BC562" s="2">
        <f t="shared" si="146"/>
        <v>1</v>
      </c>
      <c r="BD562" s="2">
        <f t="shared" si="147"/>
        <v>1</v>
      </c>
      <c r="BF562" s="5"/>
    </row>
    <row r="563" spans="7:58" x14ac:dyDescent="0.35">
      <c r="G563" s="79" t="s">
        <v>3</v>
      </c>
      <c r="H563" s="82" t="s">
        <v>128</v>
      </c>
      <c r="I563" s="79" t="s">
        <v>116</v>
      </c>
      <c r="J563" s="79" t="s">
        <v>117</v>
      </c>
      <c r="K563" s="79" t="s">
        <v>131</v>
      </c>
      <c r="L563" s="79" t="s">
        <v>131</v>
      </c>
      <c r="M563" s="2" t="s">
        <v>76</v>
      </c>
      <c r="N563" s="2">
        <v>22</v>
      </c>
      <c r="O563" s="6">
        <f t="shared" si="133"/>
        <v>12</v>
      </c>
      <c r="P563" s="2">
        <v>8</v>
      </c>
      <c r="Q563" s="2">
        <v>4</v>
      </c>
      <c r="R563" s="2">
        <v>0</v>
      </c>
      <c r="S563" s="2">
        <v>0</v>
      </c>
      <c r="T563" s="2">
        <v>0</v>
      </c>
      <c r="U563" s="2">
        <f t="shared" si="138"/>
        <v>12</v>
      </c>
      <c r="V563" s="2">
        <f t="shared" si="139"/>
        <v>0</v>
      </c>
      <c r="W563" s="2">
        <f t="shared" si="140"/>
        <v>0</v>
      </c>
      <c r="Y563" s="5"/>
      <c r="Z563" s="6">
        <f t="shared" si="134"/>
        <v>13</v>
      </c>
      <c r="AA563" s="2">
        <v>7</v>
      </c>
      <c r="AB563" s="2">
        <v>2</v>
      </c>
      <c r="AC563" s="2">
        <v>1</v>
      </c>
      <c r="AD563" s="2">
        <v>1</v>
      </c>
      <c r="AE563" s="2">
        <v>2</v>
      </c>
      <c r="AF563" s="2">
        <f t="shared" si="141"/>
        <v>9</v>
      </c>
      <c r="AG563" s="2">
        <f t="shared" si="142"/>
        <v>1</v>
      </c>
      <c r="AH563" s="2">
        <f t="shared" si="143"/>
        <v>3</v>
      </c>
      <c r="AJ563" s="5"/>
      <c r="AK563" s="2">
        <f t="shared" si="132"/>
        <v>10</v>
      </c>
      <c r="AL563" s="2">
        <v>5</v>
      </c>
      <c r="AM563" s="2">
        <v>2</v>
      </c>
      <c r="AN563" s="2">
        <v>1</v>
      </c>
      <c r="AO563" s="2">
        <v>1</v>
      </c>
      <c r="AP563" s="2">
        <v>1</v>
      </c>
      <c r="AQ563" s="2">
        <f t="shared" si="135"/>
        <v>7</v>
      </c>
      <c r="AR563" s="2">
        <f t="shared" si="136"/>
        <v>1</v>
      </c>
      <c r="AS563" s="2">
        <f t="shared" si="137"/>
        <v>2</v>
      </c>
      <c r="AV563" s="6">
        <f t="shared" si="144"/>
        <v>11</v>
      </c>
      <c r="AW563" s="2">
        <v>8</v>
      </c>
      <c r="AX563" s="2">
        <v>3</v>
      </c>
      <c r="AY563" s="2">
        <v>0</v>
      </c>
      <c r="AZ563" s="2">
        <v>0</v>
      </c>
      <c r="BA563" s="2">
        <v>0</v>
      </c>
      <c r="BB563" s="2">
        <f t="shared" si="145"/>
        <v>11</v>
      </c>
      <c r="BC563" s="2">
        <f t="shared" si="146"/>
        <v>0</v>
      </c>
      <c r="BD563" s="2">
        <f t="shared" si="147"/>
        <v>0</v>
      </c>
      <c r="BF563" s="5"/>
    </row>
    <row r="564" spans="7:58" x14ac:dyDescent="0.35">
      <c r="G564" s="79" t="s">
        <v>3</v>
      </c>
      <c r="H564" s="82" t="s">
        <v>128</v>
      </c>
      <c r="I564" s="79" t="s">
        <v>116</v>
      </c>
      <c r="J564" s="79" t="s">
        <v>117</v>
      </c>
      <c r="K564" s="79" t="s">
        <v>131</v>
      </c>
      <c r="L564" s="79" t="s">
        <v>131</v>
      </c>
      <c r="M564" s="2" t="s">
        <v>76</v>
      </c>
      <c r="N564" s="2">
        <v>23</v>
      </c>
      <c r="O564" s="6">
        <f t="shared" si="133"/>
        <v>12</v>
      </c>
      <c r="P564" s="2">
        <v>7</v>
      </c>
      <c r="Q564" s="2">
        <v>3</v>
      </c>
      <c r="R564" s="2">
        <v>1</v>
      </c>
      <c r="S564" s="2">
        <v>1</v>
      </c>
      <c r="T564" s="2">
        <v>0</v>
      </c>
      <c r="U564" s="2">
        <f t="shared" si="138"/>
        <v>10</v>
      </c>
      <c r="V564" s="2">
        <f t="shared" si="139"/>
        <v>1</v>
      </c>
      <c r="W564" s="2">
        <f t="shared" si="140"/>
        <v>1</v>
      </c>
      <c r="Y564" s="5"/>
      <c r="Z564" s="6">
        <f t="shared" si="134"/>
        <v>13</v>
      </c>
      <c r="AA564" s="2">
        <v>5</v>
      </c>
      <c r="AB564" s="2">
        <v>1</v>
      </c>
      <c r="AC564" s="2">
        <v>3</v>
      </c>
      <c r="AD564" s="2">
        <v>2</v>
      </c>
      <c r="AE564" s="2">
        <v>2</v>
      </c>
      <c r="AF564" s="2">
        <f t="shared" si="141"/>
        <v>6</v>
      </c>
      <c r="AG564" s="2">
        <f t="shared" si="142"/>
        <v>3</v>
      </c>
      <c r="AH564" s="2">
        <f t="shared" si="143"/>
        <v>4</v>
      </c>
      <c r="AJ564" s="5"/>
      <c r="AK564" s="2">
        <f t="shared" si="132"/>
        <v>10</v>
      </c>
      <c r="AL564" s="2">
        <v>5</v>
      </c>
      <c r="AM564" s="2">
        <v>1</v>
      </c>
      <c r="AN564" s="2">
        <v>1</v>
      </c>
      <c r="AO564" s="2">
        <v>2</v>
      </c>
      <c r="AP564" s="2">
        <v>1</v>
      </c>
      <c r="AQ564" s="2">
        <f t="shared" si="135"/>
        <v>6</v>
      </c>
      <c r="AR564" s="2">
        <f t="shared" si="136"/>
        <v>1</v>
      </c>
      <c r="AS564" s="2">
        <f t="shared" si="137"/>
        <v>3</v>
      </c>
      <c r="AV564" s="6">
        <f t="shared" si="144"/>
        <v>11</v>
      </c>
      <c r="AW564" s="2">
        <v>6</v>
      </c>
      <c r="AX564" s="2">
        <v>3</v>
      </c>
      <c r="AY564" s="2">
        <v>1</v>
      </c>
      <c r="AZ564" s="2">
        <v>1</v>
      </c>
      <c r="BA564" s="2">
        <v>0</v>
      </c>
      <c r="BB564" s="2">
        <f t="shared" si="145"/>
        <v>9</v>
      </c>
      <c r="BC564" s="2">
        <f t="shared" si="146"/>
        <v>1</v>
      </c>
      <c r="BD564" s="2">
        <f t="shared" si="147"/>
        <v>1</v>
      </c>
      <c r="BF564" s="5"/>
    </row>
    <row r="565" spans="7:58" x14ac:dyDescent="0.35">
      <c r="G565" s="79" t="s">
        <v>3</v>
      </c>
      <c r="H565" s="82" t="s">
        <v>128</v>
      </c>
      <c r="I565" s="79" t="s">
        <v>116</v>
      </c>
      <c r="J565" s="79" t="s">
        <v>117</v>
      </c>
      <c r="K565" s="79" t="s">
        <v>131</v>
      </c>
      <c r="L565" s="79" t="s">
        <v>131</v>
      </c>
      <c r="M565" s="2" t="s">
        <v>76</v>
      </c>
      <c r="N565" s="2">
        <v>24</v>
      </c>
      <c r="O565" s="6">
        <f t="shared" si="133"/>
        <v>12</v>
      </c>
      <c r="P565" s="2">
        <v>4</v>
      </c>
      <c r="Q565" s="2">
        <v>4</v>
      </c>
      <c r="R565" s="2">
        <v>3</v>
      </c>
      <c r="S565" s="2">
        <v>0</v>
      </c>
      <c r="T565" s="2">
        <v>1</v>
      </c>
      <c r="U565" s="2">
        <f t="shared" si="138"/>
        <v>8</v>
      </c>
      <c r="V565" s="2">
        <f t="shared" si="139"/>
        <v>3</v>
      </c>
      <c r="W565" s="2">
        <f t="shared" si="140"/>
        <v>1</v>
      </c>
      <c r="Y565" s="5"/>
      <c r="Z565" s="6">
        <f t="shared" si="134"/>
        <v>13</v>
      </c>
      <c r="AA565" s="2">
        <v>3</v>
      </c>
      <c r="AB565" s="2">
        <v>1</v>
      </c>
      <c r="AC565" s="2">
        <v>2</v>
      </c>
      <c r="AD565" s="2">
        <v>3</v>
      </c>
      <c r="AE565" s="2">
        <v>4</v>
      </c>
      <c r="AF565" s="2">
        <f t="shared" si="141"/>
        <v>4</v>
      </c>
      <c r="AG565" s="2">
        <f t="shared" si="142"/>
        <v>2</v>
      </c>
      <c r="AH565" s="2">
        <f t="shared" si="143"/>
        <v>7</v>
      </c>
      <c r="AJ565" s="5"/>
      <c r="AK565" s="2">
        <f t="shared" si="132"/>
        <v>10</v>
      </c>
      <c r="AL565" s="2">
        <v>2</v>
      </c>
      <c r="AM565" s="2">
        <v>1</v>
      </c>
      <c r="AN565" s="2">
        <v>4</v>
      </c>
      <c r="AO565" s="2">
        <v>2</v>
      </c>
      <c r="AP565" s="2">
        <v>1</v>
      </c>
      <c r="AQ565" s="2">
        <f t="shared" si="135"/>
        <v>3</v>
      </c>
      <c r="AR565" s="2">
        <f t="shared" si="136"/>
        <v>4</v>
      </c>
      <c r="AS565" s="2">
        <f t="shared" si="137"/>
        <v>3</v>
      </c>
      <c r="AV565" s="6">
        <f t="shared" si="144"/>
        <v>11</v>
      </c>
      <c r="AW565" s="2">
        <v>4</v>
      </c>
      <c r="AX565" s="2">
        <v>4</v>
      </c>
      <c r="AY565" s="2">
        <v>1</v>
      </c>
      <c r="AZ565" s="2">
        <v>2</v>
      </c>
      <c r="BA565" s="2">
        <v>0</v>
      </c>
      <c r="BB565" s="2">
        <f t="shared" si="145"/>
        <v>8</v>
      </c>
      <c r="BC565" s="2">
        <f t="shared" si="146"/>
        <v>1</v>
      </c>
      <c r="BD565" s="2">
        <f t="shared" si="147"/>
        <v>2</v>
      </c>
      <c r="BF565" s="5"/>
    </row>
    <row r="566" spans="7:58" x14ac:dyDescent="0.35">
      <c r="G566" s="79" t="s">
        <v>3</v>
      </c>
      <c r="H566" s="82" t="s">
        <v>128</v>
      </c>
      <c r="I566" s="79" t="s">
        <v>116</v>
      </c>
      <c r="J566" s="79" t="s">
        <v>117</v>
      </c>
      <c r="K566" s="79" t="s">
        <v>131</v>
      </c>
      <c r="L566" s="79" t="s">
        <v>131</v>
      </c>
      <c r="M566" s="2" t="s">
        <v>76</v>
      </c>
      <c r="N566" s="2">
        <v>25</v>
      </c>
      <c r="O566" s="6">
        <f t="shared" si="133"/>
        <v>12</v>
      </c>
      <c r="P566" s="2">
        <v>5</v>
      </c>
      <c r="Q566" s="2">
        <v>5</v>
      </c>
      <c r="R566" s="2">
        <v>0</v>
      </c>
      <c r="S566" s="2">
        <v>2</v>
      </c>
      <c r="T566" s="2">
        <v>0</v>
      </c>
      <c r="U566" s="2">
        <f t="shared" si="138"/>
        <v>10</v>
      </c>
      <c r="V566" s="2">
        <f t="shared" si="139"/>
        <v>0</v>
      </c>
      <c r="W566" s="2">
        <f t="shared" si="140"/>
        <v>2</v>
      </c>
      <c r="Y566" s="5"/>
      <c r="Z566" s="6">
        <f t="shared" si="134"/>
        <v>13</v>
      </c>
      <c r="AA566" s="2">
        <v>4</v>
      </c>
      <c r="AB566" s="2">
        <v>2</v>
      </c>
      <c r="AC566" s="2">
        <v>4</v>
      </c>
      <c r="AD566" s="2">
        <v>0</v>
      </c>
      <c r="AE566" s="2">
        <v>3</v>
      </c>
      <c r="AF566" s="2">
        <f t="shared" si="141"/>
        <v>6</v>
      </c>
      <c r="AG566" s="2">
        <f t="shared" si="142"/>
        <v>4</v>
      </c>
      <c r="AH566" s="2">
        <f t="shared" si="143"/>
        <v>3</v>
      </c>
      <c r="AJ566" s="5"/>
      <c r="AK566" s="2">
        <f t="shared" si="132"/>
        <v>10</v>
      </c>
      <c r="AL566" s="2">
        <v>3</v>
      </c>
      <c r="AM566" s="2">
        <v>2</v>
      </c>
      <c r="AN566" s="2">
        <v>2</v>
      </c>
      <c r="AO566" s="2">
        <v>2</v>
      </c>
      <c r="AP566" s="2">
        <v>1</v>
      </c>
      <c r="AQ566" s="2">
        <f t="shared" si="135"/>
        <v>5</v>
      </c>
      <c r="AR566" s="2">
        <f t="shared" si="136"/>
        <v>2</v>
      </c>
      <c r="AS566" s="2">
        <f t="shared" si="137"/>
        <v>3</v>
      </c>
      <c r="AV566" s="6">
        <f t="shared" si="144"/>
        <v>11</v>
      </c>
      <c r="AW566" s="2">
        <v>5</v>
      </c>
      <c r="AX566" s="2">
        <v>4</v>
      </c>
      <c r="AY566" s="2">
        <v>1</v>
      </c>
      <c r="AZ566" s="2">
        <v>1</v>
      </c>
      <c r="BA566" s="2">
        <v>0</v>
      </c>
      <c r="BB566" s="2">
        <f t="shared" si="145"/>
        <v>9</v>
      </c>
      <c r="BC566" s="2">
        <f t="shared" si="146"/>
        <v>1</v>
      </c>
      <c r="BD566" s="2">
        <f t="shared" si="147"/>
        <v>1</v>
      </c>
      <c r="BF566" s="5"/>
    </row>
    <row r="567" spans="7:58" x14ac:dyDescent="0.35">
      <c r="G567" s="79" t="s">
        <v>3</v>
      </c>
      <c r="H567" s="82" t="s">
        <v>128</v>
      </c>
      <c r="I567" s="79" t="s">
        <v>116</v>
      </c>
      <c r="J567" s="79" t="s">
        <v>117</v>
      </c>
      <c r="K567" s="79" t="s">
        <v>131</v>
      </c>
      <c r="L567" s="79" t="s">
        <v>131</v>
      </c>
      <c r="M567" s="2" t="s">
        <v>76</v>
      </c>
      <c r="N567" s="2">
        <v>26</v>
      </c>
      <c r="O567" s="6">
        <f t="shared" si="133"/>
        <v>12</v>
      </c>
      <c r="P567" s="2">
        <v>5</v>
      </c>
      <c r="Q567" s="2">
        <v>3</v>
      </c>
      <c r="R567" s="2">
        <v>2</v>
      </c>
      <c r="S567" s="2">
        <v>1</v>
      </c>
      <c r="T567" s="2">
        <v>1</v>
      </c>
      <c r="U567" s="2">
        <f t="shared" si="138"/>
        <v>8</v>
      </c>
      <c r="V567" s="2">
        <f t="shared" si="139"/>
        <v>2</v>
      </c>
      <c r="W567" s="2">
        <f t="shared" si="140"/>
        <v>2</v>
      </c>
      <c r="Y567" s="5"/>
      <c r="Z567" s="6">
        <f t="shared" si="134"/>
        <v>13</v>
      </c>
      <c r="AA567" s="2">
        <v>4</v>
      </c>
      <c r="AB567" s="2">
        <v>1</v>
      </c>
      <c r="AC567" s="2">
        <v>1</v>
      </c>
      <c r="AD567" s="2">
        <v>4</v>
      </c>
      <c r="AE567" s="2">
        <v>3</v>
      </c>
      <c r="AF567" s="2">
        <f t="shared" si="141"/>
        <v>5</v>
      </c>
      <c r="AG567" s="2">
        <f t="shared" si="142"/>
        <v>1</v>
      </c>
      <c r="AH567" s="2">
        <f t="shared" si="143"/>
        <v>7</v>
      </c>
      <c r="AJ567" s="5"/>
      <c r="AK567" s="2">
        <f t="shared" si="132"/>
        <v>10</v>
      </c>
      <c r="AL567" s="2">
        <v>2</v>
      </c>
      <c r="AM567" s="2">
        <v>1</v>
      </c>
      <c r="AN567" s="2">
        <v>2</v>
      </c>
      <c r="AO567" s="2">
        <v>4</v>
      </c>
      <c r="AP567" s="2">
        <v>1</v>
      </c>
      <c r="AQ567" s="2">
        <f t="shared" si="135"/>
        <v>3</v>
      </c>
      <c r="AR567" s="2">
        <f t="shared" si="136"/>
        <v>2</v>
      </c>
      <c r="AS567" s="2">
        <f t="shared" si="137"/>
        <v>5</v>
      </c>
      <c r="AV567" s="6">
        <f t="shared" si="144"/>
        <v>11</v>
      </c>
      <c r="AW567" s="2">
        <v>4</v>
      </c>
      <c r="AX567" s="2">
        <v>5</v>
      </c>
      <c r="AY567" s="2">
        <v>1</v>
      </c>
      <c r="AZ567" s="2">
        <v>1</v>
      </c>
      <c r="BA567" s="2">
        <v>0</v>
      </c>
      <c r="BB567" s="2">
        <f t="shared" si="145"/>
        <v>9</v>
      </c>
      <c r="BC567" s="2">
        <f t="shared" si="146"/>
        <v>1</v>
      </c>
      <c r="BD567" s="2">
        <f t="shared" si="147"/>
        <v>1</v>
      </c>
      <c r="BF567" s="5"/>
    </row>
    <row r="568" spans="7:58" x14ac:dyDescent="0.35">
      <c r="G568" s="79" t="s">
        <v>3</v>
      </c>
      <c r="H568" s="82" t="s">
        <v>128</v>
      </c>
      <c r="I568" s="79" t="s">
        <v>116</v>
      </c>
      <c r="J568" s="79" t="s">
        <v>117</v>
      </c>
      <c r="K568" s="79" t="s">
        <v>131</v>
      </c>
      <c r="L568" s="79" t="s">
        <v>131</v>
      </c>
      <c r="M568" s="2" t="s">
        <v>76</v>
      </c>
      <c r="N568" s="2">
        <v>27</v>
      </c>
      <c r="O568" s="6">
        <f t="shared" si="133"/>
        <v>12</v>
      </c>
      <c r="P568" s="2">
        <v>6</v>
      </c>
      <c r="Q568" s="2">
        <v>4</v>
      </c>
      <c r="R568" s="2">
        <v>1</v>
      </c>
      <c r="S568" s="2">
        <v>1</v>
      </c>
      <c r="T568" s="2">
        <v>0</v>
      </c>
      <c r="U568" s="2">
        <f t="shared" si="138"/>
        <v>10</v>
      </c>
      <c r="V568" s="2">
        <f t="shared" si="139"/>
        <v>1</v>
      </c>
      <c r="W568" s="2">
        <f t="shared" si="140"/>
        <v>1</v>
      </c>
      <c r="Y568" s="5"/>
      <c r="Z568" s="6">
        <f t="shared" si="134"/>
        <v>13</v>
      </c>
      <c r="AA568" s="2">
        <v>4</v>
      </c>
      <c r="AB568" s="2">
        <v>1</v>
      </c>
      <c r="AC568" s="2">
        <v>2</v>
      </c>
      <c r="AD568" s="2">
        <v>4</v>
      </c>
      <c r="AE568" s="2">
        <v>2</v>
      </c>
      <c r="AF568" s="2">
        <f t="shared" si="141"/>
        <v>5</v>
      </c>
      <c r="AG568" s="2">
        <f t="shared" si="142"/>
        <v>2</v>
      </c>
      <c r="AH568" s="2">
        <f t="shared" si="143"/>
        <v>6</v>
      </c>
      <c r="AJ568" s="5"/>
      <c r="AK568" s="2">
        <f t="shared" si="132"/>
        <v>10</v>
      </c>
      <c r="AL568" s="2">
        <v>3</v>
      </c>
      <c r="AM568" s="2">
        <v>2</v>
      </c>
      <c r="AN568" s="2">
        <v>2</v>
      </c>
      <c r="AO568" s="2">
        <v>2</v>
      </c>
      <c r="AP568" s="2">
        <v>1</v>
      </c>
      <c r="AQ568" s="2">
        <f t="shared" si="135"/>
        <v>5</v>
      </c>
      <c r="AR568" s="2">
        <f t="shared" si="136"/>
        <v>2</v>
      </c>
      <c r="AS568" s="2">
        <f t="shared" si="137"/>
        <v>3</v>
      </c>
      <c r="AV568" s="6">
        <f t="shared" si="144"/>
        <v>11</v>
      </c>
      <c r="AW568" s="2">
        <v>5</v>
      </c>
      <c r="AX568" s="2">
        <v>3</v>
      </c>
      <c r="AY568" s="2">
        <v>3</v>
      </c>
      <c r="AZ568" s="2">
        <v>0</v>
      </c>
      <c r="BA568" s="2">
        <v>0</v>
      </c>
      <c r="BB568" s="2">
        <f t="shared" si="145"/>
        <v>8</v>
      </c>
      <c r="BC568" s="2">
        <f t="shared" si="146"/>
        <v>3</v>
      </c>
      <c r="BD568" s="2">
        <f t="shared" si="147"/>
        <v>0</v>
      </c>
      <c r="BF568" s="5"/>
    </row>
    <row r="569" spans="7:58" x14ac:dyDescent="0.35">
      <c r="G569" s="79" t="s">
        <v>3</v>
      </c>
      <c r="H569" s="82" t="s">
        <v>128</v>
      </c>
      <c r="I569" s="79" t="s">
        <v>116</v>
      </c>
      <c r="J569" s="79" t="s">
        <v>117</v>
      </c>
      <c r="K569" s="79" t="s">
        <v>131</v>
      </c>
      <c r="L569" s="79" t="s">
        <v>131</v>
      </c>
      <c r="M569" s="2" t="s">
        <v>76</v>
      </c>
      <c r="N569" s="2">
        <v>28</v>
      </c>
      <c r="O569" s="6">
        <f t="shared" si="133"/>
        <v>12</v>
      </c>
      <c r="P569" s="2">
        <v>8</v>
      </c>
      <c r="Q569" s="2">
        <v>3</v>
      </c>
      <c r="R569" s="2">
        <v>1</v>
      </c>
      <c r="S569" s="2">
        <v>0</v>
      </c>
      <c r="T569" s="2">
        <v>0</v>
      </c>
      <c r="U569" s="2">
        <f t="shared" si="138"/>
        <v>11</v>
      </c>
      <c r="V569" s="2">
        <f t="shared" si="139"/>
        <v>1</v>
      </c>
      <c r="W569" s="2">
        <f t="shared" si="140"/>
        <v>0</v>
      </c>
      <c r="Y569" s="5"/>
      <c r="Z569" s="6">
        <f t="shared" si="134"/>
        <v>13</v>
      </c>
      <c r="AA569" s="2">
        <v>7</v>
      </c>
      <c r="AB569" s="2">
        <v>2</v>
      </c>
      <c r="AC569" s="2">
        <v>1</v>
      </c>
      <c r="AD569" s="2">
        <v>0</v>
      </c>
      <c r="AE569" s="2">
        <v>3</v>
      </c>
      <c r="AF569" s="2">
        <f t="shared" si="141"/>
        <v>9</v>
      </c>
      <c r="AG569" s="2">
        <f t="shared" si="142"/>
        <v>1</v>
      </c>
      <c r="AH569" s="2">
        <f t="shared" si="143"/>
        <v>3</v>
      </c>
      <c r="AJ569" s="5"/>
      <c r="AK569" s="2">
        <f t="shared" ref="AK569:AK632" si="148">SUM(AQ569:AS569)</f>
        <v>10</v>
      </c>
      <c r="AL569" s="2">
        <v>5</v>
      </c>
      <c r="AM569" s="2">
        <v>3</v>
      </c>
      <c r="AN569" s="2">
        <v>0</v>
      </c>
      <c r="AO569" s="2">
        <v>1</v>
      </c>
      <c r="AP569" s="2">
        <v>1</v>
      </c>
      <c r="AQ569" s="2">
        <f t="shared" si="135"/>
        <v>8</v>
      </c>
      <c r="AR569" s="2">
        <f t="shared" si="136"/>
        <v>0</v>
      </c>
      <c r="AS569" s="2">
        <f t="shared" si="137"/>
        <v>2</v>
      </c>
      <c r="AV569" s="6">
        <f t="shared" si="144"/>
        <v>11</v>
      </c>
      <c r="AW569" s="2">
        <v>8</v>
      </c>
      <c r="AX569" s="2">
        <v>3</v>
      </c>
      <c r="AY569" s="2">
        <v>0</v>
      </c>
      <c r="AZ569" s="2">
        <v>0</v>
      </c>
      <c r="BA569" s="2">
        <v>0</v>
      </c>
      <c r="BB569" s="2">
        <f t="shared" si="145"/>
        <v>11</v>
      </c>
      <c r="BC569" s="2">
        <f t="shared" si="146"/>
        <v>0</v>
      </c>
      <c r="BD569" s="2">
        <f t="shared" si="147"/>
        <v>0</v>
      </c>
      <c r="BF569" s="5"/>
    </row>
    <row r="570" spans="7:58" x14ac:dyDescent="0.35">
      <c r="G570" s="79" t="s">
        <v>3</v>
      </c>
      <c r="H570" s="82" t="s">
        <v>128</v>
      </c>
      <c r="I570" s="79" t="s">
        <v>116</v>
      </c>
      <c r="J570" s="79" t="s">
        <v>117</v>
      </c>
      <c r="K570" s="79" t="s">
        <v>131</v>
      </c>
      <c r="L570" s="79" t="s">
        <v>131</v>
      </c>
      <c r="M570" s="2" t="s">
        <v>76</v>
      </c>
      <c r="N570" s="2">
        <v>29</v>
      </c>
      <c r="O570" s="6">
        <f t="shared" ref="O570:O633" si="149">SUM(U570:W570)</f>
        <v>12</v>
      </c>
      <c r="P570" s="2">
        <v>3</v>
      </c>
      <c r="Q570" s="2">
        <v>6</v>
      </c>
      <c r="R570" s="2">
        <v>3</v>
      </c>
      <c r="S570" s="2">
        <v>0</v>
      </c>
      <c r="T570" s="2">
        <v>0</v>
      </c>
      <c r="U570" s="2">
        <f t="shared" si="138"/>
        <v>9</v>
      </c>
      <c r="V570" s="2">
        <f t="shared" si="139"/>
        <v>3</v>
      </c>
      <c r="W570" s="2">
        <f t="shared" si="140"/>
        <v>0</v>
      </c>
      <c r="Y570" s="5"/>
      <c r="Z570" s="6">
        <f t="shared" ref="Z570:Z633" si="150">SUM(AF570:AH570)</f>
        <v>13</v>
      </c>
      <c r="AA570" s="2">
        <v>4</v>
      </c>
      <c r="AB570" s="2">
        <v>2</v>
      </c>
      <c r="AC570" s="2">
        <v>1</v>
      </c>
      <c r="AD570" s="2">
        <v>3</v>
      </c>
      <c r="AE570" s="2">
        <v>3</v>
      </c>
      <c r="AF570" s="2">
        <f t="shared" si="141"/>
        <v>6</v>
      </c>
      <c r="AG570" s="2">
        <f t="shared" si="142"/>
        <v>1</v>
      </c>
      <c r="AH570" s="2">
        <f t="shared" si="143"/>
        <v>6</v>
      </c>
      <c r="AJ570" s="5"/>
      <c r="AK570" s="2">
        <f t="shared" si="148"/>
        <v>10</v>
      </c>
      <c r="AL570" s="2">
        <v>2</v>
      </c>
      <c r="AM570" s="2">
        <v>1</v>
      </c>
      <c r="AN570" s="2">
        <v>4</v>
      </c>
      <c r="AO570" s="2">
        <v>1</v>
      </c>
      <c r="AP570" s="2">
        <v>2</v>
      </c>
      <c r="AQ570" s="2">
        <f t="shared" ref="AQ570:AQ633" si="151">AL570+AM570</f>
        <v>3</v>
      </c>
      <c r="AR570" s="2">
        <f t="shared" ref="AR570:AR633" si="152">AN570</f>
        <v>4</v>
      </c>
      <c r="AS570" s="2">
        <f t="shared" ref="AS570:AS633" si="153">AO570+AP570</f>
        <v>3</v>
      </c>
      <c r="AV570" s="6">
        <f t="shared" si="144"/>
        <v>11</v>
      </c>
      <c r="AW570" s="2">
        <v>5</v>
      </c>
      <c r="AX570" s="2">
        <v>5</v>
      </c>
      <c r="AY570" s="2">
        <v>1</v>
      </c>
      <c r="AZ570" s="2">
        <v>0</v>
      </c>
      <c r="BA570" s="2">
        <v>0</v>
      </c>
      <c r="BB570" s="2">
        <f t="shared" si="145"/>
        <v>10</v>
      </c>
      <c r="BC570" s="2">
        <f t="shared" si="146"/>
        <v>1</v>
      </c>
      <c r="BD570" s="2">
        <f t="shared" si="147"/>
        <v>0</v>
      </c>
      <c r="BF570" s="5"/>
    </row>
    <row r="571" spans="7:58" x14ac:dyDescent="0.35">
      <c r="G571" s="79" t="s">
        <v>3</v>
      </c>
      <c r="H571" s="82" t="s">
        <v>128</v>
      </c>
      <c r="I571" s="79" t="s">
        <v>116</v>
      </c>
      <c r="J571" s="79" t="s">
        <v>117</v>
      </c>
      <c r="K571" s="79" t="s">
        <v>131</v>
      </c>
      <c r="L571" s="79" t="s">
        <v>131</v>
      </c>
      <c r="M571" s="2" t="s">
        <v>76</v>
      </c>
      <c r="N571" s="2">
        <v>30</v>
      </c>
      <c r="O571" s="6">
        <f t="shared" si="149"/>
        <v>12</v>
      </c>
      <c r="P571" s="2">
        <v>7</v>
      </c>
      <c r="Q571" s="2">
        <v>1</v>
      </c>
      <c r="R571" s="2">
        <v>3</v>
      </c>
      <c r="S571" s="2">
        <v>1</v>
      </c>
      <c r="T571" s="2">
        <v>0</v>
      </c>
      <c r="U571" s="2">
        <f t="shared" ref="U571:U634" si="154">P571+Q571</f>
        <v>8</v>
      </c>
      <c r="V571" s="2">
        <f t="shared" ref="V571:V634" si="155">R571</f>
        <v>3</v>
      </c>
      <c r="W571" s="2">
        <f t="shared" ref="W571:W634" si="156">S571+T571</f>
        <v>1</v>
      </c>
      <c r="Y571" s="5"/>
      <c r="Z571" s="6">
        <f t="shared" si="150"/>
        <v>13</v>
      </c>
      <c r="AA571" s="2">
        <v>4</v>
      </c>
      <c r="AB571" s="2">
        <v>1</v>
      </c>
      <c r="AC571" s="2">
        <v>0</v>
      </c>
      <c r="AD571" s="2">
        <v>4</v>
      </c>
      <c r="AE571" s="2">
        <v>4</v>
      </c>
      <c r="AF571" s="2">
        <f t="shared" ref="AF571:AF634" si="157">AA571+AB571</f>
        <v>5</v>
      </c>
      <c r="AG571" s="2">
        <f t="shared" ref="AG571:AG634" si="158">AC571</f>
        <v>0</v>
      </c>
      <c r="AH571" s="2">
        <f t="shared" ref="AH571:AH634" si="159">AD571+AE571</f>
        <v>8</v>
      </c>
      <c r="AJ571" s="5"/>
      <c r="AK571" s="2">
        <f t="shared" si="148"/>
        <v>10</v>
      </c>
      <c r="AL571" s="2">
        <v>2</v>
      </c>
      <c r="AM571" s="2">
        <v>2</v>
      </c>
      <c r="AN571" s="2">
        <v>2</v>
      </c>
      <c r="AO571" s="2">
        <v>3</v>
      </c>
      <c r="AP571" s="2">
        <v>1</v>
      </c>
      <c r="AQ571" s="2">
        <f t="shared" si="151"/>
        <v>4</v>
      </c>
      <c r="AR571" s="2">
        <f t="shared" si="152"/>
        <v>2</v>
      </c>
      <c r="AS571" s="2">
        <f t="shared" si="153"/>
        <v>4</v>
      </c>
      <c r="AV571" s="6">
        <f t="shared" si="144"/>
        <v>11</v>
      </c>
      <c r="AW571" s="2">
        <v>4</v>
      </c>
      <c r="AX571" s="2">
        <v>3</v>
      </c>
      <c r="AY571" s="2">
        <v>3</v>
      </c>
      <c r="AZ571" s="2">
        <v>1</v>
      </c>
      <c r="BA571" s="2">
        <v>0</v>
      </c>
      <c r="BB571" s="2">
        <f t="shared" si="145"/>
        <v>7</v>
      </c>
      <c r="BC571" s="2">
        <f t="shared" si="146"/>
        <v>3</v>
      </c>
      <c r="BD571" s="2">
        <f t="shared" si="147"/>
        <v>1</v>
      </c>
      <c r="BF571" s="5"/>
    </row>
    <row r="572" spans="7:58" x14ac:dyDescent="0.35">
      <c r="G572" s="79" t="s">
        <v>3</v>
      </c>
      <c r="H572" s="82" t="s">
        <v>128</v>
      </c>
      <c r="I572" s="79" t="s">
        <v>116</v>
      </c>
      <c r="J572" s="79" t="s">
        <v>117</v>
      </c>
      <c r="K572" s="79" t="s">
        <v>118</v>
      </c>
      <c r="L572" s="79" t="s">
        <v>118</v>
      </c>
      <c r="M572" s="2" t="s">
        <v>3</v>
      </c>
      <c r="N572" s="2">
        <v>1</v>
      </c>
      <c r="O572" s="6">
        <f t="shared" si="149"/>
        <v>12</v>
      </c>
      <c r="P572" s="2">
        <v>1</v>
      </c>
      <c r="Q572" s="2">
        <v>6</v>
      </c>
      <c r="R572" s="2">
        <v>4</v>
      </c>
      <c r="S572" s="2">
        <v>1</v>
      </c>
      <c r="T572" s="2">
        <v>0</v>
      </c>
      <c r="U572" s="2">
        <f t="shared" si="154"/>
        <v>7</v>
      </c>
      <c r="V572" s="2">
        <f t="shared" si="155"/>
        <v>4</v>
      </c>
      <c r="W572" s="2">
        <f t="shared" si="156"/>
        <v>1</v>
      </c>
      <c r="X572" s="2">
        <f>MAX(O572:O601)</f>
        <v>12</v>
      </c>
      <c r="Y572" s="5">
        <v>41</v>
      </c>
      <c r="Z572" s="6">
        <f t="shared" si="150"/>
        <v>11</v>
      </c>
      <c r="AA572" s="2">
        <v>1</v>
      </c>
      <c r="AB572" s="2">
        <v>2</v>
      </c>
      <c r="AC572" s="2">
        <v>7</v>
      </c>
      <c r="AD572" s="2">
        <v>0</v>
      </c>
      <c r="AE572" s="2">
        <v>1</v>
      </c>
      <c r="AF572" s="2">
        <f t="shared" si="157"/>
        <v>3</v>
      </c>
      <c r="AG572" s="2">
        <f t="shared" si="158"/>
        <v>7</v>
      </c>
      <c r="AH572" s="2">
        <f t="shared" si="159"/>
        <v>1</v>
      </c>
      <c r="AI572" s="2">
        <f>MAX(Z572:Z601)</f>
        <v>11</v>
      </c>
      <c r="AJ572" s="5">
        <v>35</v>
      </c>
      <c r="AK572" s="2">
        <f t="shared" si="148"/>
        <v>29</v>
      </c>
      <c r="AL572" s="2">
        <v>8</v>
      </c>
      <c r="AM572" s="2">
        <v>10</v>
      </c>
      <c r="AN572" s="2">
        <v>8</v>
      </c>
      <c r="AO572" s="2">
        <v>2</v>
      </c>
      <c r="AP572" s="2">
        <v>1</v>
      </c>
      <c r="AQ572" s="2">
        <f t="shared" si="151"/>
        <v>18</v>
      </c>
      <c r="AR572" s="2">
        <f t="shared" si="152"/>
        <v>8</v>
      </c>
      <c r="AS572" s="2">
        <f t="shared" si="153"/>
        <v>3</v>
      </c>
      <c r="AT572" s="2">
        <f>ROUND(SUM(AK572:AK601)/30,0)</f>
        <v>29</v>
      </c>
      <c r="AU572" s="2">
        <v>39</v>
      </c>
      <c r="AV572" s="6">
        <f t="shared" si="144"/>
        <v>29</v>
      </c>
      <c r="AW572" s="2">
        <v>12</v>
      </c>
      <c r="AX572" s="2">
        <v>14</v>
      </c>
      <c r="AY572" s="2">
        <v>3</v>
      </c>
      <c r="AZ572" s="2">
        <v>0</v>
      </c>
      <c r="BA572" s="2">
        <v>0</v>
      </c>
      <c r="BB572" s="2">
        <f t="shared" si="145"/>
        <v>26</v>
      </c>
      <c r="BC572" s="2">
        <f t="shared" si="146"/>
        <v>3</v>
      </c>
      <c r="BD572" s="2">
        <f t="shared" si="147"/>
        <v>0</v>
      </c>
      <c r="BE572" s="2">
        <f>ROUND(SUM(AV572:AV601)/30,0)</f>
        <v>29</v>
      </c>
      <c r="BF572" s="5">
        <v>39</v>
      </c>
    </row>
    <row r="573" spans="7:58" x14ac:dyDescent="0.35">
      <c r="G573" s="79" t="s">
        <v>3</v>
      </c>
      <c r="H573" s="82" t="s">
        <v>128</v>
      </c>
      <c r="I573" s="79" t="s">
        <v>116</v>
      </c>
      <c r="J573" s="79" t="s">
        <v>117</v>
      </c>
      <c r="K573" s="79" t="s">
        <v>118</v>
      </c>
      <c r="L573" s="79" t="s">
        <v>118</v>
      </c>
      <c r="M573" s="2" t="s">
        <v>3</v>
      </c>
      <c r="N573" s="2">
        <v>2</v>
      </c>
      <c r="O573" s="6">
        <f t="shared" si="149"/>
        <v>12</v>
      </c>
      <c r="P573" s="2">
        <v>1</v>
      </c>
      <c r="Q573" s="2">
        <v>6</v>
      </c>
      <c r="R573" s="2">
        <v>3</v>
      </c>
      <c r="S573" s="2">
        <v>2</v>
      </c>
      <c r="T573" s="2">
        <v>0</v>
      </c>
      <c r="U573" s="2">
        <f t="shared" si="154"/>
        <v>7</v>
      </c>
      <c r="V573" s="2">
        <f t="shared" si="155"/>
        <v>3</v>
      </c>
      <c r="W573" s="2">
        <f t="shared" si="156"/>
        <v>2</v>
      </c>
      <c r="Y573" s="5"/>
      <c r="Z573" s="6">
        <f t="shared" si="150"/>
        <v>11</v>
      </c>
      <c r="AA573" s="2">
        <v>0</v>
      </c>
      <c r="AB573" s="2">
        <v>2</v>
      </c>
      <c r="AC573" s="2">
        <v>6</v>
      </c>
      <c r="AD573" s="2">
        <v>1</v>
      </c>
      <c r="AE573" s="2">
        <v>2</v>
      </c>
      <c r="AF573" s="2">
        <f t="shared" si="157"/>
        <v>2</v>
      </c>
      <c r="AG573" s="2">
        <f t="shared" si="158"/>
        <v>6</v>
      </c>
      <c r="AH573" s="2">
        <f t="shared" si="159"/>
        <v>3</v>
      </c>
      <c r="AJ573" s="5"/>
      <c r="AK573" s="2">
        <f t="shared" si="148"/>
        <v>29</v>
      </c>
      <c r="AL573" s="2">
        <v>5</v>
      </c>
      <c r="AM573" s="2">
        <v>10</v>
      </c>
      <c r="AN573" s="2">
        <v>9</v>
      </c>
      <c r="AO573" s="2">
        <v>5</v>
      </c>
      <c r="AP573" s="2">
        <v>0</v>
      </c>
      <c r="AQ573" s="2">
        <f t="shared" si="151"/>
        <v>15</v>
      </c>
      <c r="AR573" s="2">
        <f t="shared" si="152"/>
        <v>9</v>
      </c>
      <c r="AS573" s="2">
        <f t="shared" si="153"/>
        <v>5</v>
      </c>
      <c r="AV573" s="6">
        <f t="shared" si="144"/>
        <v>29</v>
      </c>
      <c r="AW573" s="2">
        <v>9</v>
      </c>
      <c r="AX573" s="2">
        <v>10</v>
      </c>
      <c r="AY573" s="2">
        <v>8</v>
      </c>
      <c r="AZ573" s="2">
        <v>0</v>
      </c>
      <c r="BA573" s="2">
        <v>2</v>
      </c>
      <c r="BB573" s="2">
        <f t="shared" si="145"/>
        <v>19</v>
      </c>
      <c r="BC573" s="2">
        <f t="shared" si="146"/>
        <v>8</v>
      </c>
      <c r="BD573" s="2">
        <f t="shared" si="147"/>
        <v>2</v>
      </c>
      <c r="BF573" s="5"/>
    </row>
    <row r="574" spans="7:58" x14ac:dyDescent="0.35">
      <c r="G574" s="79" t="s">
        <v>3</v>
      </c>
      <c r="H574" s="82" t="s">
        <v>128</v>
      </c>
      <c r="I574" s="79" t="s">
        <v>116</v>
      </c>
      <c r="J574" s="79" t="s">
        <v>117</v>
      </c>
      <c r="K574" s="79" t="s">
        <v>118</v>
      </c>
      <c r="L574" s="79" t="s">
        <v>118</v>
      </c>
      <c r="M574" s="2" t="s">
        <v>3</v>
      </c>
      <c r="N574" s="2">
        <v>3</v>
      </c>
      <c r="O574" s="6">
        <f t="shared" si="149"/>
        <v>12</v>
      </c>
      <c r="P574" s="2">
        <v>7</v>
      </c>
      <c r="Q574" s="2">
        <v>3</v>
      </c>
      <c r="R574" s="2">
        <v>2</v>
      </c>
      <c r="S574" s="2">
        <v>0</v>
      </c>
      <c r="T574" s="2">
        <v>0</v>
      </c>
      <c r="U574" s="2">
        <f t="shared" si="154"/>
        <v>10</v>
      </c>
      <c r="V574" s="2">
        <f t="shared" si="155"/>
        <v>2</v>
      </c>
      <c r="W574" s="2">
        <f t="shared" si="156"/>
        <v>0</v>
      </c>
      <c r="Y574" s="5"/>
      <c r="Z574" s="6">
        <f t="shared" si="150"/>
        <v>11</v>
      </c>
      <c r="AA574" s="2">
        <v>4</v>
      </c>
      <c r="AB574" s="2">
        <v>3</v>
      </c>
      <c r="AC574" s="2">
        <v>3</v>
      </c>
      <c r="AD574" s="2">
        <v>1</v>
      </c>
      <c r="AE574" s="2">
        <v>0</v>
      </c>
      <c r="AF574" s="2">
        <f t="shared" si="157"/>
        <v>7</v>
      </c>
      <c r="AG574" s="2">
        <f t="shared" si="158"/>
        <v>3</v>
      </c>
      <c r="AH574" s="2">
        <f t="shared" si="159"/>
        <v>1</v>
      </c>
      <c r="AJ574" s="5"/>
      <c r="AK574" s="2">
        <f t="shared" si="148"/>
        <v>29</v>
      </c>
      <c r="AL574" s="2">
        <v>19</v>
      </c>
      <c r="AM574" s="2">
        <v>8</v>
      </c>
      <c r="AN574" s="2">
        <v>1</v>
      </c>
      <c r="AO574" s="2">
        <v>1</v>
      </c>
      <c r="AP574" s="2">
        <v>0</v>
      </c>
      <c r="AQ574" s="2">
        <f t="shared" si="151"/>
        <v>27</v>
      </c>
      <c r="AR574" s="2">
        <f t="shared" si="152"/>
        <v>1</v>
      </c>
      <c r="AS574" s="2">
        <f t="shared" si="153"/>
        <v>1</v>
      </c>
      <c r="AV574" s="6">
        <f t="shared" si="144"/>
        <v>29</v>
      </c>
      <c r="AW574" s="2">
        <v>22</v>
      </c>
      <c r="AX574" s="2">
        <v>5</v>
      </c>
      <c r="AY574" s="2">
        <v>2</v>
      </c>
      <c r="AZ574" s="2">
        <v>0</v>
      </c>
      <c r="BA574" s="2">
        <v>0</v>
      </c>
      <c r="BB574" s="2">
        <f t="shared" si="145"/>
        <v>27</v>
      </c>
      <c r="BC574" s="2">
        <f t="shared" si="146"/>
        <v>2</v>
      </c>
      <c r="BD574" s="2">
        <f t="shared" si="147"/>
        <v>0</v>
      </c>
      <c r="BF574" s="5"/>
    </row>
    <row r="575" spans="7:58" x14ac:dyDescent="0.35">
      <c r="G575" s="79" t="s">
        <v>3</v>
      </c>
      <c r="H575" s="82" t="s">
        <v>128</v>
      </c>
      <c r="I575" s="79" t="s">
        <v>116</v>
      </c>
      <c r="J575" s="79" t="s">
        <v>117</v>
      </c>
      <c r="K575" s="79" t="s">
        <v>118</v>
      </c>
      <c r="L575" s="79" t="s">
        <v>118</v>
      </c>
      <c r="M575" s="2" t="s">
        <v>3</v>
      </c>
      <c r="N575" s="2">
        <v>4</v>
      </c>
      <c r="O575" s="6">
        <f t="shared" si="149"/>
        <v>12</v>
      </c>
      <c r="P575" s="2">
        <v>9</v>
      </c>
      <c r="Q575" s="2">
        <v>3</v>
      </c>
      <c r="R575" s="2">
        <v>0</v>
      </c>
      <c r="S575" s="2">
        <v>0</v>
      </c>
      <c r="T575" s="2">
        <v>0</v>
      </c>
      <c r="U575" s="2">
        <f t="shared" si="154"/>
        <v>12</v>
      </c>
      <c r="V575" s="2">
        <f t="shared" si="155"/>
        <v>0</v>
      </c>
      <c r="W575" s="2">
        <f t="shared" si="156"/>
        <v>0</v>
      </c>
      <c r="Y575" s="5"/>
      <c r="Z575" s="6">
        <f t="shared" si="150"/>
        <v>11</v>
      </c>
      <c r="AA575" s="2">
        <v>8</v>
      </c>
      <c r="AB575" s="2">
        <v>2</v>
      </c>
      <c r="AC575" s="2">
        <v>1</v>
      </c>
      <c r="AD575" s="2">
        <v>0</v>
      </c>
      <c r="AE575" s="2">
        <v>0</v>
      </c>
      <c r="AF575" s="2">
        <f t="shared" si="157"/>
        <v>10</v>
      </c>
      <c r="AG575" s="2">
        <f t="shared" si="158"/>
        <v>1</v>
      </c>
      <c r="AH575" s="2">
        <f t="shared" si="159"/>
        <v>0</v>
      </c>
      <c r="AJ575" s="5"/>
      <c r="AK575" s="2">
        <f t="shared" si="148"/>
        <v>29</v>
      </c>
      <c r="AL575" s="2">
        <v>19</v>
      </c>
      <c r="AM575" s="2">
        <v>9</v>
      </c>
      <c r="AN575" s="2">
        <v>1</v>
      </c>
      <c r="AO575" s="2">
        <v>0</v>
      </c>
      <c r="AP575" s="2">
        <v>0</v>
      </c>
      <c r="AQ575" s="2">
        <f t="shared" si="151"/>
        <v>28</v>
      </c>
      <c r="AR575" s="2">
        <f t="shared" si="152"/>
        <v>1</v>
      </c>
      <c r="AS575" s="2">
        <f t="shared" si="153"/>
        <v>0</v>
      </c>
      <c r="AV575" s="6">
        <f t="shared" si="144"/>
        <v>29</v>
      </c>
      <c r="AW575" s="2">
        <v>21</v>
      </c>
      <c r="AX575" s="2">
        <v>8</v>
      </c>
      <c r="AY575" s="2">
        <v>0</v>
      </c>
      <c r="AZ575" s="2">
        <v>0</v>
      </c>
      <c r="BA575" s="2">
        <v>0</v>
      </c>
      <c r="BB575" s="2">
        <f t="shared" si="145"/>
        <v>29</v>
      </c>
      <c r="BC575" s="2">
        <f t="shared" si="146"/>
        <v>0</v>
      </c>
      <c r="BD575" s="2">
        <f t="shared" si="147"/>
        <v>0</v>
      </c>
      <c r="BF575" s="5"/>
    </row>
    <row r="576" spans="7:58" x14ac:dyDescent="0.35">
      <c r="G576" s="79" t="s">
        <v>3</v>
      </c>
      <c r="H576" s="82" t="s">
        <v>128</v>
      </c>
      <c r="I576" s="79" t="s">
        <v>116</v>
      </c>
      <c r="J576" s="79" t="s">
        <v>117</v>
      </c>
      <c r="K576" s="79" t="s">
        <v>118</v>
      </c>
      <c r="L576" s="79" t="s">
        <v>118</v>
      </c>
      <c r="M576" s="2" t="s">
        <v>3</v>
      </c>
      <c r="N576" s="2">
        <v>5</v>
      </c>
      <c r="O576" s="6">
        <f t="shared" si="149"/>
        <v>12</v>
      </c>
      <c r="P576" s="2">
        <v>4</v>
      </c>
      <c r="Q576" s="2">
        <v>6</v>
      </c>
      <c r="R576" s="2">
        <v>2</v>
      </c>
      <c r="S576" s="2">
        <v>0</v>
      </c>
      <c r="T576" s="2">
        <v>0</v>
      </c>
      <c r="U576" s="2">
        <f t="shared" si="154"/>
        <v>10</v>
      </c>
      <c r="V576" s="2">
        <f t="shared" si="155"/>
        <v>2</v>
      </c>
      <c r="W576" s="2">
        <f t="shared" si="156"/>
        <v>0</v>
      </c>
      <c r="Y576" s="5"/>
      <c r="Z576" s="6">
        <f t="shared" si="150"/>
        <v>11</v>
      </c>
      <c r="AA576" s="2">
        <v>4</v>
      </c>
      <c r="AB576" s="2">
        <v>3</v>
      </c>
      <c r="AC576" s="2">
        <v>3</v>
      </c>
      <c r="AD576" s="2">
        <v>0</v>
      </c>
      <c r="AE576" s="2">
        <v>1</v>
      </c>
      <c r="AF576" s="2">
        <f t="shared" si="157"/>
        <v>7</v>
      </c>
      <c r="AG576" s="2">
        <f t="shared" si="158"/>
        <v>3</v>
      </c>
      <c r="AH576" s="2">
        <f t="shared" si="159"/>
        <v>1</v>
      </c>
      <c r="AJ576" s="5"/>
      <c r="AK576" s="2">
        <f t="shared" si="148"/>
        <v>29</v>
      </c>
      <c r="AL576" s="2">
        <v>17</v>
      </c>
      <c r="AM576" s="2">
        <v>6</v>
      </c>
      <c r="AN576" s="2">
        <v>6</v>
      </c>
      <c r="AO576" s="2">
        <v>0</v>
      </c>
      <c r="AP576" s="2">
        <v>0</v>
      </c>
      <c r="AQ576" s="2">
        <f t="shared" si="151"/>
        <v>23</v>
      </c>
      <c r="AR576" s="2">
        <f t="shared" si="152"/>
        <v>6</v>
      </c>
      <c r="AS576" s="2">
        <f t="shared" si="153"/>
        <v>0</v>
      </c>
      <c r="AV576" s="6">
        <f t="shared" si="144"/>
        <v>29</v>
      </c>
      <c r="AW576" s="2">
        <v>20</v>
      </c>
      <c r="AX576" s="2">
        <v>5</v>
      </c>
      <c r="AY576" s="2">
        <v>3</v>
      </c>
      <c r="AZ576" s="2">
        <v>1</v>
      </c>
      <c r="BA576" s="2">
        <v>0</v>
      </c>
      <c r="BB576" s="2">
        <f t="shared" si="145"/>
        <v>25</v>
      </c>
      <c r="BC576" s="2">
        <f t="shared" si="146"/>
        <v>3</v>
      </c>
      <c r="BD576" s="2">
        <f t="shared" si="147"/>
        <v>1</v>
      </c>
      <c r="BF576" s="5"/>
    </row>
    <row r="577" spans="7:58" x14ac:dyDescent="0.35">
      <c r="G577" s="79" t="s">
        <v>3</v>
      </c>
      <c r="H577" s="82" t="s">
        <v>128</v>
      </c>
      <c r="I577" s="79" t="s">
        <v>116</v>
      </c>
      <c r="J577" s="79" t="s">
        <v>117</v>
      </c>
      <c r="K577" s="79" t="s">
        <v>118</v>
      </c>
      <c r="L577" s="79" t="s">
        <v>118</v>
      </c>
      <c r="M577" s="2" t="s">
        <v>3</v>
      </c>
      <c r="N577" s="2">
        <v>6</v>
      </c>
      <c r="O577" s="6">
        <f t="shared" si="149"/>
        <v>12</v>
      </c>
      <c r="P577" s="2">
        <v>3</v>
      </c>
      <c r="Q577" s="2">
        <v>1</v>
      </c>
      <c r="R577" s="2">
        <v>7</v>
      </c>
      <c r="S577" s="2">
        <v>0</v>
      </c>
      <c r="T577" s="2">
        <v>1</v>
      </c>
      <c r="U577" s="2">
        <f t="shared" si="154"/>
        <v>4</v>
      </c>
      <c r="V577" s="2">
        <f t="shared" si="155"/>
        <v>7</v>
      </c>
      <c r="W577" s="2">
        <f t="shared" si="156"/>
        <v>1</v>
      </c>
      <c r="Y577" s="5"/>
      <c r="Z577" s="6">
        <f t="shared" si="150"/>
        <v>11</v>
      </c>
      <c r="AA577" s="2">
        <v>0</v>
      </c>
      <c r="AB577" s="2">
        <v>1</v>
      </c>
      <c r="AC577" s="2">
        <v>5</v>
      </c>
      <c r="AD577" s="2">
        <v>4</v>
      </c>
      <c r="AE577" s="2">
        <v>1</v>
      </c>
      <c r="AF577" s="2">
        <f t="shared" si="157"/>
        <v>1</v>
      </c>
      <c r="AG577" s="2">
        <f t="shared" si="158"/>
        <v>5</v>
      </c>
      <c r="AH577" s="2">
        <f t="shared" si="159"/>
        <v>5</v>
      </c>
      <c r="AJ577" s="5"/>
      <c r="AK577" s="2">
        <f t="shared" si="148"/>
        <v>29</v>
      </c>
      <c r="AL577" s="2">
        <v>10</v>
      </c>
      <c r="AM577" s="2">
        <v>12</v>
      </c>
      <c r="AN577" s="2">
        <v>3</v>
      </c>
      <c r="AO577" s="2">
        <v>3</v>
      </c>
      <c r="AP577" s="2">
        <v>1</v>
      </c>
      <c r="AQ577" s="2">
        <f t="shared" si="151"/>
        <v>22</v>
      </c>
      <c r="AR577" s="2">
        <f t="shared" si="152"/>
        <v>3</v>
      </c>
      <c r="AS577" s="2">
        <f t="shared" si="153"/>
        <v>4</v>
      </c>
      <c r="AV577" s="6">
        <f t="shared" si="144"/>
        <v>29</v>
      </c>
      <c r="AW577" s="2">
        <v>18</v>
      </c>
      <c r="AX577" s="2">
        <v>7</v>
      </c>
      <c r="AY577" s="2">
        <v>2</v>
      </c>
      <c r="AZ577" s="2">
        <v>1</v>
      </c>
      <c r="BA577" s="2">
        <v>1</v>
      </c>
      <c r="BB577" s="2">
        <f t="shared" si="145"/>
        <v>25</v>
      </c>
      <c r="BC577" s="2">
        <f t="shared" si="146"/>
        <v>2</v>
      </c>
      <c r="BD577" s="2">
        <f t="shared" si="147"/>
        <v>2</v>
      </c>
      <c r="BF577" s="5"/>
    </row>
    <row r="578" spans="7:58" x14ac:dyDescent="0.35">
      <c r="G578" s="79" t="s">
        <v>3</v>
      </c>
      <c r="H578" s="82" t="s">
        <v>128</v>
      </c>
      <c r="I578" s="79" t="s">
        <v>116</v>
      </c>
      <c r="J578" s="79" t="s">
        <v>117</v>
      </c>
      <c r="K578" s="79" t="s">
        <v>118</v>
      </c>
      <c r="L578" s="79" t="s">
        <v>118</v>
      </c>
      <c r="M578" s="2" t="s">
        <v>3</v>
      </c>
      <c r="N578" s="2">
        <v>7</v>
      </c>
      <c r="O578" s="6">
        <f t="shared" si="149"/>
        <v>12</v>
      </c>
      <c r="P578" s="2">
        <v>6</v>
      </c>
      <c r="Q578" s="2">
        <v>3</v>
      </c>
      <c r="R578" s="2">
        <v>1</v>
      </c>
      <c r="S578" s="2">
        <v>0</v>
      </c>
      <c r="T578" s="2">
        <v>2</v>
      </c>
      <c r="U578" s="2">
        <f t="shared" si="154"/>
        <v>9</v>
      </c>
      <c r="V578" s="2">
        <f t="shared" si="155"/>
        <v>1</v>
      </c>
      <c r="W578" s="2">
        <f t="shared" si="156"/>
        <v>2</v>
      </c>
      <c r="Y578" s="5"/>
      <c r="Z578" s="6">
        <f t="shared" si="150"/>
        <v>11</v>
      </c>
      <c r="AA578" s="2">
        <v>3</v>
      </c>
      <c r="AB578" s="2">
        <v>3</v>
      </c>
      <c r="AC578" s="2">
        <v>3</v>
      </c>
      <c r="AD578" s="2">
        <v>2</v>
      </c>
      <c r="AE578" s="2">
        <v>0</v>
      </c>
      <c r="AF578" s="2">
        <f t="shared" si="157"/>
        <v>6</v>
      </c>
      <c r="AG578" s="2">
        <f t="shared" si="158"/>
        <v>3</v>
      </c>
      <c r="AH578" s="2">
        <f t="shared" si="159"/>
        <v>2</v>
      </c>
      <c r="AJ578" s="5"/>
      <c r="AK578" s="2">
        <f t="shared" si="148"/>
        <v>29</v>
      </c>
      <c r="AL578" s="2">
        <v>15</v>
      </c>
      <c r="AM578" s="2">
        <v>9</v>
      </c>
      <c r="AN578" s="2">
        <v>5</v>
      </c>
      <c r="AO578" s="2">
        <v>0</v>
      </c>
      <c r="AP578" s="2">
        <v>0</v>
      </c>
      <c r="AQ578" s="2">
        <f t="shared" si="151"/>
        <v>24</v>
      </c>
      <c r="AR578" s="2">
        <f t="shared" si="152"/>
        <v>5</v>
      </c>
      <c r="AS578" s="2">
        <f t="shared" si="153"/>
        <v>0</v>
      </c>
      <c r="AV578" s="6">
        <f t="shared" si="144"/>
        <v>29</v>
      </c>
      <c r="AW578" s="2">
        <v>19</v>
      </c>
      <c r="AX578" s="2">
        <v>4</v>
      </c>
      <c r="AY578" s="2">
        <v>5</v>
      </c>
      <c r="AZ578" s="2">
        <v>1</v>
      </c>
      <c r="BA578" s="2">
        <v>0</v>
      </c>
      <c r="BB578" s="2">
        <f t="shared" si="145"/>
        <v>23</v>
      </c>
      <c r="BC578" s="2">
        <f t="shared" si="146"/>
        <v>5</v>
      </c>
      <c r="BD578" s="2">
        <f t="shared" si="147"/>
        <v>1</v>
      </c>
      <c r="BF578" s="5"/>
    </row>
    <row r="579" spans="7:58" x14ac:dyDescent="0.35">
      <c r="G579" s="79" t="s">
        <v>3</v>
      </c>
      <c r="H579" s="82" t="s">
        <v>128</v>
      </c>
      <c r="I579" s="79" t="s">
        <v>116</v>
      </c>
      <c r="J579" s="79" t="s">
        <v>117</v>
      </c>
      <c r="K579" s="79" t="s">
        <v>118</v>
      </c>
      <c r="L579" s="79" t="s">
        <v>118</v>
      </c>
      <c r="M579" s="2" t="s">
        <v>3</v>
      </c>
      <c r="N579" s="2">
        <v>8</v>
      </c>
      <c r="O579" s="6">
        <f t="shared" si="149"/>
        <v>12</v>
      </c>
      <c r="P579" s="2">
        <v>3</v>
      </c>
      <c r="Q579" s="2">
        <v>1</v>
      </c>
      <c r="R579" s="2">
        <v>5</v>
      </c>
      <c r="S579" s="2">
        <v>2</v>
      </c>
      <c r="T579" s="2">
        <v>1</v>
      </c>
      <c r="U579" s="2">
        <f t="shared" si="154"/>
        <v>4</v>
      </c>
      <c r="V579" s="2">
        <f t="shared" si="155"/>
        <v>5</v>
      </c>
      <c r="W579" s="2">
        <f t="shared" si="156"/>
        <v>3</v>
      </c>
      <c r="Y579" s="5"/>
      <c r="Z579" s="6">
        <f t="shared" si="150"/>
        <v>11</v>
      </c>
      <c r="AA579" s="2">
        <v>1</v>
      </c>
      <c r="AB579" s="2">
        <v>0</v>
      </c>
      <c r="AC579" s="2">
        <v>3</v>
      </c>
      <c r="AD579" s="2">
        <v>4</v>
      </c>
      <c r="AE579" s="2">
        <v>3</v>
      </c>
      <c r="AF579" s="2">
        <f t="shared" si="157"/>
        <v>1</v>
      </c>
      <c r="AG579" s="2">
        <f t="shared" si="158"/>
        <v>3</v>
      </c>
      <c r="AH579" s="2">
        <f t="shared" si="159"/>
        <v>7</v>
      </c>
      <c r="AJ579" s="5"/>
      <c r="AK579" s="2">
        <f t="shared" si="148"/>
        <v>29</v>
      </c>
      <c r="AL579" s="2">
        <v>4</v>
      </c>
      <c r="AM579" s="2">
        <v>10</v>
      </c>
      <c r="AN579" s="2">
        <v>6</v>
      </c>
      <c r="AO579" s="2">
        <v>5</v>
      </c>
      <c r="AP579" s="2">
        <v>4</v>
      </c>
      <c r="AQ579" s="2">
        <f t="shared" si="151"/>
        <v>14</v>
      </c>
      <c r="AR579" s="2">
        <f t="shared" si="152"/>
        <v>6</v>
      </c>
      <c r="AS579" s="2">
        <f t="shared" si="153"/>
        <v>9</v>
      </c>
      <c r="AV579" s="6">
        <f t="shared" si="144"/>
        <v>29</v>
      </c>
      <c r="AW579" s="2">
        <v>11</v>
      </c>
      <c r="AX579" s="2">
        <v>7</v>
      </c>
      <c r="AY579" s="2">
        <v>5</v>
      </c>
      <c r="AZ579" s="2">
        <v>4</v>
      </c>
      <c r="BA579" s="2">
        <v>2</v>
      </c>
      <c r="BB579" s="2">
        <f t="shared" si="145"/>
        <v>18</v>
      </c>
      <c r="BC579" s="2">
        <f t="shared" si="146"/>
        <v>5</v>
      </c>
      <c r="BD579" s="2">
        <f t="shared" si="147"/>
        <v>6</v>
      </c>
      <c r="BF579" s="5"/>
    </row>
    <row r="580" spans="7:58" x14ac:dyDescent="0.35">
      <c r="G580" s="79" t="s">
        <v>3</v>
      </c>
      <c r="H580" s="82" t="s">
        <v>128</v>
      </c>
      <c r="I580" s="79" t="s">
        <v>116</v>
      </c>
      <c r="J580" s="79" t="s">
        <v>117</v>
      </c>
      <c r="K580" s="79" t="s">
        <v>118</v>
      </c>
      <c r="L580" s="79" t="s">
        <v>118</v>
      </c>
      <c r="M580" s="2" t="s">
        <v>3</v>
      </c>
      <c r="N580" s="2">
        <v>9</v>
      </c>
      <c r="O580" s="6">
        <f t="shared" si="149"/>
        <v>12</v>
      </c>
      <c r="P580" s="2">
        <v>1</v>
      </c>
      <c r="Q580" s="2">
        <v>3</v>
      </c>
      <c r="R580" s="2">
        <v>2</v>
      </c>
      <c r="S580" s="2">
        <v>5</v>
      </c>
      <c r="T580" s="2">
        <v>1</v>
      </c>
      <c r="U580" s="2">
        <f t="shared" si="154"/>
        <v>4</v>
      </c>
      <c r="V580" s="2">
        <f t="shared" si="155"/>
        <v>2</v>
      </c>
      <c r="W580" s="2">
        <f t="shared" si="156"/>
        <v>6</v>
      </c>
      <c r="Y580" s="5"/>
      <c r="Z580" s="6">
        <f t="shared" si="150"/>
        <v>11</v>
      </c>
      <c r="AA580" s="2">
        <v>0</v>
      </c>
      <c r="AB580" s="2">
        <v>2</v>
      </c>
      <c r="AC580" s="2">
        <v>2</v>
      </c>
      <c r="AD580" s="2">
        <v>3</v>
      </c>
      <c r="AE580" s="2">
        <v>4</v>
      </c>
      <c r="AF580" s="2">
        <f t="shared" si="157"/>
        <v>2</v>
      </c>
      <c r="AG580" s="2">
        <f t="shared" si="158"/>
        <v>2</v>
      </c>
      <c r="AH580" s="2">
        <f t="shared" si="159"/>
        <v>7</v>
      </c>
      <c r="AJ580" s="5"/>
      <c r="AK580" s="2">
        <f t="shared" si="148"/>
        <v>29</v>
      </c>
      <c r="AL580" s="2">
        <v>3</v>
      </c>
      <c r="AM580" s="2">
        <v>5</v>
      </c>
      <c r="AN580" s="2">
        <v>7</v>
      </c>
      <c r="AO580" s="2">
        <v>8</v>
      </c>
      <c r="AP580" s="2">
        <v>6</v>
      </c>
      <c r="AQ580" s="2">
        <f t="shared" si="151"/>
        <v>8</v>
      </c>
      <c r="AR580" s="2">
        <f t="shared" si="152"/>
        <v>7</v>
      </c>
      <c r="AS580" s="2">
        <f t="shared" si="153"/>
        <v>14</v>
      </c>
      <c r="AV580" s="6">
        <f t="shared" si="144"/>
        <v>29</v>
      </c>
      <c r="AW580" s="2">
        <v>6</v>
      </c>
      <c r="AX580" s="2">
        <v>8</v>
      </c>
      <c r="AY580" s="2">
        <v>7</v>
      </c>
      <c r="AZ580" s="2">
        <v>4</v>
      </c>
      <c r="BA580" s="2">
        <v>4</v>
      </c>
      <c r="BB580" s="2">
        <f t="shared" si="145"/>
        <v>14</v>
      </c>
      <c r="BC580" s="2">
        <f t="shared" si="146"/>
        <v>7</v>
      </c>
      <c r="BD580" s="2">
        <f t="shared" si="147"/>
        <v>8</v>
      </c>
      <c r="BF580" s="5"/>
    </row>
    <row r="581" spans="7:58" x14ac:dyDescent="0.35">
      <c r="G581" s="79" t="s">
        <v>3</v>
      </c>
      <c r="H581" s="82" t="s">
        <v>128</v>
      </c>
      <c r="I581" s="79" t="s">
        <v>116</v>
      </c>
      <c r="J581" s="79" t="s">
        <v>117</v>
      </c>
      <c r="K581" s="79" t="s">
        <v>118</v>
      </c>
      <c r="L581" s="79" t="s">
        <v>118</v>
      </c>
      <c r="M581" s="2" t="s">
        <v>67</v>
      </c>
      <c r="N581" s="2">
        <v>10</v>
      </c>
      <c r="O581" s="6">
        <f t="shared" si="149"/>
        <v>12</v>
      </c>
      <c r="P581" s="2">
        <v>5</v>
      </c>
      <c r="Q581" s="2">
        <v>5</v>
      </c>
      <c r="R581" s="2">
        <v>1</v>
      </c>
      <c r="S581" s="2">
        <v>1</v>
      </c>
      <c r="T581" s="2">
        <v>0</v>
      </c>
      <c r="U581" s="2">
        <f t="shared" si="154"/>
        <v>10</v>
      </c>
      <c r="V581" s="2">
        <f t="shared" si="155"/>
        <v>1</v>
      </c>
      <c r="W581" s="2">
        <f t="shared" si="156"/>
        <v>1</v>
      </c>
      <c r="Y581" s="5"/>
      <c r="Z581" s="6">
        <f t="shared" si="150"/>
        <v>11</v>
      </c>
      <c r="AA581" s="2">
        <v>8</v>
      </c>
      <c r="AB581" s="2">
        <v>3</v>
      </c>
      <c r="AC581" s="2">
        <v>0</v>
      </c>
      <c r="AD581" s="2">
        <v>0</v>
      </c>
      <c r="AE581" s="2">
        <v>0</v>
      </c>
      <c r="AF581" s="2">
        <f t="shared" si="157"/>
        <v>11</v>
      </c>
      <c r="AG581" s="2">
        <f t="shared" si="158"/>
        <v>0</v>
      </c>
      <c r="AH581" s="2">
        <f t="shared" si="159"/>
        <v>0</v>
      </c>
      <c r="AJ581" s="5"/>
      <c r="AK581" s="2">
        <f t="shared" si="148"/>
        <v>29</v>
      </c>
      <c r="AL581" s="2">
        <v>16</v>
      </c>
      <c r="AM581" s="2">
        <v>11</v>
      </c>
      <c r="AN581" s="2">
        <v>2</v>
      </c>
      <c r="AO581" s="2">
        <v>0</v>
      </c>
      <c r="AP581" s="2">
        <v>0</v>
      </c>
      <c r="AQ581" s="2">
        <f t="shared" si="151"/>
        <v>27</v>
      </c>
      <c r="AR581" s="2">
        <f t="shared" si="152"/>
        <v>2</v>
      </c>
      <c r="AS581" s="2">
        <f t="shared" si="153"/>
        <v>0</v>
      </c>
      <c r="AV581" s="6">
        <f t="shared" si="144"/>
        <v>29</v>
      </c>
      <c r="AW581" s="2">
        <v>23</v>
      </c>
      <c r="AX581" s="2">
        <v>4</v>
      </c>
      <c r="AY581" s="2">
        <v>2</v>
      </c>
      <c r="AZ581" s="2">
        <v>0</v>
      </c>
      <c r="BA581" s="2">
        <v>0</v>
      </c>
      <c r="BB581" s="2">
        <f t="shared" si="145"/>
        <v>27</v>
      </c>
      <c r="BC581" s="2">
        <f t="shared" si="146"/>
        <v>2</v>
      </c>
      <c r="BD581" s="2">
        <f t="shared" si="147"/>
        <v>0</v>
      </c>
      <c r="BF581" s="5"/>
    </row>
    <row r="582" spans="7:58" x14ac:dyDescent="0.35">
      <c r="G582" s="79" t="s">
        <v>3</v>
      </c>
      <c r="H582" s="82" t="s">
        <v>128</v>
      </c>
      <c r="I582" s="79" t="s">
        <v>116</v>
      </c>
      <c r="J582" s="79" t="s">
        <v>117</v>
      </c>
      <c r="K582" s="79" t="s">
        <v>118</v>
      </c>
      <c r="L582" s="79" t="s">
        <v>118</v>
      </c>
      <c r="M582" s="2" t="s">
        <v>67</v>
      </c>
      <c r="N582" s="2">
        <v>11</v>
      </c>
      <c r="O582" s="6">
        <f t="shared" si="149"/>
        <v>12</v>
      </c>
      <c r="P582" s="2">
        <v>4</v>
      </c>
      <c r="Q582" s="2">
        <v>7</v>
      </c>
      <c r="R582" s="2">
        <v>1</v>
      </c>
      <c r="S582" s="2">
        <v>0</v>
      </c>
      <c r="T582" s="2">
        <v>0</v>
      </c>
      <c r="U582" s="2">
        <f t="shared" si="154"/>
        <v>11</v>
      </c>
      <c r="V582" s="2">
        <f t="shared" si="155"/>
        <v>1</v>
      </c>
      <c r="W582" s="2">
        <f t="shared" si="156"/>
        <v>0</v>
      </c>
      <c r="Y582" s="5"/>
      <c r="Z582" s="6">
        <f t="shared" si="150"/>
        <v>11</v>
      </c>
      <c r="AA582" s="2">
        <v>5</v>
      </c>
      <c r="AB582" s="2">
        <v>3</v>
      </c>
      <c r="AC582" s="2">
        <v>2</v>
      </c>
      <c r="AD582" s="2">
        <v>1</v>
      </c>
      <c r="AE582" s="2">
        <v>0</v>
      </c>
      <c r="AF582" s="2">
        <f t="shared" si="157"/>
        <v>8</v>
      </c>
      <c r="AG582" s="2">
        <f t="shared" si="158"/>
        <v>2</v>
      </c>
      <c r="AH582" s="2">
        <f t="shared" si="159"/>
        <v>1</v>
      </c>
      <c r="AJ582" s="5"/>
      <c r="AK582" s="2">
        <f t="shared" si="148"/>
        <v>29</v>
      </c>
      <c r="AL582" s="2">
        <v>14</v>
      </c>
      <c r="AM582" s="2">
        <v>13</v>
      </c>
      <c r="AN582" s="2">
        <v>1</v>
      </c>
      <c r="AO582" s="2">
        <v>1</v>
      </c>
      <c r="AP582" s="2">
        <v>0</v>
      </c>
      <c r="AQ582" s="2">
        <f t="shared" si="151"/>
        <v>27</v>
      </c>
      <c r="AR582" s="2">
        <f t="shared" si="152"/>
        <v>1</v>
      </c>
      <c r="AS582" s="2">
        <f t="shared" si="153"/>
        <v>1</v>
      </c>
      <c r="AV582" s="6">
        <f t="shared" si="144"/>
        <v>29</v>
      </c>
      <c r="AW582" s="2">
        <v>21</v>
      </c>
      <c r="AX582" s="2">
        <v>6</v>
      </c>
      <c r="AY582" s="2">
        <v>2</v>
      </c>
      <c r="AZ582" s="2">
        <v>0</v>
      </c>
      <c r="BA582" s="2">
        <v>0</v>
      </c>
      <c r="BB582" s="2">
        <f t="shared" si="145"/>
        <v>27</v>
      </c>
      <c r="BC582" s="2">
        <f t="shared" si="146"/>
        <v>2</v>
      </c>
      <c r="BD582" s="2">
        <f t="shared" si="147"/>
        <v>0</v>
      </c>
      <c r="BF582" s="5"/>
    </row>
    <row r="583" spans="7:58" x14ac:dyDescent="0.35">
      <c r="G583" s="79" t="s">
        <v>3</v>
      </c>
      <c r="H583" s="82" t="s">
        <v>128</v>
      </c>
      <c r="I583" s="79" t="s">
        <v>116</v>
      </c>
      <c r="J583" s="79" t="s">
        <v>117</v>
      </c>
      <c r="K583" s="79" t="s">
        <v>118</v>
      </c>
      <c r="L583" s="79" t="s">
        <v>118</v>
      </c>
      <c r="M583" s="2" t="s">
        <v>67</v>
      </c>
      <c r="N583" s="2">
        <v>12</v>
      </c>
      <c r="O583" s="6">
        <f t="shared" si="149"/>
        <v>12</v>
      </c>
      <c r="P583" s="2">
        <v>3</v>
      </c>
      <c r="Q583" s="2">
        <v>4</v>
      </c>
      <c r="R583" s="2">
        <v>3</v>
      </c>
      <c r="S583" s="2">
        <v>2</v>
      </c>
      <c r="T583" s="2">
        <v>0</v>
      </c>
      <c r="U583" s="2">
        <f t="shared" si="154"/>
        <v>7</v>
      </c>
      <c r="V583" s="2">
        <f t="shared" si="155"/>
        <v>3</v>
      </c>
      <c r="W583" s="2">
        <f t="shared" si="156"/>
        <v>2</v>
      </c>
      <c r="Y583" s="5"/>
      <c r="Z583" s="6">
        <f t="shared" si="150"/>
        <v>11</v>
      </c>
      <c r="AA583" s="2">
        <v>1</v>
      </c>
      <c r="AB583" s="2">
        <v>6</v>
      </c>
      <c r="AC583" s="2">
        <v>3</v>
      </c>
      <c r="AD583" s="2">
        <v>1</v>
      </c>
      <c r="AE583" s="2">
        <v>0</v>
      </c>
      <c r="AF583" s="2">
        <f t="shared" si="157"/>
        <v>7</v>
      </c>
      <c r="AG583" s="2">
        <f t="shared" si="158"/>
        <v>3</v>
      </c>
      <c r="AH583" s="2">
        <f t="shared" si="159"/>
        <v>1</v>
      </c>
      <c r="AJ583" s="5"/>
      <c r="AK583" s="2">
        <f t="shared" si="148"/>
        <v>29</v>
      </c>
      <c r="AL583" s="2">
        <v>9</v>
      </c>
      <c r="AM583" s="2">
        <v>11</v>
      </c>
      <c r="AN583" s="2">
        <v>6</v>
      </c>
      <c r="AO583" s="2">
        <v>2</v>
      </c>
      <c r="AP583" s="2">
        <v>1</v>
      </c>
      <c r="AQ583" s="2">
        <f t="shared" si="151"/>
        <v>20</v>
      </c>
      <c r="AR583" s="2">
        <f t="shared" si="152"/>
        <v>6</v>
      </c>
      <c r="AS583" s="2">
        <f t="shared" si="153"/>
        <v>3</v>
      </c>
      <c r="AV583" s="6">
        <f t="shared" si="144"/>
        <v>29</v>
      </c>
      <c r="AW583" s="2">
        <v>19</v>
      </c>
      <c r="AX583" s="2">
        <v>7</v>
      </c>
      <c r="AY583" s="2">
        <v>2</v>
      </c>
      <c r="AZ583" s="2">
        <v>1</v>
      </c>
      <c r="BA583" s="2">
        <v>0</v>
      </c>
      <c r="BB583" s="2">
        <f t="shared" si="145"/>
        <v>26</v>
      </c>
      <c r="BC583" s="2">
        <f t="shared" si="146"/>
        <v>2</v>
      </c>
      <c r="BD583" s="2">
        <f t="shared" si="147"/>
        <v>1</v>
      </c>
      <c r="BF583" s="5"/>
    </row>
    <row r="584" spans="7:58" x14ac:dyDescent="0.35">
      <c r="G584" s="79" t="s">
        <v>3</v>
      </c>
      <c r="H584" s="82" t="s">
        <v>128</v>
      </c>
      <c r="I584" s="79" t="s">
        <v>116</v>
      </c>
      <c r="J584" s="79" t="s">
        <v>117</v>
      </c>
      <c r="K584" s="79" t="s">
        <v>118</v>
      </c>
      <c r="L584" s="79" t="s">
        <v>118</v>
      </c>
      <c r="M584" s="2" t="s">
        <v>67</v>
      </c>
      <c r="N584" s="2">
        <v>13</v>
      </c>
      <c r="O584" s="6">
        <f t="shared" si="149"/>
        <v>12</v>
      </c>
      <c r="P584" s="2">
        <v>1</v>
      </c>
      <c r="Q584" s="2">
        <v>6</v>
      </c>
      <c r="R584" s="2">
        <v>2</v>
      </c>
      <c r="S584" s="2">
        <v>2</v>
      </c>
      <c r="T584" s="2">
        <v>1</v>
      </c>
      <c r="U584" s="2">
        <f t="shared" si="154"/>
        <v>7</v>
      </c>
      <c r="V584" s="2">
        <f t="shared" si="155"/>
        <v>2</v>
      </c>
      <c r="W584" s="2">
        <f t="shared" si="156"/>
        <v>3</v>
      </c>
      <c r="Y584" s="5"/>
      <c r="Z584" s="6">
        <f t="shared" si="150"/>
        <v>11</v>
      </c>
      <c r="AA584" s="2">
        <v>1</v>
      </c>
      <c r="AB584" s="2">
        <v>4</v>
      </c>
      <c r="AC584" s="2">
        <v>2</v>
      </c>
      <c r="AD584" s="2">
        <v>2</v>
      </c>
      <c r="AE584" s="2">
        <v>2</v>
      </c>
      <c r="AF584" s="2">
        <f t="shared" si="157"/>
        <v>5</v>
      </c>
      <c r="AG584" s="2">
        <f t="shared" si="158"/>
        <v>2</v>
      </c>
      <c r="AH584" s="2">
        <f t="shared" si="159"/>
        <v>4</v>
      </c>
      <c r="AJ584" s="5"/>
      <c r="AK584" s="2">
        <f t="shared" si="148"/>
        <v>29</v>
      </c>
      <c r="AL584" s="2">
        <v>12</v>
      </c>
      <c r="AM584" s="2">
        <v>9</v>
      </c>
      <c r="AN584" s="2">
        <v>7</v>
      </c>
      <c r="AO584" s="2">
        <v>1</v>
      </c>
      <c r="AP584" s="2">
        <v>0</v>
      </c>
      <c r="AQ584" s="2">
        <f t="shared" si="151"/>
        <v>21</v>
      </c>
      <c r="AR584" s="2">
        <f t="shared" si="152"/>
        <v>7</v>
      </c>
      <c r="AS584" s="2">
        <f t="shared" si="153"/>
        <v>1</v>
      </c>
      <c r="AV584" s="6">
        <f t="shared" si="144"/>
        <v>29</v>
      </c>
      <c r="AW584" s="2">
        <v>18</v>
      </c>
      <c r="AX584" s="2">
        <v>5</v>
      </c>
      <c r="AY584" s="2">
        <v>5</v>
      </c>
      <c r="AZ584" s="2">
        <v>1</v>
      </c>
      <c r="BA584" s="2">
        <v>0</v>
      </c>
      <c r="BB584" s="2">
        <f t="shared" si="145"/>
        <v>23</v>
      </c>
      <c r="BC584" s="2">
        <f t="shared" si="146"/>
        <v>5</v>
      </c>
      <c r="BD584" s="2">
        <f t="shared" si="147"/>
        <v>1</v>
      </c>
      <c r="BF584" s="5"/>
    </row>
    <row r="585" spans="7:58" x14ac:dyDescent="0.35">
      <c r="G585" s="79" t="s">
        <v>3</v>
      </c>
      <c r="H585" s="82" t="s">
        <v>128</v>
      </c>
      <c r="I585" s="79" t="s">
        <v>116</v>
      </c>
      <c r="J585" s="79" t="s">
        <v>117</v>
      </c>
      <c r="K585" s="79" t="s">
        <v>118</v>
      </c>
      <c r="L585" s="79" t="s">
        <v>118</v>
      </c>
      <c r="M585" s="2" t="s">
        <v>67</v>
      </c>
      <c r="N585" s="2">
        <v>14</v>
      </c>
      <c r="O585" s="6">
        <f t="shared" si="149"/>
        <v>12</v>
      </c>
      <c r="P585" s="2">
        <v>2</v>
      </c>
      <c r="Q585" s="2">
        <v>5</v>
      </c>
      <c r="R585" s="2">
        <v>3</v>
      </c>
      <c r="S585" s="2">
        <v>2</v>
      </c>
      <c r="T585" s="2">
        <v>0</v>
      </c>
      <c r="U585" s="2">
        <f t="shared" si="154"/>
        <v>7</v>
      </c>
      <c r="V585" s="2">
        <f t="shared" si="155"/>
        <v>3</v>
      </c>
      <c r="W585" s="2">
        <f t="shared" si="156"/>
        <v>2</v>
      </c>
      <c r="Y585" s="5"/>
      <c r="Z585" s="6">
        <f t="shared" si="150"/>
        <v>11</v>
      </c>
      <c r="AA585" s="2">
        <v>1</v>
      </c>
      <c r="AB585" s="2">
        <v>0</v>
      </c>
      <c r="AC585" s="2">
        <v>3</v>
      </c>
      <c r="AD585" s="2">
        <v>2</v>
      </c>
      <c r="AE585" s="2">
        <v>5</v>
      </c>
      <c r="AF585" s="2">
        <f t="shared" si="157"/>
        <v>1</v>
      </c>
      <c r="AG585" s="2">
        <f t="shared" si="158"/>
        <v>3</v>
      </c>
      <c r="AH585" s="2">
        <f t="shared" si="159"/>
        <v>7</v>
      </c>
      <c r="AJ585" s="5"/>
      <c r="AK585" s="2">
        <f t="shared" si="148"/>
        <v>29</v>
      </c>
      <c r="AL585" s="2">
        <v>8</v>
      </c>
      <c r="AM585" s="2">
        <v>14</v>
      </c>
      <c r="AN585" s="2">
        <v>4</v>
      </c>
      <c r="AO585" s="2">
        <v>2</v>
      </c>
      <c r="AP585" s="2">
        <v>1</v>
      </c>
      <c r="AQ585" s="2">
        <f t="shared" si="151"/>
        <v>22</v>
      </c>
      <c r="AR585" s="2">
        <f t="shared" si="152"/>
        <v>4</v>
      </c>
      <c r="AS585" s="2">
        <f t="shared" si="153"/>
        <v>3</v>
      </c>
      <c r="AV585" s="6">
        <f t="shared" si="144"/>
        <v>29</v>
      </c>
      <c r="AW585" s="2">
        <v>10</v>
      </c>
      <c r="AX585" s="2">
        <v>6</v>
      </c>
      <c r="AY585" s="2">
        <v>10</v>
      </c>
      <c r="AZ585" s="2">
        <v>2</v>
      </c>
      <c r="BA585" s="2">
        <v>1</v>
      </c>
      <c r="BB585" s="2">
        <f t="shared" si="145"/>
        <v>16</v>
      </c>
      <c r="BC585" s="2">
        <f t="shared" si="146"/>
        <v>10</v>
      </c>
      <c r="BD585" s="2">
        <f t="shared" si="147"/>
        <v>3</v>
      </c>
      <c r="BF585" s="5"/>
    </row>
    <row r="586" spans="7:58" x14ac:dyDescent="0.35">
      <c r="G586" s="79" t="s">
        <v>3</v>
      </c>
      <c r="H586" s="82" t="s">
        <v>128</v>
      </c>
      <c r="I586" s="79" t="s">
        <v>116</v>
      </c>
      <c r="J586" s="79" t="s">
        <v>117</v>
      </c>
      <c r="K586" s="79" t="s">
        <v>118</v>
      </c>
      <c r="L586" s="79" t="s">
        <v>118</v>
      </c>
      <c r="M586" s="2" t="s">
        <v>67</v>
      </c>
      <c r="N586" s="2">
        <v>15</v>
      </c>
      <c r="O586" s="6">
        <f t="shared" si="149"/>
        <v>12</v>
      </c>
      <c r="P586" s="2">
        <v>3</v>
      </c>
      <c r="Q586" s="2">
        <v>4</v>
      </c>
      <c r="R586" s="2">
        <v>2</v>
      </c>
      <c r="S586" s="2">
        <v>2</v>
      </c>
      <c r="T586" s="2">
        <v>1</v>
      </c>
      <c r="U586" s="2">
        <f t="shared" si="154"/>
        <v>7</v>
      </c>
      <c r="V586" s="2">
        <f t="shared" si="155"/>
        <v>2</v>
      </c>
      <c r="W586" s="2">
        <f t="shared" si="156"/>
        <v>3</v>
      </c>
      <c r="Y586" s="5"/>
      <c r="Z586" s="6">
        <f t="shared" si="150"/>
        <v>11</v>
      </c>
      <c r="AA586" s="2">
        <v>1</v>
      </c>
      <c r="AB586" s="2">
        <v>2</v>
      </c>
      <c r="AC586" s="2">
        <v>3</v>
      </c>
      <c r="AD586" s="2">
        <v>2</v>
      </c>
      <c r="AE586" s="2">
        <v>3</v>
      </c>
      <c r="AF586" s="2">
        <f t="shared" si="157"/>
        <v>3</v>
      </c>
      <c r="AG586" s="2">
        <f t="shared" si="158"/>
        <v>3</v>
      </c>
      <c r="AH586" s="2">
        <f t="shared" si="159"/>
        <v>5</v>
      </c>
      <c r="AJ586" s="5"/>
      <c r="AK586" s="2">
        <f t="shared" si="148"/>
        <v>29</v>
      </c>
      <c r="AL586" s="2">
        <v>11</v>
      </c>
      <c r="AM586" s="2">
        <v>6</v>
      </c>
      <c r="AN586" s="2">
        <v>8</v>
      </c>
      <c r="AO586" s="2">
        <v>4</v>
      </c>
      <c r="AP586" s="2">
        <v>0</v>
      </c>
      <c r="AQ586" s="2">
        <f t="shared" si="151"/>
        <v>17</v>
      </c>
      <c r="AR586" s="2">
        <f t="shared" si="152"/>
        <v>8</v>
      </c>
      <c r="AS586" s="2">
        <f t="shared" si="153"/>
        <v>4</v>
      </c>
      <c r="AV586" s="6">
        <f t="shared" si="144"/>
        <v>29</v>
      </c>
      <c r="AW586" s="2">
        <v>16</v>
      </c>
      <c r="AX586" s="2">
        <v>10</v>
      </c>
      <c r="AY586" s="2">
        <v>2</v>
      </c>
      <c r="AZ586" s="2">
        <v>1</v>
      </c>
      <c r="BA586" s="2">
        <v>0</v>
      </c>
      <c r="BB586" s="2">
        <f t="shared" si="145"/>
        <v>26</v>
      </c>
      <c r="BC586" s="2">
        <f t="shared" si="146"/>
        <v>2</v>
      </c>
      <c r="BD586" s="2">
        <f t="shared" si="147"/>
        <v>1</v>
      </c>
      <c r="BF586" s="5"/>
    </row>
    <row r="587" spans="7:58" x14ac:dyDescent="0.35">
      <c r="G587" s="79" t="s">
        <v>3</v>
      </c>
      <c r="H587" s="82" t="s">
        <v>128</v>
      </c>
      <c r="I587" s="79" t="s">
        <v>116</v>
      </c>
      <c r="J587" s="79" t="s">
        <v>117</v>
      </c>
      <c r="K587" s="79" t="s">
        <v>118</v>
      </c>
      <c r="L587" s="79" t="s">
        <v>118</v>
      </c>
      <c r="M587" s="2" t="s">
        <v>67</v>
      </c>
      <c r="N587" s="2">
        <v>16</v>
      </c>
      <c r="O587" s="6">
        <f t="shared" si="149"/>
        <v>12</v>
      </c>
      <c r="P587" s="2">
        <v>4</v>
      </c>
      <c r="Q587" s="2">
        <v>4</v>
      </c>
      <c r="R587" s="2">
        <v>3</v>
      </c>
      <c r="S587" s="2">
        <v>1</v>
      </c>
      <c r="T587" s="2">
        <v>0</v>
      </c>
      <c r="U587" s="2">
        <f t="shared" si="154"/>
        <v>8</v>
      </c>
      <c r="V587" s="2">
        <f t="shared" si="155"/>
        <v>3</v>
      </c>
      <c r="W587" s="2">
        <f t="shared" si="156"/>
        <v>1</v>
      </c>
      <c r="Y587" s="5"/>
      <c r="Z587" s="6">
        <f t="shared" si="150"/>
        <v>11</v>
      </c>
      <c r="AA587" s="2">
        <v>1</v>
      </c>
      <c r="AB587" s="2">
        <v>5</v>
      </c>
      <c r="AC587" s="2">
        <v>2</v>
      </c>
      <c r="AD587" s="2">
        <v>1</v>
      </c>
      <c r="AE587" s="2">
        <v>2</v>
      </c>
      <c r="AF587" s="2">
        <f t="shared" si="157"/>
        <v>6</v>
      </c>
      <c r="AG587" s="2">
        <f t="shared" si="158"/>
        <v>2</v>
      </c>
      <c r="AH587" s="2">
        <f t="shared" si="159"/>
        <v>3</v>
      </c>
      <c r="AJ587" s="5"/>
      <c r="AK587" s="2">
        <f t="shared" si="148"/>
        <v>29</v>
      </c>
      <c r="AL587" s="2">
        <v>14</v>
      </c>
      <c r="AM587" s="2">
        <v>12</v>
      </c>
      <c r="AN587" s="2">
        <v>3</v>
      </c>
      <c r="AO587" s="2">
        <v>0</v>
      </c>
      <c r="AP587" s="2">
        <v>0</v>
      </c>
      <c r="AQ587" s="2">
        <f t="shared" si="151"/>
        <v>26</v>
      </c>
      <c r="AR587" s="2">
        <f t="shared" si="152"/>
        <v>3</v>
      </c>
      <c r="AS587" s="2">
        <f t="shared" si="153"/>
        <v>0</v>
      </c>
      <c r="AV587" s="6">
        <f t="shared" si="144"/>
        <v>29</v>
      </c>
      <c r="AW587" s="2">
        <v>17</v>
      </c>
      <c r="AX587" s="2">
        <v>10</v>
      </c>
      <c r="AY587" s="2">
        <v>2</v>
      </c>
      <c r="AZ587" s="2">
        <v>0</v>
      </c>
      <c r="BA587" s="2">
        <v>0</v>
      </c>
      <c r="BB587" s="2">
        <f t="shared" si="145"/>
        <v>27</v>
      </c>
      <c r="BC587" s="2">
        <f t="shared" si="146"/>
        <v>2</v>
      </c>
      <c r="BD587" s="2">
        <f t="shared" si="147"/>
        <v>0</v>
      </c>
      <c r="BF587" s="5"/>
    </row>
    <row r="588" spans="7:58" x14ac:dyDescent="0.35">
      <c r="G588" s="79" t="s">
        <v>3</v>
      </c>
      <c r="H588" s="82" t="s">
        <v>128</v>
      </c>
      <c r="I588" s="79" t="s">
        <v>116</v>
      </c>
      <c r="J588" s="79" t="s">
        <v>117</v>
      </c>
      <c r="K588" s="79" t="s">
        <v>118</v>
      </c>
      <c r="L588" s="79" t="s">
        <v>118</v>
      </c>
      <c r="M588" s="2" t="s">
        <v>67</v>
      </c>
      <c r="N588" s="2">
        <v>17</v>
      </c>
      <c r="O588" s="6">
        <f t="shared" si="149"/>
        <v>12</v>
      </c>
      <c r="P588" s="2">
        <v>3</v>
      </c>
      <c r="Q588" s="2">
        <v>3</v>
      </c>
      <c r="R588" s="2">
        <v>4</v>
      </c>
      <c r="S588" s="2">
        <v>1</v>
      </c>
      <c r="T588" s="2">
        <v>1</v>
      </c>
      <c r="U588" s="2">
        <f t="shared" si="154"/>
        <v>6</v>
      </c>
      <c r="V588" s="2">
        <f t="shared" si="155"/>
        <v>4</v>
      </c>
      <c r="W588" s="2">
        <f t="shared" si="156"/>
        <v>2</v>
      </c>
      <c r="Y588" s="5"/>
      <c r="Z588" s="6">
        <f t="shared" si="150"/>
        <v>11</v>
      </c>
      <c r="AA588" s="2">
        <v>1</v>
      </c>
      <c r="AB588" s="2">
        <v>1</v>
      </c>
      <c r="AC588" s="2">
        <v>3</v>
      </c>
      <c r="AD588" s="2">
        <v>5</v>
      </c>
      <c r="AE588" s="2">
        <v>1</v>
      </c>
      <c r="AF588" s="2">
        <f t="shared" si="157"/>
        <v>2</v>
      </c>
      <c r="AG588" s="2">
        <f t="shared" si="158"/>
        <v>3</v>
      </c>
      <c r="AH588" s="2">
        <f t="shared" si="159"/>
        <v>6</v>
      </c>
      <c r="AJ588" s="5"/>
      <c r="AK588" s="2">
        <f t="shared" si="148"/>
        <v>29</v>
      </c>
      <c r="AL588" s="2">
        <v>13</v>
      </c>
      <c r="AM588" s="2">
        <v>7</v>
      </c>
      <c r="AN588" s="2">
        <v>6</v>
      </c>
      <c r="AO588" s="2">
        <v>1</v>
      </c>
      <c r="AP588" s="2">
        <v>2</v>
      </c>
      <c r="AQ588" s="2">
        <f t="shared" si="151"/>
        <v>20</v>
      </c>
      <c r="AR588" s="2">
        <f t="shared" si="152"/>
        <v>6</v>
      </c>
      <c r="AS588" s="2">
        <f t="shared" si="153"/>
        <v>3</v>
      </c>
      <c r="AV588" s="6">
        <f t="shared" si="144"/>
        <v>29</v>
      </c>
      <c r="AW588" s="2">
        <v>19</v>
      </c>
      <c r="AX588" s="2">
        <v>6</v>
      </c>
      <c r="AY588" s="2">
        <v>3</v>
      </c>
      <c r="AZ588" s="2">
        <v>1</v>
      </c>
      <c r="BA588" s="2">
        <v>0</v>
      </c>
      <c r="BB588" s="2">
        <f t="shared" si="145"/>
        <v>25</v>
      </c>
      <c r="BC588" s="2">
        <f t="shared" si="146"/>
        <v>3</v>
      </c>
      <c r="BD588" s="2">
        <f t="shared" si="147"/>
        <v>1</v>
      </c>
      <c r="BF588" s="5"/>
    </row>
    <row r="589" spans="7:58" x14ac:dyDescent="0.35">
      <c r="G589" s="79" t="s">
        <v>3</v>
      </c>
      <c r="H589" s="82" t="s">
        <v>128</v>
      </c>
      <c r="I589" s="79" t="s">
        <v>116</v>
      </c>
      <c r="J589" s="79" t="s">
        <v>117</v>
      </c>
      <c r="K589" s="79" t="s">
        <v>118</v>
      </c>
      <c r="L589" s="79" t="s">
        <v>118</v>
      </c>
      <c r="M589" s="2" t="s">
        <v>67</v>
      </c>
      <c r="N589" s="2">
        <v>18</v>
      </c>
      <c r="O589" s="6">
        <f t="shared" si="149"/>
        <v>12</v>
      </c>
      <c r="P589" s="2">
        <v>3</v>
      </c>
      <c r="Q589" s="2">
        <v>2</v>
      </c>
      <c r="R589" s="2">
        <v>5</v>
      </c>
      <c r="S589" s="2">
        <v>1</v>
      </c>
      <c r="T589" s="2">
        <v>1</v>
      </c>
      <c r="U589" s="2">
        <f t="shared" si="154"/>
        <v>5</v>
      </c>
      <c r="V589" s="2">
        <f t="shared" si="155"/>
        <v>5</v>
      </c>
      <c r="W589" s="2">
        <f t="shared" si="156"/>
        <v>2</v>
      </c>
      <c r="Y589" s="5"/>
      <c r="Z589" s="6">
        <f t="shared" si="150"/>
        <v>11</v>
      </c>
      <c r="AA589" s="2">
        <v>1</v>
      </c>
      <c r="AB589" s="2">
        <v>5</v>
      </c>
      <c r="AC589" s="2">
        <v>2</v>
      </c>
      <c r="AD589" s="2">
        <v>2</v>
      </c>
      <c r="AE589" s="2">
        <v>1</v>
      </c>
      <c r="AF589" s="2">
        <f t="shared" si="157"/>
        <v>6</v>
      </c>
      <c r="AG589" s="2">
        <f t="shared" si="158"/>
        <v>2</v>
      </c>
      <c r="AH589" s="2">
        <f t="shared" si="159"/>
        <v>3</v>
      </c>
      <c r="AJ589" s="5"/>
      <c r="AK589" s="2">
        <f t="shared" si="148"/>
        <v>29</v>
      </c>
      <c r="AL589" s="2">
        <v>12</v>
      </c>
      <c r="AM589" s="2">
        <v>4</v>
      </c>
      <c r="AN589" s="2">
        <v>5</v>
      </c>
      <c r="AO589" s="2">
        <v>6</v>
      </c>
      <c r="AP589" s="2">
        <v>2</v>
      </c>
      <c r="AQ589" s="2">
        <f t="shared" si="151"/>
        <v>16</v>
      </c>
      <c r="AR589" s="2">
        <f t="shared" si="152"/>
        <v>5</v>
      </c>
      <c r="AS589" s="2">
        <f t="shared" si="153"/>
        <v>8</v>
      </c>
      <c r="AV589" s="6">
        <f t="shared" si="144"/>
        <v>29</v>
      </c>
      <c r="AW589" s="2">
        <v>20</v>
      </c>
      <c r="AX589" s="2">
        <v>5</v>
      </c>
      <c r="AY589" s="2">
        <v>2</v>
      </c>
      <c r="AZ589" s="2">
        <v>2</v>
      </c>
      <c r="BA589" s="2">
        <v>0</v>
      </c>
      <c r="BB589" s="2">
        <f t="shared" si="145"/>
        <v>25</v>
      </c>
      <c r="BC589" s="2">
        <f t="shared" si="146"/>
        <v>2</v>
      </c>
      <c r="BD589" s="2">
        <f t="shared" si="147"/>
        <v>2</v>
      </c>
      <c r="BF589" s="5"/>
    </row>
    <row r="590" spans="7:58" x14ac:dyDescent="0.35">
      <c r="G590" s="79" t="s">
        <v>3</v>
      </c>
      <c r="H590" s="82" t="s">
        <v>128</v>
      </c>
      <c r="I590" s="79" t="s">
        <v>116</v>
      </c>
      <c r="J590" s="79" t="s">
        <v>117</v>
      </c>
      <c r="K590" s="79" t="s">
        <v>118</v>
      </c>
      <c r="L590" s="79" t="s">
        <v>118</v>
      </c>
      <c r="M590" s="2" t="s">
        <v>76</v>
      </c>
      <c r="N590" s="2">
        <v>19</v>
      </c>
      <c r="O590" s="6">
        <f t="shared" si="149"/>
        <v>12</v>
      </c>
      <c r="P590" s="2">
        <v>8</v>
      </c>
      <c r="Q590" s="2">
        <v>1</v>
      </c>
      <c r="R590" s="2">
        <v>2</v>
      </c>
      <c r="S590" s="2">
        <v>0</v>
      </c>
      <c r="T590" s="2">
        <v>1</v>
      </c>
      <c r="U590" s="2">
        <f t="shared" si="154"/>
        <v>9</v>
      </c>
      <c r="V590" s="2">
        <f t="shared" si="155"/>
        <v>2</v>
      </c>
      <c r="W590" s="2">
        <f t="shared" si="156"/>
        <v>1</v>
      </c>
      <c r="Y590" s="5"/>
      <c r="Z590" s="6">
        <f t="shared" si="150"/>
        <v>11</v>
      </c>
      <c r="AA590" s="2">
        <v>3</v>
      </c>
      <c r="AB590" s="2">
        <v>7</v>
      </c>
      <c r="AC590" s="2">
        <v>1</v>
      </c>
      <c r="AD590" s="2">
        <v>0</v>
      </c>
      <c r="AE590" s="2">
        <v>0</v>
      </c>
      <c r="AF590" s="2">
        <f t="shared" si="157"/>
        <v>10</v>
      </c>
      <c r="AG590" s="2">
        <f t="shared" si="158"/>
        <v>1</v>
      </c>
      <c r="AH590" s="2">
        <f t="shared" si="159"/>
        <v>0</v>
      </c>
      <c r="AJ590" s="5"/>
      <c r="AK590" s="2">
        <f t="shared" si="148"/>
        <v>29</v>
      </c>
      <c r="AL590" s="2">
        <v>14</v>
      </c>
      <c r="AM590" s="2">
        <v>8</v>
      </c>
      <c r="AN590" s="2">
        <v>5</v>
      </c>
      <c r="AO590" s="2">
        <v>1</v>
      </c>
      <c r="AP590" s="2">
        <v>1</v>
      </c>
      <c r="AQ590" s="2">
        <f t="shared" si="151"/>
        <v>22</v>
      </c>
      <c r="AR590" s="2">
        <f t="shared" si="152"/>
        <v>5</v>
      </c>
      <c r="AS590" s="2">
        <f t="shared" si="153"/>
        <v>2</v>
      </c>
      <c r="AV590" s="6">
        <f t="shared" si="144"/>
        <v>29</v>
      </c>
      <c r="AW590" s="2">
        <v>22</v>
      </c>
      <c r="AX590" s="2">
        <v>5</v>
      </c>
      <c r="AY590" s="2">
        <v>2</v>
      </c>
      <c r="AZ590" s="2">
        <v>0</v>
      </c>
      <c r="BA590" s="2">
        <v>0</v>
      </c>
      <c r="BB590" s="2">
        <f t="shared" si="145"/>
        <v>27</v>
      </c>
      <c r="BC590" s="2">
        <f t="shared" si="146"/>
        <v>2</v>
      </c>
      <c r="BD590" s="2">
        <f t="shared" si="147"/>
        <v>0</v>
      </c>
      <c r="BF590" s="5"/>
    </row>
    <row r="591" spans="7:58" x14ac:dyDescent="0.35">
      <c r="G591" s="79" t="s">
        <v>3</v>
      </c>
      <c r="H591" s="82" t="s">
        <v>128</v>
      </c>
      <c r="I591" s="79" t="s">
        <v>116</v>
      </c>
      <c r="J591" s="79" t="s">
        <v>117</v>
      </c>
      <c r="K591" s="79" t="s">
        <v>118</v>
      </c>
      <c r="L591" s="79" t="s">
        <v>118</v>
      </c>
      <c r="M591" s="2" t="s">
        <v>76</v>
      </c>
      <c r="N591" s="2">
        <v>20</v>
      </c>
      <c r="O591" s="6">
        <f t="shared" si="149"/>
        <v>12</v>
      </c>
      <c r="P591" s="2">
        <v>4</v>
      </c>
      <c r="Q591" s="2">
        <v>4</v>
      </c>
      <c r="R591" s="2">
        <v>0</v>
      </c>
      <c r="S591" s="2">
        <v>3</v>
      </c>
      <c r="T591" s="2">
        <v>1</v>
      </c>
      <c r="U591" s="2">
        <f t="shared" si="154"/>
        <v>8</v>
      </c>
      <c r="V591" s="2">
        <f t="shared" si="155"/>
        <v>0</v>
      </c>
      <c r="W591" s="2">
        <f t="shared" si="156"/>
        <v>4</v>
      </c>
      <c r="Y591" s="5"/>
      <c r="Z591" s="6">
        <f t="shared" si="150"/>
        <v>11</v>
      </c>
      <c r="AA591" s="2">
        <v>1</v>
      </c>
      <c r="AB591" s="2">
        <v>5</v>
      </c>
      <c r="AC591" s="2">
        <v>4</v>
      </c>
      <c r="AD591" s="2">
        <v>1</v>
      </c>
      <c r="AE591" s="2">
        <v>0</v>
      </c>
      <c r="AF591" s="2">
        <f t="shared" si="157"/>
        <v>6</v>
      </c>
      <c r="AG591" s="2">
        <f t="shared" si="158"/>
        <v>4</v>
      </c>
      <c r="AH591" s="2">
        <f t="shared" si="159"/>
        <v>1</v>
      </c>
      <c r="AJ591" s="5"/>
      <c r="AK591" s="2">
        <f t="shared" si="148"/>
        <v>29</v>
      </c>
      <c r="AL591" s="2">
        <v>11</v>
      </c>
      <c r="AM591" s="2">
        <v>10</v>
      </c>
      <c r="AN591" s="2">
        <v>5</v>
      </c>
      <c r="AO591" s="2">
        <v>1</v>
      </c>
      <c r="AP591" s="2">
        <v>2</v>
      </c>
      <c r="AQ591" s="2">
        <f t="shared" si="151"/>
        <v>21</v>
      </c>
      <c r="AR591" s="2">
        <f t="shared" si="152"/>
        <v>5</v>
      </c>
      <c r="AS591" s="2">
        <f t="shared" si="153"/>
        <v>3</v>
      </c>
      <c r="AV591" s="6">
        <f t="shared" si="144"/>
        <v>29</v>
      </c>
      <c r="AW591" s="2">
        <v>23</v>
      </c>
      <c r="AX591" s="2">
        <v>4</v>
      </c>
      <c r="AY591" s="2">
        <v>2</v>
      </c>
      <c r="AZ591" s="2">
        <v>0</v>
      </c>
      <c r="BA591" s="2">
        <v>0</v>
      </c>
      <c r="BB591" s="2">
        <f t="shared" si="145"/>
        <v>27</v>
      </c>
      <c r="BC591" s="2">
        <f t="shared" si="146"/>
        <v>2</v>
      </c>
      <c r="BD591" s="2">
        <f t="shared" si="147"/>
        <v>0</v>
      </c>
      <c r="BF591" s="5"/>
    </row>
    <row r="592" spans="7:58" x14ac:dyDescent="0.35">
      <c r="G592" s="79" t="s">
        <v>3</v>
      </c>
      <c r="H592" s="82" t="s">
        <v>128</v>
      </c>
      <c r="I592" s="79" t="s">
        <v>116</v>
      </c>
      <c r="J592" s="79" t="s">
        <v>117</v>
      </c>
      <c r="K592" s="79" t="s">
        <v>118</v>
      </c>
      <c r="L592" s="79" t="s">
        <v>118</v>
      </c>
      <c r="M592" s="2" t="s">
        <v>76</v>
      </c>
      <c r="N592" s="2">
        <v>21</v>
      </c>
      <c r="O592" s="6">
        <f t="shared" si="149"/>
        <v>12</v>
      </c>
      <c r="P592" s="2">
        <v>4</v>
      </c>
      <c r="Q592" s="2">
        <v>5</v>
      </c>
      <c r="R592" s="2">
        <v>2</v>
      </c>
      <c r="S592" s="2">
        <v>0</v>
      </c>
      <c r="T592" s="2">
        <v>1</v>
      </c>
      <c r="U592" s="2">
        <f t="shared" si="154"/>
        <v>9</v>
      </c>
      <c r="V592" s="2">
        <f t="shared" si="155"/>
        <v>2</v>
      </c>
      <c r="W592" s="2">
        <f t="shared" si="156"/>
        <v>1</v>
      </c>
      <c r="Y592" s="5"/>
      <c r="Z592" s="6">
        <f t="shared" si="150"/>
        <v>11</v>
      </c>
      <c r="AA592" s="2">
        <v>2</v>
      </c>
      <c r="AB592" s="2">
        <v>4</v>
      </c>
      <c r="AC592" s="2">
        <v>3</v>
      </c>
      <c r="AD592" s="2">
        <v>2</v>
      </c>
      <c r="AE592" s="2">
        <v>0</v>
      </c>
      <c r="AF592" s="2">
        <f t="shared" si="157"/>
        <v>6</v>
      </c>
      <c r="AG592" s="2">
        <f t="shared" si="158"/>
        <v>3</v>
      </c>
      <c r="AH592" s="2">
        <f t="shared" si="159"/>
        <v>2</v>
      </c>
      <c r="AJ592" s="5"/>
      <c r="AK592" s="2">
        <f t="shared" si="148"/>
        <v>29</v>
      </c>
      <c r="AL592" s="2">
        <v>17</v>
      </c>
      <c r="AM592" s="2">
        <v>6</v>
      </c>
      <c r="AN592" s="2">
        <v>3</v>
      </c>
      <c r="AO592" s="2">
        <v>3</v>
      </c>
      <c r="AP592" s="2">
        <v>0</v>
      </c>
      <c r="AQ592" s="2">
        <f t="shared" si="151"/>
        <v>23</v>
      </c>
      <c r="AR592" s="2">
        <f t="shared" si="152"/>
        <v>3</v>
      </c>
      <c r="AS592" s="2">
        <f t="shared" si="153"/>
        <v>3</v>
      </c>
      <c r="AV592" s="6">
        <f t="shared" si="144"/>
        <v>29</v>
      </c>
      <c r="AW592" s="2">
        <v>20</v>
      </c>
      <c r="AX592" s="2">
        <v>7</v>
      </c>
      <c r="AY592" s="2">
        <v>2</v>
      </c>
      <c r="AZ592" s="2">
        <v>0</v>
      </c>
      <c r="BA592" s="2">
        <v>0</v>
      </c>
      <c r="BB592" s="2">
        <f t="shared" si="145"/>
        <v>27</v>
      </c>
      <c r="BC592" s="2">
        <f t="shared" si="146"/>
        <v>2</v>
      </c>
      <c r="BD592" s="2">
        <f t="shared" si="147"/>
        <v>0</v>
      </c>
      <c r="BF592" s="5"/>
    </row>
    <row r="593" spans="7:58" x14ac:dyDescent="0.35">
      <c r="G593" s="79" t="s">
        <v>3</v>
      </c>
      <c r="H593" s="82" t="s">
        <v>128</v>
      </c>
      <c r="I593" s="79" t="s">
        <v>116</v>
      </c>
      <c r="J593" s="79" t="s">
        <v>117</v>
      </c>
      <c r="K593" s="79" t="s">
        <v>118</v>
      </c>
      <c r="L593" s="79" t="s">
        <v>118</v>
      </c>
      <c r="M593" s="2" t="s">
        <v>76</v>
      </c>
      <c r="N593" s="2">
        <v>22</v>
      </c>
      <c r="O593" s="6">
        <f t="shared" si="149"/>
        <v>12</v>
      </c>
      <c r="P593" s="2">
        <v>10</v>
      </c>
      <c r="Q593" s="2">
        <v>2</v>
      </c>
      <c r="R593" s="2">
        <v>0</v>
      </c>
      <c r="S593" s="2">
        <v>0</v>
      </c>
      <c r="T593" s="2">
        <v>0</v>
      </c>
      <c r="U593" s="2">
        <f t="shared" si="154"/>
        <v>12</v>
      </c>
      <c r="V593" s="2">
        <f t="shared" si="155"/>
        <v>0</v>
      </c>
      <c r="W593" s="2">
        <f t="shared" si="156"/>
        <v>0</v>
      </c>
      <c r="Y593" s="5"/>
      <c r="Z593" s="6">
        <f t="shared" si="150"/>
        <v>11</v>
      </c>
      <c r="AA593" s="2">
        <v>5</v>
      </c>
      <c r="AB593" s="2">
        <v>5</v>
      </c>
      <c r="AC593" s="2">
        <v>0</v>
      </c>
      <c r="AD593" s="2">
        <v>0</v>
      </c>
      <c r="AE593" s="2">
        <v>1</v>
      </c>
      <c r="AF593" s="2">
        <f t="shared" si="157"/>
        <v>10</v>
      </c>
      <c r="AG593" s="2">
        <f t="shared" si="158"/>
        <v>0</v>
      </c>
      <c r="AH593" s="2">
        <f t="shared" si="159"/>
        <v>1</v>
      </c>
      <c r="AJ593" s="5"/>
      <c r="AK593" s="2">
        <f t="shared" si="148"/>
        <v>29</v>
      </c>
      <c r="AL593" s="2">
        <v>20</v>
      </c>
      <c r="AM593" s="2">
        <v>8</v>
      </c>
      <c r="AN593" s="2">
        <v>1</v>
      </c>
      <c r="AO593" s="2">
        <v>0</v>
      </c>
      <c r="AP593" s="2">
        <v>0</v>
      </c>
      <c r="AQ593" s="2">
        <f t="shared" si="151"/>
        <v>28</v>
      </c>
      <c r="AR593" s="2">
        <f t="shared" si="152"/>
        <v>1</v>
      </c>
      <c r="AS593" s="2">
        <f t="shared" si="153"/>
        <v>0</v>
      </c>
      <c r="AV593" s="6">
        <f t="shared" si="144"/>
        <v>29</v>
      </c>
      <c r="AW593" s="2">
        <v>26</v>
      </c>
      <c r="AX593" s="2">
        <v>1</v>
      </c>
      <c r="AY593" s="2">
        <v>1</v>
      </c>
      <c r="AZ593" s="2">
        <v>1</v>
      </c>
      <c r="BA593" s="2">
        <v>0</v>
      </c>
      <c r="BB593" s="2">
        <f t="shared" si="145"/>
        <v>27</v>
      </c>
      <c r="BC593" s="2">
        <f t="shared" si="146"/>
        <v>1</v>
      </c>
      <c r="BD593" s="2">
        <f t="shared" si="147"/>
        <v>1</v>
      </c>
      <c r="BF593" s="5"/>
    </row>
    <row r="594" spans="7:58" x14ac:dyDescent="0.35">
      <c r="G594" s="79" t="s">
        <v>3</v>
      </c>
      <c r="H594" s="82" t="s">
        <v>128</v>
      </c>
      <c r="I594" s="79" t="s">
        <v>116</v>
      </c>
      <c r="J594" s="79" t="s">
        <v>117</v>
      </c>
      <c r="K594" s="79" t="s">
        <v>118</v>
      </c>
      <c r="L594" s="79" t="s">
        <v>118</v>
      </c>
      <c r="M594" s="2" t="s">
        <v>76</v>
      </c>
      <c r="N594" s="2">
        <v>23</v>
      </c>
      <c r="O594" s="6">
        <f t="shared" si="149"/>
        <v>12</v>
      </c>
      <c r="P594" s="2">
        <v>7</v>
      </c>
      <c r="Q594" s="2">
        <v>1</v>
      </c>
      <c r="R594" s="2">
        <v>3</v>
      </c>
      <c r="S594" s="2">
        <v>1</v>
      </c>
      <c r="T594" s="2">
        <v>0</v>
      </c>
      <c r="U594" s="2">
        <f t="shared" si="154"/>
        <v>8</v>
      </c>
      <c r="V594" s="2">
        <f t="shared" si="155"/>
        <v>3</v>
      </c>
      <c r="W594" s="2">
        <f t="shared" si="156"/>
        <v>1</v>
      </c>
      <c r="Y594" s="5"/>
      <c r="Z594" s="6">
        <f t="shared" si="150"/>
        <v>11</v>
      </c>
      <c r="AA594" s="2">
        <v>1</v>
      </c>
      <c r="AB594" s="2">
        <v>6</v>
      </c>
      <c r="AC594" s="2">
        <v>4</v>
      </c>
      <c r="AD594" s="2">
        <v>0</v>
      </c>
      <c r="AE594" s="2">
        <v>0</v>
      </c>
      <c r="AF594" s="2">
        <f t="shared" si="157"/>
        <v>7</v>
      </c>
      <c r="AG594" s="2">
        <f t="shared" si="158"/>
        <v>4</v>
      </c>
      <c r="AH594" s="2">
        <f t="shared" si="159"/>
        <v>0</v>
      </c>
      <c r="AJ594" s="5"/>
      <c r="AK594" s="2">
        <f t="shared" si="148"/>
        <v>29</v>
      </c>
      <c r="AL594" s="2">
        <v>19</v>
      </c>
      <c r="AM594" s="2">
        <v>6</v>
      </c>
      <c r="AN594" s="2">
        <v>2</v>
      </c>
      <c r="AO594" s="2">
        <v>2</v>
      </c>
      <c r="AP594" s="2">
        <v>0</v>
      </c>
      <c r="AQ594" s="2">
        <f t="shared" si="151"/>
        <v>25</v>
      </c>
      <c r="AR594" s="2">
        <f t="shared" si="152"/>
        <v>2</v>
      </c>
      <c r="AS594" s="2">
        <f t="shared" si="153"/>
        <v>2</v>
      </c>
      <c r="AV594" s="6">
        <f t="shared" si="144"/>
        <v>29</v>
      </c>
      <c r="AW594" s="2">
        <v>25</v>
      </c>
      <c r="AX594" s="2">
        <v>3</v>
      </c>
      <c r="AY594" s="2">
        <v>1</v>
      </c>
      <c r="AZ594" s="2">
        <v>0</v>
      </c>
      <c r="BA594" s="2">
        <v>0</v>
      </c>
      <c r="BB594" s="2">
        <f t="shared" si="145"/>
        <v>28</v>
      </c>
      <c r="BC594" s="2">
        <f t="shared" si="146"/>
        <v>1</v>
      </c>
      <c r="BD594" s="2">
        <f t="shared" si="147"/>
        <v>0</v>
      </c>
      <c r="BF594" s="5"/>
    </row>
    <row r="595" spans="7:58" x14ac:dyDescent="0.35">
      <c r="G595" s="79" t="s">
        <v>3</v>
      </c>
      <c r="H595" s="82" t="s">
        <v>128</v>
      </c>
      <c r="I595" s="79" t="s">
        <v>116</v>
      </c>
      <c r="J595" s="79" t="s">
        <v>117</v>
      </c>
      <c r="K595" s="79" t="s">
        <v>118</v>
      </c>
      <c r="L595" s="79" t="s">
        <v>118</v>
      </c>
      <c r="M595" s="2" t="s">
        <v>76</v>
      </c>
      <c r="N595" s="2">
        <v>24</v>
      </c>
      <c r="O595" s="6">
        <f t="shared" si="149"/>
        <v>12</v>
      </c>
      <c r="P595" s="2">
        <v>4</v>
      </c>
      <c r="Q595" s="2">
        <v>4</v>
      </c>
      <c r="R595" s="2">
        <v>3</v>
      </c>
      <c r="S595" s="2">
        <v>1</v>
      </c>
      <c r="T595" s="2">
        <v>0</v>
      </c>
      <c r="U595" s="2">
        <f t="shared" si="154"/>
        <v>8</v>
      </c>
      <c r="V595" s="2">
        <f t="shared" si="155"/>
        <v>3</v>
      </c>
      <c r="W595" s="2">
        <f t="shared" si="156"/>
        <v>1</v>
      </c>
      <c r="Y595" s="5"/>
      <c r="Z595" s="6">
        <f t="shared" si="150"/>
        <v>11</v>
      </c>
      <c r="AA595" s="2">
        <v>1</v>
      </c>
      <c r="AB595" s="2">
        <v>5</v>
      </c>
      <c r="AC595" s="2">
        <v>3</v>
      </c>
      <c r="AD595" s="2">
        <v>1</v>
      </c>
      <c r="AE595" s="2">
        <v>1</v>
      </c>
      <c r="AF595" s="2">
        <f t="shared" si="157"/>
        <v>6</v>
      </c>
      <c r="AG595" s="2">
        <f t="shared" si="158"/>
        <v>3</v>
      </c>
      <c r="AH595" s="2">
        <f t="shared" si="159"/>
        <v>2</v>
      </c>
      <c r="AJ595" s="5"/>
      <c r="AK595" s="2">
        <f t="shared" si="148"/>
        <v>29</v>
      </c>
      <c r="AL595" s="2">
        <v>15</v>
      </c>
      <c r="AM595" s="2">
        <v>9</v>
      </c>
      <c r="AN595" s="2">
        <v>2</v>
      </c>
      <c r="AO595" s="2">
        <v>3</v>
      </c>
      <c r="AP595" s="2">
        <v>0</v>
      </c>
      <c r="AQ595" s="2">
        <f t="shared" si="151"/>
        <v>24</v>
      </c>
      <c r="AR595" s="2">
        <f t="shared" si="152"/>
        <v>2</v>
      </c>
      <c r="AS595" s="2">
        <f t="shared" si="153"/>
        <v>3</v>
      </c>
      <c r="AV595" s="6">
        <f t="shared" si="144"/>
        <v>29</v>
      </c>
      <c r="AW595" s="2">
        <v>21</v>
      </c>
      <c r="AX595" s="2">
        <v>5</v>
      </c>
      <c r="AY595" s="2">
        <v>3</v>
      </c>
      <c r="AZ595" s="2">
        <v>0</v>
      </c>
      <c r="BA595" s="2">
        <v>0</v>
      </c>
      <c r="BB595" s="2">
        <f t="shared" si="145"/>
        <v>26</v>
      </c>
      <c r="BC595" s="2">
        <f t="shared" si="146"/>
        <v>3</v>
      </c>
      <c r="BD595" s="2">
        <f t="shared" si="147"/>
        <v>0</v>
      </c>
      <c r="BF595" s="5"/>
    </row>
    <row r="596" spans="7:58" x14ac:dyDescent="0.35">
      <c r="G596" s="79" t="s">
        <v>3</v>
      </c>
      <c r="H596" s="82" t="s">
        <v>128</v>
      </c>
      <c r="I596" s="79" t="s">
        <v>116</v>
      </c>
      <c r="J596" s="79" t="s">
        <v>117</v>
      </c>
      <c r="K596" s="79" t="s">
        <v>118</v>
      </c>
      <c r="L596" s="79" t="s">
        <v>118</v>
      </c>
      <c r="M596" s="2" t="s">
        <v>76</v>
      </c>
      <c r="N596" s="2">
        <v>25</v>
      </c>
      <c r="O596" s="6">
        <f t="shared" si="149"/>
        <v>12</v>
      </c>
      <c r="P596" s="2">
        <v>7</v>
      </c>
      <c r="Q596" s="2">
        <v>2</v>
      </c>
      <c r="R596" s="2">
        <v>1</v>
      </c>
      <c r="S596" s="2">
        <v>2</v>
      </c>
      <c r="T596" s="2">
        <v>0</v>
      </c>
      <c r="U596" s="2">
        <f t="shared" si="154"/>
        <v>9</v>
      </c>
      <c r="V596" s="2">
        <f t="shared" si="155"/>
        <v>1</v>
      </c>
      <c r="W596" s="2">
        <f t="shared" si="156"/>
        <v>2</v>
      </c>
      <c r="Y596" s="5"/>
      <c r="Z596" s="6">
        <f t="shared" si="150"/>
        <v>11</v>
      </c>
      <c r="AA596" s="2">
        <v>2</v>
      </c>
      <c r="AB596" s="2">
        <v>6</v>
      </c>
      <c r="AC596" s="2">
        <v>2</v>
      </c>
      <c r="AD596" s="2">
        <v>1</v>
      </c>
      <c r="AE596" s="2">
        <v>0</v>
      </c>
      <c r="AF596" s="2">
        <f t="shared" si="157"/>
        <v>8</v>
      </c>
      <c r="AG596" s="2">
        <f t="shared" si="158"/>
        <v>2</v>
      </c>
      <c r="AH596" s="2">
        <f t="shared" si="159"/>
        <v>1</v>
      </c>
      <c r="AJ596" s="5"/>
      <c r="AK596" s="2">
        <f t="shared" si="148"/>
        <v>29</v>
      </c>
      <c r="AL596" s="2">
        <v>14</v>
      </c>
      <c r="AM596" s="2">
        <v>9</v>
      </c>
      <c r="AN596" s="2">
        <v>2</v>
      </c>
      <c r="AO596" s="2">
        <v>3</v>
      </c>
      <c r="AP596" s="2">
        <v>1</v>
      </c>
      <c r="AQ596" s="2">
        <f t="shared" si="151"/>
        <v>23</v>
      </c>
      <c r="AR596" s="2">
        <f t="shared" si="152"/>
        <v>2</v>
      </c>
      <c r="AS596" s="2">
        <f t="shared" si="153"/>
        <v>4</v>
      </c>
      <c r="AV596" s="6">
        <f t="shared" si="144"/>
        <v>29</v>
      </c>
      <c r="AW596" s="2">
        <v>19</v>
      </c>
      <c r="AX596" s="2">
        <v>7</v>
      </c>
      <c r="AY596" s="2">
        <v>3</v>
      </c>
      <c r="AZ596" s="2">
        <v>0</v>
      </c>
      <c r="BA596" s="2">
        <v>0</v>
      </c>
      <c r="BB596" s="2">
        <f t="shared" si="145"/>
        <v>26</v>
      </c>
      <c r="BC596" s="2">
        <f t="shared" si="146"/>
        <v>3</v>
      </c>
      <c r="BD596" s="2">
        <f t="shared" si="147"/>
        <v>0</v>
      </c>
      <c r="BF596" s="5"/>
    </row>
    <row r="597" spans="7:58" x14ac:dyDescent="0.35">
      <c r="G597" s="79" t="s">
        <v>3</v>
      </c>
      <c r="H597" s="82" t="s">
        <v>128</v>
      </c>
      <c r="I597" s="79" t="s">
        <v>116</v>
      </c>
      <c r="J597" s="79" t="s">
        <v>117</v>
      </c>
      <c r="K597" s="79" t="s">
        <v>118</v>
      </c>
      <c r="L597" s="79" t="s">
        <v>118</v>
      </c>
      <c r="M597" s="2" t="s">
        <v>76</v>
      </c>
      <c r="N597" s="2">
        <v>26</v>
      </c>
      <c r="O597" s="6">
        <f t="shared" si="149"/>
        <v>12</v>
      </c>
      <c r="P597" s="2">
        <v>6</v>
      </c>
      <c r="Q597" s="2">
        <v>2</v>
      </c>
      <c r="R597" s="2">
        <v>1</v>
      </c>
      <c r="S597" s="2">
        <v>3</v>
      </c>
      <c r="T597" s="2">
        <v>0</v>
      </c>
      <c r="U597" s="2">
        <f t="shared" si="154"/>
        <v>8</v>
      </c>
      <c r="V597" s="2">
        <f t="shared" si="155"/>
        <v>1</v>
      </c>
      <c r="W597" s="2">
        <f t="shared" si="156"/>
        <v>3</v>
      </c>
      <c r="Y597" s="5"/>
      <c r="Z597" s="6">
        <f t="shared" si="150"/>
        <v>11</v>
      </c>
      <c r="AA597" s="2">
        <v>2</v>
      </c>
      <c r="AB597" s="2">
        <v>5</v>
      </c>
      <c r="AC597" s="2">
        <v>2</v>
      </c>
      <c r="AD597" s="2">
        <v>1</v>
      </c>
      <c r="AE597" s="2">
        <v>1</v>
      </c>
      <c r="AF597" s="2">
        <f t="shared" si="157"/>
        <v>7</v>
      </c>
      <c r="AG597" s="2">
        <f t="shared" si="158"/>
        <v>2</v>
      </c>
      <c r="AH597" s="2">
        <f t="shared" si="159"/>
        <v>2</v>
      </c>
      <c r="AJ597" s="5"/>
      <c r="AK597" s="2">
        <f t="shared" si="148"/>
        <v>29</v>
      </c>
      <c r="AL597" s="2">
        <v>17</v>
      </c>
      <c r="AM597" s="2">
        <v>8</v>
      </c>
      <c r="AN597" s="2">
        <v>0</v>
      </c>
      <c r="AO597" s="2">
        <v>4</v>
      </c>
      <c r="AP597" s="2">
        <v>0</v>
      </c>
      <c r="AQ597" s="2">
        <f t="shared" si="151"/>
        <v>25</v>
      </c>
      <c r="AR597" s="2">
        <f t="shared" si="152"/>
        <v>0</v>
      </c>
      <c r="AS597" s="2">
        <f t="shared" si="153"/>
        <v>4</v>
      </c>
      <c r="AV597" s="6">
        <f t="shared" si="144"/>
        <v>29</v>
      </c>
      <c r="AW597" s="2">
        <v>20</v>
      </c>
      <c r="AX597" s="2">
        <v>4</v>
      </c>
      <c r="AY597" s="2">
        <v>4</v>
      </c>
      <c r="AZ597" s="2">
        <v>0</v>
      </c>
      <c r="BA597" s="2">
        <v>1</v>
      </c>
      <c r="BB597" s="2">
        <f t="shared" si="145"/>
        <v>24</v>
      </c>
      <c r="BC597" s="2">
        <f t="shared" si="146"/>
        <v>4</v>
      </c>
      <c r="BD597" s="2">
        <f t="shared" si="147"/>
        <v>1</v>
      </c>
      <c r="BF597" s="5"/>
    </row>
    <row r="598" spans="7:58" x14ac:dyDescent="0.35">
      <c r="G598" s="79" t="s">
        <v>3</v>
      </c>
      <c r="H598" s="82" t="s">
        <v>128</v>
      </c>
      <c r="I598" s="79" t="s">
        <v>116</v>
      </c>
      <c r="J598" s="79" t="s">
        <v>117</v>
      </c>
      <c r="K598" s="79" t="s">
        <v>118</v>
      </c>
      <c r="L598" s="79" t="s">
        <v>118</v>
      </c>
      <c r="M598" s="2" t="s">
        <v>76</v>
      </c>
      <c r="N598" s="2">
        <v>27</v>
      </c>
      <c r="O598" s="6">
        <f t="shared" si="149"/>
        <v>12</v>
      </c>
      <c r="P598" s="2">
        <v>5</v>
      </c>
      <c r="Q598" s="2">
        <v>3</v>
      </c>
      <c r="R598" s="2">
        <v>2</v>
      </c>
      <c r="S598" s="2">
        <v>2</v>
      </c>
      <c r="T598" s="2">
        <v>0</v>
      </c>
      <c r="U598" s="2">
        <f t="shared" si="154"/>
        <v>8</v>
      </c>
      <c r="V598" s="2">
        <f t="shared" si="155"/>
        <v>2</v>
      </c>
      <c r="W598" s="2">
        <f t="shared" si="156"/>
        <v>2</v>
      </c>
      <c r="Y598" s="5"/>
      <c r="Z598" s="6">
        <f t="shared" si="150"/>
        <v>11</v>
      </c>
      <c r="AA598" s="2">
        <v>2</v>
      </c>
      <c r="AB598" s="2">
        <v>4</v>
      </c>
      <c r="AC598" s="2">
        <v>3</v>
      </c>
      <c r="AD598" s="2">
        <v>2</v>
      </c>
      <c r="AE598" s="2">
        <v>0</v>
      </c>
      <c r="AF598" s="2">
        <f t="shared" si="157"/>
        <v>6</v>
      </c>
      <c r="AG598" s="2">
        <f t="shared" si="158"/>
        <v>3</v>
      </c>
      <c r="AH598" s="2">
        <f t="shared" si="159"/>
        <v>2</v>
      </c>
      <c r="AJ598" s="5"/>
      <c r="AK598" s="2">
        <f t="shared" si="148"/>
        <v>29</v>
      </c>
      <c r="AL598" s="2">
        <v>15</v>
      </c>
      <c r="AM598" s="2">
        <v>7</v>
      </c>
      <c r="AN598" s="2">
        <v>6</v>
      </c>
      <c r="AO598" s="2">
        <v>1</v>
      </c>
      <c r="AP598" s="2">
        <v>0</v>
      </c>
      <c r="AQ598" s="2">
        <f t="shared" si="151"/>
        <v>22</v>
      </c>
      <c r="AR598" s="2">
        <f t="shared" si="152"/>
        <v>6</v>
      </c>
      <c r="AS598" s="2">
        <f t="shared" si="153"/>
        <v>1</v>
      </c>
      <c r="AV598" s="6">
        <f t="shared" si="144"/>
        <v>29</v>
      </c>
      <c r="AW598" s="2">
        <v>22</v>
      </c>
      <c r="AX598" s="2">
        <v>3</v>
      </c>
      <c r="AY598" s="2">
        <v>3</v>
      </c>
      <c r="AZ598" s="2">
        <v>1</v>
      </c>
      <c r="BA598" s="2">
        <v>0</v>
      </c>
      <c r="BB598" s="2">
        <f t="shared" si="145"/>
        <v>25</v>
      </c>
      <c r="BC598" s="2">
        <f t="shared" si="146"/>
        <v>3</v>
      </c>
      <c r="BD598" s="2">
        <f t="shared" si="147"/>
        <v>1</v>
      </c>
      <c r="BF598" s="5"/>
    </row>
    <row r="599" spans="7:58" x14ac:dyDescent="0.35">
      <c r="G599" s="79" t="s">
        <v>3</v>
      </c>
      <c r="H599" s="82" t="s">
        <v>128</v>
      </c>
      <c r="I599" s="79" t="s">
        <v>116</v>
      </c>
      <c r="J599" s="79" t="s">
        <v>117</v>
      </c>
      <c r="K599" s="79" t="s">
        <v>118</v>
      </c>
      <c r="L599" s="79" t="s">
        <v>118</v>
      </c>
      <c r="M599" s="2" t="s">
        <v>76</v>
      </c>
      <c r="N599" s="2">
        <v>28</v>
      </c>
      <c r="O599" s="6">
        <f t="shared" si="149"/>
        <v>12</v>
      </c>
      <c r="P599" s="2">
        <v>10</v>
      </c>
      <c r="Q599" s="2">
        <v>1</v>
      </c>
      <c r="R599" s="2">
        <v>0</v>
      </c>
      <c r="S599" s="2">
        <v>1</v>
      </c>
      <c r="T599" s="2">
        <v>0</v>
      </c>
      <c r="U599" s="2">
        <f t="shared" si="154"/>
        <v>11</v>
      </c>
      <c r="V599" s="2">
        <f t="shared" si="155"/>
        <v>0</v>
      </c>
      <c r="W599" s="2">
        <f t="shared" si="156"/>
        <v>1</v>
      </c>
      <c r="Y599" s="5"/>
      <c r="Z599" s="6">
        <f t="shared" si="150"/>
        <v>11</v>
      </c>
      <c r="AA599" s="2">
        <v>5</v>
      </c>
      <c r="AB599" s="2">
        <v>2</v>
      </c>
      <c r="AC599" s="2">
        <v>2</v>
      </c>
      <c r="AD599" s="2">
        <v>1</v>
      </c>
      <c r="AE599" s="2">
        <v>1</v>
      </c>
      <c r="AF599" s="2">
        <f t="shared" si="157"/>
        <v>7</v>
      </c>
      <c r="AG599" s="2">
        <f t="shared" si="158"/>
        <v>2</v>
      </c>
      <c r="AH599" s="2">
        <f t="shared" si="159"/>
        <v>2</v>
      </c>
      <c r="AJ599" s="5"/>
      <c r="AK599" s="2">
        <f t="shared" si="148"/>
        <v>29</v>
      </c>
      <c r="AL599" s="2">
        <v>27</v>
      </c>
      <c r="AM599" s="2">
        <v>1</v>
      </c>
      <c r="AN599" s="2">
        <v>1</v>
      </c>
      <c r="AO599" s="2">
        <v>0</v>
      </c>
      <c r="AP599" s="2">
        <v>0</v>
      </c>
      <c r="AQ599" s="2">
        <f t="shared" si="151"/>
        <v>28</v>
      </c>
      <c r="AR599" s="2">
        <f t="shared" si="152"/>
        <v>1</v>
      </c>
      <c r="AS599" s="2">
        <f t="shared" si="153"/>
        <v>0</v>
      </c>
      <c r="AV599" s="6">
        <f t="shared" si="144"/>
        <v>29</v>
      </c>
      <c r="AW599" s="2">
        <v>22</v>
      </c>
      <c r="AX599" s="2">
        <v>5</v>
      </c>
      <c r="AY599" s="2">
        <v>2</v>
      </c>
      <c r="AZ599" s="2">
        <v>0</v>
      </c>
      <c r="BA599" s="2">
        <v>0</v>
      </c>
      <c r="BB599" s="2">
        <f t="shared" si="145"/>
        <v>27</v>
      </c>
      <c r="BC599" s="2">
        <f t="shared" si="146"/>
        <v>2</v>
      </c>
      <c r="BD599" s="2">
        <f t="shared" si="147"/>
        <v>0</v>
      </c>
      <c r="BF599" s="5"/>
    </row>
    <row r="600" spans="7:58" x14ac:dyDescent="0.35">
      <c r="G600" s="79" t="s">
        <v>3</v>
      </c>
      <c r="H600" s="82" t="s">
        <v>128</v>
      </c>
      <c r="I600" s="79" t="s">
        <v>116</v>
      </c>
      <c r="J600" s="79" t="s">
        <v>117</v>
      </c>
      <c r="K600" s="79" t="s">
        <v>118</v>
      </c>
      <c r="L600" s="79" t="s">
        <v>118</v>
      </c>
      <c r="M600" s="2" t="s">
        <v>76</v>
      </c>
      <c r="N600" s="2">
        <v>29</v>
      </c>
      <c r="O600" s="6">
        <f t="shared" si="149"/>
        <v>12</v>
      </c>
      <c r="P600" s="2">
        <v>6</v>
      </c>
      <c r="Q600" s="2">
        <v>3</v>
      </c>
      <c r="R600" s="2">
        <v>0</v>
      </c>
      <c r="S600" s="2">
        <v>1</v>
      </c>
      <c r="T600" s="2">
        <v>2</v>
      </c>
      <c r="U600" s="2">
        <f t="shared" si="154"/>
        <v>9</v>
      </c>
      <c r="V600" s="2">
        <f t="shared" si="155"/>
        <v>0</v>
      </c>
      <c r="W600" s="2">
        <f t="shared" si="156"/>
        <v>3</v>
      </c>
      <c r="Y600" s="5"/>
      <c r="Z600" s="6">
        <f t="shared" si="150"/>
        <v>11</v>
      </c>
      <c r="AA600" s="2">
        <v>3</v>
      </c>
      <c r="AB600" s="2">
        <v>4</v>
      </c>
      <c r="AC600" s="2">
        <v>2</v>
      </c>
      <c r="AD600" s="2">
        <v>0</v>
      </c>
      <c r="AE600" s="2">
        <v>2</v>
      </c>
      <c r="AF600" s="2">
        <f t="shared" si="157"/>
        <v>7</v>
      </c>
      <c r="AG600" s="2">
        <f t="shared" si="158"/>
        <v>2</v>
      </c>
      <c r="AH600" s="2">
        <f t="shared" si="159"/>
        <v>2</v>
      </c>
      <c r="AJ600" s="5"/>
      <c r="AK600" s="2">
        <f t="shared" si="148"/>
        <v>29</v>
      </c>
      <c r="AL600" s="2">
        <v>11</v>
      </c>
      <c r="AM600" s="2">
        <v>9</v>
      </c>
      <c r="AN600" s="2">
        <v>6</v>
      </c>
      <c r="AO600" s="2">
        <v>2</v>
      </c>
      <c r="AP600" s="2">
        <v>1</v>
      </c>
      <c r="AQ600" s="2">
        <f t="shared" si="151"/>
        <v>20</v>
      </c>
      <c r="AR600" s="2">
        <f t="shared" si="152"/>
        <v>6</v>
      </c>
      <c r="AS600" s="2">
        <f t="shared" si="153"/>
        <v>3</v>
      </c>
      <c r="AV600" s="6">
        <f t="shared" si="144"/>
        <v>29</v>
      </c>
      <c r="AW600" s="2">
        <v>17</v>
      </c>
      <c r="AX600" s="2">
        <v>7</v>
      </c>
      <c r="AY600" s="2">
        <v>5</v>
      </c>
      <c r="AZ600" s="2">
        <v>0</v>
      </c>
      <c r="BA600" s="2">
        <v>0</v>
      </c>
      <c r="BB600" s="2">
        <f t="shared" si="145"/>
        <v>24</v>
      </c>
      <c r="BC600" s="2">
        <f t="shared" si="146"/>
        <v>5</v>
      </c>
      <c r="BD600" s="2">
        <f t="shared" si="147"/>
        <v>0</v>
      </c>
      <c r="BF600" s="5"/>
    </row>
    <row r="601" spans="7:58" x14ac:dyDescent="0.35">
      <c r="G601" s="79" t="s">
        <v>3</v>
      </c>
      <c r="H601" s="82" t="s">
        <v>128</v>
      </c>
      <c r="I601" s="79" t="s">
        <v>116</v>
      </c>
      <c r="J601" s="79" t="s">
        <v>117</v>
      </c>
      <c r="K601" s="79" t="s">
        <v>118</v>
      </c>
      <c r="L601" s="79" t="s">
        <v>118</v>
      </c>
      <c r="M601" s="2" t="s">
        <v>76</v>
      </c>
      <c r="N601" s="2">
        <v>30</v>
      </c>
      <c r="O601" s="6">
        <f t="shared" si="149"/>
        <v>12</v>
      </c>
      <c r="P601" s="2">
        <v>8</v>
      </c>
      <c r="Q601" s="2">
        <v>3</v>
      </c>
      <c r="R601" s="2">
        <v>1</v>
      </c>
      <c r="S601" s="2">
        <v>0</v>
      </c>
      <c r="T601" s="2">
        <v>0</v>
      </c>
      <c r="U601" s="2">
        <f t="shared" si="154"/>
        <v>11</v>
      </c>
      <c r="V601" s="2">
        <f t="shared" si="155"/>
        <v>1</v>
      </c>
      <c r="W601" s="2">
        <f t="shared" si="156"/>
        <v>0</v>
      </c>
      <c r="Y601" s="5"/>
      <c r="Z601" s="6">
        <f t="shared" si="150"/>
        <v>11</v>
      </c>
      <c r="AA601" s="2">
        <v>5</v>
      </c>
      <c r="AB601" s="2">
        <v>3</v>
      </c>
      <c r="AC601" s="2">
        <v>1</v>
      </c>
      <c r="AD601" s="2">
        <v>1</v>
      </c>
      <c r="AE601" s="2">
        <v>1</v>
      </c>
      <c r="AF601" s="2">
        <f t="shared" si="157"/>
        <v>8</v>
      </c>
      <c r="AG601" s="2">
        <f t="shared" si="158"/>
        <v>1</v>
      </c>
      <c r="AH601" s="2">
        <f t="shared" si="159"/>
        <v>2</v>
      </c>
      <c r="AJ601" s="5"/>
      <c r="AK601" s="2">
        <f t="shared" si="148"/>
        <v>29</v>
      </c>
      <c r="AL601" s="2">
        <v>16</v>
      </c>
      <c r="AM601" s="2">
        <v>8</v>
      </c>
      <c r="AN601" s="2">
        <v>3</v>
      </c>
      <c r="AO601" s="2">
        <v>1</v>
      </c>
      <c r="AP601" s="2">
        <v>1</v>
      </c>
      <c r="AQ601" s="2">
        <f t="shared" si="151"/>
        <v>24</v>
      </c>
      <c r="AR601" s="2">
        <f t="shared" si="152"/>
        <v>3</v>
      </c>
      <c r="AS601" s="2">
        <f t="shared" si="153"/>
        <v>2</v>
      </c>
      <c r="AV601" s="6">
        <f t="shared" si="144"/>
        <v>29</v>
      </c>
      <c r="AW601" s="2">
        <v>20</v>
      </c>
      <c r="AX601" s="2">
        <v>5</v>
      </c>
      <c r="AY601" s="2">
        <v>3</v>
      </c>
      <c r="AZ601" s="2">
        <v>1</v>
      </c>
      <c r="BA601" s="2">
        <v>0</v>
      </c>
      <c r="BB601" s="2">
        <f t="shared" si="145"/>
        <v>25</v>
      </c>
      <c r="BC601" s="2">
        <f t="shared" si="146"/>
        <v>3</v>
      </c>
      <c r="BD601" s="2">
        <f t="shared" si="147"/>
        <v>1</v>
      </c>
      <c r="BF601" s="5"/>
    </row>
    <row r="602" spans="7:58" x14ac:dyDescent="0.35">
      <c r="G602" s="79" t="s">
        <v>3</v>
      </c>
      <c r="H602" s="82" t="s">
        <v>128</v>
      </c>
      <c r="I602" s="79" t="s">
        <v>116</v>
      </c>
      <c r="J602" s="79" t="s">
        <v>150</v>
      </c>
      <c r="K602" s="79" t="s">
        <v>150</v>
      </c>
      <c r="L602" s="79" t="s">
        <v>150</v>
      </c>
      <c r="M602" s="2" t="s">
        <v>3</v>
      </c>
      <c r="N602" s="2">
        <v>1</v>
      </c>
      <c r="O602" s="6">
        <f t="shared" si="149"/>
        <v>0</v>
      </c>
      <c r="P602" s="2">
        <v>0</v>
      </c>
      <c r="Q602" s="2">
        <v>0</v>
      </c>
      <c r="R602" s="2">
        <v>0</v>
      </c>
      <c r="S602" s="2">
        <v>0</v>
      </c>
      <c r="T602" s="2">
        <v>0</v>
      </c>
      <c r="U602" s="2">
        <f t="shared" si="154"/>
        <v>0</v>
      </c>
      <c r="V602" s="2">
        <f t="shared" si="155"/>
        <v>0</v>
      </c>
      <c r="W602" s="2">
        <f t="shared" si="156"/>
        <v>0</v>
      </c>
      <c r="X602" s="2">
        <f>MAX(O602:O631)</f>
        <v>0</v>
      </c>
      <c r="Y602" s="5">
        <v>3</v>
      </c>
      <c r="Z602" s="6">
        <f t="shared" si="150"/>
        <v>0</v>
      </c>
      <c r="AA602" s="2">
        <v>0</v>
      </c>
      <c r="AB602" s="2">
        <v>0</v>
      </c>
      <c r="AC602" s="2">
        <v>0</v>
      </c>
      <c r="AD602" s="2">
        <v>0</v>
      </c>
      <c r="AE602" s="2">
        <v>0</v>
      </c>
      <c r="AF602" s="2">
        <f t="shared" si="157"/>
        <v>0</v>
      </c>
      <c r="AG602" s="2">
        <f t="shared" si="158"/>
        <v>0</v>
      </c>
      <c r="AH602" s="2">
        <f t="shared" si="159"/>
        <v>0</v>
      </c>
      <c r="AI602" s="2">
        <f>MAX(Z602:Z631)</f>
        <v>0</v>
      </c>
      <c r="AJ602" s="5">
        <v>1</v>
      </c>
      <c r="AK602" s="2">
        <f t="shared" si="148"/>
        <v>0</v>
      </c>
      <c r="AL602" s="2">
        <v>0</v>
      </c>
      <c r="AM602" s="2">
        <v>0</v>
      </c>
      <c r="AN602" s="2">
        <v>0</v>
      </c>
      <c r="AO602" s="2">
        <v>0</v>
      </c>
      <c r="AP602" s="2">
        <v>0</v>
      </c>
      <c r="AQ602" s="2">
        <f t="shared" si="151"/>
        <v>0</v>
      </c>
      <c r="AR602" s="2">
        <f t="shared" si="152"/>
        <v>0</v>
      </c>
      <c r="AS602" s="2">
        <f t="shared" si="153"/>
        <v>0</v>
      </c>
      <c r="AT602" s="2">
        <f>ROUND(SUM(AK602:AK631)/30,0)</f>
        <v>0</v>
      </c>
      <c r="AU602" s="2">
        <v>0</v>
      </c>
      <c r="AV602" s="6">
        <f t="shared" si="144"/>
        <v>0</v>
      </c>
      <c r="AW602" s="2">
        <v>0</v>
      </c>
      <c r="AX602" s="2">
        <v>0</v>
      </c>
      <c r="AY602" s="2">
        <v>0</v>
      </c>
      <c r="AZ602" s="2">
        <v>0</v>
      </c>
      <c r="BA602" s="2">
        <v>0</v>
      </c>
      <c r="BB602" s="2">
        <f t="shared" si="145"/>
        <v>0</v>
      </c>
      <c r="BC602" s="2">
        <f t="shared" si="146"/>
        <v>0</v>
      </c>
      <c r="BD602" s="2">
        <f t="shared" si="147"/>
        <v>0</v>
      </c>
      <c r="BE602" s="2">
        <f>ROUND(SUM(AV602:AV631)/30,0)</f>
        <v>0</v>
      </c>
      <c r="BF602" s="5">
        <v>0</v>
      </c>
    </row>
    <row r="603" spans="7:58" x14ac:dyDescent="0.35">
      <c r="G603" s="79" t="s">
        <v>3</v>
      </c>
      <c r="H603" s="82" t="s">
        <v>128</v>
      </c>
      <c r="I603" s="79" t="s">
        <v>116</v>
      </c>
      <c r="J603" s="79" t="s">
        <v>150</v>
      </c>
      <c r="K603" s="79" t="s">
        <v>150</v>
      </c>
      <c r="L603" s="79" t="s">
        <v>150</v>
      </c>
      <c r="M603" s="2" t="s">
        <v>3</v>
      </c>
      <c r="N603" s="2">
        <v>2</v>
      </c>
      <c r="O603" s="6">
        <f t="shared" si="149"/>
        <v>0</v>
      </c>
      <c r="P603" s="2">
        <v>0</v>
      </c>
      <c r="Q603" s="2">
        <v>0</v>
      </c>
      <c r="R603" s="2">
        <v>0</v>
      </c>
      <c r="S603" s="2">
        <v>0</v>
      </c>
      <c r="T603" s="2">
        <v>0</v>
      </c>
      <c r="U603" s="2">
        <f t="shared" si="154"/>
        <v>0</v>
      </c>
      <c r="V603" s="2">
        <f t="shared" si="155"/>
        <v>0</v>
      </c>
      <c r="W603" s="2">
        <f t="shared" si="156"/>
        <v>0</v>
      </c>
      <c r="Y603" s="5"/>
      <c r="Z603" s="6">
        <f t="shared" si="150"/>
        <v>0</v>
      </c>
      <c r="AA603" s="2">
        <v>0</v>
      </c>
      <c r="AB603" s="2">
        <v>0</v>
      </c>
      <c r="AC603" s="2">
        <v>0</v>
      </c>
      <c r="AD603" s="2">
        <v>0</v>
      </c>
      <c r="AE603" s="2">
        <v>0</v>
      </c>
      <c r="AF603" s="2">
        <f t="shared" si="157"/>
        <v>0</v>
      </c>
      <c r="AG603" s="2">
        <f t="shared" si="158"/>
        <v>0</v>
      </c>
      <c r="AH603" s="2">
        <f t="shared" si="159"/>
        <v>0</v>
      </c>
      <c r="AJ603" s="5"/>
      <c r="AK603" s="2">
        <f t="shared" si="148"/>
        <v>0</v>
      </c>
      <c r="AL603" s="2">
        <v>0</v>
      </c>
      <c r="AM603" s="2">
        <v>0</v>
      </c>
      <c r="AN603" s="2">
        <v>0</v>
      </c>
      <c r="AO603" s="2">
        <v>0</v>
      </c>
      <c r="AP603" s="2">
        <v>0</v>
      </c>
      <c r="AQ603" s="2">
        <f t="shared" si="151"/>
        <v>0</v>
      </c>
      <c r="AR603" s="2">
        <f t="shared" si="152"/>
        <v>0</v>
      </c>
      <c r="AS603" s="2">
        <f t="shared" si="153"/>
        <v>0</v>
      </c>
      <c r="AV603" s="6">
        <f t="shared" si="144"/>
        <v>0</v>
      </c>
      <c r="AW603" s="2">
        <v>0</v>
      </c>
      <c r="AX603" s="2">
        <v>0</v>
      </c>
      <c r="AY603" s="2">
        <v>0</v>
      </c>
      <c r="AZ603" s="2">
        <v>0</v>
      </c>
      <c r="BA603" s="2">
        <v>0</v>
      </c>
      <c r="BB603" s="2">
        <f t="shared" si="145"/>
        <v>0</v>
      </c>
      <c r="BC603" s="2">
        <f t="shared" si="146"/>
        <v>0</v>
      </c>
      <c r="BD603" s="2">
        <f t="shared" si="147"/>
        <v>0</v>
      </c>
      <c r="BF603" s="5"/>
    </row>
    <row r="604" spans="7:58" x14ac:dyDescent="0.35">
      <c r="G604" s="79" t="s">
        <v>3</v>
      </c>
      <c r="H604" s="82" t="s">
        <v>128</v>
      </c>
      <c r="I604" s="79" t="s">
        <v>116</v>
      </c>
      <c r="J604" s="79" t="s">
        <v>150</v>
      </c>
      <c r="K604" s="79" t="s">
        <v>150</v>
      </c>
      <c r="L604" s="79" t="s">
        <v>150</v>
      </c>
      <c r="M604" s="2" t="s">
        <v>3</v>
      </c>
      <c r="N604" s="2">
        <v>3</v>
      </c>
      <c r="O604" s="6">
        <f t="shared" si="149"/>
        <v>0</v>
      </c>
      <c r="P604" s="2">
        <v>0</v>
      </c>
      <c r="Q604" s="2">
        <v>0</v>
      </c>
      <c r="R604" s="2">
        <v>0</v>
      </c>
      <c r="S604" s="2">
        <v>0</v>
      </c>
      <c r="T604" s="2">
        <v>0</v>
      </c>
      <c r="U604" s="2">
        <f t="shared" si="154"/>
        <v>0</v>
      </c>
      <c r="V604" s="2">
        <f t="shared" si="155"/>
        <v>0</v>
      </c>
      <c r="W604" s="2">
        <f t="shared" si="156"/>
        <v>0</v>
      </c>
      <c r="Y604" s="5"/>
      <c r="Z604" s="6">
        <f t="shared" si="150"/>
        <v>0</v>
      </c>
      <c r="AA604" s="2">
        <v>0</v>
      </c>
      <c r="AB604" s="2">
        <v>0</v>
      </c>
      <c r="AC604" s="2">
        <v>0</v>
      </c>
      <c r="AD604" s="2">
        <v>0</v>
      </c>
      <c r="AE604" s="2">
        <v>0</v>
      </c>
      <c r="AF604" s="2">
        <f t="shared" si="157"/>
        <v>0</v>
      </c>
      <c r="AG604" s="2">
        <f t="shared" si="158"/>
        <v>0</v>
      </c>
      <c r="AH604" s="2">
        <f t="shared" si="159"/>
        <v>0</v>
      </c>
      <c r="AJ604" s="5"/>
      <c r="AK604" s="2">
        <f t="shared" si="148"/>
        <v>0</v>
      </c>
      <c r="AL604" s="2">
        <v>0</v>
      </c>
      <c r="AM604" s="2">
        <v>0</v>
      </c>
      <c r="AN604" s="2">
        <v>0</v>
      </c>
      <c r="AO604" s="2">
        <v>0</v>
      </c>
      <c r="AP604" s="2">
        <v>0</v>
      </c>
      <c r="AQ604" s="2">
        <f t="shared" si="151"/>
        <v>0</v>
      </c>
      <c r="AR604" s="2">
        <f t="shared" si="152"/>
        <v>0</v>
      </c>
      <c r="AS604" s="2">
        <f t="shared" si="153"/>
        <v>0</v>
      </c>
      <c r="AV604" s="6">
        <f t="shared" si="144"/>
        <v>0</v>
      </c>
      <c r="AW604" s="2">
        <v>0</v>
      </c>
      <c r="AX604" s="2">
        <v>0</v>
      </c>
      <c r="AY604" s="2">
        <v>0</v>
      </c>
      <c r="AZ604" s="2">
        <v>0</v>
      </c>
      <c r="BA604" s="2">
        <v>0</v>
      </c>
      <c r="BB604" s="2">
        <f t="shared" si="145"/>
        <v>0</v>
      </c>
      <c r="BC604" s="2">
        <f t="shared" si="146"/>
        <v>0</v>
      </c>
      <c r="BD604" s="2">
        <f t="shared" si="147"/>
        <v>0</v>
      </c>
      <c r="BF604" s="5"/>
    </row>
    <row r="605" spans="7:58" x14ac:dyDescent="0.35">
      <c r="G605" s="79" t="s">
        <v>3</v>
      </c>
      <c r="H605" s="82" t="s">
        <v>128</v>
      </c>
      <c r="I605" s="79" t="s">
        <v>116</v>
      </c>
      <c r="J605" s="79" t="s">
        <v>150</v>
      </c>
      <c r="K605" s="79" t="s">
        <v>150</v>
      </c>
      <c r="L605" s="79" t="s">
        <v>150</v>
      </c>
      <c r="M605" s="2" t="s">
        <v>3</v>
      </c>
      <c r="N605" s="2">
        <v>4</v>
      </c>
      <c r="O605" s="6">
        <f t="shared" si="149"/>
        <v>0</v>
      </c>
      <c r="P605" s="2">
        <v>0</v>
      </c>
      <c r="Q605" s="2">
        <v>0</v>
      </c>
      <c r="R605" s="2">
        <v>0</v>
      </c>
      <c r="S605" s="2">
        <v>0</v>
      </c>
      <c r="T605" s="2">
        <v>0</v>
      </c>
      <c r="U605" s="2">
        <f t="shared" si="154"/>
        <v>0</v>
      </c>
      <c r="V605" s="2">
        <f t="shared" si="155"/>
        <v>0</v>
      </c>
      <c r="W605" s="2">
        <f t="shared" si="156"/>
        <v>0</v>
      </c>
      <c r="Y605" s="5"/>
      <c r="Z605" s="6">
        <f t="shared" si="150"/>
        <v>0</v>
      </c>
      <c r="AA605" s="2">
        <v>0</v>
      </c>
      <c r="AB605" s="2">
        <v>0</v>
      </c>
      <c r="AC605" s="2">
        <v>0</v>
      </c>
      <c r="AD605" s="2">
        <v>0</v>
      </c>
      <c r="AE605" s="2">
        <v>0</v>
      </c>
      <c r="AF605" s="2">
        <f t="shared" si="157"/>
        <v>0</v>
      </c>
      <c r="AG605" s="2">
        <f t="shared" si="158"/>
        <v>0</v>
      </c>
      <c r="AH605" s="2">
        <f t="shared" si="159"/>
        <v>0</v>
      </c>
      <c r="AJ605" s="5"/>
      <c r="AK605" s="2">
        <f t="shared" si="148"/>
        <v>0</v>
      </c>
      <c r="AL605" s="2">
        <v>0</v>
      </c>
      <c r="AM605" s="2">
        <v>0</v>
      </c>
      <c r="AN605" s="2">
        <v>0</v>
      </c>
      <c r="AO605" s="2">
        <v>0</v>
      </c>
      <c r="AP605" s="2">
        <v>0</v>
      </c>
      <c r="AQ605" s="2">
        <f t="shared" si="151"/>
        <v>0</v>
      </c>
      <c r="AR605" s="2">
        <f t="shared" si="152"/>
        <v>0</v>
      </c>
      <c r="AS605" s="2">
        <f t="shared" si="153"/>
        <v>0</v>
      </c>
      <c r="AV605" s="6">
        <f t="shared" si="144"/>
        <v>0</v>
      </c>
      <c r="AW605" s="2">
        <v>0</v>
      </c>
      <c r="AX605" s="2">
        <v>0</v>
      </c>
      <c r="AY605" s="2">
        <v>0</v>
      </c>
      <c r="AZ605" s="2">
        <v>0</v>
      </c>
      <c r="BA605" s="2">
        <v>0</v>
      </c>
      <c r="BB605" s="2">
        <f t="shared" si="145"/>
        <v>0</v>
      </c>
      <c r="BC605" s="2">
        <f t="shared" si="146"/>
        <v>0</v>
      </c>
      <c r="BD605" s="2">
        <f t="shared" si="147"/>
        <v>0</v>
      </c>
      <c r="BF605" s="5"/>
    </row>
    <row r="606" spans="7:58" x14ac:dyDescent="0.35">
      <c r="G606" s="79" t="s">
        <v>3</v>
      </c>
      <c r="H606" s="82" t="s">
        <v>128</v>
      </c>
      <c r="I606" s="79" t="s">
        <v>116</v>
      </c>
      <c r="J606" s="79" t="s">
        <v>150</v>
      </c>
      <c r="K606" s="79" t="s">
        <v>150</v>
      </c>
      <c r="L606" s="79" t="s">
        <v>150</v>
      </c>
      <c r="M606" s="2" t="s">
        <v>3</v>
      </c>
      <c r="N606" s="2">
        <v>5</v>
      </c>
      <c r="O606" s="6">
        <f t="shared" si="149"/>
        <v>0</v>
      </c>
      <c r="P606" s="2">
        <v>0</v>
      </c>
      <c r="Q606" s="2">
        <v>0</v>
      </c>
      <c r="R606" s="2">
        <v>0</v>
      </c>
      <c r="S606" s="2">
        <v>0</v>
      </c>
      <c r="T606" s="2">
        <v>0</v>
      </c>
      <c r="U606" s="2">
        <f t="shared" si="154"/>
        <v>0</v>
      </c>
      <c r="V606" s="2">
        <f t="shared" si="155"/>
        <v>0</v>
      </c>
      <c r="W606" s="2">
        <f t="shared" si="156"/>
        <v>0</v>
      </c>
      <c r="Y606" s="5"/>
      <c r="Z606" s="6">
        <f t="shared" si="150"/>
        <v>0</v>
      </c>
      <c r="AA606" s="2">
        <v>0</v>
      </c>
      <c r="AB606" s="2">
        <v>0</v>
      </c>
      <c r="AC606" s="2">
        <v>0</v>
      </c>
      <c r="AD606" s="2">
        <v>0</v>
      </c>
      <c r="AE606" s="2">
        <v>0</v>
      </c>
      <c r="AF606" s="2">
        <f t="shared" si="157"/>
        <v>0</v>
      </c>
      <c r="AG606" s="2">
        <f t="shared" si="158"/>
        <v>0</v>
      </c>
      <c r="AH606" s="2">
        <f t="shared" si="159"/>
        <v>0</v>
      </c>
      <c r="AJ606" s="5"/>
      <c r="AK606" s="2">
        <f t="shared" si="148"/>
        <v>0</v>
      </c>
      <c r="AL606" s="2">
        <v>0</v>
      </c>
      <c r="AM606" s="2">
        <v>0</v>
      </c>
      <c r="AN606" s="2">
        <v>0</v>
      </c>
      <c r="AO606" s="2">
        <v>0</v>
      </c>
      <c r="AP606" s="2">
        <v>0</v>
      </c>
      <c r="AQ606" s="2">
        <f t="shared" si="151"/>
        <v>0</v>
      </c>
      <c r="AR606" s="2">
        <f t="shared" si="152"/>
        <v>0</v>
      </c>
      <c r="AS606" s="2">
        <f t="shared" si="153"/>
        <v>0</v>
      </c>
      <c r="AV606" s="6">
        <f t="shared" si="144"/>
        <v>0</v>
      </c>
      <c r="AW606" s="2">
        <v>0</v>
      </c>
      <c r="AX606" s="2">
        <v>0</v>
      </c>
      <c r="AY606" s="2">
        <v>0</v>
      </c>
      <c r="AZ606" s="2">
        <v>0</v>
      </c>
      <c r="BA606" s="2">
        <v>0</v>
      </c>
      <c r="BB606" s="2">
        <f t="shared" si="145"/>
        <v>0</v>
      </c>
      <c r="BC606" s="2">
        <f t="shared" si="146"/>
        <v>0</v>
      </c>
      <c r="BD606" s="2">
        <f t="shared" si="147"/>
        <v>0</v>
      </c>
      <c r="BF606" s="5"/>
    </row>
    <row r="607" spans="7:58" x14ac:dyDescent="0.35">
      <c r="G607" s="79" t="s">
        <v>3</v>
      </c>
      <c r="H607" s="82" t="s">
        <v>128</v>
      </c>
      <c r="I607" s="79" t="s">
        <v>116</v>
      </c>
      <c r="J607" s="79" t="s">
        <v>150</v>
      </c>
      <c r="K607" s="79" t="s">
        <v>150</v>
      </c>
      <c r="L607" s="79" t="s">
        <v>150</v>
      </c>
      <c r="M607" s="2" t="s">
        <v>3</v>
      </c>
      <c r="N607" s="2">
        <v>6</v>
      </c>
      <c r="O607" s="6">
        <f t="shared" si="149"/>
        <v>0</v>
      </c>
      <c r="P607" s="2">
        <v>0</v>
      </c>
      <c r="Q607" s="2">
        <v>0</v>
      </c>
      <c r="R607" s="2">
        <v>0</v>
      </c>
      <c r="S607" s="2">
        <v>0</v>
      </c>
      <c r="T607" s="2">
        <v>0</v>
      </c>
      <c r="U607" s="2">
        <f t="shared" si="154"/>
        <v>0</v>
      </c>
      <c r="V607" s="2">
        <f t="shared" si="155"/>
        <v>0</v>
      </c>
      <c r="W607" s="2">
        <f t="shared" si="156"/>
        <v>0</v>
      </c>
      <c r="Y607" s="5"/>
      <c r="Z607" s="6">
        <f t="shared" si="150"/>
        <v>0</v>
      </c>
      <c r="AA607" s="2">
        <v>0</v>
      </c>
      <c r="AB607" s="2">
        <v>0</v>
      </c>
      <c r="AC607" s="2">
        <v>0</v>
      </c>
      <c r="AD607" s="2">
        <v>0</v>
      </c>
      <c r="AE607" s="2">
        <v>0</v>
      </c>
      <c r="AF607" s="2">
        <f t="shared" si="157"/>
        <v>0</v>
      </c>
      <c r="AG607" s="2">
        <f t="shared" si="158"/>
        <v>0</v>
      </c>
      <c r="AH607" s="2">
        <f t="shared" si="159"/>
        <v>0</v>
      </c>
      <c r="AJ607" s="5"/>
      <c r="AK607" s="2">
        <f t="shared" si="148"/>
        <v>0</v>
      </c>
      <c r="AL607" s="2">
        <v>0</v>
      </c>
      <c r="AM607" s="2">
        <v>0</v>
      </c>
      <c r="AN607" s="2">
        <v>0</v>
      </c>
      <c r="AO607" s="2">
        <v>0</v>
      </c>
      <c r="AP607" s="2">
        <v>0</v>
      </c>
      <c r="AQ607" s="2">
        <f t="shared" si="151"/>
        <v>0</v>
      </c>
      <c r="AR607" s="2">
        <f t="shared" si="152"/>
        <v>0</v>
      </c>
      <c r="AS607" s="2">
        <f t="shared" si="153"/>
        <v>0</v>
      </c>
      <c r="AV607" s="6">
        <f t="shared" si="144"/>
        <v>0</v>
      </c>
      <c r="AW607" s="2">
        <v>0</v>
      </c>
      <c r="AX607" s="2">
        <v>0</v>
      </c>
      <c r="AY607" s="2">
        <v>0</v>
      </c>
      <c r="AZ607" s="2">
        <v>0</v>
      </c>
      <c r="BA607" s="2">
        <v>0</v>
      </c>
      <c r="BB607" s="2">
        <f t="shared" si="145"/>
        <v>0</v>
      </c>
      <c r="BC607" s="2">
        <f t="shared" si="146"/>
        <v>0</v>
      </c>
      <c r="BD607" s="2">
        <f t="shared" si="147"/>
        <v>0</v>
      </c>
      <c r="BF607" s="5"/>
    </row>
    <row r="608" spans="7:58" x14ac:dyDescent="0.35">
      <c r="G608" s="79" t="s">
        <v>3</v>
      </c>
      <c r="H608" s="82" t="s">
        <v>128</v>
      </c>
      <c r="I608" s="79" t="s">
        <v>116</v>
      </c>
      <c r="J608" s="79" t="s">
        <v>150</v>
      </c>
      <c r="K608" s="79" t="s">
        <v>150</v>
      </c>
      <c r="L608" s="79" t="s">
        <v>150</v>
      </c>
      <c r="M608" s="2" t="s">
        <v>3</v>
      </c>
      <c r="N608" s="2">
        <v>7</v>
      </c>
      <c r="O608" s="6">
        <f t="shared" si="149"/>
        <v>0</v>
      </c>
      <c r="P608" s="2">
        <v>0</v>
      </c>
      <c r="Q608" s="2">
        <v>0</v>
      </c>
      <c r="R608" s="2">
        <v>0</v>
      </c>
      <c r="S608" s="2">
        <v>0</v>
      </c>
      <c r="T608" s="2">
        <v>0</v>
      </c>
      <c r="U608" s="2">
        <f t="shared" si="154"/>
        <v>0</v>
      </c>
      <c r="V608" s="2">
        <f t="shared" si="155"/>
        <v>0</v>
      </c>
      <c r="W608" s="2">
        <f t="shared" si="156"/>
        <v>0</v>
      </c>
      <c r="Y608" s="5"/>
      <c r="Z608" s="6">
        <f t="shared" si="150"/>
        <v>0</v>
      </c>
      <c r="AA608" s="2">
        <v>0</v>
      </c>
      <c r="AB608" s="2">
        <v>0</v>
      </c>
      <c r="AC608" s="2">
        <v>0</v>
      </c>
      <c r="AD608" s="2">
        <v>0</v>
      </c>
      <c r="AE608" s="2">
        <v>0</v>
      </c>
      <c r="AF608" s="2">
        <f t="shared" si="157"/>
        <v>0</v>
      </c>
      <c r="AG608" s="2">
        <f t="shared" si="158"/>
        <v>0</v>
      </c>
      <c r="AH608" s="2">
        <f t="shared" si="159"/>
        <v>0</v>
      </c>
      <c r="AJ608" s="5"/>
      <c r="AK608" s="2">
        <f t="shared" si="148"/>
        <v>0</v>
      </c>
      <c r="AL608" s="2">
        <v>0</v>
      </c>
      <c r="AM608" s="2">
        <v>0</v>
      </c>
      <c r="AN608" s="2">
        <v>0</v>
      </c>
      <c r="AO608" s="2">
        <v>0</v>
      </c>
      <c r="AP608" s="2">
        <v>0</v>
      </c>
      <c r="AQ608" s="2">
        <f t="shared" si="151"/>
        <v>0</v>
      </c>
      <c r="AR608" s="2">
        <f t="shared" si="152"/>
        <v>0</v>
      </c>
      <c r="AS608" s="2">
        <f t="shared" si="153"/>
        <v>0</v>
      </c>
      <c r="AV608" s="6">
        <f t="shared" ref="AV608:AV671" si="160">SUM(BB608:BD608)</f>
        <v>0</v>
      </c>
      <c r="AW608" s="2">
        <v>0</v>
      </c>
      <c r="AX608" s="2">
        <v>0</v>
      </c>
      <c r="AY608" s="2">
        <v>0</v>
      </c>
      <c r="AZ608" s="2">
        <v>0</v>
      </c>
      <c r="BA608" s="2">
        <v>0</v>
      </c>
      <c r="BB608" s="2">
        <f t="shared" ref="BB608:BB671" si="161">AW608+AX608</f>
        <v>0</v>
      </c>
      <c r="BC608" s="2">
        <f t="shared" ref="BC608:BC671" si="162">AY608</f>
        <v>0</v>
      </c>
      <c r="BD608" s="2">
        <f t="shared" ref="BD608:BD671" si="163">AZ608+BA608</f>
        <v>0</v>
      </c>
      <c r="BF608" s="5"/>
    </row>
    <row r="609" spans="7:58" x14ac:dyDescent="0.35">
      <c r="G609" s="79" t="s">
        <v>3</v>
      </c>
      <c r="H609" s="82" t="s">
        <v>128</v>
      </c>
      <c r="I609" s="79" t="s">
        <v>116</v>
      </c>
      <c r="J609" s="79" t="s">
        <v>150</v>
      </c>
      <c r="K609" s="79" t="s">
        <v>150</v>
      </c>
      <c r="L609" s="79" t="s">
        <v>150</v>
      </c>
      <c r="M609" s="2" t="s">
        <v>3</v>
      </c>
      <c r="N609" s="2">
        <v>8</v>
      </c>
      <c r="O609" s="6">
        <f t="shared" si="149"/>
        <v>0</v>
      </c>
      <c r="P609" s="2">
        <v>0</v>
      </c>
      <c r="Q609" s="2">
        <v>0</v>
      </c>
      <c r="R609" s="2">
        <v>0</v>
      </c>
      <c r="S609" s="2">
        <v>0</v>
      </c>
      <c r="T609" s="2">
        <v>0</v>
      </c>
      <c r="U609" s="2">
        <f t="shared" si="154"/>
        <v>0</v>
      </c>
      <c r="V609" s="2">
        <f t="shared" si="155"/>
        <v>0</v>
      </c>
      <c r="W609" s="2">
        <f t="shared" si="156"/>
        <v>0</v>
      </c>
      <c r="Y609" s="5"/>
      <c r="Z609" s="6">
        <f t="shared" si="150"/>
        <v>0</v>
      </c>
      <c r="AA609" s="2">
        <v>0</v>
      </c>
      <c r="AB609" s="2">
        <v>0</v>
      </c>
      <c r="AC609" s="2">
        <v>0</v>
      </c>
      <c r="AD609" s="2">
        <v>0</v>
      </c>
      <c r="AE609" s="2">
        <v>0</v>
      </c>
      <c r="AF609" s="2">
        <f t="shared" si="157"/>
        <v>0</v>
      </c>
      <c r="AG609" s="2">
        <f t="shared" si="158"/>
        <v>0</v>
      </c>
      <c r="AH609" s="2">
        <f t="shared" si="159"/>
        <v>0</v>
      </c>
      <c r="AJ609" s="5"/>
      <c r="AK609" s="2">
        <f t="shared" si="148"/>
        <v>0</v>
      </c>
      <c r="AL609" s="2">
        <v>0</v>
      </c>
      <c r="AM609" s="2">
        <v>0</v>
      </c>
      <c r="AN609" s="2">
        <v>0</v>
      </c>
      <c r="AO609" s="2">
        <v>0</v>
      </c>
      <c r="AP609" s="2">
        <v>0</v>
      </c>
      <c r="AQ609" s="2">
        <f t="shared" si="151"/>
        <v>0</v>
      </c>
      <c r="AR609" s="2">
        <f t="shared" si="152"/>
        <v>0</v>
      </c>
      <c r="AS609" s="2">
        <f t="shared" si="153"/>
        <v>0</v>
      </c>
      <c r="AV609" s="6">
        <f t="shared" si="160"/>
        <v>0</v>
      </c>
      <c r="AW609" s="2">
        <v>0</v>
      </c>
      <c r="AX609" s="2">
        <v>0</v>
      </c>
      <c r="AY609" s="2">
        <v>0</v>
      </c>
      <c r="AZ609" s="2">
        <v>0</v>
      </c>
      <c r="BA609" s="2">
        <v>0</v>
      </c>
      <c r="BB609" s="2">
        <f t="shared" si="161"/>
        <v>0</v>
      </c>
      <c r="BC609" s="2">
        <f t="shared" si="162"/>
        <v>0</v>
      </c>
      <c r="BD609" s="2">
        <f t="shared" si="163"/>
        <v>0</v>
      </c>
      <c r="BF609" s="5"/>
    </row>
    <row r="610" spans="7:58" x14ac:dyDescent="0.35">
      <c r="G610" s="79" t="s">
        <v>3</v>
      </c>
      <c r="H610" s="82" t="s">
        <v>128</v>
      </c>
      <c r="I610" s="79" t="s">
        <v>116</v>
      </c>
      <c r="J610" s="79" t="s">
        <v>150</v>
      </c>
      <c r="K610" s="79" t="s">
        <v>150</v>
      </c>
      <c r="L610" s="79" t="s">
        <v>150</v>
      </c>
      <c r="M610" s="2" t="s">
        <v>3</v>
      </c>
      <c r="N610" s="2">
        <v>9</v>
      </c>
      <c r="O610" s="6">
        <f t="shared" si="149"/>
        <v>0</v>
      </c>
      <c r="P610" s="2">
        <v>0</v>
      </c>
      <c r="Q610" s="2">
        <v>0</v>
      </c>
      <c r="R610" s="2">
        <v>0</v>
      </c>
      <c r="S610" s="2">
        <v>0</v>
      </c>
      <c r="T610" s="2">
        <v>0</v>
      </c>
      <c r="U610" s="2">
        <f t="shared" si="154"/>
        <v>0</v>
      </c>
      <c r="V610" s="2">
        <f t="shared" si="155"/>
        <v>0</v>
      </c>
      <c r="W610" s="2">
        <f t="shared" si="156"/>
        <v>0</v>
      </c>
      <c r="Y610" s="5"/>
      <c r="Z610" s="6">
        <f t="shared" si="150"/>
        <v>0</v>
      </c>
      <c r="AA610" s="2">
        <v>0</v>
      </c>
      <c r="AB610" s="2">
        <v>0</v>
      </c>
      <c r="AC610" s="2">
        <v>0</v>
      </c>
      <c r="AD610" s="2">
        <v>0</v>
      </c>
      <c r="AE610" s="2">
        <v>0</v>
      </c>
      <c r="AF610" s="2">
        <f t="shared" si="157"/>
        <v>0</v>
      </c>
      <c r="AG610" s="2">
        <f t="shared" si="158"/>
        <v>0</v>
      </c>
      <c r="AH610" s="2">
        <f t="shared" si="159"/>
        <v>0</v>
      </c>
      <c r="AJ610" s="5"/>
      <c r="AK610" s="2">
        <f t="shared" si="148"/>
        <v>0</v>
      </c>
      <c r="AL610" s="2">
        <v>0</v>
      </c>
      <c r="AM610" s="2">
        <v>0</v>
      </c>
      <c r="AN610" s="2">
        <v>0</v>
      </c>
      <c r="AO610" s="2">
        <v>0</v>
      </c>
      <c r="AP610" s="2">
        <v>0</v>
      </c>
      <c r="AQ610" s="2">
        <f t="shared" si="151"/>
        <v>0</v>
      </c>
      <c r="AR610" s="2">
        <f t="shared" si="152"/>
        <v>0</v>
      </c>
      <c r="AS610" s="2">
        <f t="shared" si="153"/>
        <v>0</v>
      </c>
      <c r="AV610" s="6">
        <f t="shared" si="160"/>
        <v>0</v>
      </c>
      <c r="AW610" s="2">
        <v>0</v>
      </c>
      <c r="AX610" s="2">
        <v>0</v>
      </c>
      <c r="AY610" s="2">
        <v>0</v>
      </c>
      <c r="AZ610" s="2">
        <v>0</v>
      </c>
      <c r="BA610" s="2">
        <v>0</v>
      </c>
      <c r="BB610" s="2">
        <f t="shared" si="161"/>
        <v>0</v>
      </c>
      <c r="BC610" s="2">
        <f t="shared" si="162"/>
        <v>0</v>
      </c>
      <c r="BD610" s="2">
        <f t="shared" si="163"/>
        <v>0</v>
      </c>
      <c r="BF610" s="5"/>
    </row>
    <row r="611" spans="7:58" x14ac:dyDescent="0.35">
      <c r="G611" s="79" t="s">
        <v>3</v>
      </c>
      <c r="H611" s="82" t="s">
        <v>128</v>
      </c>
      <c r="I611" s="79" t="s">
        <v>116</v>
      </c>
      <c r="J611" s="79" t="s">
        <v>150</v>
      </c>
      <c r="K611" s="79" t="s">
        <v>150</v>
      </c>
      <c r="L611" s="79" t="s">
        <v>150</v>
      </c>
      <c r="M611" s="2" t="s">
        <v>67</v>
      </c>
      <c r="N611" s="2">
        <v>10</v>
      </c>
      <c r="O611" s="6">
        <f t="shared" si="149"/>
        <v>0</v>
      </c>
      <c r="P611" s="2">
        <v>0</v>
      </c>
      <c r="Q611" s="2">
        <v>0</v>
      </c>
      <c r="R611" s="2">
        <v>0</v>
      </c>
      <c r="S611" s="2">
        <v>0</v>
      </c>
      <c r="T611" s="2">
        <v>0</v>
      </c>
      <c r="U611" s="2">
        <f t="shared" si="154"/>
        <v>0</v>
      </c>
      <c r="V611" s="2">
        <f t="shared" si="155"/>
        <v>0</v>
      </c>
      <c r="W611" s="2">
        <f t="shared" si="156"/>
        <v>0</v>
      </c>
      <c r="Y611" s="5"/>
      <c r="Z611" s="6">
        <f t="shared" si="150"/>
        <v>0</v>
      </c>
      <c r="AA611" s="2">
        <v>0</v>
      </c>
      <c r="AB611" s="2">
        <v>0</v>
      </c>
      <c r="AC611" s="2">
        <v>0</v>
      </c>
      <c r="AD611" s="2">
        <v>0</v>
      </c>
      <c r="AE611" s="2">
        <v>0</v>
      </c>
      <c r="AF611" s="2">
        <f t="shared" si="157"/>
        <v>0</v>
      </c>
      <c r="AG611" s="2">
        <f t="shared" si="158"/>
        <v>0</v>
      </c>
      <c r="AH611" s="2">
        <f t="shared" si="159"/>
        <v>0</v>
      </c>
      <c r="AJ611" s="5"/>
      <c r="AK611" s="2">
        <f t="shared" si="148"/>
        <v>0</v>
      </c>
      <c r="AL611" s="2">
        <v>0</v>
      </c>
      <c r="AM611" s="2">
        <v>0</v>
      </c>
      <c r="AN611" s="2">
        <v>0</v>
      </c>
      <c r="AO611" s="2">
        <v>0</v>
      </c>
      <c r="AP611" s="2">
        <v>0</v>
      </c>
      <c r="AQ611" s="2">
        <f t="shared" si="151"/>
        <v>0</v>
      </c>
      <c r="AR611" s="2">
        <f t="shared" si="152"/>
        <v>0</v>
      </c>
      <c r="AS611" s="2">
        <f t="shared" si="153"/>
        <v>0</v>
      </c>
      <c r="AV611" s="6">
        <f t="shared" si="160"/>
        <v>0</v>
      </c>
      <c r="AW611" s="2">
        <v>0</v>
      </c>
      <c r="AX611" s="2">
        <v>0</v>
      </c>
      <c r="AY611" s="2">
        <v>0</v>
      </c>
      <c r="AZ611" s="2">
        <v>0</v>
      </c>
      <c r="BA611" s="2">
        <v>0</v>
      </c>
      <c r="BB611" s="2">
        <f t="shared" si="161"/>
        <v>0</v>
      </c>
      <c r="BC611" s="2">
        <f t="shared" si="162"/>
        <v>0</v>
      </c>
      <c r="BD611" s="2">
        <f t="shared" si="163"/>
        <v>0</v>
      </c>
      <c r="BF611" s="5"/>
    </row>
    <row r="612" spans="7:58" x14ac:dyDescent="0.35">
      <c r="G612" s="79" t="s">
        <v>3</v>
      </c>
      <c r="H612" s="82" t="s">
        <v>128</v>
      </c>
      <c r="I612" s="79" t="s">
        <v>116</v>
      </c>
      <c r="J612" s="79" t="s">
        <v>150</v>
      </c>
      <c r="K612" s="79" t="s">
        <v>150</v>
      </c>
      <c r="L612" s="79" t="s">
        <v>150</v>
      </c>
      <c r="M612" s="2" t="s">
        <v>67</v>
      </c>
      <c r="N612" s="2">
        <v>11</v>
      </c>
      <c r="O612" s="6">
        <f t="shared" si="149"/>
        <v>0</v>
      </c>
      <c r="P612" s="2">
        <v>0</v>
      </c>
      <c r="Q612" s="2">
        <v>0</v>
      </c>
      <c r="R612" s="2">
        <v>0</v>
      </c>
      <c r="S612" s="2">
        <v>0</v>
      </c>
      <c r="T612" s="2">
        <v>0</v>
      </c>
      <c r="U612" s="2">
        <f t="shared" si="154"/>
        <v>0</v>
      </c>
      <c r="V612" s="2">
        <f t="shared" si="155"/>
        <v>0</v>
      </c>
      <c r="W612" s="2">
        <f t="shared" si="156"/>
        <v>0</v>
      </c>
      <c r="Y612" s="5"/>
      <c r="Z612" s="6">
        <f t="shared" si="150"/>
        <v>0</v>
      </c>
      <c r="AA612" s="2">
        <v>0</v>
      </c>
      <c r="AB612" s="2">
        <v>0</v>
      </c>
      <c r="AC612" s="2">
        <v>0</v>
      </c>
      <c r="AD612" s="2">
        <v>0</v>
      </c>
      <c r="AE612" s="2">
        <v>0</v>
      </c>
      <c r="AF612" s="2">
        <f t="shared" si="157"/>
        <v>0</v>
      </c>
      <c r="AG612" s="2">
        <f t="shared" si="158"/>
        <v>0</v>
      </c>
      <c r="AH612" s="2">
        <f t="shared" si="159"/>
        <v>0</v>
      </c>
      <c r="AJ612" s="5"/>
      <c r="AK612" s="2">
        <f t="shared" si="148"/>
        <v>0</v>
      </c>
      <c r="AL612" s="2">
        <v>0</v>
      </c>
      <c r="AM612" s="2">
        <v>0</v>
      </c>
      <c r="AN612" s="2">
        <v>0</v>
      </c>
      <c r="AO612" s="2">
        <v>0</v>
      </c>
      <c r="AP612" s="2">
        <v>0</v>
      </c>
      <c r="AQ612" s="2">
        <f t="shared" si="151"/>
        <v>0</v>
      </c>
      <c r="AR612" s="2">
        <f t="shared" si="152"/>
        <v>0</v>
      </c>
      <c r="AS612" s="2">
        <f t="shared" si="153"/>
        <v>0</v>
      </c>
      <c r="AV612" s="6">
        <f t="shared" si="160"/>
        <v>0</v>
      </c>
      <c r="AW612" s="2">
        <v>0</v>
      </c>
      <c r="AX612" s="2">
        <v>0</v>
      </c>
      <c r="AY612" s="2">
        <v>0</v>
      </c>
      <c r="AZ612" s="2">
        <v>0</v>
      </c>
      <c r="BA612" s="2">
        <v>0</v>
      </c>
      <c r="BB612" s="2">
        <f t="shared" si="161"/>
        <v>0</v>
      </c>
      <c r="BC612" s="2">
        <f t="shared" si="162"/>
        <v>0</v>
      </c>
      <c r="BD612" s="2">
        <f t="shared" si="163"/>
        <v>0</v>
      </c>
      <c r="BF612" s="5"/>
    </row>
    <row r="613" spans="7:58" x14ac:dyDescent="0.35">
      <c r="G613" s="79" t="s">
        <v>3</v>
      </c>
      <c r="H613" s="82" t="s">
        <v>128</v>
      </c>
      <c r="I613" s="79" t="s">
        <v>116</v>
      </c>
      <c r="J613" s="79" t="s">
        <v>150</v>
      </c>
      <c r="K613" s="79" t="s">
        <v>150</v>
      </c>
      <c r="L613" s="79" t="s">
        <v>150</v>
      </c>
      <c r="M613" s="2" t="s">
        <v>67</v>
      </c>
      <c r="N613" s="2">
        <v>12</v>
      </c>
      <c r="O613" s="6">
        <f t="shared" si="149"/>
        <v>0</v>
      </c>
      <c r="P613" s="2">
        <v>0</v>
      </c>
      <c r="Q613" s="2">
        <v>0</v>
      </c>
      <c r="R613" s="2">
        <v>0</v>
      </c>
      <c r="S613" s="2">
        <v>0</v>
      </c>
      <c r="T613" s="2">
        <v>0</v>
      </c>
      <c r="U613" s="2">
        <f t="shared" si="154"/>
        <v>0</v>
      </c>
      <c r="V613" s="2">
        <f t="shared" si="155"/>
        <v>0</v>
      </c>
      <c r="W613" s="2">
        <f t="shared" si="156"/>
        <v>0</v>
      </c>
      <c r="Y613" s="5"/>
      <c r="Z613" s="6">
        <f t="shared" si="150"/>
        <v>0</v>
      </c>
      <c r="AA613" s="2">
        <v>0</v>
      </c>
      <c r="AB613" s="2">
        <v>0</v>
      </c>
      <c r="AC613" s="2">
        <v>0</v>
      </c>
      <c r="AD613" s="2">
        <v>0</v>
      </c>
      <c r="AE613" s="2">
        <v>0</v>
      </c>
      <c r="AF613" s="2">
        <f t="shared" si="157"/>
        <v>0</v>
      </c>
      <c r="AG613" s="2">
        <f t="shared" si="158"/>
        <v>0</v>
      </c>
      <c r="AH613" s="2">
        <f t="shared" si="159"/>
        <v>0</v>
      </c>
      <c r="AJ613" s="5"/>
      <c r="AK613" s="2">
        <f t="shared" si="148"/>
        <v>0</v>
      </c>
      <c r="AL613" s="2">
        <v>0</v>
      </c>
      <c r="AM613" s="2">
        <v>0</v>
      </c>
      <c r="AN613" s="2">
        <v>0</v>
      </c>
      <c r="AO613" s="2">
        <v>0</v>
      </c>
      <c r="AP613" s="2">
        <v>0</v>
      </c>
      <c r="AQ613" s="2">
        <f t="shared" si="151"/>
        <v>0</v>
      </c>
      <c r="AR613" s="2">
        <f t="shared" si="152"/>
        <v>0</v>
      </c>
      <c r="AS613" s="2">
        <f t="shared" si="153"/>
        <v>0</v>
      </c>
      <c r="AV613" s="6">
        <f t="shared" si="160"/>
        <v>0</v>
      </c>
      <c r="AW613" s="2">
        <v>0</v>
      </c>
      <c r="AX613" s="2">
        <v>0</v>
      </c>
      <c r="AY613" s="2">
        <v>0</v>
      </c>
      <c r="AZ613" s="2">
        <v>0</v>
      </c>
      <c r="BA613" s="2">
        <v>0</v>
      </c>
      <c r="BB613" s="2">
        <f t="shared" si="161"/>
        <v>0</v>
      </c>
      <c r="BC613" s="2">
        <f t="shared" si="162"/>
        <v>0</v>
      </c>
      <c r="BD613" s="2">
        <f t="shared" si="163"/>
        <v>0</v>
      </c>
      <c r="BF613" s="5"/>
    </row>
    <row r="614" spans="7:58" x14ac:dyDescent="0.35">
      <c r="G614" s="79" t="s">
        <v>3</v>
      </c>
      <c r="H614" s="82" t="s">
        <v>128</v>
      </c>
      <c r="I614" s="79" t="s">
        <v>116</v>
      </c>
      <c r="J614" s="79" t="s">
        <v>150</v>
      </c>
      <c r="K614" s="79" t="s">
        <v>150</v>
      </c>
      <c r="L614" s="79" t="s">
        <v>150</v>
      </c>
      <c r="M614" s="2" t="s">
        <v>67</v>
      </c>
      <c r="N614" s="2">
        <v>13</v>
      </c>
      <c r="O614" s="6">
        <f t="shared" si="149"/>
        <v>0</v>
      </c>
      <c r="P614" s="2">
        <v>0</v>
      </c>
      <c r="Q614" s="2">
        <v>0</v>
      </c>
      <c r="R614" s="2">
        <v>0</v>
      </c>
      <c r="S614" s="2">
        <v>0</v>
      </c>
      <c r="T614" s="2">
        <v>0</v>
      </c>
      <c r="U614" s="2">
        <f t="shared" si="154"/>
        <v>0</v>
      </c>
      <c r="V614" s="2">
        <f t="shared" si="155"/>
        <v>0</v>
      </c>
      <c r="W614" s="2">
        <f t="shared" si="156"/>
        <v>0</v>
      </c>
      <c r="Y614" s="5"/>
      <c r="Z614" s="6">
        <f t="shared" si="150"/>
        <v>0</v>
      </c>
      <c r="AA614" s="2">
        <v>0</v>
      </c>
      <c r="AB614" s="2">
        <v>0</v>
      </c>
      <c r="AC614" s="2">
        <v>0</v>
      </c>
      <c r="AD614" s="2">
        <v>0</v>
      </c>
      <c r="AE614" s="2">
        <v>0</v>
      </c>
      <c r="AF614" s="2">
        <f t="shared" si="157"/>
        <v>0</v>
      </c>
      <c r="AG614" s="2">
        <f t="shared" si="158"/>
        <v>0</v>
      </c>
      <c r="AH614" s="2">
        <f t="shared" si="159"/>
        <v>0</v>
      </c>
      <c r="AJ614" s="5"/>
      <c r="AK614" s="2">
        <f t="shared" si="148"/>
        <v>0</v>
      </c>
      <c r="AL614" s="2">
        <v>0</v>
      </c>
      <c r="AM614" s="2">
        <v>0</v>
      </c>
      <c r="AN614" s="2">
        <v>0</v>
      </c>
      <c r="AO614" s="2">
        <v>0</v>
      </c>
      <c r="AP614" s="2">
        <v>0</v>
      </c>
      <c r="AQ614" s="2">
        <f t="shared" si="151"/>
        <v>0</v>
      </c>
      <c r="AR614" s="2">
        <f t="shared" si="152"/>
        <v>0</v>
      </c>
      <c r="AS614" s="2">
        <f t="shared" si="153"/>
        <v>0</v>
      </c>
      <c r="AV614" s="6">
        <f t="shared" si="160"/>
        <v>0</v>
      </c>
      <c r="AW614" s="2">
        <v>0</v>
      </c>
      <c r="AX614" s="2">
        <v>0</v>
      </c>
      <c r="AY614" s="2">
        <v>0</v>
      </c>
      <c r="AZ614" s="2">
        <v>0</v>
      </c>
      <c r="BA614" s="2">
        <v>0</v>
      </c>
      <c r="BB614" s="2">
        <f t="shared" si="161"/>
        <v>0</v>
      </c>
      <c r="BC614" s="2">
        <f t="shared" si="162"/>
        <v>0</v>
      </c>
      <c r="BD614" s="2">
        <f t="shared" si="163"/>
        <v>0</v>
      </c>
      <c r="BF614" s="5"/>
    </row>
    <row r="615" spans="7:58" x14ac:dyDescent="0.35">
      <c r="G615" s="79" t="s">
        <v>3</v>
      </c>
      <c r="H615" s="82" t="s">
        <v>128</v>
      </c>
      <c r="I615" s="79" t="s">
        <v>116</v>
      </c>
      <c r="J615" s="79" t="s">
        <v>150</v>
      </c>
      <c r="K615" s="79" t="s">
        <v>150</v>
      </c>
      <c r="L615" s="79" t="s">
        <v>150</v>
      </c>
      <c r="M615" s="2" t="s">
        <v>67</v>
      </c>
      <c r="N615" s="2">
        <v>14</v>
      </c>
      <c r="O615" s="6">
        <f t="shared" si="149"/>
        <v>0</v>
      </c>
      <c r="P615" s="2">
        <v>0</v>
      </c>
      <c r="Q615" s="2">
        <v>0</v>
      </c>
      <c r="R615" s="2">
        <v>0</v>
      </c>
      <c r="S615" s="2">
        <v>0</v>
      </c>
      <c r="T615" s="2">
        <v>0</v>
      </c>
      <c r="U615" s="2">
        <f t="shared" si="154"/>
        <v>0</v>
      </c>
      <c r="V615" s="2">
        <f t="shared" si="155"/>
        <v>0</v>
      </c>
      <c r="W615" s="2">
        <f t="shared" si="156"/>
        <v>0</v>
      </c>
      <c r="Y615" s="5"/>
      <c r="Z615" s="6">
        <f t="shared" si="150"/>
        <v>0</v>
      </c>
      <c r="AA615" s="2">
        <v>0</v>
      </c>
      <c r="AB615" s="2">
        <v>0</v>
      </c>
      <c r="AC615" s="2">
        <v>0</v>
      </c>
      <c r="AD615" s="2">
        <v>0</v>
      </c>
      <c r="AE615" s="2">
        <v>0</v>
      </c>
      <c r="AF615" s="2">
        <f t="shared" si="157"/>
        <v>0</v>
      </c>
      <c r="AG615" s="2">
        <f t="shared" si="158"/>
        <v>0</v>
      </c>
      <c r="AH615" s="2">
        <f t="shared" si="159"/>
        <v>0</v>
      </c>
      <c r="AJ615" s="5"/>
      <c r="AK615" s="2">
        <f t="shared" si="148"/>
        <v>0</v>
      </c>
      <c r="AL615" s="2">
        <v>0</v>
      </c>
      <c r="AM615" s="2">
        <v>0</v>
      </c>
      <c r="AN615" s="2">
        <v>0</v>
      </c>
      <c r="AO615" s="2">
        <v>0</v>
      </c>
      <c r="AP615" s="2">
        <v>0</v>
      </c>
      <c r="AQ615" s="2">
        <f t="shared" si="151"/>
        <v>0</v>
      </c>
      <c r="AR615" s="2">
        <f t="shared" si="152"/>
        <v>0</v>
      </c>
      <c r="AS615" s="2">
        <f t="shared" si="153"/>
        <v>0</v>
      </c>
      <c r="AV615" s="6">
        <f t="shared" si="160"/>
        <v>0</v>
      </c>
      <c r="AW615" s="2">
        <v>0</v>
      </c>
      <c r="AX615" s="2">
        <v>0</v>
      </c>
      <c r="AY615" s="2">
        <v>0</v>
      </c>
      <c r="AZ615" s="2">
        <v>0</v>
      </c>
      <c r="BA615" s="2">
        <v>0</v>
      </c>
      <c r="BB615" s="2">
        <f t="shared" si="161"/>
        <v>0</v>
      </c>
      <c r="BC615" s="2">
        <f t="shared" si="162"/>
        <v>0</v>
      </c>
      <c r="BD615" s="2">
        <f t="shared" si="163"/>
        <v>0</v>
      </c>
      <c r="BF615" s="5"/>
    </row>
    <row r="616" spans="7:58" x14ac:dyDescent="0.35">
      <c r="G616" s="79" t="s">
        <v>3</v>
      </c>
      <c r="H616" s="82" t="s">
        <v>128</v>
      </c>
      <c r="I616" s="79" t="s">
        <v>116</v>
      </c>
      <c r="J616" s="79" t="s">
        <v>150</v>
      </c>
      <c r="K616" s="79" t="s">
        <v>150</v>
      </c>
      <c r="L616" s="79" t="s">
        <v>150</v>
      </c>
      <c r="M616" s="2" t="s">
        <v>67</v>
      </c>
      <c r="N616" s="2">
        <v>15</v>
      </c>
      <c r="O616" s="6">
        <f t="shared" si="149"/>
        <v>0</v>
      </c>
      <c r="P616" s="2">
        <v>0</v>
      </c>
      <c r="Q616" s="2">
        <v>0</v>
      </c>
      <c r="R616" s="2">
        <v>0</v>
      </c>
      <c r="S616" s="2">
        <v>0</v>
      </c>
      <c r="T616" s="2">
        <v>0</v>
      </c>
      <c r="U616" s="2">
        <f t="shared" si="154"/>
        <v>0</v>
      </c>
      <c r="V616" s="2">
        <f t="shared" si="155"/>
        <v>0</v>
      </c>
      <c r="W616" s="2">
        <f t="shared" si="156"/>
        <v>0</v>
      </c>
      <c r="Y616" s="5"/>
      <c r="Z616" s="6">
        <f t="shared" si="150"/>
        <v>0</v>
      </c>
      <c r="AA616" s="2">
        <v>0</v>
      </c>
      <c r="AB616" s="2">
        <v>0</v>
      </c>
      <c r="AC616" s="2">
        <v>0</v>
      </c>
      <c r="AD616" s="2">
        <v>0</v>
      </c>
      <c r="AE616" s="2">
        <v>0</v>
      </c>
      <c r="AF616" s="2">
        <f t="shared" si="157"/>
        <v>0</v>
      </c>
      <c r="AG616" s="2">
        <f t="shared" si="158"/>
        <v>0</v>
      </c>
      <c r="AH616" s="2">
        <f t="shared" si="159"/>
        <v>0</v>
      </c>
      <c r="AJ616" s="5"/>
      <c r="AK616" s="2">
        <f t="shared" si="148"/>
        <v>0</v>
      </c>
      <c r="AL616" s="2">
        <v>0</v>
      </c>
      <c r="AM616" s="2">
        <v>0</v>
      </c>
      <c r="AN616" s="2">
        <v>0</v>
      </c>
      <c r="AO616" s="2">
        <v>0</v>
      </c>
      <c r="AP616" s="2">
        <v>0</v>
      </c>
      <c r="AQ616" s="2">
        <f t="shared" si="151"/>
        <v>0</v>
      </c>
      <c r="AR616" s="2">
        <f t="shared" si="152"/>
        <v>0</v>
      </c>
      <c r="AS616" s="2">
        <f t="shared" si="153"/>
        <v>0</v>
      </c>
      <c r="AV616" s="6">
        <f t="shared" si="160"/>
        <v>0</v>
      </c>
      <c r="AW616" s="2">
        <v>0</v>
      </c>
      <c r="AX616" s="2">
        <v>0</v>
      </c>
      <c r="AY616" s="2">
        <v>0</v>
      </c>
      <c r="AZ616" s="2">
        <v>0</v>
      </c>
      <c r="BA616" s="2">
        <v>0</v>
      </c>
      <c r="BB616" s="2">
        <f t="shared" si="161"/>
        <v>0</v>
      </c>
      <c r="BC616" s="2">
        <f t="shared" si="162"/>
        <v>0</v>
      </c>
      <c r="BD616" s="2">
        <f t="shared" si="163"/>
        <v>0</v>
      </c>
      <c r="BF616" s="5"/>
    </row>
    <row r="617" spans="7:58" x14ac:dyDescent="0.35">
      <c r="G617" s="79" t="s">
        <v>3</v>
      </c>
      <c r="H617" s="82" t="s">
        <v>128</v>
      </c>
      <c r="I617" s="79" t="s">
        <v>116</v>
      </c>
      <c r="J617" s="79" t="s">
        <v>150</v>
      </c>
      <c r="K617" s="79" t="s">
        <v>150</v>
      </c>
      <c r="L617" s="79" t="s">
        <v>150</v>
      </c>
      <c r="M617" s="2" t="s">
        <v>67</v>
      </c>
      <c r="N617" s="2">
        <v>16</v>
      </c>
      <c r="O617" s="6">
        <f t="shared" si="149"/>
        <v>0</v>
      </c>
      <c r="P617" s="2">
        <v>0</v>
      </c>
      <c r="Q617" s="2">
        <v>0</v>
      </c>
      <c r="R617" s="2">
        <v>0</v>
      </c>
      <c r="S617" s="2">
        <v>0</v>
      </c>
      <c r="T617" s="2">
        <v>0</v>
      </c>
      <c r="U617" s="2">
        <f t="shared" si="154"/>
        <v>0</v>
      </c>
      <c r="V617" s="2">
        <f t="shared" si="155"/>
        <v>0</v>
      </c>
      <c r="W617" s="2">
        <f t="shared" si="156"/>
        <v>0</v>
      </c>
      <c r="Y617" s="5"/>
      <c r="Z617" s="6">
        <f t="shared" si="150"/>
        <v>0</v>
      </c>
      <c r="AA617" s="2">
        <v>0</v>
      </c>
      <c r="AB617" s="2">
        <v>0</v>
      </c>
      <c r="AC617" s="2">
        <v>0</v>
      </c>
      <c r="AD617" s="2">
        <v>0</v>
      </c>
      <c r="AE617" s="2">
        <v>0</v>
      </c>
      <c r="AF617" s="2">
        <f t="shared" si="157"/>
        <v>0</v>
      </c>
      <c r="AG617" s="2">
        <f t="shared" si="158"/>
        <v>0</v>
      </c>
      <c r="AH617" s="2">
        <f t="shared" si="159"/>
        <v>0</v>
      </c>
      <c r="AJ617" s="5"/>
      <c r="AK617" s="2">
        <f t="shared" si="148"/>
        <v>0</v>
      </c>
      <c r="AL617" s="2">
        <v>0</v>
      </c>
      <c r="AM617" s="2">
        <v>0</v>
      </c>
      <c r="AN617" s="2">
        <v>0</v>
      </c>
      <c r="AO617" s="2">
        <v>0</v>
      </c>
      <c r="AP617" s="2">
        <v>0</v>
      </c>
      <c r="AQ617" s="2">
        <f t="shared" si="151"/>
        <v>0</v>
      </c>
      <c r="AR617" s="2">
        <f t="shared" si="152"/>
        <v>0</v>
      </c>
      <c r="AS617" s="2">
        <f t="shared" si="153"/>
        <v>0</v>
      </c>
      <c r="AV617" s="6">
        <f t="shared" si="160"/>
        <v>0</v>
      </c>
      <c r="AW617" s="2">
        <v>0</v>
      </c>
      <c r="AX617" s="2">
        <v>0</v>
      </c>
      <c r="AY617" s="2">
        <v>0</v>
      </c>
      <c r="AZ617" s="2">
        <v>0</v>
      </c>
      <c r="BA617" s="2">
        <v>0</v>
      </c>
      <c r="BB617" s="2">
        <f t="shared" si="161"/>
        <v>0</v>
      </c>
      <c r="BC617" s="2">
        <f t="shared" si="162"/>
        <v>0</v>
      </c>
      <c r="BD617" s="2">
        <f t="shared" si="163"/>
        <v>0</v>
      </c>
      <c r="BF617" s="5"/>
    </row>
    <row r="618" spans="7:58" x14ac:dyDescent="0.35">
      <c r="G618" s="79" t="s">
        <v>3</v>
      </c>
      <c r="H618" s="82" t="s">
        <v>128</v>
      </c>
      <c r="I618" s="79" t="s">
        <v>116</v>
      </c>
      <c r="J618" s="79" t="s">
        <v>150</v>
      </c>
      <c r="K618" s="79" t="s">
        <v>150</v>
      </c>
      <c r="L618" s="79" t="s">
        <v>150</v>
      </c>
      <c r="M618" s="2" t="s">
        <v>67</v>
      </c>
      <c r="N618" s="2">
        <v>17</v>
      </c>
      <c r="O618" s="6">
        <f t="shared" si="149"/>
        <v>0</v>
      </c>
      <c r="P618" s="2">
        <v>0</v>
      </c>
      <c r="Q618" s="2">
        <v>0</v>
      </c>
      <c r="R618" s="2">
        <v>0</v>
      </c>
      <c r="S618" s="2">
        <v>0</v>
      </c>
      <c r="T618" s="2">
        <v>0</v>
      </c>
      <c r="U618" s="2">
        <f t="shared" si="154"/>
        <v>0</v>
      </c>
      <c r="V618" s="2">
        <f t="shared" si="155"/>
        <v>0</v>
      </c>
      <c r="W618" s="2">
        <f t="shared" si="156"/>
        <v>0</v>
      </c>
      <c r="Y618" s="5"/>
      <c r="Z618" s="6">
        <f t="shared" si="150"/>
        <v>0</v>
      </c>
      <c r="AA618" s="2">
        <v>0</v>
      </c>
      <c r="AB618" s="2">
        <v>0</v>
      </c>
      <c r="AC618" s="2">
        <v>0</v>
      </c>
      <c r="AD618" s="2">
        <v>0</v>
      </c>
      <c r="AE618" s="2">
        <v>0</v>
      </c>
      <c r="AF618" s="2">
        <f t="shared" si="157"/>
        <v>0</v>
      </c>
      <c r="AG618" s="2">
        <f t="shared" si="158"/>
        <v>0</v>
      </c>
      <c r="AH618" s="2">
        <f t="shared" si="159"/>
        <v>0</v>
      </c>
      <c r="AJ618" s="5"/>
      <c r="AK618" s="2">
        <f t="shared" si="148"/>
        <v>0</v>
      </c>
      <c r="AL618" s="2">
        <v>0</v>
      </c>
      <c r="AM618" s="2">
        <v>0</v>
      </c>
      <c r="AN618" s="2">
        <v>0</v>
      </c>
      <c r="AO618" s="2">
        <v>0</v>
      </c>
      <c r="AP618" s="2">
        <v>0</v>
      </c>
      <c r="AQ618" s="2">
        <f t="shared" si="151"/>
        <v>0</v>
      </c>
      <c r="AR618" s="2">
        <f t="shared" si="152"/>
        <v>0</v>
      </c>
      <c r="AS618" s="2">
        <f t="shared" si="153"/>
        <v>0</v>
      </c>
      <c r="AV618" s="6">
        <f t="shared" si="160"/>
        <v>0</v>
      </c>
      <c r="AW618" s="2">
        <v>0</v>
      </c>
      <c r="AX618" s="2">
        <v>0</v>
      </c>
      <c r="AY618" s="2">
        <v>0</v>
      </c>
      <c r="AZ618" s="2">
        <v>0</v>
      </c>
      <c r="BA618" s="2">
        <v>0</v>
      </c>
      <c r="BB618" s="2">
        <f t="shared" si="161"/>
        <v>0</v>
      </c>
      <c r="BC618" s="2">
        <f t="shared" si="162"/>
        <v>0</v>
      </c>
      <c r="BD618" s="2">
        <f t="shared" si="163"/>
        <v>0</v>
      </c>
      <c r="BF618" s="5"/>
    </row>
    <row r="619" spans="7:58" x14ac:dyDescent="0.35">
      <c r="G619" s="79" t="s">
        <v>3</v>
      </c>
      <c r="H619" s="82" t="s">
        <v>128</v>
      </c>
      <c r="I619" s="79" t="s">
        <v>116</v>
      </c>
      <c r="J619" s="79" t="s">
        <v>150</v>
      </c>
      <c r="K619" s="79" t="s">
        <v>150</v>
      </c>
      <c r="L619" s="79" t="s">
        <v>150</v>
      </c>
      <c r="M619" s="2" t="s">
        <v>67</v>
      </c>
      <c r="N619" s="2">
        <v>18</v>
      </c>
      <c r="O619" s="6">
        <f t="shared" si="149"/>
        <v>0</v>
      </c>
      <c r="P619" s="2">
        <v>0</v>
      </c>
      <c r="Q619" s="2">
        <v>0</v>
      </c>
      <c r="R619" s="2">
        <v>0</v>
      </c>
      <c r="S619" s="2">
        <v>0</v>
      </c>
      <c r="T619" s="2">
        <v>0</v>
      </c>
      <c r="U619" s="2">
        <f t="shared" si="154"/>
        <v>0</v>
      </c>
      <c r="V619" s="2">
        <f t="shared" si="155"/>
        <v>0</v>
      </c>
      <c r="W619" s="2">
        <f t="shared" si="156"/>
        <v>0</v>
      </c>
      <c r="Y619" s="5"/>
      <c r="Z619" s="6">
        <f t="shared" si="150"/>
        <v>0</v>
      </c>
      <c r="AA619" s="2">
        <v>0</v>
      </c>
      <c r="AB619" s="2">
        <v>0</v>
      </c>
      <c r="AC619" s="2">
        <v>0</v>
      </c>
      <c r="AD619" s="2">
        <v>0</v>
      </c>
      <c r="AE619" s="2">
        <v>0</v>
      </c>
      <c r="AF619" s="2">
        <f t="shared" si="157"/>
        <v>0</v>
      </c>
      <c r="AG619" s="2">
        <f t="shared" si="158"/>
        <v>0</v>
      </c>
      <c r="AH619" s="2">
        <f t="shared" si="159"/>
        <v>0</v>
      </c>
      <c r="AJ619" s="5"/>
      <c r="AK619" s="2">
        <f t="shared" si="148"/>
        <v>0</v>
      </c>
      <c r="AL619" s="2">
        <v>0</v>
      </c>
      <c r="AM619" s="2">
        <v>0</v>
      </c>
      <c r="AN619" s="2">
        <v>0</v>
      </c>
      <c r="AO619" s="2">
        <v>0</v>
      </c>
      <c r="AP619" s="2">
        <v>0</v>
      </c>
      <c r="AQ619" s="2">
        <f t="shared" si="151"/>
        <v>0</v>
      </c>
      <c r="AR619" s="2">
        <f t="shared" si="152"/>
        <v>0</v>
      </c>
      <c r="AS619" s="2">
        <f t="shared" si="153"/>
        <v>0</v>
      </c>
      <c r="AV619" s="6">
        <f t="shared" si="160"/>
        <v>0</v>
      </c>
      <c r="AW619" s="2">
        <v>0</v>
      </c>
      <c r="AX619" s="2">
        <v>0</v>
      </c>
      <c r="AY619" s="2">
        <v>0</v>
      </c>
      <c r="AZ619" s="2">
        <v>0</v>
      </c>
      <c r="BA619" s="2">
        <v>0</v>
      </c>
      <c r="BB619" s="2">
        <f t="shared" si="161"/>
        <v>0</v>
      </c>
      <c r="BC619" s="2">
        <f t="shared" si="162"/>
        <v>0</v>
      </c>
      <c r="BD619" s="2">
        <f t="shared" si="163"/>
        <v>0</v>
      </c>
      <c r="BF619" s="5"/>
    </row>
    <row r="620" spans="7:58" x14ac:dyDescent="0.35">
      <c r="G620" s="79" t="s">
        <v>3</v>
      </c>
      <c r="H620" s="82" t="s">
        <v>128</v>
      </c>
      <c r="I620" s="79" t="s">
        <v>116</v>
      </c>
      <c r="J620" s="79" t="s">
        <v>150</v>
      </c>
      <c r="K620" s="79" t="s">
        <v>150</v>
      </c>
      <c r="L620" s="79" t="s">
        <v>150</v>
      </c>
      <c r="M620" s="2" t="s">
        <v>76</v>
      </c>
      <c r="N620" s="2">
        <v>19</v>
      </c>
      <c r="O620" s="6">
        <f t="shared" si="149"/>
        <v>0</v>
      </c>
      <c r="P620" s="2">
        <v>0</v>
      </c>
      <c r="Q620" s="2">
        <v>0</v>
      </c>
      <c r="R620" s="2">
        <v>0</v>
      </c>
      <c r="S620" s="2">
        <v>0</v>
      </c>
      <c r="T620" s="2">
        <v>0</v>
      </c>
      <c r="U620" s="2">
        <f t="shared" si="154"/>
        <v>0</v>
      </c>
      <c r="V620" s="2">
        <f t="shared" si="155"/>
        <v>0</v>
      </c>
      <c r="W620" s="2">
        <f t="shared" si="156"/>
        <v>0</v>
      </c>
      <c r="Y620" s="5"/>
      <c r="Z620" s="6">
        <f t="shared" si="150"/>
        <v>0</v>
      </c>
      <c r="AA620" s="2">
        <v>0</v>
      </c>
      <c r="AB620" s="2">
        <v>0</v>
      </c>
      <c r="AC620" s="2">
        <v>0</v>
      </c>
      <c r="AD620" s="2">
        <v>0</v>
      </c>
      <c r="AE620" s="2">
        <v>0</v>
      </c>
      <c r="AF620" s="2">
        <f t="shared" si="157"/>
        <v>0</v>
      </c>
      <c r="AG620" s="2">
        <f t="shared" si="158"/>
        <v>0</v>
      </c>
      <c r="AH620" s="2">
        <f t="shared" si="159"/>
        <v>0</v>
      </c>
      <c r="AJ620" s="5"/>
      <c r="AK620" s="2">
        <f t="shared" si="148"/>
        <v>0</v>
      </c>
      <c r="AL620" s="2">
        <v>0</v>
      </c>
      <c r="AM620" s="2">
        <v>0</v>
      </c>
      <c r="AN620" s="2">
        <v>0</v>
      </c>
      <c r="AO620" s="2">
        <v>0</v>
      </c>
      <c r="AP620" s="2">
        <v>0</v>
      </c>
      <c r="AQ620" s="2">
        <f t="shared" si="151"/>
        <v>0</v>
      </c>
      <c r="AR620" s="2">
        <f t="shared" si="152"/>
        <v>0</v>
      </c>
      <c r="AS620" s="2">
        <f t="shared" si="153"/>
        <v>0</v>
      </c>
      <c r="AV620" s="6">
        <f t="shared" si="160"/>
        <v>0</v>
      </c>
      <c r="AW620" s="2">
        <v>0</v>
      </c>
      <c r="AX620" s="2">
        <v>0</v>
      </c>
      <c r="AY620" s="2">
        <v>0</v>
      </c>
      <c r="AZ620" s="2">
        <v>0</v>
      </c>
      <c r="BA620" s="2">
        <v>0</v>
      </c>
      <c r="BB620" s="2">
        <f t="shared" si="161"/>
        <v>0</v>
      </c>
      <c r="BC620" s="2">
        <f t="shared" si="162"/>
        <v>0</v>
      </c>
      <c r="BD620" s="2">
        <f t="shared" si="163"/>
        <v>0</v>
      </c>
      <c r="BF620" s="5"/>
    </row>
    <row r="621" spans="7:58" x14ac:dyDescent="0.35">
      <c r="G621" s="79" t="s">
        <v>3</v>
      </c>
      <c r="H621" s="82" t="s">
        <v>128</v>
      </c>
      <c r="I621" s="79" t="s">
        <v>116</v>
      </c>
      <c r="J621" s="79" t="s">
        <v>150</v>
      </c>
      <c r="K621" s="79" t="s">
        <v>150</v>
      </c>
      <c r="L621" s="79" t="s">
        <v>150</v>
      </c>
      <c r="M621" s="2" t="s">
        <v>76</v>
      </c>
      <c r="N621" s="2">
        <v>20</v>
      </c>
      <c r="O621" s="6">
        <f t="shared" si="149"/>
        <v>0</v>
      </c>
      <c r="P621" s="2">
        <v>0</v>
      </c>
      <c r="Q621" s="2">
        <v>0</v>
      </c>
      <c r="R621" s="2">
        <v>0</v>
      </c>
      <c r="S621" s="2">
        <v>0</v>
      </c>
      <c r="T621" s="2">
        <v>0</v>
      </c>
      <c r="U621" s="2">
        <f t="shared" si="154"/>
        <v>0</v>
      </c>
      <c r="V621" s="2">
        <f t="shared" si="155"/>
        <v>0</v>
      </c>
      <c r="W621" s="2">
        <f t="shared" si="156"/>
        <v>0</v>
      </c>
      <c r="Y621" s="5"/>
      <c r="Z621" s="6">
        <f t="shared" si="150"/>
        <v>0</v>
      </c>
      <c r="AA621" s="2">
        <v>0</v>
      </c>
      <c r="AB621" s="2">
        <v>0</v>
      </c>
      <c r="AC621" s="2">
        <v>0</v>
      </c>
      <c r="AD621" s="2">
        <v>0</v>
      </c>
      <c r="AE621" s="2">
        <v>0</v>
      </c>
      <c r="AF621" s="2">
        <f t="shared" si="157"/>
        <v>0</v>
      </c>
      <c r="AG621" s="2">
        <f t="shared" si="158"/>
        <v>0</v>
      </c>
      <c r="AH621" s="2">
        <f t="shared" si="159"/>
        <v>0</v>
      </c>
      <c r="AJ621" s="5"/>
      <c r="AK621" s="2">
        <f t="shared" si="148"/>
        <v>0</v>
      </c>
      <c r="AL621" s="2">
        <v>0</v>
      </c>
      <c r="AM621" s="2">
        <v>0</v>
      </c>
      <c r="AN621" s="2">
        <v>0</v>
      </c>
      <c r="AO621" s="2">
        <v>0</v>
      </c>
      <c r="AP621" s="2">
        <v>0</v>
      </c>
      <c r="AQ621" s="2">
        <f t="shared" si="151"/>
        <v>0</v>
      </c>
      <c r="AR621" s="2">
        <f t="shared" si="152"/>
        <v>0</v>
      </c>
      <c r="AS621" s="2">
        <f t="shared" si="153"/>
        <v>0</v>
      </c>
      <c r="AV621" s="6">
        <f t="shared" si="160"/>
        <v>0</v>
      </c>
      <c r="AW621" s="2">
        <v>0</v>
      </c>
      <c r="AX621" s="2">
        <v>0</v>
      </c>
      <c r="AY621" s="2">
        <v>0</v>
      </c>
      <c r="AZ621" s="2">
        <v>0</v>
      </c>
      <c r="BA621" s="2">
        <v>0</v>
      </c>
      <c r="BB621" s="2">
        <f t="shared" si="161"/>
        <v>0</v>
      </c>
      <c r="BC621" s="2">
        <f t="shared" si="162"/>
        <v>0</v>
      </c>
      <c r="BD621" s="2">
        <f t="shared" si="163"/>
        <v>0</v>
      </c>
      <c r="BF621" s="5"/>
    </row>
    <row r="622" spans="7:58" x14ac:dyDescent="0.35">
      <c r="G622" s="79" t="s">
        <v>3</v>
      </c>
      <c r="H622" s="82" t="s">
        <v>128</v>
      </c>
      <c r="I622" s="79" t="s">
        <v>116</v>
      </c>
      <c r="J622" s="79" t="s">
        <v>150</v>
      </c>
      <c r="K622" s="79" t="s">
        <v>150</v>
      </c>
      <c r="L622" s="79" t="s">
        <v>150</v>
      </c>
      <c r="M622" s="2" t="s">
        <v>76</v>
      </c>
      <c r="N622" s="2">
        <v>21</v>
      </c>
      <c r="O622" s="6">
        <f t="shared" si="149"/>
        <v>0</v>
      </c>
      <c r="P622" s="2">
        <v>0</v>
      </c>
      <c r="Q622" s="2">
        <v>0</v>
      </c>
      <c r="R622" s="2">
        <v>0</v>
      </c>
      <c r="S622" s="2">
        <v>0</v>
      </c>
      <c r="T622" s="2">
        <v>0</v>
      </c>
      <c r="U622" s="2">
        <f t="shared" si="154"/>
        <v>0</v>
      </c>
      <c r="V622" s="2">
        <f t="shared" si="155"/>
        <v>0</v>
      </c>
      <c r="W622" s="2">
        <f t="shared" si="156"/>
        <v>0</v>
      </c>
      <c r="Y622" s="5"/>
      <c r="Z622" s="6">
        <f t="shared" si="150"/>
        <v>0</v>
      </c>
      <c r="AA622" s="2">
        <v>0</v>
      </c>
      <c r="AB622" s="2">
        <v>0</v>
      </c>
      <c r="AC622" s="2">
        <v>0</v>
      </c>
      <c r="AD622" s="2">
        <v>0</v>
      </c>
      <c r="AE622" s="2">
        <v>0</v>
      </c>
      <c r="AF622" s="2">
        <f t="shared" si="157"/>
        <v>0</v>
      </c>
      <c r="AG622" s="2">
        <f t="shared" si="158"/>
        <v>0</v>
      </c>
      <c r="AH622" s="2">
        <f t="shared" si="159"/>
        <v>0</v>
      </c>
      <c r="AJ622" s="5"/>
      <c r="AK622" s="2">
        <f t="shared" si="148"/>
        <v>0</v>
      </c>
      <c r="AL622" s="2">
        <v>0</v>
      </c>
      <c r="AM622" s="2">
        <v>0</v>
      </c>
      <c r="AN622" s="2">
        <v>0</v>
      </c>
      <c r="AO622" s="2">
        <v>0</v>
      </c>
      <c r="AP622" s="2">
        <v>0</v>
      </c>
      <c r="AQ622" s="2">
        <f t="shared" si="151"/>
        <v>0</v>
      </c>
      <c r="AR622" s="2">
        <f t="shared" si="152"/>
        <v>0</v>
      </c>
      <c r="AS622" s="2">
        <f t="shared" si="153"/>
        <v>0</v>
      </c>
      <c r="AV622" s="6">
        <f t="shared" si="160"/>
        <v>0</v>
      </c>
      <c r="AW622" s="2">
        <v>0</v>
      </c>
      <c r="AX622" s="2">
        <v>0</v>
      </c>
      <c r="AY622" s="2">
        <v>0</v>
      </c>
      <c r="AZ622" s="2">
        <v>0</v>
      </c>
      <c r="BA622" s="2">
        <v>0</v>
      </c>
      <c r="BB622" s="2">
        <f t="shared" si="161"/>
        <v>0</v>
      </c>
      <c r="BC622" s="2">
        <f t="shared" si="162"/>
        <v>0</v>
      </c>
      <c r="BD622" s="2">
        <f t="shared" si="163"/>
        <v>0</v>
      </c>
      <c r="BF622" s="5"/>
    </row>
    <row r="623" spans="7:58" x14ac:dyDescent="0.35">
      <c r="G623" s="79" t="s">
        <v>3</v>
      </c>
      <c r="H623" s="82" t="s">
        <v>128</v>
      </c>
      <c r="I623" s="79" t="s">
        <v>116</v>
      </c>
      <c r="J623" s="79" t="s">
        <v>150</v>
      </c>
      <c r="K623" s="79" t="s">
        <v>150</v>
      </c>
      <c r="L623" s="79" t="s">
        <v>150</v>
      </c>
      <c r="M623" s="2" t="s">
        <v>76</v>
      </c>
      <c r="N623" s="2">
        <v>22</v>
      </c>
      <c r="O623" s="6">
        <f t="shared" si="149"/>
        <v>0</v>
      </c>
      <c r="P623" s="2">
        <v>0</v>
      </c>
      <c r="Q623" s="2">
        <v>0</v>
      </c>
      <c r="R623" s="2">
        <v>0</v>
      </c>
      <c r="S623" s="2">
        <v>0</v>
      </c>
      <c r="T623" s="2">
        <v>0</v>
      </c>
      <c r="U623" s="2">
        <f t="shared" si="154"/>
        <v>0</v>
      </c>
      <c r="V623" s="2">
        <f t="shared" si="155"/>
        <v>0</v>
      </c>
      <c r="W623" s="2">
        <f t="shared" si="156"/>
        <v>0</v>
      </c>
      <c r="Y623" s="5"/>
      <c r="Z623" s="6">
        <f t="shared" si="150"/>
        <v>0</v>
      </c>
      <c r="AA623" s="2">
        <v>0</v>
      </c>
      <c r="AB623" s="2">
        <v>0</v>
      </c>
      <c r="AC623" s="2">
        <v>0</v>
      </c>
      <c r="AD623" s="2">
        <v>0</v>
      </c>
      <c r="AE623" s="2">
        <v>0</v>
      </c>
      <c r="AF623" s="2">
        <f t="shared" si="157"/>
        <v>0</v>
      </c>
      <c r="AG623" s="2">
        <f t="shared" si="158"/>
        <v>0</v>
      </c>
      <c r="AH623" s="2">
        <f t="shared" si="159"/>
        <v>0</v>
      </c>
      <c r="AJ623" s="5"/>
      <c r="AK623" s="2">
        <f t="shared" si="148"/>
        <v>0</v>
      </c>
      <c r="AL623" s="2">
        <v>0</v>
      </c>
      <c r="AM623" s="2">
        <v>0</v>
      </c>
      <c r="AN623" s="2">
        <v>0</v>
      </c>
      <c r="AO623" s="2">
        <v>0</v>
      </c>
      <c r="AP623" s="2">
        <v>0</v>
      </c>
      <c r="AQ623" s="2">
        <f t="shared" si="151"/>
        <v>0</v>
      </c>
      <c r="AR623" s="2">
        <f t="shared" si="152"/>
        <v>0</v>
      </c>
      <c r="AS623" s="2">
        <f t="shared" si="153"/>
        <v>0</v>
      </c>
      <c r="AV623" s="6">
        <f t="shared" si="160"/>
        <v>0</v>
      </c>
      <c r="AW623" s="2">
        <v>0</v>
      </c>
      <c r="AX623" s="2">
        <v>0</v>
      </c>
      <c r="AY623" s="2">
        <v>0</v>
      </c>
      <c r="AZ623" s="2">
        <v>0</v>
      </c>
      <c r="BA623" s="2">
        <v>0</v>
      </c>
      <c r="BB623" s="2">
        <f t="shared" si="161"/>
        <v>0</v>
      </c>
      <c r="BC623" s="2">
        <f t="shared" si="162"/>
        <v>0</v>
      </c>
      <c r="BD623" s="2">
        <f t="shared" si="163"/>
        <v>0</v>
      </c>
      <c r="BF623" s="5"/>
    </row>
    <row r="624" spans="7:58" x14ac:dyDescent="0.35">
      <c r="G624" s="79" t="s">
        <v>3</v>
      </c>
      <c r="H624" s="82" t="s">
        <v>128</v>
      </c>
      <c r="I624" s="79" t="s">
        <v>116</v>
      </c>
      <c r="J624" s="79" t="s">
        <v>150</v>
      </c>
      <c r="K624" s="79" t="s">
        <v>150</v>
      </c>
      <c r="L624" s="79" t="s">
        <v>150</v>
      </c>
      <c r="M624" s="2" t="s">
        <v>76</v>
      </c>
      <c r="N624" s="2">
        <v>23</v>
      </c>
      <c r="O624" s="6">
        <f t="shared" si="149"/>
        <v>0</v>
      </c>
      <c r="P624" s="2">
        <v>0</v>
      </c>
      <c r="Q624" s="2">
        <v>0</v>
      </c>
      <c r="R624" s="2">
        <v>0</v>
      </c>
      <c r="S624" s="2">
        <v>0</v>
      </c>
      <c r="T624" s="2">
        <v>0</v>
      </c>
      <c r="U624" s="2">
        <f t="shared" si="154"/>
        <v>0</v>
      </c>
      <c r="V624" s="2">
        <f t="shared" si="155"/>
        <v>0</v>
      </c>
      <c r="W624" s="2">
        <f t="shared" si="156"/>
        <v>0</v>
      </c>
      <c r="Y624" s="5"/>
      <c r="Z624" s="6">
        <f t="shared" si="150"/>
        <v>0</v>
      </c>
      <c r="AA624" s="2">
        <v>0</v>
      </c>
      <c r="AB624" s="2">
        <v>0</v>
      </c>
      <c r="AC624" s="2">
        <v>0</v>
      </c>
      <c r="AD624" s="2">
        <v>0</v>
      </c>
      <c r="AE624" s="2">
        <v>0</v>
      </c>
      <c r="AF624" s="2">
        <f t="shared" si="157"/>
        <v>0</v>
      </c>
      <c r="AG624" s="2">
        <f t="shared" si="158"/>
        <v>0</v>
      </c>
      <c r="AH624" s="2">
        <f t="shared" si="159"/>
        <v>0</v>
      </c>
      <c r="AJ624" s="5"/>
      <c r="AK624" s="2">
        <f t="shared" si="148"/>
        <v>0</v>
      </c>
      <c r="AL624" s="2">
        <v>0</v>
      </c>
      <c r="AM624" s="2">
        <v>0</v>
      </c>
      <c r="AN624" s="2">
        <v>0</v>
      </c>
      <c r="AO624" s="2">
        <v>0</v>
      </c>
      <c r="AP624" s="2">
        <v>0</v>
      </c>
      <c r="AQ624" s="2">
        <f t="shared" si="151"/>
        <v>0</v>
      </c>
      <c r="AR624" s="2">
        <f t="shared" si="152"/>
        <v>0</v>
      </c>
      <c r="AS624" s="2">
        <f t="shared" si="153"/>
        <v>0</v>
      </c>
      <c r="AV624" s="6">
        <f t="shared" si="160"/>
        <v>0</v>
      </c>
      <c r="AW624" s="2">
        <v>0</v>
      </c>
      <c r="AX624" s="2">
        <v>0</v>
      </c>
      <c r="AY624" s="2">
        <v>0</v>
      </c>
      <c r="AZ624" s="2">
        <v>0</v>
      </c>
      <c r="BA624" s="2">
        <v>0</v>
      </c>
      <c r="BB624" s="2">
        <f t="shared" si="161"/>
        <v>0</v>
      </c>
      <c r="BC624" s="2">
        <f t="shared" si="162"/>
        <v>0</v>
      </c>
      <c r="BD624" s="2">
        <f t="shared" si="163"/>
        <v>0</v>
      </c>
      <c r="BF624" s="5"/>
    </row>
    <row r="625" spans="7:58" x14ac:dyDescent="0.35">
      <c r="G625" s="79" t="s">
        <v>3</v>
      </c>
      <c r="H625" s="82" t="s">
        <v>128</v>
      </c>
      <c r="I625" s="79" t="s">
        <v>116</v>
      </c>
      <c r="J625" s="79" t="s">
        <v>150</v>
      </c>
      <c r="K625" s="79" t="s">
        <v>150</v>
      </c>
      <c r="L625" s="79" t="s">
        <v>150</v>
      </c>
      <c r="M625" s="2" t="s">
        <v>76</v>
      </c>
      <c r="N625" s="2">
        <v>24</v>
      </c>
      <c r="O625" s="6">
        <f t="shared" si="149"/>
        <v>0</v>
      </c>
      <c r="P625" s="2">
        <v>0</v>
      </c>
      <c r="Q625" s="2">
        <v>0</v>
      </c>
      <c r="R625" s="2">
        <v>0</v>
      </c>
      <c r="S625" s="2">
        <v>0</v>
      </c>
      <c r="T625" s="2">
        <v>0</v>
      </c>
      <c r="U625" s="2">
        <f t="shared" si="154"/>
        <v>0</v>
      </c>
      <c r="V625" s="2">
        <f t="shared" si="155"/>
        <v>0</v>
      </c>
      <c r="W625" s="2">
        <f t="shared" si="156"/>
        <v>0</v>
      </c>
      <c r="Y625" s="5"/>
      <c r="Z625" s="6">
        <f t="shared" si="150"/>
        <v>0</v>
      </c>
      <c r="AA625" s="2">
        <v>0</v>
      </c>
      <c r="AB625" s="2">
        <v>0</v>
      </c>
      <c r="AC625" s="2">
        <v>0</v>
      </c>
      <c r="AD625" s="2">
        <v>0</v>
      </c>
      <c r="AE625" s="2">
        <v>0</v>
      </c>
      <c r="AF625" s="2">
        <f t="shared" si="157"/>
        <v>0</v>
      </c>
      <c r="AG625" s="2">
        <f t="shared" si="158"/>
        <v>0</v>
      </c>
      <c r="AH625" s="2">
        <f t="shared" si="159"/>
        <v>0</v>
      </c>
      <c r="AJ625" s="5"/>
      <c r="AK625" s="2">
        <f t="shared" si="148"/>
        <v>0</v>
      </c>
      <c r="AL625" s="2">
        <v>0</v>
      </c>
      <c r="AM625" s="2">
        <v>0</v>
      </c>
      <c r="AN625" s="2">
        <v>0</v>
      </c>
      <c r="AO625" s="2">
        <v>0</v>
      </c>
      <c r="AP625" s="2">
        <v>0</v>
      </c>
      <c r="AQ625" s="2">
        <f t="shared" si="151"/>
        <v>0</v>
      </c>
      <c r="AR625" s="2">
        <f t="shared" si="152"/>
        <v>0</v>
      </c>
      <c r="AS625" s="2">
        <f t="shared" si="153"/>
        <v>0</v>
      </c>
      <c r="AV625" s="6">
        <f t="shared" si="160"/>
        <v>0</v>
      </c>
      <c r="AW625" s="2">
        <v>0</v>
      </c>
      <c r="AX625" s="2">
        <v>0</v>
      </c>
      <c r="AY625" s="2">
        <v>0</v>
      </c>
      <c r="AZ625" s="2">
        <v>0</v>
      </c>
      <c r="BA625" s="2">
        <v>0</v>
      </c>
      <c r="BB625" s="2">
        <f t="shared" si="161"/>
        <v>0</v>
      </c>
      <c r="BC625" s="2">
        <f t="shared" si="162"/>
        <v>0</v>
      </c>
      <c r="BD625" s="2">
        <f t="shared" si="163"/>
        <v>0</v>
      </c>
      <c r="BF625" s="5"/>
    </row>
    <row r="626" spans="7:58" x14ac:dyDescent="0.35">
      <c r="G626" s="79" t="s">
        <v>3</v>
      </c>
      <c r="H626" s="82" t="s">
        <v>128</v>
      </c>
      <c r="I626" s="79" t="s">
        <v>116</v>
      </c>
      <c r="J626" s="79" t="s">
        <v>150</v>
      </c>
      <c r="K626" s="79" t="s">
        <v>150</v>
      </c>
      <c r="L626" s="79" t="s">
        <v>150</v>
      </c>
      <c r="M626" s="2" t="s">
        <v>76</v>
      </c>
      <c r="N626" s="2">
        <v>25</v>
      </c>
      <c r="O626" s="6">
        <f t="shared" si="149"/>
        <v>0</v>
      </c>
      <c r="P626" s="2">
        <v>0</v>
      </c>
      <c r="Q626" s="2">
        <v>0</v>
      </c>
      <c r="R626" s="2">
        <v>0</v>
      </c>
      <c r="S626" s="2">
        <v>0</v>
      </c>
      <c r="T626" s="2">
        <v>0</v>
      </c>
      <c r="U626" s="2">
        <f t="shared" si="154"/>
        <v>0</v>
      </c>
      <c r="V626" s="2">
        <f t="shared" si="155"/>
        <v>0</v>
      </c>
      <c r="W626" s="2">
        <f t="shared" si="156"/>
        <v>0</v>
      </c>
      <c r="Y626" s="5"/>
      <c r="Z626" s="6">
        <f t="shared" si="150"/>
        <v>0</v>
      </c>
      <c r="AA626" s="2">
        <v>0</v>
      </c>
      <c r="AB626" s="2">
        <v>0</v>
      </c>
      <c r="AC626" s="2">
        <v>0</v>
      </c>
      <c r="AD626" s="2">
        <v>0</v>
      </c>
      <c r="AE626" s="2">
        <v>0</v>
      </c>
      <c r="AF626" s="2">
        <f t="shared" si="157"/>
        <v>0</v>
      </c>
      <c r="AG626" s="2">
        <f t="shared" si="158"/>
        <v>0</v>
      </c>
      <c r="AH626" s="2">
        <f t="shared" si="159"/>
        <v>0</v>
      </c>
      <c r="AJ626" s="5"/>
      <c r="AK626" s="2">
        <f t="shared" si="148"/>
        <v>0</v>
      </c>
      <c r="AL626" s="2">
        <v>0</v>
      </c>
      <c r="AM626" s="2">
        <v>0</v>
      </c>
      <c r="AN626" s="2">
        <v>0</v>
      </c>
      <c r="AO626" s="2">
        <v>0</v>
      </c>
      <c r="AP626" s="2">
        <v>0</v>
      </c>
      <c r="AQ626" s="2">
        <f t="shared" si="151"/>
        <v>0</v>
      </c>
      <c r="AR626" s="2">
        <f t="shared" si="152"/>
        <v>0</v>
      </c>
      <c r="AS626" s="2">
        <f t="shared" si="153"/>
        <v>0</v>
      </c>
      <c r="AV626" s="6">
        <f t="shared" si="160"/>
        <v>0</v>
      </c>
      <c r="AW626" s="2">
        <v>0</v>
      </c>
      <c r="AX626" s="2">
        <v>0</v>
      </c>
      <c r="AY626" s="2">
        <v>0</v>
      </c>
      <c r="AZ626" s="2">
        <v>0</v>
      </c>
      <c r="BA626" s="2">
        <v>0</v>
      </c>
      <c r="BB626" s="2">
        <f t="shared" si="161"/>
        <v>0</v>
      </c>
      <c r="BC626" s="2">
        <f t="shared" si="162"/>
        <v>0</v>
      </c>
      <c r="BD626" s="2">
        <f t="shared" si="163"/>
        <v>0</v>
      </c>
      <c r="BF626" s="5"/>
    </row>
    <row r="627" spans="7:58" x14ac:dyDescent="0.35">
      <c r="G627" s="79" t="s">
        <v>3</v>
      </c>
      <c r="H627" s="82" t="s">
        <v>128</v>
      </c>
      <c r="I627" s="79" t="s">
        <v>116</v>
      </c>
      <c r="J627" s="79" t="s">
        <v>150</v>
      </c>
      <c r="K627" s="79" t="s">
        <v>150</v>
      </c>
      <c r="L627" s="79" t="s">
        <v>150</v>
      </c>
      <c r="M627" s="2" t="s">
        <v>76</v>
      </c>
      <c r="N627" s="2">
        <v>26</v>
      </c>
      <c r="O627" s="6">
        <f t="shared" si="149"/>
        <v>0</v>
      </c>
      <c r="P627" s="2">
        <v>0</v>
      </c>
      <c r="Q627" s="2">
        <v>0</v>
      </c>
      <c r="R627" s="2">
        <v>0</v>
      </c>
      <c r="S627" s="2">
        <v>0</v>
      </c>
      <c r="T627" s="2">
        <v>0</v>
      </c>
      <c r="U627" s="2">
        <f t="shared" si="154"/>
        <v>0</v>
      </c>
      <c r="V627" s="2">
        <f t="shared" si="155"/>
        <v>0</v>
      </c>
      <c r="W627" s="2">
        <f t="shared" si="156"/>
        <v>0</v>
      </c>
      <c r="Y627" s="5"/>
      <c r="Z627" s="6">
        <f t="shared" si="150"/>
        <v>0</v>
      </c>
      <c r="AA627" s="2">
        <v>0</v>
      </c>
      <c r="AB627" s="2">
        <v>0</v>
      </c>
      <c r="AC627" s="2">
        <v>0</v>
      </c>
      <c r="AD627" s="2">
        <v>0</v>
      </c>
      <c r="AE627" s="2">
        <v>0</v>
      </c>
      <c r="AF627" s="2">
        <f t="shared" si="157"/>
        <v>0</v>
      </c>
      <c r="AG627" s="2">
        <f t="shared" si="158"/>
        <v>0</v>
      </c>
      <c r="AH627" s="2">
        <f t="shared" si="159"/>
        <v>0</v>
      </c>
      <c r="AJ627" s="5"/>
      <c r="AK627" s="2">
        <f t="shared" si="148"/>
        <v>0</v>
      </c>
      <c r="AL627" s="2">
        <v>0</v>
      </c>
      <c r="AM627" s="2">
        <v>0</v>
      </c>
      <c r="AN627" s="2">
        <v>0</v>
      </c>
      <c r="AO627" s="2">
        <v>0</v>
      </c>
      <c r="AP627" s="2">
        <v>0</v>
      </c>
      <c r="AQ627" s="2">
        <f t="shared" si="151"/>
        <v>0</v>
      </c>
      <c r="AR627" s="2">
        <f t="shared" si="152"/>
        <v>0</v>
      </c>
      <c r="AS627" s="2">
        <f t="shared" si="153"/>
        <v>0</v>
      </c>
      <c r="AV627" s="6">
        <f t="shared" si="160"/>
        <v>0</v>
      </c>
      <c r="AW627" s="2">
        <v>0</v>
      </c>
      <c r="AX627" s="2">
        <v>0</v>
      </c>
      <c r="AY627" s="2">
        <v>0</v>
      </c>
      <c r="AZ627" s="2">
        <v>0</v>
      </c>
      <c r="BA627" s="2">
        <v>0</v>
      </c>
      <c r="BB627" s="2">
        <f t="shared" si="161"/>
        <v>0</v>
      </c>
      <c r="BC627" s="2">
        <f t="shared" si="162"/>
        <v>0</v>
      </c>
      <c r="BD627" s="2">
        <f t="shared" si="163"/>
        <v>0</v>
      </c>
      <c r="BF627" s="5"/>
    </row>
    <row r="628" spans="7:58" x14ac:dyDescent="0.35">
      <c r="G628" s="79" t="s">
        <v>3</v>
      </c>
      <c r="H628" s="82" t="s">
        <v>128</v>
      </c>
      <c r="I628" s="79" t="s">
        <v>116</v>
      </c>
      <c r="J628" s="79" t="s">
        <v>150</v>
      </c>
      <c r="K628" s="79" t="s">
        <v>150</v>
      </c>
      <c r="L628" s="79" t="s">
        <v>150</v>
      </c>
      <c r="M628" s="2" t="s">
        <v>76</v>
      </c>
      <c r="N628" s="2">
        <v>27</v>
      </c>
      <c r="O628" s="6">
        <f t="shared" si="149"/>
        <v>0</v>
      </c>
      <c r="P628" s="2">
        <v>0</v>
      </c>
      <c r="Q628" s="2">
        <v>0</v>
      </c>
      <c r="R628" s="2">
        <v>0</v>
      </c>
      <c r="S628" s="2">
        <v>0</v>
      </c>
      <c r="T628" s="2">
        <v>0</v>
      </c>
      <c r="U628" s="2">
        <f t="shared" si="154"/>
        <v>0</v>
      </c>
      <c r="V628" s="2">
        <f t="shared" si="155"/>
        <v>0</v>
      </c>
      <c r="W628" s="2">
        <f t="shared" si="156"/>
        <v>0</v>
      </c>
      <c r="Y628" s="5"/>
      <c r="Z628" s="6">
        <f t="shared" si="150"/>
        <v>0</v>
      </c>
      <c r="AA628" s="2">
        <v>0</v>
      </c>
      <c r="AB628" s="2">
        <v>0</v>
      </c>
      <c r="AC628" s="2">
        <v>0</v>
      </c>
      <c r="AD628" s="2">
        <v>0</v>
      </c>
      <c r="AE628" s="2">
        <v>0</v>
      </c>
      <c r="AF628" s="2">
        <f t="shared" si="157"/>
        <v>0</v>
      </c>
      <c r="AG628" s="2">
        <f t="shared" si="158"/>
        <v>0</v>
      </c>
      <c r="AH628" s="2">
        <f t="shared" si="159"/>
        <v>0</v>
      </c>
      <c r="AJ628" s="5"/>
      <c r="AK628" s="2">
        <f t="shared" si="148"/>
        <v>0</v>
      </c>
      <c r="AL628" s="2">
        <v>0</v>
      </c>
      <c r="AM628" s="2">
        <v>0</v>
      </c>
      <c r="AN628" s="2">
        <v>0</v>
      </c>
      <c r="AO628" s="2">
        <v>0</v>
      </c>
      <c r="AP628" s="2">
        <v>0</v>
      </c>
      <c r="AQ628" s="2">
        <f t="shared" si="151"/>
        <v>0</v>
      </c>
      <c r="AR628" s="2">
        <f t="shared" si="152"/>
        <v>0</v>
      </c>
      <c r="AS628" s="2">
        <f t="shared" si="153"/>
        <v>0</v>
      </c>
      <c r="AV628" s="6">
        <f t="shared" si="160"/>
        <v>0</v>
      </c>
      <c r="AW628" s="2">
        <v>0</v>
      </c>
      <c r="AX628" s="2">
        <v>0</v>
      </c>
      <c r="AY628" s="2">
        <v>0</v>
      </c>
      <c r="AZ628" s="2">
        <v>0</v>
      </c>
      <c r="BA628" s="2">
        <v>0</v>
      </c>
      <c r="BB628" s="2">
        <f t="shared" si="161"/>
        <v>0</v>
      </c>
      <c r="BC628" s="2">
        <f t="shared" si="162"/>
        <v>0</v>
      </c>
      <c r="BD628" s="2">
        <f t="shared" si="163"/>
        <v>0</v>
      </c>
      <c r="BF628" s="5"/>
    </row>
    <row r="629" spans="7:58" x14ac:dyDescent="0.35">
      <c r="G629" s="79" t="s">
        <v>3</v>
      </c>
      <c r="H629" s="82" t="s">
        <v>128</v>
      </c>
      <c r="I629" s="79" t="s">
        <v>116</v>
      </c>
      <c r="J629" s="79" t="s">
        <v>150</v>
      </c>
      <c r="K629" s="79" t="s">
        <v>150</v>
      </c>
      <c r="L629" s="79" t="s">
        <v>150</v>
      </c>
      <c r="M629" s="2" t="s">
        <v>76</v>
      </c>
      <c r="N629" s="2">
        <v>28</v>
      </c>
      <c r="O629" s="6">
        <f t="shared" si="149"/>
        <v>0</v>
      </c>
      <c r="P629" s="2">
        <v>0</v>
      </c>
      <c r="Q629" s="2">
        <v>0</v>
      </c>
      <c r="R629" s="2">
        <v>0</v>
      </c>
      <c r="S629" s="2">
        <v>0</v>
      </c>
      <c r="T629" s="2">
        <v>0</v>
      </c>
      <c r="U629" s="2">
        <f t="shared" si="154"/>
        <v>0</v>
      </c>
      <c r="V629" s="2">
        <f t="shared" si="155"/>
        <v>0</v>
      </c>
      <c r="W629" s="2">
        <f t="shared" si="156"/>
        <v>0</v>
      </c>
      <c r="Y629" s="5"/>
      <c r="Z629" s="6">
        <f t="shared" si="150"/>
        <v>0</v>
      </c>
      <c r="AA629" s="2">
        <v>0</v>
      </c>
      <c r="AB629" s="2">
        <v>0</v>
      </c>
      <c r="AC629" s="2">
        <v>0</v>
      </c>
      <c r="AD629" s="2">
        <v>0</v>
      </c>
      <c r="AE629" s="2">
        <v>0</v>
      </c>
      <c r="AF629" s="2">
        <f t="shared" si="157"/>
        <v>0</v>
      </c>
      <c r="AG629" s="2">
        <f t="shared" si="158"/>
        <v>0</v>
      </c>
      <c r="AH629" s="2">
        <f t="shared" si="159"/>
        <v>0</v>
      </c>
      <c r="AJ629" s="5"/>
      <c r="AK629" s="2">
        <f t="shared" si="148"/>
        <v>0</v>
      </c>
      <c r="AL629" s="2">
        <v>0</v>
      </c>
      <c r="AM629" s="2">
        <v>0</v>
      </c>
      <c r="AN629" s="2">
        <v>0</v>
      </c>
      <c r="AO629" s="2">
        <v>0</v>
      </c>
      <c r="AP629" s="2">
        <v>0</v>
      </c>
      <c r="AQ629" s="2">
        <f t="shared" si="151"/>
        <v>0</v>
      </c>
      <c r="AR629" s="2">
        <f t="shared" si="152"/>
        <v>0</v>
      </c>
      <c r="AS629" s="2">
        <f t="shared" si="153"/>
        <v>0</v>
      </c>
      <c r="AV629" s="6">
        <f t="shared" si="160"/>
        <v>0</v>
      </c>
      <c r="AW629" s="2">
        <v>0</v>
      </c>
      <c r="AX629" s="2">
        <v>0</v>
      </c>
      <c r="AY629" s="2">
        <v>0</v>
      </c>
      <c r="AZ629" s="2">
        <v>0</v>
      </c>
      <c r="BA629" s="2">
        <v>0</v>
      </c>
      <c r="BB629" s="2">
        <f t="shared" si="161"/>
        <v>0</v>
      </c>
      <c r="BC629" s="2">
        <f t="shared" si="162"/>
        <v>0</v>
      </c>
      <c r="BD629" s="2">
        <f t="shared" si="163"/>
        <v>0</v>
      </c>
      <c r="BF629" s="5"/>
    </row>
    <row r="630" spans="7:58" x14ac:dyDescent="0.35">
      <c r="G630" s="79" t="s">
        <v>3</v>
      </c>
      <c r="H630" s="82" t="s">
        <v>128</v>
      </c>
      <c r="I630" s="79" t="s">
        <v>116</v>
      </c>
      <c r="J630" s="79" t="s">
        <v>150</v>
      </c>
      <c r="K630" s="79" t="s">
        <v>150</v>
      </c>
      <c r="L630" s="79" t="s">
        <v>150</v>
      </c>
      <c r="M630" s="2" t="s">
        <v>76</v>
      </c>
      <c r="N630" s="2">
        <v>29</v>
      </c>
      <c r="O630" s="6">
        <f t="shared" si="149"/>
        <v>0</v>
      </c>
      <c r="P630" s="2">
        <v>0</v>
      </c>
      <c r="Q630" s="2">
        <v>0</v>
      </c>
      <c r="R630" s="2">
        <v>0</v>
      </c>
      <c r="S630" s="2">
        <v>0</v>
      </c>
      <c r="T630" s="2">
        <v>0</v>
      </c>
      <c r="U630" s="2">
        <f t="shared" si="154"/>
        <v>0</v>
      </c>
      <c r="V630" s="2">
        <f t="shared" si="155"/>
        <v>0</v>
      </c>
      <c r="W630" s="2">
        <f t="shared" si="156"/>
        <v>0</v>
      </c>
      <c r="Y630" s="5"/>
      <c r="Z630" s="6">
        <f t="shared" si="150"/>
        <v>0</v>
      </c>
      <c r="AA630" s="2">
        <v>0</v>
      </c>
      <c r="AB630" s="2">
        <v>0</v>
      </c>
      <c r="AC630" s="2">
        <v>0</v>
      </c>
      <c r="AD630" s="2">
        <v>0</v>
      </c>
      <c r="AE630" s="2">
        <v>0</v>
      </c>
      <c r="AF630" s="2">
        <f t="shared" si="157"/>
        <v>0</v>
      </c>
      <c r="AG630" s="2">
        <f t="shared" si="158"/>
        <v>0</v>
      </c>
      <c r="AH630" s="2">
        <f t="shared" si="159"/>
        <v>0</v>
      </c>
      <c r="AJ630" s="5"/>
      <c r="AK630" s="2">
        <f t="shared" si="148"/>
        <v>0</v>
      </c>
      <c r="AL630" s="2">
        <v>0</v>
      </c>
      <c r="AM630" s="2">
        <v>0</v>
      </c>
      <c r="AN630" s="2">
        <v>0</v>
      </c>
      <c r="AO630" s="2">
        <v>0</v>
      </c>
      <c r="AP630" s="2">
        <v>0</v>
      </c>
      <c r="AQ630" s="2">
        <f t="shared" si="151"/>
        <v>0</v>
      </c>
      <c r="AR630" s="2">
        <f t="shared" si="152"/>
        <v>0</v>
      </c>
      <c r="AS630" s="2">
        <f t="shared" si="153"/>
        <v>0</v>
      </c>
      <c r="AV630" s="6">
        <f t="shared" si="160"/>
        <v>0</v>
      </c>
      <c r="AW630" s="2">
        <v>0</v>
      </c>
      <c r="AX630" s="2">
        <v>0</v>
      </c>
      <c r="AY630" s="2">
        <v>0</v>
      </c>
      <c r="AZ630" s="2">
        <v>0</v>
      </c>
      <c r="BA630" s="2">
        <v>0</v>
      </c>
      <c r="BB630" s="2">
        <f t="shared" si="161"/>
        <v>0</v>
      </c>
      <c r="BC630" s="2">
        <f t="shared" si="162"/>
        <v>0</v>
      </c>
      <c r="BD630" s="2">
        <f t="shared" si="163"/>
        <v>0</v>
      </c>
      <c r="BF630" s="5"/>
    </row>
    <row r="631" spans="7:58" x14ac:dyDescent="0.35">
      <c r="G631" s="79" t="s">
        <v>3</v>
      </c>
      <c r="H631" s="82" t="s">
        <v>128</v>
      </c>
      <c r="I631" s="79" t="s">
        <v>116</v>
      </c>
      <c r="J631" s="79" t="s">
        <v>150</v>
      </c>
      <c r="K631" s="79" t="s">
        <v>150</v>
      </c>
      <c r="L631" s="79" t="s">
        <v>150</v>
      </c>
      <c r="M631" s="2" t="s">
        <v>76</v>
      </c>
      <c r="N631" s="2">
        <v>30</v>
      </c>
      <c r="O631" s="6">
        <f t="shared" si="149"/>
        <v>0</v>
      </c>
      <c r="P631" s="2">
        <v>0</v>
      </c>
      <c r="Q631" s="2">
        <v>0</v>
      </c>
      <c r="R631" s="2">
        <v>0</v>
      </c>
      <c r="S631" s="2">
        <v>0</v>
      </c>
      <c r="T631" s="2">
        <v>0</v>
      </c>
      <c r="U631" s="2">
        <f t="shared" si="154"/>
        <v>0</v>
      </c>
      <c r="V631" s="2">
        <f t="shared" si="155"/>
        <v>0</v>
      </c>
      <c r="W631" s="2">
        <f t="shared" si="156"/>
        <v>0</v>
      </c>
      <c r="Y631" s="5"/>
      <c r="Z631" s="6">
        <f t="shared" si="150"/>
        <v>0</v>
      </c>
      <c r="AA631" s="2">
        <v>0</v>
      </c>
      <c r="AB631" s="2">
        <v>0</v>
      </c>
      <c r="AC631" s="2">
        <v>0</v>
      </c>
      <c r="AD631" s="2">
        <v>0</v>
      </c>
      <c r="AE631" s="2">
        <v>0</v>
      </c>
      <c r="AF631" s="2">
        <f t="shared" si="157"/>
        <v>0</v>
      </c>
      <c r="AG631" s="2">
        <f t="shared" si="158"/>
        <v>0</v>
      </c>
      <c r="AH631" s="2">
        <f t="shared" si="159"/>
        <v>0</v>
      </c>
      <c r="AJ631" s="5"/>
      <c r="AK631" s="2">
        <f t="shared" si="148"/>
        <v>0</v>
      </c>
      <c r="AL631" s="2">
        <v>0</v>
      </c>
      <c r="AM631" s="2">
        <v>0</v>
      </c>
      <c r="AN631" s="2">
        <v>0</v>
      </c>
      <c r="AO631" s="2">
        <v>0</v>
      </c>
      <c r="AP631" s="2">
        <v>0</v>
      </c>
      <c r="AQ631" s="2">
        <f t="shared" si="151"/>
        <v>0</v>
      </c>
      <c r="AR631" s="2">
        <f t="shared" si="152"/>
        <v>0</v>
      </c>
      <c r="AS631" s="2">
        <f t="shared" si="153"/>
        <v>0</v>
      </c>
      <c r="AV631" s="6">
        <f t="shared" si="160"/>
        <v>0</v>
      </c>
      <c r="AW631" s="2">
        <v>0</v>
      </c>
      <c r="AX631" s="2">
        <v>0</v>
      </c>
      <c r="AY631" s="2">
        <v>0</v>
      </c>
      <c r="AZ631" s="2">
        <v>0</v>
      </c>
      <c r="BA631" s="2">
        <v>0</v>
      </c>
      <c r="BB631" s="2">
        <f t="shared" si="161"/>
        <v>0</v>
      </c>
      <c r="BC631" s="2">
        <f t="shared" si="162"/>
        <v>0</v>
      </c>
      <c r="BD631" s="2">
        <f t="shared" si="163"/>
        <v>0</v>
      </c>
      <c r="BF631" s="5"/>
    </row>
    <row r="632" spans="7:58" x14ac:dyDescent="0.35">
      <c r="G632" s="79" t="s">
        <v>3</v>
      </c>
      <c r="H632" s="82" t="s">
        <v>128</v>
      </c>
      <c r="I632" s="79" t="s">
        <v>116</v>
      </c>
      <c r="J632" s="79" t="s">
        <v>150</v>
      </c>
      <c r="K632" s="79" t="s">
        <v>120</v>
      </c>
      <c r="L632" s="79" t="s">
        <v>120</v>
      </c>
      <c r="M632" s="2" t="s">
        <v>3</v>
      </c>
      <c r="N632" s="2">
        <v>1</v>
      </c>
      <c r="O632" s="6">
        <f t="shared" si="149"/>
        <v>11</v>
      </c>
      <c r="P632" s="2">
        <v>1</v>
      </c>
      <c r="Q632" s="2">
        <v>5</v>
      </c>
      <c r="R632" s="2">
        <v>4</v>
      </c>
      <c r="S632" s="2">
        <v>1</v>
      </c>
      <c r="T632" s="2">
        <v>0</v>
      </c>
      <c r="U632" s="2">
        <f t="shared" si="154"/>
        <v>6</v>
      </c>
      <c r="V632" s="2">
        <f t="shared" si="155"/>
        <v>4</v>
      </c>
      <c r="W632" s="2">
        <f t="shared" si="156"/>
        <v>1</v>
      </c>
      <c r="X632" s="2">
        <f>MAX(O632:O661)</f>
        <v>11</v>
      </c>
      <c r="Y632" s="5">
        <v>20</v>
      </c>
      <c r="Z632" s="6">
        <f t="shared" si="150"/>
        <v>8</v>
      </c>
      <c r="AA632" s="2">
        <v>1</v>
      </c>
      <c r="AB632" s="2">
        <v>5</v>
      </c>
      <c r="AC632" s="2">
        <v>2</v>
      </c>
      <c r="AD632" s="2">
        <v>0</v>
      </c>
      <c r="AE632" s="2">
        <v>0</v>
      </c>
      <c r="AF632" s="2">
        <f t="shared" si="157"/>
        <v>6</v>
      </c>
      <c r="AG632" s="2">
        <f t="shared" si="158"/>
        <v>2</v>
      </c>
      <c r="AH632" s="2">
        <f t="shared" si="159"/>
        <v>0</v>
      </c>
      <c r="AI632" s="2">
        <f>MAX(Z632:Z661)</f>
        <v>8</v>
      </c>
      <c r="AJ632" s="5">
        <v>15</v>
      </c>
      <c r="AK632" s="2">
        <f t="shared" si="148"/>
        <v>5</v>
      </c>
      <c r="AL632" s="2">
        <v>0</v>
      </c>
      <c r="AM632" s="2">
        <v>3</v>
      </c>
      <c r="AN632" s="2">
        <v>2</v>
      </c>
      <c r="AO632" s="2">
        <v>0</v>
      </c>
      <c r="AP632" s="2">
        <v>0</v>
      </c>
      <c r="AQ632" s="2">
        <f t="shared" si="151"/>
        <v>3</v>
      </c>
      <c r="AR632" s="2">
        <f t="shared" si="152"/>
        <v>2</v>
      </c>
      <c r="AS632" s="2">
        <f t="shared" si="153"/>
        <v>0</v>
      </c>
      <c r="AT632" s="2">
        <f>ROUND(SUM(AK632:AK661)/30,0)</f>
        <v>5</v>
      </c>
      <c r="AU632" s="2">
        <v>16</v>
      </c>
      <c r="AV632" s="6">
        <f t="shared" si="160"/>
        <v>7</v>
      </c>
      <c r="AW632" s="2">
        <v>1</v>
      </c>
      <c r="AX632" s="2">
        <v>2</v>
      </c>
      <c r="AY632" s="2">
        <v>3</v>
      </c>
      <c r="AZ632" s="2">
        <v>1</v>
      </c>
      <c r="BA632" s="2">
        <v>0</v>
      </c>
      <c r="BB632" s="2">
        <f t="shared" si="161"/>
        <v>3</v>
      </c>
      <c r="BC632" s="2">
        <f t="shared" si="162"/>
        <v>3</v>
      </c>
      <c r="BD632" s="2">
        <f t="shared" si="163"/>
        <v>1</v>
      </c>
      <c r="BE632" s="2">
        <f>ROUND(SUM(AV632:AV661)/30,0)</f>
        <v>7</v>
      </c>
      <c r="BF632" s="5">
        <v>15</v>
      </c>
    </row>
    <row r="633" spans="7:58" x14ac:dyDescent="0.35">
      <c r="G633" s="79" t="s">
        <v>3</v>
      </c>
      <c r="H633" s="82" t="s">
        <v>128</v>
      </c>
      <c r="I633" s="79" t="s">
        <v>116</v>
      </c>
      <c r="J633" s="79" t="s">
        <v>150</v>
      </c>
      <c r="K633" s="79" t="s">
        <v>120</v>
      </c>
      <c r="L633" s="79" t="s">
        <v>120</v>
      </c>
      <c r="M633" s="2" t="s">
        <v>3</v>
      </c>
      <c r="N633" s="2">
        <v>2</v>
      </c>
      <c r="O633" s="6">
        <f t="shared" si="149"/>
        <v>11</v>
      </c>
      <c r="P633" s="2">
        <v>0</v>
      </c>
      <c r="Q633" s="2">
        <v>4</v>
      </c>
      <c r="R633" s="2">
        <v>6</v>
      </c>
      <c r="S633" s="2">
        <v>1</v>
      </c>
      <c r="T633" s="2">
        <v>0</v>
      </c>
      <c r="U633" s="2">
        <f t="shared" si="154"/>
        <v>4</v>
      </c>
      <c r="V633" s="2">
        <f t="shared" si="155"/>
        <v>6</v>
      </c>
      <c r="W633" s="2">
        <f t="shared" si="156"/>
        <v>1</v>
      </c>
      <c r="Y633" s="5"/>
      <c r="Z633" s="6">
        <f t="shared" si="150"/>
        <v>8</v>
      </c>
      <c r="AA633" s="2">
        <v>0</v>
      </c>
      <c r="AB633" s="2">
        <v>4</v>
      </c>
      <c r="AC633" s="2">
        <v>4</v>
      </c>
      <c r="AD633" s="2">
        <v>0</v>
      </c>
      <c r="AE633" s="2">
        <v>0</v>
      </c>
      <c r="AF633" s="2">
        <f t="shared" si="157"/>
        <v>4</v>
      </c>
      <c r="AG633" s="2">
        <f t="shared" si="158"/>
        <v>4</v>
      </c>
      <c r="AH633" s="2">
        <f t="shared" si="159"/>
        <v>0</v>
      </c>
      <c r="AJ633" s="5"/>
      <c r="AK633" s="2">
        <f t="shared" ref="AK633:AK696" si="164">SUM(AQ633:AS633)</f>
        <v>5</v>
      </c>
      <c r="AL633" s="2">
        <v>0</v>
      </c>
      <c r="AM633" s="2">
        <v>1</v>
      </c>
      <c r="AN633" s="2">
        <v>2</v>
      </c>
      <c r="AO633" s="2">
        <v>2</v>
      </c>
      <c r="AP633" s="2">
        <v>0</v>
      </c>
      <c r="AQ633" s="2">
        <f t="shared" si="151"/>
        <v>1</v>
      </c>
      <c r="AR633" s="2">
        <f t="shared" si="152"/>
        <v>2</v>
      </c>
      <c r="AS633" s="2">
        <f t="shared" si="153"/>
        <v>2</v>
      </c>
      <c r="AV633" s="6">
        <f t="shared" si="160"/>
        <v>7</v>
      </c>
      <c r="AW633" s="2">
        <v>0</v>
      </c>
      <c r="AX633" s="2">
        <v>2</v>
      </c>
      <c r="AY633" s="2">
        <v>4</v>
      </c>
      <c r="AZ633" s="2">
        <v>1</v>
      </c>
      <c r="BA633" s="2">
        <v>0</v>
      </c>
      <c r="BB633" s="2">
        <f t="shared" si="161"/>
        <v>2</v>
      </c>
      <c r="BC633" s="2">
        <f t="shared" si="162"/>
        <v>4</v>
      </c>
      <c r="BD633" s="2">
        <f t="shared" si="163"/>
        <v>1</v>
      </c>
      <c r="BF633" s="5"/>
    </row>
    <row r="634" spans="7:58" x14ac:dyDescent="0.35">
      <c r="G634" s="79" t="s">
        <v>3</v>
      </c>
      <c r="H634" s="82" t="s">
        <v>128</v>
      </c>
      <c r="I634" s="79" t="s">
        <v>116</v>
      </c>
      <c r="J634" s="79" t="s">
        <v>150</v>
      </c>
      <c r="K634" s="79" t="s">
        <v>120</v>
      </c>
      <c r="L634" s="79" t="s">
        <v>120</v>
      </c>
      <c r="M634" s="2" t="s">
        <v>3</v>
      </c>
      <c r="N634" s="2">
        <v>3</v>
      </c>
      <c r="O634" s="6">
        <f t="shared" ref="O634:O697" si="165">SUM(U634:W634)</f>
        <v>11</v>
      </c>
      <c r="P634" s="2">
        <v>5</v>
      </c>
      <c r="Q634" s="2">
        <v>3</v>
      </c>
      <c r="R634" s="2">
        <v>3</v>
      </c>
      <c r="S634" s="2">
        <v>0</v>
      </c>
      <c r="T634" s="2">
        <v>0</v>
      </c>
      <c r="U634" s="2">
        <f t="shared" si="154"/>
        <v>8</v>
      </c>
      <c r="V634" s="2">
        <f t="shared" si="155"/>
        <v>3</v>
      </c>
      <c r="W634" s="2">
        <f t="shared" si="156"/>
        <v>0</v>
      </c>
      <c r="Y634" s="5"/>
      <c r="Z634" s="6">
        <f t="shared" ref="Z634:Z697" si="166">SUM(AF634:AH634)</f>
        <v>8</v>
      </c>
      <c r="AA634" s="2">
        <v>2</v>
      </c>
      <c r="AB634" s="2">
        <v>5</v>
      </c>
      <c r="AC634" s="2">
        <v>1</v>
      </c>
      <c r="AD634" s="2">
        <v>0</v>
      </c>
      <c r="AE634" s="2">
        <v>0</v>
      </c>
      <c r="AF634" s="2">
        <f t="shared" si="157"/>
        <v>7</v>
      </c>
      <c r="AG634" s="2">
        <f t="shared" si="158"/>
        <v>1</v>
      </c>
      <c r="AH634" s="2">
        <f t="shared" si="159"/>
        <v>0</v>
      </c>
      <c r="AJ634" s="5"/>
      <c r="AK634" s="2">
        <f t="shared" si="164"/>
        <v>5</v>
      </c>
      <c r="AL634" s="2">
        <v>0</v>
      </c>
      <c r="AM634" s="2">
        <v>2</v>
      </c>
      <c r="AN634" s="2">
        <v>0</v>
      </c>
      <c r="AO634" s="2">
        <v>2</v>
      </c>
      <c r="AP634" s="2">
        <v>1</v>
      </c>
      <c r="AQ634" s="2">
        <f t="shared" ref="AQ634:AQ697" si="167">AL634+AM634</f>
        <v>2</v>
      </c>
      <c r="AR634" s="2">
        <f t="shared" ref="AR634:AR697" si="168">AN634</f>
        <v>0</v>
      </c>
      <c r="AS634" s="2">
        <f t="shared" ref="AS634:AS697" si="169">AO634+AP634</f>
        <v>3</v>
      </c>
      <c r="AV634" s="6">
        <f t="shared" si="160"/>
        <v>7</v>
      </c>
      <c r="AW634" s="2">
        <v>2</v>
      </c>
      <c r="AX634" s="2">
        <v>4</v>
      </c>
      <c r="AY634" s="2">
        <v>0</v>
      </c>
      <c r="AZ634" s="2">
        <v>1</v>
      </c>
      <c r="BA634" s="2">
        <v>0</v>
      </c>
      <c r="BB634" s="2">
        <f t="shared" si="161"/>
        <v>6</v>
      </c>
      <c r="BC634" s="2">
        <f t="shared" si="162"/>
        <v>0</v>
      </c>
      <c r="BD634" s="2">
        <f t="shared" si="163"/>
        <v>1</v>
      </c>
      <c r="BF634" s="5"/>
    </row>
    <row r="635" spans="7:58" x14ac:dyDescent="0.35">
      <c r="G635" s="79" t="s">
        <v>3</v>
      </c>
      <c r="H635" s="82" t="s">
        <v>128</v>
      </c>
      <c r="I635" s="79" t="s">
        <v>116</v>
      </c>
      <c r="J635" s="79" t="s">
        <v>150</v>
      </c>
      <c r="K635" s="79" t="s">
        <v>120</v>
      </c>
      <c r="L635" s="79" t="s">
        <v>120</v>
      </c>
      <c r="M635" s="2" t="s">
        <v>3</v>
      </c>
      <c r="N635" s="2">
        <v>4</v>
      </c>
      <c r="O635" s="6">
        <f t="shared" si="165"/>
        <v>11</v>
      </c>
      <c r="P635" s="2">
        <v>7</v>
      </c>
      <c r="Q635" s="2">
        <v>2</v>
      </c>
      <c r="R635" s="2">
        <v>2</v>
      </c>
      <c r="S635" s="2">
        <v>0</v>
      </c>
      <c r="T635" s="2">
        <v>0</v>
      </c>
      <c r="U635" s="2">
        <f t="shared" ref="U635:U698" si="170">P635+Q635</f>
        <v>9</v>
      </c>
      <c r="V635" s="2">
        <f t="shared" ref="V635:V698" si="171">R635</f>
        <v>2</v>
      </c>
      <c r="W635" s="2">
        <f t="shared" ref="W635:W698" si="172">S635+T635</f>
        <v>0</v>
      </c>
      <c r="Y635" s="5"/>
      <c r="Z635" s="6">
        <f t="shared" si="166"/>
        <v>8</v>
      </c>
      <c r="AA635" s="2">
        <v>5</v>
      </c>
      <c r="AB635" s="2">
        <v>3</v>
      </c>
      <c r="AC635" s="2">
        <v>0</v>
      </c>
      <c r="AD635" s="2">
        <v>0</v>
      </c>
      <c r="AE635" s="2">
        <v>0</v>
      </c>
      <c r="AF635" s="2">
        <f t="shared" ref="AF635:AF698" si="173">AA635+AB635</f>
        <v>8</v>
      </c>
      <c r="AG635" s="2">
        <f t="shared" ref="AG635:AG698" si="174">AC635</f>
        <v>0</v>
      </c>
      <c r="AH635" s="2">
        <f t="shared" ref="AH635:AH698" si="175">AD635+AE635</f>
        <v>0</v>
      </c>
      <c r="AJ635" s="5"/>
      <c r="AK635" s="2">
        <f t="shared" si="164"/>
        <v>5</v>
      </c>
      <c r="AL635" s="2">
        <v>3</v>
      </c>
      <c r="AM635" s="2">
        <v>2</v>
      </c>
      <c r="AN635" s="2">
        <v>0</v>
      </c>
      <c r="AO635" s="2">
        <v>0</v>
      </c>
      <c r="AP635" s="2">
        <v>0</v>
      </c>
      <c r="AQ635" s="2">
        <f t="shared" si="167"/>
        <v>5</v>
      </c>
      <c r="AR635" s="2">
        <f t="shared" si="168"/>
        <v>0</v>
      </c>
      <c r="AS635" s="2">
        <f t="shared" si="169"/>
        <v>0</v>
      </c>
      <c r="AV635" s="6">
        <f t="shared" si="160"/>
        <v>7</v>
      </c>
      <c r="AW635" s="2">
        <v>5</v>
      </c>
      <c r="AX635" s="2">
        <v>2</v>
      </c>
      <c r="AY635" s="2">
        <v>0</v>
      </c>
      <c r="AZ635" s="2">
        <v>0</v>
      </c>
      <c r="BA635" s="2">
        <v>0</v>
      </c>
      <c r="BB635" s="2">
        <f t="shared" si="161"/>
        <v>7</v>
      </c>
      <c r="BC635" s="2">
        <f t="shared" si="162"/>
        <v>0</v>
      </c>
      <c r="BD635" s="2">
        <f t="shared" si="163"/>
        <v>0</v>
      </c>
      <c r="BF635" s="5"/>
    </row>
    <row r="636" spans="7:58" x14ac:dyDescent="0.35">
      <c r="G636" s="79" t="s">
        <v>3</v>
      </c>
      <c r="H636" s="82" t="s">
        <v>128</v>
      </c>
      <c r="I636" s="79" t="s">
        <v>116</v>
      </c>
      <c r="J636" s="79" t="s">
        <v>150</v>
      </c>
      <c r="K636" s="79" t="s">
        <v>120</v>
      </c>
      <c r="L636" s="79" t="s">
        <v>120</v>
      </c>
      <c r="M636" s="2" t="s">
        <v>3</v>
      </c>
      <c r="N636" s="2">
        <v>5</v>
      </c>
      <c r="O636" s="6">
        <f t="shared" si="165"/>
        <v>11</v>
      </c>
      <c r="P636" s="2">
        <v>1</v>
      </c>
      <c r="Q636" s="2">
        <v>5</v>
      </c>
      <c r="R636" s="2">
        <v>5</v>
      </c>
      <c r="S636" s="2">
        <v>0</v>
      </c>
      <c r="T636" s="2">
        <v>0</v>
      </c>
      <c r="U636" s="2">
        <f t="shared" si="170"/>
        <v>6</v>
      </c>
      <c r="V636" s="2">
        <f t="shared" si="171"/>
        <v>5</v>
      </c>
      <c r="W636" s="2">
        <f t="shared" si="172"/>
        <v>0</v>
      </c>
      <c r="Y636" s="5"/>
      <c r="Z636" s="6">
        <f t="shared" si="166"/>
        <v>8</v>
      </c>
      <c r="AA636" s="2">
        <v>1</v>
      </c>
      <c r="AB636" s="2">
        <v>4</v>
      </c>
      <c r="AC636" s="2">
        <v>3</v>
      </c>
      <c r="AD636" s="2">
        <v>0</v>
      </c>
      <c r="AE636" s="2">
        <v>0</v>
      </c>
      <c r="AF636" s="2">
        <f t="shared" si="173"/>
        <v>5</v>
      </c>
      <c r="AG636" s="2">
        <f t="shared" si="174"/>
        <v>3</v>
      </c>
      <c r="AH636" s="2">
        <f t="shared" si="175"/>
        <v>0</v>
      </c>
      <c r="AJ636" s="5"/>
      <c r="AK636" s="2">
        <f t="shared" si="164"/>
        <v>5</v>
      </c>
      <c r="AL636" s="2">
        <v>0</v>
      </c>
      <c r="AM636" s="2">
        <v>1</v>
      </c>
      <c r="AN636" s="2">
        <v>1</v>
      </c>
      <c r="AO636" s="2">
        <v>3</v>
      </c>
      <c r="AP636" s="2">
        <v>0</v>
      </c>
      <c r="AQ636" s="2">
        <f t="shared" si="167"/>
        <v>1</v>
      </c>
      <c r="AR636" s="2">
        <f t="shared" si="168"/>
        <v>1</v>
      </c>
      <c r="AS636" s="2">
        <f t="shared" si="169"/>
        <v>3</v>
      </c>
      <c r="AV636" s="6">
        <f t="shared" si="160"/>
        <v>7</v>
      </c>
      <c r="AW636" s="2">
        <v>2</v>
      </c>
      <c r="AX636" s="2">
        <v>1</v>
      </c>
      <c r="AY636" s="2">
        <v>3</v>
      </c>
      <c r="AZ636" s="2">
        <v>1</v>
      </c>
      <c r="BA636" s="2">
        <v>0</v>
      </c>
      <c r="BB636" s="2">
        <f t="shared" si="161"/>
        <v>3</v>
      </c>
      <c r="BC636" s="2">
        <f t="shared" si="162"/>
        <v>3</v>
      </c>
      <c r="BD636" s="2">
        <f t="shared" si="163"/>
        <v>1</v>
      </c>
      <c r="BF636" s="5"/>
    </row>
    <row r="637" spans="7:58" x14ac:dyDescent="0.35">
      <c r="G637" s="79" t="s">
        <v>3</v>
      </c>
      <c r="H637" s="82" t="s">
        <v>128</v>
      </c>
      <c r="I637" s="79" t="s">
        <v>116</v>
      </c>
      <c r="J637" s="79" t="s">
        <v>150</v>
      </c>
      <c r="K637" s="79" t="s">
        <v>120</v>
      </c>
      <c r="L637" s="79" t="s">
        <v>120</v>
      </c>
      <c r="M637" s="2" t="s">
        <v>3</v>
      </c>
      <c r="N637" s="2">
        <v>6</v>
      </c>
      <c r="O637" s="6">
        <f t="shared" si="165"/>
        <v>11</v>
      </c>
      <c r="P637" s="2">
        <v>0</v>
      </c>
      <c r="Q637" s="2">
        <v>2</v>
      </c>
      <c r="R637" s="2">
        <v>8</v>
      </c>
      <c r="S637" s="2">
        <v>0</v>
      </c>
      <c r="T637" s="2">
        <v>1</v>
      </c>
      <c r="U637" s="2">
        <f t="shared" si="170"/>
        <v>2</v>
      </c>
      <c r="V637" s="2">
        <f t="shared" si="171"/>
        <v>8</v>
      </c>
      <c r="W637" s="2">
        <f t="shared" si="172"/>
        <v>1</v>
      </c>
      <c r="Y637" s="5"/>
      <c r="Z637" s="6">
        <f t="shared" si="166"/>
        <v>8</v>
      </c>
      <c r="AA637" s="2">
        <v>1</v>
      </c>
      <c r="AB637" s="2">
        <v>1</v>
      </c>
      <c r="AC637" s="2">
        <v>4</v>
      </c>
      <c r="AD637" s="2">
        <v>2</v>
      </c>
      <c r="AE637" s="2">
        <v>0</v>
      </c>
      <c r="AF637" s="2">
        <f t="shared" si="173"/>
        <v>2</v>
      </c>
      <c r="AG637" s="2">
        <f t="shared" si="174"/>
        <v>4</v>
      </c>
      <c r="AH637" s="2">
        <f t="shared" si="175"/>
        <v>2</v>
      </c>
      <c r="AJ637" s="5"/>
      <c r="AK637" s="2">
        <f t="shared" si="164"/>
        <v>5</v>
      </c>
      <c r="AL637" s="2">
        <v>0</v>
      </c>
      <c r="AM637" s="2">
        <v>0</v>
      </c>
      <c r="AN637" s="2">
        <v>2</v>
      </c>
      <c r="AO637" s="2">
        <v>2</v>
      </c>
      <c r="AP637" s="2">
        <v>1</v>
      </c>
      <c r="AQ637" s="2">
        <f t="shared" si="167"/>
        <v>0</v>
      </c>
      <c r="AR637" s="2">
        <f t="shared" si="168"/>
        <v>2</v>
      </c>
      <c r="AS637" s="2">
        <f t="shared" si="169"/>
        <v>3</v>
      </c>
      <c r="AV637" s="6">
        <f t="shared" si="160"/>
        <v>7</v>
      </c>
      <c r="AW637" s="2">
        <v>1</v>
      </c>
      <c r="AX637" s="2">
        <v>1</v>
      </c>
      <c r="AY637" s="2">
        <v>4</v>
      </c>
      <c r="AZ637" s="2">
        <v>1</v>
      </c>
      <c r="BA637" s="2">
        <v>0</v>
      </c>
      <c r="BB637" s="2">
        <f t="shared" si="161"/>
        <v>2</v>
      </c>
      <c r="BC637" s="2">
        <f t="shared" si="162"/>
        <v>4</v>
      </c>
      <c r="BD637" s="2">
        <f t="shared" si="163"/>
        <v>1</v>
      </c>
      <c r="BF637" s="5"/>
    </row>
    <row r="638" spans="7:58" x14ac:dyDescent="0.35">
      <c r="G638" s="79" t="s">
        <v>3</v>
      </c>
      <c r="H638" s="82" t="s">
        <v>128</v>
      </c>
      <c r="I638" s="79" t="s">
        <v>116</v>
      </c>
      <c r="J638" s="79" t="s">
        <v>150</v>
      </c>
      <c r="K638" s="79" t="s">
        <v>120</v>
      </c>
      <c r="L638" s="79" t="s">
        <v>120</v>
      </c>
      <c r="M638" s="2" t="s">
        <v>3</v>
      </c>
      <c r="N638" s="2">
        <v>7</v>
      </c>
      <c r="O638" s="6">
        <f t="shared" si="165"/>
        <v>11</v>
      </c>
      <c r="P638" s="2">
        <v>4</v>
      </c>
      <c r="Q638" s="2">
        <v>3</v>
      </c>
      <c r="R638" s="2">
        <v>4</v>
      </c>
      <c r="S638" s="2">
        <v>0</v>
      </c>
      <c r="T638" s="2">
        <v>0</v>
      </c>
      <c r="U638" s="2">
        <f t="shared" si="170"/>
        <v>7</v>
      </c>
      <c r="V638" s="2">
        <f t="shared" si="171"/>
        <v>4</v>
      </c>
      <c r="W638" s="2">
        <f t="shared" si="172"/>
        <v>0</v>
      </c>
      <c r="Y638" s="5"/>
      <c r="Z638" s="6">
        <f t="shared" si="166"/>
        <v>8</v>
      </c>
      <c r="AA638" s="2">
        <v>6</v>
      </c>
      <c r="AB638" s="2">
        <v>0</v>
      </c>
      <c r="AC638" s="2">
        <v>2</v>
      </c>
      <c r="AD638" s="2">
        <v>0</v>
      </c>
      <c r="AE638" s="2">
        <v>0</v>
      </c>
      <c r="AF638" s="2">
        <f t="shared" si="173"/>
        <v>6</v>
      </c>
      <c r="AG638" s="2">
        <f t="shared" si="174"/>
        <v>2</v>
      </c>
      <c r="AH638" s="2">
        <f t="shared" si="175"/>
        <v>0</v>
      </c>
      <c r="AJ638" s="5"/>
      <c r="AK638" s="2">
        <f t="shared" si="164"/>
        <v>5</v>
      </c>
      <c r="AL638" s="2">
        <v>3</v>
      </c>
      <c r="AM638" s="2">
        <v>2</v>
      </c>
      <c r="AN638" s="2">
        <v>0</v>
      </c>
      <c r="AO638" s="2">
        <v>0</v>
      </c>
      <c r="AP638" s="2">
        <v>0</v>
      </c>
      <c r="AQ638" s="2">
        <f t="shared" si="167"/>
        <v>5</v>
      </c>
      <c r="AR638" s="2">
        <f t="shared" si="168"/>
        <v>0</v>
      </c>
      <c r="AS638" s="2">
        <f t="shared" si="169"/>
        <v>0</v>
      </c>
      <c r="AV638" s="6">
        <f t="shared" si="160"/>
        <v>7</v>
      </c>
      <c r="AW638" s="2">
        <v>5</v>
      </c>
      <c r="AX638" s="2">
        <v>0</v>
      </c>
      <c r="AY638" s="2">
        <v>1</v>
      </c>
      <c r="AZ638" s="2">
        <v>0</v>
      </c>
      <c r="BA638" s="2">
        <v>1</v>
      </c>
      <c r="BB638" s="2">
        <f t="shared" si="161"/>
        <v>5</v>
      </c>
      <c r="BC638" s="2">
        <f t="shared" si="162"/>
        <v>1</v>
      </c>
      <c r="BD638" s="2">
        <f t="shared" si="163"/>
        <v>1</v>
      </c>
      <c r="BF638" s="5"/>
    </row>
    <row r="639" spans="7:58" x14ac:dyDescent="0.35">
      <c r="G639" s="79" t="s">
        <v>3</v>
      </c>
      <c r="H639" s="82" t="s">
        <v>128</v>
      </c>
      <c r="I639" s="79" t="s">
        <v>116</v>
      </c>
      <c r="J639" s="79" t="s">
        <v>150</v>
      </c>
      <c r="K639" s="79" t="s">
        <v>120</v>
      </c>
      <c r="L639" s="79" t="s">
        <v>120</v>
      </c>
      <c r="M639" s="2" t="s">
        <v>3</v>
      </c>
      <c r="N639" s="2">
        <v>8</v>
      </c>
      <c r="O639" s="6">
        <f t="shared" si="165"/>
        <v>11</v>
      </c>
      <c r="P639" s="2">
        <v>0</v>
      </c>
      <c r="Q639" s="2">
        <v>2</v>
      </c>
      <c r="R639" s="2">
        <v>5</v>
      </c>
      <c r="S639" s="2">
        <v>3</v>
      </c>
      <c r="T639" s="2">
        <v>1</v>
      </c>
      <c r="U639" s="2">
        <f t="shared" si="170"/>
        <v>2</v>
      </c>
      <c r="V639" s="2">
        <f t="shared" si="171"/>
        <v>5</v>
      </c>
      <c r="W639" s="2">
        <f t="shared" si="172"/>
        <v>4</v>
      </c>
      <c r="Y639" s="5"/>
      <c r="Z639" s="6">
        <f t="shared" si="166"/>
        <v>8</v>
      </c>
      <c r="AA639" s="2">
        <v>0</v>
      </c>
      <c r="AB639" s="2">
        <v>2</v>
      </c>
      <c r="AC639" s="2">
        <v>4</v>
      </c>
      <c r="AD639" s="2">
        <v>2</v>
      </c>
      <c r="AE639" s="2">
        <v>0</v>
      </c>
      <c r="AF639" s="2">
        <f t="shared" si="173"/>
        <v>2</v>
      </c>
      <c r="AG639" s="2">
        <f t="shared" si="174"/>
        <v>4</v>
      </c>
      <c r="AH639" s="2">
        <f t="shared" si="175"/>
        <v>2</v>
      </c>
      <c r="AJ639" s="5"/>
      <c r="AK639" s="2">
        <f t="shared" si="164"/>
        <v>5</v>
      </c>
      <c r="AL639" s="2">
        <v>0</v>
      </c>
      <c r="AM639" s="2">
        <v>0</v>
      </c>
      <c r="AN639" s="2">
        <v>3</v>
      </c>
      <c r="AO639" s="2">
        <v>1</v>
      </c>
      <c r="AP639" s="2">
        <v>1</v>
      </c>
      <c r="AQ639" s="2">
        <f t="shared" si="167"/>
        <v>0</v>
      </c>
      <c r="AR639" s="2">
        <f t="shared" si="168"/>
        <v>3</v>
      </c>
      <c r="AS639" s="2">
        <f t="shared" si="169"/>
        <v>2</v>
      </c>
      <c r="AV639" s="6">
        <f t="shared" si="160"/>
        <v>7</v>
      </c>
      <c r="AW639" s="2">
        <v>1</v>
      </c>
      <c r="AX639" s="2">
        <v>1</v>
      </c>
      <c r="AY639" s="2">
        <v>4</v>
      </c>
      <c r="AZ639" s="2">
        <v>1</v>
      </c>
      <c r="BA639" s="2">
        <v>0</v>
      </c>
      <c r="BB639" s="2">
        <f t="shared" si="161"/>
        <v>2</v>
      </c>
      <c r="BC639" s="2">
        <f t="shared" si="162"/>
        <v>4</v>
      </c>
      <c r="BD639" s="2">
        <f t="shared" si="163"/>
        <v>1</v>
      </c>
      <c r="BF639" s="5"/>
    </row>
    <row r="640" spans="7:58" x14ac:dyDescent="0.35">
      <c r="G640" s="79" t="s">
        <v>3</v>
      </c>
      <c r="H640" s="82" t="s">
        <v>128</v>
      </c>
      <c r="I640" s="79" t="s">
        <v>116</v>
      </c>
      <c r="J640" s="79" t="s">
        <v>150</v>
      </c>
      <c r="K640" s="79" t="s">
        <v>120</v>
      </c>
      <c r="L640" s="79" t="s">
        <v>120</v>
      </c>
      <c r="M640" s="2" t="s">
        <v>3</v>
      </c>
      <c r="N640" s="2">
        <v>9</v>
      </c>
      <c r="O640" s="6">
        <f t="shared" si="165"/>
        <v>11</v>
      </c>
      <c r="P640" s="2">
        <v>0</v>
      </c>
      <c r="Q640" s="2">
        <v>1</v>
      </c>
      <c r="R640" s="2">
        <v>4</v>
      </c>
      <c r="S640" s="2">
        <v>5</v>
      </c>
      <c r="T640" s="2">
        <v>1</v>
      </c>
      <c r="U640" s="2">
        <f t="shared" si="170"/>
        <v>1</v>
      </c>
      <c r="V640" s="2">
        <f t="shared" si="171"/>
        <v>4</v>
      </c>
      <c r="W640" s="2">
        <f t="shared" si="172"/>
        <v>6</v>
      </c>
      <c r="Y640" s="5"/>
      <c r="Z640" s="6">
        <f t="shared" si="166"/>
        <v>8</v>
      </c>
      <c r="AA640" s="2">
        <v>0</v>
      </c>
      <c r="AB640" s="2">
        <v>3</v>
      </c>
      <c r="AC640" s="2">
        <v>4</v>
      </c>
      <c r="AD640" s="2">
        <v>1</v>
      </c>
      <c r="AE640" s="2">
        <v>0</v>
      </c>
      <c r="AF640" s="2">
        <f t="shared" si="173"/>
        <v>3</v>
      </c>
      <c r="AG640" s="2">
        <f t="shared" si="174"/>
        <v>4</v>
      </c>
      <c r="AH640" s="2">
        <f t="shared" si="175"/>
        <v>1</v>
      </c>
      <c r="AJ640" s="5"/>
      <c r="AK640" s="2">
        <f t="shared" si="164"/>
        <v>5</v>
      </c>
      <c r="AL640" s="2">
        <v>0</v>
      </c>
      <c r="AM640" s="2">
        <v>0</v>
      </c>
      <c r="AN640" s="2">
        <v>3</v>
      </c>
      <c r="AO640" s="2">
        <v>0</v>
      </c>
      <c r="AP640" s="2">
        <v>2</v>
      </c>
      <c r="AQ640" s="2">
        <f t="shared" si="167"/>
        <v>0</v>
      </c>
      <c r="AR640" s="2">
        <f t="shared" si="168"/>
        <v>3</v>
      </c>
      <c r="AS640" s="2">
        <f t="shared" si="169"/>
        <v>2</v>
      </c>
      <c r="AV640" s="6">
        <f t="shared" si="160"/>
        <v>7</v>
      </c>
      <c r="AW640" s="2">
        <v>1</v>
      </c>
      <c r="AX640" s="2">
        <v>1</v>
      </c>
      <c r="AY640" s="2">
        <v>4</v>
      </c>
      <c r="AZ640" s="2">
        <v>0</v>
      </c>
      <c r="BA640" s="2">
        <v>1</v>
      </c>
      <c r="BB640" s="2">
        <f t="shared" si="161"/>
        <v>2</v>
      </c>
      <c r="BC640" s="2">
        <f t="shared" si="162"/>
        <v>4</v>
      </c>
      <c r="BD640" s="2">
        <f t="shared" si="163"/>
        <v>1</v>
      </c>
      <c r="BF640" s="5"/>
    </row>
    <row r="641" spans="7:58" x14ac:dyDescent="0.35">
      <c r="G641" s="79" t="s">
        <v>3</v>
      </c>
      <c r="H641" s="82" t="s">
        <v>128</v>
      </c>
      <c r="I641" s="79" t="s">
        <v>116</v>
      </c>
      <c r="J641" s="79" t="s">
        <v>150</v>
      </c>
      <c r="K641" s="79" t="s">
        <v>120</v>
      </c>
      <c r="L641" s="79" t="s">
        <v>120</v>
      </c>
      <c r="M641" s="2" t="s">
        <v>67</v>
      </c>
      <c r="N641" s="2">
        <v>10</v>
      </c>
      <c r="O641" s="6">
        <f t="shared" si="165"/>
        <v>11</v>
      </c>
      <c r="P641" s="2">
        <v>3</v>
      </c>
      <c r="Q641" s="2">
        <v>5</v>
      </c>
      <c r="R641" s="2">
        <v>3</v>
      </c>
      <c r="S641" s="2">
        <v>0</v>
      </c>
      <c r="T641" s="2">
        <v>0</v>
      </c>
      <c r="U641" s="2">
        <f t="shared" si="170"/>
        <v>8</v>
      </c>
      <c r="V641" s="2">
        <f t="shared" si="171"/>
        <v>3</v>
      </c>
      <c r="W641" s="2">
        <f t="shared" si="172"/>
        <v>0</v>
      </c>
      <c r="Y641" s="5"/>
      <c r="Z641" s="6">
        <f t="shared" si="166"/>
        <v>8</v>
      </c>
      <c r="AA641" s="2">
        <v>3</v>
      </c>
      <c r="AB641" s="2">
        <v>2</v>
      </c>
      <c r="AC641" s="2">
        <v>2</v>
      </c>
      <c r="AD641" s="2">
        <v>1</v>
      </c>
      <c r="AE641" s="2">
        <v>0</v>
      </c>
      <c r="AF641" s="2">
        <f t="shared" si="173"/>
        <v>5</v>
      </c>
      <c r="AG641" s="2">
        <f t="shared" si="174"/>
        <v>2</v>
      </c>
      <c r="AH641" s="2">
        <f t="shared" si="175"/>
        <v>1</v>
      </c>
      <c r="AJ641" s="5"/>
      <c r="AK641" s="2">
        <f t="shared" si="164"/>
        <v>5</v>
      </c>
      <c r="AL641" s="2">
        <v>3</v>
      </c>
      <c r="AM641" s="2">
        <v>0</v>
      </c>
      <c r="AN641" s="2">
        <v>2</v>
      </c>
      <c r="AO641" s="2">
        <v>0</v>
      </c>
      <c r="AP641" s="2">
        <v>0</v>
      </c>
      <c r="AQ641" s="2">
        <f t="shared" si="167"/>
        <v>3</v>
      </c>
      <c r="AR641" s="2">
        <f t="shared" si="168"/>
        <v>2</v>
      </c>
      <c r="AS641" s="2">
        <f t="shared" si="169"/>
        <v>0</v>
      </c>
      <c r="AV641" s="6">
        <f t="shared" si="160"/>
        <v>7</v>
      </c>
      <c r="AW641" s="2">
        <v>2</v>
      </c>
      <c r="AX641" s="2">
        <v>3</v>
      </c>
      <c r="AY641" s="2">
        <v>1</v>
      </c>
      <c r="AZ641" s="2">
        <v>1</v>
      </c>
      <c r="BA641" s="2">
        <v>0</v>
      </c>
      <c r="BB641" s="2">
        <f t="shared" si="161"/>
        <v>5</v>
      </c>
      <c r="BC641" s="2">
        <f t="shared" si="162"/>
        <v>1</v>
      </c>
      <c r="BD641" s="2">
        <f t="shared" si="163"/>
        <v>1</v>
      </c>
      <c r="BF641" s="5"/>
    </row>
    <row r="642" spans="7:58" x14ac:dyDescent="0.35">
      <c r="G642" s="79" t="s">
        <v>3</v>
      </c>
      <c r="H642" s="82" t="s">
        <v>128</v>
      </c>
      <c r="I642" s="79" t="s">
        <v>116</v>
      </c>
      <c r="J642" s="79" t="s">
        <v>150</v>
      </c>
      <c r="K642" s="79" t="s">
        <v>120</v>
      </c>
      <c r="L642" s="79" t="s">
        <v>120</v>
      </c>
      <c r="M642" s="2" t="s">
        <v>67</v>
      </c>
      <c r="N642" s="2">
        <v>11</v>
      </c>
      <c r="O642" s="6">
        <f t="shared" si="165"/>
        <v>11</v>
      </c>
      <c r="P642" s="2">
        <v>0</v>
      </c>
      <c r="Q642" s="2">
        <v>2</v>
      </c>
      <c r="R642" s="2">
        <v>5</v>
      </c>
      <c r="S642" s="2">
        <v>3</v>
      </c>
      <c r="T642" s="2">
        <v>1</v>
      </c>
      <c r="U642" s="2">
        <f t="shared" si="170"/>
        <v>2</v>
      </c>
      <c r="V642" s="2">
        <f t="shared" si="171"/>
        <v>5</v>
      </c>
      <c r="W642" s="2">
        <f t="shared" si="172"/>
        <v>4</v>
      </c>
      <c r="Y642" s="5"/>
      <c r="Z642" s="6">
        <f t="shared" si="166"/>
        <v>8</v>
      </c>
      <c r="AA642" s="2">
        <v>0</v>
      </c>
      <c r="AB642" s="2">
        <v>2</v>
      </c>
      <c r="AC642" s="2">
        <v>3</v>
      </c>
      <c r="AD642" s="2">
        <v>2</v>
      </c>
      <c r="AE642" s="2">
        <v>1</v>
      </c>
      <c r="AF642" s="2">
        <f t="shared" si="173"/>
        <v>2</v>
      </c>
      <c r="AG642" s="2">
        <f t="shared" si="174"/>
        <v>3</v>
      </c>
      <c r="AH642" s="2">
        <f t="shared" si="175"/>
        <v>3</v>
      </c>
      <c r="AJ642" s="5"/>
      <c r="AK642" s="2">
        <f t="shared" si="164"/>
        <v>5</v>
      </c>
      <c r="AL642" s="2">
        <v>0</v>
      </c>
      <c r="AM642" s="2">
        <v>1</v>
      </c>
      <c r="AN642" s="2">
        <v>1</v>
      </c>
      <c r="AO642" s="2">
        <v>3</v>
      </c>
      <c r="AP642" s="2">
        <v>0</v>
      </c>
      <c r="AQ642" s="2">
        <f t="shared" si="167"/>
        <v>1</v>
      </c>
      <c r="AR642" s="2">
        <f t="shared" si="168"/>
        <v>1</v>
      </c>
      <c r="AS642" s="2">
        <f t="shared" si="169"/>
        <v>3</v>
      </c>
      <c r="AV642" s="6">
        <f t="shared" si="160"/>
        <v>7</v>
      </c>
      <c r="AW642" s="2">
        <v>0</v>
      </c>
      <c r="AX642" s="2">
        <v>1</v>
      </c>
      <c r="AY642" s="2">
        <v>4</v>
      </c>
      <c r="AZ642" s="2">
        <v>1</v>
      </c>
      <c r="BA642" s="2">
        <v>1</v>
      </c>
      <c r="BB642" s="2">
        <f t="shared" si="161"/>
        <v>1</v>
      </c>
      <c r="BC642" s="2">
        <f t="shared" si="162"/>
        <v>4</v>
      </c>
      <c r="BD642" s="2">
        <f t="shared" si="163"/>
        <v>2</v>
      </c>
      <c r="BF642" s="5"/>
    </row>
    <row r="643" spans="7:58" x14ac:dyDescent="0.35">
      <c r="G643" s="79" t="s">
        <v>3</v>
      </c>
      <c r="H643" s="82" t="s">
        <v>128</v>
      </c>
      <c r="I643" s="79" t="s">
        <v>116</v>
      </c>
      <c r="J643" s="79" t="s">
        <v>150</v>
      </c>
      <c r="K643" s="79" t="s">
        <v>120</v>
      </c>
      <c r="L643" s="79" t="s">
        <v>120</v>
      </c>
      <c r="M643" s="2" t="s">
        <v>67</v>
      </c>
      <c r="N643" s="2">
        <v>12</v>
      </c>
      <c r="O643" s="6">
        <f t="shared" si="165"/>
        <v>11</v>
      </c>
      <c r="P643" s="2">
        <v>1</v>
      </c>
      <c r="Q643" s="2">
        <v>3</v>
      </c>
      <c r="R643" s="2">
        <v>3</v>
      </c>
      <c r="S643" s="2">
        <v>4</v>
      </c>
      <c r="T643" s="2">
        <v>0</v>
      </c>
      <c r="U643" s="2">
        <f t="shared" si="170"/>
        <v>4</v>
      </c>
      <c r="V643" s="2">
        <f t="shared" si="171"/>
        <v>3</v>
      </c>
      <c r="W643" s="2">
        <f t="shared" si="172"/>
        <v>4</v>
      </c>
      <c r="Y643" s="5"/>
      <c r="Z643" s="6">
        <f t="shared" si="166"/>
        <v>8</v>
      </c>
      <c r="AA643" s="2">
        <v>0</v>
      </c>
      <c r="AB643" s="2">
        <v>1</v>
      </c>
      <c r="AC643" s="2">
        <v>4</v>
      </c>
      <c r="AD643" s="2">
        <v>3</v>
      </c>
      <c r="AE643" s="2">
        <v>0</v>
      </c>
      <c r="AF643" s="2">
        <f t="shared" si="173"/>
        <v>1</v>
      </c>
      <c r="AG643" s="2">
        <f t="shared" si="174"/>
        <v>4</v>
      </c>
      <c r="AH643" s="2">
        <f t="shared" si="175"/>
        <v>3</v>
      </c>
      <c r="AJ643" s="5"/>
      <c r="AK643" s="2">
        <f t="shared" si="164"/>
        <v>5</v>
      </c>
      <c r="AL643" s="2">
        <v>0</v>
      </c>
      <c r="AM643" s="2">
        <v>0</v>
      </c>
      <c r="AN643" s="2">
        <v>5</v>
      </c>
      <c r="AO643" s="2">
        <v>0</v>
      </c>
      <c r="AP643" s="2">
        <v>0</v>
      </c>
      <c r="AQ643" s="2">
        <f t="shared" si="167"/>
        <v>0</v>
      </c>
      <c r="AR643" s="2">
        <f t="shared" si="168"/>
        <v>5</v>
      </c>
      <c r="AS643" s="2">
        <f t="shared" si="169"/>
        <v>0</v>
      </c>
      <c r="AV643" s="6">
        <f t="shared" si="160"/>
        <v>7</v>
      </c>
      <c r="AW643" s="2">
        <v>1</v>
      </c>
      <c r="AX643" s="2">
        <v>3</v>
      </c>
      <c r="AY643" s="2">
        <v>2</v>
      </c>
      <c r="AZ643" s="2">
        <v>1</v>
      </c>
      <c r="BA643" s="2">
        <v>0</v>
      </c>
      <c r="BB643" s="2">
        <f t="shared" si="161"/>
        <v>4</v>
      </c>
      <c r="BC643" s="2">
        <f t="shared" si="162"/>
        <v>2</v>
      </c>
      <c r="BD643" s="2">
        <f t="shared" si="163"/>
        <v>1</v>
      </c>
      <c r="BF643" s="5"/>
    </row>
    <row r="644" spans="7:58" x14ac:dyDescent="0.35">
      <c r="G644" s="79" t="s">
        <v>3</v>
      </c>
      <c r="H644" s="82" t="s">
        <v>128</v>
      </c>
      <c r="I644" s="79" t="s">
        <v>116</v>
      </c>
      <c r="J644" s="79" t="s">
        <v>150</v>
      </c>
      <c r="K644" s="79" t="s">
        <v>120</v>
      </c>
      <c r="L644" s="79" t="s">
        <v>120</v>
      </c>
      <c r="M644" s="2" t="s">
        <v>67</v>
      </c>
      <c r="N644" s="2">
        <v>13</v>
      </c>
      <c r="O644" s="6">
        <f t="shared" si="165"/>
        <v>11</v>
      </c>
      <c r="P644" s="2">
        <v>1</v>
      </c>
      <c r="Q644" s="2">
        <v>1</v>
      </c>
      <c r="R644" s="2">
        <v>6</v>
      </c>
      <c r="S644" s="2">
        <v>3</v>
      </c>
      <c r="T644" s="2">
        <v>0</v>
      </c>
      <c r="U644" s="2">
        <f t="shared" si="170"/>
        <v>2</v>
      </c>
      <c r="V644" s="2">
        <f t="shared" si="171"/>
        <v>6</v>
      </c>
      <c r="W644" s="2">
        <f t="shared" si="172"/>
        <v>3</v>
      </c>
      <c r="Y644" s="5"/>
      <c r="Z644" s="6">
        <f t="shared" si="166"/>
        <v>8</v>
      </c>
      <c r="AA644" s="2">
        <v>1</v>
      </c>
      <c r="AB644" s="2">
        <v>2</v>
      </c>
      <c r="AC644" s="2">
        <v>2</v>
      </c>
      <c r="AD644" s="2">
        <v>3</v>
      </c>
      <c r="AE644" s="2">
        <v>0</v>
      </c>
      <c r="AF644" s="2">
        <f t="shared" si="173"/>
        <v>3</v>
      </c>
      <c r="AG644" s="2">
        <f t="shared" si="174"/>
        <v>2</v>
      </c>
      <c r="AH644" s="2">
        <f t="shared" si="175"/>
        <v>3</v>
      </c>
      <c r="AJ644" s="5"/>
      <c r="AK644" s="2">
        <f t="shared" si="164"/>
        <v>5</v>
      </c>
      <c r="AL644" s="2">
        <v>0</v>
      </c>
      <c r="AM644" s="2">
        <v>0</v>
      </c>
      <c r="AN644" s="2">
        <v>1</v>
      </c>
      <c r="AO644" s="2">
        <v>4</v>
      </c>
      <c r="AP644" s="2">
        <v>0</v>
      </c>
      <c r="AQ644" s="2">
        <f t="shared" si="167"/>
        <v>0</v>
      </c>
      <c r="AR644" s="2">
        <f t="shared" si="168"/>
        <v>1</v>
      </c>
      <c r="AS644" s="2">
        <f t="shared" si="169"/>
        <v>4</v>
      </c>
      <c r="AV644" s="6">
        <f t="shared" si="160"/>
        <v>7</v>
      </c>
      <c r="AW644" s="2">
        <v>2</v>
      </c>
      <c r="AX644" s="2">
        <v>2</v>
      </c>
      <c r="AY644" s="2">
        <v>2</v>
      </c>
      <c r="AZ644" s="2">
        <v>1</v>
      </c>
      <c r="BA644" s="2">
        <v>0</v>
      </c>
      <c r="BB644" s="2">
        <f t="shared" si="161"/>
        <v>4</v>
      </c>
      <c r="BC644" s="2">
        <f t="shared" si="162"/>
        <v>2</v>
      </c>
      <c r="BD644" s="2">
        <f t="shared" si="163"/>
        <v>1</v>
      </c>
      <c r="BF644" s="5"/>
    </row>
    <row r="645" spans="7:58" x14ac:dyDescent="0.35">
      <c r="G645" s="79" t="s">
        <v>3</v>
      </c>
      <c r="H645" s="82" t="s">
        <v>128</v>
      </c>
      <c r="I645" s="79" t="s">
        <v>116</v>
      </c>
      <c r="J645" s="79" t="s">
        <v>150</v>
      </c>
      <c r="K645" s="79" t="s">
        <v>120</v>
      </c>
      <c r="L645" s="79" t="s">
        <v>120</v>
      </c>
      <c r="M645" s="2" t="s">
        <v>67</v>
      </c>
      <c r="N645" s="2">
        <v>14</v>
      </c>
      <c r="O645" s="6">
        <f t="shared" si="165"/>
        <v>11</v>
      </c>
      <c r="P645" s="2">
        <v>0</v>
      </c>
      <c r="Q645" s="2">
        <v>2</v>
      </c>
      <c r="R645" s="2">
        <v>5</v>
      </c>
      <c r="S645" s="2">
        <v>2</v>
      </c>
      <c r="T645" s="2">
        <v>2</v>
      </c>
      <c r="U645" s="2">
        <f t="shared" si="170"/>
        <v>2</v>
      </c>
      <c r="V645" s="2">
        <f t="shared" si="171"/>
        <v>5</v>
      </c>
      <c r="W645" s="2">
        <f t="shared" si="172"/>
        <v>4</v>
      </c>
      <c r="Y645" s="5"/>
      <c r="Z645" s="6">
        <f t="shared" si="166"/>
        <v>8</v>
      </c>
      <c r="AA645" s="2">
        <v>2</v>
      </c>
      <c r="AB645" s="2">
        <v>1</v>
      </c>
      <c r="AC645" s="2">
        <v>3</v>
      </c>
      <c r="AD645" s="2">
        <v>2</v>
      </c>
      <c r="AE645" s="2">
        <v>0</v>
      </c>
      <c r="AF645" s="2">
        <f t="shared" si="173"/>
        <v>3</v>
      </c>
      <c r="AG645" s="2">
        <f t="shared" si="174"/>
        <v>3</v>
      </c>
      <c r="AH645" s="2">
        <f t="shared" si="175"/>
        <v>2</v>
      </c>
      <c r="AJ645" s="5"/>
      <c r="AK645" s="2">
        <f t="shared" si="164"/>
        <v>5</v>
      </c>
      <c r="AL645" s="2">
        <v>0</v>
      </c>
      <c r="AM645" s="2">
        <v>0</v>
      </c>
      <c r="AN645" s="2">
        <v>3</v>
      </c>
      <c r="AO645" s="2">
        <v>1</v>
      </c>
      <c r="AP645" s="2">
        <v>1</v>
      </c>
      <c r="AQ645" s="2">
        <f t="shared" si="167"/>
        <v>0</v>
      </c>
      <c r="AR645" s="2">
        <f t="shared" si="168"/>
        <v>3</v>
      </c>
      <c r="AS645" s="2">
        <f t="shared" si="169"/>
        <v>2</v>
      </c>
      <c r="AV645" s="6">
        <f t="shared" si="160"/>
        <v>7</v>
      </c>
      <c r="AW645" s="2">
        <v>2</v>
      </c>
      <c r="AX645" s="2">
        <v>1</v>
      </c>
      <c r="AY645" s="2">
        <v>2</v>
      </c>
      <c r="AZ645" s="2">
        <v>1</v>
      </c>
      <c r="BA645" s="2">
        <v>1</v>
      </c>
      <c r="BB645" s="2">
        <f t="shared" si="161"/>
        <v>3</v>
      </c>
      <c r="BC645" s="2">
        <f t="shared" si="162"/>
        <v>2</v>
      </c>
      <c r="BD645" s="2">
        <f t="shared" si="163"/>
        <v>2</v>
      </c>
      <c r="BF645" s="5"/>
    </row>
    <row r="646" spans="7:58" x14ac:dyDescent="0.35">
      <c r="G646" s="79" t="s">
        <v>3</v>
      </c>
      <c r="H646" s="82" t="s">
        <v>128</v>
      </c>
      <c r="I646" s="79" t="s">
        <v>116</v>
      </c>
      <c r="J646" s="79" t="s">
        <v>150</v>
      </c>
      <c r="K646" s="79" t="s">
        <v>120</v>
      </c>
      <c r="L646" s="79" t="s">
        <v>120</v>
      </c>
      <c r="M646" s="2" t="s">
        <v>67</v>
      </c>
      <c r="N646" s="2">
        <v>15</v>
      </c>
      <c r="O646" s="6">
        <f t="shared" si="165"/>
        <v>11</v>
      </c>
      <c r="P646" s="2">
        <v>1</v>
      </c>
      <c r="Q646" s="2">
        <v>2</v>
      </c>
      <c r="R646" s="2">
        <v>5</v>
      </c>
      <c r="S646" s="2">
        <v>1</v>
      </c>
      <c r="T646" s="2">
        <v>2</v>
      </c>
      <c r="U646" s="2">
        <f t="shared" si="170"/>
        <v>3</v>
      </c>
      <c r="V646" s="2">
        <f t="shared" si="171"/>
        <v>5</v>
      </c>
      <c r="W646" s="2">
        <f t="shared" si="172"/>
        <v>3</v>
      </c>
      <c r="Y646" s="5"/>
      <c r="Z646" s="6">
        <f t="shared" si="166"/>
        <v>8</v>
      </c>
      <c r="AA646" s="2">
        <v>1</v>
      </c>
      <c r="AB646" s="2">
        <v>2</v>
      </c>
      <c r="AC646" s="2">
        <v>3</v>
      </c>
      <c r="AD646" s="2">
        <v>1</v>
      </c>
      <c r="AE646" s="2">
        <v>1</v>
      </c>
      <c r="AF646" s="2">
        <f t="shared" si="173"/>
        <v>3</v>
      </c>
      <c r="AG646" s="2">
        <f t="shared" si="174"/>
        <v>3</v>
      </c>
      <c r="AH646" s="2">
        <f t="shared" si="175"/>
        <v>2</v>
      </c>
      <c r="AJ646" s="5"/>
      <c r="AK646" s="2">
        <f t="shared" si="164"/>
        <v>5</v>
      </c>
      <c r="AL646" s="2">
        <v>0</v>
      </c>
      <c r="AM646" s="2">
        <v>0</v>
      </c>
      <c r="AN646" s="2">
        <v>2</v>
      </c>
      <c r="AO646" s="2">
        <v>1</v>
      </c>
      <c r="AP646" s="2">
        <v>2</v>
      </c>
      <c r="AQ646" s="2">
        <f t="shared" si="167"/>
        <v>0</v>
      </c>
      <c r="AR646" s="2">
        <f t="shared" si="168"/>
        <v>2</v>
      </c>
      <c r="AS646" s="2">
        <f t="shared" si="169"/>
        <v>3</v>
      </c>
      <c r="AV646" s="6">
        <f t="shared" si="160"/>
        <v>7</v>
      </c>
      <c r="AW646" s="2">
        <v>1</v>
      </c>
      <c r="AX646" s="2">
        <v>2</v>
      </c>
      <c r="AY646" s="2">
        <v>2</v>
      </c>
      <c r="AZ646" s="2">
        <v>1</v>
      </c>
      <c r="BA646" s="2">
        <v>1</v>
      </c>
      <c r="BB646" s="2">
        <f t="shared" si="161"/>
        <v>3</v>
      </c>
      <c r="BC646" s="2">
        <f t="shared" si="162"/>
        <v>2</v>
      </c>
      <c r="BD646" s="2">
        <f t="shared" si="163"/>
        <v>2</v>
      </c>
      <c r="BF646" s="5"/>
    </row>
    <row r="647" spans="7:58" x14ac:dyDescent="0.35">
      <c r="G647" s="79" t="s">
        <v>3</v>
      </c>
      <c r="H647" s="82" t="s">
        <v>128</v>
      </c>
      <c r="I647" s="79" t="s">
        <v>116</v>
      </c>
      <c r="J647" s="79" t="s">
        <v>150</v>
      </c>
      <c r="K647" s="79" t="s">
        <v>120</v>
      </c>
      <c r="L647" s="79" t="s">
        <v>120</v>
      </c>
      <c r="M647" s="2" t="s">
        <v>67</v>
      </c>
      <c r="N647" s="2">
        <v>16</v>
      </c>
      <c r="O647" s="6">
        <f t="shared" si="165"/>
        <v>11</v>
      </c>
      <c r="P647" s="2">
        <v>0</v>
      </c>
      <c r="Q647" s="2">
        <v>3</v>
      </c>
      <c r="R647" s="2">
        <v>7</v>
      </c>
      <c r="S647" s="2">
        <v>1</v>
      </c>
      <c r="T647" s="2">
        <v>0</v>
      </c>
      <c r="U647" s="2">
        <f t="shared" si="170"/>
        <v>3</v>
      </c>
      <c r="V647" s="2">
        <f t="shared" si="171"/>
        <v>7</v>
      </c>
      <c r="W647" s="2">
        <f t="shared" si="172"/>
        <v>1</v>
      </c>
      <c r="Y647" s="5"/>
      <c r="Z647" s="6">
        <f t="shared" si="166"/>
        <v>8</v>
      </c>
      <c r="AA647" s="2">
        <v>1</v>
      </c>
      <c r="AB647" s="2">
        <v>3</v>
      </c>
      <c r="AC647" s="2">
        <v>2</v>
      </c>
      <c r="AD647" s="2">
        <v>2</v>
      </c>
      <c r="AE647" s="2">
        <v>0</v>
      </c>
      <c r="AF647" s="2">
        <f t="shared" si="173"/>
        <v>4</v>
      </c>
      <c r="AG647" s="2">
        <f t="shared" si="174"/>
        <v>2</v>
      </c>
      <c r="AH647" s="2">
        <f t="shared" si="175"/>
        <v>2</v>
      </c>
      <c r="AJ647" s="5"/>
      <c r="AK647" s="2">
        <f t="shared" si="164"/>
        <v>5</v>
      </c>
      <c r="AL647" s="2">
        <v>0</v>
      </c>
      <c r="AM647" s="2">
        <v>1</v>
      </c>
      <c r="AN647" s="2">
        <v>1</v>
      </c>
      <c r="AO647" s="2">
        <v>0</v>
      </c>
      <c r="AP647" s="2">
        <v>3</v>
      </c>
      <c r="AQ647" s="2">
        <f t="shared" si="167"/>
        <v>1</v>
      </c>
      <c r="AR647" s="2">
        <f t="shared" si="168"/>
        <v>1</v>
      </c>
      <c r="AS647" s="2">
        <f t="shared" si="169"/>
        <v>3</v>
      </c>
      <c r="AV647" s="6">
        <f t="shared" si="160"/>
        <v>7</v>
      </c>
      <c r="AW647" s="2">
        <v>1</v>
      </c>
      <c r="AX647" s="2">
        <v>3</v>
      </c>
      <c r="AY647" s="2">
        <v>1</v>
      </c>
      <c r="AZ647" s="2">
        <v>0</v>
      </c>
      <c r="BA647" s="2">
        <v>2</v>
      </c>
      <c r="BB647" s="2">
        <f t="shared" si="161"/>
        <v>4</v>
      </c>
      <c r="BC647" s="2">
        <f t="shared" si="162"/>
        <v>1</v>
      </c>
      <c r="BD647" s="2">
        <f t="shared" si="163"/>
        <v>2</v>
      </c>
      <c r="BF647" s="5"/>
    </row>
    <row r="648" spans="7:58" x14ac:dyDescent="0.35">
      <c r="G648" s="79" t="s">
        <v>3</v>
      </c>
      <c r="H648" s="82" t="s">
        <v>128</v>
      </c>
      <c r="I648" s="79" t="s">
        <v>116</v>
      </c>
      <c r="J648" s="79" t="s">
        <v>150</v>
      </c>
      <c r="K648" s="79" t="s">
        <v>120</v>
      </c>
      <c r="L648" s="79" t="s">
        <v>120</v>
      </c>
      <c r="M648" s="2" t="s">
        <v>67</v>
      </c>
      <c r="N648" s="2">
        <v>17</v>
      </c>
      <c r="O648" s="6">
        <f t="shared" si="165"/>
        <v>11</v>
      </c>
      <c r="P648" s="2">
        <v>1</v>
      </c>
      <c r="Q648" s="2">
        <v>1</v>
      </c>
      <c r="R648" s="2">
        <v>3</v>
      </c>
      <c r="S648" s="2">
        <v>6</v>
      </c>
      <c r="T648" s="2">
        <v>0</v>
      </c>
      <c r="U648" s="2">
        <f t="shared" si="170"/>
        <v>2</v>
      </c>
      <c r="V648" s="2">
        <f t="shared" si="171"/>
        <v>3</v>
      </c>
      <c r="W648" s="2">
        <f t="shared" si="172"/>
        <v>6</v>
      </c>
      <c r="Y648" s="5"/>
      <c r="Z648" s="6">
        <f t="shared" si="166"/>
        <v>8</v>
      </c>
      <c r="AA648" s="2">
        <v>1</v>
      </c>
      <c r="AB648" s="2">
        <v>2</v>
      </c>
      <c r="AC648" s="2">
        <v>0</v>
      </c>
      <c r="AD648" s="2">
        <v>5</v>
      </c>
      <c r="AE648" s="2">
        <v>0</v>
      </c>
      <c r="AF648" s="2">
        <f t="shared" si="173"/>
        <v>3</v>
      </c>
      <c r="AG648" s="2">
        <f t="shared" si="174"/>
        <v>0</v>
      </c>
      <c r="AH648" s="2">
        <f t="shared" si="175"/>
        <v>5</v>
      </c>
      <c r="AJ648" s="5"/>
      <c r="AK648" s="2">
        <f t="shared" si="164"/>
        <v>5</v>
      </c>
      <c r="AL648" s="2">
        <v>0</v>
      </c>
      <c r="AM648" s="2">
        <v>0</v>
      </c>
      <c r="AN648" s="2">
        <v>2</v>
      </c>
      <c r="AO648" s="2">
        <v>3</v>
      </c>
      <c r="AP648" s="2">
        <v>0</v>
      </c>
      <c r="AQ648" s="2">
        <f t="shared" si="167"/>
        <v>0</v>
      </c>
      <c r="AR648" s="2">
        <f t="shared" si="168"/>
        <v>2</v>
      </c>
      <c r="AS648" s="2">
        <f t="shared" si="169"/>
        <v>3</v>
      </c>
      <c r="AV648" s="6">
        <f t="shared" si="160"/>
        <v>7</v>
      </c>
      <c r="AW648" s="2">
        <v>1</v>
      </c>
      <c r="AX648" s="2">
        <v>2</v>
      </c>
      <c r="AY648" s="2">
        <v>2</v>
      </c>
      <c r="AZ648" s="2">
        <v>2</v>
      </c>
      <c r="BA648" s="2">
        <v>0</v>
      </c>
      <c r="BB648" s="2">
        <f t="shared" si="161"/>
        <v>3</v>
      </c>
      <c r="BC648" s="2">
        <f t="shared" si="162"/>
        <v>2</v>
      </c>
      <c r="BD648" s="2">
        <f t="shared" si="163"/>
        <v>2</v>
      </c>
      <c r="BF648" s="5"/>
    </row>
    <row r="649" spans="7:58" x14ac:dyDescent="0.35">
      <c r="G649" s="79" t="s">
        <v>3</v>
      </c>
      <c r="H649" s="82" t="s">
        <v>128</v>
      </c>
      <c r="I649" s="79" t="s">
        <v>116</v>
      </c>
      <c r="J649" s="79" t="s">
        <v>150</v>
      </c>
      <c r="K649" s="79" t="s">
        <v>120</v>
      </c>
      <c r="L649" s="79" t="s">
        <v>120</v>
      </c>
      <c r="M649" s="2" t="s">
        <v>67</v>
      </c>
      <c r="N649" s="2">
        <v>18</v>
      </c>
      <c r="O649" s="6">
        <f t="shared" si="165"/>
        <v>11</v>
      </c>
      <c r="P649" s="2">
        <v>2</v>
      </c>
      <c r="Q649" s="2">
        <v>2</v>
      </c>
      <c r="R649" s="2">
        <v>6</v>
      </c>
      <c r="S649" s="2">
        <v>1</v>
      </c>
      <c r="T649" s="2">
        <v>0</v>
      </c>
      <c r="U649" s="2">
        <f t="shared" si="170"/>
        <v>4</v>
      </c>
      <c r="V649" s="2">
        <f t="shared" si="171"/>
        <v>6</v>
      </c>
      <c r="W649" s="2">
        <f t="shared" si="172"/>
        <v>1</v>
      </c>
      <c r="Y649" s="5"/>
      <c r="Z649" s="6">
        <f t="shared" si="166"/>
        <v>8</v>
      </c>
      <c r="AA649" s="2">
        <v>3</v>
      </c>
      <c r="AB649" s="2">
        <v>2</v>
      </c>
      <c r="AC649" s="2">
        <v>2</v>
      </c>
      <c r="AD649" s="2">
        <v>0</v>
      </c>
      <c r="AE649" s="2">
        <v>1</v>
      </c>
      <c r="AF649" s="2">
        <f t="shared" si="173"/>
        <v>5</v>
      </c>
      <c r="AG649" s="2">
        <f t="shared" si="174"/>
        <v>2</v>
      </c>
      <c r="AH649" s="2">
        <f t="shared" si="175"/>
        <v>1</v>
      </c>
      <c r="AJ649" s="5"/>
      <c r="AK649" s="2">
        <f t="shared" si="164"/>
        <v>5</v>
      </c>
      <c r="AL649" s="2">
        <v>1</v>
      </c>
      <c r="AM649" s="2">
        <v>2</v>
      </c>
      <c r="AN649" s="2">
        <v>2</v>
      </c>
      <c r="AO649" s="2">
        <v>0</v>
      </c>
      <c r="AP649" s="2">
        <v>0</v>
      </c>
      <c r="AQ649" s="2">
        <f t="shared" si="167"/>
        <v>3</v>
      </c>
      <c r="AR649" s="2">
        <f t="shared" si="168"/>
        <v>2</v>
      </c>
      <c r="AS649" s="2">
        <f t="shared" si="169"/>
        <v>0</v>
      </c>
      <c r="AV649" s="6">
        <f t="shared" si="160"/>
        <v>7</v>
      </c>
      <c r="AW649" s="2">
        <v>3</v>
      </c>
      <c r="AX649" s="2">
        <v>3</v>
      </c>
      <c r="AY649" s="2">
        <v>0</v>
      </c>
      <c r="AZ649" s="2">
        <v>1</v>
      </c>
      <c r="BA649" s="2">
        <v>0</v>
      </c>
      <c r="BB649" s="2">
        <f t="shared" si="161"/>
        <v>6</v>
      </c>
      <c r="BC649" s="2">
        <f t="shared" si="162"/>
        <v>0</v>
      </c>
      <c r="BD649" s="2">
        <f t="shared" si="163"/>
        <v>1</v>
      </c>
      <c r="BF649" s="5"/>
    </row>
    <row r="650" spans="7:58" x14ac:dyDescent="0.35">
      <c r="G650" s="79" t="s">
        <v>3</v>
      </c>
      <c r="H650" s="82" t="s">
        <v>128</v>
      </c>
      <c r="I650" s="79" t="s">
        <v>116</v>
      </c>
      <c r="J650" s="79" t="s">
        <v>150</v>
      </c>
      <c r="K650" s="79" t="s">
        <v>120</v>
      </c>
      <c r="L650" s="79" t="s">
        <v>120</v>
      </c>
      <c r="M650" s="2" t="s">
        <v>76</v>
      </c>
      <c r="N650" s="2">
        <v>19</v>
      </c>
      <c r="O650" s="6">
        <f t="shared" si="165"/>
        <v>11</v>
      </c>
      <c r="P650" s="2">
        <v>3</v>
      </c>
      <c r="Q650" s="2">
        <v>2</v>
      </c>
      <c r="R650" s="2">
        <v>4</v>
      </c>
      <c r="S650" s="2">
        <v>2</v>
      </c>
      <c r="T650" s="2">
        <v>0</v>
      </c>
      <c r="U650" s="2">
        <f t="shared" si="170"/>
        <v>5</v>
      </c>
      <c r="V650" s="2">
        <f t="shared" si="171"/>
        <v>4</v>
      </c>
      <c r="W650" s="2">
        <f t="shared" si="172"/>
        <v>2</v>
      </c>
      <c r="Y650" s="5"/>
      <c r="Z650" s="6">
        <f t="shared" si="166"/>
        <v>8</v>
      </c>
      <c r="AA650" s="2">
        <v>1</v>
      </c>
      <c r="AB650" s="2">
        <v>3</v>
      </c>
      <c r="AC650" s="2">
        <v>3</v>
      </c>
      <c r="AD650" s="2">
        <v>1</v>
      </c>
      <c r="AE650" s="2">
        <v>0</v>
      </c>
      <c r="AF650" s="2">
        <f t="shared" si="173"/>
        <v>4</v>
      </c>
      <c r="AG650" s="2">
        <f t="shared" si="174"/>
        <v>3</v>
      </c>
      <c r="AH650" s="2">
        <f t="shared" si="175"/>
        <v>1</v>
      </c>
      <c r="AJ650" s="5"/>
      <c r="AK650" s="2">
        <f t="shared" si="164"/>
        <v>5</v>
      </c>
      <c r="AL650" s="2">
        <v>1</v>
      </c>
      <c r="AM650" s="2">
        <v>2</v>
      </c>
      <c r="AN650" s="2">
        <v>1</v>
      </c>
      <c r="AO650" s="2">
        <v>1</v>
      </c>
      <c r="AP650" s="2">
        <v>0</v>
      </c>
      <c r="AQ650" s="2">
        <f t="shared" si="167"/>
        <v>3</v>
      </c>
      <c r="AR650" s="2">
        <f t="shared" si="168"/>
        <v>1</v>
      </c>
      <c r="AS650" s="2">
        <f t="shared" si="169"/>
        <v>1</v>
      </c>
      <c r="AV650" s="6">
        <f t="shared" si="160"/>
        <v>7</v>
      </c>
      <c r="AW650" s="2">
        <v>3</v>
      </c>
      <c r="AX650" s="2">
        <v>3</v>
      </c>
      <c r="AY650" s="2">
        <v>1</v>
      </c>
      <c r="AZ650" s="2">
        <v>0</v>
      </c>
      <c r="BA650" s="2">
        <v>0</v>
      </c>
      <c r="BB650" s="2">
        <f t="shared" si="161"/>
        <v>6</v>
      </c>
      <c r="BC650" s="2">
        <f t="shared" si="162"/>
        <v>1</v>
      </c>
      <c r="BD650" s="2">
        <f t="shared" si="163"/>
        <v>0</v>
      </c>
      <c r="BF650" s="5"/>
    </row>
    <row r="651" spans="7:58" x14ac:dyDescent="0.35">
      <c r="G651" s="79" t="s">
        <v>3</v>
      </c>
      <c r="H651" s="82" t="s">
        <v>128</v>
      </c>
      <c r="I651" s="79" t="s">
        <v>116</v>
      </c>
      <c r="J651" s="79" t="s">
        <v>150</v>
      </c>
      <c r="K651" s="79" t="s">
        <v>120</v>
      </c>
      <c r="L651" s="79" t="s">
        <v>120</v>
      </c>
      <c r="M651" s="2" t="s">
        <v>76</v>
      </c>
      <c r="N651" s="2">
        <v>20</v>
      </c>
      <c r="O651" s="6">
        <f t="shared" si="165"/>
        <v>11</v>
      </c>
      <c r="P651" s="2">
        <v>2</v>
      </c>
      <c r="Q651" s="2">
        <v>3</v>
      </c>
      <c r="R651" s="2">
        <v>4</v>
      </c>
      <c r="S651" s="2">
        <v>2</v>
      </c>
      <c r="T651" s="2">
        <v>0</v>
      </c>
      <c r="U651" s="2">
        <f t="shared" si="170"/>
        <v>5</v>
      </c>
      <c r="V651" s="2">
        <f t="shared" si="171"/>
        <v>4</v>
      </c>
      <c r="W651" s="2">
        <f t="shared" si="172"/>
        <v>2</v>
      </c>
      <c r="Y651" s="5"/>
      <c r="Z651" s="6">
        <f t="shared" si="166"/>
        <v>8</v>
      </c>
      <c r="AA651" s="2">
        <v>2</v>
      </c>
      <c r="AB651" s="2">
        <v>0</v>
      </c>
      <c r="AC651" s="2">
        <v>4</v>
      </c>
      <c r="AD651" s="2">
        <v>1</v>
      </c>
      <c r="AE651" s="2">
        <v>1</v>
      </c>
      <c r="AF651" s="2">
        <f t="shared" si="173"/>
        <v>2</v>
      </c>
      <c r="AG651" s="2">
        <f t="shared" si="174"/>
        <v>4</v>
      </c>
      <c r="AH651" s="2">
        <f t="shared" si="175"/>
        <v>2</v>
      </c>
      <c r="AJ651" s="5"/>
      <c r="AK651" s="2">
        <f t="shared" si="164"/>
        <v>5</v>
      </c>
      <c r="AL651" s="2">
        <v>1</v>
      </c>
      <c r="AM651" s="2">
        <v>1</v>
      </c>
      <c r="AN651" s="2">
        <v>2</v>
      </c>
      <c r="AO651" s="2">
        <v>1</v>
      </c>
      <c r="AP651" s="2">
        <v>0</v>
      </c>
      <c r="AQ651" s="2">
        <f t="shared" si="167"/>
        <v>2</v>
      </c>
      <c r="AR651" s="2">
        <f t="shared" si="168"/>
        <v>2</v>
      </c>
      <c r="AS651" s="2">
        <f t="shared" si="169"/>
        <v>1</v>
      </c>
      <c r="AV651" s="6">
        <f t="shared" si="160"/>
        <v>7</v>
      </c>
      <c r="AW651" s="2">
        <v>3</v>
      </c>
      <c r="AX651" s="2">
        <v>1</v>
      </c>
      <c r="AY651" s="2">
        <v>2</v>
      </c>
      <c r="AZ651" s="2">
        <v>1</v>
      </c>
      <c r="BA651" s="2">
        <v>0</v>
      </c>
      <c r="BB651" s="2">
        <f t="shared" si="161"/>
        <v>4</v>
      </c>
      <c r="BC651" s="2">
        <f t="shared" si="162"/>
        <v>2</v>
      </c>
      <c r="BD651" s="2">
        <f t="shared" si="163"/>
        <v>1</v>
      </c>
      <c r="BF651" s="5"/>
    </row>
    <row r="652" spans="7:58" x14ac:dyDescent="0.35">
      <c r="G652" s="79" t="s">
        <v>3</v>
      </c>
      <c r="H652" s="82" t="s">
        <v>128</v>
      </c>
      <c r="I652" s="79" t="s">
        <v>116</v>
      </c>
      <c r="J652" s="79" t="s">
        <v>150</v>
      </c>
      <c r="K652" s="79" t="s">
        <v>120</v>
      </c>
      <c r="L652" s="79" t="s">
        <v>120</v>
      </c>
      <c r="M652" s="2" t="s">
        <v>76</v>
      </c>
      <c r="N652" s="2">
        <v>21</v>
      </c>
      <c r="O652" s="6">
        <f t="shared" si="165"/>
        <v>11</v>
      </c>
      <c r="P652" s="2">
        <v>3</v>
      </c>
      <c r="Q652" s="2">
        <v>3</v>
      </c>
      <c r="R652" s="2">
        <v>3</v>
      </c>
      <c r="S652" s="2">
        <v>2</v>
      </c>
      <c r="T652" s="2">
        <v>0</v>
      </c>
      <c r="U652" s="2">
        <f t="shared" si="170"/>
        <v>6</v>
      </c>
      <c r="V652" s="2">
        <f t="shared" si="171"/>
        <v>3</v>
      </c>
      <c r="W652" s="2">
        <f t="shared" si="172"/>
        <v>2</v>
      </c>
      <c r="Y652" s="5"/>
      <c r="Z652" s="6">
        <f t="shared" si="166"/>
        <v>8</v>
      </c>
      <c r="AA652" s="2">
        <v>2</v>
      </c>
      <c r="AB652" s="2">
        <v>1</v>
      </c>
      <c r="AC652" s="2">
        <v>3</v>
      </c>
      <c r="AD652" s="2">
        <v>0</v>
      </c>
      <c r="AE652" s="2">
        <v>2</v>
      </c>
      <c r="AF652" s="2">
        <f t="shared" si="173"/>
        <v>3</v>
      </c>
      <c r="AG652" s="2">
        <f t="shared" si="174"/>
        <v>3</v>
      </c>
      <c r="AH652" s="2">
        <f t="shared" si="175"/>
        <v>2</v>
      </c>
      <c r="AJ652" s="5"/>
      <c r="AK652" s="2">
        <f t="shared" si="164"/>
        <v>5</v>
      </c>
      <c r="AL652" s="2">
        <v>1</v>
      </c>
      <c r="AM652" s="2">
        <v>1</v>
      </c>
      <c r="AN652" s="2">
        <v>2</v>
      </c>
      <c r="AO652" s="2">
        <v>1</v>
      </c>
      <c r="AP652" s="2">
        <v>0</v>
      </c>
      <c r="AQ652" s="2">
        <f t="shared" si="167"/>
        <v>2</v>
      </c>
      <c r="AR652" s="2">
        <f t="shared" si="168"/>
        <v>2</v>
      </c>
      <c r="AS652" s="2">
        <f t="shared" si="169"/>
        <v>1</v>
      </c>
      <c r="AV652" s="6">
        <f t="shared" si="160"/>
        <v>7</v>
      </c>
      <c r="AW652" s="2">
        <v>3</v>
      </c>
      <c r="AX652" s="2">
        <v>1</v>
      </c>
      <c r="AY652" s="2">
        <v>3</v>
      </c>
      <c r="AZ652" s="2">
        <v>0</v>
      </c>
      <c r="BA652" s="2">
        <v>0</v>
      </c>
      <c r="BB652" s="2">
        <f t="shared" si="161"/>
        <v>4</v>
      </c>
      <c r="BC652" s="2">
        <f t="shared" si="162"/>
        <v>3</v>
      </c>
      <c r="BD652" s="2">
        <f t="shared" si="163"/>
        <v>0</v>
      </c>
      <c r="BF652" s="5"/>
    </row>
    <row r="653" spans="7:58" x14ac:dyDescent="0.35">
      <c r="G653" s="79" t="s">
        <v>3</v>
      </c>
      <c r="H653" s="82" t="s">
        <v>128</v>
      </c>
      <c r="I653" s="79" t="s">
        <v>116</v>
      </c>
      <c r="J653" s="79" t="s">
        <v>150</v>
      </c>
      <c r="K653" s="79" t="s">
        <v>120</v>
      </c>
      <c r="L653" s="79" t="s">
        <v>120</v>
      </c>
      <c r="M653" s="2" t="s">
        <v>76</v>
      </c>
      <c r="N653" s="2">
        <v>22</v>
      </c>
      <c r="O653" s="6">
        <f t="shared" si="165"/>
        <v>11</v>
      </c>
      <c r="P653" s="2">
        <v>5</v>
      </c>
      <c r="Q653" s="2">
        <v>3</v>
      </c>
      <c r="R653" s="2">
        <v>3</v>
      </c>
      <c r="S653" s="2">
        <v>0</v>
      </c>
      <c r="T653" s="2">
        <v>0</v>
      </c>
      <c r="U653" s="2">
        <f t="shared" si="170"/>
        <v>8</v>
      </c>
      <c r="V653" s="2">
        <f t="shared" si="171"/>
        <v>3</v>
      </c>
      <c r="W653" s="2">
        <f t="shared" si="172"/>
        <v>0</v>
      </c>
      <c r="Y653" s="5"/>
      <c r="Z653" s="6">
        <f t="shared" si="166"/>
        <v>8</v>
      </c>
      <c r="AA653" s="2">
        <v>4</v>
      </c>
      <c r="AB653" s="2">
        <v>3</v>
      </c>
      <c r="AC653" s="2">
        <v>0</v>
      </c>
      <c r="AD653" s="2">
        <v>1</v>
      </c>
      <c r="AE653" s="2">
        <v>0</v>
      </c>
      <c r="AF653" s="2">
        <f t="shared" si="173"/>
        <v>7</v>
      </c>
      <c r="AG653" s="2">
        <f t="shared" si="174"/>
        <v>0</v>
      </c>
      <c r="AH653" s="2">
        <f t="shared" si="175"/>
        <v>1</v>
      </c>
      <c r="AJ653" s="5"/>
      <c r="AK653" s="2">
        <f t="shared" si="164"/>
        <v>5</v>
      </c>
      <c r="AL653" s="2">
        <v>2</v>
      </c>
      <c r="AM653" s="2">
        <v>3</v>
      </c>
      <c r="AN653" s="2">
        <v>0</v>
      </c>
      <c r="AO653" s="2">
        <v>0</v>
      </c>
      <c r="AP653" s="2">
        <v>0</v>
      </c>
      <c r="AQ653" s="2">
        <f t="shared" si="167"/>
        <v>5</v>
      </c>
      <c r="AR653" s="2">
        <f t="shared" si="168"/>
        <v>0</v>
      </c>
      <c r="AS653" s="2">
        <f t="shared" si="169"/>
        <v>0</v>
      </c>
      <c r="AV653" s="6">
        <f t="shared" si="160"/>
        <v>7</v>
      </c>
      <c r="AW653" s="2">
        <v>5</v>
      </c>
      <c r="AX653" s="2">
        <v>1</v>
      </c>
      <c r="AY653" s="2">
        <v>1</v>
      </c>
      <c r="AZ653" s="2">
        <v>0</v>
      </c>
      <c r="BA653" s="2">
        <v>0</v>
      </c>
      <c r="BB653" s="2">
        <f t="shared" si="161"/>
        <v>6</v>
      </c>
      <c r="BC653" s="2">
        <f t="shared" si="162"/>
        <v>1</v>
      </c>
      <c r="BD653" s="2">
        <f t="shared" si="163"/>
        <v>0</v>
      </c>
      <c r="BF653" s="5"/>
    </row>
    <row r="654" spans="7:58" x14ac:dyDescent="0.35">
      <c r="G654" s="79" t="s">
        <v>3</v>
      </c>
      <c r="H654" s="82" t="s">
        <v>128</v>
      </c>
      <c r="I654" s="79" t="s">
        <v>116</v>
      </c>
      <c r="J654" s="79" t="s">
        <v>150</v>
      </c>
      <c r="K654" s="79" t="s">
        <v>120</v>
      </c>
      <c r="L654" s="79" t="s">
        <v>120</v>
      </c>
      <c r="M654" s="2" t="s">
        <v>76</v>
      </c>
      <c r="N654" s="2">
        <v>23</v>
      </c>
      <c r="O654" s="6">
        <f t="shared" si="165"/>
        <v>11</v>
      </c>
      <c r="P654" s="2">
        <v>3</v>
      </c>
      <c r="Q654" s="2">
        <v>3</v>
      </c>
      <c r="R654" s="2">
        <v>3</v>
      </c>
      <c r="S654" s="2">
        <v>2</v>
      </c>
      <c r="T654" s="2">
        <v>0</v>
      </c>
      <c r="U654" s="2">
        <f t="shared" si="170"/>
        <v>6</v>
      </c>
      <c r="V654" s="2">
        <f t="shared" si="171"/>
        <v>3</v>
      </c>
      <c r="W654" s="2">
        <f t="shared" si="172"/>
        <v>2</v>
      </c>
      <c r="Y654" s="5"/>
      <c r="Z654" s="6">
        <f t="shared" si="166"/>
        <v>8</v>
      </c>
      <c r="AA654" s="2">
        <v>2</v>
      </c>
      <c r="AB654" s="2">
        <v>3</v>
      </c>
      <c r="AC654" s="2">
        <v>1</v>
      </c>
      <c r="AD654" s="2">
        <v>2</v>
      </c>
      <c r="AE654" s="2">
        <v>0</v>
      </c>
      <c r="AF654" s="2">
        <f t="shared" si="173"/>
        <v>5</v>
      </c>
      <c r="AG654" s="2">
        <f t="shared" si="174"/>
        <v>1</v>
      </c>
      <c r="AH654" s="2">
        <f t="shared" si="175"/>
        <v>2</v>
      </c>
      <c r="AJ654" s="5"/>
      <c r="AK654" s="2">
        <f t="shared" si="164"/>
        <v>5</v>
      </c>
      <c r="AL654" s="2">
        <v>1</v>
      </c>
      <c r="AM654" s="2">
        <v>1</v>
      </c>
      <c r="AN654" s="2">
        <v>3</v>
      </c>
      <c r="AO654" s="2">
        <v>0</v>
      </c>
      <c r="AP654" s="2">
        <v>0</v>
      </c>
      <c r="AQ654" s="2">
        <f t="shared" si="167"/>
        <v>2</v>
      </c>
      <c r="AR654" s="2">
        <f t="shared" si="168"/>
        <v>3</v>
      </c>
      <c r="AS654" s="2">
        <f t="shared" si="169"/>
        <v>0</v>
      </c>
      <c r="AV654" s="6">
        <f t="shared" si="160"/>
        <v>7</v>
      </c>
      <c r="AW654" s="2">
        <v>3</v>
      </c>
      <c r="AX654" s="2">
        <v>1</v>
      </c>
      <c r="AY654" s="2">
        <v>3</v>
      </c>
      <c r="AZ654" s="2">
        <v>0</v>
      </c>
      <c r="BA654" s="2">
        <v>0</v>
      </c>
      <c r="BB654" s="2">
        <f t="shared" si="161"/>
        <v>4</v>
      </c>
      <c r="BC654" s="2">
        <f t="shared" si="162"/>
        <v>3</v>
      </c>
      <c r="BD654" s="2">
        <f t="shared" si="163"/>
        <v>0</v>
      </c>
      <c r="BF654" s="5"/>
    </row>
    <row r="655" spans="7:58" x14ac:dyDescent="0.35">
      <c r="G655" s="79" t="s">
        <v>3</v>
      </c>
      <c r="H655" s="82" t="s">
        <v>128</v>
      </c>
      <c r="I655" s="79" t="s">
        <v>116</v>
      </c>
      <c r="J655" s="79" t="s">
        <v>150</v>
      </c>
      <c r="K655" s="79" t="s">
        <v>120</v>
      </c>
      <c r="L655" s="79" t="s">
        <v>120</v>
      </c>
      <c r="M655" s="2" t="s">
        <v>76</v>
      </c>
      <c r="N655" s="2">
        <v>24</v>
      </c>
      <c r="O655" s="6">
        <f t="shared" si="165"/>
        <v>11</v>
      </c>
      <c r="P655" s="2">
        <v>2</v>
      </c>
      <c r="Q655" s="2">
        <v>5</v>
      </c>
      <c r="R655" s="2">
        <v>1</v>
      </c>
      <c r="S655" s="2">
        <v>1</v>
      </c>
      <c r="T655" s="2">
        <v>2</v>
      </c>
      <c r="U655" s="2">
        <f t="shared" si="170"/>
        <v>7</v>
      </c>
      <c r="V655" s="2">
        <f t="shared" si="171"/>
        <v>1</v>
      </c>
      <c r="W655" s="2">
        <f t="shared" si="172"/>
        <v>3</v>
      </c>
      <c r="Y655" s="5"/>
      <c r="Z655" s="6">
        <f t="shared" si="166"/>
        <v>8</v>
      </c>
      <c r="AA655" s="2">
        <v>2</v>
      </c>
      <c r="AB655" s="2">
        <v>2</v>
      </c>
      <c r="AC655" s="2">
        <v>2</v>
      </c>
      <c r="AD655" s="2">
        <v>1</v>
      </c>
      <c r="AE655" s="2">
        <v>1</v>
      </c>
      <c r="AF655" s="2">
        <f t="shared" si="173"/>
        <v>4</v>
      </c>
      <c r="AG655" s="2">
        <f t="shared" si="174"/>
        <v>2</v>
      </c>
      <c r="AH655" s="2">
        <f t="shared" si="175"/>
        <v>2</v>
      </c>
      <c r="AJ655" s="5"/>
      <c r="AK655" s="2">
        <f t="shared" si="164"/>
        <v>5</v>
      </c>
      <c r="AL655" s="2">
        <v>1</v>
      </c>
      <c r="AM655" s="2">
        <v>0</v>
      </c>
      <c r="AN655" s="2">
        <v>2</v>
      </c>
      <c r="AO655" s="2">
        <v>2</v>
      </c>
      <c r="AP655" s="2">
        <v>0</v>
      </c>
      <c r="AQ655" s="2">
        <f t="shared" si="167"/>
        <v>1</v>
      </c>
      <c r="AR655" s="2">
        <f t="shared" si="168"/>
        <v>2</v>
      </c>
      <c r="AS655" s="2">
        <f t="shared" si="169"/>
        <v>2</v>
      </c>
      <c r="AV655" s="6">
        <f t="shared" si="160"/>
        <v>7</v>
      </c>
      <c r="AW655" s="2">
        <v>3</v>
      </c>
      <c r="AX655" s="2">
        <v>1</v>
      </c>
      <c r="AY655" s="2">
        <v>2</v>
      </c>
      <c r="AZ655" s="2">
        <v>1</v>
      </c>
      <c r="BA655" s="2">
        <v>0</v>
      </c>
      <c r="BB655" s="2">
        <f t="shared" si="161"/>
        <v>4</v>
      </c>
      <c r="BC655" s="2">
        <f t="shared" si="162"/>
        <v>2</v>
      </c>
      <c r="BD655" s="2">
        <f t="shared" si="163"/>
        <v>1</v>
      </c>
      <c r="BF655" s="5"/>
    </row>
    <row r="656" spans="7:58" x14ac:dyDescent="0.35">
      <c r="G656" s="79" t="s">
        <v>3</v>
      </c>
      <c r="H656" s="82" t="s">
        <v>128</v>
      </c>
      <c r="I656" s="79" t="s">
        <v>116</v>
      </c>
      <c r="J656" s="79" t="s">
        <v>150</v>
      </c>
      <c r="K656" s="79" t="s">
        <v>120</v>
      </c>
      <c r="L656" s="79" t="s">
        <v>120</v>
      </c>
      <c r="M656" s="2" t="s">
        <v>76</v>
      </c>
      <c r="N656" s="2">
        <v>25</v>
      </c>
      <c r="O656" s="6">
        <f t="shared" si="165"/>
        <v>11</v>
      </c>
      <c r="P656" s="2">
        <v>3</v>
      </c>
      <c r="Q656" s="2">
        <v>4</v>
      </c>
      <c r="R656" s="2">
        <v>2</v>
      </c>
      <c r="S656" s="2">
        <v>2</v>
      </c>
      <c r="T656" s="2">
        <v>0</v>
      </c>
      <c r="U656" s="2">
        <f t="shared" si="170"/>
        <v>7</v>
      </c>
      <c r="V656" s="2">
        <f t="shared" si="171"/>
        <v>2</v>
      </c>
      <c r="W656" s="2">
        <f t="shared" si="172"/>
        <v>2</v>
      </c>
      <c r="Y656" s="5"/>
      <c r="Z656" s="6">
        <f t="shared" si="166"/>
        <v>8</v>
      </c>
      <c r="AA656" s="2">
        <v>2</v>
      </c>
      <c r="AB656" s="2">
        <v>3</v>
      </c>
      <c r="AC656" s="2">
        <v>1</v>
      </c>
      <c r="AD656" s="2">
        <v>2</v>
      </c>
      <c r="AE656" s="2">
        <v>0</v>
      </c>
      <c r="AF656" s="2">
        <f t="shared" si="173"/>
        <v>5</v>
      </c>
      <c r="AG656" s="2">
        <f t="shared" si="174"/>
        <v>1</v>
      </c>
      <c r="AH656" s="2">
        <f t="shared" si="175"/>
        <v>2</v>
      </c>
      <c r="AJ656" s="5"/>
      <c r="AK656" s="2">
        <f t="shared" si="164"/>
        <v>5</v>
      </c>
      <c r="AL656" s="2">
        <v>1</v>
      </c>
      <c r="AM656" s="2">
        <v>0</v>
      </c>
      <c r="AN656" s="2">
        <v>3</v>
      </c>
      <c r="AO656" s="2">
        <v>1</v>
      </c>
      <c r="AP656" s="2">
        <v>0</v>
      </c>
      <c r="AQ656" s="2">
        <f t="shared" si="167"/>
        <v>1</v>
      </c>
      <c r="AR656" s="2">
        <f t="shared" si="168"/>
        <v>3</v>
      </c>
      <c r="AS656" s="2">
        <f t="shared" si="169"/>
        <v>1</v>
      </c>
      <c r="AV656" s="6">
        <f t="shared" si="160"/>
        <v>7</v>
      </c>
      <c r="AW656" s="2">
        <v>4</v>
      </c>
      <c r="AX656" s="2">
        <v>0</v>
      </c>
      <c r="AY656" s="2">
        <v>2</v>
      </c>
      <c r="AZ656" s="2">
        <v>1</v>
      </c>
      <c r="BA656" s="2">
        <v>0</v>
      </c>
      <c r="BB656" s="2">
        <f t="shared" si="161"/>
        <v>4</v>
      </c>
      <c r="BC656" s="2">
        <f t="shared" si="162"/>
        <v>2</v>
      </c>
      <c r="BD656" s="2">
        <f t="shared" si="163"/>
        <v>1</v>
      </c>
      <c r="BF656" s="5"/>
    </row>
    <row r="657" spans="7:58" x14ac:dyDescent="0.35">
      <c r="G657" s="79" t="s">
        <v>3</v>
      </c>
      <c r="H657" s="82" t="s">
        <v>128</v>
      </c>
      <c r="I657" s="79" t="s">
        <v>116</v>
      </c>
      <c r="J657" s="79" t="s">
        <v>150</v>
      </c>
      <c r="K657" s="79" t="s">
        <v>120</v>
      </c>
      <c r="L657" s="79" t="s">
        <v>120</v>
      </c>
      <c r="M657" s="2" t="s">
        <v>76</v>
      </c>
      <c r="N657" s="2">
        <v>26</v>
      </c>
      <c r="O657" s="6">
        <f t="shared" si="165"/>
        <v>11</v>
      </c>
      <c r="P657" s="2">
        <v>3</v>
      </c>
      <c r="Q657" s="2">
        <v>4</v>
      </c>
      <c r="R657" s="2">
        <v>1</v>
      </c>
      <c r="S657" s="2">
        <v>2</v>
      </c>
      <c r="T657" s="2">
        <v>1</v>
      </c>
      <c r="U657" s="2">
        <f t="shared" si="170"/>
        <v>7</v>
      </c>
      <c r="V657" s="2">
        <f t="shared" si="171"/>
        <v>1</v>
      </c>
      <c r="W657" s="2">
        <f t="shared" si="172"/>
        <v>3</v>
      </c>
      <c r="Y657" s="5"/>
      <c r="Z657" s="6">
        <f t="shared" si="166"/>
        <v>8</v>
      </c>
      <c r="AA657" s="2">
        <v>3</v>
      </c>
      <c r="AB657" s="2">
        <v>0</v>
      </c>
      <c r="AC657" s="2">
        <v>3</v>
      </c>
      <c r="AD657" s="2">
        <v>2</v>
      </c>
      <c r="AE657" s="2">
        <v>0</v>
      </c>
      <c r="AF657" s="2">
        <f t="shared" si="173"/>
        <v>3</v>
      </c>
      <c r="AG657" s="2">
        <f t="shared" si="174"/>
        <v>3</v>
      </c>
      <c r="AH657" s="2">
        <f t="shared" si="175"/>
        <v>2</v>
      </c>
      <c r="AJ657" s="5"/>
      <c r="AK657" s="2">
        <f t="shared" si="164"/>
        <v>5</v>
      </c>
      <c r="AL657" s="2">
        <v>1</v>
      </c>
      <c r="AM657" s="2">
        <v>0</v>
      </c>
      <c r="AN657" s="2">
        <v>3</v>
      </c>
      <c r="AO657" s="2">
        <v>1</v>
      </c>
      <c r="AP657" s="2">
        <v>0</v>
      </c>
      <c r="AQ657" s="2">
        <f t="shared" si="167"/>
        <v>1</v>
      </c>
      <c r="AR657" s="2">
        <f t="shared" si="168"/>
        <v>3</v>
      </c>
      <c r="AS657" s="2">
        <f t="shared" si="169"/>
        <v>1</v>
      </c>
      <c r="AV657" s="6">
        <f t="shared" si="160"/>
        <v>7</v>
      </c>
      <c r="AW657" s="2">
        <v>3</v>
      </c>
      <c r="AX657" s="2">
        <v>1</v>
      </c>
      <c r="AY657" s="2">
        <v>3</v>
      </c>
      <c r="AZ657" s="2">
        <v>0</v>
      </c>
      <c r="BA657" s="2">
        <v>0</v>
      </c>
      <c r="BB657" s="2">
        <f t="shared" si="161"/>
        <v>4</v>
      </c>
      <c r="BC657" s="2">
        <f t="shared" si="162"/>
        <v>3</v>
      </c>
      <c r="BD657" s="2">
        <f t="shared" si="163"/>
        <v>0</v>
      </c>
      <c r="BF657" s="5"/>
    </row>
    <row r="658" spans="7:58" x14ac:dyDescent="0.35">
      <c r="G658" s="79" t="s">
        <v>3</v>
      </c>
      <c r="H658" s="82" t="s">
        <v>128</v>
      </c>
      <c r="I658" s="79" t="s">
        <v>116</v>
      </c>
      <c r="J658" s="79" t="s">
        <v>150</v>
      </c>
      <c r="K658" s="79" t="s">
        <v>120</v>
      </c>
      <c r="L658" s="79" t="s">
        <v>120</v>
      </c>
      <c r="M658" s="2" t="s">
        <v>76</v>
      </c>
      <c r="N658" s="2">
        <v>27</v>
      </c>
      <c r="O658" s="6">
        <f t="shared" si="165"/>
        <v>11</v>
      </c>
      <c r="P658" s="2">
        <v>2</v>
      </c>
      <c r="Q658" s="2">
        <v>6</v>
      </c>
      <c r="R658" s="2">
        <v>1</v>
      </c>
      <c r="S658" s="2">
        <v>2</v>
      </c>
      <c r="T658" s="2">
        <v>0</v>
      </c>
      <c r="U658" s="2">
        <f t="shared" si="170"/>
        <v>8</v>
      </c>
      <c r="V658" s="2">
        <f t="shared" si="171"/>
        <v>1</v>
      </c>
      <c r="W658" s="2">
        <f t="shared" si="172"/>
        <v>2</v>
      </c>
      <c r="Y658" s="5"/>
      <c r="Z658" s="6">
        <f t="shared" si="166"/>
        <v>8</v>
      </c>
      <c r="AA658" s="2">
        <v>2</v>
      </c>
      <c r="AB658" s="2">
        <v>3</v>
      </c>
      <c r="AC658" s="2">
        <v>1</v>
      </c>
      <c r="AD658" s="2">
        <v>2</v>
      </c>
      <c r="AE658" s="2">
        <v>0</v>
      </c>
      <c r="AF658" s="2">
        <f t="shared" si="173"/>
        <v>5</v>
      </c>
      <c r="AG658" s="2">
        <f t="shared" si="174"/>
        <v>1</v>
      </c>
      <c r="AH658" s="2">
        <f t="shared" si="175"/>
        <v>2</v>
      </c>
      <c r="AJ658" s="5"/>
      <c r="AK658" s="2">
        <f t="shared" si="164"/>
        <v>5</v>
      </c>
      <c r="AL658" s="2">
        <v>1</v>
      </c>
      <c r="AM658" s="2">
        <v>2</v>
      </c>
      <c r="AN658" s="2">
        <v>2</v>
      </c>
      <c r="AO658" s="2">
        <v>0</v>
      </c>
      <c r="AP658" s="2">
        <v>0</v>
      </c>
      <c r="AQ658" s="2">
        <f t="shared" si="167"/>
        <v>3</v>
      </c>
      <c r="AR658" s="2">
        <f t="shared" si="168"/>
        <v>2</v>
      </c>
      <c r="AS658" s="2">
        <f t="shared" si="169"/>
        <v>0</v>
      </c>
      <c r="AV658" s="6">
        <f t="shared" si="160"/>
        <v>7</v>
      </c>
      <c r="AW658" s="2">
        <v>2</v>
      </c>
      <c r="AX658" s="2">
        <v>2</v>
      </c>
      <c r="AY658" s="2">
        <v>3</v>
      </c>
      <c r="AZ658" s="2">
        <v>0</v>
      </c>
      <c r="BA658" s="2">
        <v>0</v>
      </c>
      <c r="BB658" s="2">
        <f t="shared" si="161"/>
        <v>4</v>
      </c>
      <c r="BC658" s="2">
        <f t="shared" si="162"/>
        <v>3</v>
      </c>
      <c r="BD658" s="2">
        <f t="shared" si="163"/>
        <v>0</v>
      </c>
      <c r="BF658" s="5"/>
    </row>
    <row r="659" spans="7:58" x14ac:dyDescent="0.35">
      <c r="G659" s="79" t="s">
        <v>3</v>
      </c>
      <c r="H659" s="82" t="s">
        <v>128</v>
      </c>
      <c r="I659" s="79" t="s">
        <v>116</v>
      </c>
      <c r="J659" s="79" t="s">
        <v>150</v>
      </c>
      <c r="K659" s="79" t="s">
        <v>120</v>
      </c>
      <c r="L659" s="79" t="s">
        <v>120</v>
      </c>
      <c r="M659" s="2" t="s">
        <v>76</v>
      </c>
      <c r="N659" s="2">
        <v>28</v>
      </c>
      <c r="O659" s="6">
        <f t="shared" si="165"/>
        <v>11</v>
      </c>
      <c r="P659" s="2">
        <v>5</v>
      </c>
      <c r="Q659" s="2">
        <v>5</v>
      </c>
      <c r="R659" s="2">
        <v>1</v>
      </c>
      <c r="S659" s="2">
        <v>0</v>
      </c>
      <c r="T659" s="2">
        <v>0</v>
      </c>
      <c r="U659" s="2">
        <f t="shared" si="170"/>
        <v>10</v>
      </c>
      <c r="V659" s="2">
        <f t="shared" si="171"/>
        <v>1</v>
      </c>
      <c r="W659" s="2">
        <f t="shared" si="172"/>
        <v>0</v>
      </c>
      <c r="Y659" s="5"/>
      <c r="Z659" s="6">
        <f t="shared" si="166"/>
        <v>8</v>
      </c>
      <c r="AA659" s="2">
        <v>6</v>
      </c>
      <c r="AB659" s="2">
        <v>1</v>
      </c>
      <c r="AC659" s="2">
        <v>1</v>
      </c>
      <c r="AD659" s="2">
        <v>0</v>
      </c>
      <c r="AE659" s="2">
        <v>0</v>
      </c>
      <c r="AF659" s="2">
        <f t="shared" si="173"/>
        <v>7</v>
      </c>
      <c r="AG659" s="2">
        <f t="shared" si="174"/>
        <v>1</v>
      </c>
      <c r="AH659" s="2">
        <f t="shared" si="175"/>
        <v>0</v>
      </c>
      <c r="AJ659" s="5"/>
      <c r="AK659" s="2">
        <f t="shared" si="164"/>
        <v>5</v>
      </c>
      <c r="AL659" s="2">
        <v>2</v>
      </c>
      <c r="AM659" s="2">
        <v>1</v>
      </c>
      <c r="AN659" s="2">
        <v>2</v>
      </c>
      <c r="AO659" s="2">
        <v>0</v>
      </c>
      <c r="AP659" s="2">
        <v>0</v>
      </c>
      <c r="AQ659" s="2">
        <f t="shared" si="167"/>
        <v>3</v>
      </c>
      <c r="AR659" s="2">
        <f t="shared" si="168"/>
        <v>2</v>
      </c>
      <c r="AS659" s="2">
        <f t="shared" si="169"/>
        <v>0</v>
      </c>
      <c r="AV659" s="6">
        <f t="shared" si="160"/>
        <v>7</v>
      </c>
      <c r="AW659" s="2">
        <v>4</v>
      </c>
      <c r="AX659" s="2">
        <v>1</v>
      </c>
      <c r="AY659" s="2">
        <v>2</v>
      </c>
      <c r="AZ659" s="2">
        <v>0</v>
      </c>
      <c r="BA659" s="2">
        <v>0</v>
      </c>
      <c r="BB659" s="2">
        <f t="shared" si="161"/>
        <v>5</v>
      </c>
      <c r="BC659" s="2">
        <f t="shared" si="162"/>
        <v>2</v>
      </c>
      <c r="BD659" s="2">
        <f t="shared" si="163"/>
        <v>0</v>
      </c>
      <c r="BF659" s="5"/>
    </row>
    <row r="660" spans="7:58" x14ac:dyDescent="0.35">
      <c r="G660" s="79" t="s">
        <v>3</v>
      </c>
      <c r="H660" s="82" t="s">
        <v>128</v>
      </c>
      <c r="I660" s="79" t="s">
        <v>116</v>
      </c>
      <c r="J660" s="79" t="s">
        <v>150</v>
      </c>
      <c r="K660" s="79" t="s">
        <v>120</v>
      </c>
      <c r="L660" s="79" t="s">
        <v>120</v>
      </c>
      <c r="M660" s="2" t="s">
        <v>76</v>
      </c>
      <c r="N660" s="2">
        <v>29</v>
      </c>
      <c r="O660" s="6">
        <f t="shared" si="165"/>
        <v>11</v>
      </c>
      <c r="P660" s="2">
        <v>1</v>
      </c>
      <c r="Q660" s="2">
        <v>5</v>
      </c>
      <c r="R660" s="2">
        <v>2</v>
      </c>
      <c r="S660" s="2">
        <v>3</v>
      </c>
      <c r="T660" s="2">
        <v>0</v>
      </c>
      <c r="U660" s="2">
        <f t="shared" si="170"/>
        <v>6</v>
      </c>
      <c r="V660" s="2">
        <f t="shared" si="171"/>
        <v>2</v>
      </c>
      <c r="W660" s="2">
        <f t="shared" si="172"/>
        <v>3</v>
      </c>
      <c r="Y660" s="5"/>
      <c r="Z660" s="6">
        <f t="shared" si="166"/>
        <v>8</v>
      </c>
      <c r="AA660" s="2">
        <v>0</v>
      </c>
      <c r="AB660" s="2">
        <v>3</v>
      </c>
      <c r="AC660" s="2">
        <v>5</v>
      </c>
      <c r="AD660" s="2">
        <v>0</v>
      </c>
      <c r="AE660" s="2">
        <v>0</v>
      </c>
      <c r="AF660" s="2">
        <f t="shared" si="173"/>
        <v>3</v>
      </c>
      <c r="AG660" s="2">
        <f t="shared" si="174"/>
        <v>5</v>
      </c>
      <c r="AH660" s="2">
        <f t="shared" si="175"/>
        <v>0</v>
      </c>
      <c r="AJ660" s="5"/>
      <c r="AK660" s="2">
        <f t="shared" si="164"/>
        <v>5</v>
      </c>
      <c r="AL660" s="2">
        <v>0</v>
      </c>
      <c r="AM660" s="2">
        <v>3</v>
      </c>
      <c r="AN660" s="2">
        <v>2</v>
      </c>
      <c r="AO660" s="2">
        <v>0</v>
      </c>
      <c r="AP660" s="2">
        <v>0</v>
      </c>
      <c r="AQ660" s="2">
        <f t="shared" si="167"/>
        <v>3</v>
      </c>
      <c r="AR660" s="2">
        <f t="shared" si="168"/>
        <v>2</v>
      </c>
      <c r="AS660" s="2">
        <f t="shared" si="169"/>
        <v>0</v>
      </c>
      <c r="AV660" s="6">
        <f t="shared" si="160"/>
        <v>7</v>
      </c>
      <c r="AW660" s="2">
        <v>3</v>
      </c>
      <c r="AX660" s="2">
        <v>1</v>
      </c>
      <c r="AY660" s="2">
        <v>3</v>
      </c>
      <c r="AZ660" s="2">
        <v>0</v>
      </c>
      <c r="BA660" s="2">
        <v>0</v>
      </c>
      <c r="BB660" s="2">
        <f t="shared" si="161"/>
        <v>4</v>
      </c>
      <c r="BC660" s="2">
        <f t="shared" si="162"/>
        <v>3</v>
      </c>
      <c r="BD660" s="2">
        <f t="shared" si="163"/>
        <v>0</v>
      </c>
      <c r="BF660" s="5"/>
    </row>
    <row r="661" spans="7:58" x14ac:dyDescent="0.35">
      <c r="G661" s="79" t="s">
        <v>3</v>
      </c>
      <c r="H661" s="82" t="s">
        <v>128</v>
      </c>
      <c r="I661" s="79" t="s">
        <v>116</v>
      </c>
      <c r="J661" s="79" t="s">
        <v>150</v>
      </c>
      <c r="K661" s="79" t="s">
        <v>120</v>
      </c>
      <c r="L661" s="79" t="s">
        <v>120</v>
      </c>
      <c r="M661" s="2" t="s">
        <v>76</v>
      </c>
      <c r="N661" s="2">
        <v>30</v>
      </c>
      <c r="O661" s="6">
        <f t="shared" si="165"/>
        <v>11</v>
      </c>
      <c r="P661" s="2">
        <v>4</v>
      </c>
      <c r="Q661" s="2">
        <v>3</v>
      </c>
      <c r="R661" s="2">
        <v>3</v>
      </c>
      <c r="S661" s="2">
        <v>0</v>
      </c>
      <c r="T661" s="2">
        <v>1</v>
      </c>
      <c r="U661" s="2">
        <f t="shared" si="170"/>
        <v>7</v>
      </c>
      <c r="V661" s="2">
        <f t="shared" si="171"/>
        <v>3</v>
      </c>
      <c r="W661" s="2">
        <f t="shared" si="172"/>
        <v>1</v>
      </c>
      <c r="Y661" s="5"/>
      <c r="Z661" s="6">
        <f t="shared" si="166"/>
        <v>8</v>
      </c>
      <c r="AA661" s="2">
        <v>3</v>
      </c>
      <c r="AB661" s="2">
        <v>3</v>
      </c>
      <c r="AC661" s="2">
        <v>1</v>
      </c>
      <c r="AD661" s="2">
        <v>0</v>
      </c>
      <c r="AE661" s="2">
        <v>1</v>
      </c>
      <c r="AF661" s="2">
        <f t="shared" si="173"/>
        <v>6</v>
      </c>
      <c r="AG661" s="2">
        <f t="shared" si="174"/>
        <v>1</v>
      </c>
      <c r="AH661" s="2">
        <f t="shared" si="175"/>
        <v>1</v>
      </c>
      <c r="AJ661" s="5"/>
      <c r="AK661" s="2">
        <f t="shared" si="164"/>
        <v>5</v>
      </c>
      <c r="AL661" s="2">
        <v>3</v>
      </c>
      <c r="AM661" s="2">
        <v>0</v>
      </c>
      <c r="AN661" s="2">
        <v>2</v>
      </c>
      <c r="AO661" s="2">
        <v>0</v>
      </c>
      <c r="AP661" s="2">
        <v>0</v>
      </c>
      <c r="AQ661" s="2">
        <f t="shared" si="167"/>
        <v>3</v>
      </c>
      <c r="AR661" s="2">
        <f t="shared" si="168"/>
        <v>2</v>
      </c>
      <c r="AS661" s="2">
        <f t="shared" si="169"/>
        <v>0</v>
      </c>
      <c r="AV661" s="6">
        <f t="shared" si="160"/>
        <v>7</v>
      </c>
      <c r="AW661" s="2">
        <v>4</v>
      </c>
      <c r="AX661" s="2">
        <v>1</v>
      </c>
      <c r="AY661" s="2">
        <v>2</v>
      </c>
      <c r="AZ661" s="2">
        <v>0</v>
      </c>
      <c r="BA661" s="2">
        <v>0</v>
      </c>
      <c r="BB661" s="2">
        <f t="shared" si="161"/>
        <v>5</v>
      </c>
      <c r="BC661" s="2">
        <f t="shared" si="162"/>
        <v>2</v>
      </c>
      <c r="BD661" s="2">
        <f t="shared" si="163"/>
        <v>0</v>
      </c>
      <c r="BF661" s="5"/>
    </row>
    <row r="662" spans="7:58" x14ac:dyDescent="0.35">
      <c r="G662" s="79" t="s">
        <v>3</v>
      </c>
      <c r="H662" s="82" t="s">
        <v>128</v>
      </c>
      <c r="I662" s="79" t="s">
        <v>116</v>
      </c>
      <c r="J662" s="79" t="s">
        <v>150</v>
      </c>
      <c r="K662" s="79" t="s">
        <v>136</v>
      </c>
      <c r="L662" s="79" t="s">
        <v>136</v>
      </c>
      <c r="M662" s="2" t="s">
        <v>3</v>
      </c>
      <c r="N662" s="2">
        <v>1</v>
      </c>
      <c r="O662" s="6">
        <f t="shared" si="165"/>
        <v>5</v>
      </c>
      <c r="P662" s="2">
        <v>0</v>
      </c>
      <c r="Q662" s="2">
        <v>1</v>
      </c>
      <c r="R662" s="2">
        <v>4</v>
      </c>
      <c r="S662" s="2">
        <v>0</v>
      </c>
      <c r="T662" s="2">
        <v>0</v>
      </c>
      <c r="U662" s="2">
        <f t="shared" si="170"/>
        <v>1</v>
      </c>
      <c r="V662" s="2">
        <f t="shared" si="171"/>
        <v>4</v>
      </c>
      <c r="W662" s="2">
        <f t="shared" si="172"/>
        <v>0</v>
      </c>
      <c r="X662" s="2">
        <f>MAX(O662:O691)</f>
        <v>5</v>
      </c>
      <c r="Y662" s="5">
        <v>12</v>
      </c>
      <c r="Z662" s="6">
        <f t="shared" si="166"/>
        <v>9</v>
      </c>
      <c r="AA662" s="2">
        <v>1</v>
      </c>
      <c r="AB662" s="2">
        <v>2</v>
      </c>
      <c r="AC662" s="2">
        <v>3</v>
      </c>
      <c r="AD662" s="2">
        <v>2</v>
      </c>
      <c r="AE662" s="2">
        <v>1</v>
      </c>
      <c r="AF662" s="2">
        <f t="shared" si="173"/>
        <v>3</v>
      </c>
      <c r="AG662" s="2">
        <f t="shared" si="174"/>
        <v>3</v>
      </c>
      <c r="AH662" s="2">
        <f t="shared" si="175"/>
        <v>3</v>
      </c>
      <c r="AI662" s="2">
        <f>MAX(Z662:Z691)</f>
        <v>9</v>
      </c>
      <c r="AJ662" s="5">
        <v>16</v>
      </c>
      <c r="AK662" s="2">
        <f t="shared" si="164"/>
        <v>7</v>
      </c>
      <c r="AL662" s="2">
        <v>0</v>
      </c>
      <c r="AM662" s="2">
        <v>3</v>
      </c>
      <c r="AN662" s="2">
        <v>3</v>
      </c>
      <c r="AO662" s="2">
        <v>1</v>
      </c>
      <c r="AP662" s="2">
        <v>0</v>
      </c>
      <c r="AQ662" s="2">
        <f t="shared" si="167"/>
        <v>3</v>
      </c>
      <c r="AR662" s="2">
        <f t="shared" si="168"/>
        <v>3</v>
      </c>
      <c r="AS662" s="2">
        <f t="shared" si="169"/>
        <v>1</v>
      </c>
      <c r="AT662" s="2">
        <f>ROUND(SUM(AK662:AK691)/30,0)</f>
        <v>7</v>
      </c>
      <c r="AU662" s="2">
        <v>17</v>
      </c>
      <c r="AV662" s="6">
        <f t="shared" si="160"/>
        <v>8</v>
      </c>
      <c r="AW662" s="2">
        <v>0</v>
      </c>
      <c r="AX662" s="2">
        <v>3</v>
      </c>
      <c r="AY662" s="2">
        <v>5</v>
      </c>
      <c r="AZ662" s="2">
        <v>0</v>
      </c>
      <c r="BA662" s="2">
        <v>0</v>
      </c>
      <c r="BB662" s="2">
        <f t="shared" si="161"/>
        <v>3</v>
      </c>
      <c r="BC662" s="2">
        <f t="shared" si="162"/>
        <v>5</v>
      </c>
      <c r="BD662" s="2">
        <f t="shared" si="163"/>
        <v>0</v>
      </c>
      <c r="BE662" s="2">
        <f>ROUND(SUM(AV662:AV691)/30,0)</f>
        <v>8</v>
      </c>
      <c r="BF662" s="5">
        <v>20</v>
      </c>
    </row>
    <row r="663" spans="7:58" x14ac:dyDescent="0.35">
      <c r="G663" s="79" t="s">
        <v>3</v>
      </c>
      <c r="H663" s="82" t="s">
        <v>128</v>
      </c>
      <c r="I663" s="79" t="s">
        <v>116</v>
      </c>
      <c r="J663" s="79" t="s">
        <v>150</v>
      </c>
      <c r="K663" s="79" t="s">
        <v>136</v>
      </c>
      <c r="L663" s="79" t="s">
        <v>136</v>
      </c>
      <c r="M663" s="2" t="s">
        <v>3</v>
      </c>
      <c r="N663" s="2">
        <v>2</v>
      </c>
      <c r="O663" s="6">
        <f t="shared" si="165"/>
        <v>5</v>
      </c>
      <c r="P663" s="2">
        <v>0</v>
      </c>
      <c r="Q663" s="2">
        <v>1</v>
      </c>
      <c r="R663" s="2">
        <v>4</v>
      </c>
      <c r="S663" s="2">
        <v>0</v>
      </c>
      <c r="T663" s="2">
        <v>0</v>
      </c>
      <c r="U663" s="2">
        <f t="shared" si="170"/>
        <v>1</v>
      </c>
      <c r="V663" s="2">
        <f t="shared" si="171"/>
        <v>4</v>
      </c>
      <c r="W663" s="2">
        <f t="shared" si="172"/>
        <v>0</v>
      </c>
      <c r="Y663" s="5"/>
      <c r="Z663" s="6">
        <f t="shared" si="166"/>
        <v>9</v>
      </c>
      <c r="AA663" s="2">
        <v>0</v>
      </c>
      <c r="AB663" s="2">
        <v>1</v>
      </c>
      <c r="AC663" s="2">
        <v>2</v>
      </c>
      <c r="AD663" s="2">
        <v>2</v>
      </c>
      <c r="AE663" s="2">
        <v>4</v>
      </c>
      <c r="AF663" s="2">
        <f t="shared" si="173"/>
        <v>1</v>
      </c>
      <c r="AG663" s="2">
        <f t="shared" si="174"/>
        <v>2</v>
      </c>
      <c r="AH663" s="2">
        <f t="shared" si="175"/>
        <v>6</v>
      </c>
      <c r="AJ663" s="5"/>
      <c r="AK663" s="2">
        <f t="shared" si="164"/>
        <v>7</v>
      </c>
      <c r="AL663" s="2">
        <v>0</v>
      </c>
      <c r="AM663" s="2">
        <v>0</v>
      </c>
      <c r="AN663" s="2">
        <v>6</v>
      </c>
      <c r="AO663" s="2">
        <v>1</v>
      </c>
      <c r="AP663" s="2">
        <v>0</v>
      </c>
      <c r="AQ663" s="2">
        <f t="shared" si="167"/>
        <v>0</v>
      </c>
      <c r="AR663" s="2">
        <f t="shared" si="168"/>
        <v>6</v>
      </c>
      <c r="AS663" s="2">
        <f t="shared" si="169"/>
        <v>1</v>
      </c>
      <c r="AV663" s="6">
        <f t="shared" si="160"/>
        <v>8</v>
      </c>
      <c r="AW663" s="2">
        <v>0</v>
      </c>
      <c r="AX663" s="2">
        <v>3</v>
      </c>
      <c r="AY663" s="2">
        <v>5</v>
      </c>
      <c r="AZ663" s="2">
        <v>0</v>
      </c>
      <c r="BA663" s="2">
        <v>0</v>
      </c>
      <c r="BB663" s="2">
        <f t="shared" si="161"/>
        <v>3</v>
      </c>
      <c r="BC663" s="2">
        <f t="shared" si="162"/>
        <v>5</v>
      </c>
      <c r="BD663" s="2">
        <f t="shared" si="163"/>
        <v>0</v>
      </c>
      <c r="BF663" s="5"/>
    </row>
    <row r="664" spans="7:58" x14ac:dyDescent="0.35">
      <c r="G664" s="79" t="s">
        <v>3</v>
      </c>
      <c r="H664" s="82" t="s">
        <v>128</v>
      </c>
      <c r="I664" s="79" t="s">
        <v>116</v>
      </c>
      <c r="J664" s="79" t="s">
        <v>150</v>
      </c>
      <c r="K664" s="79" t="s">
        <v>136</v>
      </c>
      <c r="L664" s="79" t="s">
        <v>136</v>
      </c>
      <c r="M664" s="2" t="s">
        <v>3</v>
      </c>
      <c r="N664" s="2">
        <v>3</v>
      </c>
      <c r="O664" s="6">
        <f t="shared" si="165"/>
        <v>5</v>
      </c>
      <c r="P664" s="2">
        <v>1</v>
      </c>
      <c r="Q664" s="2">
        <v>1</v>
      </c>
      <c r="R664" s="2">
        <v>2</v>
      </c>
      <c r="S664" s="2">
        <v>1</v>
      </c>
      <c r="T664" s="2">
        <v>0</v>
      </c>
      <c r="U664" s="2">
        <f t="shared" si="170"/>
        <v>2</v>
      </c>
      <c r="V664" s="2">
        <f t="shared" si="171"/>
        <v>2</v>
      </c>
      <c r="W664" s="2">
        <f t="shared" si="172"/>
        <v>1</v>
      </c>
      <c r="Y664" s="5"/>
      <c r="Z664" s="6">
        <f t="shared" si="166"/>
        <v>9</v>
      </c>
      <c r="AA664" s="2">
        <v>3</v>
      </c>
      <c r="AB664" s="2">
        <v>2</v>
      </c>
      <c r="AC664" s="2">
        <v>2</v>
      </c>
      <c r="AD664" s="2">
        <v>0</v>
      </c>
      <c r="AE664" s="2">
        <v>2</v>
      </c>
      <c r="AF664" s="2">
        <f t="shared" si="173"/>
        <v>5</v>
      </c>
      <c r="AG664" s="2">
        <f t="shared" si="174"/>
        <v>2</v>
      </c>
      <c r="AH664" s="2">
        <f t="shared" si="175"/>
        <v>2</v>
      </c>
      <c r="AJ664" s="5"/>
      <c r="AK664" s="2">
        <f t="shared" si="164"/>
        <v>7</v>
      </c>
      <c r="AL664" s="2">
        <v>4</v>
      </c>
      <c r="AM664" s="2">
        <v>1</v>
      </c>
      <c r="AN664" s="2">
        <v>2</v>
      </c>
      <c r="AO664" s="2">
        <v>0</v>
      </c>
      <c r="AP664" s="2">
        <v>0</v>
      </c>
      <c r="AQ664" s="2">
        <f t="shared" si="167"/>
        <v>5</v>
      </c>
      <c r="AR664" s="2">
        <f t="shared" si="168"/>
        <v>2</v>
      </c>
      <c r="AS664" s="2">
        <f t="shared" si="169"/>
        <v>0</v>
      </c>
      <c r="AV664" s="6">
        <f t="shared" si="160"/>
        <v>8</v>
      </c>
      <c r="AW664" s="2">
        <v>5</v>
      </c>
      <c r="AX664" s="2">
        <v>1</v>
      </c>
      <c r="AY664" s="2">
        <v>2</v>
      </c>
      <c r="AZ664" s="2">
        <v>0</v>
      </c>
      <c r="BA664" s="2">
        <v>0</v>
      </c>
      <c r="BB664" s="2">
        <f t="shared" si="161"/>
        <v>6</v>
      </c>
      <c r="BC664" s="2">
        <f t="shared" si="162"/>
        <v>2</v>
      </c>
      <c r="BD664" s="2">
        <f t="shared" si="163"/>
        <v>0</v>
      </c>
      <c r="BF664" s="5"/>
    </row>
    <row r="665" spans="7:58" x14ac:dyDescent="0.35">
      <c r="G665" s="79" t="s">
        <v>3</v>
      </c>
      <c r="H665" s="82" t="s">
        <v>128</v>
      </c>
      <c r="I665" s="79" t="s">
        <v>116</v>
      </c>
      <c r="J665" s="79" t="s">
        <v>150</v>
      </c>
      <c r="K665" s="79" t="s">
        <v>136</v>
      </c>
      <c r="L665" s="79" t="s">
        <v>136</v>
      </c>
      <c r="M665" s="2" t="s">
        <v>3</v>
      </c>
      <c r="N665" s="2">
        <v>4</v>
      </c>
      <c r="O665" s="6">
        <f t="shared" si="165"/>
        <v>5</v>
      </c>
      <c r="P665" s="2">
        <v>2</v>
      </c>
      <c r="Q665" s="2">
        <v>1</v>
      </c>
      <c r="R665" s="2">
        <v>2</v>
      </c>
      <c r="S665" s="2">
        <v>0</v>
      </c>
      <c r="T665" s="2">
        <v>0</v>
      </c>
      <c r="U665" s="2">
        <f t="shared" si="170"/>
        <v>3</v>
      </c>
      <c r="V665" s="2">
        <f t="shared" si="171"/>
        <v>2</v>
      </c>
      <c r="W665" s="2">
        <f t="shared" si="172"/>
        <v>0</v>
      </c>
      <c r="Y665" s="5"/>
      <c r="Z665" s="6">
        <f t="shared" si="166"/>
        <v>9</v>
      </c>
      <c r="AA665" s="2">
        <v>6</v>
      </c>
      <c r="AB665" s="2">
        <v>2</v>
      </c>
      <c r="AC665" s="2">
        <v>1</v>
      </c>
      <c r="AD665" s="2">
        <v>0</v>
      </c>
      <c r="AE665" s="2">
        <v>0</v>
      </c>
      <c r="AF665" s="2">
        <f t="shared" si="173"/>
        <v>8</v>
      </c>
      <c r="AG665" s="2">
        <f t="shared" si="174"/>
        <v>1</v>
      </c>
      <c r="AH665" s="2">
        <f t="shared" si="175"/>
        <v>0</v>
      </c>
      <c r="AJ665" s="5"/>
      <c r="AK665" s="2">
        <f t="shared" si="164"/>
        <v>7</v>
      </c>
      <c r="AL665" s="2">
        <v>5</v>
      </c>
      <c r="AM665" s="2">
        <v>2</v>
      </c>
      <c r="AN665" s="2">
        <v>0</v>
      </c>
      <c r="AO665" s="2">
        <v>0</v>
      </c>
      <c r="AP665" s="2">
        <v>0</v>
      </c>
      <c r="AQ665" s="2">
        <f t="shared" si="167"/>
        <v>7</v>
      </c>
      <c r="AR665" s="2">
        <f t="shared" si="168"/>
        <v>0</v>
      </c>
      <c r="AS665" s="2">
        <f t="shared" si="169"/>
        <v>0</v>
      </c>
      <c r="AV665" s="6">
        <f t="shared" si="160"/>
        <v>8</v>
      </c>
      <c r="AW665" s="2">
        <v>6</v>
      </c>
      <c r="AX665" s="2">
        <v>1</v>
      </c>
      <c r="AY665" s="2">
        <v>0</v>
      </c>
      <c r="AZ665" s="2">
        <v>1</v>
      </c>
      <c r="BA665" s="2">
        <v>0</v>
      </c>
      <c r="BB665" s="2">
        <f t="shared" si="161"/>
        <v>7</v>
      </c>
      <c r="BC665" s="2">
        <f t="shared" si="162"/>
        <v>0</v>
      </c>
      <c r="BD665" s="2">
        <f t="shared" si="163"/>
        <v>1</v>
      </c>
      <c r="BF665" s="5"/>
    </row>
    <row r="666" spans="7:58" x14ac:dyDescent="0.35">
      <c r="G666" s="79" t="s">
        <v>3</v>
      </c>
      <c r="H666" s="82" t="s">
        <v>128</v>
      </c>
      <c r="I666" s="79" t="s">
        <v>116</v>
      </c>
      <c r="J666" s="79" t="s">
        <v>150</v>
      </c>
      <c r="K666" s="79" t="s">
        <v>136</v>
      </c>
      <c r="L666" s="79" t="s">
        <v>136</v>
      </c>
      <c r="M666" s="2" t="s">
        <v>3</v>
      </c>
      <c r="N666" s="2">
        <v>5</v>
      </c>
      <c r="O666" s="6">
        <f t="shared" si="165"/>
        <v>5</v>
      </c>
      <c r="P666" s="2">
        <v>1</v>
      </c>
      <c r="Q666" s="2">
        <v>2</v>
      </c>
      <c r="R666" s="2">
        <v>2</v>
      </c>
      <c r="S666" s="2">
        <v>0</v>
      </c>
      <c r="T666" s="2">
        <v>0</v>
      </c>
      <c r="U666" s="2">
        <f t="shared" si="170"/>
        <v>3</v>
      </c>
      <c r="V666" s="2">
        <f t="shared" si="171"/>
        <v>2</v>
      </c>
      <c r="W666" s="2">
        <f t="shared" si="172"/>
        <v>0</v>
      </c>
      <c r="Y666" s="5"/>
      <c r="Z666" s="6">
        <f t="shared" si="166"/>
        <v>9</v>
      </c>
      <c r="AA666" s="2">
        <v>1</v>
      </c>
      <c r="AB666" s="2">
        <v>2</v>
      </c>
      <c r="AC666" s="2">
        <v>2</v>
      </c>
      <c r="AD666" s="2">
        <v>1</v>
      </c>
      <c r="AE666" s="2">
        <v>3</v>
      </c>
      <c r="AF666" s="2">
        <f t="shared" si="173"/>
        <v>3</v>
      </c>
      <c r="AG666" s="2">
        <f t="shared" si="174"/>
        <v>2</v>
      </c>
      <c r="AH666" s="2">
        <f t="shared" si="175"/>
        <v>4</v>
      </c>
      <c r="AJ666" s="5"/>
      <c r="AK666" s="2">
        <f t="shared" si="164"/>
        <v>7</v>
      </c>
      <c r="AL666" s="2">
        <v>3</v>
      </c>
      <c r="AM666" s="2">
        <v>2</v>
      </c>
      <c r="AN666" s="2">
        <v>1</v>
      </c>
      <c r="AO666" s="2">
        <v>0</v>
      </c>
      <c r="AP666" s="2">
        <v>1</v>
      </c>
      <c r="AQ666" s="2">
        <f t="shared" si="167"/>
        <v>5</v>
      </c>
      <c r="AR666" s="2">
        <f t="shared" si="168"/>
        <v>1</v>
      </c>
      <c r="AS666" s="2">
        <f t="shared" si="169"/>
        <v>1</v>
      </c>
      <c r="AV666" s="6">
        <f t="shared" si="160"/>
        <v>8</v>
      </c>
      <c r="AW666" s="2">
        <v>3</v>
      </c>
      <c r="AX666" s="2">
        <v>3</v>
      </c>
      <c r="AY666" s="2">
        <v>2</v>
      </c>
      <c r="AZ666" s="2">
        <v>0</v>
      </c>
      <c r="BA666" s="2">
        <v>0</v>
      </c>
      <c r="BB666" s="2">
        <f t="shared" si="161"/>
        <v>6</v>
      </c>
      <c r="BC666" s="2">
        <f t="shared" si="162"/>
        <v>2</v>
      </c>
      <c r="BD666" s="2">
        <f t="shared" si="163"/>
        <v>0</v>
      </c>
      <c r="BF666" s="5"/>
    </row>
    <row r="667" spans="7:58" x14ac:dyDescent="0.35">
      <c r="G667" s="79" t="s">
        <v>3</v>
      </c>
      <c r="H667" s="82" t="s">
        <v>128</v>
      </c>
      <c r="I667" s="79" t="s">
        <v>116</v>
      </c>
      <c r="J667" s="79" t="s">
        <v>150</v>
      </c>
      <c r="K667" s="79" t="s">
        <v>136</v>
      </c>
      <c r="L667" s="79" t="s">
        <v>136</v>
      </c>
      <c r="M667" s="2" t="s">
        <v>3</v>
      </c>
      <c r="N667" s="2">
        <v>6</v>
      </c>
      <c r="O667" s="6">
        <f t="shared" si="165"/>
        <v>5</v>
      </c>
      <c r="P667" s="2">
        <v>0</v>
      </c>
      <c r="Q667" s="2">
        <v>1</v>
      </c>
      <c r="R667" s="2">
        <v>3</v>
      </c>
      <c r="S667" s="2">
        <v>1</v>
      </c>
      <c r="T667" s="2">
        <v>0</v>
      </c>
      <c r="U667" s="2">
        <f t="shared" si="170"/>
        <v>1</v>
      </c>
      <c r="V667" s="2">
        <f t="shared" si="171"/>
        <v>3</v>
      </c>
      <c r="W667" s="2">
        <f t="shared" si="172"/>
        <v>1</v>
      </c>
      <c r="Y667" s="5"/>
      <c r="Z667" s="6">
        <f t="shared" si="166"/>
        <v>9</v>
      </c>
      <c r="AA667" s="2">
        <v>0</v>
      </c>
      <c r="AB667" s="2">
        <v>1</v>
      </c>
      <c r="AC667" s="2">
        <v>2</v>
      </c>
      <c r="AD667" s="2">
        <v>2</v>
      </c>
      <c r="AE667" s="2">
        <v>4</v>
      </c>
      <c r="AF667" s="2">
        <f t="shared" si="173"/>
        <v>1</v>
      </c>
      <c r="AG667" s="2">
        <f t="shared" si="174"/>
        <v>2</v>
      </c>
      <c r="AH667" s="2">
        <f t="shared" si="175"/>
        <v>6</v>
      </c>
      <c r="AJ667" s="5"/>
      <c r="AK667" s="2">
        <f t="shared" si="164"/>
        <v>7</v>
      </c>
      <c r="AL667" s="2">
        <v>0</v>
      </c>
      <c r="AM667" s="2">
        <v>3</v>
      </c>
      <c r="AN667" s="2">
        <v>3</v>
      </c>
      <c r="AO667" s="2">
        <v>0</v>
      </c>
      <c r="AP667" s="2">
        <v>1</v>
      </c>
      <c r="AQ667" s="2">
        <f t="shared" si="167"/>
        <v>3</v>
      </c>
      <c r="AR667" s="2">
        <f t="shared" si="168"/>
        <v>3</v>
      </c>
      <c r="AS667" s="2">
        <f t="shared" si="169"/>
        <v>1</v>
      </c>
      <c r="AV667" s="6">
        <f t="shared" si="160"/>
        <v>8</v>
      </c>
      <c r="AW667" s="2">
        <v>2</v>
      </c>
      <c r="AX667" s="2">
        <v>2</v>
      </c>
      <c r="AY667" s="2">
        <v>2</v>
      </c>
      <c r="AZ667" s="2">
        <v>1</v>
      </c>
      <c r="BA667" s="2">
        <v>1</v>
      </c>
      <c r="BB667" s="2">
        <f t="shared" si="161"/>
        <v>4</v>
      </c>
      <c r="BC667" s="2">
        <f t="shared" si="162"/>
        <v>2</v>
      </c>
      <c r="BD667" s="2">
        <f t="shared" si="163"/>
        <v>2</v>
      </c>
      <c r="BF667" s="5"/>
    </row>
    <row r="668" spans="7:58" x14ac:dyDescent="0.35">
      <c r="G668" s="79" t="s">
        <v>3</v>
      </c>
      <c r="H668" s="82" t="s">
        <v>128</v>
      </c>
      <c r="I668" s="79" t="s">
        <v>116</v>
      </c>
      <c r="J668" s="79" t="s">
        <v>150</v>
      </c>
      <c r="K668" s="79" t="s">
        <v>136</v>
      </c>
      <c r="L668" s="79" t="s">
        <v>136</v>
      </c>
      <c r="M668" s="2" t="s">
        <v>3</v>
      </c>
      <c r="N668" s="2">
        <v>7</v>
      </c>
      <c r="O668" s="6">
        <f t="shared" si="165"/>
        <v>5</v>
      </c>
      <c r="P668" s="2">
        <v>1</v>
      </c>
      <c r="Q668" s="2">
        <v>3</v>
      </c>
      <c r="R668" s="2">
        <v>1</v>
      </c>
      <c r="S668" s="2">
        <v>0</v>
      </c>
      <c r="T668" s="2">
        <v>0</v>
      </c>
      <c r="U668" s="2">
        <f t="shared" si="170"/>
        <v>4</v>
      </c>
      <c r="V668" s="2">
        <f t="shared" si="171"/>
        <v>1</v>
      </c>
      <c r="W668" s="2">
        <f t="shared" si="172"/>
        <v>0</v>
      </c>
      <c r="Y668" s="5"/>
      <c r="Z668" s="6">
        <f t="shared" si="166"/>
        <v>9</v>
      </c>
      <c r="AA668" s="2">
        <v>3</v>
      </c>
      <c r="AB668" s="2">
        <v>2</v>
      </c>
      <c r="AC668" s="2">
        <v>1</v>
      </c>
      <c r="AD668" s="2">
        <v>0</v>
      </c>
      <c r="AE668" s="2">
        <v>3</v>
      </c>
      <c r="AF668" s="2">
        <f t="shared" si="173"/>
        <v>5</v>
      </c>
      <c r="AG668" s="2">
        <f t="shared" si="174"/>
        <v>1</v>
      </c>
      <c r="AH668" s="2">
        <f t="shared" si="175"/>
        <v>3</v>
      </c>
      <c r="AJ668" s="5"/>
      <c r="AK668" s="2">
        <f t="shared" si="164"/>
        <v>7</v>
      </c>
      <c r="AL668" s="2">
        <v>4</v>
      </c>
      <c r="AM668" s="2">
        <v>0</v>
      </c>
      <c r="AN668" s="2">
        <v>2</v>
      </c>
      <c r="AO668" s="2">
        <v>0</v>
      </c>
      <c r="AP668" s="2">
        <v>1</v>
      </c>
      <c r="AQ668" s="2">
        <f t="shared" si="167"/>
        <v>4</v>
      </c>
      <c r="AR668" s="2">
        <f t="shared" si="168"/>
        <v>2</v>
      </c>
      <c r="AS668" s="2">
        <f t="shared" si="169"/>
        <v>1</v>
      </c>
      <c r="AV668" s="6">
        <f t="shared" si="160"/>
        <v>8</v>
      </c>
      <c r="AW668" s="2">
        <v>4</v>
      </c>
      <c r="AX668" s="2">
        <v>3</v>
      </c>
      <c r="AY668" s="2">
        <v>0</v>
      </c>
      <c r="AZ668" s="2">
        <v>1</v>
      </c>
      <c r="BA668" s="2">
        <v>0</v>
      </c>
      <c r="BB668" s="2">
        <f t="shared" si="161"/>
        <v>7</v>
      </c>
      <c r="BC668" s="2">
        <f t="shared" si="162"/>
        <v>0</v>
      </c>
      <c r="BD668" s="2">
        <f t="shared" si="163"/>
        <v>1</v>
      </c>
      <c r="BF668" s="5"/>
    </row>
    <row r="669" spans="7:58" x14ac:dyDescent="0.35">
      <c r="G669" s="79" t="s">
        <v>3</v>
      </c>
      <c r="H669" s="82" t="s">
        <v>128</v>
      </c>
      <c r="I669" s="79" t="s">
        <v>116</v>
      </c>
      <c r="J669" s="79" t="s">
        <v>150</v>
      </c>
      <c r="K669" s="79" t="s">
        <v>136</v>
      </c>
      <c r="L669" s="79" t="s">
        <v>136</v>
      </c>
      <c r="M669" s="2" t="s">
        <v>3</v>
      </c>
      <c r="N669" s="2">
        <v>8</v>
      </c>
      <c r="O669" s="6">
        <f t="shared" si="165"/>
        <v>5</v>
      </c>
      <c r="P669" s="2">
        <v>1</v>
      </c>
      <c r="Q669" s="2">
        <v>1</v>
      </c>
      <c r="R669" s="2">
        <v>1</v>
      </c>
      <c r="S669" s="2">
        <v>2</v>
      </c>
      <c r="T669" s="2">
        <v>0</v>
      </c>
      <c r="U669" s="2">
        <f t="shared" si="170"/>
        <v>2</v>
      </c>
      <c r="V669" s="2">
        <f t="shared" si="171"/>
        <v>1</v>
      </c>
      <c r="W669" s="2">
        <f t="shared" si="172"/>
        <v>2</v>
      </c>
      <c r="Y669" s="5"/>
      <c r="Z669" s="6">
        <f t="shared" si="166"/>
        <v>9</v>
      </c>
      <c r="AA669" s="2">
        <v>1</v>
      </c>
      <c r="AB669" s="2">
        <v>1</v>
      </c>
      <c r="AC669" s="2">
        <v>2</v>
      </c>
      <c r="AD669" s="2">
        <v>2</v>
      </c>
      <c r="AE669" s="2">
        <v>3</v>
      </c>
      <c r="AF669" s="2">
        <f t="shared" si="173"/>
        <v>2</v>
      </c>
      <c r="AG669" s="2">
        <f t="shared" si="174"/>
        <v>2</v>
      </c>
      <c r="AH669" s="2">
        <f t="shared" si="175"/>
        <v>5</v>
      </c>
      <c r="AJ669" s="5"/>
      <c r="AK669" s="2">
        <f t="shared" si="164"/>
        <v>7</v>
      </c>
      <c r="AL669" s="2">
        <v>1</v>
      </c>
      <c r="AM669" s="2">
        <v>2</v>
      </c>
      <c r="AN669" s="2">
        <v>3</v>
      </c>
      <c r="AO669" s="2">
        <v>0</v>
      </c>
      <c r="AP669" s="2">
        <v>1</v>
      </c>
      <c r="AQ669" s="2">
        <f t="shared" si="167"/>
        <v>3</v>
      </c>
      <c r="AR669" s="2">
        <f t="shared" si="168"/>
        <v>3</v>
      </c>
      <c r="AS669" s="2">
        <f t="shared" si="169"/>
        <v>1</v>
      </c>
      <c r="AV669" s="6">
        <f t="shared" si="160"/>
        <v>8</v>
      </c>
      <c r="AW669" s="2">
        <v>1</v>
      </c>
      <c r="AX669" s="2">
        <v>2</v>
      </c>
      <c r="AY669" s="2">
        <v>4</v>
      </c>
      <c r="AZ669" s="2">
        <v>0</v>
      </c>
      <c r="BA669" s="2">
        <v>1</v>
      </c>
      <c r="BB669" s="2">
        <f t="shared" si="161"/>
        <v>3</v>
      </c>
      <c r="BC669" s="2">
        <f t="shared" si="162"/>
        <v>4</v>
      </c>
      <c r="BD669" s="2">
        <f t="shared" si="163"/>
        <v>1</v>
      </c>
      <c r="BF669" s="5"/>
    </row>
    <row r="670" spans="7:58" x14ac:dyDescent="0.35">
      <c r="G670" s="79" t="s">
        <v>3</v>
      </c>
      <c r="H670" s="82" t="s">
        <v>128</v>
      </c>
      <c r="I670" s="79" t="s">
        <v>116</v>
      </c>
      <c r="J670" s="79" t="s">
        <v>150</v>
      </c>
      <c r="K670" s="79" t="s">
        <v>136</v>
      </c>
      <c r="L670" s="79" t="s">
        <v>136</v>
      </c>
      <c r="M670" s="2" t="s">
        <v>3</v>
      </c>
      <c r="N670" s="2">
        <v>9</v>
      </c>
      <c r="O670" s="6">
        <f t="shared" si="165"/>
        <v>5</v>
      </c>
      <c r="P670" s="2">
        <v>1</v>
      </c>
      <c r="Q670" s="2">
        <v>1</v>
      </c>
      <c r="R670" s="2">
        <v>1</v>
      </c>
      <c r="S670" s="2">
        <v>1</v>
      </c>
      <c r="T670" s="2">
        <v>1</v>
      </c>
      <c r="U670" s="2">
        <f t="shared" si="170"/>
        <v>2</v>
      </c>
      <c r="V670" s="2">
        <f t="shared" si="171"/>
        <v>1</v>
      </c>
      <c r="W670" s="2">
        <f t="shared" si="172"/>
        <v>2</v>
      </c>
      <c r="Y670" s="5"/>
      <c r="Z670" s="6">
        <f t="shared" si="166"/>
        <v>9</v>
      </c>
      <c r="AA670" s="2">
        <v>0</v>
      </c>
      <c r="AB670" s="2">
        <v>1</v>
      </c>
      <c r="AC670" s="2">
        <v>1</v>
      </c>
      <c r="AD670" s="2">
        <v>2</v>
      </c>
      <c r="AE670" s="2">
        <v>5</v>
      </c>
      <c r="AF670" s="2">
        <f t="shared" si="173"/>
        <v>1</v>
      </c>
      <c r="AG670" s="2">
        <f t="shared" si="174"/>
        <v>1</v>
      </c>
      <c r="AH670" s="2">
        <f t="shared" si="175"/>
        <v>7</v>
      </c>
      <c r="AJ670" s="5"/>
      <c r="AK670" s="2">
        <f t="shared" si="164"/>
        <v>7</v>
      </c>
      <c r="AL670" s="2">
        <v>0</v>
      </c>
      <c r="AM670" s="2">
        <v>1</v>
      </c>
      <c r="AN670" s="2">
        <v>4</v>
      </c>
      <c r="AO670" s="2">
        <v>0</v>
      </c>
      <c r="AP670" s="2">
        <v>2</v>
      </c>
      <c r="AQ670" s="2">
        <f t="shared" si="167"/>
        <v>1</v>
      </c>
      <c r="AR670" s="2">
        <f t="shared" si="168"/>
        <v>4</v>
      </c>
      <c r="AS670" s="2">
        <f t="shared" si="169"/>
        <v>2</v>
      </c>
      <c r="AV670" s="6">
        <f t="shared" si="160"/>
        <v>8</v>
      </c>
      <c r="AW670" s="2">
        <v>0</v>
      </c>
      <c r="AX670" s="2">
        <v>1</v>
      </c>
      <c r="AY670" s="2">
        <v>4</v>
      </c>
      <c r="AZ670" s="2">
        <v>0</v>
      </c>
      <c r="BA670" s="2">
        <v>3</v>
      </c>
      <c r="BB670" s="2">
        <f t="shared" si="161"/>
        <v>1</v>
      </c>
      <c r="BC670" s="2">
        <f t="shared" si="162"/>
        <v>4</v>
      </c>
      <c r="BD670" s="2">
        <f t="shared" si="163"/>
        <v>3</v>
      </c>
      <c r="BF670" s="5"/>
    </row>
    <row r="671" spans="7:58" x14ac:dyDescent="0.35">
      <c r="G671" s="79" t="s">
        <v>3</v>
      </c>
      <c r="H671" s="82" t="s">
        <v>128</v>
      </c>
      <c r="I671" s="79" t="s">
        <v>116</v>
      </c>
      <c r="J671" s="79" t="s">
        <v>150</v>
      </c>
      <c r="K671" s="79" t="s">
        <v>136</v>
      </c>
      <c r="L671" s="79" t="s">
        <v>136</v>
      </c>
      <c r="M671" s="2" t="s">
        <v>67</v>
      </c>
      <c r="N671" s="2">
        <v>10</v>
      </c>
      <c r="O671" s="6">
        <f t="shared" si="165"/>
        <v>5</v>
      </c>
      <c r="P671" s="2">
        <v>1</v>
      </c>
      <c r="Q671" s="2">
        <v>2</v>
      </c>
      <c r="R671" s="2">
        <v>1</v>
      </c>
      <c r="S671" s="2">
        <v>1</v>
      </c>
      <c r="T671" s="2">
        <v>0</v>
      </c>
      <c r="U671" s="2">
        <f t="shared" si="170"/>
        <v>3</v>
      </c>
      <c r="V671" s="2">
        <f t="shared" si="171"/>
        <v>1</v>
      </c>
      <c r="W671" s="2">
        <f t="shared" si="172"/>
        <v>1</v>
      </c>
      <c r="Y671" s="5"/>
      <c r="Z671" s="6">
        <f t="shared" si="166"/>
        <v>9</v>
      </c>
      <c r="AA671" s="2">
        <v>5</v>
      </c>
      <c r="AB671" s="2">
        <v>2</v>
      </c>
      <c r="AC671" s="2">
        <v>0</v>
      </c>
      <c r="AD671" s="2">
        <v>1</v>
      </c>
      <c r="AE671" s="2">
        <v>1</v>
      </c>
      <c r="AF671" s="2">
        <f t="shared" si="173"/>
        <v>7</v>
      </c>
      <c r="AG671" s="2">
        <f t="shared" si="174"/>
        <v>0</v>
      </c>
      <c r="AH671" s="2">
        <f t="shared" si="175"/>
        <v>2</v>
      </c>
      <c r="AJ671" s="5"/>
      <c r="AK671" s="2">
        <f t="shared" si="164"/>
        <v>7</v>
      </c>
      <c r="AL671" s="2">
        <v>6</v>
      </c>
      <c r="AM671" s="2">
        <v>1</v>
      </c>
      <c r="AN671" s="2">
        <v>0</v>
      </c>
      <c r="AO671" s="2">
        <v>0</v>
      </c>
      <c r="AP671" s="2">
        <v>0</v>
      </c>
      <c r="AQ671" s="2">
        <f t="shared" si="167"/>
        <v>7</v>
      </c>
      <c r="AR671" s="2">
        <f t="shared" si="168"/>
        <v>0</v>
      </c>
      <c r="AS671" s="2">
        <f t="shared" si="169"/>
        <v>0</v>
      </c>
      <c r="AV671" s="6">
        <f t="shared" si="160"/>
        <v>8</v>
      </c>
      <c r="AW671" s="2">
        <v>6</v>
      </c>
      <c r="AX671" s="2">
        <v>1</v>
      </c>
      <c r="AY671" s="2">
        <v>1</v>
      </c>
      <c r="AZ671" s="2">
        <v>0</v>
      </c>
      <c r="BA671" s="2">
        <v>0</v>
      </c>
      <c r="BB671" s="2">
        <f t="shared" si="161"/>
        <v>7</v>
      </c>
      <c r="BC671" s="2">
        <f t="shared" si="162"/>
        <v>1</v>
      </c>
      <c r="BD671" s="2">
        <f t="shared" si="163"/>
        <v>0</v>
      </c>
      <c r="BF671" s="5"/>
    </row>
    <row r="672" spans="7:58" x14ac:dyDescent="0.35">
      <c r="G672" s="79" t="s">
        <v>3</v>
      </c>
      <c r="H672" s="82" t="s">
        <v>128</v>
      </c>
      <c r="I672" s="79" t="s">
        <v>116</v>
      </c>
      <c r="J672" s="79" t="s">
        <v>150</v>
      </c>
      <c r="K672" s="79" t="s">
        <v>136</v>
      </c>
      <c r="L672" s="79" t="s">
        <v>136</v>
      </c>
      <c r="M672" s="2" t="s">
        <v>67</v>
      </c>
      <c r="N672" s="2">
        <v>11</v>
      </c>
      <c r="O672" s="6">
        <f t="shared" si="165"/>
        <v>5</v>
      </c>
      <c r="P672" s="2">
        <v>1</v>
      </c>
      <c r="Q672" s="2">
        <v>1</v>
      </c>
      <c r="R672" s="2">
        <v>1</v>
      </c>
      <c r="S672" s="2">
        <v>2</v>
      </c>
      <c r="T672" s="2">
        <v>0</v>
      </c>
      <c r="U672" s="2">
        <f t="shared" si="170"/>
        <v>2</v>
      </c>
      <c r="V672" s="2">
        <f t="shared" si="171"/>
        <v>1</v>
      </c>
      <c r="W672" s="2">
        <f t="shared" si="172"/>
        <v>2</v>
      </c>
      <c r="Y672" s="5"/>
      <c r="Z672" s="6">
        <f t="shared" si="166"/>
        <v>9</v>
      </c>
      <c r="AA672" s="2">
        <v>1</v>
      </c>
      <c r="AB672" s="2">
        <v>3</v>
      </c>
      <c r="AC672" s="2">
        <v>2</v>
      </c>
      <c r="AD672" s="2">
        <v>3</v>
      </c>
      <c r="AE672" s="2">
        <v>0</v>
      </c>
      <c r="AF672" s="2">
        <f t="shared" si="173"/>
        <v>4</v>
      </c>
      <c r="AG672" s="2">
        <f t="shared" si="174"/>
        <v>2</v>
      </c>
      <c r="AH672" s="2">
        <f t="shared" si="175"/>
        <v>3</v>
      </c>
      <c r="AJ672" s="5"/>
      <c r="AK672" s="2">
        <f t="shared" si="164"/>
        <v>7</v>
      </c>
      <c r="AL672" s="2">
        <v>0</v>
      </c>
      <c r="AM672" s="2">
        <v>2</v>
      </c>
      <c r="AN672" s="2">
        <v>4</v>
      </c>
      <c r="AO672" s="2">
        <v>1</v>
      </c>
      <c r="AP672" s="2">
        <v>0</v>
      </c>
      <c r="AQ672" s="2">
        <f t="shared" si="167"/>
        <v>2</v>
      </c>
      <c r="AR672" s="2">
        <f t="shared" si="168"/>
        <v>4</v>
      </c>
      <c r="AS672" s="2">
        <f t="shared" si="169"/>
        <v>1</v>
      </c>
      <c r="AV672" s="6">
        <f t="shared" ref="AV672:AV735" si="176">SUM(BB672:BD672)</f>
        <v>8</v>
      </c>
      <c r="AW672" s="2">
        <v>2</v>
      </c>
      <c r="AX672" s="2">
        <v>2</v>
      </c>
      <c r="AY672" s="2">
        <v>3</v>
      </c>
      <c r="AZ672" s="2">
        <v>1</v>
      </c>
      <c r="BA672" s="2">
        <v>0</v>
      </c>
      <c r="BB672" s="2">
        <f t="shared" ref="BB672:BB735" si="177">AW672+AX672</f>
        <v>4</v>
      </c>
      <c r="BC672" s="2">
        <f t="shared" ref="BC672:BC735" si="178">AY672</f>
        <v>3</v>
      </c>
      <c r="BD672" s="2">
        <f t="shared" ref="BD672:BD735" si="179">AZ672+BA672</f>
        <v>1</v>
      </c>
      <c r="BF672" s="5"/>
    </row>
    <row r="673" spans="7:58" x14ac:dyDescent="0.35">
      <c r="G673" s="79" t="s">
        <v>3</v>
      </c>
      <c r="H673" s="82" t="s">
        <v>128</v>
      </c>
      <c r="I673" s="79" t="s">
        <v>116</v>
      </c>
      <c r="J673" s="79" t="s">
        <v>150</v>
      </c>
      <c r="K673" s="79" t="s">
        <v>136</v>
      </c>
      <c r="L673" s="79" t="s">
        <v>136</v>
      </c>
      <c r="M673" s="2" t="s">
        <v>67</v>
      </c>
      <c r="N673" s="2">
        <v>12</v>
      </c>
      <c r="O673" s="6">
        <f t="shared" si="165"/>
        <v>5</v>
      </c>
      <c r="P673" s="2">
        <v>0</v>
      </c>
      <c r="Q673" s="2">
        <v>3</v>
      </c>
      <c r="R673" s="2">
        <v>2</v>
      </c>
      <c r="S673" s="2">
        <v>0</v>
      </c>
      <c r="T673" s="2">
        <v>0</v>
      </c>
      <c r="U673" s="2">
        <f t="shared" si="170"/>
        <v>3</v>
      </c>
      <c r="V673" s="2">
        <f t="shared" si="171"/>
        <v>2</v>
      </c>
      <c r="W673" s="2">
        <f t="shared" si="172"/>
        <v>0</v>
      </c>
      <c r="Y673" s="5"/>
      <c r="Z673" s="6">
        <f t="shared" si="166"/>
        <v>9</v>
      </c>
      <c r="AA673" s="2">
        <v>2</v>
      </c>
      <c r="AB673" s="2">
        <v>4</v>
      </c>
      <c r="AC673" s="2">
        <v>2</v>
      </c>
      <c r="AD673" s="2">
        <v>0</v>
      </c>
      <c r="AE673" s="2">
        <v>1</v>
      </c>
      <c r="AF673" s="2">
        <f t="shared" si="173"/>
        <v>6</v>
      </c>
      <c r="AG673" s="2">
        <f t="shared" si="174"/>
        <v>2</v>
      </c>
      <c r="AH673" s="2">
        <f t="shared" si="175"/>
        <v>1</v>
      </c>
      <c r="AJ673" s="5"/>
      <c r="AK673" s="2">
        <f t="shared" si="164"/>
        <v>7</v>
      </c>
      <c r="AL673" s="2">
        <v>1</v>
      </c>
      <c r="AM673" s="2">
        <v>3</v>
      </c>
      <c r="AN673" s="2">
        <v>2</v>
      </c>
      <c r="AO673" s="2">
        <v>1</v>
      </c>
      <c r="AP673" s="2">
        <v>0</v>
      </c>
      <c r="AQ673" s="2">
        <f t="shared" si="167"/>
        <v>4</v>
      </c>
      <c r="AR673" s="2">
        <f t="shared" si="168"/>
        <v>2</v>
      </c>
      <c r="AS673" s="2">
        <f t="shared" si="169"/>
        <v>1</v>
      </c>
      <c r="AV673" s="6">
        <f t="shared" si="176"/>
        <v>8</v>
      </c>
      <c r="AW673" s="2">
        <v>2</v>
      </c>
      <c r="AX673" s="2">
        <v>5</v>
      </c>
      <c r="AY673" s="2">
        <v>1</v>
      </c>
      <c r="AZ673" s="2">
        <v>0</v>
      </c>
      <c r="BA673" s="2">
        <v>0</v>
      </c>
      <c r="BB673" s="2">
        <f t="shared" si="177"/>
        <v>7</v>
      </c>
      <c r="BC673" s="2">
        <f t="shared" si="178"/>
        <v>1</v>
      </c>
      <c r="BD673" s="2">
        <f t="shared" si="179"/>
        <v>0</v>
      </c>
      <c r="BF673" s="5"/>
    </row>
    <row r="674" spans="7:58" x14ac:dyDescent="0.35">
      <c r="G674" s="79" t="s">
        <v>3</v>
      </c>
      <c r="H674" s="82" t="s">
        <v>128</v>
      </c>
      <c r="I674" s="79" t="s">
        <v>116</v>
      </c>
      <c r="J674" s="79" t="s">
        <v>150</v>
      </c>
      <c r="K674" s="79" t="s">
        <v>136</v>
      </c>
      <c r="L674" s="79" t="s">
        <v>136</v>
      </c>
      <c r="M674" s="2" t="s">
        <v>67</v>
      </c>
      <c r="N674" s="2">
        <v>13</v>
      </c>
      <c r="O674" s="6">
        <f t="shared" si="165"/>
        <v>5</v>
      </c>
      <c r="P674" s="2">
        <v>0</v>
      </c>
      <c r="Q674" s="2">
        <v>3</v>
      </c>
      <c r="R674" s="2">
        <v>1</v>
      </c>
      <c r="S674" s="2">
        <v>1</v>
      </c>
      <c r="T674" s="2">
        <v>0</v>
      </c>
      <c r="U674" s="2">
        <f t="shared" si="170"/>
        <v>3</v>
      </c>
      <c r="V674" s="2">
        <f t="shared" si="171"/>
        <v>1</v>
      </c>
      <c r="W674" s="2">
        <f t="shared" si="172"/>
        <v>1</v>
      </c>
      <c r="Y674" s="5"/>
      <c r="Z674" s="6">
        <f t="shared" si="166"/>
        <v>9</v>
      </c>
      <c r="AA674" s="2">
        <v>0</v>
      </c>
      <c r="AB674" s="2">
        <v>3</v>
      </c>
      <c r="AC674" s="2">
        <v>2</v>
      </c>
      <c r="AD674" s="2">
        <v>1</v>
      </c>
      <c r="AE674" s="2">
        <v>3</v>
      </c>
      <c r="AF674" s="2">
        <f t="shared" si="173"/>
        <v>3</v>
      </c>
      <c r="AG674" s="2">
        <f t="shared" si="174"/>
        <v>2</v>
      </c>
      <c r="AH674" s="2">
        <f t="shared" si="175"/>
        <v>4</v>
      </c>
      <c r="AJ674" s="5"/>
      <c r="AK674" s="2">
        <f t="shared" si="164"/>
        <v>7</v>
      </c>
      <c r="AL674" s="2">
        <v>1</v>
      </c>
      <c r="AM674" s="2">
        <v>2</v>
      </c>
      <c r="AN674" s="2">
        <v>3</v>
      </c>
      <c r="AO674" s="2">
        <v>0</v>
      </c>
      <c r="AP674" s="2">
        <v>1</v>
      </c>
      <c r="AQ674" s="2">
        <f t="shared" si="167"/>
        <v>3</v>
      </c>
      <c r="AR674" s="2">
        <f t="shared" si="168"/>
        <v>3</v>
      </c>
      <c r="AS674" s="2">
        <f t="shared" si="169"/>
        <v>1</v>
      </c>
      <c r="AV674" s="6">
        <f t="shared" si="176"/>
        <v>8</v>
      </c>
      <c r="AW674" s="2">
        <v>4</v>
      </c>
      <c r="AX674" s="2">
        <v>0</v>
      </c>
      <c r="AY674" s="2">
        <v>3</v>
      </c>
      <c r="AZ674" s="2">
        <v>1</v>
      </c>
      <c r="BA674" s="2">
        <v>0</v>
      </c>
      <c r="BB674" s="2">
        <f t="shared" si="177"/>
        <v>4</v>
      </c>
      <c r="BC674" s="2">
        <f t="shared" si="178"/>
        <v>3</v>
      </c>
      <c r="BD674" s="2">
        <f t="shared" si="179"/>
        <v>1</v>
      </c>
      <c r="BF674" s="5"/>
    </row>
    <row r="675" spans="7:58" x14ac:dyDescent="0.35">
      <c r="G675" s="79" t="s">
        <v>3</v>
      </c>
      <c r="H675" s="82" t="s">
        <v>128</v>
      </c>
      <c r="I675" s="79" t="s">
        <v>116</v>
      </c>
      <c r="J675" s="79" t="s">
        <v>150</v>
      </c>
      <c r="K675" s="79" t="s">
        <v>136</v>
      </c>
      <c r="L675" s="79" t="s">
        <v>136</v>
      </c>
      <c r="M675" s="2" t="s">
        <v>67</v>
      </c>
      <c r="N675" s="2">
        <v>14</v>
      </c>
      <c r="O675" s="6">
        <f t="shared" si="165"/>
        <v>5</v>
      </c>
      <c r="P675" s="2">
        <v>1</v>
      </c>
      <c r="Q675" s="2">
        <v>2</v>
      </c>
      <c r="R675" s="2">
        <v>1</v>
      </c>
      <c r="S675" s="2">
        <v>0</v>
      </c>
      <c r="T675" s="2">
        <v>1</v>
      </c>
      <c r="U675" s="2">
        <f t="shared" si="170"/>
        <v>3</v>
      </c>
      <c r="V675" s="2">
        <f t="shared" si="171"/>
        <v>1</v>
      </c>
      <c r="W675" s="2">
        <f t="shared" si="172"/>
        <v>1</v>
      </c>
      <c r="Y675" s="5"/>
      <c r="Z675" s="6">
        <f t="shared" si="166"/>
        <v>9</v>
      </c>
      <c r="AA675" s="2">
        <v>0</v>
      </c>
      <c r="AB675" s="2">
        <v>1</v>
      </c>
      <c r="AC675" s="2">
        <v>2</v>
      </c>
      <c r="AD675" s="2">
        <v>2</v>
      </c>
      <c r="AE675" s="2">
        <v>4</v>
      </c>
      <c r="AF675" s="2">
        <f t="shared" si="173"/>
        <v>1</v>
      </c>
      <c r="AG675" s="2">
        <f t="shared" si="174"/>
        <v>2</v>
      </c>
      <c r="AH675" s="2">
        <f t="shared" si="175"/>
        <v>6</v>
      </c>
      <c r="AJ675" s="5"/>
      <c r="AK675" s="2">
        <f t="shared" si="164"/>
        <v>7</v>
      </c>
      <c r="AL675" s="2">
        <v>1</v>
      </c>
      <c r="AM675" s="2">
        <v>1</v>
      </c>
      <c r="AN675" s="2">
        <v>2</v>
      </c>
      <c r="AO675" s="2">
        <v>1</v>
      </c>
      <c r="AP675" s="2">
        <v>2</v>
      </c>
      <c r="AQ675" s="2">
        <f t="shared" si="167"/>
        <v>2</v>
      </c>
      <c r="AR675" s="2">
        <f t="shared" si="168"/>
        <v>2</v>
      </c>
      <c r="AS675" s="2">
        <f t="shared" si="169"/>
        <v>3</v>
      </c>
      <c r="AV675" s="6">
        <f t="shared" si="176"/>
        <v>8</v>
      </c>
      <c r="AW675" s="2">
        <v>3</v>
      </c>
      <c r="AX675" s="2">
        <v>1</v>
      </c>
      <c r="AY675" s="2">
        <v>3</v>
      </c>
      <c r="AZ675" s="2">
        <v>0</v>
      </c>
      <c r="BA675" s="2">
        <v>1</v>
      </c>
      <c r="BB675" s="2">
        <f t="shared" si="177"/>
        <v>4</v>
      </c>
      <c r="BC675" s="2">
        <f t="shared" si="178"/>
        <v>3</v>
      </c>
      <c r="BD675" s="2">
        <f t="shared" si="179"/>
        <v>1</v>
      </c>
      <c r="BF675" s="5"/>
    </row>
    <row r="676" spans="7:58" x14ac:dyDescent="0.35">
      <c r="G676" s="79" t="s">
        <v>3</v>
      </c>
      <c r="H676" s="82" t="s">
        <v>128</v>
      </c>
      <c r="I676" s="79" t="s">
        <v>116</v>
      </c>
      <c r="J676" s="79" t="s">
        <v>150</v>
      </c>
      <c r="K676" s="79" t="s">
        <v>136</v>
      </c>
      <c r="L676" s="79" t="s">
        <v>136</v>
      </c>
      <c r="M676" s="2" t="s">
        <v>67</v>
      </c>
      <c r="N676" s="2">
        <v>15</v>
      </c>
      <c r="O676" s="6">
        <f t="shared" si="165"/>
        <v>5</v>
      </c>
      <c r="P676" s="2">
        <v>0</v>
      </c>
      <c r="Q676" s="2">
        <v>0</v>
      </c>
      <c r="R676" s="2">
        <v>5</v>
      </c>
      <c r="S676" s="2">
        <v>0</v>
      </c>
      <c r="T676" s="2">
        <v>0</v>
      </c>
      <c r="U676" s="2">
        <f t="shared" si="170"/>
        <v>0</v>
      </c>
      <c r="V676" s="2">
        <f t="shared" si="171"/>
        <v>5</v>
      </c>
      <c r="W676" s="2">
        <f t="shared" si="172"/>
        <v>0</v>
      </c>
      <c r="Y676" s="5"/>
      <c r="Z676" s="6">
        <f t="shared" si="166"/>
        <v>9</v>
      </c>
      <c r="AA676" s="2">
        <v>1</v>
      </c>
      <c r="AB676" s="2">
        <v>3</v>
      </c>
      <c r="AC676" s="2">
        <v>3</v>
      </c>
      <c r="AD676" s="2">
        <v>0</v>
      </c>
      <c r="AE676" s="2">
        <v>2</v>
      </c>
      <c r="AF676" s="2">
        <f t="shared" si="173"/>
        <v>4</v>
      </c>
      <c r="AG676" s="2">
        <f t="shared" si="174"/>
        <v>3</v>
      </c>
      <c r="AH676" s="2">
        <f t="shared" si="175"/>
        <v>2</v>
      </c>
      <c r="AJ676" s="5"/>
      <c r="AK676" s="2">
        <f t="shared" si="164"/>
        <v>7</v>
      </c>
      <c r="AL676" s="2">
        <v>2</v>
      </c>
      <c r="AM676" s="2">
        <v>2</v>
      </c>
      <c r="AN676" s="2">
        <v>2</v>
      </c>
      <c r="AO676" s="2">
        <v>0</v>
      </c>
      <c r="AP676" s="2">
        <v>1</v>
      </c>
      <c r="AQ676" s="2">
        <f t="shared" si="167"/>
        <v>4</v>
      </c>
      <c r="AR676" s="2">
        <f t="shared" si="168"/>
        <v>2</v>
      </c>
      <c r="AS676" s="2">
        <f t="shared" si="169"/>
        <v>1</v>
      </c>
      <c r="AV676" s="6">
        <f t="shared" si="176"/>
        <v>8</v>
      </c>
      <c r="AW676" s="2">
        <v>4</v>
      </c>
      <c r="AX676" s="2">
        <v>1</v>
      </c>
      <c r="AY676" s="2">
        <v>1</v>
      </c>
      <c r="AZ676" s="2">
        <v>2</v>
      </c>
      <c r="BA676" s="2">
        <v>0</v>
      </c>
      <c r="BB676" s="2">
        <f t="shared" si="177"/>
        <v>5</v>
      </c>
      <c r="BC676" s="2">
        <f t="shared" si="178"/>
        <v>1</v>
      </c>
      <c r="BD676" s="2">
        <f t="shared" si="179"/>
        <v>2</v>
      </c>
      <c r="BF676" s="5"/>
    </row>
    <row r="677" spans="7:58" x14ac:dyDescent="0.35">
      <c r="G677" s="79" t="s">
        <v>3</v>
      </c>
      <c r="H677" s="82" t="s">
        <v>128</v>
      </c>
      <c r="I677" s="79" t="s">
        <v>116</v>
      </c>
      <c r="J677" s="79" t="s">
        <v>150</v>
      </c>
      <c r="K677" s="79" t="s">
        <v>136</v>
      </c>
      <c r="L677" s="79" t="s">
        <v>136</v>
      </c>
      <c r="M677" s="2" t="s">
        <v>67</v>
      </c>
      <c r="N677" s="2">
        <v>16</v>
      </c>
      <c r="O677" s="6">
        <f t="shared" si="165"/>
        <v>5</v>
      </c>
      <c r="P677" s="2">
        <v>0</v>
      </c>
      <c r="Q677" s="2">
        <v>2</v>
      </c>
      <c r="R677" s="2">
        <v>3</v>
      </c>
      <c r="S677" s="2">
        <v>0</v>
      </c>
      <c r="T677" s="2">
        <v>0</v>
      </c>
      <c r="U677" s="2">
        <f t="shared" si="170"/>
        <v>2</v>
      </c>
      <c r="V677" s="2">
        <f t="shared" si="171"/>
        <v>3</v>
      </c>
      <c r="W677" s="2">
        <f t="shared" si="172"/>
        <v>0</v>
      </c>
      <c r="Y677" s="5"/>
      <c r="Z677" s="6">
        <f t="shared" si="166"/>
        <v>9</v>
      </c>
      <c r="AA677" s="2">
        <v>1</v>
      </c>
      <c r="AB677" s="2">
        <v>3</v>
      </c>
      <c r="AC677" s="2">
        <v>4</v>
      </c>
      <c r="AD677" s="2">
        <v>1</v>
      </c>
      <c r="AE677" s="2">
        <v>0</v>
      </c>
      <c r="AF677" s="2">
        <f t="shared" si="173"/>
        <v>4</v>
      </c>
      <c r="AG677" s="2">
        <f t="shared" si="174"/>
        <v>4</v>
      </c>
      <c r="AH677" s="2">
        <f t="shared" si="175"/>
        <v>1</v>
      </c>
      <c r="AJ677" s="5"/>
      <c r="AK677" s="2">
        <f t="shared" si="164"/>
        <v>7</v>
      </c>
      <c r="AL677" s="2">
        <v>1</v>
      </c>
      <c r="AM677" s="2">
        <v>2</v>
      </c>
      <c r="AN677" s="2">
        <v>4</v>
      </c>
      <c r="AO677" s="2">
        <v>0</v>
      </c>
      <c r="AP677" s="2">
        <v>0</v>
      </c>
      <c r="AQ677" s="2">
        <f t="shared" si="167"/>
        <v>3</v>
      </c>
      <c r="AR677" s="2">
        <f t="shared" si="168"/>
        <v>4</v>
      </c>
      <c r="AS677" s="2">
        <f t="shared" si="169"/>
        <v>0</v>
      </c>
      <c r="AV677" s="6">
        <f t="shared" si="176"/>
        <v>8</v>
      </c>
      <c r="AW677" s="2">
        <v>4</v>
      </c>
      <c r="AX677" s="2">
        <v>4</v>
      </c>
      <c r="AY677" s="2">
        <v>0</v>
      </c>
      <c r="AZ677" s="2">
        <v>0</v>
      </c>
      <c r="BA677" s="2">
        <v>0</v>
      </c>
      <c r="BB677" s="2">
        <f t="shared" si="177"/>
        <v>8</v>
      </c>
      <c r="BC677" s="2">
        <f t="shared" si="178"/>
        <v>0</v>
      </c>
      <c r="BD677" s="2">
        <f t="shared" si="179"/>
        <v>0</v>
      </c>
      <c r="BF677" s="5"/>
    </row>
    <row r="678" spans="7:58" x14ac:dyDescent="0.35">
      <c r="G678" s="79" t="s">
        <v>3</v>
      </c>
      <c r="H678" s="82" t="s">
        <v>128</v>
      </c>
      <c r="I678" s="79" t="s">
        <v>116</v>
      </c>
      <c r="J678" s="79" t="s">
        <v>150</v>
      </c>
      <c r="K678" s="79" t="s">
        <v>136</v>
      </c>
      <c r="L678" s="79" t="s">
        <v>136</v>
      </c>
      <c r="M678" s="2" t="s">
        <v>67</v>
      </c>
      <c r="N678" s="2">
        <v>17</v>
      </c>
      <c r="O678" s="6">
        <f t="shared" si="165"/>
        <v>5</v>
      </c>
      <c r="P678" s="2">
        <v>1</v>
      </c>
      <c r="Q678" s="2">
        <v>0</v>
      </c>
      <c r="R678" s="2">
        <v>2</v>
      </c>
      <c r="S678" s="2">
        <v>2</v>
      </c>
      <c r="T678" s="2">
        <v>0</v>
      </c>
      <c r="U678" s="2">
        <f t="shared" si="170"/>
        <v>1</v>
      </c>
      <c r="V678" s="2">
        <f t="shared" si="171"/>
        <v>2</v>
      </c>
      <c r="W678" s="2">
        <f t="shared" si="172"/>
        <v>2</v>
      </c>
      <c r="Y678" s="5"/>
      <c r="Z678" s="6">
        <f t="shared" si="166"/>
        <v>9</v>
      </c>
      <c r="AA678" s="2">
        <v>2</v>
      </c>
      <c r="AB678" s="2">
        <v>1</v>
      </c>
      <c r="AC678" s="2">
        <v>2</v>
      </c>
      <c r="AD678" s="2">
        <v>2</v>
      </c>
      <c r="AE678" s="2">
        <v>2</v>
      </c>
      <c r="AF678" s="2">
        <f t="shared" si="173"/>
        <v>3</v>
      </c>
      <c r="AG678" s="2">
        <f t="shared" si="174"/>
        <v>2</v>
      </c>
      <c r="AH678" s="2">
        <f t="shared" si="175"/>
        <v>4</v>
      </c>
      <c r="AJ678" s="5"/>
      <c r="AK678" s="2">
        <f t="shared" si="164"/>
        <v>7</v>
      </c>
      <c r="AL678" s="2">
        <v>2</v>
      </c>
      <c r="AM678" s="2">
        <v>1</v>
      </c>
      <c r="AN678" s="2">
        <v>2</v>
      </c>
      <c r="AO678" s="2">
        <v>2</v>
      </c>
      <c r="AP678" s="2">
        <v>0</v>
      </c>
      <c r="AQ678" s="2">
        <f t="shared" si="167"/>
        <v>3</v>
      </c>
      <c r="AR678" s="2">
        <f t="shared" si="168"/>
        <v>2</v>
      </c>
      <c r="AS678" s="2">
        <f t="shared" si="169"/>
        <v>2</v>
      </c>
      <c r="AV678" s="6">
        <f t="shared" si="176"/>
        <v>8</v>
      </c>
      <c r="AW678" s="2">
        <v>1</v>
      </c>
      <c r="AX678" s="2">
        <v>3</v>
      </c>
      <c r="AY678" s="2">
        <v>3</v>
      </c>
      <c r="AZ678" s="2">
        <v>1</v>
      </c>
      <c r="BA678" s="2">
        <v>0</v>
      </c>
      <c r="BB678" s="2">
        <f t="shared" si="177"/>
        <v>4</v>
      </c>
      <c r="BC678" s="2">
        <f t="shared" si="178"/>
        <v>3</v>
      </c>
      <c r="BD678" s="2">
        <f t="shared" si="179"/>
        <v>1</v>
      </c>
      <c r="BF678" s="5"/>
    </row>
    <row r="679" spans="7:58" x14ac:dyDescent="0.35">
      <c r="G679" s="79" t="s">
        <v>3</v>
      </c>
      <c r="H679" s="82" t="s">
        <v>128</v>
      </c>
      <c r="I679" s="79" t="s">
        <v>116</v>
      </c>
      <c r="J679" s="79" t="s">
        <v>150</v>
      </c>
      <c r="K679" s="79" t="s">
        <v>136</v>
      </c>
      <c r="L679" s="79" t="s">
        <v>136</v>
      </c>
      <c r="M679" s="2" t="s">
        <v>67</v>
      </c>
      <c r="N679" s="2">
        <v>18</v>
      </c>
      <c r="O679" s="6">
        <f t="shared" si="165"/>
        <v>5</v>
      </c>
      <c r="P679" s="2">
        <v>1</v>
      </c>
      <c r="Q679" s="2">
        <v>0</v>
      </c>
      <c r="R679" s="2">
        <v>4</v>
      </c>
      <c r="S679" s="2">
        <v>0</v>
      </c>
      <c r="T679" s="2">
        <v>0</v>
      </c>
      <c r="U679" s="2">
        <f t="shared" si="170"/>
        <v>1</v>
      </c>
      <c r="V679" s="2">
        <f t="shared" si="171"/>
        <v>4</v>
      </c>
      <c r="W679" s="2">
        <f t="shared" si="172"/>
        <v>0</v>
      </c>
      <c r="Y679" s="5"/>
      <c r="Z679" s="6">
        <f t="shared" si="166"/>
        <v>9</v>
      </c>
      <c r="AA679" s="2">
        <v>2</v>
      </c>
      <c r="AB679" s="2">
        <v>4</v>
      </c>
      <c r="AC679" s="2">
        <v>0</v>
      </c>
      <c r="AD679" s="2">
        <v>2</v>
      </c>
      <c r="AE679" s="2">
        <v>1</v>
      </c>
      <c r="AF679" s="2">
        <f t="shared" si="173"/>
        <v>6</v>
      </c>
      <c r="AG679" s="2">
        <f t="shared" si="174"/>
        <v>0</v>
      </c>
      <c r="AH679" s="2">
        <f t="shared" si="175"/>
        <v>3</v>
      </c>
      <c r="AJ679" s="5"/>
      <c r="AK679" s="2">
        <f t="shared" si="164"/>
        <v>7</v>
      </c>
      <c r="AL679" s="2">
        <v>1</v>
      </c>
      <c r="AM679" s="2">
        <v>1</v>
      </c>
      <c r="AN679" s="2">
        <v>4</v>
      </c>
      <c r="AO679" s="2">
        <v>0</v>
      </c>
      <c r="AP679" s="2">
        <v>1</v>
      </c>
      <c r="AQ679" s="2">
        <f t="shared" si="167"/>
        <v>2</v>
      </c>
      <c r="AR679" s="2">
        <f t="shared" si="168"/>
        <v>4</v>
      </c>
      <c r="AS679" s="2">
        <f t="shared" si="169"/>
        <v>1</v>
      </c>
      <c r="AV679" s="6">
        <f t="shared" si="176"/>
        <v>8</v>
      </c>
      <c r="AW679" s="2">
        <v>3</v>
      </c>
      <c r="AX679" s="2">
        <v>1</v>
      </c>
      <c r="AY679" s="2">
        <v>4</v>
      </c>
      <c r="AZ679" s="2">
        <v>0</v>
      </c>
      <c r="BA679" s="2">
        <v>0</v>
      </c>
      <c r="BB679" s="2">
        <f t="shared" si="177"/>
        <v>4</v>
      </c>
      <c r="BC679" s="2">
        <f t="shared" si="178"/>
        <v>4</v>
      </c>
      <c r="BD679" s="2">
        <f t="shared" si="179"/>
        <v>0</v>
      </c>
      <c r="BF679" s="5"/>
    </row>
    <row r="680" spans="7:58" x14ac:dyDescent="0.35">
      <c r="G680" s="79" t="s">
        <v>3</v>
      </c>
      <c r="H680" s="82" t="s">
        <v>128</v>
      </c>
      <c r="I680" s="79" t="s">
        <v>116</v>
      </c>
      <c r="J680" s="79" t="s">
        <v>150</v>
      </c>
      <c r="K680" s="79" t="s">
        <v>136</v>
      </c>
      <c r="L680" s="79" t="s">
        <v>136</v>
      </c>
      <c r="M680" s="2" t="s">
        <v>76</v>
      </c>
      <c r="N680" s="2">
        <v>19</v>
      </c>
      <c r="O680" s="6">
        <f t="shared" si="165"/>
        <v>5</v>
      </c>
      <c r="P680" s="2">
        <v>3</v>
      </c>
      <c r="Q680" s="2">
        <v>1</v>
      </c>
      <c r="R680" s="2">
        <v>1</v>
      </c>
      <c r="S680" s="2">
        <v>0</v>
      </c>
      <c r="T680" s="2">
        <v>0</v>
      </c>
      <c r="U680" s="2">
        <f t="shared" si="170"/>
        <v>4</v>
      </c>
      <c r="V680" s="2">
        <f t="shared" si="171"/>
        <v>1</v>
      </c>
      <c r="W680" s="2">
        <f t="shared" si="172"/>
        <v>0</v>
      </c>
      <c r="Y680" s="5"/>
      <c r="Z680" s="6">
        <f t="shared" si="166"/>
        <v>9</v>
      </c>
      <c r="AA680" s="2">
        <v>5</v>
      </c>
      <c r="AB680" s="2">
        <v>2</v>
      </c>
      <c r="AC680" s="2">
        <v>1</v>
      </c>
      <c r="AD680" s="2">
        <v>0</v>
      </c>
      <c r="AE680" s="2">
        <v>1</v>
      </c>
      <c r="AF680" s="2">
        <f t="shared" si="173"/>
        <v>7</v>
      </c>
      <c r="AG680" s="2">
        <f t="shared" si="174"/>
        <v>1</v>
      </c>
      <c r="AH680" s="2">
        <f t="shared" si="175"/>
        <v>1</v>
      </c>
      <c r="AJ680" s="5"/>
      <c r="AK680" s="2">
        <f t="shared" si="164"/>
        <v>7</v>
      </c>
      <c r="AL680" s="2">
        <v>4</v>
      </c>
      <c r="AM680" s="2">
        <v>2</v>
      </c>
      <c r="AN680" s="2">
        <v>0</v>
      </c>
      <c r="AO680" s="2">
        <v>1</v>
      </c>
      <c r="AP680" s="2">
        <v>0</v>
      </c>
      <c r="AQ680" s="2">
        <f t="shared" si="167"/>
        <v>6</v>
      </c>
      <c r="AR680" s="2">
        <f t="shared" si="168"/>
        <v>0</v>
      </c>
      <c r="AS680" s="2">
        <f t="shared" si="169"/>
        <v>1</v>
      </c>
      <c r="AV680" s="6">
        <f t="shared" si="176"/>
        <v>8</v>
      </c>
      <c r="AW680" s="2">
        <v>7</v>
      </c>
      <c r="AX680" s="2">
        <v>0</v>
      </c>
      <c r="AY680" s="2">
        <v>0</v>
      </c>
      <c r="AZ680" s="2">
        <v>1</v>
      </c>
      <c r="BA680" s="2">
        <v>0</v>
      </c>
      <c r="BB680" s="2">
        <f t="shared" si="177"/>
        <v>7</v>
      </c>
      <c r="BC680" s="2">
        <f t="shared" si="178"/>
        <v>0</v>
      </c>
      <c r="BD680" s="2">
        <f t="shared" si="179"/>
        <v>1</v>
      </c>
      <c r="BF680" s="5"/>
    </row>
    <row r="681" spans="7:58" x14ac:dyDescent="0.35">
      <c r="G681" s="79" t="s">
        <v>3</v>
      </c>
      <c r="H681" s="82" t="s">
        <v>128</v>
      </c>
      <c r="I681" s="79" t="s">
        <v>116</v>
      </c>
      <c r="J681" s="79" t="s">
        <v>150</v>
      </c>
      <c r="K681" s="79" t="s">
        <v>136</v>
      </c>
      <c r="L681" s="79" t="s">
        <v>136</v>
      </c>
      <c r="M681" s="2" t="s">
        <v>76</v>
      </c>
      <c r="N681" s="2">
        <v>20</v>
      </c>
      <c r="O681" s="6">
        <f t="shared" si="165"/>
        <v>5</v>
      </c>
      <c r="P681" s="2">
        <v>1</v>
      </c>
      <c r="Q681" s="2">
        <v>1</v>
      </c>
      <c r="R681" s="2">
        <v>3</v>
      </c>
      <c r="S681" s="2">
        <v>0</v>
      </c>
      <c r="T681" s="2">
        <v>0</v>
      </c>
      <c r="U681" s="2">
        <f t="shared" si="170"/>
        <v>2</v>
      </c>
      <c r="V681" s="2">
        <f t="shared" si="171"/>
        <v>3</v>
      </c>
      <c r="W681" s="2">
        <f t="shared" si="172"/>
        <v>0</v>
      </c>
      <c r="Y681" s="5"/>
      <c r="Z681" s="6">
        <f t="shared" si="166"/>
        <v>9</v>
      </c>
      <c r="AA681" s="2">
        <v>4</v>
      </c>
      <c r="AB681" s="2">
        <v>1</v>
      </c>
      <c r="AC681" s="2">
        <v>4</v>
      </c>
      <c r="AD681" s="2">
        <v>0</v>
      </c>
      <c r="AE681" s="2">
        <v>0</v>
      </c>
      <c r="AF681" s="2">
        <f t="shared" si="173"/>
        <v>5</v>
      </c>
      <c r="AG681" s="2">
        <f t="shared" si="174"/>
        <v>4</v>
      </c>
      <c r="AH681" s="2">
        <f t="shared" si="175"/>
        <v>0</v>
      </c>
      <c r="AJ681" s="5"/>
      <c r="AK681" s="2">
        <f t="shared" si="164"/>
        <v>7</v>
      </c>
      <c r="AL681" s="2">
        <v>3</v>
      </c>
      <c r="AM681" s="2">
        <v>3</v>
      </c>
      <c r="AN681" s="2">
        <v>0</v>
      </c>
      <c r="AO681" s="2">
        <v>0</v>
      </c>
      <c r="AP681" s="2">
        <v>1</v>
      </c>
      <c r="AQ681" s="2">
        <f t="shared" si="167"/>
        <v>6</v>
      </c>
      <c r="AR681" s="2">
        <f t="shared" si="168"/>
        <v>0</v>
      </c>
      <c r="AS681" s="2">
        <f t="shared" si="169"/>
        <v>1</v>
      </c>
      <c r="AV681" s="6">
        <f t="shared" si="176"/>
        <v>8</v>
      </c>
      <c r="AW681" s="2">
        <v>5</v>
      </c>
      <c r="AX681" s="2">
        <v>1</v>
      </c>
      <c r="AY681" s="2">
        <v>1</v>
      </c>
      <c r="AZ681" s="2">
        <v>1</v>
      </c>
      <c r="BA681" s="2">
        <v>0</v>
      </c>
      <c r="BB681" s="2">
        <f t="shared" si="177"/>
        <v>6</v>
      </c>
      <c r="BC681" s="2">
        <f t="shared" si="178"/>
        <v>1</v>
      </c>
      <c r="BD681" s="2">
        <f t="shared" si="179"/>
        <v>1</v>
      </c>
      <c r="BF681" s="5"/>
    </row>
    <row r="682" spans="7:58" x14ac:dyDescent="0.35">
      <c r="G682" s="79" t="s">
        <v>3</v>
      </c>
      <c r="H682" s="82" t="s">
        <v>128</v>
      </c>
      <c r="I682" s="79" t="s">
        <v>116</v>
      </c>
      <c r="J682" s="79" t="s">
        <v>150</v>
      </c>
      <c r="K682" s="79" t="s">
        <v>136</v>
      </c>
      <c r="L682" s="79" t="s">
        <v>136</v>
      </c>
      <c r="M682" s="2" t="s">
        <v>76</v>
      </c>
      <c r="N682" s="2">
        <v>21</v>
      </c>
      <c r="O682" s="6">
        <f t="shared" si="165"/>
        <v>5</v>
      </c>
      <c r="P682" s="2">
        <v>2</v>
      </c>
      <c r="Q682" s="2">
        <v>2</v>
      </c>
      <c r="R682" s="2">
        <v>1</v>
      </c>
      <c r="S682" s="2">
        <v>0</v>
      </c>
      <c r="T682" s="2">
        <v>0</v>
      </c>
      <c r="U682" s="2">
        <f t="shared" si="170"/>
        <v>4</v>
      </c>
      <c r="V682" s="2">
        <f t="shared" si="171"/>
        <v>1</v>
      </c>
      <c r="W682" s="2">
        <f t="shared" si="172"/>
        <v>0</v>
      </c>
      <c r="Y682" s="5"/>
      <c r="Z682" s="6">
        <f t="shared" si="166"/>
        <v>9</v>
      </c>
      <c r="AA682" s="2">
        <v>5</v>
      </c>
      <c r="AB682" s="2">
        <v>2</v>
      </c>
      <c r="AC682" s="2">
        <v>1</v>
      </c>
      <c r="AD682" s="2">
        <v>0</v>
      </c>
      <c r="AE682" s="2">
        <v>1</v>
      </c>
      <c r="AF682" s="2">
        <f t="shared" si="173"/>
        <v>7</v>
      </c>
      <c r="AG682" s="2">
        <f t="shared" si="174"/>
        <v>1</v>
      </c>
      <c r="AH682" s="2">
        <f t="shared" si="175"/>
        <v>1</v>
      </c>
      <c r="AJ682" s="5"/>
      <c r="AK682" s="2">
        <f t="shared" si="164"/>
        <v>7</v>
      </c>
      <c r="AL682" s="2">
        <v>3</v>
      </c>
      <c r="AM682" s="2">
        <v>3</v>
      </c>
      <c r="AN682" s="2">
        <v>0</v>
      </c>
      <c r="AO682" s="2">
        <v>1</v>
      </c>
      <c r="AP682" s="2">
        <v>0</v>
      </c>
      <c r="AQ682" s="2">
        <f t="shared" si="167"/>
        <v>6</v>
      </c>
      <c r="AR682" s="2">
        <f t="shared" si="168"/>
        <v>0</v>
      </c>
      <c r="AS682" s="2">
        <f t="shared" si="169"/>
        <v>1</v>
      </c>
      <c r="AV682" s="6">
        <f t="shared" si="176"/>
        <v>8</v>
      </c>
      <c r="AW682" s="2">
        <v>6</v>
      </c>
      <c r="AX682" s="2">
        <v>2</v>
      </c>
      <c r="AY682" s="2">
        <v>0</v>
      </c>
      <c r="AZ682" s="2">
        <v>0</v>
      </c>
      <c r="BA682" s="2">
        <v>0</v>
      </c>
      <c r="BB682" s="2">
        <f t="shared" si="177"/>
        <v>8</v>
      </c>
      <c r="BC682" s="2">
        <f t="shared" si="178"/>
        <v>0</v>
      </c>
      <c r="BD682" s="2">
        <f t="shared" si="179"/>
        <v>0</v>
      </c>
      <c r="BF682" s="5"/>
    </row>
    <row r="683" spans="7:58" x14ac:dyDescent="0.35">
      <c r="G683" s="79" t="s">
        <v>3</v>
      </c>
      <c r="H683" s="82" t="s">
        <v>128</v>
      </c>
      <c r="I683" s="79" t="s">
        <v>116</v>
      </c>
      <c r="J683" s="79" t="s">
        <v>150</v>
      </c>
      <c r="K683" s="79" t="s">
        <v>136</v>
      </c>
      <c r="L683" s="79" t="s">
        <v>136</v>
      </c>
      <c r="M683" s="2" t="s">
        <v>76</v>
      </c>
      <c r="N683" s="2">
        <v>22</v>
      </c>
      <c r="O683" s="6">
        <f t="shared" si="165"/>
        <v>5</v>
      </c>
      <c r="P683" s="2">
        <v>4</v>
      </c>
      <c r="Q683" s="2">
        <v>0</v>
      </c>
      <c r="R683" s="2">
        <v>0</v>
      </c>
      <c r="S683" s="2">
        <v>1</v>
      </c>
      <c r="T683" s="2">
        <v>0</v>
      </c>
      <c r="U683" s="2">
        <f t="shared" si="170"/>
        <v>4</v>
      </c>
      <c r="V683" s="2">
        <f t="shared" si="171"/>
        <v>0</v>
      </c>
      <c r="W683" s="2">
        <f t="shared" si="172"/>
        <v>1</v>
      </c>
      <c r="Y683" s="5"/>
      <c r="Z683" s="6">
        <f t="shared" si="166"/>
        <v>9</v>
      </c>
      <c r="AA683" s="2">
        <v>7</v>
      </c>
      <c r="AB683" s="2">
        <v>2</v>
      </c>
      <c r="AC683" s="2">
        <v>0</v>
      </c>
      <c r="AD683" s="2">
        <v>0</v>
      </c>
      <c r="AE683" s="2">
        <v>0</v>
      </c>
      <c r="AF683" s="2">
        <f t="shared" si="173"/>
        <v>9</v>
      </c>
      <c r="AG683" s="2">
        <f t="shared" si="174"/>
        <v>0</v>
      </c>
      <c r="AH683" s="2">
        <f t="shared" si="175"/>
        <v>0</v>
      </c>
      <c r="AJ683" s="5"/>
      <c r="AK683" s="2">
        <f t="shared" si="164"/>
        <v>7</v>
      </c>
      <c r="AL683" s="2">
        <v>4</v>
      </c>
      <c r="AM683" s="2">
        <v>2</v>
      </c>
      <c r="AN683" s="2">
        <v>1</v>
      </c>
      <c r="AO683" s="2">
        <v>0</v>
      </c>
      <c r="AP683" s="2">
        <v>0</v>
      </c>
      <c r="AQ683" s="2">
        <f t="shared" si="167"/>
        <v>6</v>
      </c>
      <c r="AR683" s="2">
        <f t="shared" si="168"/>
        <v>1</v>
      </c>
      <c r="AS683" s="2">
        <f t="shared" si="169"/>
        <v>0</v>
      </c>
      <c r="AV683" s="6">
        <f t="shared" si="176"/>
        <v>8</v>
      </c>
      <c r="AW683" s="2">
        <v>8</v>
      </c>
      <c r="AX683" s="2">
        <v>0</v>
      </c>
      <c r="AY683" s="2">
        <v>0</v>
      </c>
      <c r="AZ683" s="2">
        <v>0</v>
      </c>
      <c r="BA683" s="2">
        <v>0</v>
      </c>
      <c r="BB683" s="2">
        <f t="shared" si="177"/>
        <v>8</v>
      </c>
      <c r="BC683" s="2">
        <f t="shared" si="178"/>
        <v>0</v>
      </c>
      <c r="BD683" s="2">
        <f t="shared" si="179"/>
        <v>0</v>
      </c>
      <c r="BF683" s="5"/>
    </row>
    <row r="684" spans="7:58" x14ac:dyDescent="0.35">
      <c r="G684" s="79" t="s">
        <v>3</v>
      </c>
      <c r="H684" s="82" t="s">
        <v>128</v>
      </c>
      <c r="I684" s="79" t="s">
        <v>116</v>
      </c>
      <c r="J684" s="79" t="s">
        <v>150</v>
      </c>
      <c r="K684" s="79" t="s">
        <v>136</v>
      </c>
      <c r="L684" s="79" t="s">
        <v>136</v>
      </c>
      <c r="M684" s="2" t="s">
        <v>76</v>
      </c>
      <c r="N684" s="2">
        <v>23</v>
      </c>
      <c r="O684" s="6">
        <f t="shared" si="165"/>
        <v>5</v>
      </c>
      <c r="P684" s="2">
        <v>2</v>
      </c>
      <c r="Q684" s="2">
        <v>1</v>
      </c>
      <c r="R684" s="2">
        <v>1</v>
      </c>
      <c r="S684" s="2">
        <v>1</v>
      </c>
      <c r="T684" s="2">
        <v>0</v>
      </c>
      <c r="U684" s="2">
        <f t="shared" si="170"/>
        <v>3</v>
      </c>
      <c r="V684" s="2">
        <f t="shared" si="171"/>
        <v>1</v>
      </c>
      <c r="W684" s="2">
        <f t="shared" si="172"/>
        <v>1</v>
      </c>
      <c r="Y684" s="5"/>
      <c r="Z684" s="6">
        <f t="shared" si="166"/>
        <v>9</v>
      </c>
      <c r="AA684" s="2">
        <v>3</v>
      </c>
      <c r="AB684" s="2">
        <v>4</v>
      </c>
      <c r="AC684" s="2">
        <v>2</v>
      </c>
      <c r="AD684" s="2">
        <v>0</v>
      </c>
      <c r="AE684" s="2">
        <v>0</v>
      </c>
      <c r="AF684" s="2">
        <f t="shared" si="173"/>
        <v>7</v>
      </c>
      <c r="AG684" s="2">
        <f t="shared" si="174"/>
        <v>2</v>
      </c>
      <c r="AH684" s="2">
        <f t="shared" si="175"/>
        <v>0</v>
      </c>
      <c r="AJ684" s="5"/>
      <c r="AK684" s="2">
        <f t="shared" si="164"/>
        <v>7</v>
      </c>
      <c r="AL684" s="2">
        <v>4</v>
      </c>
      <c r="AM684" s="2">
        <v>1</v>
      </c>
      <c r="AN684" s="2">
        <v>1</v>
      </c>
      <c r="AO684" s="2">
        <v>0</v>
      </c>
      <c r="AP684" s="2">
        <v>1</v>
      </c>
      <c r="AQ684" s="2">
        <f t="shared" si="167"/>
        <v>5</v>
      </c>
      <c r="AR684" s="2">
        <f t="shared" si="168"/>
        <v>1</v>
      </c>
      <c r="AS684" s="2">
        <f t="shared" si="169"/>
        <v>1</v>
      </c>
      <c r="AV684" s="6">
        <f t="shared" si="176"/>
        <v>8</v>
      </c>
      <c r="AW684" s="2">
        <v>6</v>
      </c>
      <c r="AX684" s="2">
        <v>1</v>
      </c>
      <c r="AY684" s="2">
        <v>0</v>
      </c>
      <c r="AZ684" s="2">
        <v>1</v>
      </c>
      <c r="BA684" s="2">
        <v>0</v>
      </c>
      <c r="BB684" s="2">
        <f t="shared" si="177"/>
        <v>7</v>
      </c>
      <c r="BC684" s="2">
        <f t="shared" si="178"/>
        <v>0</v>
      </c>
      <c r="BD684" s="2">
        <f t="shared" si="179"/>
        <v>1</v>
      </c>
      <c r="BF684" s="5"/>
    </row>
    <row r="685" spans="7:58" x14ac:dyDescent="0.35">
      <c r="G685" s="79" t="s">
        <v>3</v>
      </c>
      <c r="H685" s="82" t="s">
        <v>128</v>
      </c>
      <c r="I685" s="79" t="s">
        <v>116</v>
      </c>
      <c r="J685" s="79" t="s">
        <v>150</v>
      </c>
      <c r="K685" s="79" t="s">
        <v>136</v>
      </c>
      <c r="L685" s="79" t="s">
        <v>136</v>
      </c>
      <c r="M685" s="2" t="s">
        <v>76</v>
      </c>
      <c r="N685" s="2">
        <v>24</v>
      </c>
      <c r="O685" s="6">
        <f t="shared" si="165"/>
        <v>5</v>
      </c>
      <c r="P685" s="2">
        <v>0</v>
      </c>
      <c r="Q685" s="2">
        <v>5</v>
      </c>
      <c r="R685" s="2">
        <v>0</v>
      </c>
      <c r="S685" s="2">
        <v>0</v>
      </c>
      <c r="T685" s="2">
        <v>0</v>
      </c>
      <c r="U685" s="2">
        <f t="shared" si="170"/>
        <v>5</v>
      </c>
      <c r="V685" s="2">
        <f t="shared" si="171"/>
        <v>0</v>
      </c>
      <c r="W685" s="2">
        <f t="shared" si="172"/>
        <v>0</v>
      </c>
      <c r="Y685" s="5"/>
      <c r="Z685" s="6">
        <f t="shared" si="166"/>
        <v>9</v>
      </c>
      <c r="AA685" s="2">
        <v>3</v>
      </c>
      <c r="AB685" s="2">
        <v>3</v>
      </c>
      <c r="AC685" s="2">
        <v>2</v>
      </c>
      <c r="AD685" s="2">
        <v>0</v>
      </c>
      <c r="AE685" s="2">
        <v>1</v>
      </c>
      <c r="AF685" s="2">
        <f t="shared" si="173"/>
        <v>6</v>
      </c>
      <c r="AG685" s="2">
        <f t="shared" si="174"/>
        <v>2</v>
      </c>
      <c r="AH685" s="2">
        <f t="shared" si="175"/>
        <v>1</v>
      </c>
      <c r="AJ685" s="5"/>
      <c r="AK685" s="2">
        <f t="shared" si="164"/>
        <v>7</v>
      </c>
      <c r="AL685" s="2">
        <v>3</v>
      </c>
      <c r="AM685" s="2">
        <v>3</v>
      </c>
      <c r="AN685" s="2">
        <v>0</v>
      </c>
      <c r="AO685" s="2">
        <v>0</v>
      </c>
      <c r="AP685" s="2">
        <v>1</v>
      </c>
      <c r="AQ685" s="2">
        <f t="shared" si="167"/>
        <v>6</v>
      </c>
      <c r="AR685" s="2">
        <f t="shared" si="168"/>
        <v>0</v>
      </c>
      <c r="AS685" s="2">
        <f t="shared" si="169"/>
        <v>1</v>
      </c>
      <c r="AV685" s="6">
        <f t="shared" si="176"/>
        <v>8</v>
      </c>
      <c r="AW685" s="2">
        <v>5</v>
      </c>
      <c r="AX685" s="2">
        <v>1</v>
      </c>
      <c r="AY685" s="2">
        <v>2</v>
      </c>
      <c r="AZ685" s="2">
        <v>0</v>
      </c>
      <c r="BA685" s="2">
        <v>0</v>
      </c>
      <c r="BB685" s="2">
        <f t="shared" si="177"/>
        <v>6</v>
      </c>
      <c r="BC685" s="2">
        <f t="shared" si="178"/>
        <v>2</v>
      </c>
      <c r="BD685" s="2">
        <f t="shared" si="179"/>
        <v>0</v>
      </c>
      <c r="BF685" s="5"/>
    </row>
    <row r="686" spans="7:58" x14ac:dyDescent="0.35">
      <c r="G686" s="79" t="s">
        <v>3</v>
      </c>
      <c r="H686" s="82" t="s">
        <v>128</v>
      </c>
      <c r="I686" s="79" t="s">
        <v>116</v>
      </c>
      <c r="J686" s="79" t="s">
        <v>150</v>
      </c>
      <c r="K686" s="79" t="s">
        <v>136</v>
      </c>
      <c r="L686" s="79" t="s">
        <v>136</v>
      </c>
      <c r="M686" s="2" t="s">
        <v>76</v>
      </c>
      <c r="N686" s="2">
        <v>25</v>
      </c>
      <c r="O686" s="6">
        <f t="shared" si="165"/>
        <v>5</v>
      </c>
      <c r="P686" s="2">
        <v>2</v>
      </c>
      <c r="Q686" s="2">
        <v>3</v>
      </c>
      <c r="R686" s="2">
        <v>0</v>
      </c>
      <c r="S686" s="2">
        <v>0</v>
      </c>
      <c r="T686" s="2">
        <v>0</v>
      </c>
      <c r="U686" s="2">
        <f t="shared" si="170"/>
        <v>5</v>
      </c>
      <c r="V686" s="2">
        <f t="shared" si="171"/>
        <v>0</v>
      </c>
      <c r="W686" s="2">
        <f t="shared" si="172"/>
        <v>0</v>
      </c>
      <c r="Y686" s="5"/>
      <c r="Z686" s="6">
        <f t="shared" si="166"/>
        <v>9</v>
      </c>
      <c r="AA686" s="2">
        <v>3</v>
      </c>
      <c r="AB686" s="2">
        <v>4</v>
      </c>
      <c r="AC686" s="2">
        <v>2</v>
      </c>
      <c r="AD686" s="2">
        <v>0</v>
      </c>
      <c r="AE686" s="2">
        <v>0</v>
      </c>
      <c r="AF686" s="2">
        <f t="shared" si="173"/>
        <v>7</v>
      </c>
      <c r="AG686" s="2">
        <f t="shared" si="174"/>
        <v>2</v>
      </c>
      <c r="AH686" s="2">
        <f t="shared" si="175"/>
        <v>0</v>
      </c>
      <c r="AJ686" s="5"/>
      <c r="AK686" s="2">
        <f t="shared" si="164"/>
        <v>7</v>
      </c>
      <c r="AL686" s="2">
        <v>3</v>
      </c>
      <c r="AM686" s="2">
        <v>3</v>
      </c>
      <c r="AN686" s="2">
        <v>0</v>
      </c>
      <c r="AO686" s="2">
        <v>1</v>
      </c>
      <c r="AP686" s="2">
        <v>0</v>
      </c>
      <c r="AQ686" s="2">
        <f t="shared" si="167"/>
        <v>6</v>
      </c>
      <c r="AR686" s="2">
        <f t="shared" si="168"/>
        <v>0</v>
      </c>
      <c r="AS686" s="2">
        <f t="shared" si="169"/>
        <v>1</v>
      </c>
      <c r="AV686" s="6">
        <f t="shared" si="176"/>
        <v>8</v>
      </c>
      <c r="AW686" s="2">
        <v>7</v>
      </c>
      <c r="AX686" s="2">
        <v>0</v>
      </c>
      <c r="AY686" s="2">
        <v>1</v>
      </c>
      <c r="AZ686" s="2">
        <v>0</v>
      </c>
      <c r="BA686" s="2">
        <v>0</v>
      </c>
      <c r="BB686" s="2">
        <f t="shared" si="177"/>
        <v>7</v>
      </c>
      <c r="BC686" s="2">
        <f t="shared" si="178"/>
        <v>1</v>
      </c>
      <c r="BD686" s="2">
        <f t="shared" si="179"/>
        <v>0</v>
      </c>
      <c r="BF686" s="5"/>
    </row>
    <row r="687" spans="7:58" x14ac:dyDescent="0.35">
      <c r="G687" s="79" t="s">
        <v>3</v>
      </c>
      <c r="H687" s="82" t="s">
        <v>128</v>
      </c>
      <c r="I687" s="79" t="s">
        <v>116</v>
      </c>
      <c r="J687" s="79" t="s">
        <v>150</v>
      </c>
      <c r="K687" s="79" t="s">
        <v>136</v>
      </c>
      <c r="L687" s="79" t="s">
        <v>136</v>
      </c>
      <c r="M687" s="2" t="s">
        <v>76</v>
      </c>
      <c r="N687" s="2">
        <v>26</v>
      </c>
      <c r="O687" s="6">
        <f t="shared" si="165"/>
        <v>5</v>
      </c>
      <c r="P687" s="2">
        <v>2</v>
      </c>
      <c r="Q687" s="2">
        <v>1</v>
      </c>
      <c r="R687" s="2">
        <v>2</v>
      </c>
      <c r="S687" s="2">
        <v>0</v>
      </c>
      <c r="T687" s="2">
        <v>0</v>
      </c>
      <c r="U687" s="2">
        <f t="shared" si="170"/>
        <v>3</v>
      </c>
      <c r="V687" s="2">
        <f t="shared" si="171"/>
        <v>2</v>
      </c>
      <c r="W687" s="2">
        <f t="shared" si="172"/>
        <v>0</v>
      </c>
      <c r="Y687" s="5"/>
      <c r="Z687" s="6">
        <f t="shared" si="166"/>
        <v>9</v>
      </c>
      <c r="AA687" s="2">
        <v>3</v>
      </c>
      <c r="AB687" s="2">
        <v>2</v>
      </c>
      <c r="AC687" s="2">
        <v>3</v>
      </c>
      <c r="AD687" s="2">
        <v>0</v>
      </c>
      <c r="AE687" s="2">
        <v>1</v>
      </c>
      <c r="AF687" s="2">
        <f t="shared" si="173"/>
        <v>5</v>
      </c>
      <c r="AG687" s="2">
        <f t="shared" si="174"/>
        <v>3</v>
      </c>
      <c r="AH687" s="2">
        <f t="shared" si="175"/>
        <v>1</v>
      </c>
      <c r="AJ687" s="5"/>
      <c r="AK687" s="2">
        <f t="shared" si="164"/>
        <v>7</v>
      </c>
      <c r="AL687" s="2">
        <v>4</v>
      </c>
      <c r="AM687" s="2">
        <v>1</v>
      </c>
      <c r="AN687" s="2">
        <v>1</v>
      </c>
      <c r="AO687" s="2">
        <v>0</v>
      </c>
      <c r="AP687" s="2">
        <v>1</v>
      </c>
      <c r="AQ687" s="2">
        <f t="shared" si="167"/>
        <v>5</v>
      </c>
      <c r="AR687" s="2">
        <f t="shared" si="168"/>
        <v>1</v>
      </c>
      <c r="AS687" s="2">
        <f t="shared" si="169"/>
        <v>1</v>
      </c>
      <c r="AV687" s="6">
        <f t="shared" si="176"/>
        <v>8</v>
      </c>
      <c r="AW687" s="2">
        <v>6</v>
      </c>
      <c r="AX687" s="2">
        <v>1</v>
      </c>
      <c r="AY687" s="2">
        <v>1</v>
      </c>
      <c r="AZ687" s="2">
        <v>0</v>
      </c>
      <c r="BA687" s="2">
        <v>0</v>
      </c>
      <c r="BB687" s="2">
        <f t="shared" si="177"/>
        <v>7</v>
      </c>
      <c r="BC687" s="2">
        <f t="shared" si="178"/>
        <v>1</v>
      </c>
      <c r="BD687" s="2">
        <f t="shared" si="179"/>
        <v>0</v>
      </c>
      <c r="BF687" s="5"/>
    </row>
    <row r="688" spans="7:58" x14ac:dyDescent="0.35">
      <c r="G688" s="79" t="s">
        <v>3</v>
      </c>
      <c r="H688" s="82" t="s">
        <v>128</v>
      </c>
      <c r="I688" s="79" t="s">
        <v>116</v>
      </c>
      <c r="J688" s="79" t="s">
        <v>150</v>
      </c>
      <c r="K688" s="79" t="s">
        <v>136</v>
      </c>
      <c r="L688" s="79" t="s">
        <v>136</v>
      </c>
      <c r="M688" s="2" t="s">
        <v>76</v>
      </c>
      <c r="N688" s="2">
        <v>27</v>
      </c>
      <c r="O688" s="6">
        <f t="shared" si="165"/>
        <v>5</v>
      </c>
      <c r="P688" s="2">
        <v>1</v>
      </c>
      <c r="Q688" s="2">
        <v>4</v>
      </c>
      <c r="R688" s="2">
        <v>0</v>
      </c>
      <c r="S688" s="2">
        <v>0</v>
      </c>
      <c r="T688" s="2">
        <v>0</v>
      </c>
      <c r="U688" s="2">
        <f t="shared" si="170"/>
        <v>5</v>
      </c>
      <c r="V688" s="2">
        <f t="shared" si="171"/>
        <v>0</v>
      </c>
      <c r="W688" s="2">
        <f t="shared" si="172"/>
        <v>0</v>
      </c>
      <c r="Y688" s="5"/>
      <c r="Z688" s="6">
        <f t="shared" si="166"/>
        <v>9</v>
      </c>
      <c r="AA688" s="2">
        <v>3</v>
      </c>
      <c r="AB688" s="2">
        <v>3</v>
      </c>
      <c r="AC688" s="2">
        <v>2</v>
      </c>
      <c r="AD688" s="2">
        <v>1</v>
      </c>
      <c r="AE688" s="2">
        <v>0</v>
      </c>
      <c r="AF688" s="2">
        <f t="shared" si="173"/>
        <v>6</v>
      </c>
      <c r="AG688" s="2">
        <f t="shared" si="174"/>
        <v>2</v>
      </c>
      <c r="AH688" s="2">
        <f t="shared" si="175"/>
        <v>1</v>
      </c>
      <c r="AJ688" s="5"/>
      <c r="AK688" s="2">
        <f t="shared" si="164"/>
        <v>7</v>
      </c>
      <c r="AL688" s="2">
        <v>3</v>
      </c>
      <c r="AM688" s="2">
        <v>2</v>
      </c>
      <c r="AN688" s="2">
        <v>1</v>
      </c>
      <c r="AO688" s="2">
        <v>0</v>
      </c>
      <c r="AP688" s="2">
        <v>1</v>
      </c>
      <c r="AQ688" s="2">
        <f t="shared" si="167"/>
        <v>5</v>
      </c>
      <c r="AR688" s="2">
        <f t="shared" si="168"/>
        <v>1</v>
      </c>
      <c r="AS688" s="2">
        <f t="shared" si="169"/>
        <v>1</v>
      </c>
      <c r="AV688" s="6">
        <f t="shared" si="176"/>
        <v>8</v>
      </c>
      <c r="AW688" s="2">
        <v>5</v>
      </c>
      <c r="AX688" s="2">
        <v>2</v>
      </c>
      <c r="AY688" s="2">
        <v>1</v>
      </c>
      <c r="AZ688" s="2">
        <v>0</v>
      </c>
      <c r="BA688" s="2">
        <v>0</v>
      </c>
      <c r="BB688" s="2">
        <f t="shared" si="177"/>
        <v>7</v>
      </c>
      <c r="BC688" s="2">
        <f t="shared" si="178"/>
        <v>1</v>
      </c>
      <c r="BD688" s="2">
        <f t="shared" si="179"/>
        <v>0</v>
      </c>
      <c r="BF688" s="5"/>
    </row>
    <row r="689" spans="7:58" x14ac:dyDescent="0.35">
      <c r="G689" s="79" t="s">
        <v>3</v>
      </c>
      <c r="H689" s="82" t="s">
        <v>128</v>
      </c>
      <c r="I689" s="79" t="s">
        <v>116</v>
      </c>
      <c r="J689" s="79" t="s">
        <v>150</v>
      </c>
      <c r="K689" s="79" t="s">
        <v>136</v>
      </c>
      <c r="L689" s="79" t="s">
        <v>136</v>
      </c>
      <c r="M689" s="2" t="s">
        <v>76</v>
      </c>
      <c r="N689" s="2">
        <v>28</v>
      </c>
      <c r="O689" s="6">
        <f t="shared" si="165"/>
        <v>5</v>
      </c>
      <c r="P689" s="2">
        <v>3</v>
      </c>
      <c r="Q689" s="2">
        <v>1</v>
      </c>
      <c r="R689" s="2">
        <v>0</v>
      </c>
      <c r="S689" s="2">
        <v>1</v>
      </c>
      <c r="T689" s="2">
        <v>0</v>
      </c>
      <c r="U689" s="2">
        <f t="shared" si="170"/>
        <v>4</v>
      </c>
      <c r="V689" s="2">
        <f t="shared" si="171"/>
        <v>0</v>
      </c>
      <c r="W689" s="2">
        <f t="shared" si="172"/>
        <v>1</v>
      </c>
      <c r="Y689" s="5"/>
      <c r="Z689" s="6">
        <f t="shared" si="166"/>
        <v>9</v>
      </c>
      <c r="AA689" s="2">
        <v>7</v>
      </c>
      <c r="AB689" s="2">
        <v>1</v>
      </c>
      <c r="AC689" s="2">
        <v>1</v>
      </c>
      <c r="AD689" s="2">
        <v>0</v>
      </c>
      <c r="AE689" s="2">
        <v>0</v>
      </c>
      <c r="AF689" s="2">
        <f t="shared" si="173"/>
        <v>8</v>
      </c>
      <c r="AG689" s="2">
        <f t="shared" si="174"/>
        <v>1</v>
      </c>
      <c r="AH689" s="2">
        <f t="shared" si="175"/>
        <v>0</v>
      </c>
      <c r="AJ689" s="5"/>
      <c r="AK689" s="2">
        <f t="shared" si="164"/>
        <v>7</v>
      </c>
      <c r="AL689" s="2">
        <v>6</v>
      </c>
      <c r="AM689" s="2">
        <v>1</v>
      </c>
      <c r="AN689" s="2">
        <v>0</v>
      </c>
      <c r="AO689" s="2">
        <v>0</v>
      </c>
      <c r="AP689" s="2">
        <v>0</v>
      </c>
      <c r="AQ689" s="2">
        <f t="shared" si="167"/>
        <v>7</v>
      </c>
      <c r="AR689" s="2">
        <f t="shared" si="168"/>
        <v>0</v>
      </c>
      <c r="AS689" s="2">
        <f t="shared" si="169"/>
        <v>0</v>
      </c>
      <c r="AV689" s="6">
        <f t="shared" si="176"/>
        <v>8</v>
      </c>
      <c r="AW689" s="2">
        <v>7</v>
      </c>
      <c r="AX689" s="2">
        <v>1</v>
      </c>
      <c r="AY689" s="2">
        <v>0</v>
      </c>
      <c r="AZ689" s="2">
        <v>0</v>
      </c>
      <c r="BA689" s="2">
        <v>0</v>
      </c>
      <c r="BB689" s="2">
        <f t="shared" si="177"/>
        <v>8</v>
      </c>
      <c r="BC689" s="2">
        <f t="shared" si="178"/>
        <v>0</v>
      </c>
      <c r="BD689" s="2">
        <f t="shared" si="179"/>
        <v>0</v>
      </c>
      <c r="BF689" s="5"/>
    </row>
    <row r="690" spans="7:58" x14ac:dyDescent="0.35">
      <c r="G690" s="79" t="s">
        <v>3</v>
      </c>
      <c r="H690" s="82" t="s">
        <v>128</v>
      </c>
      <c r="I690" s="79" t="s">
        <v>116</v>
      </c>
      <c r="J690" s="79" t="s">
        <v>150</v>
      </c>
      <c r="K690" s="79" t="s">
        <v>136</v>
      </c>
      <c r="L690" s="79" t="s">
        <v>136</v>
      </c>
      <c r="M690" s="2" t="s">
        <v>76</v>
      </c>
      <c r="N690" s="2">
        <v>29</v>
      </c>
      <c r="O690" s="6">
        <f t="shared" si="165"/>
        <v>5</v>
      </c>
      <c r="P690" s="2">
        <v>1</v>
      </c>
      <c r="Q690" s="2">
        <v>3</v>
      </c>
      <c r="R690" s="2">
        <v>1</v>
      </c>
      <c r="S690" s="2">
        <v>0</v>
      </c>
      <c r="T690" s="2">
        <v>0</v>
      </c>
      <c r="U690" s="2">
        <f t="shared" si="170"/>
        <v>4</v>
      </c>
      <c r="V690" s="2">
        <f t="shared" si="171"/>
        <v>1</v>
      </c>
      <c r="W690" s="2">
        <f t="shared" si="172"/>
        <v>0</v>
      </c>
      <c r="Y690" s="5"/>
      <c r="Z690" s="6">
        <f t="shared" si="166"/>
        <v>9</v>
      </c>
      <c r="AA690" s="2">
        <v>4</v>
      </c>
      <c r="AB690" s="2">
        <v>2</v>
      </c>
      <c r="AC690" s="2">
        <v>3</v>
      </c>
      <c r="AD690" s="2">
        <v>0</v>
      </c>
      <c r="AE690" s="2">
        <v>0</v>
      </c>
      <c r="AF690" s="2">
        <f t="shared" si="173"/>
        <v>6</v>
      </c>
      <c r="AG690" s="2">
        <f t="shared" si="174"/>
        <v>3</v>
      </c>
      <c r="AH690" s="2">
        <f t="shared" si="175"/>
        <v>0</v>
      </c>
      <c r="AJ690" s="5"/>
      <c r="AK690" s="2">
        <f t="shared" si="164"/>
        <v>7</v>
      </c>
      <c r="AL690" s="2">
        <v>3</v>
      </c>
      <c r="AM690" s="2">
        <v>2</v>
      </c>
      <c r="AN690" s="2">
        <v>2</v>
      </c>
      <c r="AO690" s="2">
        <v>0</v>
      </c>
      <c r="AP690" s="2">
        <v>0</v>
      </c>
      <c r="AQ690" s="2">
        <f t="shared" si="167"/>
        <v>5</v>
      </c>
      <c r="AR690" s="2">
        <f t="shared" si="168"/>
        <v>2</v>
      </c>
      <c r="AS690" s="2">
        <f t="shared" si="169"/>
        <v>0</v>
      </c>
      <c r="AV690" s="6">
        <f t="shared" si="176"/>
        <v>8</v>
      </c>
      <c r="AW690" s="2">
        <v>6</v>
      </c>
      <c r="AX690" s="2">
        <v>2</v>
      </c>
      <c r="AY690" s="2">
        <v>0</v>
      </c>
      <c r="AZ690" s="2">
        <v>0</v>
      </c>
      <c r="BA690" s="2">
        <v>0</v>
      </c>
      <c r="BB690" s="2">
        <f t="shared" si="177"/>
        <v>8</v>
      </c>
      <c r="BC690" s="2">
        <f t="shared" si="178"/>
        <v>0</v>
      </c>
      <c r="BD690" s="2">
        <f t="shared" si="179"/>
        <v>0</v>
      </c>
      <c r="BF690" s="5"/>
    </row>
    <row r="691" spans="7:58" x14ac:dyDescent="0.35">
      <c r="G691" s="79" t="s">
        <v>3</v>
      </c>
      <c r="H691" s="82" t="s">
        <v>128</v>
      </c>
      <c r="I691" s="79" t="s">
        <v>116</v>
      </c>
      <c r="J691" s="79" t="s">
        <v>150</v>
      </c>
      <c r="K691" s="79" t="s">
        <v>136</v>
      </c>
      <c r="L691" s="79" t="s">
        <v>136</v>
      </c>
      <c r="M691" s="2" t="s">
        <v>76</v>
      </c>
      <c r="N691" s="2">
        <v>30</v>
      </c>
      <c r="O691" s="6">
        <f t="shared" si="165"/>
        <v>5</v>
      </c>
      <c r="P691" s="2">
        <v>1</v>
      </c>
      <c r="Q691" s="2">
        <v>3</v>
      </c>
      <c r="R691" s="2">
        <v>1</v>
      </c>
      <c r="S691" s="2">
        <v>0</v>
      </c>
      <c r="T691" s="2">
        <v>0</v>
      </c>
      <c r="U691" s="2">
        <f t="shared" si="170"/>
        <v>4</v>
      </c>
      <c r="V691" s="2">
        <f t="shared" si="171"/>
        <v>1</v>
      </c>
      <c r="W691" s="2">
        <f t="shared" si="172"/>
        <v>0</v>
      </c>
      <c r="Y691" s="5"/>
      <c r="Z691" s="6">
        <f t="shared" si="166"/>
        <v>9</v>
      </c>
      <c r="AA691" s="2">
        <v>5</v>
      </c>
      <c r="AB691" s="2">
        <v>2</v>
      </c>
      <c r="AC691" s="2">
        <v>1</v>
      </c>
      <c r="AD691" s="2">
        <v>0</v>
      </c>
      <c r="AE691" s="2">
        <v>1</v>
      </c>
      <c r="AF691" s="2">
        <f t="shared" si="173"/>
        <v>7</v>
      </c>
      <c r="AG691" s="2">
        <f t="shared" si="174"/>
        <v>1</v>
      </c>
      <c r="AH691" s="2">
        <f t="shared" si="175"/>
        <v>1</v>
      </c>
      <c r="AJ691" s="5"/>
      <c r="AK691" s="2">
        <f t="shared" si="164"/>
        <v>7</v>
      </c>
      <c r="AL691" s="2">
        <v>4</v>
      </c>
      <c r="AM691" s="2">
        <v>2</v>
      </c>
      <c r="AN691" s="2">
        <v>0</v>
      </c>
      <c r="AO691" s="2">
        <v>0</v>
      </c>
      <c r="AP691" s="2">
        <v>1</v>
      </c>
      <c r="AQ691" s="2">
        <f t="shared" si="167"/>
        <v>6</v>
      </c>
      <c r="AR691" s="2">
        <f t="shared" si="168"/>
        <v>0</v>
      </c>
      <c r="AS691" s="2">
        <f t="shared" si="169"/>
        <v>1</v>
      </c>
      <c r="AV691" s="6">
        <f t="shared" si="176"/>
        <v>8</v>
      </c>
      <c r="AW691" s="2">
        <v>5</v>
      </c>
      <c r="AX691" s="2">
        <v>1</v>
      </c>
      <c r="AY691" s="2">
        <v>1</v>
      </c>
      <c r="AZ691" s="2">
        <v>1</v>
      </c>
      <c r="BA691" s="2">
        <v>0</v>
      </c>
      <c r="BB691" s="2">
        <f t="shared" si="177"/>
        <v>6</v>
      </c>
      <c r="BC691" s="2">
        <f t="shared" si="178"/>
        <v>1</v>
      </c>
      <c r="BD691" s="2">
        <f t="shared" si="179"/>
        <v>1</v>
      </c>
      <c r="BF691" s="5"/>
    </row>
    <row r="692" spans="7:58" x14ac:dyDescent="0.35">
      <c r="G692" s="79" t="s">
        <v>3</v>
      </c>
      <c r="H692" s="82" t="s">
        <v>128</v>
      </c>
      <c r="I692" s="79" t="s">
        <v>116</v>
      </c>
      <c r="J692" s="79" t="s">
        <v>150</v>
      </c>
      <c r="K692" s="79" t="s">
        <v>24</v>
      </c>
      <c r="L692" s="79" t="s">
        <v>24</v>
      </c>
      <c r="M692" s="2" t="s">
        <v>3</v>
      </c>
      <c r="N692" s="2">
        <v>1</v>
      </c>
      <c r="O692" s="6">
        <f t="shared" si="165"/>
        <v>11</v>
      </c>
      <c r="P692" s="2">
        <v>1</v>
      </c>
      <c r="Q692" s="2">
        <v>3</v>
      </c>
      <c r="R692" s="2">
        <v>4</v>
      </c>
      <c r="S692" s="2">
        <v>2</v>
      </c>
      <c r="T692" s="2">
        <v>1</v>
      </c>
      <c r="U692" s="2">
        <f t="shared" si="170"/>
        <v>4</v>
      </c>
      <c r="V692" s="2">
        <f t="shared" si="171"/>
        <v>4</v>
      </c>
      <c r="W692" s="2">
        <f t="shared" si="172"/>
        <v>3</v>
      </c>
      <c r="X692" s="2">
        <f>MAX(O692:O721)</f>
        <v>11</v>
      </c>
      <c r="Y692" s="5">
        <v>19</v>
      </c>
      <c r="Z692" s="6">
        <f t="shared" si="166"/>
        <v>7</v>
      </c>
      <c r="AA692" s="2">
        <v>0</v>
      </c>
      <c r="AB692" s="2">
        <v>2</v>
      </c>
      <c r="AC692" s="2">
        <v>1</v>
      </c>
      <c r="AD692" s="2">
        <v>3</v>
      </c>
      <c r="AE692" s="2">
        <v>1</v>
      </c>
      <c r="AF692" s="2">
        <f t="shared" si="173"/>
        <v>2</v>
      </c>
      <c r="AG692" s="2">
        <f t="shared" si="174"/>
        <v>1</v>
      </c>
      <c r="AH692" s="2">
        <f t="shared" si="175"/>
        <v>4</v>
      </c>
      <c r="AI692" s="2">
        <f>MAX(Z692:Z721)</f>
        <v>7</v>
      </c>
      <c r="AJ692" s="5">
        <v>19</v>
      </c>
      <c r="AK692" s="2">
        <f t="shared" si="164"/>
        <v>3</v>
      </c>
      <c r="AL692" s="2">
        <v>0</v>
      </c>
      <c r="AM692" s="2">
        <v>1</v>
      </c>
      <c r="AN692" s="2">
        <v>2</v>
      </c>
      <c r="AO692" s="2">
        <v>0</v>
      </c>
      <c r="AP692" s="2">
        <v>0</v>
      </c>
      <c r="AQ692" s="2">
        <f t="shared" si="167"/>
        <v>1</v>
      </c>
      <c r="AR692" s="2">
        <f t="shared" si="168"/>
        <v>2</v>
      </c>
      <c r="AS692" s="2">
        <f t="shared" si="169"/>
        <v>0</v>
      </c>
      <c r="AT692" s="2">
        <f>ROUND(SUM(AK692:AK721)/30,0)</f>
        <v>3</v>
      </c>
      <c r="AU692" s="2">
        <v>18</v>
      </c>
      <c r="AV692" s="6">
        <f t="shared" si="176"/>
        <v>4</v>
      </c>
      <c r="AW692" s="2">
        <v>0</v>
      </c>
      <c r="AX692" s="2">
        <v>2</v>
      </c>
      <c r="AY692" s="2">
        <v>0</v>
      </c>
      <c r="AZ692" s="2">
        <v>2</v>
      </c>
      <c r="BA692" s="2">
        <v>0</v>
      </c>
      <c r="BB692" s="2">
        <f t="shared" si="177"/>
        <v>2</v>
      </c>
      <c r="BC692" s="2">
        <f t="shared" si="178"/>
        <v>0</v>
      </c>
      <c r="BD692" s="2">
        <f t="shared" si="179"/>
        <v>2</v>
      </c>
      <c r="BE692" s="2">
        <f>ROUND(SUM(AV692:AV721)/30,0)</f>
        <v>4</v>
      </c>
      <c r="BF692" s="5">
        <v>14</v>
      </c>
    </row>
    <row r="693" spans="7:58" x14ac:dyDescent="0.35">
      <c r="G693" s="79" t="s">
        <v>3</v>
      </c>
      <c r="H693" s="82" t="s">
        <v>128</v>
      </c>
      <c r="I693" s="79" t="s">
        <v>116</v>
      </c>
      <c r="J693" s="79" t="s">
        <v>150</v>
      </c>
      <c r="K693" s="79" t="s">
        <v>24</v>
      </c>
      <c r="L693" s="79" t="s">
        <v>24</v>
      </c>
      <c r="M693" s="2" t="s">
        <v>3</v>
      </c>
      <c r="N693" s="2">
        <v>2</v>
      </c>
      <c r="O693" s="6">
        <f t="shared" si="165"/>
        <v>11</v>
      </c>
      <c r="P693" s="2">
        <v>1</v>
      </c>
      <c r="Q693" s="2">
        <v>3</v>
      </c>
      <c r="R693" s="2">
        <v>7</v>
      </c>
      <c r="S693" s="2">
        <v>0</v>
      </c>
      <c r="T693" s="2">
        <v>0</v>
      </c>
      <c r="U693" s="2">
        <f t="shared" si="170"/>
        <v>4</v>
      </c>
      <c r="V693" s="2">
        <f t="shared" si="171"/>
        <v>7</v>
      </c>
      <c r="W693" s="2">
        <f t="shared" si="172"/>
        <v>0</v>
      </c>
      <c r="Y693" s="5"/>
      <c r="Z693" s="6">
        <f t="shared" si="166"/>
        <v>7</v>
      </c>
      <c r="AA693" s="2">
        <v>0</v>
      </c>
      <c r="AB693" s="2">
        <v>0</v>
      </c>
      <c r="AC693" s="2">
        <v>2</v>
      </c>
      <c r="AD693" s="2">
        <v>3</v>
      </c>
      <c r="AE693" s="2">
        <v>2</v>
      </c>
      <c r="AF693" s="2">
        <f t="shared" si="173"/>
        <v>0</v>
      </c>
      <c r="AG693" s="2">
        <f t="shared" si="174"/>
        <v>2</v>
      </c>
      <c r="AH693" s="2">
        <f t="shared" si="175"/>
        <v>5</v>
      </c>
      <c r="AJ693" s="5"/>
      <c r="AK693" s="2">
        <f t="shared" si="164"/>
        <v>3</v>
      </c>
      <c r="AL693" s="2">
        <v>0</v>
      </c>
      <c r="AM693" s="2">
        <v>1</v>
      </c>
      <c r="AN693" s="2">
        <v>0</v>
      </c>
      <c r="AO693" s="2">
        <v>1</v>
      </c>
      <c r="AP693" s="2">
        <v>1</v>
      </c>
      <c r="AQ693" s="2">
        <f t="shared" si="167"/>
        <v>1</v>
      </c>
      <c r="AR693" s="2">
        <f t="shared" si="168"/>
        <v>0</v>
      </c>
      <c r="AS693" s="2">
        <f t="shared" si="169"/>
        <v>2</v>
      </c>
      <c r="AV693" s="6">
        <f t="shared" si="176"/>
        <v>4</v>
      </c>
      <c r="AW693" s="2">
        <v>0</v>
      </c>
      <c r="AX693" s="2">
        <v>1</v>
      </c>
      <c r="AY693" s="2">
        <v>1</v>
      </c>
      <c r="AZ693" s="2">
        <v>2</v>
      </c>
      <c r="BA693" s="2">
        <v>0</v>
      </c>
      <c r="BB693" s="2">
        <f t="shared" si="177"/>
        <v>1</v>
      </c>
      <c r="BC693" s="2">
        <f t="shared" si="178"/>
        <v>1</v>
      </c>
      <c r="BD693" s="2">
        <f t="shared" si="179"/>
        <v>2</v>
      </c>
      <c r="BF693" s="5"/>
    </row>
    <row r="694" spans="7:58" x14ac:dyDescent="0.35">
      <c r="G694" s="79" t="s">
        <v>3</v>
      </c>
      <c r="H694" s="82" t="s">
        <v>128</v>
      </c>
      <c r="I694" s="79" t="s">
        <v>116</v>
      </c>
      <c r="J694" s="79" t="s">
        <v>150</v>
      </c>
      <c r="K694" s="79" t="s">
        <v>24</v>
      </c>
      <c r="L694" s="79" t="s">
        <v>24</v>
      </c>
      <c r="M694" s="2" t="s">
        <v>3</v>
      </c>
      <c r="N694" s="2">
        <v>3</v>
      </c>
      <c r="O694" s="6">
        <f t="shared" si="165"/>
        <v>11</v>
      </c>
      <c r="P694" s="2">
        <v>4</v>
      </c>
      <c r="Q694" s="2">
        <v>4</v>
      </c>
      <c r="R694" s="2">
        <v>2</v>
      </c>
      <c r="S694" s="2">
        <v>1</v>
      </c>
      <c r="T694" s="2">
        <v>0</v>
      </c>
      <c r="U694" s="2">
        <f t="shared" si="170"/>
        <v>8</v>
      </c>
      <c r="V694" s="2">
        <f t="shared" si="171"/>
        <v>2</v>
      </c>
      <c r="W694" s="2">
        <f t="shared" si="172"/>
        <v>1</v>
      </c>
      <c r="Y694" s="5"/>
      <c r="Z694" s="6">
        <f t="shared" si="166"/>
        <v>7</v>
      </c>
      <c r="AA694" s="2">
        <v>5</v>
      </c>
      <c r="AB694" s="2">
        <v>1</v>
      </c>
      <c r="AC694" s="2">
        <v>0</v>
      </c>
      <c r="AD694" s="2">
        <v>0</v>
      </c>
      <c r="AE694" s="2">
        <v>1</v>
      </c>
      <c r="AF694" s="2">
        <f t="shared" si="173"/>
        <v>6</v>
      </c>
      <c r="AG694" s="2">
        <f t="shared" si="174"/>
        <v>0</v>
      </c>
      <c r="AH694" s="2">
        <f t="shared" si="175"/>
        <v>1</v>
      </c>
      <c r="AJ694" s="5"/>
      <c r="AK694" s="2">
        <f t="shared" si="164"/>
        <v>3</v>
      </c>
      <c r="AL694" s="2">
        <v>2</v>
      </c>
      <c r="AM694" s="2">
        <v>0</v>
      </c>
      <c r="AN694" s="2">
        <v>1</v>
      </c>
      <c r="AO694" s="2">
        <v>0</v>
      </c>
      <c r="AP694" s="2">
        <v>0</v>
      </c>
      <c r="AQ694" s="2">
        <f t="shared" si="167"/>
        <v>2</v>
      </c>
      <c r="AR694" s="2">
        <f t="shared" si="168"/>
        <v>1</v>
      </c>
      <c r="AS694" s="2">
        <f t="shared" si="169"/>
        <v>0</v>
      </c>
      <c r="AV694" s="6">
        <f t="shared" si="176"/>
        <v>4</v>
      </c>
      <c r="AW694" s="2">
        <v>0</v>
      </c>
      <c r="AX694" s="2">
        <v>3</v>
      </c>
      <c r="AY694" s="2">
        <v>1</v>
      </c>
      <c r="AZ694" s="2">
        <v>0</v>
      </c>
      <c r="BA694" s="2">
        <v>0</v>
      </c>
      <c r="BB694" s="2">
        <f t="shared" si="177"/>
        <v>3</v>
      </c>
      <c r="BC694" s="2">
        <f t="shared" si="178"/>
        <v>1</v>
      </c>
      <c r="BD694" s="2">
        <f t="shared" si="179"/>
        <v>0</v>
      </c>
      <c r="BF694" s="5"/>
    </row>
    <row r="695" spans="7:58" x14ac:dyDescent="0.35">
      <c r="G695" s="79" t="s">
        <v>3</v>
      </c>
      <c r="H695" s="82" t="s">
        <v>128</v>
      </c>
      <c r="I695" s="79" t="s">
        <v>116</v>
      </c>
      <c r="J695" s="79" t="s">
        <v>150</v>
      </c>
      <c r="K695" s="79" t="s">
        <v>24</v>
      </c>
      <c r="L695" s="79" t="s">
        <v>24</v>
      </c>
      <c r="M695" s="2" t="s">
        <v>3</v>
      </c>
      <c r="N695" s="2">
        <v>4</v>
      </c>
      <c r="O695" s="6">
        <f t="shared" si="165"/>
        <v>11</v>
      </c>
      <c r="P695" s="2">
        <v>5</v>
      </c>
      <c r="Q695" s="2">
        <v>5</v>
      </c>
      <c r="R695" s="2">
        <v>1</v>
      </c>
      <c r="S695" s="2">
        <v>0</v>
      </c>
      <c r="T695" s="2">
        <v>0</v>
      </c>
      <c r="U695" s="2">
        <f t="shared" si="170"/>
        <v>10</v>
      </c>
      <c r="V695" s="2">
        <f t="shared" si="171"/>
        <v>1</v>
      </c>
      <c r="W695" s="2">
        <f t="shared" si="172"/>
        <v>0</v>
      </c>
      <c r="Y695" s="5"/>
      <c r="Z695" s="6">
        <f t="shared" si="166"/>
        <v>7</v>
      </c>
      <c r="AA695" s="2">
        <v>6</v>
      </c>
      <c r="AB695" s="2">
        <v>1</v>
      </c>
      <c r="AC695" s="2">
        <v>0</v>
      </c>
      <c r="AD695" s="2">
        <v>0</v>
      </c>
      <c r="AE695" s="2">
        <v>0</v>
      </c>
      <c r="AF695" s="2">
        <f t="shared" si="173"/>
        <v>7</v>
      </c>
      <c r="AG695" s="2">
        <f t="shared" si="174"/>
        <v>0</v>
      </c>
      <c r="AH695" s="2">
        <f t="shared" si="175"/>
        <v>0</v>
      </c>
      <c r="AJ695" s="5"/>
      <c r="AK695" s="2">
        <f t="shared" si="164"/>
        <v>3</v>
      </c>
      <c r="AL695" s="2">
        <v>2</v>
      </c>
      <c r="AM695" s="2">
        <v>1</v>
      </c>
      <c r="AN695" s="2">
        <v>0</v>
      </c>
      <c r="AO695" s="2">
        <v>0</v>
      </c>
      <c r="AP695" s="2">
        <v>0</v>
      </c>
      <c r="AQ695" s="2">
        <f t="shared" si="167"/>
        <v>3</v>
      </c>
      <c r="AR695" s="2">
        <f t="shared" si="168"/>
        <v>0</v>
      </c>
      <c r="AS695" s="2">
        <f t="shared" si="169"/>
        <v>0</v>
      </c>
      <c r="AV695" s="6">
        <f t="shared" si="176"/>
        <v>4</v>
      </c>
      <c r="AW695" s="2">
        <v>1</v>
      </c>
      <c r="AX695" s="2">
        <v>1</v>
      </c>
      <c r="AY695" s="2">
        <v>2</v>
      </c>
      <c r="AZ695" s="2">
        <v>0</v>
      </c>
      <c r="BA695" s="2">
        <v>0</v>
      </c>
      <c r="BB695" s="2">
        <f t="shared" si="177"/>
        <v>2</v>
      </c>
      <c r="BC695" s="2">
        <f t="shared" si="178"/>
        <v>2</v>
      </c>
      <c r="BD695" s="2">
        <f t="shared" si="179"/>
        <v>0</v>
      </c>
      <c r="BF695" s="5"/>
    </row>
    <row r="696" spans="7:58" x14ac:dyDescent="0.35">
      <c r="G696" s="79" t="s">
        <v>3</v>
      </c>
      <c r="H696" s="82" t="s">
        <v>128</v>
      </c>
      <c r="I696" s="79" t="s">
        <v>116</v>
      </c>
      <c r="J696" s="79" t="s">
        <v>150</v>
      </c>
      <c r="K696" s="79" t="s">
        <v>24</v>
      </c>
      <c r="L696" s="79" t="s">
        <v>24</v>
      </c>
      <c r="M696" s="2" t="s">
        <v>3</v>
      </c>
      <c r="N696" s="2">
        <v>5</v>
      </c>
      <c r="O696" s="6">
        <f t="shared" si="165"/>
        <v>11</v>
      </c>
      <c r="P696" s="2">
        <v>1</v>
      </c>
      <c r="Q696" s="2">
        <v>5</v>
      </c>
      <c r="R696" s="2">
        <v>3</v>
      </c>
      <c r="S696" s="2">
        <v>1</v>
      </c>
      <c r="T696" s="2">
        <v>1</v>
      </c>
      <c r="U696" s="2">
        <f t="shared" si="170"/>
        <v>6</v>
      </c>
      <c r="V696" s="2">
        <f t="shared" si="171"/>
        <v>3</v>
      </c>
      <c r="W696" s="2">
        <f t="shared" si="172"/>
        <v>2</v>
      </c>
      <c r="Y696" s="5"/>
      <c r="Z696" s="6">
        <f t="shared" si="166"/>
        <v>7</v>
      </c>
      <c r="AA696" s="2">
        <v>1</v>
      </c>
      <c r="AB696" s="2">
        <v>4</v>
      </c>
      <c r="AC696" s="2">
        <v>0</v>
      </c>
      <c r="AD696" s="2">
        <v>0</v>
      </c>
      <c r="AE696" s="2">
        <v>2</v>
      </c>
      <c r="AF696" s="2">
        <f t="shared" si="173"/>
        <v>5</v>
      </c>
      <c r="AG696" s="2">
        <f t="shared" si="174"/>
        <v>0</v>
      </c>
      <c r="AH696" s="2">
        <f t="shared" si="175"/>
        <v>2</v>
      </c>
      <c r="AJ696" s="5"/>
      <c r="AK696" s="2">
        <f t="shared" si="164"/>
        <v>3</v>
      </c>
      <c r="AL696" s="2">
        <v>1</v>
      </c>
      <c r="AM696" s="2">
        <v>0</v>
      </c>
      <c r="AN696" s="2">
        <v>1</v>
      </c>
      <c r="AO696" s="2">
        <v>0</v>
      </c>
      <c r="AP696" s="2">
        <v>1</v>
      </c>
      <c r="AQ696" s="2">
        <f t="shared" si="167"/>
        <v>1</v>
      </c>
      <c r="AR696" s="2">
        <f t="shared" si="168"/>
        <v>1</v>
      </c>
      <c r="AS696" s="2">
        <f t="shared" si="169"/>
        <v>1</v>
      </c>
      <c r="AV696" s="6">
        <f t="shared" si="176"/>
        <v>4</v>
      </c>
      <c r="AW696" s="2">
        <v>1</v>
      </c>
      <c r="AX696" s="2">
        <v>1</v>
      </c>
      <c r="AY696" s="2">
        <v>2</v>
      </c>
      <c r="AZ696" s="2">
        <v>0</v>
      </c>
      <c r="BA696" s="2">
        <v>0</v>
      </c>
      <c r="BB696" s="2">
        <f t="shared" si="177"/>
        <v>2</v>
      </c>
      <c r="BC696" s="2">
        <f t="shared" si="178"/>
        <v>2</v>
      </c>
      <c r="BD696" s="2">
        <f t="shared" si="179"/>
        <v>0</v>
      </c>
      <c r="BF696" s="5"/>
    </row>
    <row r="697" spans="7:58" x14ac:dyDescent="0.35">
      <c r="G697" s="79" t="s">
        <v>3</v>
      </c>
      <c r="H697" s="82" t="s">
        <v>128</v>
      </c>
      <c r="I697" s="79" t="s">
        <v>116</v>
      </c>
      <c r="J697" s="79" t="s">
        <v>150</v>
      </c>
      <c r="K697" s="79" t="s">
        <v>24</v>
      </c>
      <c r="L697" s="79" t="s">
        <v>24</v>
      </c>
      <c r="M697" s="2" t="s">
        <v>3</v>
      </c>
      <c r="N697" s="2">
        <v>6</v>
      </c>
      <c r="O697" s="6">
        <f t="shared" si="165"/>
        <v>11</v>
      </c>
      <c r="P697" s="2">
        <v>0</v>
      </c>
      <c r="Q697" s="2">
        <v>5</v>
      </c>
      <c r="R697" s="2">
        <v>4</v>
      </c>
      <c r="S697" s="2">
        <v>1</v>
      </c>
      <c r="T697" s="2">
        <v>1</v>
      </c>
      <c r="U697" s="2">
        <f t="shared" si="170"/>
        <v>5</v>
      </c>
      <c r="V697" s="2">
        <f t="shared" si="171"/>
        <v>4</v>
      </c>
      <c r="W697" s="2">
        <f t="shared" si="172"/>
        <v>2</v>
      </c>
      <c r="Y697" s="5"/>
      <c r="Z697" s="6">
        <f t="shared" si="166"/>
        <v>7</v>
      </c>
      <c r="AA697" s="2">
        <v>0</v>
      </c>
      <c r="AB697" s="2">
        <v>1</v>
      </c>
      <c r="AC697" s="2">
        <v>4</v>
      </c>
      <c r="AD697" s="2">
        <v>0</v>
      </c>
      <c r="AE697" s="2">
        <v>2</v>
      </c>
      <c r="AF697" s="2">
        <f t="shared" si="173"/>
        <v>1</v>
      </c>
      <c r="AG697" s="2">
        <f t="shared" si="174"/>
        <v>4</v>
      </c>
      <c r="AH697" s="2">
        <f t="shared" si="175"/>
        <v>2</v>
      </c>
      <c r="AJ697" s="5"/>
      <c r="AK697" s="2">
        <f t="shared" ref="AK697:AK760" si="180">SUM(AQ697:AS697)</f>
        <v>3</v>
      </c>
      <c r="AL697" s="2">
        <v>0</v>
      </c>
      <c r="AM697" s="2">
        <v>0</v>
      </c>
      <c r="AN697" s="2">
        <v>2</v>
      </c>
      <c r="AO697" s="2">
        <v>0</v>
      </c>
      <c r="AP697" s="2">
        <v>1</v>
      </c>
      <c r="AQ697" s="2">
        <f t="shared" si="167"/>
        <v>0</v>
      </c>
      <c r="AR697" s="2">
        <f t="shared" si="168"/>
        <v>2</v>
      </c>
      <c r="AS697" s="2">
        <f t="shared" si="169"/>
        <v>1</v>
      </c>
      <c r="AV697" s="6">
        <f t="shared" si="176"/>
        <v>4</v>
      </c>
      <c r="AW697" s="2">
        <v>0</v>
      </c>
      <c r="AX697" s="2">
        <v>1</v>
      </c>
      <c r="AY697" s="2">
        <v>2</v>
      </c>
      <c r="AZ697" s="2">
        <v>0</v>
      </c>
      <c r="BA697" s="2">
        <v>1</v>
      </c>
      <c r="BB697" s="2">
        <f t="shared" si="177"/>
        <v>1</v>
      </c>
      <c r="BC697" s="2">
        <f t="shared" si="178"/>
        <v>2</v>
      </c>
      <c r="BD697" s="2">
        <f t="shared" si="179"/>
        <v>1</v>
      </c>
      <c r="BF697" s="5"/>
    </row>
    <row r="698" spans="7:58" x14ac:dyDescent="0.35">
      <c r="G698" s="79" t="s">
        <v>3</v>
      </c>
      <c r="H698" s="82" t="s">
        <v>128</v>
      </c>
      <c r="I698" s="79" t="s">
        <v>116</v>
      </c>
      <c r="J698" s="79" t="s">
        <v>150</v>
      </c>
      <c r="K698" s="79" t="s">
        <v>24</v>
      </c>
      <c r="L698" s="79" t="s">
        <v>24</v>
      </c>
      <c r="M698" s="2" t="s">
        <v>3</v>
      </c>
      <c r="N698" s="2">
        <v>7</v>
      </c>
      <c r="O698" s="6">
        <f t="shared" ref="O698:O781" si="181">SUM(U698:W698)</f>
        <v>11</v>
      </c>
      <c r="P698" s="2">
        <v>6</v>
      </c>
      <c r="Q698" s="2">
        <v>2</v>
      </c>
      <c r="R698" s="2">
        <v>1</v>
      </c>
      <c r="S698" s="2">
        <v>1</v>
      </c>
      <c r="T698" s="2">
        <v>1</v>
      </c>
      <c r="U698" s="2">
        <f t="shared" si="170"/>
        <v>8</v>
      </c>
      <c r="V698" s="2">
        <f t="shared" si="171"/>
        <v>1</v>
      </c>
      <c r="W698" s="2">
        <f t="shared" si="172"/>
        <v>2</v>
      </c>
      <c r="Y698" s="5"/>
      <c r="Z698" s="6">
        <f t="shared" ref="Z698:Z781" si="182">SUM(AF698:AH698)</f>
        <v>7</v>
      </c>
      <c r="AA698" s="2">
        <v>4</v>
      </c>
      <c r="AB698" s="2">
        <v>0</v>
      </c>
      <c r="AC698" s="2">
        <v>0</v>
      </c>
      <c r="AD698" s="2">
        <v>0</v>
      </c>
      <c r="AE698" s="2">
        <v>3</v>
      </c>
      <c r="AF698" s="2">
        <f t="shared" si="173"/>
        <v>4</v>
      </c>
      <c r="AG698" s="2">
        <f t="shared" si="174"/>
        <v>0</v>
      </c>
      <c r="AH698" s="2">
        <f t="shared" si="175"/>
        <v>3</v>
      </c>
      <c r="AJ698" s="5"/>
      <c r="AK698" s="2">
        <f t="shared" si="180"/>
        <v>3</v>
      </c>
      <c r="AL698" s="2">
        <v>3</v>
      </c>
      <c r="AM698" s="2">
        <v>0</v>
      </c>
      <c r="AN698" s="2">
        <v>0</v>
      </c>
      <c r="AO698" s="2">
        <v>0</v>
      </c>
      <c r="AP698" s="2">
        <v>0</v>
      </c>
      <c r="AQ698" s="2">
        <f t="shared" ref="AQ698:AQ761" si="183">AL698+AM698</f>
        <v>3</v>
      </c>
      <c r="AR698" s="2">
        <f t="shared" ref="AR698:AR761" si="184">AN698</f>
        <v>0</v>
      </c>
      <c r="AS698" s="2">
        <f t="shared" ref="AS698:AS761" si="185">AO698+AP698</f>
        <v>0</v>
      </c>
      <c r="AV698" s="6">
        <f t="shared" si="176"/>
        <v>4</v>
      </c>
      <c r="AW698" s="2">
        <v>1</v>
      </c>
      <c r="AX698" s="2">
        <v>1</v>
      </c>
      <c r="AY698" s="2">
        <v>1</v>
      </c>
      <c r="AZ698" s="2">
        <v>1</v>
      </c>
      <c r="BA698" s="2">
        <v>0</v>
      </c>
      <c r="BB698" s="2">
        <f t="shared" si="177"/>
        <v>2</v>
      </c>
      <c r="BC698" s="2">
        <f t="shared" si="178"/>
        <v>1</v>
      </c>
      <c r="BD698" s="2">
        <f t="shared" si="179"/>
        <v>1</v>
      </c>
      <c r="BF698" s="5"/>
    </row>
    <row r="699" spans="7:58" x14ac:dyDescent="0.35">
      <c r="G699" s="79" t="s">
        <v>3</v>
      </c>
      <c r="H699" s="82" t="s">
        <v>128</v>
      </c>
      <c r="I699" s="79" t="s">
        <v>116</v>
      </c>
      <c r="J699" s="79" t="s">
        <v>150</v>
      </c>
      <c r="K699" s="79" t="s">
        <v>24</v>
      </c>
      <c r="L699" s="79" t="s">
        <v>24</v>
      </c>
      <c r="M699" s="2" t="s">
        <v>3</v>
      </c>
      <c r="N699" s="2">
        <v>8</v>
      </c>
      <c r="O699" s="6">
        <f t="shared" si="181"/>
        <v>11</v>
      </c>
      <c r="P699" s="2">
        <v>2</v>
      </c>
      <c r="Q699" s="2">
        <v>1</v>
      </c>
      <c r="R699" s="2">
        <v>3</v>
      </c>
      <c r="S699" s="2">
        <v>4</v>
      </c>
      <c r="T699" s="2">
        <v>1</v>
      </c>
      <c r="U699" s="2">
        <f t="shared" ref="U699:U781" si="186">P699+Q699</f>
        <v>3</v>
      </c>
      <c r="V699" s="2">
        <f t="shared" ref="V699:V781" si="187">R699</f>
        <v>3</v>
      </c>
      <c r="W699" s="2">
        <f t="shared" ref="W699:W781" si="188">S699+T699</f>
        <v>5</v>
      </c>
      <c r="Y699" s="5"/>
      <c r="Z699" s="6">
        <f t="shared" si="182"/>
        <v>7</v>
      </c>
      <c r="AA699" s="2">
        <v>1</v>
      </c>
      <c r="AB699" s="2">
        <v>0</v>
      </c>
      <c r="AC699" s="2">
        <v>2</v>
      </c>
      <c r="AD699" s="2">
        <v>1</v>
      </c>
      <c r="AE699" s="2">
        <v>3</v>
      </c>
      <c r="AF699" s="2">
        <f t="shared" ref="AF699:AF781" si="189">AA699+AB699</f>
        <v>1</v>
      </c>
      <c r="AG699" s="2">
        <f t="shared" ref="AG699:AG781" si="190">AC699</f>
        <v>2</v>
      </c>
      <c r="AH699" s="2">
        <f t="shared" ref="AH699:AH781" si="191">AD699+AE699</f>
        <v>4</v>
      </c>
      <c r="AJ699" s="5"/>
      <c r="AK699" s="2">
        <f t="shared" si="180"/>
        <v>3</v>
      </c>
      <c r="AL699" s="2">
        <v>1</v>
      </c>
      <c r="AM699" s="2">
        <v>0</v>
      </c>
      <c r="AN699" s="2">
        <v>1</v>
      </c>
      <c r="AO699" s="2">
        <v>1</v>
      </c>
      <c r="AP699" s="2">
        <v>0</v>
      </c>
      <c r="AQ699" s="2">
        <f t="shared" si="183"/>
        <v>1</v>
      </c>
      <c r="AR699" s="2">
        <f t="shared" si="184"/>
        <v>1</v>
      </c>
      <c r="AS699" s="2">
        <f t="shared" si="185"/>
        <v>1</v>
      </c>
      <c r="AV699" s="6">
        <f t="shared" si="176"/>
        <v>4</v>
      </c>
      <c r="AW699" s="2">
        <v>0</v>
      </c>
      <c r="AX699" s="2">
        <v>1</v>
      </c>
      <c r="AY699" s="2">
        <v>0</v>
      </c>
      <c r="AZ699" s="2">
        <v>1</v>
      </c>
      <c r="BA699" s="2">
        <v>2</v>
      </c>
      <c r="BB699" s="2">
        <f t="shared" si="177"/>
        <v>1</v>
      </c>
      <c r="BC699" s="2">
        <f t="shared" si="178"/>
        <v>0</v>
      </c>
      <c r="BD699" s="2">
        <f t="shared" si="179"/>
        <v>3</v>
      </c>
      <c r="BF699" s="5"/>
    </row>
    <row r="700" spans="7:58" x14ac:dyDescent="0.35">
      <c r="G700" s="79" t="s">
        <v>3</v>
      </c>
      <c r="H700" s="82" t="s">
        <v>128</v>
      </c>
      <c r="I700" s="79" t="s">
        <v>116</v>
      </c>
      <c r="J700" s="79" t="s">
        <v>150</v>
      </c>
      <c r="K700" s="79" t="s">
        <v>24</v>
      </c>
      <c r="L700" s="79" t="s">
        <v>24</v>
      </c>
      <c r="M700" s="2" t="s">
        <v>3</v>
      </c>
      <c r="N700" s="2">
        <v>9</v>
      </c>
      <c r="O700" s="6">
        <f t="shared" si="181"/>
        <v>11</v>
      </c>
      <c r="P700" s="2">
        <v>1</v>
      </c>
      <c r="Q700" s="2">
        <v>1</v>
      </c>
      <c r="R700" s="2">
        <v>2</v>
      </c>
      <c r="S700" s="2">
        <v>5</v>
      </c>
      <c r="T700" s="2">
        <v>2</v>
      </c>
      <c r="U700" s="2">
        <f t="shared" si="186"/>
        <v>2</v>
      </c>
      <c r="V700" s="2">
        <f t="shared" si="187"/>
        <v>2</v>
      </c>
      <c r="W700" s="2">
        <f t="shared" si="188"/>
        <v>7</v>
      </c>
      <c r="Y700" s="5"/>
      <c r="Z700" s="6">
        <f t="shared" si="182"/>
        <v>7</v>
      </c>
      <c r="AA700" s="2">
        <v>0</v>
      </c>
      <c r="AB700" s="2">
        <v>0</v>
      </c>
      <c r="AC700" s="2">
        <v>1</v>
      </c>
      <c r="AD700" s="2">
        <v>2</v>
      </c>
      <c r="AE700" s="2">
        <v>4</v>
      </c>
      <c r="AF700" s="2">
        <f t="shared" si="189"/>
        <v>0</v>
      </c>
      <c r="AG700" s="2">
        <f t="shared" si="190"/>
        <v>1</v>
      </c>
      <c r="AH700" s="2">
        <f t="shared" si="191"/>
        <v>6</v>
      </c>
      <c r="AJ700" s="5"/>
      <c r="AK700" s="2">
        <f t="shared" si="180"/>
        <v>3</v>
      </c>
      <c r="AL700" s="2">
        <v>0</v>
      </c>
      <c r="AM700" s="2">
        <v>1</v>
      </c>
      <c r="AN700" s="2">
        <v>0</v>
      </c>
      <c r="AO700" s="2">
        <v>0</v>
      </c>
      <c r="AP700" s="2">
        <v>2</v>
      </c>
      <c r="AQ700" s="2">
        <f t="shared" si="183"/>
        <v>1</v>
      </c>
      <c r="AR700" s="2">
        <f t="shared" si="184"/>
        <v>0</v>
      </c>
      <c r="AS700" s="2">
        <f t="shared" si="185"/>
        <v>2</v>
      </c>
      <c r="AV700" s="6">
        <f t="shared" si="176"/>
        <v>4</v>
      </c>
      <c r="AW700" s="2">
        <v>0</v>
      </c>
      <c r="AX700" s="2">
        <v>0</v>
      </c>
      <c r="AY700" s="2">
        <v>2</v>
      </c>
      <c r="AZ700" s="2">
        <v>1</v>
      </c>
      <c r="BA700" s="2">
        <v>1</v>
      </c>
      <c r="BB700" s="2">
        <f t="shared" si="177"/>
        <v>0</v>
      </c>
      <c r="BC700" s="2">
        <f t="shared" si="178"/>
        <v>2</v>
      </c>
      <c r="BD700" s="2">
        <f t="shared" si="179"/>
        <v>2</v>
      </c>
      <c r="BF700" s="5"/>
    </row>
    <row r="701" spans="7:58" x14ac:dyDescent="0.35">
      <c r="G701" s="79" t="s">
        <v>3</v>
      </c>
      <c r="H701" s="82" t="s">
        <v>128</v>
      </c>
      <c r="I701" s="79" t="s">
        <v>116</v>
      </c>
      <c r="J701" s="79" t="s">
        <v>150</v>
      </c>
      <c r="K701" s="79" t="s">
        <v>24</v>
      </c>
      <c r="L701" s="79" t="s">
        <v>24</v>
      </c>
      <c r="M701" s="2" t="s">
        <v>67</v>
      </c>
      <c r="N701" s="2">
        <v>10</v>
      </c>
      <c r="O701" s="6">
        <f t="shared" si="181"/>
        <v>11</v>
      </c>
      <c r="P701" s="2">
        <v>2</v>
      </c>
      <c r="Q701" s="2">
        <v>8</v>
      </c>
      <c r="R701" s="2">
        <v>0</v>
      </c>
      <c r="S701" s="2">
        <v>0</v>
      </c>
      <c r="T701" s="2">
        <v>1</v>
      </c>
      <c r="U701" s="2">
        <f t="shared" si="186"/>
        <v>10</v>
      </c>
      <c r="V701" s="2">
        <f t="shared" si="187"/>
        <v>0</v>
      </c>
      <c r="W701" s="2">
        <f t="shared" si="188"/>
        <v>1</v>
      </c>
      <c r="Y701" s="5"/>
      <c r="Z701" s="6">
        <f t="shared" si="182"/>
        <v>7</v>
      </c>
      <c r="AA701" s="2">
        <v>4</v>
      </c>
      <c r="AB701" s="2">
        <v>1</v>
      </c>
      <c r="AC701" s="2">
        <v>0</v>
      </c>
      <c r="AD701" s="2">
        <v>1</v>
      </c>
      <c r="AE701" s="2">
        <v>1</v>
      </c>
      <c r="AF701" s="2">
        <f t="shared" si="189"/>
        <v>5</v>
      </c>
      <c r="AG701" s="2">
        <f t="shared" si="190"/>
        <v>0</v>
      </c>
      <c r="AH701" s="2">
        <f t="shared" si="191"/>
        <v>2</v>
      </c>
      <c r="AJ701" s="5"/>
      <c r="AK701" s="2">
        <f t="shared" si="180"/>
        <v>3</v>
      </c>
      <c r="AL701" s="2">
        <v>0</v>
      </c>
      <c r="AM701" s="2">
        <v>3</v>
      </c>
      <c r="AN701" s="2">
        <v>0</v>
      </c>
      <c r="AO701" s="2">
        <v>0</v>
      </c>
      <c r="AP701" s="2">
        <v>0</v>
      </c>
      <c r="AQ701" s="2">
        <f t="shared" si="183"/>
        <v>3</v>
      </c>
      <c r="AR701" s="2">
        <f t="shared" si="184"/>
        <v>0</v>
      </c>
      <c r="AS701" s="2">
        <f t="shared" si="185"/>
        <v>0</v>
      </c>
      <c r="AV701" s="6">
        <f t="shared" si="176"/>
        <v>4</v>
      </c>
      <c r="AW701" s="2">
        <v>1</v>
      </c>
      <c r="AX701" s="2">
        <v>1</v>
      </c>
      <c r="AY701" s="2">
        <v>2</v>
      </c>
      <c r="AZ701" s="2">
        <v>0</v>
      </c>
      <c r="BA701" s="2">
        <v>0</v>
      </c>
      <c r="BB701" s="2">
        <f t="shared" si="177"/>
        <v>2</v>
      </c>
      <c r="BC701" s="2">
        <f t="shared" si="178"/>
        <v>2</v>
      </c>
      <c r="BD701" s="2">
        <f t="shared" si="179"/>
        <v>0</v>
      </c>
      <c r="BF701" s="5"/>
    </row>
    <row r="702" spans="7:58" x14ac:dyDescent="0.35">
      <c r="G702" s="79" t="s">
        <v>3</v>
      </c>
      <c r="H702" s="82" t="s">
        <v>128</v>
      </c>
      <c r="I702" s="79" t="s">
        <v>116</v>
      </c>
      <c r="J702" s="79" t="s">
        <v>150</v>
      </c>
      <c r="K702" s="79" t="s">
        <v>24</v>
      </c>
      <c r="L702" s="79" t="s">
        <v>24</v>
      </c>
      <c r="M702" s="2" t="s">
        <v>67</v>
      </c>
      <c r="N702" s="2">
        <v>11</v>
      </c>
      <c r="O702" s="6">
        <f t="shared" si="181"/>
        <v>11</v>
      </c>
      <c r="P702" s="2">
        <v>0</v>
      </c>
      <c r="Q702" s="2">
        <v>6</v>
      </c>
      <c r="R702" s="2">
        <v>3</v>
      </c>
      <c r="S702" s="2">
        <v>2</v>
      </c>
      <c r="T702" s="2">
        <v>0</v>
      </c>
      <c r="U702" s="2">
        <f t="shared" si="186"/>
        <v>6</v>
      </c>
      <c r="V702" s="2">
        <f t="shared" si="187"/>
        <v>3</v>
      </c>
      <c r="W702" s="2">
        <f t="shared" si="188"/>
        <v>2</v>
      </c>
      <c r="Y702" s="5"/>
      <c r="Z702" s="6">
        <f t="shared" si="182"/>
        <v>7</v>
      </c>
      <c r="AA702" s="2">
        <v>2</v>
      </c>
      <c r="AB702" s="2">
        <v>1</v>
      </c>
      <c r="AC702" s="2">
        <v>2</v>
      </c>
      <c r="AD702" s="2">
        <v>2</v>
      </c>
      <c r="AE702" s="2">
        <v>0</v>
      </c>
      <c r="AF702" s="2">
        <f t="shared" si="189"/>
        <v>3</v>
      </c>
      <c r="AG702" s="2">
        <f t="shared" si="190"/>
        <v>2</v>
      </c>
      <c r="AH702" s="2">
        <f t="shared" si="191"/>
        <v>2</v>
      </c>
      <c r="AJ702" s="5"/>
      <c r="AK702" s="2">
        <f t="shared" si="180"/>
        <v>3</v>
      </c>
      <c r="AL702" s="2">
        <v>0</v>
      </c>
      <c r="AM702" s="2">
        <v>2</v>
      </c>
      <c r="AN702" s="2">
        <v>1</v>
      </c>
      <c r="AO702" s="2">
        <v>0</v>
      </c>
      <c r="AP702" s="2">
        <v>0</v>
      </c>
      <c r="AQ702" s="2">
        <f t="shared" si="183"/>
        <v>2</v>
      </c>
      <c r="AR702" s="2">
        <f t="shared" si="184"/>
        <v>1</v>
      </c>
      <c r="AS702" s="2">
        <f t="shared" si="185"/>
        <v>0</v>
      </c>
      <c r="AV702" s="6">
        <f t="shared" si="176"/>
        <v>4</v>
      </c>
      <c r="AW702" s="2">
        <v>0</v>
      </c>
      <c r="AX702" s="2">
        <v>2</v>
      </c>
      <c r="AY702" s="2">
        <v>1</v>
      </c>
      <c r="AZ702" s="2">
        <v>1</v>
      </c>
      <c r="BA702" s="2">
        <v>0</v>
      </c>
      <c r="BB702" s="2">
        <f t="shared" si="177"/>
        <v>2</v>
      </c>
      <c r="BC702" s="2">
        <f t="shared" si="178"/>
        <v>1</v>
      </c>
      <c r="BD702" s="2">
        <f t="shared" si="179"/>
        <v>1</v>
      </c>
      <c r="BF702" s="5"/>
    </row>
    <row r="703" spans="7:58" x14ac:dyDescent="0.35">
      <c r="G703" s="79" t="s">
        <v>3</v>
      </c>
      <c r="H703" s="82" t="s">
        <v>128</v>
      </c>
      <c r="I703" s="79" t="s">
        <v>116</v>
      </c>
      <c r="J703" s="79" t="s">
        <v>150</v>
      </c>
      <c r="K703" s="79" t="s">
        <v>24</v>
      </c>
      <c r="L703" s="79" t="s">
        <v>24</v>
      </c>
      <c r="M703" s="2" t="s">
        <v>67</v>
      </c>
      <c r="N703" s="2">
        <v>12</v>
      </c>
      <c r="O703" s="6">
        <f t="shared" si="181"/>
        <v>11</v>
      </c>
      <c r="P703" s="2">
        <v>0</v>
      </c>
      <c r="Q703" s="2">
        <v>4</v>
      </c>
      <c r="R703" s="2">
        <v>3</v>
      </c>
      <c r="S703" s="2">
        <v>2</v>
      </c>
      <c r="T703" s="2">
        <v>2</v>
      </c>
      <c r="U703" s="2">
        <f t="shared" si="186"/>
        <v>4</v>
      </c>
      <c r="V703" s="2">
        <f t="shared" si="187"/>
        <v>3</v>
      </c>
      <c r="W703" s="2">
        <f t="shared" si="188"/>
        <v>4</v>
      </c>
      <c r="Y703" s="5"/>
      <c r="Z703" s="6">
        <f t="shared" si="182"/>
        <v>7</v>
      </c>
      <c r="AA703" s="2">
        <v>2</v>
      </c>
      <c r="AB703" s="2">
        <v>3</v>
      </c>
      <c r="AC703" s="2">
        <v>0</v>
      </c>
      <c r="AD703" s="2">
        <v>2</v>
      </c>
      <c r="AE703" s="2">
        <v>0</v>
      </c>
      <c r="AF703" s="2">
        <f t="shared" si="189"/>
        <v>5</v>
      </c>
      <c r="AG703" s="2">
        <f t="shared" si="190"/>
        <v>0</v>
      </c>
      <c r="AH703" s="2">
        <f t="shared" si="191"/>
        <v>2</v>
      </c>
      <c r="AJ703" s="5"/>
      <c r="AK703" s="2">
        <f t="shared" si="180"/>
        <v>3</v>
      </c>
      <c r="AL703" s="2">
        <v>1</v>
      </c>
      <c r="AM703" s="2">
        <v>0</v>
      </c>
      <c r="AN703" s="2">
        <v>2</v>
      </c>
      <c r="AO703" s="2">
        <v>0</v>
      </c>
      <c r="AP703" s="2">
        <v>0</v>
      </c>
      <c r="AQ703" s="2">
        <f t="shared" si="183"/>
        <v>1</v>
      </c>
      <c r="AR703" s="2">
        <f t="shared" si="184"/>
        <v>2</v>
      </c>
      <c r="AS703" s="2">
        <f t="shared" si="185"/>
        <v>0</v>
      </c>
      <c r="AV703" s="6">
        <f t="shared" si="176"/>
        <v>4</v>
      </c>
      <c r="AW703" s="2">
        <v>0</v>
      </c>
      <c r="AX703" s="2">
        <v>2</v>
      </c>
      <c r="AY703" s="2">
        <v>2</v>
      </c>
      <c r="AZ703" s="2">
        <v>0</v>
      </c>
      <c r="BA703" s="2">
        <v>0</v>
      </c>
      <c r="BB703" s="2">
        <f t="shared" si="177"/>
        <v>2</v>
      </c>
      <c r="BC703" s="2">
        <f t="shared" si="178"/>
        <v>2</v>
      </c>
      <c r="BD703" s="2">
        <f t="shared" si="179"/>
        <v>0</v>
      </c>
      <c r="BF703" s="5"/>
    </row>
    <row r="704" spans="7:58" x14ac:dyDescent="0.35">
      <c r="G704" s="79" t="s">
        <v>3</v>
      </c>
      <c r="H704" s="82" t="s">
        <v>128</v>
      </c>
      <c r="I704" s="79" t="s">
        <v>116</v>
      </c>
      <c r="J704" s="79" t="s">
        <v>150</v>
      </c>
      <c r="K704" s="79" t="s">
        <v>24</v>
      </c>
      <c r="L704" s="79" t="s">
        <v>24</v>
      </c>
      <c r="M704" s="2" t="s">
        <v>67</v>
      </c>
      <c r="N704" s="2">
        <v>13</v>
      </c>
      <c r="O704" s="6">
        <f t="shared" si="181"/>
        <v>11</v>
      </c>
      <c r="P704" s="2">
        <v>0</v>
      </c>
      <c r="Q704" s="2">
        <v>1</v>
      </c>
      <c r="R704" s="2">
        <v>4</v>
      </c>
      <c r="S704" s="2">
        <v>3</v>
      </c>
      <c r="T704" s="2">
        <v>3</v>
      </c>
      <c r="U704" s="2">
        <f t="shared" si="186"/>
        <v>1</v>
      </c>
      <c r="V704" s="2">
        <f t="shared" si="187"/>
        <v>4</v>
      </c>
      <c r="W704" s="2">
        <f t="shared" si="188"/>
        <v>6</v>
      </c>
      <c r="Y704" s="5"/>
      <c r="Z704" s="6">
        <f t="shared" si="182"/>
        <v>7</v>
      </c>
      <c r="AA704" s="2">
        <v>0</v>
      </c>
      <c r="AB704" s="2">
        <v>2</v>
      </c>
      <c r="AC704" s="2">
        <v>1</v>
      </c>
      <c r="AD704" s="2">
        <v>2</v>
      </c>
      <c r="AE704" s="2">
        <v>2</v>
      </c>
      <c r="AF704" s="2">
        <f t="shared" si="189"/>
        <v>2</v>
      </c>
      <c r="AG704" s="2">
        <f t="shared" si="190"/>
        <v>1</v>
      </c>
      <c r="AH704" s="2">
        <f t="shared" si="191"/>
        <v>4</v>
      </c>
      <c r="AJ704" s="5"/>
      <c r="AK704" s="2">
        <f t="shared" si="180"/>
        <v>3</v>
      </c>
      <c r="AL704" s="2">
        <v>1</v>
      </c>
      <c r="AM704" s="2">
        <v>1</v>
      </c>
      <c r="AN704" s="2">
        <v>0</v>
      </c>
      <c r="AO704" s="2">
        <v>1</v>
      </c>
      <c r="AP704" s="2">
        <v>0</v>
      </c>
      <c r="AQ704" s="2">
        <f t="shared" si="183"/>
        <v>2</v>
      </c>
      <c r="AR704" s="2">
        <f t="shared" si="184"/>
        <v>0</v>
      </c>
      <c r="AS704" s="2">
        <f t="shared" si="185"/>
        <v>1</v>
      </c>
      <c r="AV704" s="6">
        <f t="shared" si="176"/>
        <v>4</v>
      </c>
      <c r="AW704" s="2">
        <v>0</v>
      </c>
      <c r="AX704" s="2">
        <v>2</v>
      </c>
      <c r="AY704" s="2">
        <v>0</v>
      </c>
      <c r="AZ704" s="2">
        <v>1</v>
      </c>
      <c r="BA704" s="2">
        <v>1</v>
      </c>
      <c r="BB704" s="2">
        <f t="shared" si="177"/>
        <v>2</v>
      </c>
      <c r="BC704" s="2">
        <f t="shared" si="178"/>
        <v>0</v>
      </c>
      <c r="BD704" s="2">
        <f t="shared" si="179"/>
        <v>2</v>
      </c>
      <c r="BF704" s="5"/>
    </row>
    <row r="705" spans="7:58" x14ac:dyDescent="0.35">
      <c r="G705" s="79" t="s">
        <v>3</v>
      </c>
      <c r="H705" s="82" t="s">
        <v>128</v>
      </c>
      <c r="I705" s="79" t="s">
        <v>116</v>
      </c>
      <c r="J705" s="79" t="s">
        <v>150</v>
      </c>
      <c r="K705" s="79" t="s">
        <v>24</v>
      </c>
      <c r="L705" s="79" t="s">
        <v>24</v>
      </c>
      <c r="M705" s="2" t="s">
        <v>67</v>
      </c>
      <c r="N705" s="2">
        <v>14</v>
      </c>
      <c r="O705" s="6">
        <f t="shared" si="181"/>
        <v>11</v>
      </c>
      <c r="P705" s="2">
        <v>0</v>
      </c>
      <c r="Q705" s="2">
        <v>1</v>
      </c>
      <c r="R705" s="2">
        <v>4</v>
      </c>
      <c r="S705" s="2">
        <v>3</v>
      </c>
      <c r="T705" s="2">
        <v>3</v>
      </c>
      <c r="U705" s="2">
        <f t="shared" si="186"/>
        <v>1</v>
      </c>
      <c r="V705" s="2">
        <f t="shared" si="187"/>
        <v>4</v>
      </c>
      <c r="W705" s="2">
        <f t="shared" si="188"/>
        <v>6</v>
      </c>
      <c r="Y705" s="5"/>
      <c r="Z705" s="6">
        <f t="shared" si="182"/>
        <v>7</v>
      </c>
      <c r="AA705" s="2">
        <v>0</v>
      </c>
      <c r="AB705" s="2">
        <v>2</v>
      </c>
      <c r="AC705" s="2">
        <v>1</v>
      </c>
      <c r="AD705" s="2">
        <v>2</v>
      </c>
      <c r="AE705" s="2">
        <v>2</v>
      </c>
      <c r="AF705" s="2">
        <f t="shared" si="189"/>
        <v>2</v>
      </c>
      <c r="AG705" s="2">
        <f t="shared" si="190"/>
        <v>1</v>
      </c>
      <c r="AH705" s="2">
        <f t="shared" si="191"/>
        <v>4</v>
      </c>
      <c r="AJ705" s="5"/>
      <c r="AK705" s="2">
        <f t="shared" si="180"/>
        <v>3</v>
      </c>
      <c r="AL705" s="2">
        <v>1</v>
      </c>
      <c r="AM705" s="2">
        <v>0</v>
      </c>
      <c r="AN705" s="2">
        <v>1</v>
      </c>
      <c r="AO705" s="2">
        <v>1</v>
      </c>
      <c r="AP705" s="2">
        <v>0</v>
      </c>
      <c r="AQ705" s="2">
        <f t="shared" si="183"/>
        <v>1</v>
      </c>
      <c r="AR705" s="2">
        <f t="shared" si="184"/>
        <v>1</v>
      </c>
      <c r="AS705" s="2">
        <f t="shared" si="185"/>
        <v>1</v>
      </c>
      <c r="AV705" s="6">
        <f t="shared" si="176"/>
        <v>4</v>
      </c>
      <c r="AW705" s="2">
        <v>0</v>
      </c>
      <c r="AX705" s="2">
        <v>2</v>
      </c>
      <c r="AY705" s="2">
        <v>0</v>
      </c>
      <c r="AZ705" s="2">
        <v>2</v>
      </c>
      <c r="BA705" s="2">
        <v>0</v>
      </c>
      <c r="BB705" s="2">
        <f t="shared" si="177"/>
        <v>2</v>
      </c>
      <c r="BC705" s="2">
        <f t="shared" si="178"/>
        <v>0</v>
      </c>
      <c r="BD705" s="2">
        <f t="shared" si="179"/>
        <v>2</v>
      </c>
      <c r="BF705" s="5"/>
    </row>
    <row r="706" spans="7:58" x14ac:dyDescent="0.35">
      <c r="G706" s="79" t="s">
        <v>3</v>
      </c>
      <c r="H706" s="82" t="s">
        <v>128</v>
      </c>
      <c r="I706" s="79" t="s">
        <v>116</v>
      </c>
      <c r="J706" s="79" t="s">
        <v>150</v>
      </c>
      <c r="K706" s="79" t="s">
        <v>24</v>
      </c>
      <c r="L706" s="79" t="s">
        <v>24</v>
      </c>
      <c r="M706" s="2" t="s">
        <v>67</v>
      </c>
      <c r="N706" s="2">
        <v>15</v>
      </c>
      <c r="O706" s="6">
        <f t="shared" si="181"/>
        <v>11</v>
      </c>
      <c r="P706" s="2">
        <v>0</v>
      </c>
      <c r="Q706" s="2">
        <v>2</v>
      </c>
      <c r="R706" s="2">
        <v>4</v>
      </c>
      <c r="S706" s="2">
        <v>3</v>
      </c>
      <c r="T706" s="2">
        <v>2</v>
      </c>
      <c r="U706" s="2">
        <f t="shared" si="186"/>
        <v>2</v>
      </c>
      <c r="V706" s="2">
        <f t="shared" si="187"/>
        <v>4</v>
      </c>
      <c r="W706" s="2">
        <f t="shared" si="188"/>
        <v>5</v>
      </c>
      <c r="Y706" s="5"/>
      <c r="Z706" s="6">
        <f t="shared" si="182"/>
        <v>7</v>
      </c>
      <c r="AA706" s="2">
        <v>4</v>
      </c>
      <c r="AB706" s="2">
        <v>1</v>
      </c>
      <c r="AC706" s="2">
        <v>0</v>
      </c>
      <c r="AD706" s="2">
        <v>0</v>
      </c>
      <c r="AE706" s="2">
        <v>2</v>
      </c>
      <c r="AF706" s="2">
        <f t="shared" si="189"/>
        <v>5</v>
      </c>
      <c r="AG706" s="2">
        <f t="shared" si="190"/>
        <v>0</v>
      </c>
      <c r="AH706" s="2">
        <f t="shared" si="191"/>
        <v>2</v>
      </c>
      <c r="AJ706" s="5"/>
      <c r="AK706" s="2">
        <f t="shared" si="180"/>
        <v>3</v>
      </c>
      <c r="AL706" s="2">
        <v>1</v>
      </c>
      <c r="AM706" s="2">
        <v>1</v>
      </c>
      <c r="AN706" s="2">
        <v>0</v>
      </c>
      <c r="AO706" s="2">
        <v>1</v>
      </c>
      <c r="AP706" s="2">
        <v>0</v>
      </c>
      <c r="AQ706" s="2">
        <f t="shared" si="183"/>
        <v>2</v>
      </c>
      <c r="AR706" s="2">
        <f t="shared" si="184"/>
        <v>0</v>
      </c>
      <c r="AS706" s="2">
        <f t="shared" si="185"/>
        <v>1</v>
      </c>
      <c r="AV706" s="6">
        <f t="shared" si="176"/>
        <v>4</v>
      </c>
      <c r="AW706" s="2">
        <v>0</v>
      </c>
      <c r="AX706" s="2">
        <v>1</v>
      </c>
      <c r="AY706" s="2">
        <v>1</v>
      </c>
      <c r="AZ706" s="2">
        <v>2</v>
      </c>
      <c r="BA706" s="2">
        <v>0</v>
      </c>
      <c r="BB706" s="2">
        <f t="shared" si="177"/>
        <v>1</v>
      </c>
      <c r="BC706" s="2">
        <f t="shared" si="178"/>
        <v>1</v>
      </c>
      <c r="BD706" s="2">
        <f t="shared" si="179"/>
        <v>2</v>
      </c>
      <c r="BF706" s="5"/>
    </row>
    <row r="707" spans="7:58" x14ac:dyDescent="0.35">
      <c r="G707" s="79" t="s">
        <v>3</v>
      </c>
      <c r="H707" s="82" t="s">
        <v>128</v>
      </c>
      <c r="I707" s="79" t="s">
        <v>116</v>
      </c>
      <c r="J707" s="79" t="s">
        <v>150</v>
      </c>
      <c r="K707" s="79" t="s">
        <v>24</v>
      </c>
      <c r="L707" s="79" t="s">
        <v>24</v>
      </c>
      <c r="M707" s="2" t="s">
        <v>67</v>
      </c>
      <c r="N707" s="2">
        <v>16</v>
      </c>
      <c r="O707" s="6">
        <f t="shared" si="181"/>
        <v>11</v>
      </c>
      <c r="P707" s="2">
        <v>0</v>
      </c>
      <c r="Q707" s="2">
        <v>6</v>
      </c>
      <c r="R707" s="2">
        <v>3</v>
      </c>
      <c r="S707" s="2">
        <v>1</v>
      </c>
      <c r="T707" s="2">
        <v>1</v>
      </c>
      <c r="U707" s="2">
        <f t="shared" si="186"/>
        <v>6</v>
      </c>
      <c r="V707" s="2">
        <f t="shared" si="187"/>
        <v>3</v>
      </c>
      <c r="W707" s="2">
        <f t="shared" si="188"/>
        <v>2</v>
      </c>
      <c r="Y707" s="5"/>
      <c r="Z707" s="6">
        <f t="shared" si="182"/>
        <v>7</v>
      </c>
      <c r="AA707" s="2">
        <v>1</v>
      </c>
      <c r="AB707" s="2">
        <v>3</v>
      </c>
      <c r="AC707" s="2">
        <v>2</v>
      </c>
      <c r="AD707" s="2">
        <v>0</v>
      </c>
      <c r="AE707" s="2">
        <v>1</v>
      </c>
      <c r="AF707" s="2">
        <f t="shared" si="189"/>
        <v>4</v>
      </c>
      <c r="AG707" s="2">
        <f t="shared" si="190"/>
        <v>2</v>
      </c>
      <c r="AH707" s="2">
        <f t="shared" si="191"/>
        <v>1</v>
      </c>
      <c r="AJ707" s="5"/>
      <c r="AK707" s="2">
        <f t="shared" si="180"/>
        <v>3</v>
      </c>
      <c r="AL707" s="2">
        <v>1</v>
      </c>
      <c r="AM707" s="2">
        <v>2</v>
      </c>
      <c r="AN707" s="2">
        <v>0</v>
      </c>
      <c r="AO707" s="2">
        <v>0</v>
      </c>
      <c r="AP707" s="2">
        <v>0</v>
      </c>
      <c r="AQ707" s="2">
        <f t="shared" si="183"/>
        <v>3</v>
      </c>
      <c r="AR707" s="2">
        <f t="shared" si="184"/>
        <v>0</v>
      </c>
      <c r="AS707" s="2">
        <f t="shared" si="185"/>
        <v>0</v>
      </c>
      <c r="AV707" s="6">
        <f t="shared" si="176"/>
        <v>4</v>
      </c>
      <c r="AW707" s="2">
        <v>1</v>
      </c>
      <c r="AX707" s="2">
        <v>2</v>
      </c>
      <c r="AY707" s="2">
        <v>1</v>
      </c>
      <c r="AZ707" s="2">
        <v>0</v>
      </c>
      <c r="BA707" s="2">
        <v>0</v>
      </c>
      <c r="BB707" s="2">
        <f t="shared" si="177"/>
        <v>3</v>
      </c>
      <c r="BC707" s="2">
        <f t="shared" si="178"/>
        <v>1</v>
      </c>
      <c r="BD707" s="2">
        <f t="shared" si="179"/>
        <v>0</v>
      </c>
      <c r="BF707" s="5"/>
    </row>
    <row r="708" spans="7:58" x14ac:dyDescent="0.35">
      <c r="G708" s="79" t="s">
        <v>3</v>
      </c>
      <c r="H708" s="82" t="s">
        <v>128</v>
      </c>
      <c r="I708" s="79" t="s">
        <v>116</v>
      </c>
      <c r="J708" s="79" t="s">
        <v>150</v>
      </c>
      <c r="K708" s="79" t="s">
        <v>24</v>
      </c>
      <c r="L708" s="79" t="s">
        <v>24</v>
      </c>
      <c r="M708" s="2" t="s">
        <v>67</v>
      </c>
      <c r="N708" s="2">
        <v>17</v>
      </c>
      <c r="O708" s="6">
        <f t="shared" si="181"/>
        <v>11</v>
      </c>
      <c r="P708" s="2">
        <v>0</v>
      </c>
      <c r="Q708" s="2">
        <v>4</v>
      </c>
      <c r="R708" s="2">
        <v>3</v>
      </c>
      <c r="S708" s="2">
        <v>3</v>
      </c>
      <c r="T708" s="2">
        <v>1</v>
      </c>
      <c r="U708" s="2">
        <f t="shared" si="186"/>
        <v>4</v>
      </c>
      <c r="V708" s="2">
        <f t="shared" si="187"/>
        <v>3</v>
      </c>
      <c r="W708" s="2">
        <f t="shared" si="188"/>
        <v>4</v>
      </c>
      <c r="Y708" s="5"/>
      <c r="Z708" s="6">
        <f t="shared" si="182"/>
        <v>7</v>
      </c>
      <c r="AA708" s="2">
        <v>0</v>
      </c>
      <c r="AB708" s="2">
        <v>4</v>
      </c>
      <c r="AC708" s="2">
        <v>0</v>
      </c>
      <c r="AD708" s="2">
        <v>1</v>
      </c>
      <c r="AE708" s="2">
        <v>2</v>
      </c>
      <c r="AF708" s="2">
        <f t="shared" si="189"/>
        <v>4</v>
      </c>
      <c r="AG708" s="2">
        <f t="shared" si="190"/>
        <v>0</v>
      </c>
      <c r="AH708" s="2">
        <f t="shared" si="191"/>
        <v>3</v>
      </c>
      <c r="AJ708" s="5"/>
      <c r="AK708" s="2">
        <f t="shared" si="180"/>
        <v>3</v>
      </c>
      <c r="AL708" s="2">
        <v>1</v>
      </c>
      <c r="AM708" s="2">
        <v>0</v>
      </c>
      <c r="AN708" s="2">
        <v>1</v>
      </c>
      <c r="AO708" s="2">
        <v>1</v>
      </c>
      <c r="AP708" s="2">
        <v>0</v>
      </c>
      <c r="AQ708" s="2">
        <f t="shared" si="183"/>
        <v>1</v>
      </c>
      <c r="AR708" s="2">
        <f t="shared" si="184"/>
        <v>1</v>
      </c>
      <c r="AS708" s="2">
        <f t="shared" si="185"/>
        <v>1</v>
      </c>
      <c r="AV708" s="6">
        <f t="shared" si="176"/>
        <v>4</v>
      </c>
      <c r="AW708" s="2">
        <v>0</v>
      </c>
      <c r="AX708" s="2">
        <v>1</v>
      </c>
      <c r="AY708" s="2">
        <v>1</v>
      </c>
      <c r="AZ708" s="2">
        <v>2</v>
      </c>
      <c r="BA708" s="2">
        <v>0</v>
      </c>
      <c r="BB708" s="2">
        <f t="shared" si="177"/>
        <v>1</v>
      </c>
      <c r="BC708" s="2">
        <f t="shared" si="178"/>
        <v>1</v>
      </c>
      <c r="BD708" s="2">
        <f t="shared" si="179"/>
        <v>2</v>
      </c>
      <c r="BF708" s="5"/>
    </row>
    <row r="709" spans="7:58" x14ac:dyDescent="0.35">
      <c r="G709" s="79" t="s">
        <v>3</v>
      </c>
      <c r="H709" s="82" t="s">
        <v>128</v>
      </c>
      <c r="I709" s="79" t="s">
        <v>116</v>
      </c>
      <c r="J709" s="79" t="s">
        <v>150</v>
      </c>
      <c r="K709" s="79" t="s">
        <v>24</v>
      </c>
      <c r="L709" s="79" t="s">
        <v>24</v>
      </c>
      <c r="M709" s="2" t="s">
        <v>67</v>
      </c>
      <c r="N709" s="2">
        <v>18</v>
      </c>
      <c r="O709" s="6">
        <f t="shared" si="181"/>
        <v>11</v>
      </c>
      <c r="P709" s="2">
        <v>0</v>
      </c>
      <c r="Q709" s="2">
        <v>3</v>
      </c>
      <c r="R709" s="2">
        <v>3</v>
      </c>
      <c r="S709" s="2">
        <v>2</v>
      </c>
      <c r="T709" s="2">
        <v>3</v>
      </c>
      <c r="U709" s="2">
        <f t="shared" si="186"/>
        <v>3</v>
      </c>
      <c r="V709" s="2">
        <f t="shared" si="187"/>
        <v>3</v>
      </c>
      <c r="W709" s="2">
        <f t="shared" si="188"/>
        <v>5</v>
      </c>
      <c r="Y709" s="5"/>
      <c r="Z709" s="6">
        <f t="shared" si="182"/>
        <v>7</v>
      </c>
      <c r="AA709" s="2">
        <v>4</v>
      </c>
      <c r="AB709" s="2">
        <v>0</v>
      </c>
      <c r="AC709" s="2">
        <v>1</v>
      </c>
      <c r="AD709" s="2">
        <v>0</v>
      </c>
      <c r="AE709" s="2">
        <v>2</v>
      </c>
      <c r="AF709" s="2">
        <f t="shared" si="189"/>
        <v>4</v>
      </c>
      <c r="AG709" s="2">
        <f t="shared" si="190"/>
        <v>1</v>
      </c>
      <c r="AH709" s="2">
        <f t="shared" si="191"/>
        <v>2</v>
      </c>
      <c r="AJ709" s="5"/>
      <c r="AK709" s="2">
        <f t="shared" si="180"/>
        <v>3</v>
      </c>
      <c r="AL709" s="2">
        <v>1</v>
      </c>
      <c r="AM709" s="2">
        <v>1</v>
      </c>
      <c r="AN709" s="2">
        <v>0</v>
      </c>
      <c r="AO709" s="2">
        <v>0</v>
      </c>
      <c r="AP709" s="2">
        <v>1</v>
      </c>
      <c r="AQ709" s="2">
        <f t="shared" si="183"/>
        <v>2</v>
      </c>
      <c r="AR709" s="2">
        <f t="shared" si="184"/>
        <v>0</v>
      </c>
      <c r="AS709" s="2">
        <f t="shared" si="185"/>
        <v>1</v>
      </c>
      <c r="AV709" s="6">
        <f t="shared" si="176"/>
        <v>4</v>
      </c>
      <c r="AW709" s="2">
        <v>1</v>
      </c>
      <c r="AX709" s="2">
        <v>2</v>
      </c>
      <c r="AY709" s="2">
        <v>1</v>
      </c>
      <c r="AZ709" s="2">
        <v>0</v>
      </c>
      <c r="BA709" s="2">
        <v>0</v>
      </c>
      <c r="BB709" s="2">
        <f t="shared" si="177"/>
        <v>3</v>
      </c>
      <c r="BC709" s="2">
        <f t="shared" si="178"/>
        <v>1</v>
      </c>
      <c r="BD709" s="2">
        <f t="shared" si="179"/>
        <v>0</v>
      </c>
      <c r="BF709" s="5"/>
    </row>
    <row r="710" spans="7:58" x14ac:dyDescent="0.35">
      <c r="G710" s="79" t="s">
        <v>3</v>
      </c>
      <c r="H710" s="82" t="s">
        <v>128</v>
      </c>
      <c r="I710" s="79" t="s">
        <v>116</v>
      </c>
      <c r="J710" s="79" t="s">
        <v>150</v>
      </c>
      <c r="K710" s="79" t="s">
        <v>24</v>
      </c>
      <c r="L710" s="79" t="s">
        <v>24</v>
      </c>
      <c r="M710" s="2" t="s">
        <v>76</v>
      </c>
      <c r="N710" s="2">
        <v>19</v>
      </c>
      <c r="O710" s="6">
        <f t="shared" si="181"/>
        <v>11</v>
      </c>
      <c r="P710" s="2">
        <v>2</v>
      </c>
      <c r="Q710" s="2">
        <v>3</v>
      </c>
      <c r="R710" s="2">
        <v>2</v>
      </c>
      <c r="S710" s="2">
        <v>3</v>
      </c>
      <c r="T710" s="2">
        <v>1</v>
      </c>
      <c r="U710" s="2">
        <f t="shared" si="186"/>
        <v>5</v>
      </c>
      <c r="V710" s="2">
        <f t="shared" si="187"/>
        <v>2</v>
      </c>
      <c r="W710" s="2">
        <f t="shared" si="188"/>
        <v>4</v>
      </c>
      <c r="Y710" s="5"/>
      <c r="Z710" s="6">
        <f t="shared" si="182"/>
        <v>7</v>
      </c>
      <c r="AA710" s="2">
        <v>3</v>
      </c>
      <c r="AB710" s="2">
        <v>0</v>
      </c>
      <c r="AC710" s="2">
        <v>1</v>
      </c>
      <c r="AD710" s="2">
        <v>1</v>
      </c>
      <c r="AE710" s="2">
        <v>2</v>
      </c>
      <c r="AF710" s="2">
        <f t="shared" si="189"/>
        <v>3</v>
      </c>
      <c r="AG710" s="2">
        <f t="shared" si="190"/>
        <v>1</v>
      </c>
      <c r="AH710" s="2">
        <f t="shared" si="191"/>
        <v>3</v>
      </c>
      <c r="AJ710" s="5"/>
      <c r="AK710" s="2">
        <f t="shared" si="180"/>
        <v>3</v>
      </c>
      <c r="AL710" s="2">
        <v>1</v>
      </c>
      <c r="AM710" s="2">
        <v>0</v>
      </c>
      <c r="AN710" s="2">
        <v>2</v>
      </c>
      <c r="AO710" s="2">
        <v>0</v>
      </c>
      <c r="AP710" s="2">
        <v>0</v>
      </c>
      <c r="AQ710" s="2">
        <f t="shared" si="183"/>
        <v>1</v>
      </c>
      <c r="AR710" s="2">
        <f t="shared" si="184"/>
        <v>2</v>
      </c>
      <c r="AS710" s="2">
        <f t="shared" si="185"/>
        <v>0</v>
      </c>
      <c r="AV710" s="6">
        <f t="shared" si="176"/>
        <v>4</v>
      </c>
      <c r="AW710" s="2">
        <v>1</v>
      </c>
      <c r="AX710" s="2">
        <v>2</v>
      </c>
      <c r="AY710" s="2">
        <v>1</v>
      </c>
      <c r="AZ710" s="2">
        <v>0</v>
      </c>
      <c r="BA710" s="2">
        <v>0</v>
      </c>
      <c r="BB710" s="2">
        <f t="shared" si="177"/>
        <v>3</v>
      </c>
      <c r="BC710" s="2">
        <f t="shared" si="178"/>
        <v>1</v>
      </c>
      <c r="BD710" s="2">
        <f t="shared" si="179"/>
        <v>0</v>
      </c>
      <c r="BF710" s="5"/>
    </row>
    <row r="711" spans="7:58" x14ac:dyDescent="0.35">
      <c r="G711" s="79" t="s">
        <v>3</v>
      </c>
      <c r="H711" s="82" t="s">
        <v>128</v>
      </c>
      <c r="I711" s="79" t="s">
        <v>116</v>
      </c>
      <c r="J711" s="79" t="s">
        <v>150</v>
      </c>
      <c r="K711" s="79" t="s">
        <v>24</v>
      </c>
      <c r="L711" s="79" t="s">
        <v>24</v>
      </c>
      <c r="M711" s="2" t="s">
        <v>76</v>
      </c>
      <c r="N711" s="2">
        <v>20</v>
      </c>
      <c r="O711" s="6">
        <f t="shared" si="181"/>
        <v>11</v>
      </c>
      <c r="P711" s="2">
        <v>1</v>
      </c>
      <c r="Q711" s="2">
        <v>3</v>
      </c>
      <c r="R711" s="2">
        <v>2</v>
      </c>
      <c r="S711" s="2">
        <v>3</v>
      </c>
      <c r="T711" s="2">
        <v>2</v>
      </c>
      <c r="U711" s="2">
        <f t="shared" si="186"/>
        <v>4</v>
      </c>
      <c r="V711" s="2">
        <f t="shared" si="187"/>
        <v>2</v>
      </c>
      <c r="W711" s="2">
        <f t="shared" si="188"/>
        <v>5</v>
      </c>
      <c r="Y711" s="5"/>
      <c r="Z711" s="6">
        <f t="shared" si="182"/>
        <v>7</v>
      </c>
      <c r="AA711" s="2">
        <v>2</v>
      </c>
      <c r="AB711" s="2">
        <v>3</v>
      </c>
      <c r="AC711" s="2">
        <v>0</v>
      </c>
      <c r="AD711" s="2">
        <v>1</v>
      </c>
      <c r="AE711" s="2">
        <v>1</v>
      </c>
      <c r="AF711" s="2">
        <f t="shared" si="189"/>
        <v>5</v>
      </c>
      <c r="AG711" s="2">
        <f t="shared" si="190"/>
        <v>0</v>
      </c>
      <c r="AH711" s="2">
        <f t="shared" si="191"/>
        <v>2</v>
      </c>
      <c r="AJ711" s="5"/>
      <c r="AK711" s="2">
        <f t="shared" si="180"/>
        <v>3</v>
      </c>
      <c r="AL711" s="2">
        <v>1</v>
      </c>
      <c r="AM711" s="2">
        <v>0</v>
      </c>
      <c r="AN711" s="2">
        <v>1</v>
      </c>
      <c r="AO711" s="2">
        <v>1</v>
      </c>
      <c r="AP711" s="2">
        <v>0</v>
      </c>
      <c r="AQ711" s="2">
        <f t="shared" si="183"/>
        <v>1</v>
      </c>
      <c r="AR711" s="2">
        <f t="shared" si="184"/>
        <v>1</v>
      </c>
      <c r="AS711" s="2">
        <f t="shared" si="185"/>
        <v>1</v>
      </c>
      <c r="AV711" s="6">
        <f t="shared" si="176"/>
        <v>4</v>
      </c>
      <c r="AW711" s="2">
        <v>1</v>
      </c>
      <c r="AX711" s="2">
        <v>2</v>
      </c>
      <c r="AY711" s="2">
        <v>1</v>
      </c>
      <c r="AZ711" s="2">
        <v>0</v>
      </c>
      <c r="BA711" s="2">
        <v>0</v>
      </c>
      <c r="BB711" s="2">
        <f t="shared" si="177"/>
        <v>3</v>
      </c>
      <c r="BC711" s="2">
        <f t="shared" si="178"/>
        <v>1</v>
      </c>
      <c r="BD711" s="2">
        <f t="shared" si="179"/>
        <v>0</v>
      </c>
      <c r="BF711" s="5"/>
    </row>
    <row r="712" spans="7:58" x14ac:dyDescent="0.35">
      <c r="G712" s="79" t="s">
        <v>3</v>
      </c>
      <c r="H712" s="82" t="s">
        <v>128</v>
      </c>
      <c r="I712" s="79" t="s">
        <v>116</v>
      </c>
      <c r="J712" s="79" t="s">
        <v>150</v>
      </c>
      <c r="K712" s="79" t="s">
        <v>24</v>
      </c>
      <c r="L712" s="79" t="s">
        <v>24</v>
      </c>
      <c r="M712" s="2" t="s">
        <v>76</v>
      </c>
      <c r="N712" s="2">
        <v>21</v>
      </c>
      <c r="O712" s="6">
        <f t="shared" si="181"/>
        <v>11</v>
      </c>
      <c r="P712" s="2">
        <v>1</v>
      </c>
      <c r="Q712" s="2">
        <v>3</v>
      </c>
      <c r="R712" s="2">
        <v>1</v>
      </c>
      <c r="S712" s="2">
        <v>3</v>
      </c>
      <c r="T712" s="2">
        <v>3</v>
      </c>
      <c r="U712" s="2">
        <f t="shared" si="186"/>
        <v>4</v>
      </c>
      <c r="V712" s="2">
        <f t="shared" si="187"/>
        <v>1</v>
      </c>
      <c r="W712" s="2">
        <f t="shared" si="188"/>
        <v>6</v>
      </c>
      <c r="Y712" s="5"/>
      <c r="Z712" s="6">
        <f t="shared" si="182"/>
        <v>7</v>
      </c>
      <c r="AA712" s="2">
        <v>3</v>
      </c>
      <c r="AB712" s="2">
        <v>0</v>
      </c>
      <c r="AC712" s="2">
        <v>0</v>
      </c>
      <c r="AD712" s="2">
        <v>3</v>
      </c>
      <c r="AE712" s="2">
        <v>1</v>
      </c>
      <c r="AF712" s="2">
        <f t="shared" si="189"/>
        <v>3</v>
      </c>
      <c r="AG712" s="2">
        <f t="shared" si="190"/>
        <v>0</v>
      </c>
      <c r="AH712" s="2">
        <f t="shared" si="191"/>
        <v>4</v>
      </c>
      <c r="AJ712" s="5"/>
      <c r="AK712" s="2">
        <f t="shared" si="180"/>
        <v>3</v>
      </c>
      <c r="AL712" s="2">
        <v>1</v>
      </c>
      <c r="AM712" s="2">
        <v>0</v>
      </c>
      <c r="AN712" s="2">
        <v>0</v>
      </c>
      <c r="AO712" s="2">
        <v>2</v>
      </c>
      <c r="AP712" s="2">
        <v>0</v>
      </c>
      <c r="AQ712" s="2">
        <f t="shared" si="183"/>
        <v>1</v>
      </c>
      <c r="AR712" s="2">
        <f t="shared" si="184"/>
        <v>0</v>
      </c>
      <c r="AS712" s="2">
        <f t="shared" si="185"/>
        <v>2</v>
      </c>
      <c r="AV712" s="6">
        <f t="shared" si="176"/>
        <v>4</v>
      </c>
      <c r="AW712" s="2">
        <v>2</v>
      </c>
      <c r="AX712" s="2">
        <v>1</v>
      </c>
      <c r="AY712" s="2">
        <v>1</v>
      </c>
      <c r="AZ712" s="2">
        <v>0</v>
      </c>
      <c r="BA712" s="2">
        <v>0</v>
      </c>
      <c r="BB712" s="2">
        <f t="shared" si="177"/>
        <v>3</v>
      </c>
      <c r="BC712" s="2">
        <f t="shared" si="178"/>
        <v>1</v>
      </c>
      <c r="BD712" s="2">
        <f t="shared" si="179"/>
        <v>0</v>
      </c>
      <c r="BF712" s="5"/>
    </row>
    <row r="713" spans="7:58" x14ac:dyDescent="0.35">
      <c r="G713" s="79" t="s">
        <v>3</v>
      </c>
      <c r="H713" s="82" t="s">
        <v>128</v>
      </c>
      <c r="I713" s="79" t="s">
        <v>116</v>
      </c>
      <c r="J713" s="79" t="s">
        <v>150</v>
      </c>
      <c r="K713" s="79" t="s">
        <v>24</v>
      </c>
      <c r="L713" s="79" t="s">
        <v>24</v>
      </c>
      <c r="M713" s="2" t="s">
        <v>76</v>
      </c>
      <c r="N713" s="2">
        <v>22</v>
      </c>
      <c r="O713" s="6">
        <f t="shared" si="181"/>
        <v>11</v>
      </c>
      <c r="P713" s="2">
        <v>4</v>
      </c>
      <c r="Q713" s="2">
        <v>3</v>
      </c>
      <c r="R713" s="2">
        <v>2</v>
      </c>
      <c r="S713" s="2">
        <v>1</v>
      </c>
      <c r="T713" s="2">
        <v>1</v>
      </c>
      <c r="U713" s="2">
        <f t="shared" si="186"/>
        <v>7</v>
      </c>
      <c r="V713" s="2">
        <f t="shared" si="187"/>
        <v>2</v>
      </c>
      <c r="W713" s="2">
        <f t="shared" si="188"/>
        <v>2</v>
      </c>
      <c r="Y713" s="5"/>
      <c r="Z713" s="6">
        <f t="shared" si="182"/>
        <v>7</v>
      </c>
      <c r="AA713" s="2">
        <v>4</v>
      </c>
      <c r="AB713" s="2">
        <v>2</v>
      </c>
      <c r="AC713" s="2">
        <v>0</v>
      </c>
      <c r="AD713" s="2">
        <v>0</v>
      </c>
      <c r="AE713" s="2">
        <v>1</v>
      </c>
      <c r="AF713" s="2">
        <f t="shared" si="189"/>
        <v>6</v>
      </c>
      <c r="AG713" s="2">
        <f t="shared" si="190"/>
        <v>0</v>
      </c>
      <c r="AH713" s="2">
        <f t="shared" si="191"/>
        <v>1</v>
      </c>
      <c r="AJ713" s="5"/>
      <c r="AK713" s="2">
        <f t="shared" si="180"/>
        <v>3</v>
      </c>
      <c r="AL713" s="2">
        <v>2</v>
      </c>
      <c r="AM713" s="2">
        <v>0</v>
      </c>
      <c r="AN713" s="2">
        <v>1</v>
      </c>
      <c r="AO713" s="2">
        <v>0</v>
      </c>
      <c r="AP713" s="2">
        <v>0</v>
      </c>
      <c r="AQ713" s="2">
        <f t="shared" si="183"/>
        <v>2</v>
      </c>
      <c r="AR713" s="2">
        <f t="shared" si="184"/>
        <v>1</v>
      </c>
      <c r="AS713" s="2">
        <f t="shared" si="185"/>
        <v>0</v>
      </c>
      <c r="AV713" s="6">
        <f t="shared" si="176"/>
        <v>4</v>
      </c>
      <c r="AW713" s="2">
        <v>4</v>
      </c>
      <c r="AX713" s="2">
        <v>0</v>
      </c>
      <c r="AY713" s="2">
        <v>0</v>
      </c>
      <c r="AZ713" s="2">
        <v>0</v>
      </c>
      <c r="BA713" s="2">
        <v>0</v>
      </c>
      <c r="BB713" s="2">
        <f t="shared" si="177"/>
        <v>4</v>
      </c>
      <c r="BC713" s="2">
        <f t="shared" si="178"/>
        <v>0</v>
      </c>
      <c r="BD713" s="2">
        <f t="shared" si="179"/>
        <v>0</v>
      </c>
      <c r="BF713" s="5"/>
    </row>
    <row r="714" spans="7:58" x14ac:dyDescent="0.35">
      <c r="G714" s="79" t="s">
        <v>3</v>
      </c>
      <c r="H714" s="82" t="s">
        <v>128</v>
      </c>
      <c r="I714" s="79" t="s">
        <v>116</v>
      </c>
      <c r="J714" s="79" t="s">
        <v>150</v>
      </c>
      <c r="K714" s="79" t="s">
        <v>24</v>
      </c>
      <c r="L714" s="79" t="s">
        <v>24</v>
      </c>
      <c r="M714" s="2" t="s">
        <v>76</v>
      </c>
      <c r="N714" s="2">
        <v>23</v>
      </c>
      <c r="O714" s="6">
        <f t="shared" si="181"/>
        <v>11</v>
      </c>
      <c r="P714" s="2">
        <v>3</v>
      </c>
      <c r="Q714" s="2">
        <v>2</v>
      </c>
      <c r="R714" s="2">
        <v>2</v>
      </c>
      <c r="S714" s="2">
        <v>2</v>
      </c>
      <c r="T714" s="2">
        <v>2</v>
      </c>
      <c r="U714" s="2">
        <f t="shared" si="186"/>
        <v>5</v>
      </c>
      <c r="V714" s="2">
        <f t="shared" si="187"/>
        <v>2</v>
      </c>
      <c r="W714" s="2">
        <f t="shared" si="188"/>
        <v>4</v>
      </c>
      <c r="Y714" s="5"/>
      <c r="Z714" s="6">
        <f t="shared" si="182"/>
        <v>7</v>
      </c>
      <c r="AA714" s="2">
        <v>2</v>
      </c>
      <c r="AB714" s="2">
        <v>1</v>
      </c>
      <c r="AC714" s="2">
        <v>1</v>
      </c>
      <c r="AD714" s="2">
        <v>0</v>
      </c>
      <c r="AE714" s="2">
        <v>3</v>
      </c>
      <c r="AF714" s="2">
        <f t="shared" si="189"/>
        <v>3</v>
      </c>
      <c r="AG714" s="2">
        <f t="shared" si="190"/>
        <v>1</v>
      </c>
      <c r="AH714" s="2">
        <f t="shared" si="191"/>
        <v>3</v>
      </c>
      <c r="AJ714" s="5"/>
      <c r="AK714" s="2">
        <f t="shared" si="180"/>
        <v>3</v>
      </c>
      <c r="AL714" s="2">
        <v>1</v>
      </c>
      <c r="AM714" s="2">
        <v>2</v>
      </c>
      <c r="AN714" s="2">
        <v>0</v>
      </c>
      <c r="AO714" s="2">
        <v>0</v>
      </c>
      <c r="AP714" s="2">
        <v>0</v>
      </c>
      <c r="AQ714" s="2">
        <f t="shared" si="183"/>
        <v>3</v>
      </c>
      <c r="AR714" s="2">
        <f t="shared" si="184"/>
        <v>0</v>
      </c>
      <c r="AS714" s="2">
        <f t="shared" si="185"/>
        <v>0</v>
      </c>
      <c r="AV714" s="6">
        <f t="shared" si="176"/>
        <v>4</v>
      </c>
      <c r="AW714" s="2">
        <v>1</v>
      </c>
      <c r="AX714" s="2">
        <v>2</v>
      </c>
      <c r="AY714" s="2">
        <v>1</v>
      </c>
      <c r="AZ714" s="2">
        <v>0</v>
      </c>
      <c r="BA714" s="2">
        <v>0</v>
      </c>
      <c r="BB714" s="2">
        <f t="shared" si="177"/>
        <v>3</v>
      </c>
      <c r="BC714" s="2">
        <f t="shared" si="178"/>
        <v>1</v>
      </c>
      <c r="BD714" s="2">
        <f t="shared" si="179"/>
        <v>0</v>
      </c>
      <c r="BF714" s="5"/>
    </row>
    <row r="715" spans="7:58" x14ac:dyDescent="0.35">
      <c r="G715" s="79" t="s">
        <v>3</v>
      </c>
      <c r="H715" s="82" t="s">
        <v>128</v>
      </c>
      <c r="I715" s="79" t="s">
        <v>116</v>
      </c>
      <c r="J715" s="79" t="s">
        <v>150</v>
      </c>
      <c r="K715" s="79" t="s">
        <v>24</v>
      </c>
      <c r="L715" s="79" t="s">
        <v>24</v>
      </c>
      <c r="M715" s="2" t="s">
        <v>76</v>
      </c>
      <c r="N715" s="2">
        <v>24</v>
      </c>
      <c r="O715" s="6">
        <f t="shared" si="181"/>
        <v>11</v>
      </c>
      <c r="P715" s="2">
        <v>0</v>
      </c>
      <c r="Q715" s="2">
        <v>5</v>
      </c>
      <c r="R715" s="2">
        <v>1</v>
      </c>
      <c r="S715" s="2">
        <v>3</v>
      </c>
      <c r="T715" s="2">
        <v>2</v>
      </c>
      <c r="U715" s="2">
        <f t="shared" si="186"/>
        <v>5</v>
      </c>
      <c r="V715" s="2">
        <f t="shared" si="187"/>
        <v>1</v>
      </c>
      <c r="W715" s="2">
        <f t="shared" si="188"/>
        <v>5</v>
      </c>
      <c r="Y715" s="5"/>
      <c r="Z715" s="6">
        <f t="shared" si="182"/>
        <v>7</v>
      </c>
      <c r="AA715" s="2">
        <v>0</v>
      </c>
      <c r="AB715" s="2">
        <v>3</v>
      </c>
      <c r="AC715" s="2">
        <v>0</v>
      </c>
      <c r="AD715" s="2">
        <v>3</v>
      </c>
      <c r="AE715" s="2">
        <v>1</v>
      </c>
      <c r="AF715" s="2">
        <f t="shared" si="189"/>
        <v>3</v>
      </c>
      <c r="AG715" s="2">
        <f t="shared" si="190"/>
        <v>0</v>
      </c>
      <c r="AH715" s="2">
        <f t="shared" si="191"/>
        <v>4</v>
      </c>
      <c r="AJ715" s="5"/>
      <c r="AK715" s="2">
        <f t="shared" si="180"/>
        <v>3</v>
      </c>
      <c r="AL715" s="2">
        <v>1</v>
      </c>
      <c r="AM715" s="2">
        <v>0</v>
      </c>
      <c r="AN715" s="2">
        <v>1</v>
      </c>
      <c r="AO715" s="2">
        <v>1</v>
      </c>
      <c r="AP715" s="2">
        <v>0</v>
      </c>
      <c r="AQ715" s="2">
        <f t="shared" si="183"/>
        <v>1</v>
      </c>
      <c r="AR715" s="2">
        <f t="shared" si="184"/>
        <v>1</v>
      </c>
      <c r="AS715" s="2">
        <f t="shared" si="185"/>
        <v>1</v>
      </c>
      <c r="AV715" s="6">
        <f t="shared" si="176"/>
        <v>4</v>
      </c>
      <c r="AW715" s="2">
        <v>0</v>
      </c>
      <c r="AX715" s="2">
        <v>3</v>
      </c>
      <c r="AY715" s="2">
        <v>1</v>
      </c>
      <c r="AZ715" s="2">
        <v>0</v>
      </c>
      <c r="BA715" s="2">
        <v>0</v>
      </c>
      <c r="BB715" s="2">
        <f t="shared" si="177"/>
        <v>3</v>
      </c>
      <c r="BC715" s="2">
        <f t="shared" si="178"/>
        <v>1</v>
      </c>
      <c r="BD715" s="2">
        <f t="shared" si="179"/>
        <v>0</v>
      </c>
      <c r="BF715" s="5"/>
    </row>
    <row r="716" spans="7:58" x14ac:dyDescent="0.35">
      <c r="G716" s="79" t="s">
        <v>3</v>
      </c>
      <c r="H716" s="82" t="s">
        <v>128</v>
      </c>
      <c r="I716" s="79" t="s">
        <v>116</v>
      </c>
      <c r="J716" s="79" t="s">
        <v>150</v>
      </c>
      <c r="K716" s="79" t="s">
        <v>24</v>
      </c>
      <c r="L716" s="79" t="s">
        <v>24</v>
      </c>
      <c r="M716" s="2" t="s">
        <v>76</v>
      </c>
      <c r="N716" s="2">
        <v>25</v>
      </c>
      <c r="O716" s="6">
        <f t="shared" si="181"/>
        <v>11</v>
      </c>
      <c r="P716" s="2">
        <v>2</v>
      </c>
      <c r="Q716" s="2">
        <v>3</v>
      </c>
      <c r="R716" s="2">
        <v>0</v>
      </c>
      <c r="S716" s="2">
        <v>4</v>
      </c>
      <c r="T716" s="2">
        <v>2</v>
      </c>
      <c r="U716" s="2">
        <f t="shared" si="186"/>
        <v>5</v>
      </c>
      <c r="V716" s="2">
        <f t="shared" si="187"/>
        <v>0</v>
      </c>
      <c r="W716" s="2">
        <f t="shared" si="188"/>
        <v>6</v>
      </c>
      <c r="Y716" s="5"/>
      <c r="Z716" s="6">
        <f t="shared" si="182"/>
        <v>7</v>
      </c>
      <c r="AA716" s="2">
        <v>2</v>
      </c>
      <c r="AB716" s="2">
        <v>1</v>
      </c>
      <c r="AC716" s="2">
        <v>0</v>
      </c>
      <c r="AD716" s="2">
        <v>1</v>
      </c>
      <c r="AE716" s="2">
        <v>3</v>
      </c>
      <c r="AF716" s="2">
        <f t="shared" si="189"/>
        <v>3</v>
      </c>
      <c r="AG716" s="2">
        <f t="shared" si="190"/>
        <v>0</v>
      </c>
      <c r="AH716" s="2">
        <f t="shared" si="191"/>
        <v>4</v>
      </c>
      <c r="AJ716" s="5"/>
      <c r="AK716" s="2">
        <f t="shared" si="180"/>
        <v>3</v>
      </c>
      <c r="AL716" s="2">
        <v>1</v>
      </c>
      <c r="AM716" s="2">
        <v>0</v>
      </c>
      <c r="AN716" s="2">
        <v>1</v>
      </c>
      <c r="AO716" s="2">
        <v>1</v>
      </c>
      <c r="AP716" s="2">
        <v>0</v>
      </c>
      <c r="AQ716" s="2">
        <f t="shared" si="183"/>
        <v>1</v>
      </c>
      <c r="AR716" s="2">
        <f t="shared" si="184"/>
        <v>1</v>
      </c>
      <c r="AS716" s="2">
        <f t="shared" si="185"/>
        <v>1</v>
      </c>
      <c r="AV716" s="6">
        <f t="shared" si="176"/>
        <v>4</v>
      </c>
      <c r="AW716" s="2">
        <v>1</v>
      </c>
      <c r="AX716" s="2">
        <v>3</v>
      </c>
      <c r="AY716" s="2">
        <v>0</v>
      </c>
      <c r="AZ716" s="2">
        <v>0</v>
      </c>
      <c r="BA716" s="2">
        <v>0</v>
      </c>
      <c r="BB716" s="2">
        <f t="shared" si="177"/>
        <v>4</v>
      </c>
      <c r="BC716" s="2">
        <f t="shared" si="178"/>
        <v>0</v>
      </c>
      <c r="BD716" s="2">
        <f t="shared" si="179"/>
        <v>0</v>
      </c>
      <c r="BF716" s="5"/>
    </row>
    <row r="717" spans="7:58" x14ac:dyDescent="0.35">
      <c r="G717" s="79" t="s">
        <v>3</v>
      </c>
      <c r="H717" s="82" t="s">
        <v>128</v>
      </c>
      <c r="I717" s="79" t="s">
        <v>116</v>
      </c>
      <c r="J717" s="79" t="s">
        <v>150</v>
      </c>
      <c r="K717" s="79" t="s">
        <v>24</v>
      </c>
      <c r="L717" s="79" t="s">
        <v>24</v>
      </c>
      <c r="M717" s="2" t="s">
        <v>76</v>
      </c>
      <c r="N717" s="2">
        <v>26</v>
      </c>
      <c r="O717" s="6">
        <f t="shared" si="181"/>
        <v>11</v>
      </c>
      <c r="P717" s="2">
        <v>2</v>
      </c>
      <c r="Q717" s="2">
        <v>3</v>
      </c>
      <c r="R717" s="2">
        <v>0</v>
      </c>
      <c r="S717" s="2">
        <v>3</v>
      </c>
      <c r="T717" s="2">
        <v>3</v>
      </c>
      <c r="U717" s="2">
        <f t="shared" si="186"/>
        <v>5</v>
      </c>
      <c r="V717" s="2">
        <f t="shared" si="187"/>
        <v>0</v>
      </c>
      <c r="W717" s="2">
        <f t="shared" si="188"/>
        <v>6</v>
      </c>
      <c r="Y717" s="5"/>
      <c r="Z717" s="6">
        <f t="shared" si="182"/>
        <v>7</v>
      </c>
      <c r="AA717" s="2">
        <v>3</v>
      </c>
      <c r="AB717" s="2">
        <v>0</v>
      </c>
      <c r="AC717" s="2">
        <v>0</v>
      </c>
      <c r="AD717" s="2">
        <v>1</v>
      </c>
      <c r="AE717" s="2">
        <v>3</v>
      </c>
      <c r="AF717" s="2">
        <f t="shared" si="189"/>
        <v>3</v>
      </c>
      <c r="AG717" s="2">
        <f t="shared" si="190"/>
        <v>0</v>
      </c>
      <c r="AH717" s="2">
        <f t="shared" si="191"/>
        <v>4</v>
      </c>
      <c r="AJ717" s="5"/>
      <c r="AK717" s="2">
        <f t="shared" si="180"/>
        <v>3</v>
      </c>
      <c r="AL717" s="2">
        <v>1</v>
      </c>
      <c r="AM717" s="2">
        <v>0</v>
      </c>
      <c r="AN717" s="2">
        <v>2</v>
      </c>
      <c r="AO717" s="2">
        <v>0</v>
      </c>
      <c r="AP717" s="2">
        <v>0</v>
      </c>
      <c r="AQ717" s="2">
        <f t="shared" si="183"/>
        <v>1</v>
      </c>
      <c r="AR717" s="2">
        <f t="shared" si="184"/>
        <v>2</v>
      </c>
      <c r="AS717" s="2">
        <f t="shared" si="185"/>
        <v>0</v>
      </c>
      <c r="AV717" s="6">
        <f t="shared" si="176"/>
        <v>4</v>
      </c>
      <c r="AW717" s="2">
        <v>0</v>
      </c>
      <c r="AX717" s="2">
        <v>3</v>
      </c>
      <c r="AY717" s="2">
        <v>1</v>
      </c>
      <c r="AZ717" s="2">
        <v>0</v>
      </c>
      <c r="BA717" s="2">
        <v>0</v>
      </c>
      <c r="BB717" s="2">
        <f t="shared" si="177"/>
        <v>3</v>
      </c>
      <c r="BC717" s="2">
        <f t="shared" si="178"/>
        <v>1</v>
      </c>
      <c r="BD717" s="2">
        <f t="shared" si="179"/>
        <v>0</v>
      </c>
      <c r="BF717" s="5"/>
    </row>
    <row r="718" spans="7:58" x14ac:dyDescent="0.35">
      <c r="G718" s="79" t="s">
        <v>3</v>
      </c>
      <c r="H718" s="82" t="s">
        <v>128</v>
      </c>
      <c r="I718" s="79" t="s">
        <v>116</v>
      </c>
      <c r="J718" s="79" t="s">
        <v>150</v>
      </c>
      <c r="K718" s="79" t="s">
        <v>24</v>
      </c>
      <c r="L718" s="79" t="s">
        <v>24</v>
      </c>
      <c r="M718" s="2" t="s">
        <v>76</v>
      </c>
      <c r="N718" s="2">
        <v>27</v>
      </c>
      <c r="O718" s="6">
        <f t="shared" si="181"/>
        <v>11</v>
      </c>
      <c r="P718" s="2">
        <v>1</v>
      </c>
      <c r="Q718" s="2">
        <v>3</v>
      </c>
      <c r="R718" s="2">
        <v>2</v>
      </c>
      <c r="S718" s="2">
        <v>3</v>
      </c>
      <c r="T718" s="2">
        <v>2</v>
      </c>
      <c r="U718" s="2">
        <f t="shared" si="186"/>
        <v>4</v>
      </c>
      <c r="V718" s="2">
        <f t="shared" si="187"/>
        <v>2</v>
      </c>
      <c r="W718" s="2">
        <f t="shared" si="188"/>
        <v>5</v>
      </c>
      <c r="Y718" s="5"/>
      <c r="Z718" s="6">
        <f t="shared" si="182"/>
        <v>7</v>
      </c>
      <c r="AA718" s="2">
        <v>1</v>
      </c>
      <c r="AB718" s="2">
        <v>3</v>
      </c>
      <c r="AC718" s="2">
        <v>0</v>
      </c>
      <c r="AD718" s="2">
        <v>2</v>
      </c>
      <c r="AE718" s="2">
        <v>1</v>
      </c>
      <c r="AF718" s="2">
        <f t="shared" si="189"/>
        <v>4</v>
      </c>
      <c r="AG718" s="2">
        <f t="shared" si="190"/>
        <v>0</v>
      </c>
      <c r="AH718" s="2">
        <f t="shared" si="191"/>
        <v>3</v>
      </c>
      <c r="AJ718" s="5"/>
      <c r="AK718" s="2">
        <f t="shared" si="180"/>
        <v>3</v>
      </c>
      <c r="AL718" s="2">
        <v>1</v>
      </c>
      <c r="AM718" s="2">
        <v>0</v>
      </c>
      <c r="AN718" s="2">
        <v>1</v>
      </c>
      <c r="AO718" s="2">
        <v>1</v>
      </c>
      <c r="AP718" s="2">
        <v>0</v>
      </c>
      <c r="AQ718" s="2">
        <f t="shared" si="183"/>
        <v>1</v>
      </c>
      <c r="AR718" s="2">
        <f t="shared" si="184"/>
        <v>1</v>
      </c>
      <c r="AS718" s="2">
        <f t="shared" si="185"/>
        <v>1</v>
      </c>
      <c r="AV718" s="6">
        <f t="shared" si="176"/>
        <v>4</v>
      </c>
      <c r="AW718" s="2">
        <v>0</v>
      </c>
      <c r="AX718" s="2">
        <v>3</v>
      </c>
      <c r="AY718" s="2">
        <v>1</v>
      </c>
      <c r="AZ718" s="2">
        <v>0</v>
      </c>
      <c r="BA718" s="2">
        <v>0</v>
      </c>
      <c r="BB718" s="2">
        <f t="shared" si="177"/>
        <v>3</v>
      </c>
      <c r="BC718" s="2">
        <f t="shared" si="178"/>
        <v>1</v>
      </c>
      <c r="BD718" s="2">
        <f t="shared" si="179"/>
        <v>0</v>
      </c>
      <c r="BF718" s="5"/>
    </row>
    <row r="719" spans="7:58" x14ac:dyDescent="0.35">
      <c r="G719" s="79" t="s">
        <v>3</v>
      </c>
      <c r="H719" s="82" t="s">
        <v>128</v>
      </c>
      <c r="I719" s="79" t="s">
        <v>116</v>
      </c>
      <c r="J719" s="79" t="s">
        <v>150</v>
      </c>
      <c r="K719" s="79" t="s">
        <v>24</v>
      </c>
      <c r="L719" s="79" t="s">
        <v>24</v>
      </c>
      <c r="M719" s="2" t="s">
        <v>76</v>
      </c>
      <c r="N719" s="2">
        <v>28</v>
      </c>
      <c r="O719" s="6">
        <f t="shared" si="181"/>
        <v>11</v>
      </c>
      <c r="P719" s="2">
        <v>6</v>
      </c>
      <c r="Q719" s="2">
        <v>3</v>
      </c>
      <c r="R719" s="2">
        <v>0</v>
      </c>
      <c r="S719" s="2">
        <v>1</v>
      </c>
      <c r="T719" s="2">
        <v>1</v>
      </c>
      <c r="U719" s="2">
        <f t="shared" si="186"/>
        <v>9</v>
      </c>
      <c r="V719" s="2">
        <f t="shared" si="187"/>
        <v>0</v>
      </c>
      <c r="W719" s="2">
        <f t="shared" si="188"/>
        <v>2</v>
      </c>
      <c r="Y719" s="5"/>
      <c r="Z719" s="6">
        <f t="shared" si="182"/>
        <v>7</v>
      </c>
      <c r="AA719" s="2">
        <v>5</v>
      </c>
      <c r="AB719" s="2">
        <v>1</v>
      </c>
      <c r="AC719" s="2">
        <v>0</v>
      </c>
      <c r="AD719" s="2">
        <v>0</v>
      </c>
      <c r="AE719" s="2">
        <v>1</v>
      </c>
      <c r="AF719" s="2">
        <f t="shared" si="189"/>
        <v>6</v>
      </c>
      <c r="AG719" s="2">
        <f t="shared" si="190"/>
        <v>0</v>
      </c>
      <c r="AH719" s="2">
        <f t="shared" si="191"/>
        <v>1</v>
      </c>
      <c r="AJ719" s="5"/>
      <c r="AK719" s="2">
        <f t="shared" si="180"/>
        <v>3</v>
      </c>
      <c r="AL719" s="2">
        <v>2</v>
      </c>
      <c r="AM719" s="2">
        <v>1</v>
      </c>
      <c r="AN719" s="2">
        <v>0</v>
      </c>
      <c r="AO719" s="2">
        <v>0</v>
      </c>
      <c r="AP719" s="2">
        <v>0</v>
      </c>
      <c r="AQ719" s="2">
        <f t="shared" si="183"/>
        <v>3</v>
      </c>
      <c r="AR719" s="2">
        <f t="shared" si="184"/>
        <v>0</v>
      </c>
      <c r="AS719" s="2">
        <f t="shared" si="185"/>
        <v>0</v>
      </c>
      <c r="AV719" s="6">
        <f t="shared" si="176"/>
        <v>4</v>
      </c>
      <c r="AW719" s="2">
        <v>3</v>
      </c>
      <c r="AX719" s="2">
        <v>1</v>
      </c>
      <c r="AY719" s="2">
        <v>0</v>
      </c>
      <c r="AZ719" s="2">
        <v>0</v>
      </c>
      <c r="BA719" s="2">
        <v>0</v>
      </c>
      <c r="BB719" s="2">
        <f t="shared" si="177"/>
        <v>4</v>
      </c>
      <c r="BC719" s="2">
        <f t="shared" si="178"/>
        <v>0</v>
      </c>
      <c r="BD719" s="2">
        <f t="shared" si="179"/>
        <v>0</v>
      </c>
      <c r="BF719" s="5"/>
    </row>
    <row r="720" spans="7:58" x14ac:dyDescent="0.35">
      <c r="G720" s="79" t="s">
        <v>3</v>
      </c>
      <c r="H720" s="82" t="s">
        <v>128</v>
      </c>
      <c r="I720" s="79" t="s">
        <v>116</v>
      </c>
      <c r="J720" s="79" t="s">
        <v>150</v>
      </c>
      <c r="K720" s="79" t="s">
        <v>24</v>
      </c>
      <c r="L720" s="79" t="s">
        <v>24</v>
      </c>
      <c r="M720" s="2" t="s">
        <v>76</v>
      </c>
      <c r="N720" s="2">
        <v>29</v>
      </c>
      <c r="O720" s="6">
        <f t="shared" si="181"/>
        <v>11</v>
      </c>
      <c r="P720" s="2">
        <v>2</v>
      </c>
      <c r="Q720" s="2">
        <v>2</v>
      </c>
      <c r="R720" s="2">
        <v>1</v>
      </c>
      <c r="S720" s="2">
        <v>3</v>
      </c>
      <c r="T720" s="2">
        <v>3</v>
      </c>
      <c r="U720" s="2">
        <f t="shared" si="186"/>
        <v>4</v>
      </c>
      <c r="V720" s="2">
        <f t="shared" si="187"/>
        <v>1</v>
      </c>
      <c r="W720" s="2">
        <f t="shared" si="188"/>
        <v>6</v>
      </c>
      <c r="Y720" s="5"/>
      <c r="Z720" s="6">
        <f t="shared" si="182"/>
        <v>7</v>
      </c>
      <c r="AA720" s="2">
        <v>1</v>
      </c>
      <c r="AB720" s="2">
        <v>1</v>
      </c>
      <c r="AC720" s="2">
        <v>1</v>
      </c>
      <c r="AD720" s="2">
        <v>3</v>
      </c>
      <c r="AE720" s="2">
        <v>1</v>
      </c>
      <c r="AF720" s="2">
        <f t="shared" si="189"/>
        <v>2</v>
      </c>
      <c r="AG720" s="2">
        <f t="shared" si="190"/>
        <v>1</v>
      </c>
      <c r="AH720" s="2">
        <f t="shared" si="191"/>
        <v>4</v>
      </c>
      <c r="AJ720" s="5"/>
      <c r="AK720" s="2">
        <f t="shared" si="180"/>
        <v>3</v>
      </c>
      <c r="AL720" s="2">
        <v>0</v>
      </c>
      <c r="AM720" s="2">
        <v>2</v>
      </c>
      <c r="AN720" s="2">
        <v>1</v>
      </c>
      <c r="AO720" s="2">
        <v>0</v>
      </c>
      <c r="AP720" s="2">
        <v>0</v>
      </c>
      <c r="AQ720" s="2">
        <f t="shared" si="183"/>
        <v>2</v>
      </c>
      <c r="AR720" s="2">
        <f t="shared" si="184"/>
        <v>1</v>
      </c>
      <c r="AS720" s="2">
        <f t="shared" si="185"/>
        <v>0</v>
      </c>
      <c r="AV720" s="6">
        <f t="shared" si="176"/>
        <v>4</v>
      </c>
      <c r="AW720" s="2">
        <v>1</v>
      </c>
      <c r="AX720" s="2">
        <v>2</v>
      </c>
      <c r="AY720" s="2">
        <v>1</v>
      </c>
      <c r="AZ720" s="2">
        <v>0</v>
      </c>
      <c r="BA720" s="2">
        <v>0</v>
      </c>
      <c r="BB720" s="2">
        <f t="shared" si="177"/>
        <v>3</v>
      </c>
      <c r="BC720" s="2">
        <f t="shared" si="178"/>
        <v>1</v>
      </c>
      <c r="BD720" s="2">
        <f t="shared" si="179"/>
        <v>0</v>
      </c>
      <c r="BF720" s="5"/>
    </row>
    <row r="721" spans="7:58" x14ac:dyDescent="0.35">
      <c r="G721" s="79" t="s">
        <v>3</v>
      </c>
      <c r="H721" s="82" t="s">
        <v>128</v>
      </c>
      <c r="I721" s="79" t="s">
        <v>116</v>
      </c>
      <c r="J721" s="79" t="s">
        <v>150</v>
      </c>
      <c r="K721" s="79" t="s">
        <v>24</v>
      </c>
      <c r="L721" s="79" t="s">
        <v>24</v>
      </c>
      <c r="M721" s="2" t="s">
        <v>76</v>
      </c>
      <c r="N721" s="2">
        <v>30</v>
      </c>
      <c r="O721" s="6">
        <f t="shared" si="181"/>
        <v>11</v>
      </c>
      <c r="P721" s="2">
        <v>2</v>
      </c>
      <c r="Q721" s="2">
        <v>3</v>
      </c>
      <c r="R721" s="2">
        <v>0</v>
      </c>
      <c r="S721" s="2">
        <v>2</v>
      </c>
      <c r="T721" s="2">
        <v>4</v>
      </c>
      <c r="U721" s="2">
        <f t="shared" si="186"/>
        <v>5</v>
      </c>
      <c r="V721" s="2">
        <f t="shared" si="187"/>
        <v>0</v>
      </c>
      <c r="W721" s="2">
        <f t="shared" si="188"/>
        <v>6</v>
      </c>
      <c r="Y721" s="5"/>
      <c r="Z721" s="6">
        <f t="shared" si="182"/>
        <v>7</v>
      </c>
      <c r="AA721" s="2">
        <v>1</v>
      </c>
      <c r="AB721" s="2">
        <v>1</v>
      </c>
      <c r="AC721" s="2">
        <v>2</v>
      </c>
      <c r="AD721" s="2">
        <v>0</v>
      </c>
      <c r="AE721" s="2">
        <v>3</v>
      </c>
      <c r="AF721" s="2">
        <f t="shared" si="189"/>
        <v>2</v>
      </c>
      <c r="AG721" s="2">
        <f t="shared" si="190"/>
        <v>2</v>
      </c>
      <c r="AH721" s="2">
        <f t="shared" si="191"/>
        <v>3</v>
      </c>
      <c r="AJ721" s="5"/>
      <c r="AK721" s="2">
        <f t="shared" si="180"/>
        <v>3</v>
      </c>
      <c r="AL721" s="2">
        <v>0</v>
      </c>
      <c r="AM721" s="2">
        <v>1</v>
      </c>
      <c r="AN721" s="2">
        <v>1</v>
      </c>
      <c r="AO721" s="2">
        <v>1</v>
      </c>
      <c r="AP721" s="2">
        <v>0</v>
      </c>
      <c r="AQ721" s="2">
        <f t="shared" si="183"/>
        <v>1</v>
      </c>
      <c r="AR721" s="2">
        <f t="shared" si="184"/>
        <v>1</v>
      </c>
      <c r="AS721" s="2">
        <f t="shared" si="185"/>
        <v>1</v>
      </c>
      <c r="AV721" s="6">
        <f t="shared" si="176"/>
        <v>4</v>
      </c>
      <c r="AW721" s="2">
        <v>0</v>
      </c>
      <c r="AX721" s="2">
        <v>3</v>
      </c>
      <c r="AY721" s="2">
        <v>1</v>
      </c>
      <c r="AZ721" s="2">
        <v>0</v>
      </c>
      <c r="BA721" s="2">
        <v>0</v>
      </c>
      <c r="BB721" s="2">
        <f t="shared" si="177"/>
        <v>3</v>
      </c>
      <c r="BC721" s="2">
        <f t="shared" si="178"/>
        <v>1</v>
      </c>
      <c r="BD721" s="2">
        <f t="shared" si="179"/>
        <v>0</v>
      </c>
      <c r="BF721" s="5"/>
    </row>
    <row r="722" spans="7:58" x14ac:dyDescent="0.35">
      <c r="G722" s="79" t="s">
        <v>3</v>
      </c>
      <c r="H722" s="82" t="s">
        <v>128</v>
      </c>
      <c r="I722" s="79" t="s">
        <v>116</v>
      </c>
      <c r="J722" s="79" t="s">
        <v>150</v>
      </c>
      <c r="K722" s="79" t="s">
        <v>149</v>
      </c>
      <c r="L722" s="79" t="s">
        <v>149</v>
      </c>
      <c r="M722" s="2" t="s">
        <v>3</v>
      </c>
      <c r="N722" s="2">
        <v>1</v>
      </c>
      <c r="O722" s="6">
        <f t="shared" ref="O722:O751" si="192">SUM(U722:W722)</f>
        <v>0</v>
      </c>
      <c r="U722" s="2">
        <f t="shared" ref="U722:U751" si="193">P722+Q722</f>
        <v>0</v>
      </c>
      <c r="V722" s="2">
        <f t="shared" ref="V722:V751" si="194">R722</f>
        <v>0</v>
      </c>
      <c r="W722" s="2">
        <f t="shared" ref="W722:W751" si="195">S722+T722</f>
        <v>0</v>
      </c>
      <c r="X722" s="2">
        <f>MAX(O722:O751)</f>
        <v>0</v>
      </c>
      <c r="Y722" s="5"/>
      <c r="Z722" s="6">
        <f t="shared" ref="Z722:Z751" si="196">SUM(AF722:AH722)</f>
        <v>0</v>
      </c>
      <c r="AA722" s="2">
        <v>0</v>
      </c>
      <c r="AB722" s="2">
        <v>0</v>
      </c>
      <c r="AC722" s="2">
        <v>0</v>
      </c>
      <c r="AD722" s="2">
        <v>0</v>
      </c>
      <c r="AE722" s="2">
        <v>0</v>
      </c>
      <c r="AF722" s="2">
        <f t="shared" ref="AF722:AF751" si="197">AA722+AB722</f>
        <v>0</v>
      </c>
      <c r="AG722" s="2">
        <f t="shared" ref="AG722:AG751" si="198">AC722</f>
        <v>0</v>
      </c>
      <c r="AH722" s="2">
        <f t="shared" ref="AH722:AH751" si="199">AD722+AE722</f>
        <v>0</v>
      </c>
      <c r="AI722" s="2">
        <f>MAX(Z722:Z751)</f>
        <v>0</v>
      </c>
      <c r="AJ722" s="5">
        <v>0</v>
      </c>
      <c r="AK722" s="2">
        <f t="shared" si="180"/>
        <v>3</v>
      </c>
      <c r="AL722" s="2">
        <v>1</v>
      </c>
      <c r="AM722" s="2">
        <v>0</v>
      </c>
      <c r="AN722" s="2">
        <v>2</v>
      </c>
      <c r="AO722" s="2">
        <v>0</v>
      </c>
      <c r="AP722" s="2">
        <v>0</v>
      </c>
      <c r="AQ722" s="2">
        <f t="shared" si="183"/>
        <v>1</v>
      </c>
      <c r="AR722" s="2">
        <f t="shared" si="184"/>
        <v>2</v>
      </c>
      <c r="AS722" s="2">
        <f t="shared" si="185"/>
        <v>0</v>
      </c>
      <c r="AT722" s="2">
        <f>ROUND(SUM(AK722:AK751)/30,0)</f>
        <v>3</v>
      </c>
      <c r="AU722" s="2">
        <v>5</v>
      </c>
      <c r="AV722" s="6">
        <f t="shared" si="176"/>
        <v>1</v>
      </c>
      <c r="AW722" s="2">
        <v>1</v>
      </c>
      <c r="AX722" s="2">
        <v>0</v>
      </c>
      <c r="AY722" s="2">
        <v>0</v>
      </c>
      <c r="AZ722" s="2">
        <v>0</v>
      </c>
      <c r="BA722" s="2">
        <v>0</v>
      </c>
      <c r="BB722" s="2">
        <f t="shared" si="177"/>
        <v>1</v>
      </c>
      <c r="BC722" s="2">
        <f t="shared" si="178"/>
        <v>0</v>
      </c>
      <c r="BD722" s="2">
        <f t="shared" si="179"/>
        <v>0</v>
      </c>
      <c r="BE722" s="2">
        <f>ROUND(SUM(AV722:AV751)/30,0)</f>
        <v>1</v>
      </c>
      <c r="BF722" s="5">
        <v>4</v>
      </c>
    </row>
    <row r="723" spans="7:58" x14ac:dyDescent="0.35">
      <c r="G723" s="79" t="s">
        <v>3</v>
      </c>
      <c r="H723" s="82" t="s">
        <v>128</v>
      </c>
      <c r="I723" s="79" t="s">
        <v>116</v>
      </c>
      <c r="J723" s="79" t="s">
        <v>150</v>
      </c>
      <c r="K723" s="79" t="s">
        <v>149</v>
      </c>
      <c r="L723" s="79" t="s">
        <v>149</v>
      </c>
      <c r="M723" s="2" t="s">
        <v>3</v>
      </c>
      <c r="N723" s="2">
        <v>2</v>
      </c>
      <c r="O723" s="6">
        <f t="shared" si="192"/>
        <v>0</v>
      </c>
      <c r="U723" s="2">
        <f t="shared" si="193"/>
        <v>0</v>
      </c>
      <c r="V723" s="2">
        <f t="shared" si="194"/>
        <v>0</v>
      </c>
      <c r="W723" s="2">
        <f t="shared" si="195"/>
        <v>0</v>
      </c>
      <c r="Y723" s="5"/>
      <c r="Z723" s="6">
        <f t="shared" si="196"/>
        <v>0</v>
      </c>
      <c r="AA723" s="2">
        <v>0</v>
      </c>
      <c r="AB723" s="2">
        <v>0</v>
      </c>
      <c r="AC723" s="2">
        <v>0</v>
      </c>
      <c r="AD723" s="2">
        <v>0</v>
      </c>
      <c r="AE723" s="2">
        <v>0</v>
      </c>
      <c r="AF723" s="2">
        <f t="shared" si="197"/>
        <v>0</v>
      </c>
      <c r="AG723" s="2">
        <f t="shared" si="198"/>
        <v>0</v>
      </c>
      <c r="AH723" s="2">
        <f t="shared" si="199"/>
        <v>0</v>
      </c>
      <c r="AJ723" s="5"/>
      <c r="AK723" s="2">
        <f t="shared" si="180"/>
        <v>3</v>
      </c>
      <c r="AL723" s="2">
        <v>0</v>
      </c>
      <c r="AM723" s="2">
        <v>1</v>
      </c>
      <c r="AN723" s="2">
        <v>1</v>
      </c>
      <c r="AO723" s="2">
        <v>1</v>
      </c>
      <c r="AP723" s="2">
        <v>0</v>
      </c>
      <c r="AQ723" s="2">
        <f t="shared" si="183"/>
        <v>1</v>
      </c>
      <c r="AR723" s="2">
        <f t="shared" si="184"/>
        <v>1</v>
      </c>
      <c r="AS723" s="2">
        <f t="shared" si="185"/>
        <v>1</v>
      </c>
      <c r="AV723" s="6">
        <f t="shared" si="176"/>
        <v>1</v>
      </c>
      <c r="AW723" s="2">
        <v>1</v>
      </c>
      <c r="AX723" s="2">
        <v>0</v>
      </c>
      <c r="AY723" s="2">
        <v>0</v>
      </c>
      <c r="AZ723" s="2">
        <v>0</v>
      </c>
      <c r="BA723" s="2">
        <v>0</v>
      </c>
      <c r="BB723" s="2">
        <f t="shared" si="177"/>
        <v>1</v>
      </c>
      <c r="BC723" s="2">
        <f t="shared" si="178"/>
        <v>0</v>
      </c>
      <c r="BD723" s="2">
        <f t="shared" si="179"/>
        <v>0</v>
      </c>
      <c r="BF723" s="5"/>
    </row>
    <row r="724" spans="7:58" x14ac:dyDescent="0.35">
      <c r="G724" s="79" t="s">
        <v>3</v>
      </c>
      <c r="H724" s="82" t="s">
        <v>128</v>
      </c>
      <c r="I724" s="79" t="s">
        <v>116</v>
      </c>
      <c r="J724" s="79" t="s">
        <v>150</v>
      </c>
      <c r="K724" s="79" t="s">
        <v>149</v>
      </c>
      <c r="L724" s="79" t="s">
        <v>149</v>
      </c>
      <c r="M724" s="2" t="s">
        <v>3</v>
      </c>
      <c r="N724" s="2">
        <v>3</v>
      </c>
      <c r="O724" s="6">
        <f t="shared" si="192"/>
        <v>0</v>
      </c>
      <c r="U724" s="2">
        <f t="shared" si="193"/>
        <v>0</v>
      </c>
      <c r="V724" s="2">
        <f t="shared" si="194"/>
        <v>0</v>
      </c>
      <c r="W724" s="2">
        <f t="shared" si="195"/>
        <v>0</v>
      </c>
      <c r="Y724" s="5"/>
      <c r="Z724" s="6">
        <f t="shared" si="196"/>
        <v>0</v>
      </c>
      <c r="AA724" s="2">
        <v>0</v>
      </c>
      <c r="AB724" s="2">
        <v>0</v>
      </c>
      <c r="AC724" s="2">
        <v>0</v>
      </c>
      <c r="AD724" s="2">
        <v>0</v>
      </c>
      <c r="AE724" s="2">
        <v>0</v>
      </c>
      <c r="AF724" s="2">
        <f t="shared" si="197"/>
        <v>0</v>
      </c>
      <c r="AG724" s="2">
        <f t="shared" si="198"/>
        <v>0</v>
      </c>
      <c r="AH724" s="2">
        <f t="shared" si="199"/>
        <v>0</v>
      </c>
      <c r="AJ724" s="5"/>
      <c r="AK724" s="2">
        <f t="shared" si="180"/>
        <v>3</v>
      </c>
      <c r="AL724" s="2">
        <v>1</v>
      </c>
      <c r="AM724" s="2">
        <v>1</v>
      </c>
      <c r="AN724" s="2">
        <v>1</v>
      </c>
      <c r="AO724" s="2">
        <v>0</v>
      </c>
      <c r="AP724" s="2">
        <v>0</v>
      </c>
      <c r="AQ724" s="2">
        <f t="shared" si="183"/>
        <v>2</v>
      </c>
      <c r="AR724" s="2">
        <f t="shared" si="184"/>
        <v>1</v>
      </c>
      <c r="AS724" s="2">
        <f t="shared" si="185"/>
        <v>0</v>
      </c>
      <c r="AV724" s="6">
        <f t="shared" si="176"/>
        <v>1</v>
      </c>
      <c r="AW724" s="2">
        <v>1</v>
      </c>
      <c r="AX724" s="2">
        <v>0</v>
      </c>
      <c r="AY724" s="2">
        <v>0</v>
      </c>
      <c r="AZ724" s="2">
        <v>0</v>
      </c>
      <c r="BA724" s="2">
        <v>0</v>
      </c>
      <c r="BB724" s="2">
        <f t="shared" si="177"/>
        <v>1</v>
      </c>
      <c r="BC724" s="2">
        <f t="shared" si="178"/>
        <v>0</v>
      </c>
      <c r="BD724" s="2">
        <f t="shared" si="179"/>
        <v>0</v>
      </c>
      <c r="BF724" s="5"/>
    </row>
    <row r="725" spans="7:58" x14ac:dyDescent="0.35">
      <c r="G725" s="79" t="s">
        <v>3</v>
      </c>
      <c r="H725" s="82" t="s">
        <v>128</v>
      </c>
      <c r="I725" s="79" t="s">
        <v>116</v>
      </c>
      <c r="J725" s="79" t="s">
        <v>150</v>
      </c>
      <c r="K725" s="79" t="s">
        <v>149</v>
      </c>
      <c r="L725" s="79" t="s">
        <v>149</v>
      </c>
      <c r="M725" s="2" t="s">
        <v>3</v>
      </c>
      <c r="N725" s="2">
        <v>4</v>
      </c>
      <c r="O725" s="6">
        <f t="shared" si="192"/>
        <v>0</v>
      </c>
      <c r="U725" s="2">
        <f t="shared" si="193"/>
        <v>0</v>
      </c>
      <c r="V725" s="2">
        <f t="shared" si="194"/>
        <v>0</v>
      </c>
      <c r="W725" s="2">
        <f t="shared" si="195"/>
        <v>0</v>
      </c>
      <c r="Y725" s="5"/>
      <c r="Z725" s="6">
        <f t="shared" si="196"/>
        <v>0</v>
      </c>
      <c r="AA725" s="2">
        <v>0</v>
      </c>
      <c r="AB725" s="2">
        <v>0</v>
      </c>
      <c r="AC725" s="2">
        <v>0</v>
      </c>
      <c r="AD725" s="2">
        <v>0</v>
      </c>
      <c r="AE725" s="2">
        <v>0</v>
      </c>
      <c r="AF725" s="2">
        <f t="shared" si="197"/>
        <v>0</v>
      </c>
      <c r="AG725" s="2">
        <f t="shared" si="198"/>
        <v>0</v>
      </c>
      <c r="AH725" s="2">
        <f t="shared" si="199"/>
        <v>0</v>
      </c>
      <c r="AJ725" s="5"/>
      <c r="AK725" s="2">
        <f t="shared" si="180"/>
        <v>3</v>
      </c>
      <c r="AL725" s="2">
        <v>1</v>
      </c>
      <c r="AM725" s="2">
        <v>1</v>
      </c>
      <c r="AN725" s="2">
        <v>1</v>
      </c>
      <c r="AO725" s="2">
        <v>0</v>
      </c>
      <c r="AP725" s="2">
        <v>0</v>
      </c>
      <c r="AQ725" s="2">
        <f t="shared" si="183"/>
        <v>2</v>
      </c>
      <c r="AR725" s="2">
        <f t="shared" si="184"/>
        <v>1</v>
      </c>
      <c r="AS725" s="2">
        <f t="shared" si="185"/>
        <v>0</v>
      </c>
      <c r="AV725" s="6">
        <f t="shared" si="176"/>
        <v>1</v>
      </c>
      <c r="AW725" s="2">
        <v>1</v>
      </c>
      <c r="AX725" s="2">
        <v>0</v>
      </c>
      <c r="AY725" s="2">
        <v>0</v>
      </c>
      <c r="AZ725" s="2">
        <v>0</v>
      </c>
      <c r="BA725" s="2">
        <v>0</v>
      </c>
      <c r="BB725" s="2">
        <f t="shared" si="177"/>
        <v>1</v>
      </c>
      <c r="BC725" s="2">
        <f t="shared" si="178"/>
        <v>0</v>
      </c>
      <c r="BD725" s="2">
        <f t="shared" si="179"/>
        <v>0</v>
      </c>
      <c r="BF725" s="5"/>
    </row>
    <row r="726" spans="7:58" x14ac:dyDescent="0.35">
      <c r="G726" s="79" t="s">
        <v>3</v>
      </c>
      <c r="H726" s="82" t="s">
        <v>128</v>
      </c>
      <c r="I726" s="79" t="s">
        <v>116</v>
      </c>
      <c r="J726" s="79" t="s">
        <v>150</v>
      </c>
      <c r="K726" s="79" t="s">
        <v>149</v>
      </c>
      <c r="L726" s="79" t="s">
        <v>149</v>
      </c>
      <c r="M726" s="2" t="s">
        <v>3</v>
      </c>
      <c r="N726" s="2">
        <v>5</v>
      </c>
      <c r="O726" s="6">
        <f t="shared" si="192"/>
        <v>0</v>
      </c>
      <c r="U726" s="2">
        <f t="shared" si="193"/>
        <v>0</v>
      </c>
      <c r="V726" s="2">
        <f t="shared" si="194"/>
        <v>0</v>
      </c>
      <c r="W726" s="2">
        <f t="shared" si="195"/>
        <v>0</v>
      </c>
      <c r="Y726" s="5"/>
      <c r="Z726" s="6">
        <f t="shared" si="196"/>
        <v>0</v>
      </c>
      <c r="AA726" s="2">
        <v>0</v>
      </c>
      <c r="AB726" s="2">
        <v>0</v>
      </c>
      <c r="AC726" s="2">
        <v>0</v>
      </c>
      <c r="AD726" s="2">
        <v>0</v>
      </c>
      <c r="AE726" s="2">
        <v>0</v>
      </c>
      <c r="AF726" s="2">
        <f t="shared" si="197"/>
        <v>0</v>
      </c>
      <c r="AG726" s="2">
        <f t="shared" si="198"/>
        <v>0</v>
      </c>
      <c r="AH726" s="2">
        <f t="shared" si="199"/>
        <v>0</v>
      </c>
      <c r="AJ726" s="5"/>
      <c r="AK726" s="2">
        <f t="shared" si="180"/>
        <v>3</v>
      </c>
      <c r="AL726" s="2">
        <v>0</v>
      </c>
      <c r="AM726" s="2">
        <v>0</v>
      </c>
      <c r="AN726" s="2">
        <v>3</v>
      </c>
      <c r="AO726" s="2">
        <v>0</v>
      </c>
      <c r="AP726" s="2">
        <v>0</v>
      </c>
      <c r="AQ726" s="2">
        <f t="shared" si="183"/>
        <v>0</v>
      </c>
      <c r="AR726" s="2">
        <f t="shared" si="184"/>
        <v>3</v>
      </c>
      <c r="AS726" s="2">
        <f t="shared" si="185"/>
        <v>0</v>
      </c>
      <c r="AV726" s="6">
        <f t="shared" si="176"/>
        <v>1</v>
      </c>
      <c r="AW726" s="2">
        <v>1</v>
      </c>
      <c r="AX726" s="2">
        <v>0</v>
      </c>
      <c r="AY726" s="2">
        <v>0</v>
      </c>
      <c r="AZ726" s="2">
        <v>0</v>
      </c>
      <c r="BA726" s="2">
        <v>0</v>
      </c>
      <c r="BB726" s="2">
        <f t="shared" si="177"/>
        <v>1</v>
      </c>
      <c r="BC726" s="2">
        <f t="shared" si="178"/>
        <v>0</v>
      </c>
      <c r="BD726" s="2">
        <f t="shared" si="179"/>
        <v>0</v>
      </c>
      <c r="BF726" s="5"/>
    </row>
    <row r="727" spans="7:58" x14ac:dyDescent="0.35">
      <c r="G727" s="79" t="s">
        <v>3</v>
      </c>
      <c r="H727" s="82" t="s">
        <v>128</v>
      </c>
      <c r="I727" s="79" t="s">
        <v>116</v>
      </c>
      <c r="J727" s="79" t="s">
        <v>150</v>
      </c>
      <c r="K727" s="79" t="s">
        <v>149</v>
      </c>
      <c r="L727" s="79" t="s">
        <v>149</v>
      </c>
      <c r="M727" s="2" t="s">
        <v>3</v>
      </c>
      <c r="N727" s="2">
        <v>6</v>
      </c>
      <c r="O727" s="6">
        <f t="shared" si="192"/>
        <v>0</v>
      </c>
      <c r="U727" s="2">
        <f t="shared" si="193"/>
        <v>0</v>
      </c>
      <c r="V727" s="2">
        <f t="shared" si="194"/>
        <v>0</v>
      </c>
      <c r="W727" s="2">
        <f t="shared" si="195"/>
        <v>0</v>
      </c>
      <c r="Y727" s="5"/>
      <c r="Z727" s="6">
        <f t="shared" si="196"/>
        <v>0</v>
      </c>
      <c r="AA727" s="2">
        <v>0</v>
      </c>
      <c r="AB727" s="2">
        <v>0</v>
      </c>
      <c r="AC727" s="2">
        <v>0</v>
      </c>
      <c r="AD727" s="2">
        <v>0</v>
      </c>
      <c r="AE727" s="2">
        <v>0</v>
      </c>
      <c r="AF727" s="2">
        <f t="shared" si="197"/>
        <v>0</v>
      </c>
      <c r="AG727" s="2">
        <f t="shared" si="198"/>
        <v>0</v>
      </c>
      <c r="AH727" s="2">
        <f t="shared" si="199"/>
        <v>0</v>
      </c>
      <c r="AJ727" s="5"/>
      <c r="AK727" s="2">
        <f t="shared" si="180"/>
        <v>3</v>
      </c>
      <c r="AL727" s="2">
        <v>0</v>
      </c>
      <c r="AM727" s="2">
        <v>0</v>
      </c>
      <c r="AN727" s="2">
        <v>1</v>
      </c>
      <c r="AO727" s="2">
        <v>2</v>
      </c>
      <c r="AP727" s="2">
        <v>0</v>
      </c>
      <c r="AQ727" s="2">
        <f t="shared" si="183"/>
        <v>0</v>
      </c>
      <c r="AR727" s="2">
        <f t="shared" si="184"/>
        <v>1</v>
      </c>
      <c r="AS727" s="2">
        <f t="shared" si="185"/>
        <v>2</v>
      </c>
      <c r="AV727" s="6">
        <f t="shared" si="176"/>
        <v>1</v>
      </c>
      <c r="AW727" s="2">
        <v>1</v>
      </c>
      <c r="AX727" s="2">
        <v>0</v>
      </c>
      <c r="AY727" s="2">
        <v>0</v>
      </c>
      <c r="AZ727" s="2">
        <v>0</v>
      </c>
      <c r="BA727" s="2">
        <v>0</v>
      </c>
      <c r="BB727" s="2">
        <f t="shared" si="177"/>
        <v>1</v>
      </c>
      <c r="BC727" s="2">
        <f t="shared" si="178"/>
        <v>0</v>
      </c>
      <c r="BD727" s="2">
        <f t="shared" si="179"/>
        <v>0</v>
      </c>
      <c r="BF727" s="5"/>
    </row>
    <row r="728" spans="7:58" x14ac:dyDescent="0.35">
      <c r="G728" s="79" t="s">
        <v>3</v>
      </c>
      <c r="H728" s="82" t="s">
        <v>128</v>
      </c>
      <c r="I728" s="79" t="s">
        <v>116</v>
      </c>
      <c r="J728" s="79" t="s">
        <v>150</v>
      </c>
      <c r="K728" s="79" t="s">
        <v>149</v>
      </c>
      <c r="L728" s="79" t="s">
        <v>149</v>
      </c>
      <c r="M728" s="2" t="s">
        <v>3</v>
      </c>
      <c r="N728" s="2">
        <v>7</v>
      </c>
      <c r="O728" s="6">
        <f t="shared" si="192"/>
        <v>0</v>
      </c>
      <c r="U728" s="2">
        <f t="shared" si="193"/>
        <v>0</v>
      </c>
      <c r="V728" s="2">
        <f t="shared" si="194"/>
        <v>0</v>
      </c>
      <c r="W728" s="2">
        <f t="shared" si="195"/>
        <v>0</v>
      </c>
      <c r="Y728" s="5"/>
      <c r="Z728" s="6">
        <f t="shared" si="196"/>
        <v>0</v>
      </c>
      <c r="AA728" s="2">
        <v>0</v>
      </c>
      <c r="AB728" s="2">
        <v>0</v>
      </c>
      <c r="AC728" s="2">
        <v>0</v>
      </c>
      <c r="AD728" s="2">
        <v>0</v>
      </c>
      <c r="AE728" s="2">
        <v>0</v>
      </c>
      <c r="AF728" s="2">
        <f t="shared" si="197"/>
        <v>0</v>
      </c>
      <c r="AG728" s="2">
        <f t="shared" si="198"/>
        <v>0</v>
      </c>
      <c r="AH728" s="2">
        <f t="shared" si="199"/>
        <v>0</v>
      </c>
      <c r="AJ728" s="5"/>
      <c r="AK728" s="2">
        <f t="shared" si="180"/>
        <v>3</v>
      </c>
      <c r="AL728" s="2">
        <v>0</v>
      </c>
      <c r="AM728" s="2">
        <v>0</v>
      </c>
      <c r="AN728" s="2">
        <v>2</v>
      </c>
      <c r="AO728" s="2">
        <v>1</v>
      </c>
      <c r="AP728" s="2">
        <v>0</v>
      </c>
      <c r="AQ728" s="2">
        <f t="shared" si="183"/>
        <v>0</v>
      </c>
      <c r="AR728" s="2">
        <f t="shared" si="184"/>
        <v>2</v>
      </c>
      <c r="AS728" s="2">
        <f t="shared" si="185"/>
        <v>1</v>
      </c>
      <c r="AV728" s="6">
        <f t="shared" si="176"/>
        <v>1</v>
      </c>
      <c r="AW728" s="2">
        <v>1</v>
      </c>
      <c r="AX728" s="2">
        <v>0</v>
      </c>
      <c r="AY728" s="2">
        <v>0</v>
      </c>
      <c r="AZ728" s="2">
        <v>0</v>
      </c>
      <c r="BA728" s="2">
        <v>0</v>
      </c>
      <c r="BB728" s="2">
        <f t="shared" si="177"/>
        <v>1</v>
      </c>
      <c r="BC728" s="2">
        <f t="shared" si="178"/>
        <v>0</v>
      </c>
      <c r="BD728" s="2">
        <f t="shared" si="179"/>
        <v>0</v>
      </c>
      <c r="BF728" s="5"/>
    </row>
    <row r="729" spans="7:58" x14ac:dyDescent="0.35">
      <c r="G729" s="79" t="s">
        <v>3</v>
      </c>
      <c r="H729" s="82" t="s">
        <v>128</v>
      </c>
      <c r="I729" s="79" t="s">
        <v>116</v>
      </c>
      <c r="J729" s="79" t="s">
        <v>150</v>
      </c>
      <c r="K729" s="79" t="s">
        <v>149</v>
      </c>
      <c r="L729" s="79" t="s">
        <v>149</v>
      </c>
      <c r="M729" s="2" t="s">
        <v>3</v>
      </c>
      <c r="N729" s="2">
        <v>8</v>
      </c>
      <c r="O729" s="6">
        <f t="shared" si="192"/>
        <v>0</v>
      </c>
      <c r="U729" s="2">
        <f t="shared" si="193"/>
        <v>0</v>
      </c>
      <c r="V729" s="2">
        <f t="shared" si="194"/>
        <v>0</v>
      </c>
      <c r="W729" s="2">
        <f t="shared" si="195"/>
        <v>0</v>
      </c>
      <c r="Y729" s="5"/>
      <c r="Z729" s="6">
        <f t="shared" si="196"/>
        <v>0</v>
      </c>
      <c r="AA729" s="2">
        <v>0</v>
      </c>
      <c r="AB729" s="2">
        <v>0</v>
      </c>
      <c r="AC729" s="2">
        <v>0</v>
      </c>
      <c r="AD729" s="2">
        <v>0</v>
      </c>
      <c r="AE729" s="2">
        <v>0</v>
      </c>
      <c r="AF729" s="2">
        <f t="shared" si="197"/>
        <v>0</v>
      </c>
      <c r="AG729" s="2">
        <f t="shared" si="198"/>
        <v>0</v>
      </c>
      <c r="AH729" s="2">
        <f t="shared" si="199"/>
        <v>0</v>
      </c>
      <c r="AJ729" s="5"/>
      <c r="AK729" s="2">
        <f t="shared" si="180"/>
        <v>3</v>
      </c>
      <c r="AL729" s="2">
        <v>0</v>
      </c>
      <c r="AM729" s="2">
        <v>0</v>
      </c>
      <c r="AN729" s="2">
        <v>2</v>
      </c>
      <c r="AO729" s="2">
        <v>0</v>
      </c>
      <c r="AP729" s="2">
        <v>1</v>
      </c>
      <c r="AQ729" s="2">
        <f t="shared" si="183"/>
        <v>0</v>
      </c>
      <c r="AR729" s="2">
        <f t="shared" si="184"/>
        <v>2</v>
      </c>
      <c r="AS729" s="2">
        <f t="shared" si="185"/>
        <v>1</v>
      </c>
      <c r="AV729" s="6">
        <f t="shared" si="176"/>
        <v>1</v>
      </c>
      <c r="AW729" s="2">
        <v>0</v>
      </c>
      <c r="AX729" s="2">
        <v>0</v>
      </c>
      <c r="AY729" s="2">
        <v>1</v>
      </c>
      <c r="AZ729" s="2">
        <v>0</v>
      </c>
      <c r="BA729" s="2">
        <v>0</v>
      </c>
      <c r="BB729" s="2">
        <f t="shared" si="177"/>
        <v>0</v>
      </c>
      <c r="BC729" s="2">
        <f t="shared" si="178"/>
        <v>1</v>
      </c>
      <c r="BD729" s="2">
        <f t="shared" si="179"/>
        <v>0</v>
      </c>
      <c r="BF729" s="5"/>
    </row>
    <row r="730" spans="7:58" x14ac:dyDescent="0.35">
      <c r="G730" s="79" t="s">
        <v>3</v>
      </c>
      <c r="H730" s="82" t="s">
        <v>128</v>
      </c>
      <c r="I730" s="79" t="s">
        <v>116</v>
      </c>
      <c r="J730" s="79" t="s">
        <v>150</v>
      </c>
      <c r="K730" s="79" t="s">
        <v>149</v>
      </c>
      <c r="L730" s="79" t="s">
        <v>149</v>
      </c>
      <c r="M730" s="2" t="s">
        <v>3</v>
      </c>
      <c r="N730" s="2">
        <v>9</v>
      </c>
      <c r="O730" s="6">
        <f t="shared" si="192"/>
        <v>0</v>
      </c>
      <c r="U730" s="2">
        <f t="shared" si="193"/>
        <v>0</v>
      </c>
      <c r="V730" s="2">
        <f t="shared" si="194"/>
        <v>0</v>
      </c>
      <c r="W730" s="2">
        <f t="shared" si="195"/>
        <v>0</v>
      </c>
      <c r="Y730" s="5"/>
      <c r="Z730" s="6">
        <f t="shared" si="196"/>
        <v>0</v>
      </c>
      <c r="AA730" s="2">
        <v>0</v>
      </c>
      <c r="AB730" s="2">
        <v>0</v>
      </c>
      <c r="AC730" s="2">
        <v>0</v>
      </c>
      <c r="AD730" s="2">
        <v>0</v>
      </c>
      <c r="AE730" s="2">
        <v>0</v>
      </c>
      <c r="AF730" s="2">
        <f t="shared" si="197"/>
        <v>0</v>
      </c>
      <c r="AG730" s="2">
        <f t="shared" si="198"/>
        <v>0</v>
      </c>
      <c r="AH730" s="2">
        <f t="shared" si="199"/>
        <v>0</v>
      </c>
      <c r="AJ730" s="5"/>
      <c r="AK730" s="2">
        <f t="shared" si="180"/>
        <v>3</v>
      </c>
      <c r="AL730" s="2">
        <v>0</v>
      </c>
      <c r="AM730" s="2">
        <v>0</v>
      </c>
      <c r="AN730" s="2">
        <v>0</v>
      </c>
      <c r="AO730" s="2">
        <v>1</v>
      </c>
      <c r="AP730" s="2">
        <v>2</v>
      </c>
      <c r="AQ730" s="2">
        <f t="shared" si="183"/>
        <v>0</v>
      </c>
      <c r="AR730" s="2">
        <f t="shared" si="184"/>
        <v>0</v>
      </c>
      <c r="AS730" s="2">
        <f t="shared" si="185"/>
        <v>3</v>
      </c>
      <c r="AV730" s="6">
        <f t="shared" si="176"/>
        <v>1</v>
      </c>
      <c r="AW730" s="2">
        <v>0</v>
      </c>
      <c r="AX730" s="2">
        <v>0</v>
      </c>
      <c r="AY730" s="2">
        <v>0</v>
      </c>
      <c r="AZ730" s="2">
        <v>1</v>
      </c>
      <c r="BA730" s="2">
        <v>0</v>
      </c>
      <c r="BB730" s="2">
        <f t="shared" si="177"/>
        <v>0</v>
      </c>
      <c r="BC730" s="2">
        <f t="shared" si="178"/>
        <v>0</v>
      </c>
      <c r="BD730" s="2">
        <f t="shared" si="179"/>
        <v>1</v>
      </c>
      <c r="BF730" s="5"/>
    </row>
    <row r="731" spans="7:58" x14ac:dyDescent="0.35">
      <c r="G731" s="79" t="s">
        <v>3</v>
      </c>
      <c r="H731" s="82" t="s">
        <v>128</v>
      </c>
      <c r="I731" s="79" t="s">
        <v>116</v>
      </c>
      <c r="J731" s="79" t="s">
        <v>150</v>
      </c>
      <c r="K731" s="79" t="s">
        <v>149</v>
      </c>
      <c r="L731" s="79" t="s">
        <v>149</v>
      </c>
      <c r="M731" s="2" t="s">
        <v>67</v>
      </c>
      <c r="N731" s="2">
        <v>10</v>
      </c>
      <c r="O731" s="6">
        <f t="shared" si="192"/>
        <v>0</v>
      </c>
      <c r="U731" s="2">
        <f t="shared" si="193"/>
        <v>0</v>
      </c>
      <c r="V731" s="2">
        <f t="shared" si="194"/>
        <v>0</v>
      </c>
      <c r="W731" s="2">
        <f t="shared" si="195"/>
        <v>0</v>
      </c>
      <c r="Y731" s="5"/>
      <c r="Z731" s="6">
        <f t="shared" si="196"/>
        <v>0</v>
      </c>
      <c r="AA731" s="2">
        <v>0</v>
      </c>
      <c r="AB731" s="2">
        <v>0</v>
      </c>
      <c r="AC731" s="2">
        <v>0</v>
      </c>
      <c r="AD731" s="2">
        <v>0</v>
      </c>
      <c r="AE731" s="2">
        <v>0</v>
      </c>
      <c r="AF731" s="2">
        <f t="shared" si="197"/>
        <v>0</v>
      </c>
      <c r="AG731" s="2">
        <f t="shared" si="198"/>
        <v>0</v>
      </c>
      <c r="AH731" s="2">
        <f t="shared" si="199"/>
        <v>0</v>
      </c>
      <c r="AJ731" s="5"/>
      <c r="AK731" s="2">
        <f t="shared" si="180"/>
        <v>3</v>
      </c>
      <c r="AL731" s="2">
        <v>1</v>
      </c>
      <c r="AM731" s="2">
        <v>0</v>
      </c>
      <c r="AN731" s="2">
        <v>1</v>
      </c>
      <c r="AO731" s="2">
        <v>0</v>
      </c>
      <c r="AP731" s="2">
        <v>1</v>
      </c>
      <c r="AQ731" s="2">
        <f t="shared" si="183"/>
        <v>1</v>
      </c>
      <c r="AR731" s="2">
        <f t="shared" si="184"/>
        <v>1</v>
      </c>
      <c r="AS731" s="2">
        <f t="shared" si="185"/>
        <v>1</v>
      </c>
      <c r="AV731" s="6">
        <f t="shared" si="176"/>
        <v>1</v>
      </c>
      <c r="AW731" s="2">
        <v>1</v>
      </c>
      <c r="AX731" s="2">
        <v>0</v>
      </c>
      <c r="AY731" s="2">
        <v>0</v>
      </c>
      <c r="AZ731" s="2">
        <v>0</v>
      </c>
      <c r="BA731" s="2">
        <v>0</v>
      </c>
      <c r="BB731" s="2">
        <f t="shared" si="177"/>
        <v>1</v>
      </c>
      <c r="BC731" s="2">
        <f t="shared" si="178"/>
        <v>0</v>
      </c>
      <c r="BD731" s="2">
        <f t="shared" si="179"/>
        <v>0</v>
      </c>
      <c r="BF731" s="5"/>
    </row>
    <row r="732" spans="7:58" x14ac:dyDescent="0.35">
      <c r="G732" s="79" t="s">
        <v>3</v>
      </c>
      <c r="H732" s="82" t="s">
        <v>128</v>
      </c>
      <c r="I732" s="79" t="s">
        <v>116</v>
      </c>
      <c r="J732" s="79" t="s">
        <v>150</v>
      </c>
      <c r="K732" s="79" t="s">
        <v>149</v>
      </c>
      <c r="L732" s="79" t="s">
        <v>149</v>
      </c>
      <c r="M732" s="2" t="s">
        <v>67</v>
      </c>
      <c r="N732" s="2">
        <v>11</v>
      </c>
      <c r="O732" s="6">
        <f t="shared" si="192"/>
        <v>0</v>
      </c>
      <c r="U732" s="2">
        <f t="shared" si="193"/>
        <v>0</v>
      </c>
      <c r="V732" s="2">
        <f t="shared" si="194"/>
        <v>0</v>
      </c>
      <c r="W732" s="2">
        <f t="shared" si="195"/>
        <v>0</v>
      </c>
      <c r="Y732" s="5"/>
      <c r="Z732" s="6">
        <f t="shared" si="196"/>
        <v>0</v>
      </c>
      <c r="AA732" s="2">
        <v>0</v>
      </c>
      <c r="AB732" s="2">
        <v>0</v>
      </c>
      <c r="AC732" s="2">
        <v>0</v>
      </c>
      <c r="AD732" s="2">
        <v>0</v>
      </c>
      <c r="AE732" s="2">
        <v>0</v>
      </c>
      <c r="AF732" s="2">
        <f t="shared" si="197"/>
        <v>0</v>
      </c>
      <c r="AG732" s="2">
        <f t="shared" si="198"/>
        <v>0</v>
      </c>
      <c r="AH732" s="2">
        <f t="shared" si="199"/>
        <v>0</v>
      </c>
      <c r="AJ732" s="5"/>
      <c r="AK732" s="2">
        <f t="shared" si="180"/>
        <v>3</v>
      </c>
      <c r="AL732" s="2">
        <v>0</v>
      </c>
      <c r="AM732" s="2">
        <v>1</v>
      </c>
      <c r="AN732" s="2">
        <v>1</v>
      </c>
      <c r="AO732" s="2">
        <v>0</v>
      </c>
      <c r="AP732" s="2">
        <v>1</v>
      </c>
      <c r="AQ732" s="2">
        <f t="shared" si="183"/>
        <v>1</v>
      </c>
      <c r="AR732" s="2">
        <f t="shared" si="184"/>
        <v>1</v>
      </c>
      <c r="AS732" s="2">
        <f t="shared" si="185"/>
        <v>1</v>
      </c>
      <c r="AV732" s="6">
        <f t="shared" si="176"/>
        <v>1</v>
      </c>
      <c r="AW732" s="2">
        <v>0</v>
      </c>
      <c r="AX732" s="2">
        <v>1</v>
      </c>
      <c r="AY732" s="2">
        <v>0</v>
      </c>
      <c r="AZ732" s="2">
        <v>0</v>
      </c>
      <c r="BA732" s="2">
        <v>0</v>
      </c>
      <c r="BB732" s="2">
        <f t="shared" si="177"/>
        <v>1</v>
      </c>
      <c r="BC732" s="2">
        <f t="shared" si="178"/>
        <v>0</v>
      </c>
      <c r="BD732" s="2">
        <f t="shared" si="179"/>
        <v>0</v>
      </c>
      <c r="BF732" s="5"/>
    </row>
    <row r="733" spans="7:58" x14ac:dyDescent="0.35">
      <c r="G733" s="79" t="s">
        <v>3</v>
      </c>
      <c r="H733" s="82" t="s">
        <v>128</v>
      </c>
      <c r="I733" s="79" t="s">
        <v>116</v>
      </c>
      <c r="J733" s="79" t="s">
        <v>150</v>
      </c>
      <c r="K733" s="79" t="s">
        <v>149</v>
      </c>
      <c r="L733" s="79" t="s">
        <v>149</v>
      </c>
      <c r="M733" s="2" t="s">
        <v>67</v>
      </c>
      <c r="N733" s="2">
        <v>12</v>
      </c>
      <c r="O733" s="6">
        <f t="shared" si="192"/>
        <v>0</v>
      </c>
      <c r="U733" s="2">
        <f t="shared" si="193"/>
        <v>0</v>
      </c>
      <c r="V733" s="2">
        <f t="shared" si="194"/>
        <v>0</v>
      </c>
      <c r="W733" s="2">
        <f t="shared" si="195"/>
        <v>0</v>
      </c>
      <c r="Y733" s="5"/>
      <c r="Z733" s="6">
        <f t="shared" si="196"/>
        <v>0</v>
      </c>
      <c r="AA733" s="2">
        <v>0</v>
      </c>
      <c r="AB733" s="2">
        <v>0</v>
      </c>
      <c r="AC733" s="2">
        <v>0</v>
      </c>
      <c r="AD733" s="2">
        <v>0</v>
      </c>
      <c r="AE733" s="2">
        <v>0</v>
      </c>
      <c r="AF733" s="2">
        <f t="shared" si="197"/>
        <v>0</v>
      </c>
      <c r="AG733" s="2">
        <f t="shared" si="198"/>
        <v>0</v>
      </c>
      <c r="AH733" s="2">
        <f t="shared" si="199"/>
        <v>0</v>
      </c>
      <c r="AJ733" s="5"/>
      <c r="AK733" s="2">
        <f t="shared" si="180"/>
        <v>3</v>
      </c>
      <c r="AL733" s="2">
        <v>0</v>
      </c>
      <c r="AM733" s="2">
        <v>1</v>
      </c>
      <c r="AN733" s="2">
        <v>1</v>
      </c>
      <c r="AO733" s="2">
        <v>0</v>
      </c>
      <c r="AP733" s="2">
        <v>1</v>
      </c>
      <c r="AQ733" s="2">
        <f t="shared" si="183"/>
        <v>1</v>
      </c>
      <c r="AR733" s="2">
        <f t="shared" si="184"/>
        <v>1</v>
      </c>
      <c r="AS733" s="2">
        <f t="shared" si="185"/>
        <v>1</v>
      </c>
      <c r="AV733" s="6">
        <f t="shared" si="176"/>
        <v>1</v>
      </c>
      <c r="AW733" s="2">
        <v>0</v>
      </c>
      <c r="AX733" s="2">
        <v>0</v>
      </c>
      <c r="AY733" s="2">
        <v>1</v>
      </c>
      <c r="AZ733" s="2">
        <v>0</v>
      </c>
      <c r="BA733" s="2">
        <v>0</v>
      </c>
      <c r="BB733" s="2">
        <f t="shared" si="177"/>
        <v>0</v>
      </c>
      <c r="BC733" s="2">
        <f t="shared" si="178"/>
        <v>1</v>
      </c>
      <c r="BD733" s="2">
        <f t="shared" si="179"/>
        <v>0</v>
      </c>
      <c r="BF733" s="5"/>
    </row>
    <row r="734" spans="7:58" x14ac:dyDescent="0.35">
      <c r="G734" s="79" t="s">
        <v>3</v>
      </c>
      <c r="H734" s="82" t="s">
        <v>128</v>
      </c>
      <c r="I734" s="79" t="s">
        <v>116</v>
      </c>
      <c r="J734" s="79" t="s">
        <v>150</v>
      </c>
      <c r="K734" s="79" t="s">
        <v>149</v>
      </c>
      <c r="L734" s="79" t="s">
        <v>149</v>
      </c>
      <c r="M734" s="2" t="s">
        <v>67</v>
      </c>
      <c r="N734" s="2">
        <v>13</v>
      </c>
      <c r="O734" s="6">
        <f t="shared" si="192"/>
        <v>0</v>
      </c>
      <c r="U734" s="2">
        <f t="shared" si="193"/>
        <v>0</v>
      </c>
      <c r="V734" s="2">
        <f t="shared" si="194"/>
        <v>0</v>
      </c>
      <c r="W734" s="2">
        <f t="shared" si="195"/>
        <v>0</v>
      </c>
      <c r="Y734" s="5"/>
      <c r="Z734" s="6">
        <f t="shared" si="196"/>
        <v>0</v>
      </c>
      <c r="AA734" s="2">
        <v>0</v>
      </c>
      <c r="AB734" s="2">
        <v>0</v>
      </c>
      <c r="AC734" s="2">
        <v>0</v>
      </c>
      <c r="AD734" s="2">
        <v>0</v>
      </c>
      <c r="AE734" s="2">
        <v>0</v>
      </c>
      <c r="AF734" s="2">
        <f t="shared" si="197"/>
        <v>0</v>
      </c>
      <c r="AG734" s="2">
        <f t="shared" si="198"/>
        <v>0</v>
      </c>
      <c r="AH734" s="2">
        <f t="shared" si="199"/>
        <v>0</v>
      </c>
      <c r="AJ734" s="5"/>
      <c r="AK734" s="2">
        <f t="shared" si="180"/>
        <v>3</v>
      </c>
      <c r="AL734" s="2">
        <v>1</v>
      </c>
      <c r="AM734" s="2">
        <v>0</v>
      </c>
      <c r="AN734" s="2">
        <v>1</v>
      </c>
      <c r="AO734" s="2">
        <v>1</v>
      </c>
      <c r="AP734" s="2">
        <v>0</v>
      </c>
      <c r="AQ734" s="2">
        <f t="shared" si="183"/>
        <v>1</v>
      </c>
      <c r="AR734" s="2">
        <f t="shared" si="184"/>
        <v>1</v>
      </c>
      <c r="AS734" s="2">
        <f t="shared" si="185"/>
        <v>1</v>
      </c>
      <c r="AV734" s="6">
        <f t="shared" si="176"/>
        <v>1</v>
      </c>
      <c r="AW734" s="2">
        <v>0</v>
      </c>
      <c r="AX734" s="2">
        <v>0</v>
      </c>
      <c r="AY734" s="2">
        <v>1</v>
      </c>
      <c r="AZ734" s="2">
        <v>0</v>
      </c>
      <c r="BA734" s="2">
        <v>0</v>
      </c>
      <c r="BB734" s="2">
        <f t="shared" si="177"/>
        <v>0</v>
      </c>
      <c r="BC734" s="2">
        <f t="shared" si="178"/>
        <v>1</v>
      </c>
      <c r="BD734" s="2">
        <f t="shared" si="179"/>
        <v>0</v>
      </c>
      <c r="BF734" s="5"/>
    </row>
    <row r="735" spans="7:58" x14ac:dyDescent="0.35">
      <c r="G735" s="79" t="s">
        <v>3</v>
      </c>
      <c r="H735" s="82" t="s">
        <v>128</v>
      </c>
      <c r="I735" s="79" t="s">
        <v>116</v>
      </c>
      <c r="J735" s="79" t="s">
        <v>150</v>
      </c>
      <c r="K735" s="79" t="s">
        <v>149</v>
      </c>
      <c r="L735" s="79" t="s">
        <v>149</v>
      </c>
      <c r="M735" s="2" t="s">
        <v>67</v>
      </c>
      <c r="N735" s="2">
        <v>14</v>
      </c>
      <c r="O735" s="6">
        <f t="shared" si="192"/>
        <v>0</v>
      </c>
      <c r="U735" s="2">
        <f t="shared" si="193"/>
        <v>0</v>
      </c>
      <c r="V735" s="2">
        <f t="shared" si="194"/>
        <v>0</v>
      </c>
      <c r="W735" s="2">
        <f t="shared" si="195"/>
        <v>0</v>
      </c>
      <c r="Y735" s="5"/>
      <c r="Z735" s="6">
        <f t="shared" si="196"/>
        <v>0</v>
      </c>
      <c r="AA735" s="2">
        <v>0</v>
      </c>
      <c r="AB735" s="2">
        <v>0</v>
      </c>
      <c r="AC735" s="2">
        <v>0</v>
      </c>
      <c r="AD735" s="2">
        <v>0</v>
      </c>
      <c r="AE735" s="2">
        <v>0</v>
      </c>
      <c r="AF735" s="2">
        <f t="shared" si="197"/>
        <v>0</v>
      </c>
      <c r="AG735" s="2">
        <f t="shared" si="198"/>
        <v>0</v>
      </c>
      <c r="AH735" s="2">
        <f t="shared" si="199"/>
        <v>0</v>
      </c>
      <c r="AJ735" s="5"/>
      <c r="AK735" s="2">
        <f t="shared" si="180"/>
        <v>3</v>
      </c>
      <c r="AL735" s="2">
        <v>0</v>
      </c>
      <c r="AM735" s="2">
        <v>1</v>
      </c>
      <c r="AN735" s="2">
        <v>0</v>
      </c>
      <c r="AO735" s="2">
        <v>2</v>
      </c>
      <c r="AP735" s="2">
        <v>0</v>
      </c>
      <c r="AQ735" s="2">
        <f t="shared" si="183"/>
        <v>1</v>
      </c>
      <c r="AR735" s="2">
        <f t="shared" si="184"/>
        <v>0</v>
      </c>
      <c r="AS735" s="2">
        <f t="shared" si="185"/>
        <v>2</v>
      </c>
      <c r="AV735" s="6">
        <f t="shared" si="176"/>
        <v>1</v>
      </c>
      <c r="AW735" s="2">
        <v>0</v>
      </c>
      <c r="AX735" s="2">
        <v>0</v>
      </c>
      <c r="AY735" s="2">
        <v>1</v>
      </c>
      <c r="AZ735" s="2">
        <v>0</v>
      </c>
      <c r="BA735" s="2">
        <v>0</v>
      </c>
      <c r="BB735" s="2">
        <f t="shared" si="177"/>
        <v>0</v>
      </c>
      <c r="BC735" s="2">
        <f t="shared" si="178"/>
        <v>1</v>
      </c>
      <c r="BD735" s="2">
        <f t="shared" si="179"/>
        <v>0</v>
      </c>
      <c r="BF735" s="5"/>
    </row>
    <row r="736" spans="7:58" x14ac:dyDescent="0.35">
      <c r="G736" s="79" t="s">
        <v>3</v>
      </c>
      <c r="H736" s="82" t="s">
        <v>128</v>
      </c>
      <c r="I736" s="79" t="s">
        <v>116</v>
      </c>
      <c r="J736" s="79" t="s">
        <v>150</v>
      </c>
      <c r="K736" s="79" t="s">
        <v>149</v>
      </c>
      <c r="L736" s="79" t="s">
        <v>149</v>
      </c>
      <c r="M736" s="2" t="s">
        <v>67</v>
      </c>
      <c r="N736" s="2">
        <v>15</v>
      </c>
      <c r="O736" s="6">
        <f t="shared" si="192"/>
        <v>0</v>
      </c>
      <c r="U736" s="2">
        <f t="shared" si="193"/>
        <v>0</v>
      </c>
      <c r="V736" s="2">
        <f t="shared" si="194"/>
        <v>0</v>
      </c>
      <c r="W736" s="2">
        <f t="shared" si="195"/>
        <v>0</v>
      </c>
      <c r="Y736" s="5"/>
      <c r="Z736" s="6">
        <f t="shared" si="196"/>
        <v>0</v>
      </c>
      <c r="AA736" s="2">
        <v>0</v>
      </c>
      <c r="AB736" s="2">
        <v>0</v>
      </c>
      <c r="AC736" s="2">
        <v>0</v>
      </c>
      <c r="AD736" s="2">
        <v>0</v>
      </c>
      <c r="AE736" s="2">
        <v>0</v>
      </c>
      <c r="AF736" s="2">
        <f t="shared" si="197"/>
        <v>0</v>
      </c>
      <c r="AG736" s="2">
        <f t="shared" si="198"/>
        <v>0</v>
      </c>
      <c r="AH736" s="2">
        <f t="shared" si="199"/>
        <v>0</v>
      </c>
      <c r="AJ736" s="5"/>
      <c r="AK736" s="2">
        <f t="shared" si="180"/>
        <v>3</v>
      </c>
      <c r="AL736" s="2">
        <v>0</v>
      </c>
      <c r="AM736" s="2">
        <v>2</v>
      </c>
      <c r="AN736" s="2">
        <v>0</v>
      </c>
      <c r="AO736" s="2">
        <v>0</v>
      </c>
      <c r="AP736" s="2">
        <v>1</v>
      </c>
      <c r="AQ736" s="2">
        <f t="shared" si="183"/>
        <v>2</v>
      </c>
      <c r="AR736" s="2">
        <f t="shared" si="184"/>
        <v>0</v>
      </c>
      <c r="AS736" s="2">
        <f t="shared" si="185"/>
        <v>1</v>
      </c>
      <c r="AV736" s="6">
        <f t="shared" ref="AV736:AV799" si="200">SUM(BB736:BD736)</f>
        <v>1</v>
      </c>
      <c r="AW736" s="2">
        <v>0</v>
      </c>
      <c r="AX736" s="2">
        <v>1</v>
      </c>
      <c r="AY736" s="2">
        <v>0</v>
      </c>
      <c r="AZ736" s="2">
        <v>0</v>
      </c>
      <c r="BA736" s="2">
        <v>0</v>
      </c>
      <c r="BB736" s="2">
        <f t="shared" ref="BB736:BB799" si="201">AW736+AX736</f>
        <v>1</v>
      </c>
      <c r="BC736" s="2">
        <f t="shared" ref="BC736:BC799" si="202">AY736</f>
        <v>0</v>
      </c>
      <c r="BD736" s="2">
        <f t="shared" ref="BD736:BD799" si="203">AZ736+BA736</f>
        <v>0</v>
      </c>
      <c r="BF736" s="5"/>
    </row>
    <row r="737" spans="7:58" x14ac:dyDescent="0.35">
      <c r="G737" s="79" t="s">
        <v>3</v>
      </c>
      <c r="H737" s="82" t="s">
        <v>128</v>
      </c>
      <c r="I737" s="79" t="s">
        <v>116</v>
      </c>
      <c r="J737" s="79" t="s">
        <v>150</v>
      </c>
      <c r="K737" s="79" t="s">
        <v>149</v>
      </c>
      <c r="L737" s="79" t="s">
        <v>149</v>
      </c>
      <c r="M737" s="2" t="s">
        <v>67</v>
      </c>
      <c r="N737" s="2">
        <v>16</v>
      </c>
      <c r="O737" s="6">
        <f t="shared" si="192"/>
        <v>0</v>
      </c>
      <c r="U737" s="2">
        <f t="shared" si="193"/>
        <v>0</v>
      </c>
      <c r="V737" s="2">
        <f t="shared" si="194"/>
        <v>0</v>
      </c>
      <c r="W737" s="2">
        <f t="shared" si="195"/>
        <v>0</v>
      </c>
      <c r="Y737" s="5"/>
      <c r="Z737" s="6">
        <f t="shared" si="196"/>
        <v>0</v>
      </c>
      <c r="AA737" s="2">
        <v>0</v>
      </c>
      <c r="AB737" s="2">
        <v>0</v>
      </c>
      <c r="AC737" s="2">
        <v>0</v>
      </c>
      <c r="AD737" s="2">
        <v>0</v>
      </c>
      <c r="AE737" s="2">
        <v>0</v>
      </c>
      <c r="AF737" s="2">
        <f t="shared" si="197"/>
        <v>0</v>
      </c>
      <c r="AG737" s="2">
        <f t="shared" si="198"/>
        <v>0</v>
      </c>
      <c r="AH737" s="2">
        <f t="shared" si="199"/>
        <v>0</v>
      </c>
      <c r="AJ737" s="5"/>
      <c r="AK737" s="2">
        <f t="shared" si="180"/>
        <v>3</v>
      </c>
      <c r="AL737" s="2">
        <v>0</v>
      </c>
      <c r="AM737" s="2">
        <v>0</v>
      </c>
      <c r="AN737" s="2">
        <v>1</v>
      </c>
      <c r="AO737" s="2">
        <v>1</v>
      </c>
      <c r="AP737" s="2">
        <v>1</v>
      </c>
      <c r="AQ737" s="2">
        <f t="shared" si="183"/>
        <v>0</v>
      </c>
      <c r="AR737" s="2">
        <f t="shared" si="184"/>
        <v>1</v>
      </c>
      <c r="AS737" s="2">
        <f t="shared" si="185"/>
        <v>2</v>
      </c>
      <c r="AV737" s="6">
        <f t="shared" si="200"/>
        <v>1</v>
      </c>
      <c r="AW737" s="2">
        <v>0</v>
      </c>
      <c r="AX737" s="2">
        <v>1</v>
      </c>
      <c r="AY737" s="2">
        <v>0</v>
      </c>
      <c r="AZ737" s="2">
        <v>0</v>
      </c>
      <c r="BA737" s="2">
        <v>0</v>
      </c>
      <c r="BB737" s="2">
        <f t="shared" si="201"/>
        <v>1</v>
      </c>
      <c r="BC737" s="2">
        <f t="shared" si="202"/>
        <v>0</v>
      </c>
      <c r="BD737" s="2">
        <f t="shared" si="203"/>
        <v>0</v>
      </c>
      <c r="BF737" s="5"/>
    </row>
    <row r="738" spans="7:58" x14ac:dyDescent="0.35">
      <c r="G738" s="79" t="s">
        <v>3</v>
      </c>
      <c r="H738" s="82" t="s">
        <v>128</v>
      </c>
      <c r="I738" s="79" t="s">
        <v>116</v>
      </c>
      <c r="J738" s="79" t="s">
        <v>150</v>
      </c>
      <c r="K738" s="79" t="s">
        <v>149</v>
      </c>
      <c r="L738" s="79" t="s">
        <v>149</v>
      </c>
      <c r="M738" s="2" t="s">
        <v>67</v>
      </c>
      <c r="N738" s="2">
        <v>17</v>
      </c>
      <c r="O738" s="6">
        <f t="shared" si="192"/>
        <v>0</v>
      </c>
      <c r="U738" s="2">
        <f t="shared" si="193"/>
        <v>0</v>
      </c>
      <c r="V738" s="2">
        <f t="shared" si="194"/>
        <v>0</v>
      </c>
      <c r="W738" s="2">
        <f t="shared" si="195"/>
        <v>0</v>
      </c>
      <c r="Y738" s="5"/>
      <c r="Z738" s="6">
        <f t="shared" si="196"/>
        <v>0</v>
      </c>
      <c r="AA738" s="2">
        <v>0</v>
      </c>
      <c r="AB738" s="2">
        <v>0</v>
      </c>
      <c r="AC738" s="2">
        <v>0</v>
      </c>
      <c r="AD738" s="2">
        <v>0</v>
      </c>
      <c r="AE738" s="2">
        <v>0</v>
      </c>
      <c r="AF738" s="2">
        <f t="shared" si="197"/>
        <v>0</v>
      </c>
      <c r="AG738" s="2">
        <f t="shared" si="198"/>
        <v>0</v>
      </c>
      <c r="AH738" s="2">
        <f t="shared" si="199"/>
        <v>0</v>
      </c>
      <c r="AJ738" s="5"/>
      <c r="AK738" s="2">
        <f t="shared" si="180"/>
        <v>3</v>
      </c>
      <c r="AL738" s="2">
        <v>0</v>
      </c>
      <c r="AM738" s="2">
        <v>1</v>
      </c>
      <c r="AN738" s="2">
        <v>1</v>
      </c>
      <c r="AO738" s="2">
        <v>0</v>
      </c>
      <c r="AP738" s="2">
        <v>1</v>
      </c>
      <c r="AQ738" s="2">
        <f t="shared" si="183"/>
        <v>1</v>
      </c>
      <c r="AR738" s="2">
        <f t="shared" si="184"/>
        <v>1</v>
      </c>
      <c r="AS738" s="2">
        <f t="shared" si="185"/>
        <v>1</v>
      </c>
      <c r="AV738" s="6">
        <f t="shared" si="200"/>
        <v>1</v>
      </c>
      <c r="AW738" s="2">
        <v>0</v>
      </c>
      <c r="AX738" s="2">
        <v>1</v>
      </c>
      <c r="AY738" s="2">
        <v>0</v>
      </c>
      <c r="AZ738" s="2">
        <v>0</v>
      </c>
      <c r="BA738" s="2">
        <v>0</v>
      </c>
      <c r="BB738" s="2">
        <f t="shared" si="201"/>
        <v>1</v>
      </c>
      <c r="BC738" s="2">
        <f t="shared" si="202"/>
        <v>0</v>
      </c>
      <c r="BD738" s="2">
        <f t="shared" si="203"/>
        <v>0</v>
      </c>
      <c r="BF738" s="5"/>
    </row>
    <row r="739" spans="7:58" x14ac:dyDescent="0.35">
      <c r="G739" s="79" t="s">
        <v>3</v>
      </c>
      <c r="H739" s="82" t="s">
        <v>128</v>
      </c>
      <c r="I739" s="79" t="s">
        <v>116</v>
      </c>
      <c r="J739" s="79" t="s">
        <v>150</v>
      </c>
      <c r="K739" s="79" t="s">
        <v>149</v>
      </c>
      <c r="L739" s="79" t="s">
        <v>149</v>
      </c>
      <c r="M739" s="2" t="s">
        <v>67</v>
      </c>
      <c r="N739" s="2">
        <v>18</v>
      </c>
      <c r="O739" s="6">
        <f t="shared" si="192"/>
        <v>0</v>
      </c>
      <c r="U739" s="2">
        <f t="shared" si="193"/>
        <v>0</v>
      </c>
      <c r="V739" s="2">
        <f t="shared" si="194"/>
        <v>0</v>
      </c>
      <c r="W739" s="2">
        <f t="shared" si="195"/>
        <v>0</v>
      </c>
      <c r="Y739" s="5"/>
      <c r="Z739" s="6">
        <f t="shared" si="196"/>
        <v>0</v>
      </c>
      <c r="AA739" s="2">
        <v>0</v>
      </c>
      <c r="AB739" s="2">
        <v>0</v>
      </c>
      <c r="AC739" s="2">
        <v>0</v>
      </c>
      <c r="AD739" s="2">
        <v>0</v>
      </c>
      <c r="AE739" s="2">
        <v>0</v>
      </c>
      <c r="AF739" s="2">
        <f t="shared" si="197"/>
        <v>0</v>
      </c>
      <c r="AG739" s="2">
        <f t="shared" si="198"/>
        <v>0</v>
      </c>
      <c r="AH739" s="2">
        <f t="shared" si="199"/>
        <v>0</v>
      </c>
      <c r="AJ739" s="5"/>
      <c r="AK739" s="2">
        <f t="shared" si="180"/>
        <v>3</v>
      </c>
      <c r="AL739" s="2">
        <v>0</v>
      </c>
      <c r="AM739" s="2">
        <v>1</v>
      </c>
      <c r="AN739" s="2">
        <v>1</v>
      </c>
      <c r="AO739" s="2">
        <v>0</v>
      </c>
      <c r="AP739" s="2">
        <v>1</v>
      </c>
      <c r="AQ739" s="2">
        <f t="shared" si="183"/>
        <v>1</v>
      </c>
      <c r="AR739" s="2">
        <f t="shared" si="184"/>
        <v>1</v>
      </c>
      <c r="AS739" s="2">
        <f t="shared" si="185"/>
        <v>1</v>
      </c>
      <c r="AV739" s="6">
        <f t="shared" si="200"/>
        <v>1</v>
      </c>
      <c r="AW739" s="2">
        <v>0</v>
      </c>
      <c r="AX739" s="2">
        <v>0</v>
      </c>
      <c r="AY739" s="2">
        <v>0</v>
      </c>
      <c r="AZ739" s="2">
        <v>1</v>
      </c>
      <c r="BA739" s="2">
        <v>0</v>
      </c>
      <c r="BB739" s="2">
        <f t="shared" si="201"/>
        <v>0</v>
      </c>
      <c r="BC739" s="2">
        <f t="shared" si="202"/>
        <v>0</v>
      </c>
      <c r="BD739" s="2">
        <f t="shared" si="203"/>
        <v>1</v>
      </c>
      <c r="BF739" s="5"/>
    </row>
    <row r="740" spans="7:58" x14ac:dyDescent="0.35">
      <c r="G740" s="79" t="s">
        <v>3</v>
      </c>
      <c r="H740" s="82" t="s">
        <v>128</v>
      </c>
      <c r="I740" s="79" t="s">
        <v>116</v>
      </c>
      <c r="J740" s="79" t="s">
        <v>150</v>
      </c>
      <c r="K740" s="79" t="s">
        <v>149</v>
      </c>
      <c r="L740" s="79" t="s">
        <v>149</v>
      </c>
      <c r="M740" s="2" t="s">
        <v>76</v>
      </c>
      <c r="N740" s="2">
        <v>19</v>
      </c>
      <c r="O740" s="6">
        <f t="shared" si="192"/>
        <v>0</v>
      </c>
      <c r="U740" s="2">
        <f t="shared" si="193"/>
        <v>0</v>
      </c>
      <c r="V740" s="2">
        <f t="shared" si="194"/>
        <v>0</v>
      </c>
      <c r="W740" s="2">
        <f t="shared" si="195"/>
        <v>0</v>
      </c>
      <c r="Y740" s="5"/>
      <c r="Z740" s="6">
        <f t="shared" si="196"/>
        <v>0</v>
      </c>
      <c r="AA740" s="2">
        <v>0</v>
      </c>
      <c r="AB740" s="2">
        <v>0</v>
      </c>
      <c r="AC740" s="2">
        <v>0</v>
      </c>
      <c r="AD740" s="2">
        <v>0</v>
      </c>
      <c r="AE740" s="2">
        <v>0</v>
      </c>
      <c r="AF740" s="2">
        <f t="shared" si="197"/>
        <v>0</v>
      </c>
      <c r="AG740" s="2">
        <f t="shared" si="198"/>
        <v>0</v>
      </c>
      <c r="AH740" s="2">
        <f t="shared" si="199"/>
        <v>0</v>
      </c>
      <c r="AJ740" s="5"/>
      <c r="AK740" s="2">
        <f t="shared" si="180"/>
        <v>3</v>
      </c>
      <c r="AL740" s="2">
        <v>1</v>
      </c>
      <c r="AM740" s="2">
        <v>1</v>
      </c>
      <c r="AN740" s="2">
        <v>0</v>
      </c>
      <c r="AO740" s="2">
        <v>0</v>
      </c>
      <c r="AP740" s="2">
        <v>1</v>
      </c>
      <c r="AQ740" s="2">
        <f t="shared" si="183"/>
        <v>2</v>
      </c>
      <c r="AR740" s="2">
        <f t="shared" si="184"/>
        <v>0</v>
      </c>
      <c r="AS740" s="2">
        <f t="shared" si="185"/>
        <v>1</v>
      </c>
      <c r="AV740" s="6">
        <f t="shared" si="200"/>
        <v>1</v>
      </c>
      <c r="AW740" s="2">
        <v>0</v>
      </c>
      <c r="AX740" s="2">
        <v>1</v>
      </c>
      <c r="AY740" s="2">
        <v>0</v>
      </c>
      <c r="AZ740" s="2">
        <v>0</v>
      </c>
      <c r="BA740" s="2">
        <v>0</v>
      </c>
      <c r="BB740" s="2">
        <f t="shared" si="201"/>
        <v>1</v>
      </c>
      <c r="BC740" s="2">
        <f t="shared" si="202"/>
        <v>0</v>
      </c>
      <c r="BD740" s="2">
        <f t="shared" si="203"/>
        <v>0</v>
      </c>
      <c r="BF740" s="5"/>
    </row>
    <row r="741" spans="7:58" x14ac:dyDescent="0.35">
      <c r="G741" s="79" t="s">
        <v>3</v>
      </c>
      <c r="H741" s="82" t="s">
        <v>128</v>
      </c>
      <c r="I741" s="79" t="s">
        <v>116</v>
      </c>
      <c r="J741" s="79" t="s">
        <v>150</v>
      </c>
      <c r="K741" s="79" t="s">
        <v>149</v>
      </c>
      <c r="L741" s="79" t="s">
        <v>149</v>
      </c>
      <c r="M741" s="2" t="s">
        <v>76</v>
      </c>
      <c r="N741" s="2">
        <v>20</v>
      </c>
      <c r="O741" s="6">
        <f t="shared" si="192"/>
        <v>0</v>
      </c>
      <c r="U741" s="2">
        <f t="shared" si="193"/>
        <v>0</v>
      </c>
      <c r="V741" s="2">
        <f t="shared" si="194"/>
        <v>0</v>
      </c>
      <c r="W741" s="2">
        <f t="shared" si="195"/>
        <v>0</v>
      </c>
      <c r="Y741" s="5"/>
      <c r="Z741" s="6">
        <f t="shared" si="196"/>
        <v>0</v>
      </c>
      <c r="AA741" s="2">
        <v>0</v>
      </c>
      <c r="AB741" s="2">
        <v>0</v>
      </c>
      <c r="AC741" s="2">
        <v>0</v>
      </c>
      <c r="AD741" s="2">
        <v>0</v>
      </c>
      <c r="AE741" s="2">
        <v>0</v>
      </c>
      <c r="AF741" s="2">
        <f t="shared" si="197"/>
        <v>0</v>
      </c>
      <c r="AG741" s="2">
        <f t="shared" si="198"/>
        <v>0</v>
      </c>
      <c r="AH741" s="2">
        <f t="shared" si="199"/>
        <v>0</v>
      </c>
      <c r="AJ741" s="5"/>
      <c r="AK741" s="2">
        <f t="shared" si="180"/>
        <v>3</v>
      </c>
      <c r="AL741" s="2">
        <v>1</v>
      </c>
      <c r="AM741" s="2">
        <v>0</v>
      </c>
      <c r="AN741" s="2">
        <v>1</v>
      </c>
      <c r="AO741" s="2">
        <v>0</v>
      </c>
      <c r="AP741" s="2">
        <v>1</v>
      </c>
      <c r="AQ741" s="2">
        <f t="shared" si="183"/>
        <v>1</v>
      </c>
      <c r="AR741" s="2">
        <f t="shared" si="184"/>
        <v>1</v>
      </c>
      <c r="AS741" s="2">
        <f t="shared" si="185"/>
        <v>1</v>
      </c>
      <c r="AV741" s="6">
        <f t="shared" si="200"/>
        <v>1</v>
      </c>
      <c r="AW741" s="2">
        <v>0</v>
      </c>
      <c r="AX741" s="2">
        <v>0</v>
      </c>
      <c r="AY741" s="2">
        <v>0</v>
      </c>
      <c r="AZ741" s="2">
        <v>1</v>
      </c>
      <c r="BA741" s="2">
        <v>0</v>
      </c>
      <c r="BB741" s="2">
        <f t="shared" si="201"/>
        <v>0</v>
      </c>
      <c r="BC741" s="2">
        <f t="shared" si="202"/>
        <v>0</v>
      </c>
      <c r="BD741" s="2">
        <f t="shared" si="203"/>
        <v>1</v>
      </c>
      <c r="BF741" s="5"/>
    </row>
    <row r="742" spans="7:58" x14ac:dyDescent="0.35">
      <c r="G742" s="79" t="s">
        <v>3</v>
      </c>
      <c r="H742" s="82" t="s">
        <v>128</v>
      </c>
      <c r="I742" s="79" t="s">
        <v>116</v>
      </c>
      <c r="J742" s="79" t="s">
        <v>150</v>
      </c>
      <c r="K742" s="79" t="s">
        <v>149</v>
      </c>
      <c r="L742" s="79" t="s">
        <v>149</v>
      </c>
      <c r="M742" s="2" t="s">
        <v>76</v>
      </c>
      <c r="N742" s="2">
        <v>21</v>
      </c>
      <c r="O742" s="6">
        <f t="shared" si="192"/>
        <v>0</v>
      </c>
      <c r="U742" s="2">
        <f t="shared" si="193"/>
        <v>0</v>
      </c>
      <c r="V742" s="2">
        <f t="shared" si="194"/>
        <v>0</v>
      </c>
      <c r="W742" s="2">
        <f t="shared" si="195"/>
        <v>0</v>
      </c>
      <c r="Y742" s="5"/>
      <c r="Z742" s="6">
        <f t="shared" si="196"/>
        <v>0</v>
      </c>
      <c r="AA742" s="2">
        <v>0</v>
      </c>
      <c r="AB742" s="2">
        <v>0</v>
      </c>
      <c r="AC742" s="2">
        <v>0</v>
      </c>
      <c r="AD742" s="2">
        <v>0</v>
      </c>
      <c r="AE742" s="2">
        <v>0</v>
      </c>
      <c r="AF742" s="2">
        <f t="shared" si="197"/>
        <v>0</v>
      </c>
      <c r="AG742" s="2">
        <f t="shared" si="198"/>
        <v>0</v>
      </c>
      <c r="AH742" s="2">
        <f t="shared" si="199"/>
        <v>0</v>
      </c>
      <c r="AJ742" s="5"/>
      <c r="AK742" s="2">
        <f t="shared" si="180"/>
        <v>3</v>
      </c>
      <c r="AL742" s="2">
        <v>0</v>
      </c>
      <c r="AM742" s="2">
        <v>1</v>
      </c>
      <c r="AN742" s="2">
        <v>1</v>
      </c>
      <c r="AO742" s="2">
        <v>0</v>
      </c>
      <c r="AP742" s="2">
        <v>1</v>
      </c>
      <c r="AQ742" s="2">
        <f t="shared" si="183"/>
        <v>1</v>
      </c>
      <c r="AR742" s="2">
        <f t="shared" si="184"/>
        <v>1</v>
      </c>
      <c r="AS742" s="2">
        <f t="shared" si="185"/>
        <v>1</v>
      </c>
      <c r="AV742" s="6">
        <f t="shared" si="200"/>
        <v>1</v>
      </c>
      <c r="AW742" s="2">
        <v>0</v>
      </c>
      <c r="AX742" s="2">
        <v>0</v>
      </c>
      <c r="AY742" s="2">
        <v>0</v>
      </c>
      <c r="AZ742" s="2">
        <v>1</v>
      </c>
      <c r="BA742" s="2">
        <v>0</v>
      </c>
      <c r="BB742" s="2">
        <f t="shared" si="201"/>
        <v>0</v>
      </c>
      <c r="BC742" s="2">
        <f t="shared" si="202"/>
        <v>0</v>
      </c>
      <c r="BD742" s="2">
        <f t="shared" si="203"/>
        <v>1</v>
      </c>
      <c r="BF742" s="5"/>
    </row>
    <row r="743" spans="7:58" x14ac:dyDescent="0.35">
      <c r="G743" s="79" t="s">
        <v>3</v>
      </c>
      <c r="H743" s="82" t="s">
        <v>128</v>
      </c>
      <c r="I743" s="79" t="s">
        <v>116</v>
      </c>
      <c r="J743" s="79" t="s">
        <v>150</v>
      </c>
      <c r="K743" s="79" t="s">
        <v>149</v>
      </c>
      <c r="L743" s="79" t="s">
        <v>149</v>
      </c>
      <c r="M743" s="2" t="s">
        <v>76</v>
      </c>
      <c r="N743" s="2">
        <v>22</v>
      </c>
      <c r="O743" s="6">
        <f t="shared" si="192"/>
        <v>0</v>
      </c>
      <c r="U743" s="2">
        <f t="shared" si="193"/>
        <v>0</v>
      </c>
      <c r="V743" s="2">
        <f t="shared" si="194"/>
        <v>0</v>
      </c>
      <c r="W743" s="2">
        <f t="shared" si="195"/>
        <v>0</v>
      </c>
      <c r="Y743" s="5"/>
      <c r="Z743" s="6">
        <f t="shared" si="196"/>
        <v>0</v>
      </c>
      <c r="AA743" s="2">
        <v>0</v>
      </c>
      <c r="AB743" s="2">
        <v>0</v>
      </c>
      <c r="AC743" s="2">
        <v>0</v>
      </c>
      <c r="AD743" s="2">
        <v>0</v>
      </c>
      <c r="AE743" s="2">
        <v>0</v>
      </c>
      <c r="AF743" s="2">
        <f t="shared" si="197"/>
        <v>0</v>
      </c>
      <c r="AG743" s="2">
        <f t="shared" si="198"/>
        <v>0</v>
      </c>
      <c r="AH743" s="2">
        <f t="shared" si="199"/>
        <v>0</v>
      </c>
      <c r="AJ743" s="5"/>
      <c r="AK743" s="2">
        <f t="shared" si="180"/>
        <v>3</v>
      </c>
      <c r="AL743" s="2">
        <v>1</v>
      </c>
      <c r="AM743" s="2">
        <v>1</v>
      </c>
      <c r="AN743" s="2">
        <v>0</v>
      </c>
      <c r="AO743" s="2">
        <v>0</v>
      </c>
      <c r="AP743" s="2">
        <v>1</v>
      </c>
      <c r="AQ743" s="2">
        <f t="shared" si="183"/>
        <v>2</v>
      </c>
      <c r="AR743" s="2">
        <f t="shared" si="184"/>
        <v>0</v>
      </c>
      <c r="AS743" s="2">
        <f t="shared" si="185"/>
        <v>1</v>
      </c>
      <c r="AV743" s="6">
        <f t="shared" si="200"/>
        <v>1</v>
      </c>
      <c r="AW743" s="2">
        <v>0</v>
      </c>
      <c r="AX743" s="2">
        <v>0</v>
      </c>
      <c r="AY743" s="2">
        <v>0</v>
      </c>
      <c r="AZ743" s="2">
        <v>1</v>
      </c>
      <c r="BA743" s="2">
        <v>0</v>
      </c>
      <c r="BB743" s="2">
        <f t="shared" si="201"/>
        <v>0</v>
      </c>
      <c r="BC743" s="2">
        <f t="shared" si="202"/>
        <v>0</v>
      </c>
      <c r="BD743" s="2">
        <f t="shared" si="203"/>
        <v>1</v>
      </c>
      <c r="BF743" s="5"/>
    </row>
    <row r="744" spans="7:58" x14ac:dyDescent="0.35">
      <c r="G744" s="79" t="s">
        <v>3</v>
      </c>
      <c r="H744" s="82" t="s">
        <v>128</v>
      </c>
      <c r="I744" s="79" t="s">
        <v>116</v>
      </c>
      <c r="J744" s="79" t="s">
        <v>150</v>
      </c>
      <c r="K744" s="79" t="s">
        <v>149</v>
      </c>
      <c r="L744" s="79" t="s">
        <v>149</v>
      </c>
      <c r="M744" s="2" t="s">
        <v>76</v>
      </c>
      <c r="N744" s="2">
        <v>23</v>
      </c>
      <c r="O744" s="6">
        <f t="shared" si="192"/>
        <v>0</v>
      </c>
      <c r="U744" s="2">
        <f t="shared" si="193"/>
        <v>0</v>
      </c>
      <c r="V744" s="2">
        <f t="shared" si="194"/>
        <v>0</v>
      </c>
      <c r="W744" s="2">
        <f t="shared" si="195"/>
        <v>0</v>
      </c>
      <c r="Y744" s="5"/>
      <c r="Z744" s="6">
        <f t="shared" si="196"/>
        <v>0</v>
      </c>
      <c r="AA744" s="2">
        <v>0</v>
      </c>
      <c r="AB744" s="2">
        <v>0</v>
      </c>
      <c r="AC744" s="2">
        <v>0</v>
      </c>
      <c r="AD744" s="2">
        <v>0</v>
      </c>
      <c r="AE744" s="2">
        <v>0</v>
      </c>
      <c r="AF744" s="2">
        <f t="shared" si="197"/>
        <v>0</v>
      </c>
      <c r="AG744" s="2">
        <f t="shared" si="198"/>
        <v>0</v>
      </c>
      <c r="AH744" s="2">
        <f t="shared" si="199"/>
        <v>0</v>
      </c>
      <c r="AJ744" s="5"/>
      <c r="AK744" s="2">
        <f t="shared" si="180"/>
        <v>3</v>
      </c>
      <c r="AL744" s="2">
        <v>1</v>
      </c>
      <c r="AM744" s="2">
        <v>1</v>
      </c>
      <c r="AN744" s="2">
        <v>0</v>
      </c>
      <c r="AO744" s="2">
        <v>0</v>
      </c>
      <c r="AP744" s="2">
        <v>1</v>
      </c>
      <c r="AQ744" s="2">
        <f t="shared" si="183"/>
        <v>2</v>
      </c>
      <c r="AR744" s="2">
        <f t="shared" si="184"/>
        <v>0</v>
      </c>
      <c r="AS744" s="2">
        <f t="shared" si="185"/>
        <v>1</v>
      </c>
      <c r="AV744" s="6">
        <f t="shared" si="200"/>
        <v>1</v>
      </c>
      <c r="AW744" s="2">
        <v>0</v>
      </c>
      <c r="AX744" s="2">
        <v>1</v>
      </c>
      <c r="AY744" s="2">
        <v>0</v>
      </c>
      <c r="AZ744" s="2">
        <v>0</v>
      </c>
      <c r="BA744" s="2">
        <v>0</v>
      </c>
      <c r="BB744" s="2">
        <f t="shared" si="201"/>
        <v>1</v>
      </c>
      <c r="BC744" s="2">
        <f t="shared" si="202"/>
        <v>0</v>
      </c>
      <c r="BD744" s="2">
        <f t="shared" si="203"/>
        <v>0</v>
      </c>
      <c r="BF744" s="5"/>
    </row>
    <row r="745" spans="7:58" x14ac:dyDescent="0.35">
      <c r="G745" s="79" t="s">
        <v>3</v>
      </c>
      <c r="H745" s="82" t="s">
        <v>128</v>
      </c>
      <c r="I745" s="79" t="s">
        <v>116</v>
      </c>
      <c r="J745" s="79" t="s">
        <v>150</v>
      </c>
      <c r="K745" s="79" t="s">
        <v>149</v>
      </c>
      <c r="L745" s="79" t="s">
        <v>149</v>
      </c>
      <c r="M745" s="2" t="s">
        <v>76</v>
      </c>
      <c r="N745" s="2">
        <v>24</v>
      </c>
      <c r="O745" s="6">
        <f t="shared" si="192"/>
        <v>0</v>
      </c>
      <c r="U745" s="2">
        <f t="shared" si="193"/>
        <v>0</v>
      </c>
      <c r="V745" s="2">
        <f t="shared" si="194"/>
        <v>0</v>
      </c>
      <c r="W745" s="2">
        <f t="shared" si="195"/>
        <v>0</v>
      </c>
      <c r="Y745" s="5"/>
      <c r="Z745" s="6">
        <f t="shared" si="196"/>
        <v>0</v>
      </c>
      <c r="AA745" s="2">
        <v>0</v>
      </c>
      <c r="AB745" s="2">
        <v>0</v>
      </c>
      <c r="AC745" s="2">
        <v>0</v>
      </c>
      <c r="AD745" s="2">
        <v>0</v>
      </c>
      <c r="AE745" s="2">
        <v>0</v>
      </c>
      <c r="AF745" s="2">
        <f t="shared" si="197"/>
        <v>0</v>
      </c>
      <c r="AG745" s="2">
        <f t="shared" si="198"/>
        <v>0</v>
      </c>
      <c r="AH745" s="2">
        <f t="shared" si="199"/>
        <v>0</v>
      </c>
      <c r="AJ745" s="5"/>
      <c r="AK745" s="2">
        <f t="shared" si="180"/>
        <v>3</v>
      </c>
      <c r="AL745" s="2">
        <v>1</v>
      </c>
      <c r="AM745" s="2">
        <v>0</v>
      </c>
      <c r="AN745" s="2">
        <v>1</v>
      </c>
      <c r="AO745" s="2">
        <v>0</v>
      </c>
      <c r="AP745" s="2">
        <v>1</v>
      </c>
      <c r="AQ745" s="2">
        <f t="shared" si="183"/>
        <v>1</v>
      </c>
      <c r="AR745" s="2">
        <f t="shared" si="184"/>
        <v>1</v>
      </c>
      <c r="AS745" s="2">
        <f t="shared" si="185"/>
        <v>1</v>
      </c>
      <c r="AV745" s="6">
        <f t="shared" si="200"/>
        <v>1</v>
      </c>
      <c r="AW745" s="2">
        <v>0</v>
      </c>
      <c r="AX745" s="2">
        <v>0</v>
      </c>
      <c r="AY745" s="2">
        <v>1</v>
      </c>
      <c r="AZ745" s="2">
        <v>0</v>
      </c>
      <c r="BA745" s="2">
        <v>0</v>
      </c>
      <c r="BB745" s="2">
        <f t="shared" si="201"/>
        <v>0</v>
      </c>
      <c r="BC745" s="2">
        <f t="shared" si="202"/>
        <v>1</v>
      </c>
      <c r="BD745" s="2">
        <f t="shared" si="203"/>
        <v>0</v>
      </c>
      <c r="BF745" s="5"/>
    </row>
    <row r="746" spans="7:58" x14ac:dyDescent="0.35">
      <c r="G746" s="79" t="s">
        <v>3</v>
      </c>
      <c r="H746" s="82" t="s">
        <v>128</v>
      </c>
      <c r="I746" s="79" t="s">
        <v>116</v>
      </c>
      <c r="J746" s="79" t="s">
        <v>150</v>
      </c>
      <c r="K746" s="79" t="s">
        <v>149</v>
      </c>
      <c r="L746" s="79" t="s">
        <v>149</v>
      </c>
      <c r="M746" s="2" t="s">
        <v>76</v>
      </c>
      <c r="N746" s="2">
        <v>25</v>
      </c>
      <c r="O746" s="6">
        <f t="shared" si="192"/>
        <v>0</v>
      </c>
      <c r="U746" s="2">
        <f t="shared" si="193"/>
        <v>0</v>
      </c>
      <c r="V746" s="2">
        <f t="shared" si="194"/>
        <v>0</v>
      </c>
      <c r="W746" s="2">
        <f t="shared" si="195"/>
        <v>0</v>
      </c>
      <c r="Y746" s="5"/>
      <c r="Z746" s="6">
        <f t="shared" si="196"/>
        <v>0</v>
      </c>
      <c r="AA746" s="2">
        <v>0</v>
      </c>
      <c r="AB746" s="2">
        <v>0</v>
      </c>
      <c r="AC746" s="2">
        <v>0</v>
      </c>
      <c r="AD746" s="2">
        <v>0</v>
      </c>
      <c r="AE746" s="2">
        <v>0</v>
      </c>
      <c r="AF746" s="2">
        <f t="shared" si="197"/>
        <v>0</v>
      </c>
      <c r="AG746" s="2">
        <f t="shared" si="198"/>
        <v>0</v>
      </c>
      <c r="AH746" s="2">
        <f t="shared" si="199"/>
        <v>0</v>
      </c>
      <c r="AJ746" s="5"/>
      <c r="AK746" s="2">
        <f t="shared" si="180"/>
        <v>3</v>
      </c>
      <c r="AL746" s="2">
        <v>1</v>
      </c>
      <c r="AM746" s="2">
        <v>0</v>
      </c>
      <c r="AN746" s="2">
        <v>1</v>
      </c>
      <c r="AO746" s="2">
        <v>0</v>
      </c>
      <c r="AP746" s="2">
        <v>1</v>
      </c>
      <c r="AQ746" s="2">
        <f t="shared" si="183"/>
        <v>1</v>
      </c>
      <c r="AR746" s="2">
        <f t="shared" si="184"/>
        <v>1</v>
      </c>
      <c r="AS746" s="2">
        <f t="shared" si="185"/>
        <v>1</v>
      </c>
      <c r="AV746" s="6">
        <f t="shared" si="200"/>
        <v>1</v>
      </c>
      <c r="AW746" s="2">
        <v>0</v>
      </c>
      <c r="AX746" s="2">
        <v>0</v>
      </c>
      <c r="AY746" s="2">
        <v>1</v>
      </c>
      <c r="AZ746" s="2">
        <v>0</v>
      </c>
      <c r="BA746" s="2">
        <v>0</v>
      </c>
      <c r="BB746" s="2">
        <f t="shared" si="201"/>
        <v>0</v>
      </c>
      <c r="BC746" s="2">
        <f t="shared" si="202"/>
        <v>1</v>
      </c>
      <c r="BD746" s="2">
        <f t="shared" si="203"/>
        <v>0</v>
      </c>
      <c r="BF746" s="5"/>
    </row>
    <row r="747" spans="7:58" x14ac:dyDescent="0.35">
      <c r="G747" s="79" t="s">
        <v>3</v>
      </c>
      <c r="H747" s="82" t="s">
        <v>128</v>
      </c>
      <c r="I747" s="79" t="s">
        <v>116</v>
      </c>
      <c r="J747" s="79" t="s">
        <v>150</v>
      </c>
      <c r="K747" s="79" t="s">
        <v>149</v>
      </c>
      <c r="L747" s="79" t="s">
        <v>149</v>
      </c>
      <c r="M747" s="2" t="s">
        <v>76</v>
      </c>
      <c r="N747" s="2">
        <v>26</v>
      </c>
      <c r="O747" s="6">
        <f t="shared" si="192"/>
        <v>0</v>
      </c>
      <c r="U747" s="2">
        <f t="shared" si="193"/>
        <v>0</v>
      </c>
      <c r="V747" s="2">
        <f t="shared" si="194"/>
        <v>0</v>
      </c>
      <c r="W747" s="2">
        <f t="shared" si="195"/>
        <v>0</v>
      </c>
      <c r="Y747" s="5"/>
      <c r="Z747" s="6">
        <f t="shared" si="196"/>
        <v>0</v>
      </c>
      <c r="AA747" s="2">
        <v>0</v>
      </c>
      <c r="AB747" s="2">
        <v>0</v>
      </c>
      <c r="AC747" s="2">
        <v>0</v>
      </c>
      <c r="AD747" s="2">
        <v>0</v>
      </c>
      <c r="AE747" s="2">
        <v>0</v>
      </c>
      <c r="AF747" s="2">
        <f t="shared" si="197"/>
        <v>0</v>
      </c>
      <c r="AG747" s="2">
        <f t="shared" si="198"/>
        <v>0</v>
      </c>
      <c r="AH747" s="2">
        <f t="shared" si="199"/>
        <v>0</v>
      </c>
      <c r="AJ747" s="5"/>
      <c r="AK747" s="2">
        <f t="shared" si="180"/>
        <v>3</v>
      </c>
      <c r="AL747" s="2">
        <v>1</v>
      </c>
      <c r="AM747" s="2">
        <v>0</v>
      </c>
      <c r="AN747" s="2">
        <v>1</v>
      </c>
      <c r="AO747" s="2">
        <v>0</v>
      </c>
      <c r="AP747" s="2">
        <v>1</v>
      </c>
      <c r="AQ747" s="2">
        <f t="shared" si="183"/>
        <v>1</v>
      </c>
      <c r="AR747" s="2">
        <f t="shared" si="184"/>
        <v>1</v>
      </c>
      <c r="AS747" s="2">
        <f t="shared" si="185"/>
        <v>1</v>
      </c>
      <c r="AV747" s="6">
        <f t="shared" si="200"/>
        <v>1</v>
      </c>
      <c r="AW747" s="2">
        <v>0</v>
      </c>
      <c r="AX747" s="2">
        <v>0</v>
      </c>
      <c r="AY747" s="2">
        <v>1</v>
      </c>
      <c r="AZ747" s="2">
        <v>0</v>
      </c>
      <c r="BA747" s="2">
        <v>0</v>
      </c>
      <c r="BB747" s="2">
        <f t="shared" si="201"/>
        <v>0</v>
      </c>
      <c r="BC747" s="2">
        <f t="shared" si="202"/>
        <v>1</v>
      </c>
      <c r="BD747" s="2">
        <f t="shared" si="203"/>
        <v>0</v>
      </c>
      <c r="BF747" s="5"/>
    </row>
    <row r="748" spans="7:58" x14ac:dyDescent="0.35">
      <c r="G748" s="79" t="s">
        <v>3</v>
      </c>
      <c r="H748" s="82" t="s">
        <v>128</v>
      </c>
      <c r="I748" s="79" t="s">
        <v>116</v>
      </c>
      <c r="J748" s="79" t="s">
        <v>150</v>
      </c>
      <c r="K748" s="79" t="s">
        <v>149</v>
      </c>
      <c r="L748" s="79" t="s">
        <v>149</v>
      </c>
      <c r="M748" s="2" t="s">
        <v>76</v>
      </c>
      <c r="N748" s="2">
        <v>27</v>
      </c>
      <c r="O748" s="6">
        <f t="shared" si="192"/>
        <v>0</v>
      </c>
      <c r="U748" s="2">
        <f t="shared" si="193"/>
        <v>0</v>
      </c>
      <c r="V748" s="2">
        <f t="shared" si="194"/>
        <v>0</v>
      </c>
      <c r="W748" s="2">
        <f t="shared" si="195"/>
        <v>0</v>
      </c>
      <c r="Y748" s="5"/>
      <c r="Z748" s="6">
        <f t="shared" si="196"/>
        <v>0</v>
      </c>
      <c r="AA748" s="2">
        <v>0</v>
      </c>
      <c r="AB748" s="2">
        <v>0</v>
      </c>
      <c r="AC748" s="2">
        <v>0</v>
      </c>
      <c r="AD748" s="2">
        <v>0</v>
      </c>
      <c r="AE748" s="2">
        <v>0</v>
      </c>
      <c r="AF748" s="2">
        <f t="shared" si="197"/>
        <v>0</v>
      </c>
      <c r="AG748" s="2">
        <f t="shared" si="198"/>
        <v>0</v>
      </c>
      <c r="AH748" s="2">
        <f t="shared" si="199"/>
        <v>0</v>
      </c>
      <c r="AJ748" s="5"/>
      <c r="AK748" s="2">
        <f t="shared" si="180"/>
        <v>3</v>
      </c>
      <c r="AL748" s="2">
        <v>1</v>
      </c>
      <c r="AM748" s="2">
        <v>0</v>
      </c>
      <c r="AN748" s="2">
        <v>1</v>
      </c>
      <c r="AO748" s="2">
        <v>0</v>
      </c>
      <c r="AP748" s="2">
        <v>1</v>
      </c>
      <c r="AQ748" s="2">
        <f t="shared" si="183"/>
        <v>1</v>
      </c>
      <c r="AR748" s="2">
        <f t="shared" si="184"/>
        <v>1</v>
      </c>
      <c r="AS748" s="2">
        <f t="shared" si="185"/>
        <v>1</v>
      </c>
      <c r="AV748" s="6">
        <f t="shared" si="200"/>
        <v>1</v>
      </c>
      <c r="AW748" s="2">
        <v>0</v>
      </c>
      <c r="AX748" s="2">
        <v>0</v>
      </c>
      <c r="AY748" s="2">
        <v>1</v>
      </c>
      <c r="AZ748" s="2">
        <v>0</v>
      </c>
      <c r="BA748" s="2">
        <v>0</v>
      </c>
      <c r="BB748" s="2">
        <f t="shared" si="201"/>
        <v>0</v>
      </c>
      <c r="BC748" s="2">
        <f t="shared" si="202"/>
        <v>1</v>
      </c>
      <c r="BD748" s="2">
        <f t="shared" si="203"/>
        <v>0</v>
      </c>
      <c r="BF748" s="5"/>
    </row>
    <row r="749" spans="7:58" x14ac:dyDescent="0.35">
      <c r="G749" s="79" t="s">
        <v>3</v>
      </c>
      <c r="H749" s="82" t="s">
        <v>128</v>
      </c>
      <c r="I749" s="79" t="s">
        <v>116</v>
      </c>
      <c r="J749" s="79" t="s">
        <v>150</v>
      </c>
      <c r="K749" s="79" t="s">
        <v>149</v>
      </c>
      <c r="L749" s="79" t="s">
        <v>149</v>
      </c>
      <c r="M749" s="2" t="s">
        <v>76</v>
      </c>
      <c r="N749" s="2">
        <v>28</v>
      </c>
      <c r="O749" s="6">
        <f t="shared" si="192"/>
        <v>0</v>
      </c>
      <c r="U749" s="2">
        <f t="shared" si="193"/>
        <v>0</v>
      </c>
      <c r="V749" s="2">
        <f t="shared" si="194"/>
        <v>0</v>
      </c>
      <c r="W749" s="2">
        <f t="shared" si="195"/>
        <v>0</v>
      </c>
      <c r="Y749" s="5"/>
      <c r="Z749" s="6">
        <f t="shared" si="196"/>
        <v>0</v>
      </c>
      <c r="AA749" s="2">
        <v>0</v>
      </c>
      <c r="AB749" s="2">
        <v>0</v>
      </c>
      <c r="AC749" s="2">
        <v>0</v>
      </c>
      <c r="AD749" s="2">
        <v>0</v>
      </c>
      <c r="AE749" s="2">
        <v>0</v>
      </c>
      <c r="AF749" s="2">
        <f t="shared" si="197"/>
        <v>0</v>
      </c>
      <c r="AG749" s="2">
        <f t="shared" si="198"/>
        <v>0</v>
      </c>
      <c r="AH749" s="2">
        <f t="shared" si="199"/>
        <v>0</v>
      </c>
      <c r="AJ749" s="5"/>
      <c r="AK749" s="2">
        <f t="shared" si="180"/>
        <v>3</v>
      </c>
      <c r="AL749" s="2">
        <v>1</v>
      </c>
      <c r="AM749" s="2">
        <v>0</v>
      </c>
      <c r="AN749" s="2">
        <v>1</v>
      </c>
      <c r="AO749" s="2">
        <v>0</v>
      </c>
      <c r="AP749" s="2">
        <v>1</v>
      </c>
      <c r="AQ749" s="2">
        <f t="shared" si="183"/>
        <v>1</v>
      </c>
      <c r="AR749" s="2">
        <f t="shared" si="184"/>
        <v>1</v>
      </c>
      <c r="AS749" s="2">
        <f t="shared" si="185"/>
        <v>1</v>
      </c>
      <c r="AV749" s="6">
        <f t="shared" si="200"/>
        <v>1</v>
      </c>
      <c r="AW749" s="2">
        <v>1</v>
      </c>
      <c r="AX749" s="2">
        <v>0</v>
      </c>
      <c r="AY749" s="2">
        <v>0</v>
      </c>
      <c r="AZ749" s="2">
        <v>0</v>
      </c>
      <c r="BA749" s="2">
        <v>0</v>
      </c>
      <c r="BB749" s="2">
        <f t="shared" si="201"/>
        <v>1</v>
      </c>
      <c r="BC749" s="2">
        <f t="shared" si="202"/>
        <v>0</v>
      </c>
      <c r="BD749" s="2">
        <f t="shared" si="203"/>
        <v>0</v>
      </c>
      <c r="BF749" s="5"/>
    </row>
    <row r="750" spans="7:58" x14ac:dyDescent="0.35">
      <c r="G750" s="79" t="s">
        <v>3</v>
      </c>
      <c r="H750" s="82" t="s">
        <v>128</v>
      </c>
      <c r="I750" s="79" t="s">
        <v>116</v>
      </c>
      <c r="J750" s="79" t="s">
        <v>150</v>
      </c>
      <c r="K750" s="79" t="s">
        <v>149</v>
      </c>
      <c r="L750" s="79" t="s">
        <v>149</v>
      </c>
      <c r="M750" s="2" t="s">
        <v>76</v>
      </c>
      <c r="N750" s="2">
        <v>29</v>
      </c>
      <c r="O750" s="6">
        <f t="shared" si="192"/>
        <v>0</v>
      </c>
      <c r="U750" s="2">
        <f t="shared" si="193"/>
        <v>0</v>
      </c>
      <c r="V750" s="2">
        <f t="shared" si="194"/>
        <v>0</v>
      </c>
      <c r="W750" s="2">
        <f t="shared" si="195"/>
        <v>0</v>
      </c>
      <c r="Y750" s="5"/>
      <c r="Z750" s="6">
        <f t="shared" si="196"/>
        <v>0</v>
      </c>
      <c r="AA750" s="2">
        <v>0</v>
      </c>
      <c r="AB750" s="2">
        <v>0</v>
      </c>
      <c r="AC750" s="2">
        <v>0</v>
      </c>
      <c r="AD750" s="2">
        <v>0</v>
      </c>
      <c r="AE750" s="2">
        <v>0</v>
      </c>
      <c r="AF750" s="2">
        <f t="shared" si="197"/>
        <v>0</v>
      </c>
      <c r="AG750" s="2">
        <f t="shared" si="198"/>
        <v>0</v>
      </c>
      <c r="AH750" s="2">
        <f t="shared" si="199"/>
        <v>0</v>
      </c>
      <c r="AJ750" s="5"/>
      <c r="AK750" s="2">
        <f t="shared" si="180"/>
        <v>3</v>
      </c>
      <c r="AL750" s="2">
        <v>0</v>
      </c>
      <c r="AM750" s="2">
        <v>1</v>
      </c>
      <c r="AN750" s="2">
        <v>1</v>
      </c>
      <c r="AO750" s="2">
        <v>0</v>
      </c>
      <c r="AP750" s="2">
        <v>1</v>
      </c>
      <c r="AQ750" s="2">
        <f t="shared" si="183"/>
        <v>1</v>
      </c>
      <c r="AR750" s="2">
        <f t="shared" si="184"/>
        <v>1</v>
      </c>
      <c r="AS750" s="2">
        <f t="shared" si="185"/>
        <v>1</v>
      </c>
      <c r="AV750" s="6">
        <f t="shared" si="200"/>
        <v>1</v>
      </c>
      <c r="AW750" s="2">
        <v>0</v>
      </c>
      <c r="AX750" s="2">
        <v>0</v>
      </c>
      <c r="AY750" s="2">
        <v>1</v>
      </c>
      <c r="AZ750" s="2">
        <v>0</v>
      </c>
      <c r="BA750" s="2">
        <v>0</v>
      </c>
      <c r="BB750" s="2">
        <f t="shared" si="201"/>
        <v>0</v>
      </c>
      <c r="BC750" s="2">
        <f t="shared" si="202"/>
        <v>1</v>
      </c>
      <c r="BD750" s="2">
        <f t="shared" si="203"/>
        <v>0</v>
      </c>
      <c r="BF750" s="5"/>
    </row>
    <row r="751" spans="7:58" x14ac:dyDescent="0.35">
      <c r="G751" s="79" t="s">
        <v>3</v>
      </c>
      <c r="H751" s="82" t="s">
        <v>128</v>
      </c>
      <c r="I751" s="79" t="s">
        <v>116</v>
      </c>
      <c r="J751" s="79" t="s">
        <v>150</v>
      </c>
      <c r="K751" s="79" t="s">
        <v>149</v>
      </c>
      <c r="L751" s="79" t="s">
        <v>149</v>
      </c>
      <c r="M751" s="2" t="s">
        <v>76</v>
      </c>
      <c r="N751" s="2">
        <v>30</v>
      </c>
      <c r="O751" s="6">
        <f t="shared" si="192"/>
        <v>0</v>
      </c>
      <c r="U751" s="2">
        <f t="shared" si="193"/>
        <v>0</v>
      </c>
      <c r="V751" s="2">
        <f t="shared" si="194"/>
        <v>0</v>
      </c>
      <c r="W751" s="2">
        <f t="shared" si="195"/>
        <v>0</v>
      </c>
      <c r="Y751" s="5"/>
      <c r="Z751" s="6">
        <f t="shared" si="196"/>
        <v>0</v>
      </c>
      <c r="AA751" s="2">
        <v>0</v>
      </c>
      <c r="AB751" s="2">
        <v>0</v>
      </c>
      <c r="AC751" s="2">
        <v>0</v>
      </c>
      <c r="AD751" s="2">
        <v>0</v>
      </c>
      <c r="AE751" s="2">
        <v>0</v>
      </c>
      <c r="AF751" s="2">
        <f t="shared" si="197"/>
        <v>0</v>
      </c>
      <c r="AG751" s="2">
        <f t="shared" si="198"/>
        <v>0</v>
      </c>
      <c r="AH751" s="2">
        <f t="shared" si="199"/>
        <v>0</v>
      </c>
      <c r="AJ751" s="5"/>
      <c r="AK751" s="2">
        <f t="shared" si="180"/>
        <v>3</v>
      </c>
      <c r="AL751" s="2">
        <v>1</v>
      </c>
      <c r="AM751" s="2">
        <v>0</v>
      </c>
      <c r="AN751" s="2">
        <v>1</v>
      </c>
      <c r="AO751" s="2">
        <v>0</v>
      </c>
      <c r="AP751" s="2">
        <v>1</v>
      </c>
      <c r="AQ751" s="2">
        <f t="shared" si="183"/>
        <v>1</v>
      </c>
      <c r="AR751" s="2">
        <f t="shared" si="184"/>
        <v>1</v>
      </c>
      <c r="AS751" s="2">
        <f t="shared" si="185"/>
        <v>1</v>
      </c>
      <c r="AV751" s="6">
        <f t="shared" si="200"/>
        <v>1</v>
      </c>
      <c r="AW751" s="2">
        <v>0</v>
      </c>
      <c r="AX751" s="2">
        <v>0</v>
      </c>
      <c r="AY751" s="2">
        <v>1</v>
      </c>
      <c r="AZ751" s="2">
        <v>0</v>
      </c>
      <c r="BA751" s="2">
        <v>0</v>
      </c>
      <c r="BB751" s="2">
        <f t="shared" si="201"/>
        <v>0</v>
      </c>
      <c r="BC751" s="2">
        <f t="shared" si="202"/>
        <v>1</v>
      </c>
      <c r="BD751" s="2">
        <f t="shared" si="203"/>
        <v>0</v>
      </c>
      <c r="BF751" s="5"/>
    </row>
    <row r="752" spans="7:58" x14ac:dyDescent="0.35">
      <c r="G752" s="79" t="s">
        <v>3</v>
      </c>
      <c r="H752" s="82" t="s">
        <v>128</v>
      </c>
      <c r="I752" s="79" t="s">
        <v>116</v>
      </c>
      <c r="J752" s="79" t="s">
        <v>150</v>
      </c>
      <c r="K752" s="79" t="s">
        <v>121</v>
      </c>
      <c r="L752" s="79" t="s">
        <v>121</v>
      </c>
      <c r="M752" s="2" t="s">
        <v>3</v>
      </c>
      <c r="N752" s="2">
        <v>1</v>
      </c>
      <c r="O752" s="6">
        <f t="shared" si="181"/>
        <v>18</v>
      </c>
      <c r="P752" s="2">
        <v>2</v>
      </c>
      <c r="Q752" s="2">
        <v>6</v>
      </c>
      <c r="R752" s="2">
        <v>5</v>
      </c>
      <c r="S752" s="2">
        <v>3</v>
      </c>
      <c r="T752" s="2">
        <v>2</v>
      </c>
      <c r="U752" s="2">
        <f t="shared" si="186"/>
        <v>8</v>
      </c>
      <c r="V752" s="2">
        <f t="shared" si="187"/>
        <v>5</v>
      </c>
      <c r="W752" s="2">
        <f t="shared" si="188"/>
        <v>5</v>
      </c>
      <c r="X752" s="2">
        <f>MAX(O752:O781)</f>
        <v>18</v>
      </c>
      <c r="Y752" s="5">
        <v>32</v>
      </c>
      <c r="Z752" s="6">
        <f t="shared" si="182"/>
        <v>24</v>
      </c>
      <c r="AA752" s="2">
        <v>4</v>
      </c>
      <c r="AB752" s="2">
        <v>5</v>
      </c>
      <c r="AC752" s="2">
        <v>6</v>
      </c>
      <c r="AD752" s="2">
        <v>8</v>
      </c>
      <c r="AE752" s="2">
        <v>1</v>
      </c>
      <c r="AF752" s="2">
        <f t="shared" si="189"/>
        <v>9</v>
      </c>
      <c r="AG752" s="2">
        <f t="shared" si="190"/>
        <v>6</v>
      </c>
      <c r="AH752" s="2">
        <f t="shared" si="191"/>
        <v>9</v>
      </c>
      <c r="AI752" s="2">
        <f>MAX(Z752:Z781)</f>
        <v>24</v>
      </c>
      <c r="AJ752" s="5">
        <v>61</v>
      </c>
      <c r="AK752" s="2">
        <f t="shared" si="180"/>
        <v>16</v>
      </c>
      <c r="AL752" s="2">
        <v>4</v>
      </c>
      <c r="AM752" s="2">
        <v>2</v>
      </c>
      <c r="AN752" s="2">
        <v>6</v>
      </c>
      <c r="AO752" s="2">
        <v>4</v>
      </c>
      <c r="AP752" s="2">
        <v>0</v>
      </c>
      <c r="AQ752" s="2">
        <f t="shared" si="183"/>
        <v>6</v>
      </c>
      <c r="AR752" s="2">
        <f t="shared" si="184"/>
        <v>6</v>
      </c>
      <c r="AS752" s="2">
        <f t="shared" si="185"/>
        <v>4</v>
      </c>
      <c r="AT752" s="2">
        <f>ROUND(SUM(AK752:AK781)/30,0)</f>
        <v>16</v>
      </c>
      <c r="AU752" s="2">
        <v>49</v>
      </c>
      <c r="AV752" s="6">
        <f t="shared" si="200"/>
        <v>26</v>
      </c>
      <c r="AW752" s="2">
        <v>8</v>
      </c>
      <c r="AX752" s="2">
        <v>4</v>
      </c>
      <c r="AY752" s="2">
        <v>9</v>
      </c>
      <c r="AZ752" s="2">
        <v>4</v>
      </c>
      <c r="BA752" s="2">
        <v>1</v>
      </c>
      <c r="BB752" s="2">
        <f t="shared" si="201"/>
        <v>12</v>
      </c>
      <c r="BC752" s="2">
        <f t="shared" si="202"/>
        <v>9</v>
      </c>
      <c r="BD752" s="2">
        <f t="shared" si="203"/>
        <v>5</v>
      </c>
      <c r="BE752" s="2">
        <f>ROUND(SUM(AV752:AV781)/30,0)</f>
        <v>26</v>
      </c>
      <c r="BF752" s="5">
        <v>38</v>
      </c>
    </row>
    <row r="753" spans="7:58" x14ac:dyDescent="0.35">
      <c r="G753" s="79" t="s">
        <v>3</v>
      </c>
      <c r="H753" s="82" t="s">
        <v>128</v>
      </c>
      <c r="I753" s="79" t="s">
        <v>116</v>
      </c>
      <c r="J753" s="79" t="s">
        <v>150</v>
      </c>
      <c r="K753" s="79" t="s">
        <v>121</v>
      </c>
      <c r="L753" s="79" t="s">
        <v>121</v>
      </c>
      <c r="M753" s="2" t="s">
        <v>3</v>
      </c>
      <c r="N753" s="2">
        <v>2</v>
      </c>
      <c r="O753" s="6">
        <f t="shared" si="181"/>
        <v>18</v>
      </c>
      <c r="P753" s="2">
        <v>1</v>
      </c>
      <c r="Q753" s="2">
        <v>5</v>
      </c>
      <c r="R753" s="2">
        <v>7</v>
      </c>
      <c r="S753" s="2">
        <v>3</v>
      </c>
      <c r="T753" s="2">
        <v>2</v>
      </c>
      <c r="U753" s="2">
        <f t="shared" si="186"/>
        <v>6</v>
      </c>
      <c r="V753" s="2">
        <f t="shared" si="187"/>
        <v>7</v>
      </c>
      <c r="W753" s="2">
        <f t="shared" si="188"/>
        <v>5</v>
      </c>
      <c r="Y753" s="5"/>
      <c r="Z753" s="6">
        <f t="shared" si="182"/>
        <v>24</v>
      </c>
      <c r="AA753" s="2">
        <v>2</v>
      </c>
      <c r="AB753" s="2">
        <v>2</v>
      </c>
      <c r="AC753" s="2">
        <v>8</v>
      </c>
      <c r="AD753" s="2">
        <v>5</v>
      </c>
      <c r="AE753" s="2">
        <v>7</v>
      </c>
      <c r="AF753" s="2">
        <f t="shared" si="189"/>
        <v>4</v>
      </c>
      <c r="AG753" s="2">
        <f t="shared" si="190"/>
        <v>8</v>
      </c>
      <c r="AH753" s="2">
        <f t="shared" si="191"/>
        <v>12</v>
      </c>
      <c r="AJ753" s="5"/>
      <c r="AK753" s="2">
        <f t="shared" si="180"/>
        <v>16</v>
      </c>
      <c r="AL753" s="2">
        <v>0</v>
      </c>
      <c r="AM753" s="2">
        <v>3</v>
      </c>
      <c r="AN753" s="2">
        <v>5</v>
      </c>
      <c r="AO753" s="2">
        <v>4</v>
      </c>
      <c r="AP753" s="2">
        <v>4</v>
      </c>
      <c r="AQ753" s="2">
        <f t="shared" si="183"/>
        <v>3</v>
      </c>
      <c r="AR753" s="2">
        <f t="shared" si="184"/>
        <v>5</v>
      </c>
      <c r="AS753" s="2">
        <f t="shared" si="185"/>
        <v>8</v>
      </c>
      <c r="AV753" s="6">
        <f t="shared" si="200"/>
        <v>26</v>
      </c>
      <c r="AW753" s="2">
        <v>6</v>
      </c>
      <c r="AX753" s="2">
        <v>3</v>
      </c>
      <c r="AY753" s="2">
        <v>7</v>
      </c>
      <c r="AZ753" s="2">
        <v>7</v>
      </c>
      <c r="BA753" s="2">
        <v>3</v>
      </c>
      <c r="BB753" s="2">
        <f t="shared" si="201"/>
        <v>9</v>
      </c>
      <c r="BC753" s="2">
        <f t="shared" si="202"/>
        <v>7</v>
      </c>
      <c r="BD753" s="2">
        <f t="shared" si="203"/>
        <v>10</v>
      </c>
      <c r="BF753" s="5"/>
    </row>
    <row r="754" spans="7:58" x14ac:dyDescent="0.35">
      <c r="G754" s="79" t="s">
        <v>3</v>
      </c>
      <c r="H754" s="82" t="s">
        <v>128</v>
      </c>
      <c r="I754" s="79" t="s">
        <v>116</v>
      </c>
      <c r="J754" s="79" t="s">
        <v>150</v>
      </c>
      <c r="K754" s="79" t="s">
        <v>121</v>
      </c>
      <c r="L754" s="79" t="s">
        <v>121</v>
      </c>
      <c r="M754" s="2" t="s">
        <v>3</v>
      </c>
      <c r="N754" s="2">
        <v>3</v>
      </c>
      <c r="O754" s="6">
        <f t="shared" si="181"/>
        <v>18</v>
      </c>
      <c r="P754" s="2">
        <v>5</v>
      </c>
      <c r="Q754" s="2">
        <v>6</v>
      </c>
      <c r="R754" s="2">
        <v>5</v>
      </c>
      <c r="S754" s="2">
        <v>1</v>
      </c>
      <c r="T754" s="2">
        <v>1</v>
      </c>
      <c r="U754" s="2">
        <f t="shared" si="186"/>
        <v>11</v>
      </c>
      <c r="V754" s="2">
        <f t="shared" si="187"/>
        <v>5</v>
      </c>
      <c r="W754" s="2">
        <f t="shared" si="188"/>
        <v>2</v>
      </c>
      <c r="Y754" s="5"/>
      <c r="Z754" s="6">
        <f t="shared" si="182"/>
        <v>24</v>
      </c>
      <c r="AA754" s="2">
        <v>7</v>
      </c>
      <c r="AB754" s="2">
        <v>8</v>
      </c>
      <c r="AC754" s="2">
        <v>6</v>
      </c>
      <c r="AD754" s="2">
        <v>3</v>
      </c>
      <c r="AE754" s="2">
        <v>0</v>
      </c>
      <c r="AF754" s="2">
        <f t="shared" si="189"/>
        <v>15</v>
      </c>
      <c r="AG754" s="2">
        <f t="shared" si="190"/>
        <v>6</v>
      </c>
      <c r="AH754" s="2">
        <f t="shared" si="191"/>
        <v>3</v>
      </c>
      <c r="AJ754" s="5"/>
      <c r="AK754" s="2">
        <f t="shared" si="180"/>
        <v>16</v>
      </c>
      <c r="AL754" s="2">
        <v>8</v>
      </c>
      <c r="AM754" s="2">
        <v>5</v>
      </c>
      <c r="AN754" s="2">
        <v>2</v>
      </c>
      <c r="AO754" s="2">
        <v>1</v>
      </c>
      <c r="AP754" s="2">
        <v>0</v>
      </c>
      <c r="AQ754" s="2">
        <f t="shared" si="183"/>
        <v>13</v>
      </c>
      <c r="AR754" s="2">
        <f t="shared" si="184"/>
        <v>2</v>
      </c>
      <c r="AS754" s="2">
        <f t="shared" si="185"/>
        <v>1</v>
      </c>
      <c r="AV754" s="6">
        <f t="shared" si="200"/>
        <v>26</v>
      </c>
      <c r="AW754" s="2">
        <v>13</v>
      </c>
      <c r="AX754" s="2">
        <v>6</v>
      </c>
      <c r="AY754" s="2">
        <v>5</v>
      </c>
      <c r="AZ754" s="2">
        <v>2</v>
      </c>
      <c r="BA754" s="2">
        <v>0</v>
      </c>
      <c r="BB754" s="2">
        <f t="shared" si="201"/>
        <v>19</v>
      </c>
      <c r="BC754" s="2">
        <f t="shared" si="202"/>
        <v>5</v>
      </c>
      <c r="BD754" s="2">
        <f t="shared" si="203"/>
        <v>2</v>
      </c>
      <c r="BF754" s="5"/>
    </row>
    <row r="755" spans="7:58" x14ac:dyDescent="0.35">
      <c r="G755" s="79" t="s">
        <v>3</v>
      </c>
      <c r="H755" s="82" t="s">
        <v>128</v>
      </c>
      <c r="I755" s="79" t="s">
        <v>116</v>
      </c>
      <c r="J755" s="79" t="s">
        <v>150</v>
      </c>
      <c r="K755" s="79" t="s">
        <v>121</v>
      </c>
      <c r="L755" s="79" t="s">
        <v>121</v>
      </c>
      <c r="M755" s="2" t="s">
        <v>3</v>
      </c>
      <c r="N755" s="2">
        <v>4</v>
      </c>
      <c r="O755" s="6">
        <f t="shared" si="181"/>
        <v>18</v>
      </c>
      <c r="P755" s="2">
        <v>10</v>
      </c>
      <c r="Q755" s="2">
        <v>5</v>
      </c>
      <c r="R755" s="2">
        <v>3</v>
      </c>
      <c r="S755" s="2">
        <v>0</v>
      </c>
      <c r="T755" s="2">
        <v>0</v>
      </c>
      <c r="U755" s="2">
        <f t="shared" si="186"/>
        <v>15</v>
      </c>
      <c r="V755" s="2">
        <f t="shared" si="187"/>
        <v>3</v>
      </c>
      <c r="W755" s="2">
        <f t="shared" si="188"/>
        <v>0</v>
      </c>
      <c r="Y755" s="5"/>
      <c r="Z755" s="6">
        <f t="shared" si="182"/>
        <v>24</v>
      </c>
      <c r="AA755" s="2">
        <v>11</v>
      </c>
      <c r="AB755" s="2">
        <v>10</v>
      </c>
      <c r="AC755" s="2">
        <v>3</v>
      </c>
      <c r="AD755" s="2">
        <v>0</v>
      </c>
      <c r="AE755" s="2">
        <v>0</v>
      </c>
      <c r="AF755" s="2">
        <f t="shared" si="189"/>
        <v>21</v>
      </c>
      <c r="AG755" s="2">
        <f t="shared" si="190"/>
        <v>3</v>
      </c>
      <c r="AH755" s="2">
        <f t="shared" si="191"/>
        <v>0</v>
      </c>
      <c r="AJ755" s="5"/>
      <c r="AK755" s="2">
        <f t="shared" si="180"/>
        <v>16</v>
      </c>
      <c r="AL755" s="2">
        <v>8</v>
      </c>
      <c r="AM755" s="2">
        <v>6</v>
      </c>
      <c r="AN755" s="2">
        <v>1</v>
      </c>
      <c r="AO755" s="2">
        <v>1</v>
      </c>
      <c r="AP755" s="2">
        <v>0</v>
      </c>
      <c r="AQ755" s="2">
        <f t="shared" si="183"/>
        <v>14</v>
      </c>
      <c r="AR755" s="2">
        <f t="shared" si="184"/>
        <v>1</v>
      </c>
      <c r="AS755" s="2">
        <f t="shared" si="185"/>
        <v>1</v>
      </c>
      <c r="AV755" s="6">
        <f t="shared" si="200"/>
        <v>26</v>
      </c>
      <c r="AW755" s="2">
        <v>16</v>
      </c>
      <c r="AX755" s="2">
        <v>6</v>
      </c>
      <c r="AY755" s="2">
        <v>4</v>
      </c>
      <c r="AZ755" s="2">
        <v>0</v>
      </c>
      <c r="BA755" s="2">
        <v>0</v>
      </c>
      <c r="BB755" s="2">
        <f t="shared" si="201"/>
        <v>22</v>
      </c>
      <c r="BC755" s="2">
        <f t="shared" si="202"/>
        <v>4</v>
      </c>
      <c r="BD755" s="2">
        <f t="shared" si="203"/>
        <v>0</v>
      </c>
      <c r="BF755" s="5"/>
    </row>
    <row r="756" spans="7:58" x14ac:dyDescent="0.35">
      <c r="G756" s="79" t="s">
        <v>3</v>
      </c>
      <c r="H756" s="82" t="s">
        <v>128</v>
      </c>
      <c r="I756" s="79" t="s">
        <v>116</v>
      </c>
      <c r="J756" s="79" t="s">
        <v>150</v>
      </c>
      <c r="K756" s="79" t="s">
        <v>121</v>
      </c>
      <c r="L756" s="79" t="s">
        <v>121</v>
      </c>
      <c r="M756" s="2" t="s">
        <v>3</v>
      </c>
      <c r="N756" s="2">
        <v>5</v>
      </c>
      <c r="O756" s="6">
        <f t="shared" si="181"/>
        <v>18</v>
      </c>
      <c r="P756" s="2">
        <v>5</v>
      </c>
      <c r="Q756" s="2">
        <v>8</v>
      </c>
      <c r="R756" s="2">
        <v>3</v>
      </c>
      <c r="S756" s="2">
        <v>1</v>
      </c>
      <c r="T756" s="2">
        <v>1</v>
      </c>
      <c r="U756" s="2">
        <f t="shared" si="186"/>
        <v>13</v>
      </c>
      <c r="V756" s="2">
        <f t="shared" si="187"/>
        <v>3</v>
      </c>
      <c r="W756" s="2">
        <f t="shared" si="188"/>
        <v>2</v>
      </c>
      <c r="Y756" s="5"/>
      <c r="Z756" s="6">
        <f t="shared" si="182"/>
        <v>24</v>
      </c>
      <c r="AA756" s="2">
        <v>4</v>
      </c>
      <c r="AB756" s="2">
        <v>7</v>
      </c>
      <c r="AC756" s="2">
        <v>5</v>
      </c>
      <c r="AD756" s="2">
        <v>5</v>
      </c>
      <c r="AE756" s="2">
        <v>3</v>
      </c>
      <c r="AF756" s="2">
        <f t="shared" si="189"/>
        <v>11</v>
      </c>
      <c r="AG756" s="2">
        <f t="shared" si="190"/>
        <v>5</v>
      </c>
      <c r="AH756" s="2">
        <f t="shared" si="191"/>
        <v>8</v>
      </c>
      <c r="AJ756" s="5"/>
      <c r="AK756" s="2">
        <f t="shared" si="180"/>
        <v>16</v>
      </c>
      <c r="AL756" s="2">
        <v>3</v>
      </c>
      <c r="AM756" s="2">
        <v>4</v>
      </c>
      <c r="AN756" s="2">
        <v>6</v>
      </c>
      <c r="AO756" s="2">
        <v>2</v>
      </c>
      <c r="AP756" s="2">
        <v>1</v>
      </c>
      <c r="AQ756" s="2">
        <f t="shared" si="183"/>
        <v>7</v>
      </c>
      <c r="AR756" s="2">
        <f t="shared" si="184"/>
        <v>6</v>
      </c>
      <c r="AS756" s="2">
        <f t="shared" si="185"/>
        <v>3</v>
      </c>
      <c r="AV756" s="6">
        <f t="shared" si="200"/>
        <v>26</v>
      </c>
      <c r="AW756" s="2">
        <v>10</v>
      </c>
      <c r="AX756" s="2">
        <v>6</v>
      </c>
      <c r="AY756" s="2">
        <v>8</v>
      </c>
      <c r="AZ756" s="2">
        <v>1</v>
      </c>
      <c r="BA756" s="2">
        <v>1</v>
      </c>
      <c r="BB756" s="2">
        <f t="shared" si="201"/>
        <v>16</v>
      </c>
      <c r="BC756" s="2">
        <f t="shared" si="202"/>
        <v>8</v>
      </c>
      <c r="BD756" s="2">
        <f t="shared" si="203"/>
        <v>2</v>
      </c>
      <c r="BF756" s="5"/>
    </row>
    <row r="757" spans="7:58" x14ac:dyDescent="0.35">
      <c r="G757" s="79" t="s">
        <v>3</v>
      </c>
      <c r="H757" s="82" t="s">
        <v>128</v>
      </c>
      <c r="I757" s="79" t="s">
        <v>116</v>
      </c>
      <c r="J757" s="79" t="s">
        <v>150</v>
      </c>
      <c r="K757" s="79" t="s">
        <v>121</v>
      </c>
      <c r="L757" s="79" t="s">
        <v>121</v>
      </c>
      <c r="M757" s="2" t="s">
        <v>3</v>
      </c>
      <c r="N757" s="2">
        <v>6</v>
      </c>
      <c r="O757" s="6">
        <f t="shared" si="181"/>
        <v>18</v>
      </c>
      <c r="P757" s="2">
        <v>4</v>
      </c>
      <c r="Q757" s="2">
        <v>2</v>
      </c>
      <c r="R757" s="2">
        <v>5</v>
      </c>
      <c r="S757" s="2">
        <v>5</v>
      </c>
      <c r="T757" s="2">
        <v>2</v>
      </c>
      <c r="U757" s="2">
        <f t="shared" si="186"/>
        <v>6</v>
      </c>
      <c r="V757" s="2">
        <f t="shared" si="187"/>
        <v>5</v>
      </c>
      <c r="W757" s="2">
        <f t="shared" si="188"/>
        <v>7</v>
      </c>
      <c r="Y757" s="5"/>
      <c r="Z757" s="6">
        <f t="shared" si="182"/>
        <v>24</v>
      </c>
      <c r="AA757" s="2">
        <v>1</v>
      </c>
      <c r="AB757" s="2">
        <v>5</v>
      </c>
      <c r="AC757" s="2">
        <v>8</v>
      </c>
      <c r="AD757" s="2">
        <v>6</v>
      </c>
      <c r="AE757" s="2">
        <v>4</v>
      </c>
      <c r="AF757" s="2">
        <f t="shared" si="189"/>
        <v>6</v>
      </c>
      <c r="AG757" s="2">
        <f t="shared" si="190"/>
        <v>8</v>
      </c>
      <c r="AH757" s="2">
        <f t="shared" si="191"/>
        <v>10</v>
      </c>
      <c r="AJ757" s="5"/>
      <c r="AK757" s="2">
        <f t="shared" si="180"/>
        <v>16</v>
      </c>
      <c r="AL757" s="2">
        <v>3</v>
      </c>
      <c r="AM757" s="2">
        <v>4</v>
      </c>
      <c r="AN757" s="2">
        <v>1</v>
      </c>
      <c r="AO757" s="2">
        <v>3</v>
      </c>
      <c r="AP757" s="2">
        <v>5</v>
      </c>
      <c r="AQ757" s="2">
        <f t="shared" si="183"/>
        <v>7</v>
      </c>
      <c r="AR757" s="2">
        <f t="shared" si="184"/>
        <v>1</v>
      </c>
      <c r="AS757" s="2">
        <f t="shared" si="185"/>
        <v>8</v>
      </c>
      <c r="AV757" s="6">
        <f t="shared" si="200"/>
        <v>26</v>
      </c>
      <c r="AW757" s="2">
        <v>8</v>
      </c>
      <c r="AX757" s="2">
        <v>4</v>
      </c>
      <c r="AY757" s="2">
        <v>7</v>
      </c>
      <c r="AZ757" s="2">
        <v>4</v>
      </c>
      <c r="BA757" s="2">
        <v>3</v>
      </c>
      <c r="BB757" s="2">
        <f t="shared" si="201"/>
        <v>12</v>
      </c>
      <c r="BC757" s="2">
        <f t="shared" si="202"/>
        <v>7</v>
      </c>
      <c r="BD757" s="2">
        <f t="shared" si="203"/>
        <v>7</v>
      </c>
      <c r="BF757" s="5"/>
    </row>
    <row r="758" spans="7:58" x14ac:dyDescent="0.35">
      <c r="G758" s="79" t="s">
        <v>3</v>
      </c>
      <c r="H758" s="82" t="s">
        <v>128</v>
      </c>
      <c r="I758" s="79" t="s">
        <v>116</v>
      </c>
      <c r="J758" s="79" t="s">
        <v>150</v>
      </c>
      <c r="K758" s="79" t="s">
        <v>121</v>
      </c>
      <c r="L758" s="79" t="s">
        <v>121</v>
      </c>
      <c r="M758" s="2" t="s">
        <v>3</v>
      </c>
      <c r="N758" s="2">
        <v>7</v>
      </c>
      <c r="O758" s="6">
        <f t="shared" si="181"/>
        <v>18</v>
      </c>
      <c r="P758" s="2">
        <v>10</v>
      </c>
      <c r="Q758" s="2">
        <v>2</v>
      </c>
      <c r="R758" s="2">
        <v>5</v>
      </c>
      <c r="S758" s="2">
        <v>1</v>
      </c>
      <c r="T758" s="2">
        <v>0</v>
      </c>
      <c r="U758" s="2">
        <f t="shared" si="186"/>
        <v>12</v>
      </c>
      <c r="V758" s="2">
        <f t="shared" si="187"/>
        <v>5</v>
      </c>
      <c r="W758" s="2">
        <f t="shared" si="188"/>
        <v>1</v>
      </c>
      <c r="Y758" s="5"/>
      <c r="Z758" s="6">
        <f t="shared" si="182"/>
        <v>24</v>
      </c>
      <c r="AA758" s="2">
        <v>6</v>
      </c>
      <c r="AB758" s="2">
        <v>7</v>
      </c>
      <c r="AC758" s="2">
        <v>7</v>
      </c>
      <c r="AD758" s="2">
        <v>2</v>
      </c>
      <c r="AE758" s="2">
        <v>2</v>
      </c>
      <c r="AF758" s="2">
        <f t="shared" si="189"/>
        <v>13</v>
      </c>
      <c r="AG758" s="2">
        <f t="shared" si="190"/>
        <v>7</v>
      </c>
      <c r="AH758" s="2">
        <f t="shared" si="191"/>
        <v>4</v>
      </c>
      <c r="AJ758" s="5"/>
      <c r="AK758" s="2">
        <f t="shared" si="180"/>
        <v>16</v>
      </c>
      <c r="AL758" s="2">
        <v>9</v>
      </c>
      <c r="AM758" s="2">
        <v>3</v>
      </c>
      <c r="AN758" s="2">
        <v>1</v>
      </c>
      <c r="AO758" s="2">
        <v>2</v>
      </c>
      <c r="AP758" s="2">
        <v>1</v>
      </c>
      <c r="AQ758" s="2">
        <f t="shared" si="183"/>
        <v>12</v>
      </c>
      <c r="AR758" s="2">
        <f t="shared" si="184"/>
        <v>1</v>
      </c>
      <c r="AS758" s="2">
        <f t="shared" si="185"/>
        <v>3</v>
      </c>
      <c r="AV758" s="6">
        <f t="shared" si="200"/>
        <v>26</v>
      </c>
      <c r="AW758" s="2">
        <v>19</v>
      </c>
      <c r="AX758" s="2">
        <v>2</v>
      </c>
      <c r="AY758" s="2">
        <v>2</v>
      </c>
      <c r="AZ758" s="2">
        <v>3</v>
      </c>
      <c r="BA758" s="2">
        <v>0</v>
      </c>
      <c r="BB758" s="2">
        <f t="shared" si="201"/>
        <v>21</v>
      </c>
      <c r="BC758" s="2">
        <f t="shared" si="202"/>
        <v>2</v>
      </c>
      <c r="BD758" s="2">
        <f t="shared" si="203"/>
        <v>3</v>
      </c>
      <c r="BF758" s="5"/>
    </row>
    <row r="759" spans="7:58" x14ac:dyDescent="0.35">
      <c r="G759" s="79" t="s">
        <v>3</v>
      </c>
      <c r="H759" s="82" t="s">
        <v>128</v>
      </c>
      <c r="I759" s="79" t="s">
        <v>116</v>
      </c>
      <c r="J759" s="79" t="s">
        <v>150</v>
      </c>
      <c r="K759" s="79" t="s">
        <v>121</v>
      </c>
      <c r="L759" s="79" t="s">
        <v>121</v>
      </c>
      <c r="M759" s="2" t="s">
        <v>3</v>
      </c>
      <c r="N759" s="2">
        <v>8</v>
      </c>
      <c r="O759" s="6">
        <f t="shared" si="181"/>
        <v>18</v>
      </c>
      <c r="P759" s="2">
        <v>1</v>
      </c>
      <c r="Q759" s="2">
        <v>3</v>
      </c>
      <c r="R759" s="2">
        <v>4</v>
      </c>
      <c r="S759" s="2">
        <v>4</v>
      </c>
      <c r="T759" s="2">
        <v>6</v>
      </c>
      <c r="U759" s="2">
        <f t="shared" si="186"/>
        <v>4</v>
      </c>
      <c r="V759" s="2">
        <f t="shared" si="187"/>
        <v>4</v>
      </c>
      <c r="W759" s="2">
        <f t="shared" si="188"/>
        <v>10</v>
      </c>
      <c r="Y759" s="5"/>
      <c r="Z759" s="6">
        <f t="shared" si="182"/>
        <v>24</v>
      </c>
      <c r="AA759" s="2">
        <v>1</v>
      </c>
      <c r="AB759" s="2">
        <v>6</v>
      </c>
      <c r="AC759" s="2">
        <v>5</v>
      </c>
      <c r="AD759" s="2">
        <v>5</v>
      </c>
      <c r="AE759" s="2">
        <v>7</v>
      </c>
      <c r="AF759" s="2">
        <f t="shared" si="189"/>
        <v>7</v>
      </c>
      <c r="AG759" s="2">
        <f t="shared" si="190"/>
        <v>5</v>
      </c>
      <c r="AH759" s="2">
        <f t="shared" si="191"/>
        <v>12</v>
      </c>
      <c r="AJ759" s="5"/>
      <c r="AK759" s="2">
        <f t="shared" si="180"/>
        <v>16</v>
      </c>
      <c r="AL759" s="2">
        <v>1</v>
      </c>
      <c r="AM759" s="2">
        <v>4</v>
      </c>
      <c r="AN759" s="2">
        <v>1</v>
      </c>
      <c r="AO759" s="2">
        <v>4</v>
      </c>
      <c r="AP759" s="2">
        <v>6</v>
      </c>
      <c r="AQ759" s="2">
        <f t="shared" si="183"/>
        <v>5</v>
      </c>
      <c r="AR759" s="2">
        <f t="shared" si="184"/>
        <v>1</v>
      </c>
      <c r="AS759" s="2">
        <f t="shared" si="185"/>
        <v>10</v>
      </c>
      <c r="AV759" s="6">
        <f t="shared" si="200"/>
        <v>26</v>
      </c>
      <c r="AW759" s="2">
        <v>6</v>
      </c>
      <c r="AX759" s="2">
        <v>4</v>
      </c>
      <c r="AY759" s="2">
        <v>4</v>
      </c>
      <c r="AZ759" s="2">
        <v>8</v>
      </c>
      <c r="BA759" s="2">
        <v>4</v>
      </c>
      <c r="BB759" s="2">
        <f t="shared" si="201"/>
        <v>10</v>
      </c>
      <c r="BC759" s="2">
        <f t="shared" si="202"/>
        <v>4</v>
      </c>
      <c r="BD759" s="2">
        <f t="shared" si="203"/>
        <v>12</v>
      </c>
      <c r="BF759" s="5"/>
    </row>
    <row r="760" spans="7:58" x14ac:dyDescent="0.35">
      <c r="G760" s="79" t="s">
        <v>3</v>
      </c>
      <c r="H760" s="82" t="s">
        <v>128</v>
      </c>
      <c r="I760" s="79" t="s">
        <v>116</v>
      </c>
      <c r="J760" s="79" t="s">
        <v>150</v>
      </c>
      <c r="K760" s="79" t="s">
        <v>121</v>
      </c>
      <c r="L760" s="79" t="s">
        <v>121</v>
      </c>
      <c r="M760" s="2" t="s">
        <v>3</v>
      </c>
      <c r="N760" s="2">
        <v>9</v>
      </c>
      <c r="O760" s="6">
        <f t="shared" si="181"/>
        <v>18</v>
      </c>
      <c r="P760" s="2">
        <v>1</v>
      </c>
      <c r="Q760" s="2">
        <v>5</v>
      </c>
      <c r="R760" s="2">
        <v>1</v>
      </c>
      <c r="S760" s="2">
        <v>6</v>
      </c>
      <c r="T760" s="2">
        <v>5</v>
      </c>
      <c r="U760" s="2">
        <f t="shared" si="186"/>
        <v>6</v>
      </c>
      <c r="V760" s="2">
        <f t="shared" si="187"/>
        <v>1</v>
      </c>
      <c r="W760" s="2">
        <f t="shared" si="188"/>
        <v>11</v>
      </c>
      <c r="Y760" s="5"/>
      <c r="Z760" s="6">
        <f t="shared" si="182"/>
        <v>24</v>
      </c>
      <c r="AA760" s="2">
        <v>1</v>
      </c>
      <c r="AB760" s="2">
        <v>4</v>
      </c>
      <c r="AC760" s="2">
        <v>5</v>
      </c>
      <c r="AD760" s="2">
        <v>2</v>
      </c>
      <c r="AE760" s="2">
        <v>12</v>
      </c>
      <c r="AF760" s="2">
        <f t="shared" si="189"/>
        <v>5</v>
      </c>
      <c r="AG760" s="2">
        <f t="shared" si="190"/>
        <v>5</v>
      </c>
      <c r="AH760" s="2">
        <f t="shared" si="191"/>
        <v>14</v>
      </c>
      <c r="AJ760" s="5"/>
      <c r="AK760" s="2">
        <f t="shared" si="180"/>
        <v>16</v>
      </c>
      <c r="AL760" s="2">
        <v>1</v>
      </c>
      <c r="AM760" s="2">
        <v>2</v>
      </c>
      <c r="AN760" s="2">
        <v>3</v>
      </c>
      <c r="AO760" s="2">
        <v>1</v>
      </c>
      <c r="AP760" s="2">
        <v>9</v>
      </c>
      <c r="AQ760" s="2">
        <f t="shared" si="183"/>
        <v>3</v>
      </c>
      <c r="AR760" s="2">
        <f t="shared" si="184"/>
        <v>3</v>
      </c>
      <c r="AS760" s="2">
        <f t="shared" si="185"/>
        <v>10</v>
      </c>
      <c r="AV760" s="6">
        <f t="shared" si="200"/>
        <v>26</v>
      </c>
      <c r="AW760" s="2">
        <v>6</v>
      </c>
      <c r="AX760" s="2">
        <v>2</v>
      </c>
      <c r="AY760" s="2">
        <v>3</v>
      </c>
      <c r="AZ760" s="2">
        <v>5</v>
      </c>
      <c r="BA760" s="2">
        <v>10</v>
      </c>
      <c r="BB760" s="2">
        <f t="shared" si="201"/>
        <v>8</v>
      </c>
      <c r="BC760" s="2">
        <f t="shared" si="202"/>
        <v>3</v>
      </c>
      <c r="BD760" s="2">
        <f t="shared" si="203"/>
        <v>15</v>
      </c>
      <c r="BF760" s="5"/>
    </row>
    <row r="761" spans="7:58" x14ac:dyDescent="0.35">
      <c r="G761" s="79" t="s">
        <v>3</v>
      </c>
      <c r="H761" s="82" t="s">
        <v>128</v>
      </c>
      <c r="I761" s="79" t="s">
        <v>116</v>
      </c>
      <c r="J761" s="79" t="s">
        <v>150</v>
      </c>
      <c r="K761" s="79" t="s">
        <v>121</v>
      </c>
      <c r="L761" s="79" t="s">
        <v>121</v>
      </c>
      <c r="M761" s="2" t="s">
        <v>67</v>
      </c>
      <c r="N761" s="2">
        <v>10</v>
      </c>
      <c r="O761" s="6">
        <f t="shared" si="181"/>
        <v>18</v>
      </c>
      <c r="P761" s="2">
        <v>5</v>
      </c>
      <c r="Q761" s="2">
        <v>5</v>
      </c>
      <c r="R761" s="2">
        <v>4</v>
      </c>
      <c r="S761" s="2">
        <v>2</v>
      </c>
      <c r="T761" s="2">
        <v>2</v>
      </c>
      <c r="U761" s="2">
        <f t="shared" si="186"/>
        <v>10</v>
      </c>
      <c r="V761" s="2">
        <f t="shared" si="187"/>
        <v>4</v>
      </c>
      <c r="W761" s="2">
        <f t="shared" si="188"/>
        <v>4</v>
      </c>
      <c r="Y761" s="5"/>
      <c r="Z761" s="6">
        <f t="shared" si="182"/>
        <v>24</v>
      </c>
      <c r="AA761" s="2">
        <v>10</v>
      </c>
      <c r="AB761" s="2">
        <v>8</v>
      </c>
      <c r="AC761" s="2">
        <v>3</v>
      </c>
      <c r="AD761" s="2">
        <v>2</v>
      </c>
      <c r="AE761" s="2">
        <v>1</v>
      </c>
      <c r="AF761" s="2">
        <f t="shared" si="189"/>
        <v>18</v>
      </c>
      <c r="AG761" s="2">
        <f t="shared" si="190"/>
        <v>3</v>
      </c>
      <c r="AH761" s="2">
        <f t="shared" si="191"/>
        <v>3</v>
      </c>
      <c r="AJ761" s="5"/>
      <c r="AK761" s="2">
        <f t="shared" ref="AK761:AK781" si="204">SUM(AQ761:AS761)</f>
        <v>16</v>
      </c>
      <c r="AL761" s="2">
        <v>7</v>
      </c>
      <c r="AM761" s="2">
        <v>2</v>
      </c>
      <c r="AN761" s="2">
        <v>6</v>
      </c>
      <c r="AO761" s="2">
        <v>1</v>
      </c>
      <c r="AP761" s="2">
        <v>0</v>
      </c>
      <c r="AQ761" s="2">
        <f t="shared" si="183"/>
        <v>9</v>
      </c>
      <c r="AR761" s="2">
        <f t="shared" si="184"/>
        <v>6</v>
      </c>
      <c r="AS761" s="2">
        <f t="shared" si="185"/>
        <v>1</v>
      </c>
      <c r="AV761" s="6">
        <f t="shared" si="200"/>
        <v>26</v>
      </c>
      <c r="AW761" s="2">
        <v>14</v>
      </c>
      <c r="AX761" s="2">
        <v>1</v>
      </c>
      <c r="AY761" s="2">
        <v>5</v>
      </c>
      <c r="AZ761" s="2">
        <v>3</v>
      </c>
      <c r="BA761" s="2">
        <v>3</v>
      </c>
      <c r="BB761" s="2">
        <f t="shared" si="201"/>
        <v>15</v>
      </c>
      <c r="BC761" s="2">
        <f t="shared" si="202"/>
        <v>5</v>
      </c>
      <c r="BD761" s="2">
        <f t="shared" si="203"/>
        <v>6</v>
      </c>
      <c r="BF761" s="5"/>
    </row>
    <row r="762" spans="7:58" x14ac:dyDescent="0.35">
      <c r="G762" s="79" t="s">
        <v>3</v>
      </c>
      <c r="H762" s="82" t="s">
        <v>128</v>
      </c>
      <c r="I762" s="79" t="s">
        <v>116</v>
      </c>
      <c r="J762" s="79" t="s">
        <v>150</v>
      </c>
      <c r="K762" s="79" t="s">
        <v>121</v>
      </c>
      <c r="L762" s="79" t="s">
        <v>121</v>
      </c>
      <c r="M762" s="2" t="s">
        <v>67</v>
      </c>
      <c r="N762" s="2">
        <v>11</v>
      </c>
      <c r="O762" s="6">
        <f t="shared" si="181"/>
        <v>18</v>
      </c>
      <c r="P762" s="2">
        <v>4</v>
      </c>
      <c r="Q762" s="2">
        <v>8</v>
      </c>
      <c r="R762" s="2">
        <v>5</v>
      </c>
      <c r="S762" s="2">
        <v>0</v>
      </c>
      <c r="T762" s="2">
        <v>1</v>
      </c>
      <c r="U762" s="2">
        <f t="shared" si="186"/>
        <v>12</v>
      </c>
      <c r="V762" s="2">
        <f t="shared" si="187"/>
        <v>5</v>
      </c>
      <c r="W762" s="2">
        <f t="shared" si="188"/>
        <v>1</v>
      </c>
      <c r="Y762" s="5"/>
      <c r="Z762" s="6">
        <f t="shared" si="182"/>
        <v>24</v>
      </c>
      <c r="AA762" s="2">
        <v>3</v>
      </c>
      <c r="AB762" s="2">
        <v>9</v>
      </c>
      <c r="AC762" s="2">
        <v>8</v>
      </c>
      <c r="AD762" s="2">
        <v>3</v>
      </c>
      <c r="AE762" s="2">
        <v>1</v>
      </c>
      <c r="AF762" s="2">
        <f t="shared" si="189"/>
        <v>12</v>
      </c>
      <c r="AG762" s="2">
        <f t="shared" si="190"/>
        <v>8</v>
      </c>
      <c r="AH762" s="2">
        <f t="shared" si="191"/>
        <v>4</v>
      </c>
      <c r="AJ762" s="5"/>
      <c r="AK762" s="2">
        <f t="shared" si="204"/>
        <v>16</v>
      </c>
      <c r="AL762" s="2">
        <v>2</v>
      </c>
      <c r="AM762" s="2">
        <v>3</v>
      </c>
      <c r="AN762" s="2">
        <v>8</v>
      </c>
      <c r="AO762" s="2">
        <v>1</v>
      </c>
      <c r="AP762" s="2">
        <v>2</v>
      </c>
      <c r="AQ762" s="2">
        <f t="shared" ref="AQ762:AQ781" si="205">AL762+AM762</f>
        <v>5</v>
      </c>
      <c r="AR762" s="2">
        <f t="shared" ref="AR762:AR781" si="206">AN762</f>
        <v>8</v>
      </c>
      <c r="AS762" s="2">
        <f t="shared" ref="AS762:AS781" si="207">AO762+AP762</f>
        <v>3</v>
      </c>
      <c r="AV762" s="6">
        <f t="shared" si="200"/>
        <v>26</v>
      </c>
      <c r="AW762" s="2">
        <v>12</v>
      </c>
      <c r="AX762" s="2">
        <v>5</v>
      </c>
      <c r="AY762" s="2">
        <v>5</v>
      </c>
      <c r="AZ762" s="2">
        <v>3</v>
      </c>
      <c r="BA762" s="2">
        <v>1</v>
      </c>
      <c r="BB762" s="2">
        <f t="shared" si="201"/>
        <v>17</v>
      </c>
      <c r="BC762" s="2">
        <f t="shared" si="202"/>
        <v>5</v>
      </c>
      <c r="BD762" s="2">
        <f t="shared" si="203"/>
        <v>4</v>
      </c>
      <c r="BF762" s="5"/>
    </row>
    <row r="763" spans="7:58" x14ac:dyDescent="0.35">
      <c r="G763" s="79" t="s">
        <v>3</v>
      </c>
      <c r="H763" s="82" t="s">
        <v>128</v>
      </c>
      <c r="I763" s="79" t="s">
        <v>116</v>
      </c>
      <c r="J763" s="79" t="s">
        <v>150</v>
      </c>
      <c r="K763" s="79" t="s">
        <v>121</v>
      </c>
      <c r="L763" s="79" t="s">
        <v>121</v>
      </c>
      <c r="M763" s="2" t="s">
        <v>67</v>
      </c>
      <c r="N763" s="2">
        <v>12</v>
      </c>
      <c r="O763" s="6">
        <f t="shared" si="181"/>
        <v>18</v>
      </c>
      <c r="P763" s="2">
        <v>1</v>
      </c>
      <c r="Q763" s="2">
        <v>6</v>
      </c>
      <c r="R763" s="2">
        <v>4</v>
      </c>
      <c r="S763" s="2">
        <v>1</v>
      </c>
      <c r="T763" s="2">
        <v>6</v>
      </c>
      <c r="U763" s="2">
        <f t="shared" si="186"/>
        <v>7</v>
      </c>
      <c r="V763" s="2">
        <f t="shared" si="187"/>
        <v>4</v>
      </c>
      <c r="W763" s="2">
        <f t="shared" si="188"/>
        <v>7</v>
      </c>
      <c r="Y763" s="5"/>
      <c r="Z763" s="6">
        <f t="shared" si="182"/>
        <v>24</v>
      </c>
      <c r="AA763" s="2">
        <v>2</v>
      </c>
      <c r="AB763" s="2">
        <v>7</v>
      </c>
      <c r="AC763" s="2">
        <v>10</v>
      </c>
      <c r="AD763" s="2">
        <v>2</v>
      </c>
      <c r="AE763" s="2">
        <v>3</v>
      </c>
      <c r="AF763" s="2">
        <f t="shared" si="189"/>
        <v>9</v>
      </c>
      <c r="AG763" s="2">
        <f t="shared" si="190"/>
        <v>10</v>
      </c>
      <c r="AH763" s="2">
        <f t="shared" si="191"/>
        <v>5</v>
      </c>
      <c r="AJ763" s="5"/>
      <c r="AK763" s="2">
        <f t="shared" si="204"/>
        <v>16</v>
      </c>
      <c r="AL763" s="2">
        <v>2</v>
      </c>
      <c r="AM763" s="2">
        <v>7</v>
      </c>
      <c r="AN763" s="2">
        <v>3</v>
      </c>
      <c r="AO763" s="2">
        <v>1</v>
      </c>
      <c r="AP763" s="2">
        <v>3</v>
      </c>
      <c r="AQ763" s="2">
        <f t="shared" si="205"/>
        <v>9</v>
      </c>
      <c r="AR763" s="2">
        <f t="shared" si="206"/>
        <v>3</v>
      </c>
      <c r="AS763" s="2">
        <f t="shared" si="207"/>
        <v>4</v>
      </c>
      <c r="AV763" s="6">
        <f t="shared" si="200"/>
        <v>26</v>
      </c>
      <c r="AW763" s="2">
        <v>7</v>
      </c>
      <c r="AX763" s="2">
        <v>5</v>
      </c>
      <c r="AY763" s="2">
        <v>5</v>
      </c>
      <c r="AZ763" s="2">
        <v>4</v>
      </c>
      <c r="BA763" s="2">
        <v>5</v>
      </c>
      <c r="BB763" s="2">
        <f t="shared" si="201"/>
        <v>12</v>
      </c>
      <c r="BC763" s="2">
        <f t="shared" si="202"/>
        <v>5</v>
      </c>
      <c r="BD763" s="2">
        <f t="shared" si="203"/>
        <v>9</v>
      </c>
      <c r="BF763" s="5"/>
    </row>
    <row r="764" spans="7:58" x14ac:dyDescent="0.35">
      <c r="G764" s="79" t="s">
        <v>3</v>
      </c>
      <c r="H764" s="82" t="s">
        <v>128</v>
      </c>
      <c r="I764" s="79" t="s">
        <v>116</v>
      </c>
      <c r="J764" s="79" t="s">
        <v>150</v>
      </c>
      <c r="K764" s="79" t="s">
        <v>121</v>
      </c>
      <c r="L764" s="79" t="s">
        <v>121</v>
      </c>
      <c r="M764" s="2" t="s">
        <v>67</v>
      </c>
      <c r="N764" s="2">
        <v>13</v>
      </c>
      <c r="O764" s="6">
        <f t="shared" si="181"/>
        <v>18</v>
      </c>
      <c r="P764" s="2">
        <v>1</v>
      </c>
      <c r="Q764" s="2">
        <v>2</v>
      </c>
      <c r="R764" s="2">
        <v>3</v>
      </c>
      <c r="S764" s="2">
        <v>2</v>
      </c>
      <c r="T764" s="2">
        <v>10</v>
      </c>
      <c r="U764" s="2">
        <f t="shared" si="186"/>
        <v>3</v>
      </c>
      <c r="V764" s="2">
        <f t="shared" si="187"/>
        <v>3</v>
      </c>
      <c r="W764" s="2">
        <f t="shared" si="188"/>
        <v>12</v>
      </c>
      <c r="Y764" s="5"/>
      <c r="Z764" s="6">
        <f t="shared" si="182"/>
        <v>24</v>
      </c>
      <c r="AA764" s="2">
        <v>2</v>
      </c>
      <c r="AB764" s="2">
        <v>5</v>
      </c>
      <c r="AC764" s="2">
        <v>6</v>
      </c>
      <c r="AD764" s="2">
        <v>6</v>
      </c>
      <c r="AE764" s="2">
        <v>5</v>
      </c>
      <c r="AF764" s="2">
        <f t="shared" si="189"/>
        <v>7</v>
      </c>
      <c r="AG764" s="2">
        <f t="shared" si="190"/>
        <v>6</v>
      </c>
      <c r="AH764" s="2">
        <f t="shared" si="191"/>
        <v>11</v>
      </c>
      <c r="AJ764" s="5"/>
      <c r="AK764" s="2">
        <f t="shared" si="204"/>
        <v>16</v>
      </c>
      <c r="AL764" s="2">
        <v>3</v>
      </c>
      <c r="AM764" s="2">
        <v>3</v>
      </c>
      <c r="AN764" s="2">
        <v>3</v>
      </c>
      <c r="AO764" s="2">
        <v>4</v>
      </c>
      <c r="AP764" s="2">
        <v>3</v>
      </c>
      <c r="AQ764" s="2">
        <f t="shared" si="205"/>
        <v>6</v>
      </c>
      <c r="AR764" s="2">
        <f t="shared" si="206"/>
        <v>3</v>
      </c>
      <c r="AS764" s="2">
        <f t="shared" si="207"/>
        <v>7</v>
      </c>
      <c r="AV764" s="6">
        <f t="shared" si="200"/>
        <v>26</v>
      </c>
      <c r="AW764" s="2">
        <v>6</v>
      </c>
      <c r="AX764" s="2">
        <v>3</v>
      </c>
      <c r="AY764" s="2">
        <v>5</v>
      </c>
      <c r="AZ764" s="2">
        <v>5</v>
      </c>
      <c r="BA764" s="2">
        <v>7</v>
      </c>
      <c r="BB764" s="2">
        <f t="shared" si="201"/>
        <v>9</v>
      </c>
      <c r="BC764" s="2">
        <f t="shared" si="202"/>
        <v>5</v>
      </c>
      <c r="BD764" s="2">
        <f t="shared" si="203"/>
        <v>12</v>
      </c>
      <c r="BF764" s="5"/>
    </row>
    <row r="765" spans="7:58" x14ac:dyDescent="0.35">
      <c r="G765" s="79" t="s">
        <v>3</v>
      </c>
      <c r="H765" s="82" t="s">
        <v>128</v>
      </c>
      <c r="I765" s="79" t="s">
        <v>116</v>
      </c>
      <c r="J765" s="79" t="s">
        <v>150</v>
      </c>
      <c r="K765" s="79" t="s">
        <v>121</v>
      </c>
      <c r="L765" s="79" t="s">
        <v>121</v>
      </c>
      <c r="M765" s="2" t="s">
        <v>67</v>
      </c>
      <c r="N765" s="2">
        <v>14</v>
      </c>
      <c r="O765" s="6">
        <f t="shared" si="181"/>
        <v>18</v>
      </c>
      <c r="P765" s="2">
        <v>1</v>
      </c>
      <c r="Q765" s="2">
        <v>1</v>
      </c>
      <c r="R765" s="2">
        <v>5</v>
      </c>
      <c r="S765" s="2">
        <v>3</v>
      </c>
      <c r="T765" s="2">
        <v>8</v>
      </c>
      <c r="U765" s="2">
        <f t="shared" si="186"/>
        <v>2</v>
      </c>
      <c r="V765" s="2">
        <f t="shared" si="187"/>
        <v>5</v>
      </c>
      <c r="W765" s="2">
        <f t="shared" si="188"/>
        <v>11</v>
      </c>
      <c r="Y765" s="5"/>
      <c r="Z765" s="6">
        <f t="shared" si="182"/>
        <v>24</v>
      </c>
      <c r="AA765" s="2">
        <v>2</v>
      </c>
      <c r="AB765" s="2">
        <v>4</v>
      </c>
      <c r="AC765" s="2">
        <v>8</v>
      </c>
      <c r="AD765" s="2">
        <v>3</v>
      </c>
      <c r="AE765" s="2">
        <v>7</v>
      </c>
      <c r="AF765" s="2">
        <f t="shared" si="189"/>
        <v>6</v>
      </c>
      <c r="AG765" s="2">
        <f t="shared" si="190"/>
        <v>8</v>
      </c>
      <c r="AH765" s="2">
        <f t="shared" si="191"/>
        <v>10</v>
      </c>
      <c r="AJ765" s="5"/>
      <c r="AK765" s="2">
        <f t="shared" si="204"/>
        <v>16</v>
      </c>
      <c r="AL765" s="2">
        <v>1</v>
      </c>
      <c r="AM765" s="2">
        <v>5</v>
      </c>
      <c r="AN765" s="2">
        <v>2</v>
      </c>
      <c r="AO765" s="2">
        <v>3</v>
      </c>
      <c r="AP765" s="2">
        <v>5</v>
      </c>
      <c r="AQ765" s="2">
        <f t="shared" si="205"/>
        <v>6</v>
      </c>
      <c r="AR765" s="2">
        <f t="shared" si="206"/>
        <v>2</v>
      </c>
      <c r="AS765" s="2">
        <f t="shared" si="207"/>
        <v>8</v>
      </c>
      <c r="AV765" s="6">
        <f t="shared" si="200"/>
        <v>26</v>
      </c>
      <c r="AW765" s="2">
        <v>6</v>
      </c>
      <c r="AX765" s="2">
        <v>3</v>
      </c>
      <c r="AY765" s="2">
        <v>8</v>
      </c>
      <c r="AZ765" s="2">
        <v>2</v>
      </c>
      <c r="BA765" s="2">
        <v>7</v>
      </c>
      <c r="BB765" s="2">
        <f t="shared" si="201"/>
        <v>9</v>
      </c>
      <c r="BC765" s="2">
        <f t="shared" si="202"/>
        <v>8</v>
      </c>
      <c r="BD765" s="2">
        <f t="shared" si="203"/>
        <v>9</v>
      </c>
      <c r="BF765" s="5"/>
    </row>
    <row r="766" spans="7:58" x14ac:dyDescent="0.35">
      <c r="G766" s="79" t="s">
        <v>3</v>
      </c>
      <c r="H766" s="82" t="s">
        <v>128</v>
      </c>
      <c r="I766" s="79" t="s">
        <v>116</v>
      </c>
      <c r="J766" s="79" t="s">
        <v>150</v>
      </c>
      <c r="K766" s="79" t="s">
        <v>121</v>
      </c>
      <c r="L766" s="79" t="s">
        <v>121</v>
      </c>
      <c r="M766" s="2" t="s">
        <v>67</v>
      </c>
      <c r="N766" s="2">
        <v>15</v>
      </c>
      <c r="O766" s="6">
        <f t="shared" si="181"/>
        <v>18</v>
      </c>
      <c r="P766" s="2">
        <v>3</v>
      </c>
      <c r="Q766" s="2">
        <v>3</v>
      </c>
      <c r="R766" s="2">
        <v>2</v>
      </c>
      <c r="S766" s="2">
        <v>5</v>
      </c>
      <c r="T766" s="2">
        <v>5</v>
      </c>
      <c r="U766" s="2">
        <f t="shared" si="186"/>
        <v>6</v>
      </c>
      <c r="V766" s="2">
        <f t="shared" si="187"/>
        <v>2</v>
      </c>
      <c r="W766" s="2">
        <f t="shared" si="188"/>
        <v>10</v>
      </c>
      <c r="Y766" s="5"/>
      <c r="Z766" s="6">
        <f t="shared" si="182"/>
        <v>24</v>
      </c>
      <c r="AA766" s="2">
        <v>4</v>
      </c>
      <c r="AB766" s="2">
        <v>8</v>
      </c>
      <c r="AC766" s="2">
        <v>3</v>
      </c>
      <c r="AD766" s="2">
        <v>3</v>
      </c>
      <c r="AE766" s="2">
        <v>6</v>
      </c>
      <c r="AF766" s="2">
        <f t="shared" si="189"/>
        <v>12</v>
      </c>
      <c r="AG766" s="2">
        <f t="shared" si="190"/>
        <v>3</v>
      </c>
      <c r="AH766" s="2">
        <f t="shared" si="191"/>
        <v>9</v>
      </c>
      <c r="AJ766" s="5"/>
      <c r="AK766" s="2">
        <f t="shared" si="204"/>
        <v>16</v>
      </c>
      <c r="AL766" s="2">
        <v>4</v>
      </c>
      <c r="AM766" s="2">
        <v>3</v>
      </c>
      <c r="AN766" s="2">
        <v>4</v>
      </c>
      <c r="AO766" s="2">
        <v>1</v>
      </c>
      <c r="AP766" s="2">
        <v>4</v>
      </c>
      <c r="AQ766" s="2">
        <f t="shared" si="205"/>
        <v>7</v>
      </c>
      <c r="AR766" s="2">
        <f t="shared" si="206"/>
        <v>4</v>
      </c>
      <c r="AS766" s="2">
        <f t="shared" si="207"/>
        <v>5</v>
      </c>
      <c r="AV766" s="6">
        <f t="shared" si="200"/>
        <v>26</v>
      </c>
      <c r="AW766" s="2">
        <v>9</v>
      </c>
      <c r="AX766" s="2">
        <v>4</v>
      </c>
      <c r="AY766" s="2">
        <v>5</v>
      </c>
      <c r="AZ766" s="2">
        <v>1</v>
      </c>
      <c r="BA766" s="2">
        <v>7</v>
      </c>
      <c r="BB766" s="2">
        <f t="shared" si="201"/>
        <v>13</v>
      </c>
      <c r="BC766" s="2">
        <f t="shared" si="202"/>
        <v>5</v>
      </c>
      <c r="BD766" s="2">
        <f t="shared" si="203"/>
        <v>8</v>
      </c>
      <c r="BF766" s="5"/>
    </row>
    <row r="767" spans="7:58" x14ac:dyDescent="0.35">
      <c r="G767" s="79" t="s">
        <v>3</v>
      </c>
      <c r="H767" s="82" t="s">
        <v>128</v>
      </c>
      <c r="I767" s="79" t="s">
        <v>116</v>
      </c>
      <c r="J767" s="79" t="s">
        <v>150</v>
      </c>
      <c r="K767" s="79" t="s">
        <v>121</v>
      </c>
      <c r="L767" s="79" t="s">
        <v>121</v>
      </c>
      <c r="M767" s="2" t="s">
        <v>67</v>
      </c>
      <c r="N767" s="2">
        <v>16</v>
      </c>
      <c r="O767" s="6">
        <f t="shared" si="181"/>
        <v>18</v>
      </c>
      <c r="P767" s="2">
        <v>2</v>
      </c>
      <c r="Q767" s="2">
        <v>5</v>
      </c>
      <c r="R767" s="2">
        <v>3</v>
      </c>
      <c r="S767" s="2">
        <v>5</v>
      </c>
      <c r="T767" s="2">
        <v>3</v>
      </c>
      <c r="U767" s="2">
        <f t="shared" si="186"/>
        <v>7</v>
      </c>
      <c r="V767" s="2">
        <f t="shared" si="187"/>
        <v>3</v>
      </c>
      <c r="W767" s="2">
        <f t="shared" si="188"/>
        <v>8</v>
      </c>
      <c r="Y767" s="5"/>
      <c r="Z767" s="6">
        <f t="shared" si="182"/>
        <v>24</v>
      </c>
      <c r="AA767" s="2">
        <v>4</v>
      </c>
      <c r="AB767" s="2">
        <v>3</v>
      </c>
      <c r="AC767" s="2">
        <v>9</v>
      </c>
      <c r="AD767" s="2">
        <v>4</v>
      </c>
      <c r="AE767" s="2">
        <v>4</v>
      </c>
      <c r="AF767" s="2">
        <f t="shared" si="189"/>
        <v>7</v>
      </c>
      <c r="AG767" s="2">
        <f t="shared" si="190"/>
        <v>9</v>
      </c>
      <c r="AH767" s="2">
        <f t="shared" si="191"/>
        <v>8</v>
      </c>
      <c r="AJ767" s="5"/>
      <c r="AK767" s="2">
        <f t="shared" si="204"/>
        <v>16</v>
      </c>
      <c r="AL767" s="2">
        <v>5</v>
      </c>
      <c r="AM767" s="2">
        <v>4</v>
      </c>
      <c r="AN767" s="2">
        <v>2</v>
      </c>
      <c r="AO767" s="2">
        <v>3</v>
      </c>
      <c r="AP767" s="2">
        <v>2</v>
      </c>
      <c r="AQ767" s="2">
        <f t="shared" si="205"/>
        <v>9</v>
      </c>
      <c r="AR767" s="2">
        <f t="shared" si="206"/>
        <v>2</v>
      </c>
      <c r="AS767" s="2">
        <f t="shared" si="207"/>
        <v>5</v>
      </c>
      <c r="AV767" s="6">
        <f t="shared" si="200"/>
        <v>26</v>
      </c>
      <c r="AW767" s="2">
        <v>9</v>
      </c>
      <c r="AX767" s="2">
        <v>8</v>
      </c>
      <c r="AY767" s="2">
        <v>6</v>
      </c>
      <c r="AZ767" s="2">
        <v>1</v>
      </c>
      <c r="BA767" s="2">
        <v>2</v>
      </c>
      <c r="BB767" s="2">
        <f t="shared" si="201"/>
        <v>17</v>
      </c>
      <c r="BC767" s="2">
        <f t="shared" si="202"/>
        <v>6</v>
      </c>
      <c r="BD767" s="2">
        <f t="shared" si="203"/>
        <v>3</v>
      </c>
      <c r="BF767" s="5"/>
    </row>
    <row r="768" spans="7:58" x14ac:dyDescent="0.35">
      <c r="G768" s="79" t="s">
        <v>3</v>
      </c>
      <c r="H768" s="82" t="s">
        <v>128</v>
      </c>
      <c r="I768" s="79" t="s">
        <v>116</v>
      </c>
      <c r="J768" s="79" t="s">
        <v>150</v>
      </c>
      <c r="K768" s="79" t="s">
        <v>121</v>
      </c>
      <c r="L768" s="79" t="s">
        <v>121</v>
      </c>
      <c r="M768" s="2" t="s">
        <v>67</v>
      </c>
      <c r="N768" s="2">
        <v>17</v>
      </c>
      <c r="O768" s="6">
        <f t="shared" si="181"/>
        <v>18</v>
      </c>
      <c r="P768" s="2">
        <v>3</v>
      </c>
      <c r="Q768" s="2">
        <v>2</v>
      </c>
      <c r="R768" s="2">
        <v>5</v>
      </c>
      <c r="S768" s="2">
        <v>5</v>
      </c>
      <c r="T768" s="2">
        <v>3</v>
      </c>
      <c r="U768" s="2">
        <f t="shared" si="186"/>
        <v>5</v>
      </c>
      <c r="V768" s="2">
        <f t="shared" si="187"/>
        <v>5</v>
      </c>
      <c r="W768" s="2">
        <f t="shared" si="188"/>
        <v>8</v>
      </c>
      <c r="Y768" s="5"/>
      <c r="Z768" s="6">
        <f t="shared" si="182"/>
        <v>24</v>
      </c>
      <c r="AA768" s="2">
        <v>5</v>
      </c>
      <c r="AB768" s="2">
        <v>6</v>
      </c>
      <c r="AC768" s="2">
        <v>5</v>
      </c>
      <c r="AD768" s="2">
        <v>4</v>
      </c>
      <c r="AE768" s="2">
        <v>4</v>
      </c>
      <c r="AF768" s="2">
        <f t="shared" si="189"/>
        <v>11</v>
      </c>
      <c r="AG768" s="2">
        <f t="shared" si="190"/>
        <v>5</v>
      </c>
      <c r="AH768" s="2">
        <f t="shared" si="191"/>
        <v>8</v>
      </c>
      <c r="AJ768" s="5"/>
      <c r="AK768" s="2">
        <f t="shared" si="204"/>
        <v>16</v>
      </c>
      <c r="AL768" s="2">
        <v>3</v>
      </c>
      <c r="AM768" s="2">
        <v>5</v>
      </c>
      <c r="AN768" s="2">
        <v>2</v>
      </c>
      <c r="AO768" s="2">
        <v>4</v>
      </c>
      <c r="AP768" s="2">
        <v>2</v>
      </c>
      <c r="AQ768" s="2">
        <f t="shared" si="205"/>
        <v>8</v>
      </c>
      <c r="AR768" s="2">
        <f t="shared" si="206"/>
        <v>2</v>
      </c>
      <c r="AS768" s="2">
        <f t="shared" si="207"/>
        <v>6</v>
      </c>
      <c r="AV768" s="6">
        <f t="shared" si="200"/>
        <v>26</v>
      </c>
      <c r="AW768" s="2">
        <v>8</v>
      </c>
      <c r="AX768" s="2">
        <v>7</v>
      </c>
      <c r="AY768" s="2">
        <v>3</v>
      </c>
      <c r="AZ768" s="2">
        <v>4</v>
      </c>
      <c r="BA768" s="2">
        <v>4</v>
      </c>
      <c r="BB768" s="2">
        <f t="shared" si="201"/>
        <v>15</v>
      </c>
      <c r="BC768" s="2">
        <f t="shared" si="202"/>
        <v>3</v>
      </c>
      <c r="BD768" s="2">
        <f t="shared" si="203"/>
        <v>8</v>
      </c>
      <c r="BF768" s="5"/>
    </row>
    <row r="769" spans="7:58" x14ac:dyDescent="0.35">
      <c r="G769" s="79" t="s">
        <v>3</v>
      </c>
      <c r="H769" s="82" t="s">
        <v>128</v>
      </c>
      <c r="I769" s="79" t="s">
        <v>116</v>
      </c>
      <c r="J769" s="79" t="s">
        <v>150</v>
      </c>
      <c r="K769" s="79" t="s">
        <v>121</v>
      </c>
      <c r="L769" s="79" t="s">
        <v>121</v>
      </c>
      <c r="M769" s="2" t="s">
        <v>67</v>
      </c>
      <c r="N769" s="2">
        <v>18</v>
      </c>
      <c r="O769" s="6">
        <f t="shared" si="181"/>
        <v>18</v>
      </c>
      <c r="P769" s="2">
        <v>8</v>
      </c>
      <c r="Q769" s="2">
        <v>2</v>
      </c>
      <c r="R769" s="2">
        <v>6</v>
      </c>
      <c r="S769" s="2">
        <v>1</v>
      </c>
      <c r="T769" s="2">
        <v>1</v>
      </c>
      <c r="U769" s="2">
        <f t="shared" si="186"/>
        <v>10</v>
      </c>
      <c r="V769" s="2">
        <f t="shared" si="187"/>
        <v>6</v>
      </c>
      <c r="W769" s="2">
        <f t="shared" si="188"/>
        <v>2</v>
      </c>
      <c r="Y769" s="5"/>
      <c r="Z769" s="6">
        <f t="shared" si="182"/>
        <v>24</v>
      </c>
      <c r="AA769" s="2">
        <v>8</v>
      </c>
      <c r="AB769" s="2">
        <v>6</v>
      </c>
      <c r="AC769" s="2">
        <v>6</v>
      </c>
      <c r="AD769" s="2">
        <v>3</v>
      </c>
      <c r="AE769" s="2">
        <v>1</v>
      </c>
      <c r="AF769" s="2">
        <f t="shared" si="189"/>
        <v>14</v>
      </c>
      <c r="AG769" s="2">
        <f t="shared" si="190"/>
        <v>6</v>
      </c>
      <c r="AH769" s="2">
        <f t="shared" si="191"/>
        <v>4</v>
      </c>
      <c r="AJ769" s="5"/>
      <c r="AK769" s="2">
        <f t="shared" si="204"/>
        <v>16</v>
      </c>
      <c r="AL769" s="2">
        <v>1</v>
      </c>
      <c r="AM769" s="2">
        <v>9</v>
      </c>
      <c r="AN769" s="2">
        <v>3</v>
      </c>
      <c r="AO769" s="2">
        <v>0</v>
      </c>
      <c r="AP769" s="2">
        <v>3</v>
      </c>
      <c r="AQ769" s="2">
        <f t="shared" si="205"/>
        <v>10</v>
      </c>
      <c r="AR769" s="2">
        <f t="shared" si="206"/>
        <v>3</v>
      </c>
      <c r="AS769" s="2">
        <f t="shared" si="207"/>
        <v>3</v>
      </c>
      <c r="AV769" s="6">
        <f t="shared" si="200"/>
        <v>26</v>
      </c>
      <c r="AW769" s="2">
        <v>8</v>
      </c>
      <c r="AX769" s="2">
        <v>7</v>
      </c>
      <c r="AY769" s="2">
        <v>4</v>
      </c>
      <c r="AZ769" s="2">
        <v>2</v>
      </c>
      <c r="BA769" s="2">
        <v>5</v>
      </c>
      <c r="BB769" s="2">
        <f t="shared" si="201"/>
        <v>15</v>
      </c>
      <c r="BC769" s="2">
        <f t="shared" si="202"/>
        <v>4</v>
      </c>
      <c r="BD769" s="2">
        <f t="shared" si="203"/>
        <v>7</v>
      </c>
      <c r="BF769" s="5"/>
    </row>
    <row r="770" spans="7:58" x14ac:dyDescent="0.35">
      <c r="G770" s="79" t="s">
        <v>3</v>
      </c>
      <c r="H770" s="82" t="s">
        <v>128</v>
      </c>
      <c r="I770" s="79" t="s">
        <v>116</v>
      </c>
      <c r="J770" s="79" t="s">
        <v>150</v>
      </c>
      <c r="K770" s="79" t="s">
        <v>121</v>
      </c>
      <c r="L770" s="79" t="s">
        <v>121</v>
      </c>
      <c r="M770" s="2" t="s">
        <v>76</v>
      </c>
      <c r="N770" s="2">
        <v>19</v>
      </c>
      <c r="O770" s="6">
        <f t="shared" si="181"/>
        <v>18</v>
      </c>
      <c r="P770" s="2">
        <v>4</v>
      </c>
      <c r="Q770" s="2">
        <v>3</v>
      </c>
      <c r="R770" s="2">
        <v>5</v>
      </c>
      <c r="S770" s="2">
        <v>1</v>
      </c>
      <c r="T770" s="2">
        <v>5</v>
      </c>
      <c r="U770" s="2">
        <f t="shared" si="186"/>
        <v>7</v>
      </c>
      <c r="V770" s="2">
        <f t="shared" si="187"/>
        <v>5</v>
      </c>
      <c r="W770" s="2">
        <f t="shared" si="188"/>
        <v>6</v>
      </c>
      <c r="Y770" s="5"/>
      <c r="Z770" s="6">
        <f t="shared" si="182"/>
        <v>24</v>
      </c>
      <c r="AA770" s="2">
        <v>6</v>
      </c>
      <c r="AB770" s="2">
        <v>7</v>
      </c>
      <c r="AC770" s="2">
        <v>5</v>
      </c>
      <c r="AD770" s="2">
        <v>0</v>
      </c>
      <c r="AE770" s="2">
        <v>6</v>
      </c>
      <c r="AF770" s="2">
        <f t="shared" si="189"/>
        <v>13</v>
      </c>
      <c r="AG770" s="2">
        <f t="shared" si="190"/>
        <v>5</v>
      </c>
      <c r="AH770" s="2">
        <f t="shared" si="191"/>
        <v>6</v>
      </c>
      <c r="AJ770" s="5"/>
      <c r="AK770" s="2">
        <f t="shared" si="204"/>
        <v>16</v>
      </c>
      <c r="AL770" s="2">
        <v>5</v>
      </c>
      <c r="AM770" s="2">
        <v>3</v>
      </c>
      <c r="AN770" s="2">
        <v>3</v>
      </c>
      <c r="AO770" s="2">
        <v>1</v>
      </c>
      <c r="AP770" s="2">
        <v>4</v>
      </c>
      <c r="AQ770" s="2">
        <f t="shared" si="205"/>
        <v>8</v>
      </c>
      <c r="AR770" s="2">
        <f t="shared" si="206"/>
        <v>3</v>
      </c>
      <c r="AS770" s="2">
        <f t="shared" si="207"/>
        <v>5</v>
      </c>
      <c r="AV770" s="6">
        <f t="shared" si="200"/>
        <v>26</v>
      </c>
      <c r="AW770" s="2">
        <v>10</v>
      </c>
      <c r="AX770" s="2">
        <v>6</v>
      </c>
      <c r="AY770" s="2">
        <v>1</v>
      </c>
      <c r="AZ770" s="2">
        <v>3</v>
      </c>
      <c r="BA770" s="2">
        <v>6</v>
      </c>
      <c r="BB770" s="2">
        <f t="shared" si="201"/>
        <v>16</v>
      </c>
      <c r="BC770" s="2">
        <f t="shared" si="202"/>
        <v>1</v>
      </c>
      <c r="BD770" s="2">
        <f t="shared" si="203"/>
        <v>9</v>
      </c>
      <c r="BF770" s="5"/>
    </row>
    <row r="771" spans="7:58" x14ac:dyDescent="0.35">
      <c r="G771" s="79" t="s">
        <v>3</v>
      </c>
      <c r="H771" s="82" t="s">
        <v>128</v>
      </c>
      <c r="I771" s="79" t="s">
        <v>116</v>
      </c>
      <c r="J771" s="79" t="s">
        <v>150</v>
      </c>
      <c r="K771" s="79" t="s">
        <v>121</v>
      </c>
      <c r="L771" s="79" t="s">
        <v>121</v>
      </c>
      <c r="M771" s="2" t="s">
        <v>76</v>
      </c>
      <c r="N771" s="2">
        <v>20</v>
      </c>
      <c r="O771" s="6">
        <f t="shared" si="181"/>
        <v>18</v>
      </c>
      <c r="P771" s="2">
        <v>5</v>
      </c>
      <c r="Q771" s="2">
        <v>1</v>
      </c>
      <c r="R771" s="2">
        <v>2</v>
      </c>
      <c r="S771" s="2">
        <v>3</v>
      </c>
      <c r="T771" s="2">
        <v>7</v>
      </c>
      <c r="U771" s="2">
        <f t="shared" si="186"/>
        <v>6</v>
      </c>
      <c r="V771" s="2">
        <f t="shared" si="187"/>
        <v>2</v>
      </c>
      <c r="W771" s="2">
        <f t="shared" si="188"/>
        <v>10</v>
      </c>
      <c r="Y771" s="5"/>
      <c r="Z771" s="6">
        <f t="shared" si="182"/>
        <v>24</v>
      </c>
      <c r="AA771" s="2">
        <v>8</v>
      </c>
      <c r="AB771" s="2">
        <v>4</v>
      </c>
      <c r="AC771" s="2">
        <v>4</v>
      </c>
      <c r="AD771" s="2">
        <v>1</v>
      </c>
      <c r="AE771" s="2">
        <v>7</v>
      </c>
      <c r="AF771" s="2">
        <f t="shared" si="189"/>
        <v>12</v>
      </c>
      <c r="AG771" s="2">
        <f t="shared" si="190"/>
        <v>4</v>
      </c>
      <c r="AH771" s="2">
        <f t="shared" si="191"/>
        <v>8</v>
      </c>
      <c r="AJ771" s="5"/>
      <c r="AK771" s="2">
        <f t="shared" si="204"/>
        <v>16</v>
      </c>
      <c r="AL771" s="2">
        <v>5</v>
      </c>
      <c r="AM771" s="2">
        <v>1</v>
      </c>
      <c r="AN771" s="2">
        <v>4</v>
      </c>
      <c r="AO771" s="2">
        <v>1</v>
      </c>
      <c r="AP771" s="2">
        <v>5</v>
      </c>
      <c r="AQ771" s="2">
        <f t="shared" si="205"/>
        <v>6</v>
      </c>
      <c r="AR771" s="2">
        <f t="shared" si="206"/>
        <v>4</v>
      </c>
      <c r="AS771" s="2">
        <f t="shared" si="207"/>
        <v>6</v>
      </c>
      <c r="AV771" s="6">
        <f t="shared" si="200"/>
        <v>26</v>
      </c>
      <c r="AW771" s="2">
        <v>11</v>
      </c>
      <c r="AX771" s="2">
        <v>4</v>
      </c>
      <c r="AY771" s="2">
        <v>3</v>
      </c>
      <c r="AZ771" s="2">
        <v>2</v>
      </c>
      <c r="BA771" s="2">
        <v>6</v>
      </c>
      <c r="BB771" s="2">
        <f t="shared" si="201"/>
        <v>15</v>
      </c>
      <c r="BC771" s="2">
        <f t="shared" si="202"/>
        <v>3</v>
      </c>
      <c r="BD771" s="2">
        <f t="shared" si="203"/>
        <v>8</v>
      </c>
      <c r="BF771" s="5"/>
    </row>
    <row r="772" spans="7:58" x14ac:dyDescent="0.35">
      <c r="G772" s="79" t="s">
        <v>3</v>
      </c>
      <c r="H772" s="82" t="s">
        <v>128</v>
      </c>
      <c r="I772" s="79" t="s">
        <v>116</v>
      </c>
      <c r="J772" s="79" t="s">
        <v>150</v>
      </c>
      <c r="K772" s="79" t="s">
        <v>121</v>
      </c>
      <c r="L772" s="79" t="s">
        <v>121</v>
      </c>
      <c r="M772" s="2" t="s">
        <v>76</v>
      </c>
      <c r="N772" s="2">
        <v>21</v>
      </c>
      <c r="O772" s="6">
        <f t="shared" si="181"/>
        <v>18</v>
      </c>
      <c r="P772" s="2">
        <v>5</v>
      </c>
      <c r="Q772" s="2">
        <v>0</v>
      </c>
      <c r="R772" s="2">
        <v>3</v>
      </c>
      <c r="S772" s="2">
        <v>3</v>
      </c>
      <c r="T772" s="2">
        <v>7</v>
      </c>
      <c r="U772" s="2">
        <f t="shared" si="186"/>
        <v>5</v>
      </c>
      <c r="V772" s="2">
        <f t="shared" si="187"/>
        <v>3</v>
      </c>
      <c r="W772" s="2">
        <f t="shared" si="188"/>
        <v>10</v>
      </c>
      <c r="Y772" s="5"/>
      <c r="Z772" s="6">
        <f t="shared" si="182"/>
        <v>24</v>
      </c>
      <c r="AA772" s="2">
        <v>6</v>
      </c>
      <c r="AB772" s="2">
        <v>6</v>
      </c>
      <c r="AC772" s="2">
        <v>4</v>
      </c>
      <c r="AD772" s="2">
        <v>2</v>
      </c>
      <c r="AE772" s="2">
        <v>6</v>
      </c>
      <c r="AF772" s="2">
        <f t="shared" si="189"/>
        <v>12</v>
      </c>
      <c r="AG772" s="2">
        <f t="shared" si="190"/>
        <v>4</v>
      </c>
      <c r="AH772" s="2">
        <f t="shared" si="191"/>
        <v>8</v>
      </c>
      <c r="AJ772" s="5"/>
      <c r="AK772" s="2">
        <f t="shared" si="204"/>
        <v>16</v>
      </c>
      <c r="AL772" s="2">
        <v>4</v>
      </c>
      <c r="AM772" s="2">
        <v>3</v>
      </c>
      <c r="AN772" s="2">
        <v>4</v>
      </c>
      <c r="AO772" s="2">
        <v>1</v>
      </c>
      <c r="AP772" s="2">
        <v>4</v>
      </c>
      <c r="AQ772" s="2">
        <f t="shared" si="205"/>
        <v>7</v>
      </c>
      <c r="AR772" s="2">
        <f t="shared" si="206"/>
        <v>4</v>
      </c>
      <c r="AS772" s="2">
        <f t="shared" si="207"/>
        <v>5</v>
      </c>
      <c r="AV772" s="6">
        <f t="shared" si="200"/>
        <v>26</v>
      </c>
      <c r="AW772" s="2">
        <v>10</v>
      </c>
      <c r="AX772" s="2">
        <v>6</v>
      </c>
      <c r="AY772" s="2">
        <v>1</v>
      </c>
      <c r="AZ772" s="2">
        <v>3</v>
      </c>
      <c r="BA772" s="2">
        <v>6</v>
      </c>
      <c r="BB772" s="2">
        <f t="shared" si="201"/>
        <v>16</v>
      </c>
      <c r="BC772" s="2">
        <f t="shared" si="202"/>
        <v>1</v>
      </c>
      <c r="BD772" s="2">
        <f t="shared" si="203"/>
        <v>9</v>
      </c>
      <c r="BF772" s="5"/>
    </row>
    <row r="773" spans="7:58" x14ac:dyDescent="0.35">
      <c r="G773" s="79" t="s">
        <v>3</v>
      </c>
      <c r="H773" s="82" t="s">
        <v>128</v>
      </c>
      <c r="I773" s="79" t="s">
        <v>116</v>
      </c>
      <c r="J773" s="79" t="s">
        <v>150</v>
      </c>
      <c r="K773" s="79" t="s">
        <v>121</v>
      </c>
      <c r="L773" s="79" t="s">
        <v>121</v>
      </c>
      <c r="M773" s="2" t="s">
        <v>76</v>
      </c>
      <c r="N773" s="2">
        <v>22</v>
      </c>
      <c r="O773" s="6">
        <f t="shared" si="181"/>
        <v>18</v>
      </c>
      <c r="P773" s="2">
        <v>8</v>
      </c>
      <c r="Q773" s="2">
        <v>4</v>
      </c>
      <c r="R773" s="2">
        <v>2</v>
      </c>
      <c r="S773" s="2">
        <v>4</v>
      </c>
      <c r="T773" s="2">
        <v>0</v>
      </c>
      <c r="U773" s="2">
        <f t="shared" si="186"/>
        <v>12</v>
      </c>
      <c r="V773" s="2">
        <f t="shared" si="187"/>
        <v>2</v>
      </c>
      <c r="W773" s="2">
        <f t="shared" si="188"/>
        <v>4</v>
      </c>
      <c r="Y773" s="5"/>
      <c r="Z773" s="6">
        <f t="shared" si="182"/>
        <v>24</v>
      </c>
      <c r="AA773" s="2">
        <v>9</v>
      </c>
      <c r="AB773" s="2">
        <v>9</v>
      </c>
      <c r="AC773" s="2">
        <v>2</v>
      </c>
      <c r="AD773" s="2">
        <v>2</v>
      </c>
      <c r="AE773" s="2">
        <v>2</v>
      </c>
      <c r="AF773" s="2">
        <f t="shared" si="189"/>
        <v>18</v>
      </c>
      <c r="AG773" s="2">
        <f t="shared" si="190"/>
        <v>2</v>
      </c>
      <c r="AH773" s="2">
        <f t="shared" si="191"/>
        <v>4</v>
      </c>
      <c r="AJ773" s="5"/>
      <c r="AK773" s="2">
        <f t="shared" si="204"/>
        <v>16</v>
      </c>
      <c r="AL773" s="2">
        <v>9</v>
      </c>
      <c r="AM773" s="2">
        <v>4</v>
      </c>
      <c r="AN773" s="2">
        <v>1</v>
      </c>
      <c r="AO773" s="2">
        <v>1</v>
      </c>
      <c r="AP773" s="2">
        <v>1</v>
      </c>
      <c r="AQ773" s="2">
        <f t="shared" si="205"/>
        <v>13</v>
      </c>
      <c r="AR773" s="2">
        <f t="shared" si="206"/>
        <v>1</v>
      </c>
      <c r="AS773" s="2">
        <f t="shared" si="207"/>
        <v>2</v>
      </c>
      <c r="AV773" s="6">
        <f t="shared" si="200"/>
        <v>26</v>
      </c>
      <c r="AW773" s="2">
        <v>18</v>
      </c>
      <c r="AX773" s="2">
        <v>3</v>
      </c>
      <c r="AY773" s="2">
        <v>1</v>
      </c>
      <c r="AZ773" s="2">
        <v>1</v>
      </c>
      <c r="BA773" s="2">
        <v>3</v>
      </c>
      <c r="BB773" s="2">
        <f t="shared" si="201"/>
        <v>21</v>
      </c>
      <c r="BC773" s="2">
        <f t="shared" si="202"/>
        <v>1</v>
      </c>
      <c r="BD773" s="2">
        <f t="shared" si="203"/>
        <v>4</v>
      </c>
      <c r="BF773" s="5"/>
    </row>
    <row r="774" spans="7:58" x14ac:dyDescent="0.35">
      <c r="G774" s="79" t="s">
        <v>3</v>
      </c>
      <c r="H774" s="82" t="s">
        <v>128</v>
      </c>
      <c r="I774" s="79" t="s">
        <v>116</v>
      </c>
      <c r="J774" s="79" t="s">
        <v>150</v>
      </c>
      <c r="K774" s="79" t="s">
        <v>121</v>
      </c>
      <c r="L774" s="79" t="s">
        <v>121</v>
      </c>
      <c r="M774" s="2" t="s">
        <v>76</v>
      </c>
      <c r="N774" s="2">
        <v>23</v>
      </c>
      <c r="O774" s="6">
        <f t="shared" si="181"/>
        <v>18</v>
      </c>
      <c r="P774" s="2">
        <v>6</v>
      </c>
      <c r="Q774" s="2">
        <v>2</v>
      </c>
      <c r="R774" s="2">
        <v>4</v>
      </c>
      <c r="S774" s="2">
        <v>2</v>
      </c>
      <c r="T774" s="2">
        <v>4</v>
      </c>
      <c r="U774" s="2">
        <f t="shared" si="186"/>
        <v>8</v>
      </c>
      <c r="V774" s="2">
        <f t="shared" si="187"/>
        <v>4</v>
      </c>
      <c r="W774" s="2">
        <f t="shared" si="188"/>
        <v>6</v>
      </c>
      <c r="Y774" s="5"/>
      <c r="Z774" s="6">
        <f t="shared" si="182"/>
        <v>24</v>
      </c>
      <c r="AA774" s="2">
        <v>9</v>
      </c>
      <c r="AB774" s="2">
        <v>9</v>
      </c>
      <c r="AC774" s="2">
        <v>2</v>
      </c>
      <c r="AD774" s="2">
        <v>2</v>
      </c>
      <c r="AE774" s="2">
        <v>2</v>
      </c>
      <c r="AF774" s="2">
        <f t="shared" si="189"/>
        <v>18</v>
      </c>
      <c r="AG774" s="2">
        <f t="shared" si="190"/>
        <v>2</v>
      </c>
      <c r="AH774" s="2">
        <f t="shared" si="191"/>
        <v>4</v>
      </c>
      <c r="AJ774" s="5"/>
      <c r="AK774" s="2">
        <f t="shared" si="204"/>
        <v>16</v>
      </c>
      <c r="AL774" s="2">
        <v>6</v>
      </c>
      <c r="AM774" s="2">
        <v>3</v>
      </c>
      <c r="AN774" s="2">
        <v>5</v>
      </c>
      <c r="AO774" s="2">
        <v>0</v>
      </c>
      <c r="AP774" s="2">
        <v>2</v>
      </c>
      <c r="AQ774" s="2">
        <f t="shared" si="205"/>
        <v>9</v>
      </c>
      <c r="AR774" s="2">
        <f t="shared" si="206"/>
        <v>5</v>
      </c>
      <c r="AS774" s="2">
        <f t="shared" si="207"/>
        <v>2</v>
      </c>
      <c r="AV774" s="6">
        <f t="shared" si="200"/>
        <v>26</v>
      </c>
      <c r="AW774" s="2">
        <v>13</v>
      </c>
      <c r="AX774" s="2">
        <v>6</v>
      </c>
      <c r="AY774" s="2">
        <v>3</v>
      </c>
      <c r="AZ774" s="2">
        <v>0</v>
      </c>
      <c r="BA774" s="2">
        <v>4</v>
      </c>
      <c r="BB774" s="2">
        <f t="shared" si="201"/>
        <v>19</v>
      </c>
      <c r="BC774" s="2">
        <f t="shared" si="202"/>
        <v>3</v>
      </c>
      <c r="BD774" s="2">
        <f t="shared" si="203"/>
        <v>4</v>
      </c>
      <c r="BF774" s="5"/>
    </row>
    <row r="775" spans="7:58" x14ac:dyDescent="0.35">
      <c r="G775" s="79" t="s">
        <v>3</v>
      </c>
      <c r="H775" s="82" t="s">
        <v>128</v>
      </c>
      <c r="I775" s="79" t="s">
        <v>116</v>
      </c>
      <c r="J775" s="79" t="s">
        <v>150</v>
      </c>
      <c r="K775" s="79" t="s">
        <v>121</v>
      </c>
      <c r="L775" s="79" t="s">
        <v>121</v>
      </c>
      <c r="M775" s="2" t="s">
        <v>76</v>
      </c>
      <c r="N775" s="2">
        <v>24</v>
      </c>
      <c r="O775" s="6">
        <f t="shared" si="181"/>
        <v>18</v>
      </c>
      <c r="P775" s="2">
        <v>5</v>
      </c>
      <c r="Q775" s="2">
        <v>1</v>
      </c>
      <c r="R775" s="2">
        <v>4</v>
      </c>
      <c r="S775" s="2">
        <v>4</v>
      </c>
      <c r="T775" s="2">
        <v>4</v>
      </c>
      <c r="U775" s="2">
        <f t="shared" si="186"/>
        <v>6</v>
      </c>
      <c r="V775" s="2">
        <f t="shared" si="187"/>
        <v>4</v>
      </c>
      <c r="W775" s="2">
        <f t="shared" si="188"/>
        <v>8</v>
      </c>
      <c r="Y775" s="5"/>
      <c r="Z775" s="6">
        <f t="shared" si="182"/>
        <v>24</v>
      </c>
      <c r="AA775" s="2">
        <v>6</v>
      </c>
      <c r="AB775" s="2">
        <v>7</v>
      </c>
      <c r="AC775" s="2">
        <v>3</v>
      </c>
      <c r="AD775" s="2">
        <v>3</v>
      </c>
      <c r="AE775" s="2">
        <v>5</v>
      </c>
      <c r="AF775" s="2">
        <f t="shared" si="189"/>
        <v>13</v>
      </c>
      <c r="AG775" s="2">
        <f t="shared" si="190"/>
        <v>3</v>
      </c>
      <c r="AH775" s="2">
        <f t="shared" si="191"/>
        <v>8</v>
      </c>
      <c r="AJ775" s="5"/>
      <c r="AK775" s="2">
        <f t="shared" si="204"/>
        <v>16</v>
      </c>
      <c r="AL775" s="2">
        <v>5</v>
      </c>
      <c r="AM775" s="2">
        <v>2</v>
      </c>
      <c r="AN775" s="2">
        <v>4</v>
      </c>
      <c r="AO775" s="2">
        <v>1</v>
      </c>
      <c r="AP775" s="2">
        <v>4</v>
      </c>
      <c r="AQ775" s="2">
        <f t="shared" si="205"/>
        <v>7</v>
      </c>
      <c r="AR775" s="2">
        <f t="shared" si="206"/>
        <v>4</v>
      </c>
      <c r="AS775" s="2">
        <f t="shared" si="207"/>
        <v>5</v>
      </c>
      <c r="AV775" s="6">
        <f t="shared" si="200"/>
        <v>26</v>
      </c>
      <c r="AW775" s="2">
        <v>10</v>
      </c>
      <c r="AX775" s="2">
        <v>6</v>
      </c>
      <c r="AY775" s="2">
        <v>1</v>
      </c>
      <c r="AZ775" s="2">
        <v>4</v>
      </c>
      <c r="BA775" s="2">
        <v>5</v>
      </c>
      <c r="BB775" s="2">
        <f t="shared" si="201"/>
        <v>16</v>
      </c>
      <c r="BC775" s="2">
        <f t="shared" si="202"/>
        <v>1</v>
      </c>
      <c r="BD775" s="2">
        <f t="shared" si="203"/>
        <v>9</v>
      </c>
      <c r="BF775" s="5"/>
    </row>
    <row r="776" spans="7:58" x14ac:dyDescent="0.35">
      <c r="G776" s="79" t="s">
        <v>3</v>
      </c>
      <c r="H776" s="82" t="s">
        <v>128</v>
      </c>
      <c r="I776" s="79" t="s">
        <v>116</v>
      </c>
      <c r="J776" s="79" t="s">
        <v>150</v>
      </c>
      <c r="K776" s="79" t="s">
        <v>121</v>
      </c>
      <c r="L776" s="79" t="s">
        <v>121</v>
      </c>
      <c r="M776" s="2" t="s">
        <v>76</v>
      </c>
      <c r="N776" s="2">
        <v>25</v>
      </c>
      <c r="O776" s="6">
        <f t="shared" si="181"/>
        <v>18</v>
      </c>
      <c r="P776" s="2">
        <v>6</v>
      </c>
      <c r="Q776" s="2">
        <v>1</v>
      </c>
      <c r="R776" s="2">
        <v>4</v>
      </c>
      <c r="S776" s="2">
        <v>5</v>
      </c>
      <c r="T776" s="2">
        <v>2</v>
      </c>
      <c r="U776" s="2">
        <f t="shared" si="186"/>
        <v>7</v>
      </c>
      <c r="V776" s="2">
        <f t="shared" si="187"/>
        <v>4</v>
      </c>
      <c r="W776" s="2">
        <f t="shared" si="188"/>
        <v>7</v>
      </c>
      <c r="Y776" s="5"/>
      <c r="Z776" s="6">
        <f t="shared" si="182"/>
        <v>24</v>
      </c>
      <c r="AA776" s="2">
        <v>7</v>
      </c>
      <c r="AB776" s="2">
        <v>8</v>
      </c>
      <c r="AC776" s="2">
        <v>3</v>
      </c>
      <c r="AD776" s="2">
        <v>3</v>
      </c>
      <c r="AE776" s="2">
        <v>3</v>
      </c>
      <c r="AF776" s="2">
        <f t="shared" si="189"/>
        <v>15</v>
      </c>
      <c r="AG776" s="2">
        <f t="shared" si="190"/>
        <v>3</v>
      </c>
      <c r="AH776" s="2">
        <f t="shared" si="191"/>
        <v>6</v>
      </c>
      <c r="AJ776" s="5"/>
      <c r="AK776" s="2">
        <f t="shared" si="204"/>
        <v>16</v>
      </c>
      <c r="AL776" s="2">
        <v>8</v>
      </c>
      <c r="AM776" s="2">
        <v>2</v>
      </c>
      <c r="AN776" s="2">
        <v>1</v>
      </c>
      <c r="AO776" s="2">
        <v>1</v>
      </c>
      <c r="AP776" s="2">
        <v>4</v>
      </c>
      <c r="AQ776" s="2">
        <f t="shared" si="205"/>
        <v>10</v>
      </c>
      <c r="AR776" s="2">
        <f t="shared" si="206"/>
        <v>1</v>
      </c>
      <c r="AS776" s="2">
        <f t="shared" si="207"/>
        <v>5</v>
      </c>
      <c r="AV776" s="6">
        <f t="shared" si="200"/>
        <v>26</v>
      </c>
      <c r="AW776" s="2">
        <v>14</v>
      </c>
      <c r="AX776" s="2">
        <v>4</v>
      </c>
      <c r="AY776" s="2">
        <v>2</v>
      </c>
      <c r="AZ776" s="2">
        <v>2</v>
      </c>
      <c r="BA776" s="2">
        <v>4</v>
      </c>
      <c r="BB776" s="2">
        <f t="shared" si="201"/>
        <v>18</v>
      </c>
      <c r="BC776" s="2">
        <f t="shared" si="202"/>
        <v>2</v>
      </c>
      <c r="BD776" s="2">
        <f t="shared" si="203"/>
        <v>6</v>
      </c>
      <c r="BF776" s="5"/>
    </row>
    <row r="777" spans="7:58" x14ac:dyDescent="0.35">
      <c r="G777" s="79" t="s">
        <v>3</v>
      </c>
      <c r="H777" s="82" t="s">
        <v>128</v>
      </c>
      <c r="I777" s="79" t="s">
        <v>116</v>
      </c>
      <c r="J777" s="79" t="s">
        <v>150</v>
      </c>
      <c r="K777" s="79" t="s">
        <v>121</v>
      </c>
      <c r="L777" s="79" t="s">
        <v>121</v>
      </c>
      <c r="M777" s="2" t="s">
        <v>76</v>
      </c>
      <c r="N777" s="2">
        <v>26</v>
      </c>
      <c r="O777" s="6">
        <f t="shared" si="181"/>
        <v>18</v>
      </c>
      <c r="P777" s="2">
        <v>4</v>
      </c>
      <c r="Q777" s="2">
        <v>1</v>
      </c>
      <c r="R777" s="2">
        <v>6</v>
      </c>
      <c r="S777" s="2">
        <v>3</v>
      </c>
      <c r="T777" s="2">
        <v>4</v>
      </c>
      <c r="U777" s="2">
        <f t="shared" si="186"/>
        <v>5</v>
      </c>
      <c r="V777" s="2">
        <f t="shared" si="187"/>
        <v>6</v>
      </c>
      <c r="W777" s="2">
        <f t="shared" si="188"/>
        <v>7</v>
      </c>
      <c r="Y777" s="5"/>
      <c r="Z777" s="6">
        <f t="shared" si="182"/>
        <v>24</v>
      </c>
      <c r="AA777" s="2">
        <v>6</v>
      </c>
      <c r="AB777" s="2">
        <v>7</v>
      </c>
      <c r="AC777" s="2">
        <v>4</v>
      </c>
      <c r="AD777" s="2">
        <v>4</v>
      </c>
      <c r="AE777" s="2">
        <v>3</v>
      </c>
      <c r="AF777" s="2">
        <f t="shared" si="189"/>
        <v>13</v>
      </c>
      <c r="AG777" s="2">
        <f t="shared" si="190"/>
        <v>4</v>
      </c>
      <c r="AH777" s="2">
        <f t="shared" si="191"/>
        <v>7</v>
      </c>
      <c r="AJ777" s="5"/>
      <c r="AK777" s="2">
        <f t="shared" si="204"/>
        <v>16</v>
      </c>
      <c r="AL777" s="2">
        <v>6</v>
      </c>
      <c r="AM777" s="2">
        <v>2</v>
      </c>
      <c r="AN777" s="2">
        <v>3</v>
      </c>
      <c r="AO777" s="2">
        <v>1</v>
      </c>
      <c r="AP777" s="2">
        <v>4</v>
      </c>
      <c r="AQ777" s="2">
        <f t="shared" si="205"/>
        <v>8</v>
      </c>
      <c r="AR777" s="2">
        <f t="shared" si="206"/>
        <v>3</v>
      </c>
      <c r="AS777" s="2">
        <f t="shared" si="207"/>
        <v>5</v>
      </c>
      <c r="AV777" s="6">
        <f t="shared" si="200"/>
        <v>26</v>
      </c>
      <c r="AW777" s="2">
        <v>11</v>
      </c>
      <c r="AX777" s="2">
        <v>3</v>
      </c>
      <c r="AY777" s="2">
        <v>6</v>
      </c>
      <c r="AZ777" s="2">
        <v>1</v>
      </c>
      <c r="BA777" s="2">
        <v>5</v>
      </c>
      <c r="BB777" s="2">
        <f t="shared" si="201"/>
        <v>14</v>
      </c>
      <c r="BC777" s="2">
        <f t="shared" si="202"/>
        <v>6</v>
      </c>
      <c r="BD777" s="2">
        <f t="shared" si="203"/>
        <v>6</v>
      </c>
      <c r="BF777" s="5"/>
    </row>
    <row r="778" spans="7:58" x14ac:dyDescent="0.35">
      <c r="G778" s="79" t="s">
        <v>3</v>
      </c>
      <c r="H778" s="82" t="s">
        <v>128</v>
      </c>
      <c r="I778" s="79" t="s">
        <v>116</v>
      </c>
      <c r="J778" s="79" t="s">
        <v>150</v>
      </c>
      <c r="K778" s="79" t="s">
        <v>121</v>
      </c>
      <c r="L778" s="79" t="s">
        <v>121</v>
      </c>
      <c r="M778" s="2" t="s">
        <v>76</v>
      </c>
      <c r="N778" s="2">
        <v>27</v>
      </c>
      <c r="O778" s="6">
        <f t="shared" si="181"/>
        <v>18</v>
      </c>
      <c r="P778" s="2">
        <v>5</v>
      </c>
      <c r="Q778" s="2">
        <v>1</v>
      </c>
      <c r="R778" s="2">
        <v>4</v>
      </c>
      <c r="S778" s="2">
        <v>5</v>
      </c>
      <c r="T778" s="2">
        <v>3</v>
      </c>
      <c r="U778" s="2">
        <f t="shared" si="186"/>
        <v>6</v>
      </c>
      <c r="V778" s="2">
        <f t="shared" si="187"/>
        <v>4</v>
      </c>
      <c r="W778" s="2">
        <f t="shared" si="188"/>
        <v>8</v>
      </c>
      <c r="Y778" s="5"/>
      <c r="Z778" s="6">
        <f t="shared" si="182"/>
        <v>24</v>
      </c>
      <c r="AA778" s="2">
        <v>5</v>
      </c>
      <c r="AB778" s="2">
        <v>8</v>
      </c>
      <c r="AC778" s="2">
        <v>6</v>
      </c>
      <c r="AD778" s="2">
        <v>2</v>
      </c>
      <c r="AE778" s="2">
        <v>3</v>
      </c>
      <c r="AF778" s="2">
        <f t="shared" si="189"/>
        <v>13</v>
      </c>
      <c r="AG778" s="2">
        <f t="shared" si="190"/>
        <v>6</v>
      </c>
      <c r="AH778" s="2">
        <f t="shared" si="191"/>
        <v>5</v>
      </c>
      <c r="AJ778" s="5"/>
      <c r="AK778" s="2">
        <f t="shared" si="204"/>
        <v>16</v>
      </c>
      <c r="AL778" s="2">
        <v>6</v>
      </c>
      <c r="AM778" s="2">
        <v>2</v>
      </c>
      <c r="AN778" s="2">
        <v>3</v>
      </c>
      <c r="AO778" s="2">
        <v>2</v>
      </c>
      <c r="AP778" s="2">
        <v>3</v>
      </c>
      <c r="AQ778" s="2">
        <f t="shared" si="205"/>
        <v>8</v>
      </c>
      <c r="AR778" s="2">
        <f t="shared" si="206"/>
        <v>3</v>
      </c>
      <c r="AS778" s="2">
        <f t="shared" si="207"/>
        <v>5</v>
      </c>
      <c r="AV778" s="6">
        <f t="shared" si="200"/>
        <v>26</v>
      </c>
      <c r="AW778" s="2">
        <v>11</v>
      </c>
      <c r="AX778" s="2">
        <v>5</v>
      </c>
      <c r="AY778" s="2">
        <v>2</v>
      </c>
      <c r="AZ778" s="2">
        <v>3</v>
      </c>
      <c r="BA778" s="2">
        <v>5</v>
      </c>
      <c r="BB778" s="2">
        <f t="shared" si="201"/>
        <v>16</v>
      </c>
      <c r="BC778" s="2">
        <f t="shared" si="202"/>
        <v>2</v>
      </c>
      <c r="BD778" s="2">
        <f t="shared" si="203"/>
        <v>8</v>
      </c>
      <c r="BF778" s="5"/>
    </row>
    <row r="779" spans="7:58" x14ac:dyDescent="0.35">
      <c r="G779" s="79" t="s">
        <v>3</v>
      </c>
      <c r="H779" s="82" t="s">
        <v>128</v>
      </c>
      <c r="I779" s="79" t="s">
        <v>116</v>
      </c>
      <c r="J779" s="79" t="s">
        <v>150</v>
      </c>
      <c r="K779" s="79" t="s">
        <v>121</v>
      </c>
      <c r="L779" s="79" t="s">
        <v>121</v>
      </c>
      <c r="M779" s="2" t="s">
        <v>76</v>
      </c>
      <c r="N779" s="2">
        <v>28</v>
      </c>
      <c r="O779" s="6">
        <f t="shared" si="181"/>
        <v>18</v>
      </c>
      <c r="P779" s="2">
        <v>12</v>
      </c>
      <c r="Q779" s="2">
        <v>4</v>
      </c>
      <c r="R779" s="2">
        <v>0</v>
      </c>
      <c r="S779" s="2">
        <v>2</v>
      </c>
      <c r="T779" s="2">
        <v>0</v>
      </c>
      <c r="U779" s="2">
        <f t="shared" si="186"/>
        <v>16</v>
      </c>
      <c r="V779" s="2">
        <f t="shared" si="187"/>
        <v>0</v>
      </c>
      <c r="W779" s="2">
        <f t="shared" si="188"/>
        <v>2</v>
      </c>
      <c r="Y779" s="5"/>
      <c r="Z779" s="6">
        <f t="shared" si="182"/>
        <v>24</v>
      </c>
      <c r="AA779" s="2">
        <v>14</v>
      </c>
      <c r="AB779" s="2">
        <v>9</v>
      </c>
      <c r="AC779" s="2">
        <v>1</v>
      </c>
      <c r="AD779" s="2">
        <v>0</v>
      </c>
      <c r="AE779" s="2">
        <v>0</v>
      </c>
      <c r="AF779" s="2">
        <f t="shared" si="189"/>
        <v>23</v>
      </c>
      <c r="AG779" s="2">
        <f t="shared" si="190"/>
        <v>1</v>
      </c>
      <c r="AH779" s="2">
        <f t="shared" si="191"/>
        <v>0</v>
      </c>
      <c r="AJ779" s="5"/>
      <c r="AK779" s="2">
        <f t="shared" si="204"/>
        <v>16</v>
      </c>
      <c r="AL779" s="2">
        <v>12</v>
      </c>
      <c r="AM779" s="2">
        <v>3</v>
      </c>
      <c r="AN779" s="2">
        <v>0</v>
      </c>
      <c r="AO779" s="2">
        <v>0</v>
      </c>
      <c r="AP779" s="2">
        <v>1</v>
      </c>
      <c r="AQ779" s="2">
        <f t="shared" si="205"/>
        <v>15</v>
      </c>
      <c r="AR779" s="2">
        <f t="shared" si="206"/>
        <v>0</v>
      </c>
      <c r="AS779" s="2">
        <f t="shared" si="207"/>
        <v>1</v>
      </c>
      <c r="AV779" s="6">
        <f t="shared" si="200"/>
        <v>26</v>
      </c>
      <c r="AW779" s="2">
        <v>22</v>
      </c>
      <c r="AX779" s="2">
        <v>4</v>
      </c>
      <c r="AY779" s="2">
        <v>0</v>
      </c>
      <c r="AZ779" s="2">
        <v>0</v>
      </c>
      <c r="BA779" s="2">
        <v>0</v>
      </c>
      <c r="BB779" s="2">
        <f t="shared" si="201"/>
        <v>26</v>
      </c>
      <c r="BC779" s="2">
        <f t="shared" si="202"/>
        <v>0</v>
      </c>
      <c r="BD779" s="2">
        <f t="shared" si="203"/>
        <v>0</v>
      </c>
      <c r="BF779" s="5"/>
    </row>
    <row r="780" spans="7:58" x14ac:dyDescent="0.35">
      <c r="G780" s="79" t="s">
        <v>3</v>
      </c>
      <c r="H780" s="82" t="s">
        <v>128</v>
      </c>
      <c r="I780" s="79" t="s">
        <v>116</v>
      </c>
      <c r="J780" s="79" t="s">
        <v>150</v>
      </c>
      <c r="K780" s="79" t="s">
        <v>121</v>
      </c>
      <c r="L780" s="79" t="s">
        <v>121</v>
      </c>
      <c r="M780" s="2" t="s">
        <v>76</v>
      </c>
      <c r="N780" s="2">
        <v>29</v>
      </c>
      <c r="O780" s="6">
        <f t="shared" si="181"/>
        <v>18</v>
      </c>
      <c r="P780" s="2">
        <v>4</v>
      </c>
      <c r="Q780" s="2">
        <v>2</v>
      </c>
      <c r="R780" s="2">
        <v>3</v>
      </c>
      <c r="S780" s="2">
        <v>2</v>
      </c>
      <c r="T780" s="2">
        <v>7</v>
      </c>
      <c r="U780" s="2">
        <f t="shared" si="186"/>
        <v>6</v>
      </c>
      <c r="V780" s="2">
        <f t="shared" si="187"/>
        <v>3</v>
      </c>
      <c r="W780" s="2">
        <f t="shared" si="188"/>
        <v>9</v>
      </c>
      <c r="Y780" s="5"/>
      <c r="Z780" s="6">
        <f t="shared" si="182"/>
        <v>24</v>
      </c>
      <c r="AA780" s="2">
        <v>5</v>
      </c>
      <c r="AB780" s="2">
        <v>6</v>
      </c>
      <c r="AC780" s="2">
        <v>5</v>
      </c>
      <c r="AD780" s="2">
        <v>3</v>
      </c>
      <c r="AE780" s="2">
        <v>5</v>
      </c>
      <c r="AF780" s="2">
        <f t="shared" si="189"/>
        <v>11</v>
      </c>
      <c r="AG780" s="2">
        <f t="shared" si="190"/>
        <v>5</v>
      </c>
      <c r="AH780" s="2">
        <f t="shared" si="191"/>
        <v>8</v>
      </c>
      <c r="AJ780" s="5"/>
      <c r="AK780" s="2">
        <f t="shared" si="204"/>
        <v>16</v>
      </c>
      <c r="AL780" s="2">
        <v>4</v>
      </c>
      <c r="AM780" s="2">
        <v>4</v>
      </c>
      <c r="AN780" s="2">
        <v>2</v>
      </c>
      <c r="AO780" s="2">
        <v>3</v>
      </c>
      <c r="AP780" s="2">
        <v>3</v>
      </c>
      <c r="AQ780" s="2">
        <f t="shared" si="205"/>
        <v>8</v>
      </c>
      <c r="AR780" s="2">
        <f t="shared" si="206"/>
        <v>2</v>
      </c>
      <c r="AS780" s="2">
        <f t="shared" si="207"/>
        <v>6</v>
      </c>
      <c r="AV780" s="6">
        <f t="shared" si="200"/>
        <v>26</v>
      </c>
      <c r="AW780" s="2">
        <v>12</v>
      </c>
      <c r="AX780" s="2">
        <v>3</v>
      </c>
      <c r="AY780" s="2">
        <v>1</v>
      </c>
      <c r="AZ780" s="2">
        <v>5</v>
      </c>
      <c r="BA780" s="2">
        <v>5</v>
      </c>
      <c r="BB780" s="2">
        <f t="shared" si="201"/>
        <v>15</v>
      </c>
      <c r="BC780" s="2">
        <f t="shared" si="202"/>
        <v>1</v>
      </c>
      <c r="BD780" s="2">
        <f t="shared" si="203"/>
        <v>10</v>
      </c>
      <c r="BF780" s="5"/>
    </row>
    <row r="781" spans="7:58" x14ac:dyDescent="0.35">
      <c r="G781" s="79" t="s">
        <v>3</v>
      </c>
      <c r="H781" s="82" t="s">
        <v>128</v>
      </c>
      <c r="I781" s="79" t="s">
        <v>116</v>
      </c>
      <c r="J781" s="79" t="s">
        <v>150</v>
      </c>
      <c r="K781" s="79" t="s">
        <v>121</v>
      </c>
      <c r="L781" s="79" t="s">
        <v>121</v>
      </c>
      <c r="M781" s="2" t="s">
        <v>76</v>
      </c>
      <c r="N781" s="2">
        <v>30</v>
      </c>
      <c r="O781" s="6">
        <f t="shared" si="181"/>
        <v>18</v>
      </c>
      <c r="P781" s="2">
        <v>5</v>
      </c>
      <c r="Q781" s="2">
        <v>1</v>
      </c>
      <c r="R781" s="2">
        <v>5</v>
      </c>
      <c r="S781" s="2">
        <v>4</v>
      </c>
      <c r="T781" s="2">
        <v>3</v>
      </c>
      <c r="U781" s="2">
        <f t="shared" si="186"/>
        <v>6</v>
      </c>
      <c r="V781" s="2">
        <f t="shared" si="187"/>
        <v>5</v>
      </c>
      <c r="W781" s="2">
        <f t="shared" si="188"/>
        <v>7</v>
      </c>
      <c r="Y781" s="5"/>
      <c r="Z781" s="6">
        <f t="shared" si="182"/>
        <v>24</v>
      </c>
      <c r="AA781" s="2">
        <v>7</v>
      </c>
      <c r="AB781" s="2">
        <v>5</v>
      </c>
      <c r="AC781" s="2">
        <v>5</v>
      </c>
      <c r="AD781" s="2">
        <v>2</v>
      </c>
      <c r="AE781" s="2">
        <v>5</v>
      </c>
      <c r="AF781" s="2">
        <f t="shared" si="189"/>
        <v>12</v>
      </c>
      <c r="AG781" s="2">
        <f t="shared" si="190"/>
        <v>5</v>
      </c>
      <c r="AH781" s="2">
        <f t="shared" si="191"/>
        <v>7</v>
      </c>
      <c r="AJ781" s="5"/>
      <c r="AK781" s="2">
        <f t="shared" si="204"/>
        <v>16</v>
      </c>
      <c r="AL781" s="2">
        <v>8</v>
      </c>
      <c r="AM781" s="2">
        <v>1</v>
      </c>
      <c r="AN781" s="2">
        <v>3</v>
      </c>
      <c r="AO781" s="2">
        <v>1</v>
      </c>
      <c r="AP781" s="2">
        <v>3</v>
      </c>
      <c r="AQ781" s="2">
        <f t="shared" si="205"/>
        <v>9</v>
      </c>
      <c r="AR781" s="2">
        <f t="shared" si="206"/>
        <v>3</v>
      </c>
      <c r="AS781" s="2">
        <f t="shared" si="207"/>
        <v>4</v>
      </c>
      <c r="AV781" s="6">
        <f t="shared" si="200"/>
        <v>26</v>
      </c>
      <c r="AW781" s="2">
        <v>13</v>
      </c>
      <c r="AX781" s="2">
        <v>5</v>
      </c>
      <c r="AY781" s="2">
        <v>1</v>
      </c>
      <c r="AZ781" s="2">
        <v>3</v>
      </c>
      <c r="BA781" s="2">
        <v>4</v>
      </c>
      <c r="BB781" s="2">
        <f t="shared" si="201"/>
        <v>18</v>
      </c>
      <c r="BC781" s="2">
        <f t="shared" si="202"/>
        <v>1</v>
      </c>
      <c r="BD781" s="2">
        <f t="shared" si="203"/>
        <v>7</v>
      </c>
      <c r="BF781" s="5"/>
    </row>
    <row r="782" spans="7:58" x14ac:dyDescent="0.35">
      <c r="G782" s="79" t="s">
        <v>3</v>
      </c>
      <c r="H782" s="82" t="s">
        <v>128</v>
      </c>
      <c r="I782" s="79" t="s">
        <v>9</v>
      </c>
      <c r="J782" s="79" t="s">
        <v>9</v>
      </c>
      <c r="K782" s="79" t="s">
        <v>9</v>
      </c>
      <c r="L782" s="79" t="s">
        <v>9</v>
      </c>
      <c r="M782" s="2" t="s">
        <v>3</v>
      </c>
      <c r="N782" s="2">
        <v>1</v>
      </c>
      <c r="O782" s="6">
        <f t="shared" ref="O782:O795" si="208">SUM(U782:W782)</f>
        <v>5</v>
      </c>
      <c r="P782" s="2">
        <v>2</v>
      </c>
      <c r="Q782" s="2">
        <v>2</v>
      </c>
      <c r="R782" s="2">
        <v>1</v>
      </c>
      <c r="S782" s="2">
        <v>0</v>
      </c>
      <c r="T782" s="2">
        <v>0</v>
      </c>
      <c r="U782" s="2">
        <f t="shared" ref="U782:U796" si="209">P782+Q782</f>
        <v>4</v>
      </c>
      <c r="V782" s="2">
        <f t="shared" ref="V782:V796" si="210">R782</f>
        <v>1</v>
      </c>
      <c r="W782" s="2">
        <f t="shared" ref="W782:W796" si="211">S782+T782</f>
        <v>0</v>
      </c>
      <c r="X782" s="2">
        <f>MAX(O782:O811)</f>
        <v>5</v>
      </c>
      <c r="Y782" s="5">
        <v>19</v>
      </c>
      <c r="Z782" s="6">
        <f t="shared" ref="Z782:Z795" si="212">SUM(AF782:AH782)</f>
        <v>26</v>
      </c>
      <c r="AA782" s="2">
        <v>5</v>
      </c>
      <c r="AB782" s="2">
        <v>15</v>
      </c>
      <c r="AC782" s="2">
        <v>3</v>
      </c>
      <c r="AD782" s="2">
        <v>2</v>
      </c>
      <c r="AE782" s="2">
        <v>1</v>
      </c>
      <c r="AF782" s="2">
        <f t="shared" ref="AF782:AF796" si="213">AA782+AB782</f>
        <v>20</v>
      </c>
      <c r="AG782" s="2">
        <f t="shared" ref="AG782:AG796" si="214">AC782</f>
        <v>3</v>
      </c>
      <c r="AH782" s="2">
        <f t="shared" ref="AH782:AH796" si="215">AD782+AE782</f>
        <v>3</v>
      </c>
      <c r="AI782" s="2">
        <f>MAX(Z782:Z811)</f>
        <v>26</v>
      </c>
      <c r="AJ782" s="5">
        <v>31</v>
      </c>
      <c r="AK782" s="2">
        <f t="shared" ref="AK782:AK828" si="216">SUM(AQ782:AS782)</f>
        <v>19</v>
      </c>
      <c r="AL782" s="2">
        <v>4</v>
      </c>
      <c r="AM782" s="2">
        <v>12</v>
      </c>
      <c r="AN782" s="2">
        <v>3</v>
      </c>
      <c r="AO782" s="2">
        <v>0</v>
      </c>
      <c r="AP782" s="2">
        <v>0</v>
      </c>
      <c r="AQ782" s="2">
        <f t="shared" ref="AQ782:AQ829" si="217">AL782+AM782</f>
        <v>16</v>
      </c>
      <c r="AR782" s="2">
        <f t="shared" ref="AR782:AR829" si="218">AN782</f>
        <v>3</v>
      </c>
      <c r="AS782" s="2">
        <f t="shared" ref="AS782:AS829" si="219">AO782+AP782</f>
        <v>0</v>
      </c>
      <c r="AT782" s="2">
        <f>ROUND(SUM(AK782:AK811)/30,0)</f>
        <v>19</v>
      </c>
      <c r="AU782" s="2">
        <v>19</v>
      </c>
      <c r="AV782" s="6">
        <f t="shared" si="200"/>
        <v>22</v>
      </c>
      <c r="AW782" s="2">
        <v>7</v>
      </c>
      <c r="AX782" s="2">
        <v>11</v>
      </c>
      <c r="AY782" s="2">
        <v>4</v>
      </c>
      <c r="AZ782" s="2">
        <v>0</v>
      </c>
      <c r="BA782" s="2">
        <v>0</v>
      </c>
      <c r="BB782" s="2">
        <f t="shared" si="201"/>
        <v>18</v>
      </c>
      <c r="BC782" s="2">
        <f t="shared" si="202"/>
        <v>4</v>
      </c>
      <c r="BD782" s="2">
        <f t="shared" si="203"/>
        <v>0</v>
      </c>
      <c r="BE782" s="2">
        <f>ROUND(SUM(AV782:AV811)/30,0)</f>
        <v>22</v>
      </c>
      <c r="BF782" s="5">
        <v>24</v>
      </c>
    </row>
    <row r="783" spans="7:58" x14ac:dyDescent="0.35">
      <c r="G783" s="79" t="s">
        <v>3</v>
      </c>
      <c r="H783" s="82" t="s">
        <v>128</v>
      </c>
      <c r="I783" s="79" t="s">
        <v>9</v>
      </c>
      <c r="J783" s="79" t="s">
        <v>9</v>
      </c>
      <c r="K783" s="79" t="s">
        <v>9</v>
      </c>
      <c r="L783" s="79" t="s">
        <v>9</v>
      </c>
      <c r="M783" s="2" t="s">
        <v>3</v>
      </c>
      <c r="N783" s="2">
        <v>2</v>
      </c>
      <c r="O783" s="6">
        <f t="shared" si="208"/>
        <v>5</v>
      </c>
      <c r="P783" s="2">
        <v>1</v>
      </c>
      <c r="Q783" s="2">
        <v>3</v>
      </c>
      <c r="R783" s="2">
        <v>1</v>
      </c>
      <c r="S783" s="2">
        <v>0</v>
      </c>
      <c r="T783" s="2">
        <v>0</v>
      </c>
      <c r="U783" s="2">
        <f t="shared" si="209"/>
        <v>4</v>
      </c>
      <c r="V783" s="2">
        <f t="shared" si="210"/>
        <v>1</v>
      </c>
      <c r="W783" s="2">
        <f t="shared" si="211"/>
        <v>0</v>
      </c>
      <c r="Y783" s="5"/>
      <c r="Z783" s="6">
        <f t="shared" si="212"/>
        <v>26</v>
      </c>
      <c r="AA783" s="2">
        <v>2</v>
      </c>
      <c r="AB783" s="2">
        <v>9</v>
      </c>
      <c r="AC783" s="2">
        <v>13</v>
      </c>
      <c r="AD783" s="2">
        <v>2</v>
      </c>
      <c r="AE783" s="2">
        <v>0</v>
      </c>
      <c r="AF783" s="2">
        <f t="shared" si="213"/>
        <v>11</v>
      </c>
      <c r="AG783" s="2">
        <f t="shared" si="214"/>
        <v>13</v>
      </c>
      <c r="AH783" s="2">
        <f t="shared" si="215"/>
        <v>2</v>
      </c>
      <c r="AJ783" s="5"/>
      <c r="AK783" s="2">
        <f t="shared" si="216"/>
        <v>19</v>
      </c>
      <c r="AL783" s="2">
        <v>1</v>
      </c>
      <c r="AM783" s="2">
        <v>12</v>
      </c>
      <c r="AN783" s="2">
        <v>5</v>
      </c>
      <c r="AO783" s="2">
        <v>1</v>
      </c>
      <c r="AP783" s="2">
        <v>0</v>
      </c>
      <c r="AQ783" s="2">
        <f t="shared" si="217"/>
        <v>13</v>
      </c>
      <c r="AR783" s="2">
        <f t="shared" si="218"/>
        <v>5</v>
      </c>
      <c r="AS783" s="2">
        <f t="shared" si="219"/>
        <v>1</v>
      </c>
      <c r="AV783" s="6">
        <f t="shared" si="200"/>
        <v>22</v>
      </c>
      <c r="AW783" s="2">
        <v>6</v>
      </c>
      <c r="AX783" s="2">
        <v>9</v>
      </c>
      <c r="AY783" s="2">
        <v>7</v>
      </c>
      <c r="AZ783" s="2">
        <v>0</v>
      </c>
      <c r="BA783" s="2">
        <v>0</v>
      </c>
      <c r="BB783" s="2">
        <f t="shared" si="201"/>
        <v>15</v>
      </c>
      <c r="BC783" s="2">
        <f t="shared" si="202"/>
        <v>7</v>
      </c>
      <c r="BD783" s="2">
        <f t="shared" si="203"/>
        <v>0</v>
      </c>
      <c r="BF783" s="5"/>
    </row>
    <row r="784" spans="7:58" x14ac:dyDescent="0.35">
      <c r="G784" s="79" t="s">
        <v>3</v>
      </c>
      <c r="H784" s="82" t="s">
        <v>128</v>
      </c>
      <c r="I784" s="79" t="s">
        <v>9</v>
      </c>
      <c r="J784" s="79" t="s">
        <v>9</v>
      </c>
      <c r="K784" s="79" t="s">
        <v>9</v>
      </c>
      <c r="L784" s="79" t="s">
        <v>9</v>
      </c>
      <c r="M784" s="2" t="s">
        <v>3</v>
      </c>
      <c r="N784" s="2">
        <v>3</v>
      </c>
      <c r="O784" s="6">
        <f t="shared" si="208"/>
        <v>5</v>
      </c>
      <c r="P784" s="2">
        <v>2</v>
      </c>
      <c r="Q784" s="2">
        <v>2</v>
      </c>
      <c r="R784" s="2">
        <v>0</v>
      </c>
      <c r="S784" s="2">
        <v>1</v>
      </c>
      <c r="T784" s="2">
        <v>0</v>
      </c>
      <c r="U784" s="2">
        <f t="shared" si="209"/>
        <v>4</v>
      </c>
      <c r="V784" s="2">
        <f t="shared" si="210"/>
        <v>0</v>
      </c>
      <c r="W784" s="2">
        <f t="shared" si="211"/>
        <v>1</v>
      </c>
      <c r="Y784" s="5"/>
      <c r="Z784" s="6">
        <f t="shared" si="212"/>
        <v>26</v>
      </c>
      <c r="AA784" s="2">
        <v>8</v>
      </c>
      <c r="AB784" s="2">
        <v>13</v>
      </c>
      <c r="AC784" s="2">
        <v>5</v>
      </c>
      <c r="AD784" s="2">
        <v>0</v>
      </c>
      <c r="AE784" s="2">
        <v>0</v>
      </c>
      <c r="AF784" s="2">
        <f t="shared" si="213"/>
        <v>21</v>
      </c>
      <c r="AG784" s="2">
        <f t="shared" si="214"/>
        <v>5</v>
      </c>
      <c r="AH784" s="2">
        <f t="shared" si="215"/>
        <v>0</v>
      </c>
      <c r="AJ784" s="5"/>
      <c r="AK784" s="2">
        <f t="shared" si="216"/>
        <v>19</v>
      </c>
      <c r="AL784" s="2">
        <v>10</v>
      </c>
      <c r="AM784" s="2">
        <v>6</v>
      </c>
      <c r="AN784" s="2">
        <v>3</v>
      </c>
      <c r="AO784" s="2">
        <v>0</v>
      </c>
      <c r="AP784" s="2">
        <v>0</v>
      </c>
      <c r="AQ784" s="2">
        <f t="shared" si="217"/>
        <v>16</v>
      </c>
      <c r="AR784" s="2">
        <f t="shared" si="218"/>
        <v>3</v>
      </c>
      <c r="AS784" s="2">
        <f t="shared" si="219"/>
        <v>0</v>
      </c>
      <c r="AV784" s="6">
        <f t="shared" si="200"/>
        <v>22</v>
      </c>
      <c r="AW784" s="2">
        <v>13</v>
      </c>
      <c r="AX784" s="2">
        <v>8</v>
      </c>
      <c r="AY784" s="2">
        <v>1</v>
      </c>
      <c r="AZ784" s="2">
        <v>0</v>
      </c>
      <c r="BA784" s="2">
        <v>0</v>
      </c>
      <c r="BB784" s="2">
        <f t="shared" si="201"/>
        <v>21</v>
      </c>
      <c r="BC784" s="2">
        <f t="shared" si="202"/>
        <v>1</v>
      </c>
      <c r="BD784" s="2">
        <f t="shared" si="203"/>
        <v>0</v>
      </c>
      <c r="BF784" s="5"/>
    </row>
    <row r="785" spans="7:58" x14ac:dyDescent="0.35">
      <c r="G785" s="79" t="s">
        <v>3</v>
      </c>
      <c r="H785" s="82" t="s">
        <v>128</v>
      </c>
      <c r="I785" s="79" t="s">
        <v>9</v>
      </c>
      <c r="J785" s="79" t="s">
        <v>9</v>
      </c>
      <c r="K785" s="79" t="s">
        <v>9</v>
      </c>
      <c r="L785" s="79" t="s">
        <v>9</v>
      </c>
      <c r="M785" s="2" t="s">
        <v>3</v>
      </c>
      <c r="N785" s="2">
        <v>4</v>
      </c>
      <c r="O785" s="6">
        <f t="shared" si="208"/>
        <v>5</v>
      </c>
      <c r="P785" s="2">
        <v>2</v>
      </c>
      <c r="Q785" s="2">
        <v>3</v>
      </c>
      <c r="R785" s="2">
        <v>0</v>
      </c>
      <c r="S785" s="2">
        <v>0</v>
      </c>
      <c r="T785" s="2">
        <v>0</v>
      </c>
      <c r="U785" s="2">
        <f t="shared" si="209"/>
        <v>5</v>
      </c>
      <c r="V785" s="2">
        <f t="shared" si="210"/>
        <v>0</v>
      </c>
      <c r="W785" s="2">
        <f t="shared" si="211"/>
        <v>0</v>
      </c>
      <c r="Y785" s="5"/>
      <c r="Z785" s="6">
        <f t="shared" si="212"/>
        <v>26</v>
      </c>
      <c r="AA785" s="2">
        <v>13</v>
      </c>
      <c r="AB785" s="2">
        <v>11</v>
      </c>
      <c r="AC785" s="2">
        <v>2</v>
      </c>
      <c r="AD785" s="2">
        <v>0</v>
      </c>
      <c r="AE785" s="2">
        <v>0</v>
      </c>
      <c r="AF785" s="2">
        <f t="shared" si="213"/>
        <v>24</v>
      </c>
      <c r="AG785" s="2">
        <f t="shared" si="214"/>
        <v>2</v>
      </c>
      <c r="AH785" s="2">
        <f t="shared" si="215"/>
        <v>0</v>
      </c>
      <c r="AJ785" s="5"/>
      <c r="AK785" s="2">
        <f t="shared" si="216"/>
        <v>19</v>
      </c>
      <c r="AL785" s="2">
        <v>14</v>
      </c>
      <c r="AM785" s="2">
        <v>5</v>
      </c>
      <c r="AN785" s="2">
        <v>0</v>
      </c>
      <c r="AO785" s="2">
        <v>0</v>
      </c>
      <c r="AP785" s="2">
        <v>0</v>
      </c>
      <c r="AQ785" s="2">
        <f t="shared" si="217"/>
        <v>19</v>
      </c>
      <c r="AR785" s="2">
        <f t="shared" si="218"/>
        <v>0</v>
      </c>
      <c r="AS785" s="2">
        <f t="shared" si="219"/>
        <v>0</v>
      </c>
      <c r="AV785" s="6">
        <f t="shared" si="200"/>
        <v>22</v>
      </c>
      <c r="AW785" s="2">
        <v>13</v>
      </c>
      <c r="AX785" s="2">
        <v>9</v>
      </c>
      <c r="AY785" s="2">
        <v>0</v>
      </c>
      <c r="AZ785" s="2">
        <v>0</v>
      </c>
      <c r="BA785" s="2">
        <v>0</v>
      </c>
      <c r="BB785" s="2">
        <f t="shared" si="201"/>
        <v>22</v>
      </c>
      <c r="BC785" s="2">
        <f t="shared" si="202"/>
        <v>0</v>
      </c>
      <c r="BD785" s="2">
        <f t="shared" si="203"/>
        <v>0</v>
      </c>
      <c r="BF785" s="5"/>
    </row>
    <row r="786" spans="7:58" x14ac:dyDescent="0.35">
      <c r="G786" s="79" t="s">
        <v>3</v>
      </c>
      <c r="H786" s="82" t="s">
        <v>128</v>
      </c>
      <c r="I786" s="79" t="s">
        <v>9</v>
      </c>
      <c r="J786" s="79" t="s">
        <v>9</v>
      </c>
      <c r="K786" s="79" t="s">
        <v>9</v>
      </c>
      <c r="L786" s="79" t="s">
        <v>9</v>
      </c>
      <c r="M786" s="2" t="s">
        <v>3</v>
      </c>
      <c r="N786" s="2">
        <v>5</v>
      </c>
      <c r="O786" s="6">
        <f t="shared" si="208"/>
        <v>5</v>
      </c>
      <c r="P786" s="2">
        <v>2</v>
      </c>
      <c r="Q786" s="2">
        <v>1</v>
      </c>
      <c r="R786" s="2">
        <v>2</v>
      </c>
      <c r="S786" s="2">
        <v>0</v>
      </c>
      <c r="T786" s="2">
        <v>0</v>
      </c>
      <c r="U786" s="2">
        <f t="shared" si="209"/>
        <v>3</v>
      </c>
      <c r="V786" s="2">
        <f t="shared" si="210"/>
        <v>2</v>
      </c>
      <c r="W786" s="2">
        <f t="shared" si="211"/>
        <v>0</v>
      </c>
      <c r="Y786" s="5"/>
      <c r="Z786" s="6">
        <f t="shared" si="212"/>
        <v>26</v>
      </c>
      <c r="AA786" s="2">
        <v>6</v>
      </c>
      <c r="AB786" s="2">
        <v>10</v>
      </c>
      <c r="AC786" s="2">
        <v>10</v>
      </c>
      <c r="AD786" s="2">
        <v>0</v>
      </c>
      <c r="AE786" s="2">
        <v>0</v>
      </c>
      <c r="AF786" s="2">
        <f t="shared" si="213"/>
        <v>16</v>
      </c>
      <c r="AG786" s="2">
        <f t="shared" si="214"/>
        <v>10</v>
      </c>
      <c r="AH786" s="2">
        <f t="shared" si="215"/>
        <v>0</v>
      </c>
      <c r="AJ786" s="5"/>
      <c r="AK786" s="2">
        <f t="shared" si="216"/>
        <v>19</v>
      </c>
      <c r="AL786" s="2">
        <v>7</v>
      </c>
      <c r="AM786" s="2">
        <v>9</v>
      </c>
      <c r="AN786" s="2">
        <v>3</v>
      </c>
      <c r="AO786" s="2">
        <v>0</v>
      </c>
      <c r="AP786" s="2">
        <v>0</v>
      </c>
      <c r="AQ786" s="2">
        <f t="shared" si="217"/>
        <v>16</v>
      </c>
      <c r="AR786" s="2">
        <f t="shared" si="218"/>
        <v>3</v>
      </c>
      <c r="AS786" s="2">
        <f t="shared" si="219"/>
        <v>0</v>
      </c>
      <c r="AV786" s="6">
        <f t="shared" si="200"/>
        <v>22</v>
      </c>
      <c r="AW786" s="2">
        <v>8</v>
      </c>
      <c r="AX786" s="2">
        <v>10</v>
      </c>
      <c r="AY786" s="2">
        <v>4</v>
      </c>
      <c r="AZ786" s="2">
        <v>0</v>
      </c>
      <c r="BA786" s="2">
        <v>0</v>
      </c>
      <c r="BB786" s="2">
        <f t="shared" si="201"/>
        <v>18</v>
      </c>
      <c r="BC786" s="2">
        <f t="shared" si="202"/>
        <v>4</v>
      </c>
      <c r="BD786" s="2">
        <f t="shared" si="203"/>
        <v>0</v>
      </c>
      <c r="BF786" s="5"/>
    </row>
    <row r="787" spans="7:58" x14ac:dyDescent="0.35">
      <c r="G787" s="79" t="s">
        <v>3</v>
      </c>
      <c r="H787" s="82" t="s">
        <v>128</v>
      </c>
      <c r="I787" s="79" t="s">
        <v>9</v>
      </c>
      <c r="J787" s="79" t="s">
        <v>9</v>
      </c>
      <c r="K787" s="79" t="s">
        <v>9</v>
      </c>
      <c r="L787" s="79" t="s">
        <v>9</v>
      </c>
      <c r="M787" s="2" t="s">
        <v>3</v>
      </c>
      <c r="N787" s="2">
        <v>6</v>
      </c>
      <c r="O787" s="6">
        <f t="shared" si="208"/>
        <v>5</v>
      </c>
      <c r="P787" s="2">
        <v>2</v>
      </c>
      <c r="Q787" s="2">
        <v>1</v>
      </c>
      <c r="R787" s="2">
        <v>1</v>
      </c>
      <c r="S787" s="2">
        <v>1</v>
      </c>
      <c r="T787" s="2">
        <v>0</v>
      </c>
      <c r="U787" s="2">
        <f t="shared" si="209"/>
        <v>3</v>
      </c>
      <c r="V787" s="2">
        <f t="shared" si="210"/>
        <v>1</v>
      </c>
      <c r="W787" s="2">
        <f t="shared" si="211"/>
        <v>1</v>
      </c>
      <c r="Y787" s="5"/>
      <c r="Z787" s="6">
        <f t="shared" si="212"/>
        <v>26</v>
      </c>
      <c r="AA787" s="2">
        <v>2</v>
      </c>
      <c r="AB787" s="2">
        <v>8</v>
      </c>
      <c r="AC787" s="2">
        <v>12</v>
      </c>
      <c r="AD787" s="2">
        <v>4</v>
      </c>
      <c r="AE787" s="2">
        <v>0</v>
      </c>
      <c r="AF787" s="2">
        <f t="shared" si="213"/>
        <v>10</v>
      </c>
      <c r="AG787" s="2">
        <f t="shared" si="214"/>
        <v>12</v>
      </c>
      <c r="AH787" s="2">
        <f t="shared" si="215"/>
        <v>4</v>
      </c>
      <c r="AJ787" s="5"/>
      <c r="AK787" s="2">
        <f t="shared" si="216"/>
        <v>19</v>
      </c>
      <c r="AL787" s="2">
        <v>3</v>
      </c>
      <c r="AM787" s="2">
        <v>7</v>
      </c>
      <c r="AN787" s="2">
        <v>8</v>
      </c>
      <c r="AO787" s="2">
        <v>0</v>
      </c>
      <c r="AP787" s="2">
        <v>1</v>
      </c>
      <c r="AQ787" s="2">
        <f t="shared" si="217"/>
        <v>10</v>
      </c>
      <c r="AR787" s="2">
        <f t="shared" si="218"/>
        <v>8</v>
      </c>
      <c r="AS787" s="2">
        <f t="shared" si="219"/>
        <v>1</v>
      </c>
      <c r="AV787" s="6">
        <f t="shared" si="200"/>
        <v>22</v>
      </c>
      <c r="AW787" s="2">
        <v>6</v>
      </c>
      <c r="AX787" s="2">
        <v>8</v>
      </c>
      <c r="AY787" s="2">
        <v>6</v>
      </c>
      <c r="AZ787" s="2">
        <v>2</v>
      </c>
      <c r="BA787" s="2">
        <v>0</v>
      </c>
      <c r="BB787" s="2">
        <f t="shared" si="201"/>
        <v>14</v>
      </c>
      <c r="BC787" s="2">
        <f t="shared" si="202"/>
        <v>6</v>
      </c>
      <c r="BD787" s="2">
        <f t="shared" si="203"/>
        <v>2</v>
      </c>
      <c r="BF787" s="5"/>
    </row>
    <row r="788" spans="7:58" x14ac:dyDescent="0.35">
      <c r="G788" s="79" t="s">
        <v>3</v>
      </c>
      <c r="H788" s="82" t="s">
        <v>128</v>
      </c>
      <c r="I788" s="79" t="s">
        <v>9</v>
      </c>
      <c r="J788" s="79" t="s">
        <v>9</v>
      </c>
      <c r="K788" s="79" t="s">
        <v>9</v>
      </c>
      <c r="L788" s="79" t="s">
        <v>9</v>
      </c>
      <c r="M788" s="2" t="s">
        <v>3</v>
      </c>
      <c r="N788" s="2">
        <v>7</v>
      </c>
      <c r="O788" s="6">
        <f t="shared" si="208"/>
        <v>5</v>
      </c>
      <c r="P788" s="2">
        <v>4</v>
      </c>
      <c r="Q788" s="2">
        <v>1</v>
      </c>
      <c r="R788" s="2">
        <v>0</v>
      </c>
      <c r="S788" s="2">
        <v>0</v>
      </c>
      <c r="T788" s="2">
        <v>0</v>
      </c>
      <c r="U788" s="2">
        <f t="shared" si="209"/>
        <v>5</v>
      </c>
      <c r="V788" s="2">
        <f t="shared" si="210"/>
        <v>0</v>
      </c>
      <c r="W788" s="2">
        <f t="shared" si="211"/>
        <v>0</v>
      </c>
      <c r="Y788" s="5"/>
      <c r="Z788" s="6">
        <f t="shared" si="212"/>
        <v>26</v>
      </c>
      <c r="AA788" s="2">
        <v>6</v>
      </c>
      <c r="AB788" s="2">
        <v>10</v>
      </c>
      <c r="AC788" s="2">
        <v>8</v>
      </c>
      <c r="AD788" s="2">
        <v>1</v>
      </c>
      <c r="AE788" s="2">
        <v>1</v>
      </c>
      <c r="AF788" s="2">
        <f t="shared" si="213"/>
        <v>16</v>
      </c>
      <c r="AG788" s="2">
        <f t="shared" si="214"/>
        <v>8</v>
      </c>
      <c r="AH788" s="2">
        <f t="shared" si="215"/>
        <v>2</v>
      </c>
      <c r="AJ788" s="5"/>
      <c r="AK788" s="2">
        <f t="shared" si="216"/>
        <v>19</v>
      </c>
      <c r="AL788" s="2">
        <v>10</v>
      </c>
      <c r="AM788" s="2">
        <v>5</v>
      </c>
      <c r="AN788" s="2">
        <v>3</v>
      </c>
      <c r="AO788" s="2">
        <v>1</v>
      </c>
      <c r="AP788" s="2">
        <v>0</v>
      </c>
      <c r="AQ788" s="2">
        <f t="shared" si="217"/>
        <v>15</v>
      </c>
      <c r="AR788" s="2">
        <f t="shared" si="218"/>
        <v>3</v>
      </c>
      <c r="AS788" s="2">
        <f t="shared" si="219"/>
        <v>1</v>
      </c>
      <c r="AV788" s="6">
        <f t="shared" si="200"/>
        <v>22</v>
      </c>
      <c r="AW788" s="2">
        <v>14</v>
      </c>
      <c r="AX788" s="2">
        <v>4</v>
      </c>
      <c r="AY788" s="2">
        <v>4</v>
      </c>
      <c r="AZ788" s="2">
        <v>0</v>
      </c>
      <c r="BA788" s="2">
        <v>0</v>
      </c>
      <c r="BB788" s="2">
        <f t="shared" si="201"/>
        <v>18</v>
      </c>
      <c r="BC788" s="2">
        <f t="shared" si="202"/>
        <v>4</v>
      </c>
      <c r="BD788" s="2">
        <f t="shared" si="203"/>
        <v>0</v>
      </c>
      <c r="BF788" s="5"/>
    </row>
    <row r="789" spans="7:58" x14ac:dyDescent="0.35">
      <c r="G789" s="79" t="s">
        <v>3</v>
      </c>
      <c r="H789" s="82" t="s">
        <v>128</v>
      </c>
      <c r="I789" s="79" t="s">
        <v>9</v>
      </c>
      <c r="J789" s="79" t="s">
        <v>9</v>
      </c>
      <c r="K789" s="79" t="s">
        <v>9</v>
      </c>
      <c r="L789" s="79" t="s">
        <v>9</v>
      </c>
      <c r="M789" s="2" t="s">
        <v>3</v>
      </c>
      <c r="N789" s="2">
        <v>8</v>
      </c>
      <c r="O789" s="6">
        <f t="shared" si="208"/>
        <v>5</v>
      </c>
      <c r="P789" s="2">
        <v>1</v>
      </c>
      <c r="Q789" s="2">
        <v>2</v>
      </c>
      <c r="R789" s="2">
        <v>1</v>
      </c>
      <c r="S789" s="2">
        <v>0</v>
      </c>
      <c r="T789" s="2">
        <v>1</v>
      </c>
      <c r="U789" s="2">
        <f t="shared" si="209"/>
        <v>3</v>
      </c>
      <c r="V789" s="2">
        <f t="shared" si="210"/>
        <v>1</v>
      </c>
      <c r="W789" s="2">
        <f t="shared" si="211"/>
        <v>1</v>
      </c>
      <c r="Y789" s="5"/>
      <c r="Z789" s="6">
        <f t="shared" si="212"/>
        <v>26</v>
      </c>
      <c r="AA789" s="2">
        <v>4</v>
      </c>
      <c r="AB789" s="2">
        <v>7</v>
      </c>
      <c r="AC789" s="2">
        <v>11</v>
      </c>
      <c r="AD789" s="2">
        <v>2</v>
      </c>
      <c r="AE789" s="2">
        <v>2</v>
      </c>
      <c r="AF789" s="2">
        <f t="shared" si="213"/>
        <v>11</v>
      </c>
      <c r="AG789" s="2">
        <f t="shared" si="214"/>
        <v>11</v>
      </c>
      <c r="AH789" s="2">
        <f t="shared" si="215"/>
        <v>4</v>
      </c>
      <c r="AJ789" s="5"/>
      <c r="AK789" s="2">
        <f t="shared" si="216"/>
        <v>19</v>
      </c>
      <c r="AL789" s="2">
        <v>5</v>
      </c>
      <c r="AM789" s="2">
        <v>7</v>
      </c>
      <c r="AN789" s="2">
        <v>5</v>
      </c>
      <c r="AO789" s="2">
        <v>1</v>
      </c>
      <c r="AP789" s="2">
        <v>1</v>
      </c>
      <c r="AQ789" s="2">
        <f t="shared" si="217"/>
        <v>12</v>
      </c>
      <c r="AR789" s="2">
        <f t="shared" si="218"/>
        <v>5</v>
      </c>
      <c r="AS789" s="2">
        <f t="shared" si="219"/>
        <v>2</v>
      </c>
      <c r="AV789" s="6">
        <f t="shared" si="200"/>
        <v>22</v>
      </c>
      <c r="AW789" s="2">
        <v>6</v>
      </c>
      <c r="AX789" s="2">
        <v>9</v>
      </c>
      <c r="AY789" s="2">
        <v>7</v>
      </c>
      <c r="AZ789" s="2">
        <v>0</v>
      </c>
      <c r="BA789" s="2">
        <v>0</v>
      </c>
      <c r="BB789" s="2">
        <f t="shared" si="201"/>
        <v>15</v>
      </c>
      <c r="BC789" s="2">
        <f t="shared" si="202"/>
        <v>7</v>
      </c>
      <c r="BD789" s="2">
        <f t="shared" si="203"/>
        <v>0</v>
      </c>
      <c r="BF789" s="5"/>
    </row>
    <row r="790" spans="7:58" x14ac:dyDescent="0.35">
      <c r="G790" s="79" t="s">
        <v>3</v>
      </c>
      <c r="H790" s="82" t="s">
        <v>128</v>
      </c>
      <c r="I790" s="79" t="s">
        <v>9</v>
      </c>
      <c r="J790" s="79" t="s">
        <v>9</v>
      </c>
      <c r="K790" s="79" t="s">
        <v>9</v>
      </c>
      <c r="L790" s="79" t="s">
        <v>9</v>
      </c>
      <c r="M790" s="2" t="s">
        <v>3</v>
      </c>
      <c r="N790" s="2">
        <v>9</v>
      </c>
      <c r="O790" s="6">
        <f t="shared" si="208"/>
        <v>5</v>
      </c>
      <c r="P790" s="2">
        <v>1</v>
      </c>
      <c r="Q790" s="2">
        <v>3</v>
      </c>
      <c r="R790" s="2">
        <v>1</v>
      </c>
      <c r="S790" s="2">
        <v>0</v>
      </c>
      <c r="T790" s="2">
        <v>0</v>
      </c>
      <c r="U790" s="2">
        <f t="shared" si="209"/>
        <v>4</v>
      </c>
      <c r="V790" s="2">
        <f t="shared" si="210"/>
        <v>1</v>
      </c>
      <c r="W790" s="2">
        <f t="shared" si="211"/>
        <v>0</v>
      </c>
      <c r="Y790" s="5"/>
      <c r="Z790" s="6">
        <f t="shared" si="212"/>
        <v>26</v>
      </c>
      <c r="AA790" s="2">
        <v>2</v>
      </c>
      <c r="AB790" s="2">
        <v>6</v>
      </c>
      <c r="AC790" s="2">
        <v>11</v>
      </c>
      <c r="AD790" s="2">
        <v>5</v>
      </c>
      <c r="AE790" s="2">
        <v>2</v>
      </c>
      <c r="AF790" s="2">
        <f t="shared" si="213"/>
        <v>8</v>
      </c>
      <c r="AG790" s="2">
        <f t="shared" si="214"/>
        <v>11</v>
      </c>
      <c r="AH790" s="2">
        <f t="shared" si="215"/>
        <v>7</v>
      </c>
      <c r="AJ790" s="5"/>
      <c r="AK790" s="2">
        <f t="shared" si="216"/>
        <v>19</v>
      </c>
      <c r="AL790" s="2">
        <v>2</v>
      </c>
      <c r="AM790" s="2">
        <v>8</v>
      </c>
      <c r="AN790" s="2">
        <v>4</v>
      </c>
      <c r="AO790" s="2">
        <v>4</v>
      </c>
      <c r="AP790" s="2">
        <v>1</v>
      </c>
      <c r="AQ790" s="2">
        <f t="shared" si="217"/>
        <v>10</v>
      </c>
      <c r="AR790" s="2">
        <f t="shared" si="218"/>
        <v>4</v>
      </c>
      <c r="AS790" s="2">
        <f t="shared" si="219"/>
        <v>5</v>
      </c>
      <c r="AV790" s="6">
        <f t="shared" si="200"/>
        <v>22</v>
      </c>
      <c r="AW790" s="2">
        <v>4</v>
      </c>
      <c r="AX790" s="2">
        <v>8</v>
      </c>
      <c r="AY790" s="2">
        <v>8</v>
      </c>
      <c r="AZ790" s="2">
        <v>2</v>
      </c>
      <c r="BA790" s="2">
        <v>0</v>
      </c>
      <c r="BB790" s="2">
        <f t="shared" si="201"/>
        <v>12</v>
      </c>
      <c r="BC790" s="2">
        <f t="shared" si="202"/>
        <v>8</v>
      </c>
      <c r="BD790" s="2">
        <f t="shared" si="203"/>
        <v>2</v>
      </c>
      <c r="BF790" s="5"/>
    </row>
    <row r="791" spans="7:58" x14ac:dyDescent="0.35">
      <c r="G791" s="79" t="s">
        <v>3</v>
      </c>
      <c r="H791" s="82" t="s">
        <v>128</v>
      </c>
      <c r="I791" s="79" t="s">
        <v>9</v>
      </c>
      <c r="J791" s="79" t="s">
        <v>9</v>
      </c>
      <c r="K791" s="79" t="s">
        <v>9</v>
      </c>
      <c r="L791" s="79" t="s">
        <v>9</v>
      </c>
      <c r="M791" s="2" t="s">
        <v>67</v>
      </c>
      <c r="N791" s="2">
        <v>10</v>
      </c>
      <c r="O791" s="6">
        <f t="shared" si="208"/>
        <v>5</v>
      </c>
      <c r="P791" s="2">
        <v>2</v>
      </c>
      <c r="Q791" s="2">
        <v>1</v>
      </c>
      <c r="R791" s="2">
        <v>2</v>
      </c>
      <c r="S791" s="2">
        <v>0</v>
      </c>
      <c r="T791" s="2">
        <v>0</v>
      </c>
      <c r="U791" s="2">
        <f t="shared" si="209"/>
        <v>3</v>
      </c>
      <c r="V791" s="2">
        <f t="shared" si="210"/>
        <v>2</v>
      </c>
      <c r="W791" s="2">
        <f t="shared" si="211"/>
        <v>0</v>
      </c>
      <c r="Y791" s="5"/>
      <c r="Z791" s="6">
        <f t="shared" si="212"/>
        <v>26</v>
      </c>
      <c r="AA791" s="2">
        <v>8</v>
      </c>
      <c r="AB791" s="2">
        <v>15</v>
      </c>
      <c r="AC791" s="2">
        <v>3</v>
      </c>
      <c r="AD791" s="2">
        <v>0</v>
      </c>
      <c r="AE791" s="2">
        <v>0</v>
      </c>
      <c r="AF791" s="2">
        <f t="shared" si="213"/>
        <v>23</v>
      </c>
      <c r="AG791" s="2">
        <f t="shared" si="214"/>
        <v>3</v>
      </c>
      <c r="AH791" s="2">
        <f t="shared" si="215"/>
        <v>0</v>
      </c>
      <c r="AJ791" s="5"/>
      <c r="AK791" s="2">
        <f t="shared" si="216"/>
        <v>19</v>
      </c>
      <c r="AL791" s="2">
        <v>6</v>
      </c>
      <c r="AM791" s="2">
        <v>12</v>
      </c>
      <c r="AN791" s="2">
        <v>1</v>
      </c>
      <c r="AO791" s="2">
        <v>0</v>
      </c>
      <c r="AP791" s="2">
        <v>0</v>
      </c>
      <c r="AQ791" s="2">
        <f t="shared" si="217"/>
        <v>18</v>
      </c>
      <c r="AR791" s="2">
        <f t="shared" si="218"/>
        <v>1</v>
      </c>
      <c r="AS791" s="2">
        <f t="shared" si="219"/>
        <v>0</v>
      </c>
      <c r="AV791" s="6">
        <f t="shared" si="200"/>
        <v>22</v>
      </c>
      <c r="AW791" s="2">
        <v>9</v>
      </c>
      <c r="AX791" s="2">
        <v>11</v>
      </c>
      <c r="AY791" s="2">
        <v>1</v>
      </c>
      <c r="AZ791" s="2">
        <v>1</v>
      </c>
      <c r="BA791" s="2">
        <v>0</v>
      </c>
      <c r="BB791" s="2">
        <f t="shared" si="201"/>
        <v>20</v>
      </c>
      <c r="BC791" s="2">
        <f t="shared" si="202"/>
        <v>1</v>
      </c>
      <c r="BD791" s="2">
        <f t="shared" si="203"/>
        <v>1</v>
      </c>
      <c r="BF791" s="5"/>
    </row>
    <row r="792" spans="7:58" x14ac:dyDescent="0.35">
      <c r="G792" s="79" t="s">
        <v>3</v>
      </c>
      <c r="H792" s="82" t="s">
        <v>128</v>
      </c>
      <c r="I792" s="79" t="s">
        <v>9</v>
      </c>
      <c r="J792" s="79" t="s">
        <v>9</v>
      </c>
      <c r="K792" s="79" t="s">
        <v>9</v>
      </c>
      <c r="L792" s="79" t="s">
        <v>9</v>
      </c>
      <c r="M792" s="2" t="s">
        <v>67</v>
      </c>
      <c r="N792" s="2">
        <v>11</v>
      </c>
      <c r="O792" s="6">
        <f t="shared" si="208"/>
        <v>5</v>
      </c>
      <c r="P792" s="2">
        <v>1</v>
      </c>
      <c r="Q792" s="2">
        <v>1</v>
      </c>
      <c r="R792" s="2">
        <v>1</v>
      </c>
      <c r="S792" s="2">
        <v>2</v>
      </c>
      <c r="T792" s="2">
        <v>0</v>
      </c>
      <c r="U792" s="2">
        <f t="shared" si="209"/>
        <v>2</v>
      </c>
      <c r="V792" s="2">
        <f t="shared" si="210"/>
        <v>1</v>
      </c>
      <c r="W792" s="2">
        <f t="shared" si="211"/>
        <v>2</v>
      </c>
      <c r="Y792" s="5"/>
      <c r="Z792" s="6">
        <f t="shared" si="212"/>
        <v>26</v>
      </c>
      <c r="AA792" s="2">
        <v>3</v>
      </c>
      <c r="AB792" s="2">
        <v>12</v>
      </c>
      <c r="AC792" s="2">
        <v>10</v>
      </c>
      <c r="AD792" s="2">
        <v>0</v>
      </c>
      <c r="AE792" s="2">
        <v>1</v>
      </c>
      <c r="AF792" s="2">
        <f t="shared" si="213"/>
        <v>15</v>
      </c>
      <c r="AG792" s="2">
        <f t="shared" si="214"/>
        <v>10</v>
      </c>
      <c r="AH792" s="2">
        <f t="shared" si="215"/>
        <v>1</v>
      </c>
      <c r="AJ792" s="5"/>
      <c r="AK792" s="2">
        <f t="shared" si="216"/>
        <v>19</v>
      </c>
      <c r="AL792" s="2">
        <v>5</v>
      </c>
      <c r="AM792" s="2">
        <v>7</v>
      </c>
      <c r="AN792" s="2">
        <v>6</v>
      </c>
      <c r="AO792" s="2">
        <v>1</v>
      </c>
      <c r="AP792" s="2">
        <v>0</v>
      </c>
      <c r="AQ792" s="2">
        <f t="shared" si="217"/>
        <v>12</v>
      </c>
      <c r="AR792" s="2">
        <f t="shared" si="218"/>
        <v>6</v>
      </c>
      <c r="AS792" s="2">
        <f t="shared" si="219"/>
        <v>1</v>
      </c>
      <c r="AV792" s="6">
        <f t="shared" si="200"/>
        <v>22</v>
      </c>
      <c r="AW792" s="2">
        <v>6</v>
      </c>
      <c r="AX792" s="2">
        <v>8</v>
      </c>
      <c r="AY792" s="2">
        <v>6</v>
      </c>
      <c r="AZ792" s="2">
        <v>2</v>
      </c>
      <c r="BA792" s="2">
        <v>0</v>
      </c>
      <c r="BB792" s="2">
        <f t="shared" si="201"/>
        <v>14</v>
      </c>
      <c r="BC792" s="2">
        <f t="shared" si="202"/>
        <v>6</v>
      </c>
      <c r="BD792" s="2">
        <f t="shared" si="203"/>
        <v>2</v>
      </c>
      <c r="BF792" s="5"/>
    </row>
    <row r="793" spans="7:58" x14ac:dyDescent="0.35">
      <c r="G793" s="79" t="s">
        <v>3</v>
      </c>
      <c r="H793" s="82" t="s">
        <v>128</v>
      </c>
      <c r="I793" s="79" t="s">
        <v>9</v>
      </c>
      <c r="J793" s="79" t="s">
        <v>9</v>
      </c>
      <c r="K793" s="79" t="s">
        <v>9</v>
      </c>
      <c r="L793" s="79" t="s">
        <v>9</v>
      </c>
      <c r="M793" s="2" t="s">
        <v>67</v>
      </c>
      <c r="N793" s="2">
        <v>12</v>
      </c>
      <c r="O793" s="6">
        <f t="shared" si="208"/>
        <v>5</v>
      </c>
      <c r="P793" s="2">
        <v>0</v>
      </c>
      <c r="Q793" s="2">
        <v>2</v>
      </c>
      <c r="R793" s="2">
        <v>3</v>
      </c>
      <c r="S793" s="2">
        <v>0</v>
      </c>
      <c r="T793" s="2">
        <v>0</v>
      </c>
      <c r="U793" s="2">
        <f t="shared" si="209"/>
        <v>2</v>
      </c>
      <c r="V793" s="2">
        <f t="shared" si="210"/>
        <v>3</v>
      </c>
      <c r="W793" s="2">
        <f t="shared" si="211"/>
        <v>0</v>
      </c>
      <c r="Y793" s="5"/>
      <c r="Z793" s="6">
        <f t="shared" si="212"/>
        <v>26</v>
      </c>
      <c r="AA793" s="2">
        <v>5</v>
      </c>
      <c r="AB793" s="2">
        <v>9</v>
      </c>
      <c r="AC793" s="2">
        <v>10</v>
      </c>
      <c r="AD793" s="2">
        <v>1</v>
      </c>
      <c r="AE793" s="2">
        <v>1</v>
      </c>
      <c r="AF793" s="2">
        <f t="shared" si="213"/>
        <v>14</v>
      </c>
      <c r="AG793" s="2">
        <f t="shared" si="214"/>
        <v>10</v>
      </c>
      <c r="AH793" s="2">
        <f t="shared" si="215"/>
        <v>2</v>
      </c>
      <c r="AJ793" s="5"/>
      <c r="AK793" s="2">
        <f t="shared" si="216"/>
        <v>19</v>
      </c>
      <c r="AL793" s="2">
        <v>5</v>
      </c>
      <c r="AM793" s="2">
        <v>9</v>
      </c>
      <c r="AN793" s="2">
        <v>5</v>
      </c>
      <c r="AO793" s="2">
        <v>0</v>
      </c>
      <c r="AP793" s="2">
        <v>0</v>
      </c>
      <c r="AQ793" s="2">
        <f t="shared" si="217"/>
        <v>14</v>
      </c>
      <c r="AR793" s="2">
        <f t="shared" si="218"/>
        <v>5</v>
      </c>
      <c r="AS793" s="2">
        <f t="shared" si="219"/>
        <v>0</v>
      </c>
      <c r="AV793" s="6">
        <f t="shared" si="200"/>
        <v>22</v>
      </c>
      <c r="AW793" s="2">
        <v>5</v>
      </c>
      <c r="AX793" s="2">
        <v>10</v>
      </c>
      <c r="AY793" s="2">
        <v>6</v>
      </c>
      <c r="AZ793" s="2">
        <v>1</v>
      </c>
      <c r="BA793" s="2">
        <v>0</v>
      </c>
      <c r="BB793" s="2">
        <f t="shared" si="201"/>
        <v>15</v>
      </c>
      <c r="BC793" s="2">
        <f t="shared" si="202"/>
        <v>6</v>
      </c>
      <c r="BD793" s="2">
        <f t="shared" si="203"/>
        <v>1</v>
      </c>
      <c r="BF793" s="5"/>
    </row>
    <row r="794" spans="7:58" x14ac:dyDescent="0.35">
      <c r="G794" s="79" t="s">
        <v>3</v>
      </c>
      <c r="H794" s="82" t="s">
        <v>128</v>
      </c>
      <c r="I794" s="79" t="s">
        <v>9</v>
      </c>
      <c r="J794" s="79" t="s">
        <v>9</v>
      </c>
      <c r="K794" s="79" t="s">
        <v>9</v>
      </c>
      <c r="L794" s="79" t="s">
        <v>9</v>
      </c>
      <c r="M794" s="2" t="s">
        <v>67</v>
      </c>
      <c r="N794" s="2">
        <v>13</v>
      </c>
      <c r="O794" s="6">
        <f t="shared" si="208"/>
        <v>5</v>
      </c>
      <c r="P794" s="2">
        <v>0</v>
      </c>
      <c r="Q794" s="2">
        <v>3</v>
      </c>
      <c r="R794" s="2">
        <v>1</v>
      </c>
      <c r="S794" s="2">
        <v>1</v>
      </c>
      <c r="T794" s="2">
        <v>0</v>
      </c>
      <c r="U794" s="2">
        <f t="shared" si="209"/>
        <v>3</v>
      </c>
      <c r="V794" s="2">
        <f t="shared" si="210"/>
        <v>1</v>
      </c>
      <c r="W794" s="2">
        <f t="shared" si="211"/>
        <v>1</v>
      </c>
      <c r="Y794" s="5"/>
      <c r="Z794" s="6">
        <f t="shared" si="212"/>
        <v>26</v>
      </c>
      <c r="AA794" s="2">
        <v>5</v>
      </c>
      <c r="AB794" s="2">
        <v>11</v>
      </c>
      <c r="AC794" s="2">
        <v>7</v>
      </c>
      <c r="AD794" s="2">
        <v>1</v>
      </c>
      <c r="AE794" s="2">
        <v>2</v>
      </c>
      <c r="AF794" s="2">
        <f t="shared" si="213"/>
        <v>16</v>
      </c>
      <c r="AG794" s="2">
        <f t="shared" si="214"/>
        <v>7</v>
      </c>
      <c r="AH794" s="2">
        <f t="shared" si="215"/>
        <v>3</v>
      </c>
      <c r="AJ794" s="5"/>
      <c r="AK794" s="2">
        <f t="shared" si="216"/>
        <v>19</v>
      </c>
      <c r="AL794" s="2">
        <v>6</v>
      </c>
      <c r="AM794" s="2">
        <v>5</v>
      </c>
      <c r="AN794" s="2">
        <v>6</v>
      </c>
      <c r="AO794" s="2">
        <v>1</v>
      </c>
      <c r="AP794" s="2">
        <v>1</v>
      </c>
      <c r="AQ794" s="2">
        <f t="shared" si="217"/>
        <v>11</v>
      </c>
      <c r="AR794" s="2">
        <f t="shared" si="218"/>
        <v>6</v>
      </c>
      <c r="AS794" s="2">
        <f t="shared" si="219"/>
        <v>2</v>
      </c>
      <c r="AV794" s="6">
        <f t="shared" si="200"/>
        <v>22</v>
      </c>
      <c r="AW794" s="2">
        <v>7</v>
      </c>
      <c r="AX794" s="2">
        <v>5</v>
      </c>
      <c r="AY794" s="2">
        <v>8</v>
      </c>
      <c r="AZ794" s="2">
        <v>2</v>
      </c>
      <c r="BA794" s="2">
        <v>0</v>
      </c>
      <c r="BB794" s="2">
        <f t="shared" si="201"/>
        <v>12</v>
      </c>
      <c r="BC794" s="2">
        <f t="shared" si="202"/>
        <v>8</v>
      </c>
      <c r="BD794" s="2">
        <f t="shared" si="203"/>
        <v>2</v>
      </c>
      <c r="BF794" s="5"/>
    </row>
    <row r="795" spans="7:58" x14ac:dyDescent="0.35">
      <c r="G795" s="79" t="s">
        <v>3</v>
      </c>
      <c r="H795" s="82" t="s">
        <v>128</v>
      </c>
      <c r="I795" s="79" t="s">
        <v>9</v>
      </c>
      <c r="J795" s="79" t="s">
        <v>9</v>
      </c>
      <c r="K795" s="79" t="s">
        <v>9</v>
      </c>
      <c r="L795" s="79" t="s">
        <v>9</v>
      </c>
      <c r="M795" s="2" t="s">
        <v>67</v>
      </c>
      <c r="N795" s="2">
        <v>14</v>
      </c>
      <c r="O795" s="6">
        <f t="shared" si="208"/>
        <v>5</v>
      </c>
      <c r="P795" s="2">
        <v>2</v>
      </c>
      <c r="Q795" s="2">
        <v>0</v>
      </c>
      <c r="R795" s="2">
        <v>3</v>
      </c>
      <c r="S795" s="2">
        <v>0</v>
      </c>
      <c r="T795" s="2">
        <v>0</v>
      </c>
      <c r="U795" s="2">
        <f t="shared" si="209"/>
        <v>2</v>
      </c>
      <c r="V795" s="2">
        <f t="shared" si="210"/>
        <v>3</v>
      </c>
      <c r="W795" s="2">
        <f t="shared" si="211"/>
        <v>0</v>
      </c>
      <c r="Y795" s="5"/>
      <c r="Z795" s="6">
        <f t="shared" si="212"/>
        <v>26</v>
      </c>
      <c r="AA795" s="2">
        <v>5</v>
      </c>
      <c r="AB795" s="2">
        <v>8</v>
      </c>
      <c r="AC795" s="2">
        <v>8</v>
      </c>
      <c r="AD795" s="2">
        <v>4</v>
      </c>
      <c r="AE795" s="2">
        <v>1</v>
      </c>
      <c r="AF795" s="2">
        <f t="shared" si="213"/>
        <v>13</v>
      </c>
      <c r="AG795" s="2">
        <f t="shared" si="214"/>
        <v>8</v>
      </c>
      <c r="AH795" s="2">
        <f t="shared" si="215"/>
        <v>5</v>
      </c>
      <c r="AJ795" s="5"/>
      <c r="AK795" s="2">
        <f t="shared" si="216"/>
        <v>19</v>
      </c>
      <c r="AL795" s="2">
        <v>4</v>
      </c>
      <c r="AM795" s="2">
        <v>8</v>
      </c>
      <c r="AN795" s="2">
        <v>4</v>
      </c>
      <c r="AO795" s="2">
        <v>2</v>
      </c>
      <c r="AP795" s="2">
        <v>1</v>
      </c>
      <c r="AQ795" s="2">
        <f t="shared" si="217"/>
        <v>12</v>
      </c>
      <c r="AR795" s="2">
        <f t="shared" si="218"/>
        <v>4</v>
      </c>
      <c r="AS795" s="2">
        <f t="shared" si="219"/>
        <v>3</v>
      </c>
      <c r="AV795" s="6">
        <f t="shared" si="200"/>
        <v>22</v>
      </c>
      <c r="AW795" s="2">
        <v>6</v>
      </c>
      <c r="AX795" s="2">
        <v>6</v>
      </c>
      <c r="AY795" s="2">
        <v>6</v>
      </c>
      <c r="AZ795" s="2">
        <v>4</v>
      </c>
      <c r="BA795" s="2">
        <v>0</v>
      </c>
      <c r="BB795" s="2">
        <f t="shared" si="201"/>
        <v>12</v>
      </c>
      <c r="BC795" s="2">
        <f t="shared" si="202"/>
        <v>6</v>
      </c>
      <c r="BD795" s="2">
        <f t="shared" si="203"/>
        <v>4</v>
      </c>
      <c r="BF795" s="5"/>
    </row>
    <row r="796" spans="7:58" x14ac:dyDescent="0.35">
      <c r="G796" s="79" t="s">
        <v>3</v>
      </c>
      <c r="H796" s="82" t="s">
        <v>128</v>
      </c>
      <c r="I796" s="79" t="s">
        <v>9</v>
      </c>
      <c r="J796" s="79" t="s">
        <v>9</v>
      </c>
      <c r="K796" s="79" t="s">
        <v>9</v>
      </c>
      <c r="L796" s="79" t="s">
        <v>9</v>
      </c>
      <c r="M796" s="2" t="s">
        <v>67</v>
      </c>
      <c r="N796" s="2">
        <v>15</v>
      </c>
      <c r="O796" s="6">
        <f t="shared" ref="O796:O841" si="220">SUM(U796:W796)</f>
        <v>5</v>
      </c>
      <c r="P796" s="2">
        <v>2</v>
      </c>
      <c r="Q796" s="2">
        <v>0</v>
      </c>
      <c r="R796" s="2">
        <v>1</v>
      </c>
      <c r="S796" s="2">
        <v>2</v>
      </c>
      <c r="T796" s="2">
        <v>0</v>
      </c>
      <c r="U796" s="2">
        <f t="shared" si="209"/>
        <v>2</v>
      </c>
      <c r="V796" s="2">
        <f t="shared" si="210"/>
        <v>1</v>
      </c>
      <c r="W796" s="2">
        <f t="shared" si="211"/>
        <v>2</v>
      </c>
      <c r="Y796" s="5"/>
      <c r="Z796" s="6">
        <f t="shared" ref="Z796:Z841" si="221">SUM(AF796:AH796)</f>
        <v>26</v>
      </c>
      <c r="AA796" s="2">
        <v>4</v>
      </c>
      <c r="AB796" s="2">
        <v>10</v>
      </c>
      <c r="AC796" s="2">
        <v>6</v>
      </c>
      <c r="AD796" s="2">
        <v>4</v>
      </c>
      <c r="AE796" s="2">
        <v>2</v>
      </c>
      <c r="AF796" s="2">
        <f t="shared" si="213"/>
        <v>14</v>
      </c>
      <c r="AG796" s="2">
        <f t="shared" si="214"/>
        <v>6</v>
      </c>
      <c r="AH796" s="2">
        <f t="shared" si="215"/>
        <v>6</v>
      </c>
      <c r="AJ796" s="5"/>
      <c r="AK796" s="2">
        <f t="shared" si="216"/>
        <v>19</v>
      </c>
      <c r="AL796" s="2">
        <v>3</v>
      </c>
      <c r="AM796" s="2">
        <v>7</v>
      </c>
      <c r="AN796" s="2">
        <v>6</v>
      </c>
      <c r="AO796" s="2">
        <v>1</v>
      </c>
      <c r="AP796" s="2">
        <v>2</v>
      </c>
      <c r="AQ796" s="2">
        <f t="shared" si="217"/>
        <v>10</v>
      </c>
      <c r="AR796" s="2">
        <f t="shared" si="218"/>
        <v>6</v>
      </c>
      <c r="AS796" s="2">
        <f t="shared" si="219"/>
        <v>3</v>
      </c>
      <c r="AV796" s="6">
        <f t="shared" si="200"/>
        <v>22</v>
      </c>
      <c r="AW796" s="2">
        <v>5</v>
      </c>
      <c r="AX796" s="2">
        <v>10</v>
      </c>
      <c r="AY796" s="2">
        <v>3</v>
      </c>
      <c r="AZ796" s="2">
        <v>4</v>
      </c>
      <c r="BA796" s="2">
        <v>0</v>
      </c>
      <c r="BB796" s="2">
        <f t="shared" si="201"/>
        <v>15</v>
      </c>
      <c r="BC796" s="2">
        <f t="shared" si="202"/>
        <v>3</v>
      </c>
      <c r="BD796" s="2">
        <f t="shared" si="203"/>
        <v>4</v>
      </c>
      <c r="BF796" s="5"/>
    </row>
    <row r="797" spans="7:58" x14ac:dyDescent="0.35">
      <c r="G797" s="79" t="s">
        <v>3</v>
      </c>
      <c r="H797" s="82" t="s">
        <v>128</v>
      </c>
      <c r="I797" s="79" t="s">
        <v>9</v>
      </c>
      <c r="J797" s="79" t="s">
        <v>9</v>
      </c>
      <c r="K797" s="79" t="s">
        <v>9</v>
      </c>
      <c r="L797" s="79" t="s">
        <v>9</v>
      </c>
      <c r="M797" s="2" t="s">
        <v>67</v>
      </c>
      <c r="N797" s="2">
        <v>16</v>
      </c>
      <c r="O797" s="6">
        <f t="shared" si="220"/>
        <v>5</v>
      </c>
      <c r="P797" s="2">
        <v>1</v>
      </c>
      <c r="Q797" s="2">
        <v>1</v>
      </c>
      <c r="R797" s="2">
        <v>1</v>
      </c>
      <c r="S797" s="2">
        <v>2</v>
      </c>
      <c r="T797" s="2">
        <v>0</v>
      </c>
      <c r="U797" s="2">
        <f t="shared" ref="U797:U860" si="222">P797+Q797</f>
        <v>2</v>
      </c>
      <c r="V797" s="2">
        <f t="shared" ref="V797:V860" si="223">R797</f>
        <v>1</v>
      </c>
      <c r="W797" s="2">
        <f t="shared" ref="W797:W860" si="224">S797+T797</f>
        <v>2</v>
      </c>
      <c r="Y797" s="5"/>
      <c r="Z797" s="6">
        <f t="shared" si="221"/>
        <v>26</v>
      </c>
      <c r="AA797" s="2">
        <v>2</v>
      </c>
      <c r="AB797" s="2">
        <v>14</v>
      </c>
      <c r="AC797" s="2">
        <v>6</v>
      </c>
      <c r="AD797" s="2">
        <v>4</v>
      </c>
      <c r="AE797" s="2">
        <v>0</v>
      </c>
      <c r="AF797" s="2">
        <f t="shared" ref="AF797:AF860" si="225">AA797+AB797</f>
        <v>16</v>
      </c>
      <c r="AG797" s="2">
        <f t="shared" ref="AG797:AG860" si="226">AC797</f>
        <v>6</v>
      </c>
      <c r="AH797" s="2">
        <f t="shared" ref="AH797:AH860" si="227">AD797+AE797</f>
        <v>4</v>
      </c>
      <c r="AJ797" s="5"/>
      <c r="AK797" s="2">
        <f t="shared" si="216"/>
        <v>19</v>
      </c>
      <c r="AL797" s="2">
        <v>7</v>
      </c>
      <c r="AM797" s="2">
        <v>7</v>
      </c>
      <c r="AN797" s="2">
        <v>5</v>
      </c>
      <c r="AO797" s="2">
        <v>0</v>
      </c>
      <c r="AP797" s="2">
        <v>0</v>
      </c>
      <c r="AQ797" s="2">
        <f t="shared" si="217"/>
        <v>14</v>
      </c>
      <c r="AR797" s="2">
        <f t="shared" si="218"/>
        <v>5</v>
      </c>
      <c r="AS797" s="2">
        <f t="shared" si="219"/>
        <v>0</v>
      </c>
      <c r="AV797" s="6">
        <f t="shared" si="200"/>
        <v>22</v>
      </c>
      <c r="AW797" s="2">
        <v>5</v>
      </c>
      <c r="AX797" s="2">
        <v>11</v>
      </c>
      <c r="AY797" s="2">
        <v>5</v>
      </c>
      <c r="AZ797" s="2">
        <v>1</v>
      </c>
      <c r="BA797" s="2">
        <v>0</v>
      </c>
      <c r="BB797" s="2">
        <f t="shared" si="201"/>
        <v>16</v>
      </c>
      <c r="BC797" s="2">
        <f t="shared" si="202"/>
        <v>5</v>
      </c>
      <c r="BD797" s="2">
        <f t="shared" si="203"/>
        <v>1</v>
      </c>
      <c r="BF797" s="5"/>
    </row>
    <row r="798" spans="7:58" x14ac:dyDescent="0.35">
      <c r="G798" s="79" t="s">
        <v>3</v>
      </c>
      <c r="H798" s="82" t="s">
        <v>128</v>
      </c>
      <c r="I798" s="79" t="s">
        <v>9</v>
      </c>
      <c r="J798" s="79" t="s">
        <v>9</v>
      </c>
      <c r="K798" s="79" t="s">
        <v>9</v>
      </c>
      <c r="L798" s="79" t="s">
        <v>9</v>
      </c>
      <c r="M798" s="2" t="s">
        <v>67</v>
      </c>
      <c r="N798" s="2">
        <v>17</v>
      </c>
      <c r="O798" s="6">
        <f t="shared" si="220"/>
        <v>5</v>
      </c>
      <c r="P798" s="2">
        <v>1</v>
      </c>
      <c r="Q798" s="2">
        <v>2</v>
      </c>
      <c r="R798" s="2">
        <v>1</v>
      </c>
      <c r="S798" s="2">
        <v>1</v>
      </c>
      <c r="T798" s="2">
        <v>0</v>
      </c>
      <c r="U798" s="2">
        <f t="shared" si="222"/>
        <v>3</v>
      </c>
      <c r="V798" s="2">
        <f t="shared" si="223"/>
        <v>1</v>
      </c>
      <c r="W798" s="2">
        <f t="shared" si="224"/>
        <v>1</v>
      </c>
      <c r="Y798" s="5"/>
      <c r="Z798" s="6">
        <f t="shared" si="221"/>
        <v>26</v>
      </c>
      <c r="AA798" s="2">
        <v>4</v>
      </c>
      <c r="AB798" s="2">
        <v>7</v>
      </c>
      <c r="AC798" s="2">
        <v>10</v>
      </c>
      <c r="AD798" s="2">
        <v>5</v>
      </c>
      <c r="AE798" s="2">
        <v>0</v>
      </c>
      <c r="AF798" s="2">
        <f t="shared" si="225"/>
        <v>11</v>
      </c>
      <c r="AG798" s="2">
        <f t="shared" si="226"/>
        <v>10</v>
      </c>
      <c r="AH798" s="2">
        <f t="shared" si="227"/>
        <v>5</v>
      </c>
      <c r="AJ798" s="5"/>
      <c r="AK798" s="2">
        <f t="shared" si="216"/>
        <v>19</v>
      </c>
      <c r="AL798" s="2">
        <v>3</v>
      </c>
      <c r="AM798" s="2">
        <v>5</v>
      </c>
      <c r="AN798" s="2">
        <v>8</v>
      </c>
      <c r="AO798" s="2">
        <v>2</v>
      </c>
      <c r="AP798" s="2">
        <v>1</v>
      </c>
      <c r="AQ798" s="2">
        <f t="shared" si="217"/>
        <v>8</v>
      </c>
      <c r="AR798" s="2">
        <f t="shared" si="218"/>
        <v>8</v>
      </c>
      <c r="AS798" s="2">
        <f t="shared" si="219"/>
        <v>3</v>
      </c>
      <c r="AV798" s="6">
        <f t="shared" si="200"/>
        <v>22</v>
      </c>
      <c r="AW798" s="2">
        <v>2</v>
      </c>
      <c r="AX798" s="2">
        <v>10</v>
      </c>
      <c r="AY798" s="2">
        <v>7</v>
      </c>
      <c r="AZ798" s="2">
        <v>2</v>
      </c>
      <c r="BA798" s="2">
        <v>1</v>
      </c>
      <c r="BB798" s="2">
        <f t="shared" si="201"/>
        <v>12</v>
      </c>
      <c r="BC798" s="2">
        <f t="shared" si="202"/>
        <v>7</v>
      </c>
      <c r="BD798" s="2">
        <f t="shared" si="203"/>
        <v>3</v>
      </c>
      <c r="BF798" s="5"/>
    </row>
    <row r="799" spans="7:58" x14ac:dyDescent="0.35">
      <c r="G799" s="79" t="s">
        <v>3</v>
      </c>
      <c r="H799" s="82" t="s">
        <v>128</v>
      </c>
      <c r="I799" s="79" t="s">
        <v>9</v>
      </c>
      <c r="J799" s="79" t="s">
        <v>9</v>
      </c>
      <c r="K799" s="79" t="s">
        <v>9</v>
      </c>
      <c r="L799" s="79" t="s">
        <v>9</v>
      </c>
      <c r="M799" s="2" t="s">
        <v>67</v>
      </c>
      <c r="N799" s="2">
        <v>18</v>
      </c>
      <c r="O799" s="6">
        <f t="shared" si="220"/>
        <v>5</v>
      </c>
      <c r="P799" s="2">
        <v>4</v>
      </c>
      <c r="Q799" s="2">
        <v>0</v>
      </c>
      <c r="R799" s="2">
        <v>1</v>
      </c>
      <c r="S799" s="2">
        <v>0</v>
      </c>
      <c r="T799" s="2">
        <v>0</v>
      </c>
      <c r="U799" s="2">
        <f t="shared" si="222"/>
        <v>4</v>
      </c>
      <c r="V799" s="2">
        <f t="shared" si="223"/>
        <v>1</v>
      </c>
      <c r="W799" s="2">
        <f t="shared" si="224"/>
        <v>0</v>
      </c>
      <c r="Y799" s="5"/>
      <c r="Z799" s="6">
        <f t="shared" si="221"/>
        <v>26</v>
      </c>
      <c r="AA799" s="2">
        <v>11</v>
      </c>
      <c r="AB799" s="2">
        <v>3</v>
      </c>
      <c r="AC799" s="2">
        <v>4</v>
      </c>
      <c r="AD799" s="2">
        <v>6</v>
      </c>
      <c r="AE799" s="2">
        <v>2</v>
      </c>
      <c r="AF799" s="2">
        <f t="shared" si="225"/>
        <v>14</v>
      </c>
      <c r="AG799" s="2">
        <f t="shared" si="226"/>
        <v>4</v>
      </c>
      <c r="AH799" s="2">
        <f t="shared" si="227"/>
        <v>8</v>
      </c>
      <c r="AJ799" s="5"/>
      <c r="AK799" s="2">
        <f t="shared" si="216"/>
        <v>19</v>
      </c>
      <c r="AL799" s="2">
        <v>3</v>
      </c>
      <c r="AM799" s="2">
        <v>5</v>
      </c>
      <c r="AN799" s="2">
        <v>6</v>
      </c>
      <c r="AO799" s="2">
        <v>5</v>
      </c>
      <c r="AP799" s="2">
        <v>0</v>
      </c>
      <c r="AQ799" s="2">
        <f t="shared" si="217"/>
        <v>8</v>
      </c>
      <c r="AR799" s="2">
        <f t="shared" si="218"/>
        <v>6</v>
      </c>
      <c r="AS799" s="2">
        <f t="shared" si="219"/>
        <v>5</v>
      </c>
      <c r="AV799" s="6">
        <f t="shared" si="200"/>
        <v>22</v>
      </c>
      <c r="AW799" s="2">
        <v>6</v>
      </c>
      <c r="AX799" s="2">
        <v>6</v>
      </c>
      <c r="AY799" s="2">
        <v>8</v>
      </c>
      <c r="AZ799" s="2">
        <v>2</v>
      </c>
      <c r="BA799" s="2">
        <v>0</v>
      </c>
      <c r="BB799" s="2">
        <f t="shared" si="201"/>
        <v>12</v>
      </c>
      <c r="BC799" s="2">
        <f t="shared" si="202"/>
        <v>8</v>
      </c>
      <c r="BD799" s="2">
        <f t="shared" si="203"/>
        <v>2</v>
      </c>
      <c r="BF799" s="5"/>
    </row>
    <row r="800" spans="7:58" x14ac:dyDescent="0.35">
      <c r="G800" s="79" t="s">
        <v>3</v>
      </c>
      <c r="H800" s="82" t="s">
        <v>128</v>
      </c>
      <c r="I800" s="79" t="s">
        <v>9</v>
      </c>
      <c r="J800" s="79" t="s">
        <v>9</v>
      </c>
      <c r="K800" s="79" t="s">
        <v>9</v>
      </c>
      <c r="L800" s="79" t="s">
        <v>9</v>
      </c>
      <c r="M800" s="2" t="s">
        <v>76</v>
      </c>
      <c r="N800" s="2">
        <v>19</v>
      </c>
      <c r="O800" s="6">
        <f t="shared" si="220"/>
        <v>5</v>
      </c>
      <c r="P800" s="2">
        <v>1</v>
      </c>
      <c r="Q800" s="2">
        <v>3</v>
      </c>
      <c r="R800" s="2">
        <v>0</v>
      </c>
      <c r="S800" s="2">
        <v>1</v>
      </c>
      <c r="T800" s="2">
        <v>0</v>
      </c>
      <c r="U800" s="2">
        <f t="shared" si="222"/>
        <v>4</v>
      </c>
      <c r="V800" s="2">
        <f t="shared" si="223"/>
        <v>0</v>
      </c>
      <c r="W800" s="2">
        <f t="shared" si="224"/>
        <v>1</v>
      </c>
      <c r="Y800" s="5"/>
      <c r="Z800" s="6">
        <f t="shared" si="221"/>
        <v>26</v>
      </c>
      <c r="AA800" s="2">
        <v>7</v>
      </c>
      <c r="AB800" s="2">
        <v>9</v>
      </c>
      <c r="AC800" s="2">
        <v>5</v>
      </c>
      <c r="AD800" s="2">
        <v>2</v>
      </c>
      <c r="AE800" s="2">
        <v>3</v>
      </c>
      <c r="AF800" s="2">
        <f t="shared" si="225"/>
        <v>16</v>
      </c>
      <c r="AG800" s="2">
        <f t="shared" si="226"/>
        <v>5</v>
      </c>
      <c r="AH800" s="2">
        <f t="shared" si="227"/>
        <v>5</v>
      </c>
      <c r="AJ800" s="5"/>
      <c r="AK800" s="2">
        <f t="shared" si="216"/>
        <v>19</v>
      </c>
      <c r="AL800" s="2">
        <v>10</v>
      </c>
      <c r="AM800" s="2">
        <v>5</v>
      </c>
      <c r="AN800" s="2">
        <v>3</v>
      </c>
      <c r="AO800" s="2">
        <v>1</v>
      </c>
      <c r="AP800" s="2">
        <v>0</v>
      </c>
      <c r="AQ800" s="2">
        <f t="shared" si="217"/>
        <v>15</v>
      </c>
      <c r="AR800" s="2">
        <f t="shared" si="218"/>
        <v>3</v>
      </c>
      <c r="AS800" s="2">
        <f t="shared" si="219"/>
        <v>1</v>
      </c>
      <c r="AV800" s="6">
        <f t="shared" ref="AV800:AV863" si="228">SUM(BB800:BD800)</f>
        <v>22</v>
      </c>
      <c r="AW800" s="2">
        <v>8</v>
      </c>
      <c r="AX800" s="2">
        <v>7</v>
      </c>
      <c r="AY800" s="2">
        <v>6</v>
      </c>
      <c r="AZ800" s="2">
        <v>1</v>
      </c>
      <c r="BA800" s="2">
        <v>0</v>
      </c>
      <c r="BB800" s="2">
        <f t="shared" ref="BB800:BB863" si="229">AW800+AX800</f>
        <v>15</v>
      </c>
      <c r="BC800" s="2">
        <f t="shared" ref="BC800:BC863" si="230">AY800</f>
        <v>6</v>
      </c>
      <c r="BD800" s="2">
        <f t="shared" ref="BD800:BD863" si="231">AZ800+BA800</f>
        <v>1</v>
      </c>
      <c r="BF800" s="5"/>
    </row>
    <row r="801" spans="7:58" x14ac:dyDescent="0.35">
      <c r="G801" s="79" t="s">
        <v>3</v>
      </c>
      <c r="H801" s="82" t="s">
        <v>128</v>
      </c>
      <c r="I801" s="79" t="s">
        <v>9</v>
      </c>
      <c r="J801" s="79" t="s">
        <v>9</v>
      </c>
      <c r="K801" s="79" t="s">
        <v>9</v>
      </c>
      <c r="L801" s="79" t="s">
        <v>9</v>
      </c>
      <c r="M801" s="2" t="s">
        <v>76</v>
      </c>
      <c r="N801" s="2">
        <v>20</v>
      </c>
      <c r="O801" s="6">
        <f t="shared" si="220"/>
        <v>5</v>
      </c>
      <c r="P801" s="2">
        <v>0</v>
      </c>
      <c r="Q801" s="2">
        <v>2</v>
      </c>
      <c r="R801" s="2">
        <v>2</v>
      </c>
      <c r="S801" s="2">
        <v>1</v>
      </c>
      <c r="T801" s="2">
        <v>0</v>
      </c>
      <c r="U801" s="2">
        <f t="shared" si="222"/>
        <v>2</v>
      </c>
      <c r="V801" s="2">
        <f t="shared" si="223"/>
        <v>2</v>
      </c>
      <c r="W801" s="2">
        <f t="shared" si="224"/>
        <v>1</v>
      </c>
      <c r="Y801" s="5"/>
      <c r="Z801" s="6">
        <f t="shared" si="221"/>
        <v>26</v>
      </c>
      <c r="AA801" s="2">
        <v>8</v>
      </c>
      <c r="AB801" s="2">
        <v>4</v>
      </c>
      <c r="AC801" s="2">
        <v>6</v>
      </c>
      <c r="AD801" s="2">
        <v>4</v>
      </c>
      <c r="AE801" s="2">
        <v>4</v>
      </c>
      <c r="AF801" s="2">
        <f t="shared" si="225"/>
        <v>12</v>
      </c>
      <c r="AG801" s="2">
        <f t="shared" si="226"/>
        <v>6</v>
      </c>
      <c r="AH801" s="2">
        <f t="shared" si="227"/>
        <v>8</v>
      </c>
      <c r="AJ801" s="5"/>
      <c r="AK801" s="2">
        <f t="shared" si="216"/>
        <v>19</v>
      </c>
      <c r="AL801" s="2">
        <v>6</v>
      </c>
      <c r="AM801" s="2">
        <v>6</v>
      </c>
      <c r="AN801" s="2">
        <v>5</v>
      </c>
      <c r="AO801" s="2">
        <v>2</v>
      </c>
      <c r="AP801" s="2">
        <v>0</v>
      </c>
      <c r="AQ801" s="2">
        <f t="shared" si="217"/>
        <v>12</v>
      </c>
      <c r="AR801" s="2">
        <f t="shared" si="218"/>
        <v>5</v>
      </c>
      <c r="AS801" s="2">
        <f t="shared" si="219"/>
        <v>2</v>
      </c>
      <c r="AV801" s="6">
        <f t="shared" si="228"/>
        <v>22</v>
      </c>
      <c r="AW801" s="2">
        <v>9</v>
      </c>
      <c r="AX801" s="2">
        <v>4</v>
      </c>
      <c r="AY801" s="2">
        <v>5</v>
      </c>
      <c r="AZ801" s="2">
        <v>1</v>
      </c>
      <c r="BA801" s="2">
        <v>3</v>
      </c>
      <c r="BB801" s="2">
        <f t="shared" si="229"/>
        <v>13</v>
      </c>
      <c r="BC801" s="2">
        <f t="shared" si="230"/>
        <v>5</v>
      </c>
      <c r="BD801" s="2">
        <f t="shared" si="231"/>
        <v>4</v>
      </c>
      <c r="BF801" s="5"/>
    </row>
    <row r="802" spans="7:58" x14ac:dyDescent="0.35">
      <c r="G802" s="79" t="s">
        <v>3</v>
      </c>
      <c r="H802" s="82" t="s">
        <v>128</v>
      </c>
      <c r="I802" s="79" t="s">
        <v>9</v>
      </c>
      <c r="J802" s="79" t="s">
        <v>9</v>
      </c>
      <c r="K802" s="79" t="s">
        <v>9</v>
      </c>
      <c r="L802" s="79" t="s">
        <v>9</v>
      </c>
      <c r="M802" s="2" t="s">
        <v>76</v>
      </c>
      <c r="N802" s="2">
        <v>21</v>
      </c>
      <c r="O802" s="6">
        <f t="shared" si="220"/>
        <v>5</v>
      </c>
      <c r="P802" s="2">
        <v>2</v>
      </c>
      <c r="Q802" s="2">
        <v>1</v>
      </c>
      <c r="R802" s="2">
        <v>2</v>
      </c>
      <c r="S802" s="2">
        <v>0</v>
      </c>
      <c r="T802" s="2">
        <v>0</v>
      </c>
      <c r="U802" s="2">
        <f t="shared" si="222"/>
        <v>3</v>
      </c>
      <c r="V802" s="2">
        <f t="shared" si="223"/>
        <v>2</v>
      </c>
      <c r="W802" s="2">
        <f t="shared" si="224"/>
        <v>0</v>
      </c>
      <c r="Y802" s="5"/>
      <c r="Z802" s="6">
        <f t="shared" si="221"/>
        <v>26</v>
      </c>
      <c r="AA802" s="2">
        <v>5</v>
      </c>
      <c r="AB802" s="2">
        <v>9</v>
      </c>
      <c r="AC802" s="2">
        <v>7</v>
      </c>
      <c r="AD802" s="2">
        <v>2</v>
      </c>
      <c r="AE802" s="2">
        <v>3</v>
      </c>
      <c r="AF802" s="2">
        <f t="shared" si="225"/>
        <v>14</v>
      </c>
      <c r="AG802" s="2">
        <f t="shared" si="226"/>
        <v>7</v>
      </c>
      <c r="AH802" s="2">
        <f t="shared" si="227"/>
        <v>5</v>
      </c>
      <c r="AJ802" s="5"/>
      <c r="AK802" s="2">
        <f t="shared" si="216"/>
        <v>19</v>
      </c>
      <c r="AL802" s="2">
        <v>8</v>
      </c>
      <c r="AM802" s="2">
        <v>6</v>
      </c>
      <c r="AN802" s="2">
        <v>3</v>
      </c>
      <c r="AO802" s="2">
        <v>2</v>
      </c>
      <c r="AP802" s="2">
        <v>0</v>
      </c>
      <c r="AQ802" s="2">
        <f t="shared" si="217"/>
        <v>14</v>
      </c>
      <c r="AR802" s="2">
        <f t="shared" si="218"/>
        <v>3</v>
      </c>
      <c r="AS802" s="2">
        <f t="shared" si="219"/>
        <v>2</v>
      </c>
      <c r="AV802" s="6">
        <f t="shared" si="228"/>
        <v>22</v>
      </c>
      <c r="AW802" s="2">
        <v>9</v>
      </c>
      <c r="AX802" s="2">
        <v>5</v>
      </c>
      <c r="AY802" s="2">
        <v>6</v>
      </c>
      <c r="AZ802" s="2">
        <v>0</v>
      </c>
      <c r="BA802" s="2">
        <v>2</v>
      </c>
      <c r="BB802" s="2">
        <f t="shared" si="229"/>
        <v>14</v>
      </c>
      <c r="BC802" s="2">
        <f t="shared" si="230"/>
        <v>6</v>
      </c>
      <c r="BD802" s="2">
        <f t="shared" si="231"/>
        <v>2</v>
      </c>
      <c r="BF802" s="5"/>
    </row>
    <row r="803" spans="7:58" x14ac:dyDescent="0.35">
      <c r="G803" s="79" t="s">
        <v>3</v>
      </c>
      <c r="H803" s="82" t="s">
        <v>128</v>
      </c>
      <c r="I803" s="79" t="s">
        <v>9</v>
      </c>
      <c r="J803" s="79" t="s">
        <v>9</v>
      </c>
      <c r="K803" s="79" t="s">
        <v>9</v>
      </c>
      <c r="L803" s="79" t="s">
        <v>9</v>
      </c>
      <c r="M803" s="2" t="s">
        <v>76</v>
      </c>
      <c r="N803" s="2">
        <v>22</v>
      </c>
      <c r="O803" s="6">
        <f t="shared" si="220"/>
        <v>5</v>
      </c>
      <c r="P803" s="2">
        <v>3</v>
      </c>
      <c r="Q803" s="2">
        <v>0</v>
      </c>
      <c r="R803" s="2">
        <v>2</v>
      </c>
      <c r="S803" s="2">
        <v>0</v>
      </c>
      <c r="T803" s="2">
        <v>0</v>
      </c>
      <c r="U803" s="2">
        <f t="shared" si="222"/>
        <v>3</v>
      </c>
      <c r="V803" s="2">
        <f t="shared" si="223"/>
        <v>2</v>
      </c>
      <c r="W803" s="2">
        <f t="shared" si="224"/>
        <v>0</v>
      </c>
      <c r="Y803" s="5"/>
      <c r="Z803" s="6">
        <f t="shared" si="221"/>
        <v>26</v>
      </c>
      <c r="AA803" s="2">
        <v>9</v>
      </c>
      <c r="AB803" s="2">
        <v>8</v>
      </c>
      <c r="AC803" s="2">
        <v>6</v>
      </c>
      <c r="AD803" s="2">
        <v>1</v>
      </c>
      <c r="AE803" s="2">
        <v>2</v>
      </c>
      <c r="AF803" s="2">
        <f t="shared" si="225"/>
        <v>17</v>
      </c>
      <c r="AG803" s="2">
        <f t="shared" si="226"/>
        <v>6</v>
      </c>
      <c r="AH803" s="2">
        <f t="shared" si="227"/>
        <v>3</v>
      </c>
      <c r="AJ803" s="5"/>
      <c r="AK803" s="2">
        <f t="shared" si="216"/>
        <v>19</v>
      </c>
      <c r="AL803" s="2">
        <v>11</v>
      </c>
      <c r="AM803" s="2">
        <v>4</v>
      </c>
      <c r="AN803" s="2">
        <v>3</v>
      </c>
      <c r="AO803" s="2">
        <v>1</v>
      </c>
      <c r="AP803" s="2">
        <v>0</v>
      </c>
      <c r="AQ803" s="2">
        <f t="shared" si="217"/>
        <v>15</v>
      </c>
      <c r="AR803" s="2">
        <f t="shared" si="218"/>
        <v>3</v>
      </c>
      <c r="AS803" s="2">
        <f t="shared" si="219"/>
        <v>1</v>
      </c>
      <c r="AV803" s="6">
        <f t="shared" si="228"/>
        <v>22</v>
      </c>
      <c r="AW803" s="2">
        <v>14</v>
      </c>
      <c r="AX803" s="2">
        <v>3</v>
      </c>
      <c r="AY803" s="2">
        <v>4</v>
      </c>
      <c r="AZ803" s="2">
        <v>1</v>
      </c>
      <c r="BA803" s="2">
        <v>0</v>
      </c>
      <c r="BB803" s="2">
        <f t="shared" si="229"/>
        <v>17</v>
      </c>
      <c r="BC803" s="2">
        <f t="shared" si="230"/>
        <v>4</v>
      </c>
      <c r="BD803" s="2">
        <f t="shared" si="231"/>
        <v>1</v>
      </c>
      <c r="BF803" s="5"/>
    </row>
    <row r="804" spans="7:58" x14ac:dyDescent="0.35">
      <c r="G804" s="79" t="s">
        <v>3</v>
      </c>
      <c r="H804" s="82" t="s">
        <v>128</v>
      </c>
      <c r="I804" s="79" t="s">
        <v>9</v>
      </c>
      <c r="J804" s="79" t="s">
        <v>9</v>
      </c>
      <c r="K804" s="79" t="s">
        <v>9</v>
      </c>
      <c r="L804" s="79" t="s">
        <v>9</v>
      </c>
      <c r="M804" s="2" t="s">
        <v>76</v>
      </c>
      <c r="N804" s="2">
        <v>23</v>
      </c>
      <c r="O804" s="6">
        <f t="shared" si="220"/>
        <v>5</v>
      </c>
      <c r="P804" s="2">
        <v>2</v>
      </c>
      <c r="Q804" s="2">
        <v>1</v>
      </c>
      <c r="R804" s="2">
        <v>2</v>
      </c>
      <c r="S804" s="2">
        <v>0</v>
      </c>
      <c r="T804" s="2">
        <v>0</v>
      </c>
      <c r="U804" s="2">
        <f t="shared" si="222"/>
        <v>3</v>
      </c>
      <c r="V804" s="2">
        <f t="shared" si="223"/>
        <v>2</v>
      </c>
      <c r="W804" s="2">
        <f t="shared" si="224"/>
        <v>0</v>
      </c>
      <c r="Y804" s="5"/>
      <c r="Z804" s="6">
        <f t="shared" si="221"/>
        <v>26</v>
      </c>
      <c r="AA804" s="2">
        <v>8</v>
      </c>
      <c r="AB804" s="2">
        <v>6</v>
      </c>
      <c r="AC804" s="2">
        <v>8</v>
      </c>
      <c r="AD804" s="2">
        <v>1</v>
      </c>
      <c r="AE804" s="2">
        <v>3</v>
      </c>
      <c r="AF804" s="2">
        <f t="shared" si="225"/>
        <v>14</v>
      </c>
      <c r="AG804" s="2">
        <f t="shared" si="226"/>
        <v>8</v>
      </c>
      <c r="AH804" s="2">
        <f t="shared" si="227"/>
        <v>4</v>
      </c>
      <c r="AJ804" s="5"/>
      <c r="AK804" s="2">
        <f t="shared" si="216"/>
        <v>19</v>
      </c>
      <c r="AL804" s="2">
        <v>8</v>
      </c>
      <c r="AM804" s="2">
        <v>5</v>
      </c>
      <c r="AN804" s="2">
        <v>4</v>
      </c>
      <c r="AO804" s="2">
        <v>2</v>
      </c>
      <c r="AP804" s="2">
        <v>0</v>
      </c>
      <c r="AQ804" s="2">
        <f t="shared" si="217"/>
        <v>13</v>
      </c>
      <c r="AR804" s="2">
        <f t="shared" si="218"/>
        <v>4</v>
      </c>
      <c r="AS804" s="2">
        <f t="shared" si="219"/>
        <v>2</v>
      </c>
      <c r="AV804" s="6">
        <f t="shared" si="228"/>
        <v>22</v>
      </c>
      <c r="AW804" s="2">
        <v>8</v>
      </c>
      <c r="AX804" s="2">
        <v>6</v>
      </c>
      <c r="AY804" s="2">
        <v>5</v>
      </c>
      <c r="AZ804" s="2">
        <v>2</v>
      </c>
      <c r="BA804" s="2">
        <v>1</v>
      </c>
      <c r="BB804" s="2">
        <f t="shared" si="229"/>
        <v>14</v>
      </c>
      <c r="BC804" s="2">
        <f t="shared" si="230"/>
        <v>5</v>
      </c>
      <c r="BD804" s="2">
        <f t="shared" si="231"/>
        <v>3</v>
      </c>
      <c r="BF804" s="5"/>
    </row>
    <row r="805" spans="7:58" x14ac:dyDescent="0.35">
      <c r="G805" s="79" t="s">
        <v>3</v>
      </c>
      <c r="H805" s="82" t="s">
        <v>128</v>
      </c>
      <c r="I805" s="79" t="s">
        <v>9</v>
      </c>
      <c r="J805" s="79" t="s">
        <v>9</v>
      </c>
      <c r="K805" s="79" t="s">
        <v>9</v>
      </c>
      <c r="L805" s="79" t="s">
        <v>9</v>
      </c>
      <c r="M805" s="2" t="s">
        <v>76</v>
      </c>
      <c r="N805" s="2">
        <v>24</v>
      </c>
      <c r="O805" s="6">
        <f t="shared" si="220"/>
        <v>5</v>
      </c>
      <c r="P805" s="2">
        <v>2</v>
      </c>
      <c r="Q805" s="2">
        <v>2</v>
      </c>
      <c r="R805" s="2">
        <v>0</v>
      </c>
      <c r="S805" s="2">
        <v>0</v>
      </c>
      <c r="T805" s="2">
        <v>1</v>
      </c>
      <c r="U805" s="2">
        <f t="shared" si="222"/>
        <v>4</v>
      </c>
      <c r="V805" s="2">
        <f t="shared" si="223"/>
        <v>0</v>
      </c>
      <c r="W805" s="2">
        <f t="shared" si="224"/>
        <v>1</v>
      </c>
      <c r="Y805" s="5"/>
      <c r="Z805" s="6">
        <f t="shared" si="221"/>
        <v>26</v>
      </c>
      <c r="AA805" s="2">
        <v>4</v>
      </c>
      <c r="AB805" s="2">
        <v>9</v>
      </c>
      <c r="AC805" s="2">
        <v>5</v>
      </c>
      <c r="AD805" s="2">
        <v>6</v>
      </c>
      <c r="AE805" s="2">
        <v>2</v>
      </c>
      <c r="AF805" s="2">
        <f t="shared" si="225"/>
        <v>13</v>
      </c>
      <c r="AG805" s="2">
        <f t="shared" si="226"/>
        <v>5</v>
      </c>
      <c r="AH805" s="2">
        <f t="shared" si="227"/>
        <v>8</v>
      </c>
      <c r="AJ805" s="5"/>
      <c r="AK805" s="2">
        <f t="shared" si="216"/>
        <v>19</v>
      </c>
      <c r="AL805" s="2">
        <v>6</v>
      </c>
      <c r="AM805" s="2">
        <v>7</v>
      </c>
      <c r="AN805" s="2">
        <v>5</v>
      </c>
      <c r="AO805" s="2">
        <v>1</v>
      </c>
      <c r="AP805" s="2">
        <v>0</v>
      </c>
      <c r="AQ805" s="2">
        <f t="shared" si="217"/>
        <v>13</v>
      </c>
      <c r="AR805" s="2">
        <f t="shared" si="218"/>
        <v>5</v>
      </c>
      <c r="AS805" s="2">
        <f t="shared" si="219"/>
        <v>1</v>
      </c>
      <c r="AV805" s="6">
        <f t="shared" si="228"/>
        <v>22</v>
      </c>
      <c r="AW805" s="2">
        <v>7</v>
      </c>
      <c r="AX805" s="2">
        <v>6</v>
      </c>
      <c r="AY805" s="2">
        <v>7</v>
      </c>
      <c r="AZ805" s="2">
        <v>2</v>
      </c>
      <c r="BA805" s="2">
        <v>0</v>
      </c>
      <c r="BB805" s="2">
        <f t="shared" si="229"/>
        <v>13</v>
      </c>
      <c r="BC805" s="2">
        <f t="shared" si="230"/>
        <v>7</v>
      </c>
      <c r="BD805" s="2">
        <f t="shared" si="231"/>
        <v>2</v>
      </c>
      <c r="BF805" s="5"/>
    </row>
    <row r="806" spans="7:58" x14ac:dyDescent="0.35">
      <c r="G806" s="79" t="s">
        <v>3</v>
      </c>
      <c r="H806" s="82" t="s">
        <v>128</v>
      </c>
      <c r="I806" s="79" t="s">
        <v>9</v>
      </c>
      <c r="J806" s="79" t="s">
        <v>9</v>
      </c>
      <c r="K806" s="79" t="s">
        <v>9</v>
      </c>
      <c r="L806" s="79" t="s">
        <v>9</v>
      </c>
      <c r="M806" s="2" t="s">
        <v>76</v>
      </c>
      <c r="N806" s="2">
        <v>25</v>
      </c>
      <c r="O806" s="6">
        <f t="shared" si="220"/>
        <v>5</v>
      </c>
      <c r="P806" s="2">
        <v>2</v>
      </c>
      <c r="Q806" s="2">
        <v>1</v>
      </c>
      <c r="R806" s="2">
        <v>1</v>
      </c>
      <c r="S806" s="2">
        <v>1</v>
      </c>
      <c r="T806" s="2">
        <v>0</v>
      </c>
      <c r="U806" s="2">
        <f t="shared" si="222"/>
        <v>3</v>
      </c>
      <c r="V806" s="2">
        <f t="shared" si="223"/>
        <v>1</v>
      </c>
      <c r="W806" s="2">
        <f t="shared" si="224"/>
        <v>1</v>
      </c>
      <c r="Y806" s="5"/>
      <c r="Z806" s="6">
        <f t="shared" si="221"/>
        <v>26</v>
      </c>
      <c r="AA806" s="2">
        <v>7</v>
      </c>
      <c r="AB806" s="2">
        <v>7</v>
      </c>
      <c r="AC806" s="2">
        <v>6</v>
      </c>
      <c r="AD806" s="2">
        <v>3</v>
      </c>
      <c r="AE806" s="2">
        <v>3</v>
      </c>
      <c r="AF806" s="2">
        <f t="shared" si="225"/>
        <v>14</v>
      </c>
      <c r="AG806" s="2">
        <f t="shared" si="226"/>
        <v>6</v>
      </c>
      <c r="AH806" s="2">
        <f t="shared" si="227"/>
        <v>6</v>
      </c>
      <c r="AJ806" s="5"/>
      <c r="AK806" s="2">
        <f t="shared" si="216"/>
        <v>19</v>
      </c>
      <c r="AL806" s="2">
        <v>7</v>
      </c>
      <c r="AM806" s="2">
        <v>4</v>
      </c>
      <c r="AN806" s="2">
        <v>7</v>
      </c>
      <c r="AO806" s="2">
        <v>1</v>
      </c>
      <c r="AP806" s="2">
        <v>0</v>
      </c>
      <c r="AQ806" s="2">
        <f t="shared" si="217"/>
        <v>11</v>
      </c>
      <c r="AR806" s="2">
        <f t="shared" si="218"/>
        <v>7</v>
      </c>
      <c r="AS806" s="2">
        <f t="shared" si="219"/>
        <v>1</v>
      </c>
      <c r="AV806" s="6">
        <f t="shared" si="228"/>
        <v>22</v>
      </c>
      <c r="AW806" s="2">
        <v>9</v>
      </c>
      <c r="AX806" s="2">
        <v>5</v>
      </c>
      <c r="AY806" s="2">
        <v>6</v>
      </c>
      <c r="AZ806" s="2">
        <v>1</v>
      </c>
      <c r="BA806" s="2">
        <v>1</v>
      </c>
      <c r="BB806" s="2">
        <f t="shared" si="229"/>
        <v>14</v>
      </c>
      <c r="BC806" s="2">
        <f t="shared" si="230"/>
        <v>6</v>
      </c>
      <c r="BD806" s="2">
        <f t="shared" si="231"/>
        <v>2</v>
      </c>
      <c r="BF806" s="5"/>
    </row>
    <row r="807" spans="7:58" x14ac:dyDescent="0.35">
      <c r="G807" s="79" t="s">
        <v>3</v>
      </c>
      <c r="H807" s="82" t="s">
        <v>128</v>
      </c>
      <c r="I807" s="79" t="s">
        <v>9</v>
      </c>
      <c r="J807" s="79" t="s">
        <v>9</v>
      </c>
      <c r="K807" s="79" t="s">
        <v>9</v>
      </c>
      <c r="L807" s="79" t="s">
        <v>9</v>
      </c>
      <c r="M807" s="2" t="s">
        <v>76</v>
      </c>
      <c r="N807" s="2">
        <v>26</v>
      </c>
      <c r="O807" s="6">
        <f t="shared" si="220"/>
        <v>5</v>
      </c>
      <c r="P807" s="2">
        <v>2</v>
      </c>
      <c r="Q807" s="2">
        <v>1</v>
      </c>
      <c r="R807" s="2">
        <v>2</v>
      </c>
      <c r="S807" s="2">
        <v>0</v>
      </c>
      <c r="T807" s="2">
        <v>0</v>
      </c>
      <c r="U807" s="2">
        <f t="shared" si="222"/>
        <v>3</v>
      </c>
      <c r="V807" s="2">
        <f t="shared" si="223"/>
        <v>2</v>
      </c>
      <c r="W807" s="2">
        <f t="shared" si="224"/>
        <v>0</v>
      </c>
      <c r="Y807" s="5"/>
      <c r="Z807" s="6">
        <f t="shared" si="221"/>
        <v>26</v>
      </c>
      <c r="AA807" s="2">
        <v>4</v>
      </c>
      <c r="AB807" s="2">
        <v>11</v>
      </c>
      <c r="AC807" s="2">
        <v>6</v>
      </c>
      <c r="AD807" s="2">
        <v>2</v>
      </c>
      <c r="AE807" s="2">
        <v>3</v>
      </c>
      <c r="AF807" s="2">
        <f t="shared" si="225"/>
        <v>15</v>
      </c>
      <c r="AG807" s="2">
        <f t="shared" si="226"/>
        <v>6</v>
      </c>
      <c r="AH807" s="2">
        <f t="shared" si="227"/>
        <v>5</v>
      </c>
      <c r="AJ807" s="5"/>
      <c r="AK807" s="2">
        <f t="shared" si="216"/>
        <v>19</v>
      </c>
      <c r="AL807" s="2">
        <v>5</v>
      </c>
      <c r="AM807" s="2">
        <v>6</v>
      </c>
      <c r="AN807" s="2">
        <v>7</v>
      </c>
      <c r="AO807" s="2">
        <v>1</v>
      </c>
      <c r="AP807" s="2">
        <v>0</v>
      </c>
      <c r="AQ807" s="2">
        <f t="shared" si="217"/>
        <v>11</v>
      </c>
      <c r="AR807" s="2">
        <f t="shared" si="218"/>
        <v>7</v>
      </c>
      <c r="AS807" s="2">
        <f t="shared" si="219"/>
        <v>1</v>
      </c>
      <c r="AV807" s="6">
        <f t="shared" si="228"/>
        <v>22</v>
      </c>
      <c r="AW807" s="2">
        <v>7</v>
      </c>
      <c r="AX807" s="2">
        <v>6</v>
      </c>
      <c r="AY807" s="2">
        <v>7</v>
      </c>
      <c r="AZ807" s="2">
        <v>2</v>
      </c>
      <c r="BA807" s="2">
        <v>0</v>
      </c>
      <c r="BB807" s="2">
        <f t="shared" si="229"/>
        <v>13</v>
      </c>
      <c r="BC807" s="2">
        <f t="shared" si="230"/>
        <v>7</v>
      </c>
      <c r="BD807" s="2">
        <f t="shared" si="231"/>
        <v>2</v>
      </c>
      <c r="BF807" s="5"/>
    </row>
    <row r="808" spans="7:58" x14ac:dyDescent="0.35">
      <c r="G808" s="79" t="s">
        <v>3</v>
      </c>
      <c r="H808" s="82" t="s">
        <v>128</v>
      </c>
      <c r="I808" s="79" t="s">
        <v>9</v>
      </c>
      <c r="J808" s="79" t="s">
        <v>9</v>
      </c>
      <c r="K808" s="79" t="s">
        <v>9</v>
      </c>
      <c r="L808" s="79" t="s">
        <v>9</v>
      </c>
      <c r="M808" s="2" t="s">
        <v>76</v>
      </c>
      <c r="N808" s="2">
        <v>27</v>
      </c>
      <c r="O808" s="6">
        <f t="shared" si="220"/>
        <v>5</v>
      </c>
      <c r="P808" s="2">
        <v>3</v>
      </c>
      <c r="Q808" s="2">
        <v>1</v>
      </c>
      <c r="R808" s="2">
        <v>1</v>
      </c>
      <c r="S808" s="2">
        <v>0</v>
      </c>
      <c r="T808" s="2">
        <v>0</v>
      </c>
      <c r="U808" s="2">
        <f t="shared" si="222"/>
        <v>4</v>
      </c>
      <c r="V808" s="2">
        <f t="shared" si="223"/>
        <v>1</v>
      </c>
      <c r="W808" s="2">
        <f t="shared" si="224"/>
        <v>0</v>
      </c>
      <c r="Y808" s="5"/>
      <c r="Z808" s="6">
        <f t="shared" si="221"/>
        <v>26</v>
      </c>
      <c r="AA808" s="2">
        <v>6</v>
      </c>
      <c r="AB808" s="2">
        <v>7</v>
      </c>
      <c r="AC808" s="2">
        <v>7</v>
      </c>
      <c r="AD808" s="2">
        <v>3</v>
      </c>
      <c r="AE808" s="2">
        <v>3</v>
      </c>
      <c r="AF808" s="2">
        <f t="shared" si="225"/>
        <v>13</v>
      </c>
      <c r="AG808" s="2">
        <f t="shared" si="226"/>
        <v>7</v>
      </c>
      <c r="AH808" s="2">
        <f t="shared" si="227"/>
        <v>6</v>
      </c>
      <c r="AJ808" s="5"/>
      <c r="AK808" s="2">
        <f t="shared" si="216"/>
        <v>19</v>
      </c>
      <c r="AL808" s="2">
        <v>5</v>
      </c>
      <c r="AM808" s="2">
        <v>8</v>
      </c>
      <c r="AN808" s="2">
        <v>5</v>
      </c>
      <c r="AO808" s="2">
        <v>1</v>
      </c>
      <c r="AP808" s="2">
        <v>0</v>
      </c>
      <c r="AQ808" s="2">
        <f t="shared" si="217"/>
        <v>13</v>
      </c>
      <c r="AR808" s="2">
        <f t="shared" si="218"/>
        <v>5</v>
      </c>
      <c r="AS808" s="2">
        <f t="shared" si="219"/>
        <v>1</v>
      </c>
      <c r="AV808" s="6">
        <f t="shared" si="228"/>
        <v>22</v>
      </c>
      <c r="AW808" s="2">
        <v>7</v>
      </c>
      <c r="AX808" s="2">
        <v>5</v>
      </c>
      <c r="AY808" s="2">
        <v>8</v>
      </c>
      <c r="AZ808" s="2">
        <v>2</v>
      </c>
      <c r="BA808" s="2">
        <v>0</v>
      </c>
      <c r="BB808" s="2">
        <f t="shared" si="229"/>
        <v>12</v>
      </c>
      <c r="BC808" s="2">
        <f t="shared" si="230"/>
        <v>8</v>
      </c>
      <c r="BD808" s="2">
        <f t="shared" si="231"/>
        <v>2</v>
      </c>
      <c r="BF808" s="5"/>
    </row>
    <row r="809" spans="7:58" x14ac:dyDescent="0.35">
      <c r="G809" s="79" t="s">
        <v>3</v>
      </c>
      <c r="H809" s="82" t="s">
        <v>128</v>
      </c>
      <c r="I809" s="79" t="s">
        <v>9</v>
      </c>
      <c r="J809" s="79" t="s">
        <v>9</v>
      </c>
      <c r="K809" s="79" t="s">
        <v>9</v>
      </c>
      <c r="L809" s="79" t="s">
        <v>9</v>
      </c>
      <c r="M809" s="2" t="s">
        <v>76</v>
      </c>
      <c r="N809" s="2">
        <v>28</v>
      </c>
      <c r="O809" s="6">
        <f t="shared" si="220"/>
        <v>5</v>
      </c>
      <c r="P809" s="2">
        <v>3</v>
      </c>
      <c r="Q809" s="2">
        <v>1</v>
      </c>
      <c r="R809" s="2">
        <v>1</v>
      </c>
      <c r="S809" s="2">
        <v>0</v>
      </c>
      <c r="T809" s="2">
        <v>0</v>
      </c>
      <c r="U809" s="2">
        <f t="shared" si="222"/>
        <v>4</v>
      </c>
      <c r="V809" s="2">
        <f t="shared" si="223"/>
        <v>1</v>
      </c>
      <c r="W809" s="2">
        <f t="shared" si="224"/>
        <v>0</v>
      </c>
      <c r="Y809" s="5"/>
      <c r="Z809" s="6">
        <f t="shared" si="221"/>
        <v>26</v>
      </c>
      <c r="AA809" s="2">
        <v>11</v>
      </c>
      <c r="AB809" s="2">
        <v>10</v>
      </c>
      <c r="AC809" s="2">
        <v>3</v>
      </c>
      <c r="AD809" s="2">
        <v>0</v>
      </c>
      <c r="AE809" s="2">
        <v>2</v>
      </c>
      <c r="AF809" s="2">
        <f t="shared" si="225"/>
        <v>21</v>
      </c>
      <c r="AG809" s="2">
        <f t="shared" si="226"/>
        <v>3</v>
      </c>
      <c r="AH809" s="2">
        <f t="shared" si="227"/>
        <v>2</v>
      </c>
      <c r="AJ809" s="5"/>
      <c r="AK809" s="2">
        <f t="shared" si="216"/>
        <v>19</v>
      </c>
      <c r="AL809" s="2">
        <v>11</v>
      </c>
      <c r="AM809" s="2">
        <v>6</v>
      </c>
      <c r="AN809" s="2">
        <v>1</v>
      </c>
      <c r="AO809" s="2">
        <v>1</v>
      </c>
      <c r="AP809" s="2">
        <v>0</v>
      </c>
      <c r="AQ809" s="2">
        <f t="shared" si="217"/>
        <v>17</v>
      </c>
      <c r="AR809" s="2">
        <f t="shared" si="218"/>
        <v>1</v>
      </c>
      <c r="AS809" s="2">
        <f t="shared" si="219"/>
        <v>1</v>
      </c>
      <c r="AV809" s="6">
        <f t="shared" si="228"/>
        <v>22</v>
      </c>
      <c r="AW809" s="2">
        <v>9</v>
      </c>
      <c r="AX809" s="2">
        <v>10</v>
      </c>
      <c r="AY809" s="2">
        <v>2</v>
      </c>
      <c r="AZ809" s="2">
        <v>1</v>
      </c>
      <c r="BA809" s="2">
        <v>0</v>
      </c>
      <c r="BB809" s="2">
        <f t="shared" si="229"/>
        <v>19</v>
      </c>
      <c r="BC809" s="2">
        <f t="shared" si="230"/>
        <v>2</v>
      </c>
      <c r="BD809" s="2">
        <f t="shared" si="231"/>
        <v>1</v>
      </c>
      <c r="BF809" s="5"/>
    </row>
    <row r="810" spans="7:58" x14ac:dyDescent="0.35">
      <c r="G810" s="79" t="s">
        <v>3</v>
      </c>
      <c r="H810" s="82" t="s">
        <v>128</v>
      </c>
      <c r="I810" s="79" t="s">
        <v>9</v>
      </c>
      <c r="J810" s="79" t="s">
        <v>9</v>
      </c>
      <c r="K810" s="79" t="s">
        <v>9</v>
      </c>
      <c r="L810" s="79" t="s">
        <v>9</v>
      </c>
      <c r="M810" s="2" t="s">
        <v>76</v>
      </c>
      <c r="N810" s="2">
        <v>29</v>
      </c>
      <c r="O810" s="6">
        <f t="shared" si="220"/>
        <v>5</v>
      </c>
      <c r="P810" s="2">
        <v>3</v>
      </c>
      <c r="Q810" s="2">
        <v>1</v>
      </c>
      <c r="R810" s="2">
        <v>1</v>
      </c>
      <c r="S810" s="2">
        <v>0</v>
      </c>
      <c r="T810" s="2">
        <v>0</v>
      </c>
      <c r="U810" s="2">
        <f t="shared" si="222"/>
        <v>4</v>
      </c>
      <c r="V810" s="2">
        <f t="shared" si="223"/>
        <v>1</v>
      </c>
      <c r="W810" s="2">
        <f t="shared" si="224"/>
        <v>0</v>
      </c>
      <c r="Y810" s="5"/>
      <c r="Z810" s="6">
        <f t="shared" si="221"/>
        <v>26</v>
      </c>
      <c r="AA810" s="2">
        <v>5</v>
      </c>
      <c r="AB810" s="2">
        <v>9</v>
      </c>
      <c r="AC810" s="2">
        <v>7</v>
      </c>
      <c r="AD810" s="2">
        <v>2</v>
      </c>
      <c r="AE810" s="2">
        <v>3</v>
      </c>
      <c r="AF810" s="2">
        <f t="shared" si="225"/>
        <v>14</v>
      </c>
      <c r="AG810" s="2">
        <f t="shared" si="226"/>
        <v>7</v>
      </c>
      <c r="AH810" s="2">
        <f t="shared" si="227"/>
        <v>5</v>
      </c>
      <c r="AJ810" s="5"/>
      <c r="AK810" s="2">
        <f t="shared" si="216"/>
        <v>19</v>
      </c>
      <c r="AL810" s="2">
        <v>6</v>
      </c>
      <c r="AM810" s="2">
        <v>8</v>
      </c>
      <c r="AN810" s="2">
        <v>4</v>
      </c>
      <c r="AO810" s="2">
        <v>1</v>
      </c>
      <c r="AP810" s="2">
        <v>0</v>
      </c>
      <c r="AQ810" s="2">
        <f t="shared" si="217"/>
        <v>14</v>
      </c>
      <c r="AR810" s="2">
        <f t="shared" si="218"/>
        <v>4</v>
      </c>
      <c r="AS810" s="2">
        <f t="shared" si="219"/>
        <v>1</v>
      </c>
      <c r="AV810" s="6">
        <f t="shared" si="228"/>
        <v>22</v>
      </c>
      <c r="AW810" s="2">
        <v>7</v>
      </c>
      <c r="AX810" s="2">
        <v>6</v>
      </c>
      <c r="AY810" s="2">
        <v>6</v>
      </c>
      <c r="AZ810" s="2">
        <v>2</v>
      </c>
      <c r="BA810" s="2">
        <v>1</v>
      </c>
      <c r="BB810" s="2">
        <f t="shared" si="229"/>
        <v>13</v>
      </c>
      <c r="BC810" s="2">
        <f t="shared" si="230"/>
        <v>6</v>
      </c>
      <c r="BD810" s="2">
        <f t="shared" si="231"/>
        <v>3</v>
      </c>
      <c r="BF810" s="5"/>
    </row>
    <row r="811" spans="7:58" x14ac:dyDescent="0.35">
      <c r="G811" s="79" t="s">
        <v>3</v>
      </c>
      <c r="H811" s="82" t="s">
        <v>128</v>
      </c>
      <c r="I811" s="79" t="s">
        <v>9</v>
      </c>
      <c r="J811" s="79" t="s">
        <v>9</v>
      </c>
      <c r="K811" s="79" t="s">
        <v>9</v>
      </c>
      <c r="L811" s="79" t="s">
        <v>9</v>
      </c>
      <c r="M811" s="2" t="s">
        <v>76</v>
      </c>
      <c r="N811" s="2">
        <v>30</v>
      </c>
      <c r="O811" s="6">
        <f t="shared" si="220"/>
        <v>5</v>
      </c>
      <c r="P811" s="2">
        <v>2</v>
      </c>
      <c r="Q811" s="2">
        <v>3</v>
      </c>
      <c r="R811" s="2">
        <v>0</v>
      </c>
      <c r="S811" s="2">
        <v>0</v>
      </c>
      <c r="T811" s="2">
        <v>0</v>
      </c>
      <c r="U811" s="2">
        <f t="shared" si="222"/>
        <v>5</v>
      </c>
      <c r="V811" s="2">
        <f t="shared" si="223"/>
        <v>0</v>
      </c>
      <c r="W811" s="2">
        <f t="shared" si="224"/>
        <v>0</v>
      </c>
      <c r="Y811" s="5"/>
      <c r="Z811" s="6">
        <f t="shared" si="221"/>
        <v>26</v>
      </c>
      <c r="AA811" s="2">
        <v>9</v>
      </c>
      <c r="AB811" s="2">
        <v>8</v>
      </c>
      <c r="AC811" s="2">
        <v>4</v>
      </c>
      <c r="AD811" s="2">
        <v>2</v>
      </c>
      <c r="AE811" s="2">
        <v>3</v>
      </c>
      <c r="AF811" s="2">
        <f t="shared" si="225"/>
        <v>17</v>
      </c>
      <c r="AG811" s="2">
        <f t="shared" si="226"/>
        <v>4</v>
      </c>
      <c r="AH811" s="2">
        <f t="shared" si="227"/>
        <v>5</v>
      </c>
      <c r="AJ811" s="5"/>
      <c r="AK811" s="2">
        <f t="shared" si="216"/>
        <v>19</v>
      </c>
      <c r="AL811" s="2">
        <v>9</v>
      </c>
      <c r="AM811" s="2">
        <v>6</v>
      </c>
      <c r="AN811" s="2">
        <v>2</v>
      </c>
      <c r="AO811" s="2">
        <v>2</v>
      </c>
      <c r="AP811" s="2">
        <v>0</v>
      </c>
      <c r="AQ811" s="2">
        <f t="shared" si="217"/>
        <v>15</v>
      </c>
      <c r="AR811" s="2">
        <f t="shared" si="218"/>
        <v>2</v>
      </c>
      <c r="AS811" s="2">
        <f t="shared" si="219"/>
        <v>2</v>
      </c>
      <c r="AV811" s="6">
        <f t="shared" si="228"/>
        <v>22</v>
      </c>
      <c r="AW811" s="2">
        <v>9</v>
      </c>
      <c r="AX811" s="2">
        <v>7</v>
      </c>
      <c r="AY811" s="2">
        <v>4</v>
      </c>
      <c r="AZ811" s="2">
        <v>2</v>
      </c>
      <c r="BA811" s="2">
        <v>0</v>
      </c>
      <c r="BB811" s="2">
        <f t="shared" si="229"/>
        <v>16</v>
      </c>
      <c r="BC811" s="2">
        <f t="shared" si="230"/>
        <v>4</v>
      </c>
      <c r="BD811" s="2">
        <f t="shared" si="231"/>
        <v>2</v>
      </c>
      <c r="BF811" s="5"/>
    </row>
    <row r="812" spans="7:58" x14ac:dyDescent="0.35">
      <c r="G812" s="79" t="s">
        <v>3</v>
      </c>
      <c r="H812" s="82" t="s">
        <v>128</v>
      </c>
      <c r="I812" s="79" t="s">
        <v>123</v>
      </c>
      <c r="J812" s="79" t="s">
        <v>123</v>
      </c>
      <c r="K812" s="79" t="s">
        <v>123</v>
      </c>
      <c r="L812" s="79" t="s">
        <v>123</v>
      </c>
      <c r="M812" s="2" t="s">
        <v>3</v>
      </c>
      <c r="N812" s="2">
        <v>1</v>
      </c>
      <c r="O812" s="6">
        <f t="shared" si="220"/>
        <v>14</v>
      </c>
      <c r="P812" s="2">
        <v>3</v>
      </c>
      <c r="Q812" s="2">
        <v>9</v>
      </c>
      <c r="R812" s="2">
        <v>1</v>
      </c>
      <c r="S812" s="2">
        <v>1</v>
      </c>
      <c r="T812" s="2">
        <v>0</v>
      </c>
      <c r="U812" s="2">
        <f t="shared" si="222"/>
        <v>12</v>
      </c>
      <c r="V812" s="2">
        <f t="shared" si="223"/>
        <v>1</v>
      </c>
      <c r="W812" s="2">
        <f t="shared" si="224"/>
        <v>1</v>
      </c>
      <c r="X812" s="2">
        <f>MAX(O812:O841)</f>
        <v>14</v>
      </c>
      <c r="Y812" s="5">
        <v>17</v>
      </c>
      <c r="Z812" s="6">
        <f t="shared" si="221"/>
        <v>14</v>
      </c>
      <c r="AA812" s="2">
        <v>5</v>
      </c>
      <c r="AB812" s="2">
        <v>5</v>
      </c>
      <c r="AC812" s="2">
        <v>2</v>
      </c>
      <c r="AD812" s="2">
        <v>2</v>
      </c>
      <c r="AE812" s="2">
        <v>0</v>
      </c>
      <c r="AF812" s="2">
        <f t="shared" si="225"/>
        <v>10</v>
      </c>
      <c r="AG812" s="2">
        <f t="shared" si="226"/>
        <v>2</v>
      </c>
      <c r="AH812" s="2">
        <f t="shared" si="227"/>
        <v>2</v>
      </c>
      <c r="AI812" s="2">
        <f>MAX(Z812:Z841)</f>
        <v>14</v>
      </c>
      <c r="AJ812" s="5">
        <v>15</v>
      </c>
      <c r="AK812" s="2">
        <f t="shared" si="216"/>
        <v>16</v>
      </c>
      <c r="AL812" s="2">
        <v>7</v>
      </c>
      <c r="AM812" s="2">
        <v>5</v>
      </c>
      <c r="AN812" s="2">
        <v>3</v>
      </c>
      <c r="AO812" s="2">
        <v>0</v>
      </c>
      <c r="AP812" s="2">
        <v>1</v>
      </c>
      <c r="AQ812" s="2">
        <f t="shared" si="217"/>
        <v>12</v>
      </c>
      <c r="AR812" s="2">
        <f t="shared" si="218"/>
        <v>3</v>
      </c>
      <c r="AS812" s="2">
        <f t="shared" si="219"/>
        <v>1</v>
      </c>
      <c r="AT812" s="2">
        <f>ROUND(SUM(AK812:AK841)/30,0)</f>
        <v>16</v>
      </c>
      <c r="AU812" s="2">
        <v>17</v>
      </c>
      <c r="AV812" s="6">
        <f t="shared" si="228"/>
        <v>15</v>
      </c>
      <c r="AW812" s="2">
        <v>9</v>
      </c>
      <c r="AX812" s="2">
        <v>4</v>
      </c>
      <c r="AY812" s="2">
        <v>1</v>
      </c>
      <c r="AZ812" s="2">
        <v>0</v>
      </c>
      <c r="BA812" s="2">
        <v>1</v>
      </c>
      <c r="BB812" s="2">
        <f t="shared" si="229"/>
        <v>13</v>
      </c>
      <c r="BC812" s="2">
        <f t="shared" si="230"/>
        <v>1</v>
      </c>
      <c r="BD812" s="2">
        <f t="shared" si="231"/>
        <v>1</v>
      </c>
      <c r="BE812" s="2">
        <f>ROUND(SUM(AV812:AV841)/30,0)</f>
        <v>15</v>
      </c>
      <c r="BF812" s="5">
        <v>17</v>
      </c>
    </row>
    <row r="813" spans="7:58" x14ac:dyDescent="0.35">
      <c r="G813" s="79" t="s">
        <v>3</v>
      </c>
      <c r="H813" s="82" t="s">
        <v>128</v>
      </c>
      <c r="I813" s="79" t="s">
        <v>123</v>
      </c>
      <c r="J813" s="79" t="s">
        <v>123</v>
      </c>
      <c r="K813" s="79" t="s">
        <v>123</v>
      </c>
      <c r="L813" s="79" t="s">
        <v>123</v>
      </c>
      <c r="M813" s="2" t="s">
        <v>3</v>
      </c>
      <c r="N813" s="2">
        <v>2</v>
      </c>
      <c r="O813" s="6">
        <f t="shared" si="220"/>
        <v>14</v>
      </c>
      <c r="P813" s="2">
        <v>5</v>
      </c>
      <c r="Q813" s="2">
        <v>4</v>
      </c>
      <c r="R813" s="2">
        <v>5</v>
      </c>
      <c r="S813" s="2">
        <v>0</v>
      </c>
      <c r="T813" s="2">
        <v>0</v>
      </c>
      <c r="U813" s="2">
        <f t="shared" si="222"/>
        <v>9</v>
      </c>
      <c r="V813" s="2">
        <f t="shared" si="223"/>
        <v>5</v>
      </c>
      <c r="W813" s="2">
        <f t="shared" si="224"/>
        <v>0</v>
      </c>
      <c r="Y813" s="5"/>
      <c r="Z813" s="6">
        <f t="shared" si="221"/>
        <v>14</v>
      </c>
      <c r="AA813" s="2">
        <v>4</v>
      </c>
      <c r="AB813" s="2">
        <v>5</v>
      </c>
      <c r="AC813" s="2">
        <v>3</v>
      </c>
      <c r="AD813" s="2">
        <v>2</v>
      </c>
      <c r="AE813" s="2">
        <v>0</v>
      </c>
      <c r="AF813" s="2">
        <f t="shared" si="225"/>
        <v>9</v>
      </c>
      <c r="AG813" s="2">
        <f t="shared" si="226"/>
        <v>3</v>
      </c>
      <c r="AH813" s="2">
        <f t="shared" si="227"/>
        <v>2</v>
      </c>
      <c r="AJ813" s="5"/>
      <c r="AK813" s="2">
        <f t="shared" si="216"/>
        <v>16</v>
      </c>
      <c r="AL813" s="2">
        <v>5</v>
      </c>
      <c r="AM813" s="2">
        <v>6</v>
      </c>
      <c r="AN813" s="2">
        <v>4</v>
      </c>
      <c r="AO813" s="2">
        <v>1</v>
      </c>
      <c r="AP813" s="2">
        <v>0</v>
      </c>
      <c r="AQ813" s="2">
        <f t="shared" si="217"/>
        <v>11</v>
      </c>
      <c r="AR813" s="2">
        <f t="shared" si="218"/>
        <v>4</v>
      </c>
      <c r="AS813" s="2">
        <f t="shared" si="219"/>
        <v>1</v>
      </c>
      <c r="AV813" s="6">
        <f t="shared" si="228"/>
        <v>15</v>
      </c>
      <c r="AW813" s="2">
        <v>4</v>
      </c>
      <c r="AX813" s="2">
        <v>7</v>
      </c>
      <c r="AY813" s="2">
        <v>3</v>
      </c>
      <c r="AZ813" s="2">
        <v>1</v>
      </c>
      <c r="BA813" s="2">
        <v>0</v>
      </c>
      <c r="BB813" s="2">
        <f t="shared" si="229"/>
        <v>11</v>
      </c>
      <c r="BC813" s="2">
        <f t="shared" si="230"/>
        <v>3</v>
      </c>
      <c r="BD813" s="2">
        <f t="shared" si="231"/>
        <v>1</v>
      </c>
      <c r="BF813" s="5"/>
    </row>
    <row r="814" spans="7:58" x14ac:dyDescent="0.35">
      <c r="G814" s="79" t="s">
        <v>3</v>
      </c>
      <c r="H814" s="82" t="s">
        <v>128</v>
      </c>
      <c r="I814" s="79" t="s">
        <v>123</v>
      </c>
      <c r="J814" s="79" t="s">
        <v>123</v>
      </c>
      <c r="K814" s="79" t="s">
        <v>123</v>
      </c>
      <c r="L814" s="79" t="s">
        <v>123</v>
      </c>
      <c r="M814" s="2" t="s">
        <v>3</v>
      </c>
      <c r="N814" s="2">
        <v>3</v>
      </c>
      <c r="O814" s="6">
        <f t="shared" si="220"/>
        <v>14</v>
      </c>
      <c r="P814" s="2">
        <v>14</v>
      </c>
      <c r="Q814" s="2">
        <v>0</v>
      </c>
      <c r="R814" s="2">
        <v>0</v>
      </c>
      <c r="S814" s="2">
        <v>0</v>
      </c>
      <c r="T814" s="2">
        <v>0</v>
      </c>
      <c r="U814" s="2">
        <f t="shared" si="222"/>
        <v>14</v>
      </c>
      <c r="V814" s="2">
        <f t="shared" si="223"/>
        <v>0</v>
      </c>
      <c r="W814" s="2">
        <f t="shared" si="224"/>
        <v>0</v>
      </c>
      <c r="Y814" s="5"/>
      <c r="Z814" s="6">
        <f t="shared" si="221"/>
        <v>14</v>
      </c>
      <c r="AA814" s="2">
        <v>12</v>
      </c>
      <c r="AB814" s="2">
        <v>0</v>
      </c>
      <c r="AC814" s="2">
        <v>2</v>
      </c>
      <c r="AD814" s="2">
        <v>0</v>
      </c>
      <c r="AE814" s="2">
        <v>0</v>
      </c>
      <c r="AF814" s="2">
        <f t="shared" si="225"/>
        <v>12</v>
      </c>
      <c r="AG814" s="2">
        <f t="shared" si="226"/>
        <v>2</v>
      </c>
      <c r="AH814" s="2">
        <f t="shared" si="227"/>
        <v>0</v>
      </c>
      <c r="AJ814" s="5"/>
      <c r="AK814" s="2">
        <f t="shared" si="216"/>
        <v>16</v>
      </c>
      <c r="AL814" s="2">
        <v>13</v>
      </c>
      <c r="AM814" s="2">
        <v>2</v>
      </c>
      <c r="AN814" s="2">
        <v>1</v>
      </c>
      <c r="AO814" s="2">
        <v>0</v>
      </c>
      <c r="AP814" s="2">
        <v>0</v>
      </c>
      <c r="AQ814" s="2">
        <f t="shared" si="217"/>
        <v>15</v>
      </c>
      <c r="AR814" s="2">
        <f t="shared" si="218"/>
        <v>1</v>
      </c>
      <c r="AS814" s="2">
        <f t="shared" si="219"/>
        <v>0</v>
      </c>
      <c r="AV814" s="6">
        <f t="shared" si="228"/>
        <v>15</v>
      </c>
      <c r="AW814" s="2">
        <v>13</v>
      </c>
      <c r="AX814" s="2">
        <v>1</v>
      </c>
      <c r="AY814" s="2">
        <v>1</v>
      </c>
      <c r="AZ814" s="2">
        <v>0</v>
      </c>
      <c r="BA814" s="2">
        <v>0</v>
      </c>
      <c r="BB814" s="2">
        <f t="shared" si="229"/>
        <v>14</v>
      </c>
      <c r="BC814" s="2">
        <f t="shared" si="230"/>
        <v>1</v>
      </c>
      <c r="BD814" s="2">
        <f t="shared" si="231"/>
        <v>0</v>
      </c>
      <c r="BF814" s="5"/>
    </row>
    <row r="815" spans="7:58" x14ac:dyDescent="0.35">
      <c r="G815" s="79" t="s">
        <v>3</v>
      </c>
      <c r="H815" s="82" t="s">
        <v>128</v>
      </c>
      <c r="I815" s="79" t="s">
        <v>123</v>
      </c>
      <c r="J815" s="79" t="s">
        <v>123</v>
      </c>
      <c r="K815" s="79" t="s">
        <v>123</v>
      </c>
      <c r="L815" s="79" t="s">
        <v>123</v>
      </c>
      <c r="M815" s="2" t="s">
        <v>3</v>
      </c>
      <c r="N815" s="2">
        <v>4</v>
      </c>
      <c r="O815" s="6">
        <f t="shared" si="220"/>
        <v>14</v>
      </c>
      <c r="P815" s="2">
        <v>13</v>
      </c>
      <c r="Q815" s="2">
        <v>1</v>
      </c>
      <c r="R815" s="2">
        <v>0</v>
      </c>
      <c r="S815" s="2">
        <v>0</v>
      </c>
      <c r="T815" s="2">
        <v>0</v>
      </c>
      <c r="U815" s="2">
        <f t="shared" si="222"/>
        <v>14</v>
      </c>
      <c r="V815" s="2">
        <f t="shared" si="223"/>
        <v>0</v>
      </c>
      <c r="W815" s="2">
        <f t="shared" si="224"/>
        <v>0</v>
      </c>
      <c r="Y815" s="5"/>
      <c r="Z815" s="6">
        <f t="shared" si="221"/>
        <v>14</v>
      </c>
      <c r="AA815" s="2">
        <v>11</v>
      </c>
      <c r="AB815" s="2">
        <v>3</v>
      </c>
      <c r="AC815" s="2">
        <v>0</v>
      </c>
      <c r="AD815" s="2">
        <v>0</v>
      </c>
      <c r="AE815" s="2">
        <v>0</v>
      </c>
      <c r="AF815" s="2">
        <f t="shared" si="225"/>
        <v>14</v>
      </c>
      <c r="AG815" s="2">
        <f t="shared" si="226"/>
        <v>0</v>
      </c>
      <c r="AH815" s="2">
        <f t="shared" si="227"/>
        <v>0</v>
      </c>
      <c r="AJ815" s="5"/>
      <c r="AK815" s="2">
        <f t="shared" si="216"/>
        <v>16</v>
      </c>
      <c r="AL815" s="2">
        <v>12</v>
      </c>
      <c r="AM815" s="2">
        <v>2</v>
      </c>
      <c r="AN815" s="2">
        <v>2</v>
      </c>
      <c r="AO815" s="2">
        <v>0</v>
      </c>
      <c r="AP815" s="2">
        <v>0</v>
      </c>
      <c r="AQ815" s="2">
        <f t="shared" si="217"/>
        <v>14</v>
      </c>
      <c r="AR815" s="2">
        <f t="shared" si="218"/>
        <v>2</v>
      </c>
      <c r="AS815" s="2">
        <f t="shared" si="219"/>
        <v>0</v>
      </c>
      <c r="AV815" s="6">
        <f t="shared" si="228"/>
        <v>15</v>
      </c>
      <c r="AW815" s="2">
        <v>13</v>
      </c>
      <c r="AX815" s="2">
        <v>2</v>
      </c>
      <c r="AY815" s="2">
        <v>0</v>
      </c>
      <c r="AZ815" s="2">
        <v>0</v>
      </c>
      <c r="BA815" s="2">
        <v>0</v>
      </c>
      <c r="BB815" s="2">
        <f t="shared" si="229"/>
        <v>15</v>
      </c>
      <c r="BC815" s="2">
        <f t="shared" si="230"/>
        <v>0</v>
      </c>
      <c r="BD815" s="2">
        <f t="shared" si="231"/>
        <v>0</v>
      </c>
      <c r="BF815" s="5"/>
    </row>
    <row r="816" spans="7:58" x14ac:dyDescent="0.35">
      <c r="G816" s="79" t="s">
        <v>3</v>
      </c>
      <c r="H816" s="82" t="s">
        <v>128</v>
      </c>
      <c r="I816" s="79" t="s">
        <v>123</v>
      </c>
      <c r="J816" s="79" t="s">
        <v>123</v>
      </c>
      <c r="K816" s="79" t="s">
        <v>123</v>
      </c>
      <c r="L816" s="79" t="s">
        <v>123</v>
      </c>
      <c r="M816" s="2" t="s">
        <v>3</v>
      </c>
      <c r="N816" s="2">
        <v>5</v>
      </c>
      <c r="O816" s="6">
        <f t="shared" si="220"/>
        <v>14</v>
      </c>
      <c r="P816" s="2">
        <v>4</v>
      </c>
      <c r="Q816" s="2">
        <v>2</v>
      </c>
      <c r="R816" s="2">
        <v>6</v>
      </c>
      <c r="S816" s="2">
        <v>2</v>
      </c>
      <c r="T816" s="2">
        <v>0</v>
      </c>
      <c r="U816" s="2">
        <f t="shared" si="222"/>
        <v>6</v>
      </c>
      <c r="V816" s="2">
        <f t="shared" si="223"/>
        <v>6</v>
      </c>
      <c r="W816" s="2">
        <f t="shared" si="224"/>
        <v>2</v>
      </c>
      <c r="Y816" s="5"/>
      <c r="Z816" s="6">
        <f t="shared" si="221"/>
        <v>14</v>
      </c>
      <c r="AA816" s="2">
        <v>4</v>
      </c>
      <c r="AB816" s="2">
        <v>5</v>
      </c>
      <c r="AC816" s="2">
        <v>4</v>
      </c>
      <c r="AD816" s="2">
        <v>1</v>
      </c>
      <c r="AE816" s="2">
        <v>0</v>
      </c>
      <c r="AF816" s="2">
        <f t="shared" si="225"/>
        <v>9</v>
      </c>
      <c r="AG816" s="2">
        <f t="shared" si="226"/>
        <v>4</v>
      </c>
      <c r="AH816" s="2">
        <f t="shared" si="227"/>
        <v>1</v>
      </c>
      <c r="AJ816" s="5"/>
      <c r="AK816" s="2">
        <f t="shared" si="216"/>
        <v>16</v>
      </c>
      <c r="AL816" s="2">
        <v>6</v>
      </c>
      <c r="AM816" s="2">
        <v>4</v>
      </c>
      <c r="AN816" s="2">
        <v>1</v>
      </c>
      <c r="AO816" s="2">
        <v>4</v>
      </c>
      <c r="AP816" s="2">
        <v>1</v>
      </c>
      <c r="AQ816" s="2">
        <f t="shared" si="217"/>
        <v>10</v>
      </c>
      <c r="AR816" s="2">
        <f t="shared" si="218"/>
        <v>1</v>
      </c>
      <c r="AS816" s="2">
        <f t="shared" si="219"/>
        <v>5</v>
      </c>
      <c r="AV816" s="6">
        <f t="shared" si="228"/>
        <v>15</v>
      </c>
      <c r="AW816" s="2">
        <v>4</v>
      </c>
      <c r="AX816" s="2">
        <v>5</v>
      </c>
      <c r="AY816" s="2">
        <v>3</v>
      </c>
      <c r="AZ816" s="2">
        <v>3</v>
      </c>
      <c r="BA816" s="2">
        <v>0</v>
      </c>
      <c r="BB816" s="2">
        <f t="shared" si="229"/>
        <v>9</v>
      </c>
      <c r="BC816" s="2">
        <f t="shared" si="230"/>
        <v>3</v>
      </c>
      <c r="BD816" s="2">
        <f t="shared" si="231"/>
        <v>3</v>
      </c>
      <c r="BF816" s="5"/>
    </row>
    <row r="817" spans="7:58" x14ac:dyDescent="0.35">
      <c r="G817" s="79" t="s">
        <v>3</v>
      </c>
      <c r="H817" s="82" t="s">
        <v>128</v>
      </c>
      <c r="I817" s="79" t="s">
        <v>123</v>
      </c>
      <c r="J817" s="79" t="s">
        <v>123</v>
      </c>
      <c r="K817" s="79" t="s">
        <v>123</v>
      </c>
      <c r="L817" s="79" t="s">
        <v>123</v>
      </c>
      <c r="M817" s="2" t="s">
        <v>3</v>
      </c>
      <c r="N817" s="2">
        <v>6</v>
      </c>
      <c r="O817" s="6">
        <f t="shared" si="220"/>
        <v>14</v>
      </c>
      <c r="P817" s="2">
        <v>2</v>
      </c>
      <c r="Q817" s="2">
        <v>5</v>
      </c>
      <c r="R817" s="2">
        <v>6</v>
      </c>
      <c r="S817" s="2">
        <v>1</v>
      </c>
      <c r="T817" s="2">
        <v>0</v>
      </c>
      <c r="U817" s="2">
        <f t="shared" si="222"/>
        <v>7</v>
      </c>
      <c r="V817" s="2">
        <f t="shared" si="223"/>
        <v>6</v>
      </c>
      <c r="W817" s="2">
        <f t="shared" si="224"/>
        <v>1</v>
      </c>
      <c r="Y817" s="5"/>
      <c r="Z817" s="6">
        <f t="shared" si="221"/>
        <v>14</v>
      </c>
      <c r="AA817" s="2">
        <v>4</v>
      </c>
      <c r="AB817" s="2">
        <v>4</v>
      </c>
      <c r="AC817" s="2">
        <v>3</v>
      </c>
      <c r="AD817" s="2">
        <v>2</v>
      </c>
      <c r="AE817" s="2">
        <v>1</v>
      </c>
      <c r="AF817" s="2">
        <f t="shared" si="225"/>
        <v>8</v>
      </c>
      <c r="AG817" s="2">
        <f t="shared" si="226"/>
        <v>3</v>
      </c>
      <c r="AH817" s="2">
        <f t="shared" si="227"/>
        <v>3</v>
      </c>
      <c r="AJ817" s="5"/>
      <c r="AK817" s="2">
        <f t="shared" si="216"/>
        <v>16</v>
      </c>
      <c r="AL817" s="2">
        <v>6</v>
      </c>
      <c r="AM817" s="2">
        <v>2</v>
      </c>
      <c r="AN817" s="2">
        <v>4</v>
      </c>
      <c r="AO817" s="2">
        <v>3</v>
      </c>
      <c r="AP817" s="2">
        <v>1</v>
      </c>
      <c r="AQ817" s="2">
        <f t="shared" si="217"/>
        <v>8</v>
      </c>
      <c r="AR817" s="2">
        <f t="shared" si="218"/>
        <v>4</v>
      </c>
      <c r="AS817" s="2">
        <f t="shared" si="219"/>
        <v>4</v>
      </c>
      <c r="AV817" s="6">
        <f t="shared" si="228"/>
        <v>15</v>
      </c>
      <c r="AW817" s="2">
        <v>4</v>
      </c>
      <c r="AX817" s="2">
        <v>4</v>
      </c>
      <c r="AY817" s="2">
        <v>4</v>
      </c>
      <c r="AZ817" s="2">
        <v>2</v>
      </c>
      <c r="BA817" s="2">
        <v>1</v>
      </c>
      <c r="BB817" s="2">
        <f t="shared" si="229"/>
        <v>8</v>
      </c>
      <c r="BC817" s="2">
        <f t="shared" si="230"/>
        <v>4</v>
      </c>
      <c r="BD817" s="2">
        <f t="shared" si="231"/>
        <v>3</v>
      </c>
      <c r="BF817" s="5"/>
    </row>
    <row r="818" spans="7:58" x14ac:dyDescent="0.35">
      <c r="G818" s="79" t="s">
        <v>3</v>
      </c>
      <c r="H818" s="82" t="s">
        <v>128</v>
      </c>
      <c r="I818" s="79" t="s">
        <v>123</v>
      </c>
      <c r="J818" s="79" t="s">
        <v>123</v>
      </c>
      <c r="K818" s="79" t="s">
        <v>123</v>
      </c>
      <c r="L818" s="79" t="s">
        <v>123</v>
      </c>
      <c r="M818" s="2" t="s">
        <v>3</v>
      </c>
      <c r="N818" s="2">
        <v>7</v>
      </c>
      <c r="O818" s="6">
        <f t="shared" si="220"/>
        <v>14</v>
      </c>
      <c r="P818" s="2">
        <v>4</v>
      </c>
      <c r="Q818" s="2">
        <v>6</v>
      </c>
      <c r="R818" s="2">
        <v>2</v>
      </c>
      <c r="S818" s="2">
        <v>0</v>
      </c>
      <c r="T818" s="2">
        <v>2</v>
      </c>
      <c r="U818" s="2">
        <f t="shared" si="222"/>
        <v>10</v>
      </c>
      <c r="V818" s="2">
        <f t="shared" si="223"/>
        <v>2</v>
      </c>
      <c r="W818" s="2">
        <f t="shared" si="224"/>
        <v>2</v>
      </c>
      <c r="Y818" s="5"/>
      <c r="Z818" s="6">
        <f t="shared" si="221"/>
        <v>14</v>
      </c>
      <c r="AA818" s="2">
        <v>6</v>
      </c>
      <c r="AB818" s="2">
        <v>2</v>
      </c>
      <c r="AC818" s="2">
        <v>5</v>
      </c>
      <c r="AD818" s="2">
        <v>1</v>
      </c>
      <c r="AE818" s="2">
        <v>0</v>
      </c>
      <c r="AF818" s="2">
        <f t="shared" si="225"/>
        <v>8</v>
      </c>
      <c r="AG818" s="2">
        <f t="shared" si="226"/>
        <v>5</v>
      </c>
      <c r="AH818" s="2">
        <f t="shared" si="227"/>
        <v>1</v>
      </c>
      <c r="AJ818" s="5"/>
      <c r="AK818" s="2">
        <f t="shared" si="216"/>
        <v>16</v>
      </c>
      <c r="AL818" s="2">
        <v>7</v>
      </c>
      <c r="AM818" s="2">
        <v>3</v>
      </c>
      <c r="AN818" s="2">
        <v>4</v>
      </c>
      <c r="AO818" s="2">
        <v>2</v>
      </c>
      <c r="AP818" s="2">
        <v>0</v>
      </c>
      <c r="AQ818" s="2">
        <f t="shared" si="217"/>
        <v>10</v>
      </c>
      <c r="AR818" s="2">
        <f t="shared" si="218"/>
        <v>4</v>
      </c>
      <c r="AS818" s="2">
        <f t="shared" si="219"/>
        <v>2</v>
      </c>
      <c r="AV818" s="6">
        <f t="shared" si="228"/>
        <v>15</v>
      </c>
      <c r="AW818" s="2">
        <v>6</v>
      </c>
      <c r="AX818" s="2">
        <v>3</v>
      </c>
      <c r="AY818" s="2">
        <v>4</v>
      </c>
      <c r="AZ818" s="2">
        <v>0</v>
      </c>
      <c r="BA818" s="2">
        <v>2</v>
      </c>
      <c r="BB818" s="2">
        <f t="shared" si="229"/>
        <v>9</v>
      </c>
      <c r="BC818" s="2">
        <f t="shared" si="230"/>
        <v>4</v>
      </c>
      <c r="BD818" s="2">
        <f t="shared" si="231"/>
        <v>2</v>
      </c>
      <c r="BF818" s="5"/>
    </row>
    <row r="819" spans="7:58" x14ac:dyDescent="0.35">
      <c r="G819" s="79" t="s">
        <v>3</v>
      </c>
      <c r="H819" s="82" t="s">
        <v>128</v>
      </c>
      <c r="I819" s="79" t="s">
        <v>123</v>
      </c>
      <c r="J819" s="79" t="s">
        <v>123</v>
      </c>
      <c r="K819" s="79" t="s">
        <v>123</v>
      </c>
      <c r="L819" s="79" t="s">
        <v>123</v>
      </c>
      <c r="M819" s="2" t="s">
        <v>3</v>
      </c>
      <c r="N819" s="2">
        <v>8</v>
      </c>
      <c r="O819" s="6">
        <f t="shared" si="220"/>
        <v>14</v>
      </c>
      <c r="P819" s="2">
        <v>3</v>
      </c>
      <c r="Q819" s="2">
        <v>7</v>
      </c>
      <c r="R819" s="2">
        <v>4</v>
      </c>
      <c r="S819" s="2">
        <v>0</v>
      </c>
      <c r="T819" s="2">
        <v>0</v>
      </c>
      <c r="U819" s="2">
        <f t="shared" si="222"/>
        <v>10</v>
      </c>
      <c r="V819" s="2">
        <f t="shared" si="223"/>
        <v>4</v>
      </c>
      <c r="W819" s="2">
        <f t="shared" si="224"/>
        <v>0</v>
      </c>
      <c r="Y819" s="5"/>
      <c r="Z819" s="6">
        <f t="shared" si="221"/>
        <v>14</v>
      </c>
      <c r="AA819" s="2">
        <v>5</v>
      </c>
      <c r="AB819" s="2">
        <v>6</v>
      </c>
      <c r="AC819" s="2">
        <v>2</v>
      </c>
      <c r="AD819" s="2">
        <v>1</v>
      </c>
      <c r="AE819" s="2">
        <v>0</v>
      </c>
      <c r="AF819" s="2">
        <f t="shared" si="225"/>
        <v>11</v>
      </c>
      <c r="AG819" s="2">
        <f t="shared" si="226"/>
        <v>2</v>
      </c>
      <c r="AH819" s="2">
        <f t="shared" si="227"/>
        <v>1</v>
      </c>
      <c r="AJ819" s="5"/>
      <c r="AK819" s="2">
        <f t="shared" si="216"/>
        <v>16</v>
      </c>
      <c r="AL819" s="2">
        <v>6</v>
      </c>
      <c r="AM819" s="2">
        <v>6</v>
      </c>
      <c r="AN819" s="2">
        <v>4</v>
      </c>
      <c r="AO819" s="2">
        <v>0</v>
      </c>
      <c r="AP819" s="2">
        <v>0</v>
      </c>
      <c r="AQ819" s="2">
        <f t="shared" si="217"/>
        <v>12</v>
      </c>
      <c r="AR819" s="2">
        <f t="shared" si="218"/>
        <v>4</v>
      </c>
      <c r="AS819" s="2">
        <f t="shared" si="219"/>
        <v>0</v>
      </c>
      <c r="AV819" s="6">
        <f t="shared" si="228"/>
        <v>15</v>
      </c>
      <c r="AW819" s="2">
        <v>4</v>
      </c>
      <c r="AX819" s="2">
        <v>5</v>
      </c>
      <c r="AY819" s="2">
        <v>4</v>
      </c>
      <c r="AZ819" s="2">
        <v>1</v>
      </c>
      <c r="BA819" s="2">
        <v>1</v>
      </c>
      <c r="BB819" s="2">
        <f t="shared" si="229"/>
        <v>9</v>
      </c>
      <c r="BC819" s="2">
        <f t="shared" si="230"/>
        <v>4</v>
      </c>
      <c r="BD819" s="2">
        <f t="shared" si="231"/>
        <v>2</v>
      </c>
      <c r="BF819" s="5"/>
    </row>
    <row r="820" spans="7:58" x14ac:dyDescent="0.35">
      <c r="G820" s="79" t="s">
        <v>3</v>
      </c>
      <c r="H820" s="82" t="s">
        <v>128</v>
      </c>
      <c r="I820" s="79" t="s">
        <v>123</v>
      </c>
      <c r="J820" s="79" t="s">
        <v>123</v>
      </c>
      <c r="K820" s="79" t="s">
        <v>123</v>
      </c>
      <c r="L820" s="79" t="s">
        <v>123</v>
      </c>
      <c r="M820" s="2" t="s">
        <v>3</v>
      </c>
      <c r="N820" s="2">
        <v>9</v>
      </c>
      <c r="O820" s="6">
        <f t="shared" si="220"/>
        <v>14</v>
      </c>
      <c r="P820" s="2">
        <v>2</v>
      </c>
      <c r="Q820" s="2">
        <v>3</v>
      </c>
      <c r="R820" s="2">
        <v>5</v>
      </c>
      <c r="S820" s="2">
        <v>4</v>
      </c>
      <c r="T820" s="2">
        <v>0</v>
      </c>
      <c r="U820" s="2">
        <f t="shared" si="222"/>
        <v>5</v>
      </c>
      <c r="V820" s="2">
        <f t="shared" si="223"/>
        <v>5</v>
      </c>
      <c r="W820" s="2">
        <f t="shared" si="224"/>
        <v>4</v>
      </c>
      <c r="Y820" s="5"/>
      <c r="Z820" s="6">
        <f t="shared" si="221"/>
        <v>14</v>
      </c>
      <c r="AA820" s="2">
        <v>3</v>
      </c>
      <c r="AB820" s="2">
        <v>4</v>
      </c>
      <c r="AC820" s="2">
        <v>4</v>
      </c>
      <c r="AD820" s="2">
        <v>2</v>
      </c>
      <c r="AE820" s="2">
        <v>1</v>
      </c>
      <c r="AF820" s="2">
        <f t="shared" si="225"/>
        <v>7</v>
      </c>
      <c r="AG820" s="2">
        <f t="shared" si="226"/>
        <v>4</v>
      </c>
      <c r="AH820" s="2">
        <f t="shared" si="227"/>
        <v>3</v>
      </c>
      <c r="AJ820" s="5"/>
      <c r="AK820" s="2">
        <f t="shared" si="216"/>
        <v>16</v>
      </c>
      <c r="AL820" s="2">
        <v>5</v>
      </c>
      <c r="AM820" s="2">
        <v>4</v>
      </c>
      <c r="AN820" s="2">
        <v>4</v>
      </c>
      <c r="AO820" s="2">
        <v>1</v>
      </c>
      <c r="AP820" s="2">
        <v>2</v>
      </c>
      <c r="AQ820" s="2">
        <f t="shared" si="217"/>
        <v>9</v>
      </c>
      <c r="AR820" s="2">
        <f t="shared" si="218"/>
        <v>4</v>
      </c>
      <c r="AS820" s="2">
        <f t="shared" si="219"/>
        <v>3</v>
      </c>
      <c r="AV820" s="6">
        <f t="shared" si="228"/>
        <v>15</v>
      </c>
      <c r="AW820" s="2">
        <v>3</v>
      </c>
      <c r="AX820" s="2">
        <v>4</v>
      </c>
      <c r="AY820" s="2">
        <v>5</v>
      </c>
      <c r="AZ820" s="2">
        <v>2</v>
      </c>
      <c r="BA820" s="2">
        <v>1</v>
      </c>
      <c r="BB820" s="2">
        <f t="shared" si="229"/>
        <v>7</v>
      </c>
      <c r="BC820" s="2">
        <f t="shared" si="230"/>
        <v>5</v>
      </c>
      <c r="BD820" s="2">
        <f t="shared" si="231"/>
        <v>3</v>
      </c>
      <c r="BF820" s="5"/>
    </row>
    <row r="821" spans="7:58" x14ac:dyDescent="0.35">
      <c r="G821" s="79" t="s">
        <v>3</v>
      </c>
      <c r="H821" s="82" t="s">
        <v>128</v>
      </c>
      <c r="I821" s="79" t="s">
        <v>123</v>
      </c>
      <c r="J821" s="79" t="s">
        <v>123</v>
      </c>
      <c r="K821" s="79" t="s">
        <v>123</v>
      </c>
      <c r="L821" s="79" t="s">
        <v>123</v>
      </c>
      <c r="M821" s="2" t="s">
        <v>67</v>
      </c>
      <c r="N821" s="2">
        <v>10</v>
      </c>
      <c r="O821" s="6">
        <f t="shared" si="220"/>
        <v>14</v>
      </c>
      <c r="P821" s="2">
        <v>13</v>
      </c>
      <c r="Q821" s="2">
        <v>1</v>
      </c>
      <c r="R821" s="2">
        <v>0</v>
      </c>
      <c r="S821" s="2">
        <v>0</v>
      </c>
      <c r="T821" s="2">
        <v>0</v>
      </c>
      <c r="U821" s="2">
        <f t="shared" si="222"/>
        <v>14</v>
      </c>
      <c r="V821" s="2">
        <f t="shared" si="223"/>
        <v>0</v>
      </c>
      <c r="W821" s="2">
        <f t="shared" si="224"/>
        <v>0</v>
      </c>
      <c r="Y821" s="5"/>
      <c r="Z821" s="6">
        <f t="shared" si="221"/>
        <v>14</v>
      </c>
      <c r="AA821" s="2">
        <v>11</v>
      </c>
      <c r="AB821" s="2">
        <v>3</v>
      </c>
      <c r="AC821" s="2">
        <v>0</v>
      </c>
      <c r="AD821" s="2">
        <v>0</v>
      </c>
      <c r="AE821" s="2">
        <v>0</v>
      </c>
      <c r="AF821" s="2">
        <f t="shared" si="225"/>
        <v>14</v>
      </c>
      <c r="AG821" s="2">
        <f t="shared" si="226"/>
        <v>0</v>
      </c>
      <c r="AH821" s="2">
        <f t="shared" si="227"/>
        <v>0</v>
      </c>
      <c r="AJ821" s="5"/>
      <c r="AK821" s="2">
        <f t="shared" si="216"/>
        <v>16</v>
      </c>
      <c r="AL821" s="2">
        <v>12</v>
      </c>
      <c r="AM821" s="2">
        <v>3</v>
      </c>
      <c r="AN821" s="2">
        <v>1</v>
      </c>
      <c r="AO821" s="2">
        <v>0</v>
      </c>
      <c r="AP821" s="2">
        <v>0</v>
      </c>
      <c r="AQ821" s="2">
        <f t="shared" si="217"/>
        <v>15</v>
      </c>
      <c r="AR821" s="2">
        <f t="shared" si="218"/>
        <v>1</v>
      </c>
      <c r="AS821" s="2">
        <f t="shared" si="219"/>
        <v>0</v>
      </c>
      <c r="AV821" s="6">
        <f t="shared" si="228"/>
        <v>15</v>
      </c>
      <c r="AW821" s="2">
        <v>14</v>
      </c>
      <c r="AX821" s="2">
        <v>1</v>
      </c>
      <c r="AY821" s="2">
        <v>0</v>
      </c>
      <c r="AZ821" s="2">
        <v>0</v>
      </c>
      <c r="BA821" s="2">
        <v>0</v>
      </c>
      <c r="BB821" s="2">
        <f t="shared" si="229"/>
        <v>15</v>
      </c>
      <c r="BC821" s="2">
        <f t="shared" si="230"/>
        <v>0</v>
      </c>
      <c r="BD821" s="2">
        <f t="shared" si="231"/>
        <v>0</v>
      </c>
      <c r="BF821" s="5"/>
    </row>
    <row r="822" spans="7:58" x14ac:dyDescent="0.35">
      <c r="G822" s="79" t="s">
        <v>3</v>
      </c>
      <c r="H822" s="82" t="s">
        <v>128</v>
      </c>
      <c r="I822" s="79" t="s">
        <v>123</v>
      </c>
      <c r="J822" s="79" t="s">
        <v>123</v>
      </c>
      <c r="K822" s="79" t="s">
        <v>123</v>
      </c>
      <c r="L822" s="79" t="s">
        <v>123</v>
      </c>
      <c r="M822" s="2" t="s">
        <v>67</v>
      </c>
      <c r="N822" s="2">
        <v>11</v>
      </c>
      <c r="O822" s="6">
        <f t="shared" si="220"/>
        <v>14</v>
      </c>
      <c r="P822" s="2">
        <v>3</v>
      </c>
      <c r="Q822" s="2">
        <v>7</v>
      </c>
      <c r="R822" s="2">
        <v>4</v>
      </c>
      <c r="S822" s="2">
        <v>0</v>
      </c>
      <c r="T822" s="2">
        <v>0</v>
      </c>
      <c r="U822" s="2">
        <f t="shared" si="222"/>
        <v>10</v>
      </c>
      <c r="V822" s="2">
        <f t="shared" si="223"/>
        <v>4</v>
      </c>
      <c r="W822" s="2">
        <f t="shared" si="224"/>
        <v>0</v>
      </c>
      <c r="Y822" s="5"/>
      <c r="Z822" s="6">
        <f t="shared" si="221"/>
        <v>14</v>
      </c>
      <c r="AA822" s="2">
        <v>1</v>
      </c>
      <c r="AB822" s="2">
        <v>8</v>
      </c>
      <c r="AC822" s="2">
        <v>5</v>
      </c>
      <c r="AD822" s="2">
        <v>0</v>
      </c>
      <c r="AE822" s="2">
        <v>0</v>
      </c>
      <c r="AF822" s="2">
        <f t="shared" si="225"/>
        <v>9</v>
      </c>
      <c r="AG822" s="2">
        <f t="shared" si="226"/>
        <v>5</v>
      </c>
      <c r="AH822" s="2">
        <f t="shared" si="227"/>
        <v>0</v>
      </c>
      <c r="AJ822" s="5"/>
      <c r="AK822" s="2">
        <f t="shared" si="216"/>
        <v>16</v>
      </c>
      <c r="AL822" s="2">
        <v>1</v>
      </c>
      <c r="AM822" s="2">
        <v>7</v>
      </c>
      <c r="AN822" s="2">
        <v>5</v>
      </c>
      <c r="AO822" s="2">
        <v>2</v>
      </c>
      <c r="AP822" s="2">
        <v>1</v>
      </c>
      <c r="AQ822" s="2">
        <f t="shared" si="217"/>
        <v>8</v>
      </c>
      <c r="AR822" s="2">
        <f t="shared" si="218"/>
        <v>5</v>
      </c>
      <c r="AS822" s="2">
        <f t="shared" si="219"/>
        <v>3</v>
      </c>
      <c r="AV822" s="6">
        <f t="shared" si="228"/>
        <v>15</v>
      </c>
      <c r="AW822" s="2">
        <v>1</v>
      </c>
      <c r="AX822" s="2">
        <v>9</v>
      </c>
      <c r="AY822" s="2">
        <v>5</v>
      </c>
      <c r="AZ822" s="2">
        <v>0</v>
      </c>
      <c r="BA822" s="2">
        <v>0</v>
      </c>
      <c r="BB822" s="2">
        <f t="shared" si="229"/>
        <v>10</v>
      </c>
      <c r="BC822" s="2">
        <f t="shared" si="230"/>
        <v>5</v>
      </c>
      <c r="BD822" s="2">
        <f t="shared" si="231"/>
        <v>0</v>
      </c>
      <c r="BF822" s="5"/>
    </row>
    <row r="823" spans="7:58" x14ac:dyDescent="0.35">
      <c r="G823" s="79" t="s">
        <v>3</v>
      </c>
      <c r="H823" s="82" t="s">
        <v>128</v>
      </c>
      <c r="I823" s="79" t="s">
        <v>123</v>
      </c>
      <c r="J823" s="79" t="s">
        <v>123</v>
      </c>
      <c r="K823" s="79" t="s">
        <v>123</v>
      </c>
      <c r="L823" s="79" t="s">
        <v>123</v>
      </c>
      <c r="M823" s="2" t="s">
        <v>67</v>
      </c>
      <c r="N823" s="2">
        <v>12</v>
      </c>
      <c r="O823" s="6">
        <f t="shared" si="220"/>
        <v>14</v>
      </c>
      <c r="P823" s="2">
        <v>11</v>
      </c>
      <c r="Q823" s="2">
        <v>3</v>
      </c>
      <c r="R823" s="2">
        <v>0</v>
      </c>
      <c r="S823" s="2">
        <v>0</v>
      </c>
      <c r="T823" s="2">
        <v>0</v>
      </c>
      <c r="U823" s="2">
        <f t="shared" si="222"/>
        <v>14</v>
      </c>
      <c r="V823" s="2">
        <f t="shared" si="223"/>
        <v>0</v>
      </c>
      <c r="W823" s="2">
        <f t="shared" si="224"/>
        <v>0</v>
      </c>
      <c r="Y823" s="5"/>
      <c r="Z823" s="6">
        <f t="shared" si="221"/>
        <v>14</v>
      </c>
      <c r="AA823" s="2">
        <v>6</v>
      </c>
      <c r="AB823" s="2">
        <v>8</v>
      </c>
      <c r="AC823" s="2">
        <v>0</v>
      </c>
      <c r="AD823" s="2">
        <v>0</v>
      </c>
      <c r="AE823" s="2">
        <v>0</v>
      </c>
      <c r="AF823" s="2">
        <f t="shared" si="225"/>
        <v>14</v>
      </c>
      <c r="AG823" s="2">
        <f t="shared" si="226"/>
        <v>0</v>
      </c>
      <c r="AH823" s="2">
        <f t="shared" si="227"/>
        <v>0</v>
      </c>
      <c r="AJ823" s="5"/>
      <c r="AK823" s="2">
        <f t="shared" si="216"/>
        <v>16</v>
      </c>
      <c r="AL823" s="2">
        <v>7</v>
      </c>
      <c r="AM823" s="2">
        <v>8</v>
      </c>
      <c r="AN823" s="2">
        <v>1</v>
      </c>
      <c r="AO823" s="2">
        <v>0</v>
      </c>
      <c r="AP823" s="2">
        <v>0</v>
      </c>
      <c r="AQ823" s="2">
        <f t="shared" si="217"/>
        <v>15</v>
      </c>
      <c r="AR823" s="2">
        <f t="shared" si="218"/>
        <v>1</v>
      </c>
      <c r="AS823" s="2">
        <f t="shared" si="219"/>
        <v>0</v>
      </c>
      <c r="AV823" s="6">
        <f t="shared" si="228"/>
        <v>15</v>
      </c>
      <c r="AW823" s="2">
        <v>5</v>
      </c>
      <c r="AX823" s="2">
        <v>8</v>
      </c>
      <c r="AY823" s="2">
        <v>2</v>
      </c>
      <c r="AZ823" s="2">
        <v>0</v>
      </c>
      <c r="BA823" s="2">
        <v>0</v>
      </c>
      <c r="BB823" s="2">
        <f t="shared" si="229"/>
        <v>13</v>
      </c>
      <c r="BC823" s="2">
        <f t="shared" si="230"/>
        <v>2</v>
      </c>
      <c r="BD823" s="2">
        <f t="shared" si="231"/>
        <v>0</v>
      </c>
      <c r="BF823" s="5"/>
    </row>
    <row r="824" spans="7:58" x14ac:dyDescent="0.35">
      <c r="G824" s="79" t="s">
        <v>3</v>
      </c>
      <c r="H824" s="82" t="s">
        <v>128</v>
      </c>
      <c r="I824" s="79" t="s">
        <v>123</v>
      </c>
      <c r="J824" s="79" t="s">
        <v>123</v>
      </c>
      <c r="K824" s="79" t="s">
        <v>123</v>
      </c>
      <c r="L824" s="79" t="s">
        <v>123</v>
      </c>
      <c r="M824" s="2" t="s">
        <v>67</v>
      </c>
      <c r="N824" s="2">
        <v>13</v>
      </c>
      <c r="O824" s="6">
        <f t="shared" si="220"/>
        <v>14</v>
      </c>
      <c r="P824" s="2">
        <v>6</v>
      </c>
      <c r="Q824" s="2">
        <v>6</v>
      </c>
      <c r="R824" s="2">
        <v>2</v>
      </c>
      <c r="S824" s="2">
        <v>0</v>
      </c>
      <c r="T824" s="2">
        <v>0</v>
      </c>
      <c r="U824" s="2">
        <f t="shared" si="222"/>
        <v>12</v>
      </c>
      <c r="V824" s="2">
        <f t="shared" si="223"/>
        <v>2</v>
      </c>
      <c r="W824" s="2">
        <f t="shared" si="224"/>
        <v>0</v>
      </c>
      <c r="Y824" s="5"/>
      <c r="Z824" s="6">
        <f t="shared" si="221"/>
        <v>14</v>
      </c>
      <c r="AA824" s="2">
        <v>6</v>
      </c>
      <c r="AB824" s="2">
        <v>7</v>
      </c>
      <c r="AC824" s="2">
        <v>1</v>
      </c>
      <c r="AD824" s="2">
        <v>0</v>
      </c>
      <c r="AE824" s="2">
        <v>0</v>
      </c>
      <c r="AF824" s="2">
        <f t="shared" si="225"/>
        <v>13</v>
      </c>
      <c r="AG824" s="2">
        <f t="shared" si="226"/>
        <v>1</v>
      </c>
      <c r="AH824" s="2">
        <f t="shared" si="227"/>
        <v>0</v>
      </c>
      <c r="AJ824" s="5"/>
      <c r="AK824" s="2">
        <f t="shared" si="216"/>
        <v>16</v>
      </c>
      <c r="AL824" s="2">
        <v>8</v>
      </c>
      <c r="AM824" s="2">
        <v>4</v>
      </c>
      <c r="AN824" s="2">
        <v>3</v>
      </c>
      <c r="AO824" s="2">
        <v>0</v>
      </c>
      <c r="AP824" s="2">
        <v>1</v>
      </c>
      <c r="AQ824" s="2">
        <f t="shared" si="217"/>
        <v>12</v>
      </c>
      <c r="AR824" s="2">
        <f t="shared" si="218"/>
        <v>3</v>
      </c>
      <c r="AS824" s="2">
        <f t="shared" si="219"/>
        <v>1</v>
      </c>
      <c r="AV824" s="6">
        <f t="shared" si="228"/>
        <v>15</v>
      </c>
      <c r="AW824" s="2">
        <v>7</v>
      </c>
      <c r="AX824" s="2">
        <v>5</v>
      </c>
      <c r="AY824" s="2">
        <v>2</v>
      </c>
      <c r="AZ824" s="2">
        <v>1</v>
      </c>
      <c r="BA824" s="2">
        <v>0</v>
      </c>
      <c r="BB824" s="2">
        <f t="shared" si="229"/>
        <v>12</v>
      </c>
      <c r="BC824" s="2">
        <f t="shared" si="230"/>
        <v>2</v>
      </c>
      <c r="BD824" s="2">
        <f t="shared" si="231"/>
        <v>1</v>
      </c>
      <c r="BF824" s="5"/>
    </row>
    <row r="825" spans="7:58" x14ac:dyDescent="0.35">
      <c r="G825" s="79" t="s">
        <v>3</v>
      </c>
      <c r="H825" s="82" t="s">
        <v>128</v>
      </c>
      <c r="I825" s="79" t="s">
        <v>123</v>
      </c>
      <c r="J825" s="79" t="s">
        <v>123</v>
      </c>
      <c r="K825" s="79" t="s">
        <v>123</v>
      </c>
      <c r="L825" s="79" t="s">
        <v>123</v>
      </c>
      <c r="M825" s="2" t="s">
        <v>67</v>
      </c>
      <c r="N825" s="2">
        <v>14</v>
      </c>
      <c r="O825" s="6">
        <f t="shared" si="220"/>
        <v>14</v>
      </c>
      <c r="P825" s="2">
        <v>3</v>
      </c>
      <c r="Q825" s="2">
        <v>4</v>
      </c>
      <c r="R825" s="2">
        <v>2</v>
      </c>
      <c r="S825" s="2">
        <v>4</v>
      </c>
      <c r="T825" s="2">
        <v>1</v>
      </c>
      <c r="U825" s="2">
        <f t="shared" si="222"/>
        <v>7</v>
      </c>
      <c r="V825" s="2">
        <f t="shared" si="223"/>
        <v>2</v>
      </c>
      <c r="W825" s="2">
        <f t="shared" si="224"/>
        <v>5</v>
      </c>
      <c r="Y825" s="5"/>
      <c r="Z825" s="6">
        <f t="shared" si="221"/>
        <v>14</v>
      </c>
      <c r="AA825" s="2">
        <v>2</v>
      </c>
      <c r="AB825" s="2">
        <v>5</v>
      </c>
      <c r="AC825" s="2">
        <v>4</v>
      </c>
      <c r="AD825" s="2">
        <v>1</v>
      </c>
      <c r="AE825" s="2">
        <v>2</v>
      </c>
      <c r="AF825" s="2">
        <f t="shared" si="225"/>
        <v>7</v>
      </c>
      <c r="AG825" s="2">
        <f t="shared" si="226"/>
        <v>4</v>
      </c>
      <c r="AH825" s="2">
        <f t="shared" si="227"/>
        <v>3</v>
      </c>
      <c r="AJ825" s="5"/>
      <c r="AK825" s="2">
        <f t="shared" si="216"/>
        <v>16</v>
      </c>
      <c r="AL825" s="2">
        <v>4</v>
      </c>
      <c r="AM825" s="2">
        <v>3</v>
      </c>
      <c r="AN825" s="2">
        <v>4</v>
      </c>
      <c r="AO825" s="2">
        <v>4</v>
      </c>
      <c r="AP825" s="2">
        <v>1</v>
      </c>
      <c r="AQ825" s="2">
        <f t="shared" si="217"/>
        <v>7</v>
      </c>
      <c r="AR825" s="2">
        <f t="shared" si="218"/>
        <v>4</v>
      </c>
      <c r="AS825" s="2">
        <f t="shared" si="219"/>
        <v>5</v>
      </c>
      <c r="AV825" s="6">
        <f t="shared" si="228"/>
        <v>15</v>
      </c>
      <c r="AW825" s="2">
        <v>4</v>
      </c>
      <c r="AX825" s="2">
        <v>5</v>
      </c>
      <c r="AY825" s="2">
        <v>0</v>
      </c>
      <c r="AZ825" s="2">
        <v>5</v>
      </c>
      <c r="BA825" s="2">
        <v>1</v>
      </c>
      <c r="BB825" s="2">
        <f t="shared" si="229"/>
        <v>9</v>
      </c>
      <c r="BC825" s="2">
        <f t="shared" si="230"/>
        <v>0</v>
      </c>
      <c r="BD825" s="2">
        <f t="shared" si="231"/>
        <v>6</v>
      </c>
      <c r="BF825" s="5"/>
    </row>
    <row r="826" spans="7:58" x14ac:dyDescent="0.35">
      <c r="G826" s="79" t="s">
        <v>3</v>
      </c>
      <c r="H826" s="82" t="s">
        <v>128</v>
      </c>
      <c r="I826" s="79" t="s">
        <v>123</v>
      </c>
      <c r="J826" s="79" t="s">
        <v>123</v>
      </c>
      <c r="K826" s="79" t="s">
        <v>123</v>
      </c>
      <c r="L826" s="79" t="s">
        <v>123</v>
      </c>
      <c r="M826" s="2" t="s">
        <v>67</v>
      </c>
      <c r="N826" s="2">
        <v>15</v>
      </c>
      <c r="O826" s="6">
        <f t="shared" si="220"/>
        <v>14</v>
      </c>
      <c r="P826" s="2">
        <v>6</v>
      </c>
      <c r="Q826" s="2">
        <v>7</v>
      </c>
      <c r="R826" s="2">
        <v>1</v>
      </c>
      <c r="S826" s="2">
        <v>0</v>
      </c>
      <c r="T826" s="2">
        <v>0</v>
      </c>
      <c r="U826" s="2">
        <f t="shared" si="222"/>
        <v>13</v>
      </c>
      <c r="V826" s="2">
        <f t="shared" si="223"/>
        <v>1</v>
      </c>
      <c r="W826" s="2">
        <f t="shared" si="224"/>
        <v>0</v>
      </c>
      <c r="Y826" s="5"/>
      <c r="Z826" s="6">
        <f t="shared" si="221"/>
        <v>14</v>
      </c>
      <c r="AA826" s="2">
        <v>6</v>
      </c>
      <c r="AB826" s="2">
        <v>6</v>
      </c>
      <c r="AC826" s="2">
        <v>0</v>
      </c>
      <c r="AD826" s="2">
        <v>2</v>
      </c>
      <c r="AE826" s="2">
        <v>0</v>
      </c>
      <c r="AF826" s="2">
        <f t="shared" si="225"/>
        <v>12</v>
      </c>
      <c r="AG826" s="2">
        <f t="shared" si="226"/>
        <v>0</v>
      </c>
      <c r="AH826" s="2">
        <f t="shared" si="227"/>
        <v>2</v>
      </c>
      <c r="AJ826" s="5"/>
      <c r="AK826" s="2">
        <f t="shared" si="216"/>
        <v>16</v>
      </c>
      <c r="AL826" s="2">
        <v>5</v>
      </c>
      <c r="AM826" s="2">
        <v>5</v>
      </c>
      <c r="AN826" s="2">
        <v>4</v>
      </c>
      <c r="AO826" s="2">
        <v>2</v>
      </c>
      <c r="AP826" s="2">
        <v>0</v>
      </c>
      <c r="AQ826" s="2">
        <f t="shared" si="217"/>
        <v>10</v>
      </c>
      <c r="AR826" s="2">
        <f t="shared" si="218"/>
        <v>4</v>
      </c>
      <c r="AS826" s="2">
        <f t="shared" si="219"/>
        <v>2</v>
      </c>
      <c r="AV826" s="6">
        <f t="shared" si="228"/>
        <v>15</v>
      </c>
      <c r="AW826" s="2">
        <v>6</v>
      </c>
      <c r="AX826" s="2">
        <v>6</v>
      </c>
      <c r="AY826" s="2">
        <v>3</v>
      </c>
      <c r="AZ826" s="2">
        <v>0</v>
      </c>
      <c r="BA826" s="2">
        <v>0</v>
      </c>
      <c r="BB826" s="2">
        <f t="shared" si="229"/>
        <v>12</v>
      </c>
      <c r="BC826" s="2">
        <f t="shared" si="230"/>
        <v>3</v>
      </c>
      <c r="BD826" s="2">
        <f t="shared" si="231"/>
        <v>0</v>
      </c>
      <c r="BF826" s="5"/>
    </row>
    <row r="827" spans="7:58" x14ac:dyDescent="0.35">
      <c r="G827" s="79" t="s">
        <v>3</v>
      </c>
      <c r="H827" s="82" t="s">
        <v>128</v>
      </c>
      <c r="I827" s="79" t="s">
        <v>123</v>
      </c>
      <c r="J827" s="79" t="s">
        <v>123</v>
      </c>
      <c r="K827" s="79" t="s">
        <v>123</v>
      </c>
      <c r="L827" s="79" t="s">
        <v>123</v>
      </c>
      <c r="M827" s="2" t="s">
        <v>67</v>
      </c>
      <c r="N827" s="2">
        <v>16</v>
      </c>
      <c r="O827" s="6">
        <f t="shared" si="220"/>
        <v>14</v>
      </c>
      <c r="P827" s="2">
        <v>4</v>
      </c>
      <c r="Q827" s="2">
        <v>5</v>
      </c>
      <c r="R827" s="2">
        <v>4</v>
      </c>
      <c r="S827" s="2">
        <v>1</v>
      </c>
      <c r="T827" s="2">
        <v>0</v>
      </c>
      <c r="U827" s="2">
        <f t="shared" si="222"/>
        <v>9</v>
      </c>
      <c r="V827" s="2">
        <f t="shared" si="223"/>
        <v>4</v>
      </c>
      <c r="W827" s="2">
        <f t="shared" si="224"/>
        <v>1</v>
      </c>
      <c r="Y827" s="5"/>
      <c r="Z827" s="6">
        <f t="shared" si="221"/>
        <v>14</v>
      </c>
      <c r="AA827" s="2">
        <v>4</v>
      </c>
      <c r="AB827" s="2">
        <v>5</v>
      </c>
      <c r="AC827" s="2">
        <v>0</v>
      </c>
      <c r="AD827" s="2">
        <v>4</v>
      </c>
      <c r="AE827" s="2">
        <v>1</v>
      </c>
      <c r="AF827" s="2">
        <f t="shared" si="225"/>
        <v>9</v>
      </c>
      <c r="AG827" s="2">
        <f t="shared" si="226"/>
        <v>0</v>
      </c>
      <c r="AH827" s="2">
        <f t="shared" si="227"/>
        <v>5</v>
      </c>
      <c r="AJ827" s="5"/>
      <c r="AK827" s="2">
        <f t="shared" si="216"/>
        <v>16</v>
      </c>
      <c r="AL827" s="2">
        <v>5</v>
      </c>
      <c r="AM827" s="2">
        <v>4</v>
      </c>
      <c r="AN827" s="2">
        <v>1</v>
      </c>
      <c r="AO827" s="2">
        <v>3</v>
      </c>
      <c r="AP827" s="2">
        <v>3</v>
      </c>
      <c r="AQ827" s="2">
        <f t="shared" si="217"/>
        <v>9</v>
      </c>
      <c r="AR827" s="2">
        <f t="shared" si="218"/>
        <v>1</v>
      </c>
      <c r="AS827" s="2">
        <f t="shared" si="219"/>
        <v>6</v>
      </c>
      <c r="AV827" s="6">
        <f t="shared" si="228"/>
        <v>15</v>
      </c>
      <c r="AW827" s="2">
        <v>4</v>
      </c>
      <c r="AX827" s="2">
        <v>5</v>
      </c>
      <c r="AY827" s="2">
        <v>2</v>
      </c>
      <c r="AZ827" s="2">
        <v>3</v>
      </c>
      <c r="BA827" s="2">
        <v>1</v>
      </c>
      <c r="BB827" s="2">
        <f t="shared" si="229"/>
        <v>9</v>
      </c>
      <c r="BC827" s="2">
        <f t="shared" si="230"/>
        <v>2</v>
      </c>
      <c r="BD827" s="2">
        <f t="shared" si="231"/>
        <v>4</v>
      </c>
      <c r="BF827" s="5"/>
    </row>
    <row r="828" spans="7:58" x14ac:dyDescent="0.35">
      <c r="G828" s="79" t="s">
        <v>3</v>
      </c>
      <c r="H828" s="82" t="s">
        <v>128</v>
      </c>
      <c r="I828" s="79" t="s">
        <v>123</v>
      </c>
      <c r="J828" s="79" t="s">
        <v>123</v>
      </c>
      <c r="K828" s="79" t="s">
        <v>123</v>
      </c>
      <c r="L828" s="79" t="s">
        <v>123</v>
      </c>
      <c r="M828" s="2" t="s">
        <v>67</v>
      </c>
      <c r="N828" s="2">
        <v>17</v>
      </c>
      <c r="O828" s="6">
        <f t="shared" si="220"/>
        <v>14</v>
      </c>
      <c r="P828" s="2">
        <v>6</v>
      </c>
      <c r="Q828" s="2">
        <v>3</v>
      </c>
      <c r="R828" s="2">
        <v>5</v>
      </c>
      <c r="S828" s="2">
        <v>0</v>
      </c>
      <c r="T828" s="2">
        <v>0</v>
      </c>
      <c r="U828" s="2">
        <f t="shared" si="222"/>
        <v>9</v>
      </c>
      <c r="V828" s="2">
        <f t="shared" si="223"/>
        <v>5</v>
      </c>
      <c r="W828" s="2">
        <f t="shared" si="224"/>
        <v>0</v>
      </c>
      <c r="Y828" s="5"/>
      <c r="Z828" s="6">
        <f t="shared" si="221"/>
        <v>14</v>
      </c>
      <c r="AA828" s="2">
        <v>6</v>
      </c>
      <c r="AB828" s="2">
        <v>3</v>
      </c>
      <c r="AC828" s="2">
        <v>5</v>
      </c>
      <c r="AD828" s="2">
        <v>0</v>
      </c>
      <c r="AE828" s="2">
        <v>0</v>
      </c>
      <c r="AF828" s="2">
        <f t="shared" si="225"/>
        <v>9</v>
      </c>
      <c r="AG828" s="2">
        <f t="shared" si="226"/>
        <v>5</v>
      </c>
      <c r="AH828" s="2">
        <f t="shared" si="227"/>
        <v>0</v>
      </c>
      <c r="AJ828" s="5"/>
      <c r="AK828" s="2">
        <f t="shared" si="216"/>
        <v>16</v>
      </c>
      <c r="AL828" s="2">
        <v>5</v>
      </c>
      <c r="AM828" s="2">
        <v>4</v>
      </c>
      <c r="AN828" s="2">
        <v>4</v>
      </c>
      <c r="AO828" s="2">
        <v>2</v>
      </c>
      <c r="AP828" s="2">
        <v>1</v>
      </c>
      <c r="AQ828" s="2">
        <f t="shared" si="217"/>
        <v>9</v>
      </c>
      <c r="AR828" s="2">
        <f t="shared" si="218"/>
        <v>4</v>
      </c>
      <c r="AS828" s="2">
        <f t="shared" si="219"/>
        <v>3</v>
      </c>
      <c r="AV828" s="6">
        <f t="shared" si="228"/>
        <v>15</v>
      </c>
      <c r="AW828" s="2">
        <v>1</v>
      </c>
      <c r="AX828" s="2">
        <v>11</v>
      </c>
      <c r="AY828" s="2">
        <v>1</v>
      </c>
      <c r="AZ828" s="2">
        <v>2</v>
      </c>
      <c r="BA828" s="2">
        <v>0</v>
      </c>
      <c r="BB828" s="2">
        <f t="shared" si="229"/>
        <v>12</v>
      </c>
      <c r="BC828" s="2">
        <f t="shared" si="230"/>
        <v>1</v>
      </c>
      <c r="BD828" s="2">
        <f t="shared" si="231"/>
        <v>2</v>
      </c>
      <c r="BF828" s="5"/>
    </row>
    <row r="829" spans="7:58" x14ac:dyDescent="0.35">
      <c r="G829" s="79" t="s">
        <v>3</v>
      </c>
      <c r="H829" s="82" t="s">
        <v>128</v>
      </c>
      <c r="I829" s="79" t="s">
        <v>123</v>
      </c>
      <c r="J829" s="79" t="s">
        <v>123</v>
      </c>
      <c r="K829" s="79" t="s">
        <v>123</v>
      </c>
      <c r="L829" s="79" t="s">
        <v>123</v>
      </c>
      <c r="M829" s="2" t="s">
        <v>67</v>
      </c>
      <c r="N829" s="2">
        <v>18</v>
      </c>
      <c r="O829" s="6">
        <f t="shared" si="220"/>
        <v>14</v>
      </c>
      <c r="P829" s="2">
        <v>10</v>
      </c>
      <c r="Q829" s="2">
        <v>4</v>
      </c>
      <c r="R829" s="2">
        <v>0</v>
      </c>
      <c r="S829" s="2">
        <v>0</v>
      </c>
      <c r="T829" s="2">
        <v>0</v>
      </c>
      <c r="U829" s="2">
        <f t="shared" si="222"/>
        <v>14</v>
      </c>
      <c r="V829" s="2">
        <f t="shared" si="223"/>
        <v>0</v>
      </c>
      <c r="W829" s="2">
        <f t="shared" si="224"/>
        <v>0</v>
      </c>
      <c r="Y829" s="5"/>
      <c r="Z829" s="6">
        <f t="shared" si="221"/>
        <v>14</v>
      </c>
      <c r="AA829" s="2">
        <v>10</v>
      </c>
      <c r="AB829" s="2">
        <v>3</v>
      </c>
      <c r="AC829" s="2">
        <v>0</v>
      </c>
      <c r="AD829" s="2">
        <v>0</v>
      </c>
      <c r="AE829" s="2">
        <v>1</v>
      </c>
      <c r="AF829" s="2">
        <f t="shared" si="225"/>
        <v>13</v>
      </c>
      <c r="AG829" s="2">
        <f t="shared" si="226"/>
        <v>0</v>
      </c>
      <c r="AH829" s="2">
        <f t="shared" si="227"/>
        <v>1</v>
      </c>
      <c r="AJ829" s="5"/>
      <c r="AK829" s="2">
        <f t="shared" ref="AK829:AK892" si="232">SUM(AQ829:AS829)</f>
        <v>16</v>
      </c>
      <c r="AL829" s="2">
        <v>8</v>
      </c>
      <c r="AM829" s="2">
        <v>4</v>
      </c>
      <c r="AN829" s="2">
        <v>2</v>
      </c>
      <c r="AO829" s="2">
        <v>2</v>
      </c>
      <c r="AP829" s="2">
        <v>0</v>
      </c>
      <c r="AQ829" s="2">
        <f t="shared" si="217"/>
        <v>12</v>
      </c>
      <c r="AR829" s="2">
        <f t="shared" si="218"/>
        <v>2</v>
      </c>
      <c r="AS829" s="2">
        <f t="shared" si="219"/>
        <v>2</v>
      </c>
      <c r="AV829" s="6">
        <f t="shared" si="228"/>
        <v>15</v>
      </c>
      <c r="AW829" s="2">
        <v>10</v>
      </c>
      <c r="AX829" s="2">
        <v>3</v>
      </c>
      <c r="AY829" s="2">
        <v>1</v>
      </c>
      <c r="AZ829" s="2">
        <v>0</v>
      </c>
      <c r="BA829" s="2">
        <v>1</v>
      </c>
      <c r="BB829" s="2">
        <f t="shared" si="229"/>
        <v>13</v>
      </c>
      <c r="BC829" s="2">
        <f t="shared" si="230"/>
        <v>1</v>
      </c>
      <c r="BD829" s="2">
        <f t="shared" si="231"/>
        <v>1</v>
      </c>
      <c r="BF829" s="5"/>
    </row>
    <row r="830" spans="7:58" x14ac:dyDescent="0.35">
      <c r="G830" s="79" t="s">
        <v>3</v>
      </c>
      <c r="H830" s="82" t="s">
        <v>128</v>
      </c>
      <c r="I830" s="79" t="s">
        <v>123</v>
      </c>
      <c r="J830" s="79" t="s">
        <v>123</v>
      </c>
      <c r="K830" s="79" t="s">
        <v>123</v>
      </c>
      <c r="L830" s="79" t="s">
        <v>123</v>
      </c>
      <c r="M830" s="2" t="s">
        <v>76</v>
      </c>
      <c r="N830" s="2">
        <v>19</v>
      </c>
      <c r="O830" s="6">
        <f t="shared" si="220"/>
        <v>14</v>
      </c>
      <c r="P830" s="2">
        <v>6</v>
      </c>
      <c r="Q830" s="2">
        <v>7</v>
      </c>
      <c r="R830" s="2">
        <v>0</v>
      </c>
      <c r="S830" s="2">
        <v>1</v>
      </c>
      <c r="T830" s="2">
        <v>0</v>
      </c>
      <c r="U830" s="2">
        <f t="shared" si="222"/>
        <v>13</v>
      </c>
      <c r="V830" s="2">
        <f t="shared" si="223"/>
        <v>0</v>
      </c>
      <c r="W830" s="2">
        <f t="shared" si="224"/>
        <v>1</v>
      </c>
      <c r="Y830" s="5"/>
      <c r="Z830" s="6">
        <f t="shared" si="221"/>
        <v>14</v>
      </c>
      <c r="AA830" s="2">
        <v>8</v>
      </c>
      <c r="AB830" s="2">
        <v>4</v>
      </c>
      <c r="AC830" s="2">
        <v>2</v>
      </c>
      <c r="AD830" s="2">
        <v>0</v>
      </c>
      <c r="AE830" s="2">
        <v>0</v>
      </c>
      <c r="AF830" s="2">
        <f t="shared" si="225"/>
        <v>12</v>
      </c>
      <c r="AG830" s="2">
        <f t="shared" si="226"/>
        <v>2</v>
      </c>
      <c r="AH830" s="2">
        <f t="shared" si="227"/>
        <v>0</v>
      </c>
      <c r="AJ830" s="5"/>
      <c r="AK830" s="2">
        <f t="shared" si="232"/>
        <v>16</v>
      </c>
      <c r="AL830" s="2">
        <v>11</v>
      </c>
      <c r="AM830" s="2">
        <v>5</v>
      </c>
      <c r="AN830" s="2">
        <v>0</v>
      </c>
      <c r="AO830" s="2">
        <v>0</v>
      </c>
      <c r="AP830" s="2">
        <v>0</v>
      </c>
      <c r="AQ830" s="2">
        <f t="shared" ref="AQ830:AQ893" si="233">AL830+AM830</f>
        <v>16</v>
      </c>
      <c r="AR830" s="2">
        <f t="shared" ref="AR830:AR893" si="234">AN830</f>
        <v>0</v>
      </c>
      <c r="AS830" s="2">
        <f t="shared" ref="AS830:AS893" si="235">AO830+AP830</f>
        <v>0</v>
      </c>
      <c r="AV830" s="6">
        <f t="shared" si="228"/>
        <v>15</v>
      </c>
      <c r="AW830" s="2">
        <v>13</v>
      </c>
      <c r="AX830" s="2">
        <v>2</v>
      </c>
      <c r="AY830" s="2">
        <v>0</v>
      </c>
      <c r="AZ830" s="2">
        <v>0</v>
      </c>
      <c r="BA830" s="2">
        <v>0</v>
      </c>
      <c r="BB830" s="2">
        <f t="shared" si="229"/>
        <v>15</v>
      </c>
      <c r="BC830" s="2">
        <f t="shared" si="230"/>
        <v>0</v>
      </c>
      <c r="BD830" s="2">
        <f t="shared" si="231"/>
        <v>0</v>
      </c>
      <c r="BF830" s="5"/>
    </row>
    <row r="831" spans="7:58" x14ac:dyDescent="0.35">
      <c r="G831" s="79" t="s">
        <v>3</v>
      </c>
      <c r="H831" s="82" t="s">
        <v>128</v>
      </c>
      <c r="I831" s="79" t="s">
        <v>123</v>
      </c>
      <c r="J831" s="79" t="s">
        <v>123</v>
      </c>
      <c r="K831" s="79" t="s">
        <v>123</v>
      </c>
      <c r="L831" s="79" t="s">
        <v>123</v>
      </c>
      <c r="M831" s="2" t="s">
        <v>76</v>
      </c>
      <c r="N831" s="2">
        <v>20</v>
      </c>
      <c r="O831" s="6">
        <f t="shared" si="220"/>
        <v>14</v>
      </c>
      <c r="P831" s="2">
        <v>7</v>
      </c>
      <c r="Q831" s="2">
        <v>5</v>
      </c>
      <c r="R831" s="2">
        <v>1</v>
      </c>
      <c r="S831" s="2">
        <v>1</v>
      </c>
      <c r="T831" s="2">
        <v>0</v>
      </c>
      <c r="U831" s="2">
        <f t="shared" si="222"/>
        <v>12</v>
      </c>
      <c r="V831" s="2">
        <f t="shared" si="223"/>
        <v>1</v>
      </c>
      <c r="W831" s="2">
        <f t="shared" si="224"/>
        <v>1</v>
      </c>
      <c r="Y831" s="5"/>
      <c r="Z831" s="6">
        <f t="shared" si="221"/>
        <v>14</v>
      </c>
      <c r="AA831" s="2">
        <v>8</v>
      </c>
      <c r="AB831" s="2">
        <v>5</v>
      </c>
      <c r="AC831" s="2">
        <v>0</v>
      </c>
      <c r="AD831" s="2">
        <v>1</v>
      </c>
      <c r="AE831" s="2">
        <v>0</v>
      </c>
      <c r="AF831" s="2">
        <f t="shared" si="225"/>
        <v>13</v>
      </c>
      <c r="AG831" s="2">
        <f t="shared" si="226"/>
        <v>0</v>
      </c>
      <c r="AH831" s="2">
        <f t="shared" si="227"/>
        <v>1</v>
      </c>
      <c r="AJ831" s="5"/>
      <c r="AK831" s="2">
        <f t="shared" si="232"/>
        <v>16</v>
      </c>
      <c r="AL831" s="2">
        <v>9</v>
      </c>
      <c r="AM831" s="2">
        <v>7</v>
      </c>
      <c r="AN831" s="2">
        <v>0</v>
      </c>
      <c r="AO831" s="2">
        <v>0</v>
      </c>
      <c r="AP831" s="2">
        <v>0</v>
      </c>
      <c r="AQ831" s="2">
        <f t="shared" si="233"/>
        <v>16</v>
      </c>
      <c r="AR831" s="2">
        <f t="shared" si="234"/>
        <v>0</v>
      </c>
      <c r="AS831" s="2">
        <f t="shared" si="235"/>
        <v>0</v>
      </c>
      <c r="AV831" s="6">
        <f t="shared" si="228"/>
        <v>15</v>
      </c>
      <c r="AW831" s="2">
        <v>10</v>
      </c>
      <c r="AX831" s="2">
        <v>4</v>
      </c>
      <c r="AY831" s="2">
        <v>1</v>
      </c>
      <c r="AZ831" s="2">
        <v>0</v>
      </c>
      <c r="BA831" s="2">
        <v>0</v>
      </c>
      <c r="BB831" s="2">
        <f t="shared" si="229"/>
        <v>14</v>
      </c>
      <c r="BC831" s="2">
        <f t="shared" si="230"/>
        <v>1</v>
      </c>
      <c r="BD831" s="2">
        <f t="shared" si="231"/>
        <v>0</v>
      </c>
      <c r="BF831" s="5"/>
    </row>
    <row r="832" spans="7:58" x14ac:dyDescent="0.35">
      <c r="G832" s="79" t="s">
        <v>3</v>
      </c>
      <c r="H832" s="82" t="s">
        <v>128</v>
      </c>
      <c r="I832" s="79" t="s">
        <v>123</v>
      </c>
      <c r="J832" s="79" t="s">
        <v>123</v>
      </c>
      <c r="K832" s="79" t="s">
        <v>123</v>
      </c>
      <c r="L832" s="79" t="s">
        <v>123</v>
      </c>
      <c r="M832" s="2" t="s">
        <v>76</v>
      </c>
      <c r="N832" s="2">
        <v>21</v>
      </c>
      <c r="O832" s="6">
        <f t="shared" si="220"/>
        <v>14</v>
      </c>
      <c r="P832" s="2">
        <v>8</v>
      </c>
      <c r="Q832" s="2">
        <v>4</v>
      </c>
      <c r="R832" s="2">
        <v>1</v>
      </c>
      <c r="S832" s="2">
        <v>1</v>
      </c>
      <c r="T832" s="2">
        <v>0</v>
      </c>
      <c r="U832" s="2">
        <f t="shared" si="222"/>
        <v>12</v>
      </c>
      <c r="V832" s="2">
        <f t="shared" si="223"/>
        <v>1</v>
      </c>
      <c r="W832" s="2">
        <f t="shared" si="224"/>
        <v>1</v>
      </c>
      <c r="Y832" s="5"/>
      <c r="Z832" s="6">
        <f t="shared" si="221"/>
        <v>14</v>
      </c>
      <c r="AA832" s="2">
        <v>8</v>
      </c>
      <c r="AB832" s="2">
        <v>2</v>
      </c>
      <c r="AC832" s="2">
        <v>3</v>
      </c>
      <c r="AD832" s="2">
        <v>1</v>
      </c>
      <c r="AE832" s="2">
        <v>0</v>
      </c>
      <c r="AF832" s="2">
        <f t="shared" si="225"/>
        <v>10</v>
      </c>
      <c r="AG832" s="2">
        <f t="shared" si="226"/>
        <v>3</v>
      </c>
      <c r="AH832" s="2">
        <f t="shared" si="227"/>
        <v>1</v>
      </c>
      <c r="AJ832" s="5"/>
      <c r="AK832" s="2">
        <f t="shared" si="232"/>
        <v>16</v>
      </c>
      <c r="AL832" s="2">
        <v>8</v>
      </c>
      <c r="AM832" s="2">
        <v>5</v>
      </c>
      <c r="AN832" s="2">
        <v>3</v>
      </c>
      <c r="AO832" s="2">
        <v>0</v>
      </c>
      <c r="AP832" s="2">
        <v>0</v>
      </c>
      <c r="AQ832" s="2">
        <f t="shared" si="233"/>
        <v>13</v>
      </c>
      <c r="AR832" s="2">
        <f t="shared" si="234"/>
        <v>3</v>
      </c>
      <c r="AS832" s="2">
        <f t="shared" si="235"/>
        <v>0</v>
      </c>
      <c r="AV832" s="6">
        <f t="shared" si="228"/>
        <v>15</v>
      </c>
      <c r="AW832" s="2">
        <v>10</v>
      </c>
      <c r="AX832" s="2">
        <v>4</v>
      </c>
      <c r="AY832" s="2">
        <v>1</v>
      </c>
      <c r="AZ832" s="2">
        <v>0</v>
      </c>
      <c r="BA832" s="2">
        <v>0</v>
      </c>
      <c r="BB832" s="2">
        <f t="shared" si="229"/>
        <v>14</v>
      </c>
      <c r="BC832" s="2">
        <f t="shared" si="230"/>
        <v>1</v>
      </c>
      <c r="BD832" s="2">
        <f t="shared" si="231"/>
        <v>0</v>
      </c>
      <c r="BF832" s="5"/>
    </row>
    <row r="833" spans="7:58" x14ac:dyDescent="0.35">
      <c r="G833" s="79" t="s">
        <v>3</v>
      </c>
      <c r="H833" s="82" t="s">
        <v>128</v>
      </c>
      <c r="I833" s="79" t="s">
        <v>123</v>
      </c>
      <c r="J833" s="79" t="s">
        <v>123</v>
      </c>
      <c r="K833" s="79" t="s">
        <v>123</v>
      </c>
      <c r="L833" s="79" t="s">
        <v>123</v>
      </c>
      <c r="M833" s="2" t="s">
        <v>76</v>
      </c>
      <c r="N833" s="2">
        <v>22</v>
      </c>
      <c r="O833" s="6">
        <f t="shared" si="220"/>
        <v>14</v>
      </c>
      <c r="P833" s="2">
        <v>12</v>
      </c>
      <c r="Q833" s="2">
        <v>1</v>
      </c>
      <c r="R833" s="2">
        <v>1</v>
      </c>
      <c r="S833" s="2">
        <v>0</v>
      </c>
      <c r="T833" s="2">
        <v>0</v>
      </c>
      <c r="U833" s="2">
        <f t="shared" si="222"/>
        <v>13</v>
      </c>
      <c r="V833" s="2">
        <f t="shared" si="223"/>
        <v>1</v>
      </c>
      <c r="W833" s="2">
        <f t="shared" si="224"/>
        <v>0</v>
      </c>
      <c r="Y833" s="5"/>
      <c r="Z833" s="6">
        <f t="shared" si="221"/>
        <v>14</v>
      </c>
      <c r="AA833" s="2">
        <v>12</v>
      </c>
      <c r="AB833" s="2">
        <v>2</v>
      </c>
      <c r="AC833" s="2">
        <v>0</v>
      </c>
      <c r="AD833" s="2">
        <v>0</v>
      </c>
      <c r="AE833" s="2">
        <v>0</v>
      </c>
      <c r="AF833" s="2">
        <f t="shared" si="225"/>
        <v>14</v>
      </c>
      <c r="AG833" s="2">
        <f t="shared" si="226"/>
        <v>0</v>
      </c>
      <c r="AH833" s="2">
        <f t="shared" si="227"/>
        <v>0</v>
      </c>
      <c r="AJ833" s="5"/>
      <c r="AK833" s="2">
        <f t="shared" si="232"/>
        <v>16</v>
      </c>
      <c r="AL833" s="2">
        <v>11</v>
      </c>
      <c r="AM833" s="2">
        <v>5</v>
      </c>
      <c r="AN833" s="2">
        <v>0</v>
      </c>
      <c r="AO833" s="2">
        <v>0</v>
      </c>
      <c r="AP833" s="2">
        <v>0</v>
      </c>
      <c r="AQ833" s="2">
        <f t="shared" si="233"/>
        <v>16</v>
      </c>
      <c r="AR833" s="2">
        <f t="shared" si="234"/>
        <v>0</v>
      </c>
      <c r="AS833" s="2">
        <f t="shared" si="235"/>
        <v>0</v>
      </c>
      <c r="AV833" s="6">
        <f t="shared" si="228"/>
        <v>15</v>
      </c>
      <c r="AW833" s="2">
        <v>11</v>
      </c>
      <c r="AX833" s="2">
        <v>4</v>
      </c>
      <c r="AY833" s="2">
        <v>0</v>
      </c>
      <c r="AZ833" s="2">
        <v>0</v>
      </c>
      <c r="BA833" s="2">
        <v>0</v>
      </c>
      <c r="BB833" s="2">
        <f t="shared" si="229"/>
        <v>15</v>
      </c>
      <c r="BC833" s="2">
        <f t="shared" si="230"/>
        <v>0</v>
      </c>
      <c r="BD833" s="2">
        <f t="shared" si="231"/>
        <v>0</v>
      </c>
      <c r="BF833" s="5"/>
    </row>
    <row r="834" spans="7:58" x14ac:dyDescent="0.35">
      <c r="G834" s="79" t="s">
        <v>3</v>
      </c>
      <c r="H834" s="82" t="s">
        <v>128</v>
      </c>
      <c r="I834" s="79" t="s">
        <v>123</v>
      </c>
      <c r="J834" s="79" t="s">
        <v>123</v>
      </c>
      <c r="K834" s="79" t="s">
        <v>123</v>
      </c>
      <c r="L834" s="79" t="s">
        <v>123</v>
      </c>
      <c r="M834" s="2" t="s">
        <v>76</v>
      </c>
      <c r="N834" s="2">
        <v>23</v>
      </c>
      <c r="O834" s="6">
        <f t="shared" si="220"/>
        <v>14</v>
      </c>
      <c r="P834" s="2">
        <v>10</v>
      </c>
      <c r="Q834" s="2">
        <v>2</v>
      </c>
      <c r="R834" s="2">
        <v>1</v>
      </c>
      <c r="S834" s="2">
        <v>1</v>
      </c>
      <c r="T834" s="2">
        <v>0</v>
      </c>
      <c r="U834" s="2">
        <f t="shared" si="222"/>
        <v>12</v>
      </c>
      <c r="V834" s="2">
        <f t="shared" si="223"/>
        <v>1</v>
      </c>
      <c r="W834" s="2">
        <f t="shared" si="224"/>
        <v>1</v>
      </c>
      <c r="Y834" s="5"/>
      <c r="Z834" s="6">
        <f t="shared" si="221"/>
        <v>14</v>
      </c>
      <c r="AA834" s="2">
        <v>9</v>
      </c>
      <c r="AB834" s="2">
        <v>3</v>
      </c>
      <c r="AC834" s="2">
        <v>1</v>
      </c>
      <c r="AD834" s="2">
        <v>1</v>
      </c>
      <c r="AE834" s="2">
        <v>0</v>
      </c>
      <c r="AF834" s="2">
        <f t="shared" si="225"/>
        <v>12</v>
      </c>
      <c r="AG834" s="2">
        <f t="shared" si="226"/>
        <v>1</v>
      </c>
      <c r="AH834" s="2">
        <f t="shared" si="227"/>
        <v>1</v>
      </c>
      <c r="AJ834" s="5"/>
      <c r="AK834" s="2">
        <f t="shared" si="232"/>
        <v>16</v>
      </c>
      <c r="AL834" s="2">
        <v>10</v>
      </c>
      <c r="AM834" s="2">
        <v>6</v>
      </c>
      <c r="AN834" s="2">
        <v>0</v>
      </c>
      <c r="AO834" s="2">
        <v>0</v>
      </c>
      <c r="AP834" s="2">
        <v>0</v>
      </c>
      <c r="AQ834" s="2">
        <f t="shared" si="233"/>
        <v>16</v>
      </c>
      <c r="AR834" s="2">
        <f t="shared" si="234"/>
        <v>0</v>
      </c>
      <c r="AS834" s="2">
        <f t="shared" si="235"/>
        <v>0</v>
      </c>
      <c r="AV834" s="6">
        <f t="shared" si="228"/>
        <v>15</v>
      </c>
      <c r="AW834" s="2">
        <v>12</v>
      </c>
      <c r="AX834" s="2">
        <v>3</v>
      </c>
      <c r="AY834" s="2">
        <v>0</v>
      </c>
      <c r="AZ834" s="2">
        <v>0</v>
      </c>
      <c r="BA834" s="2">
        <v>0</v>
      </c>
      <c r="BB834" s="2">
        <f t="shared" si="229"/>
        <v>15</v>
      </c>
      <c r="BC834" s="2">
        <f t="shared" si="230"/>
        <v>0</v>
      </c>
      <c r="BD834" s="2">
        <f t="shared" si="231"/>
        <v>0</v>
      </c>
      <c r="BF834" s="5"/>
    </row>
    <row r="835" spans="7:58" x14ac:dyDescent="0.35">
      <c r="G835" s="79" t="s">
        <v>3</v>
      </c>
      <c r="H835" s="82" t="s">
        <v>128</v>
      </c>
      <c r="I835" s="79" t="s">
        <v>123</v>
      </c>
      <c r="J835" s="79" t="s">
        <v>123</v>
      </c>
      <c r="K835" s="79" t="s">
        <v>123</v>
      </c>
      <c r="L835" s="79" t="s">
        <v>123</v>
      </c>
      <c r="M835" s="2" t="s">
        <v>76</v>
      </c>
      <c r="N835" s="2">
        <v>24</v>
      </c>
      <c r="O835" s="6">
        <f t="shared" si="220"/>
        <v>14</v>
      </c>
      <c r="P835" s="2">
        <v>6</v>
      </c>
      <c r="Q835" s="2">
        <v>6</v>
      </c>
      <c r="R835" s="2">
        <v>1</v>
      </c>
      <c r="S835" s="2">
        <v>1</v>
      </c>
      <c r="T835" s="2">
        <v>0</v>
      </c>
      <c r="U835" s="2">
        <f t="shared" si="222"/>
        <v>12</v>
      </c>
      <c r="V835" s="2">
        <f t="shared" si="223"/>
        <v>1</v>
      </c>
      <c r="W835" s="2">
        <f t="shared" si="224"/>
        <v>1</v>
      </c>
      <c r="Y835" s="5"/>
      <c r="Z835" s="6">
        <f t="shared" si="221"/>
        <v>14</v>
      </c>
      <c r="AA835" s="2">
        <v>7</v>
      </c>
      <c r="AB835" s="2">
        <v>4</v>
      </c>
      <c r="AC835" s="2">
        <v>3</v>
      </c>
      <c r="AD835" s="2">
        <v>0</v>
      </c>
      <c r="AE835" s="2">
        <v>0</v>
      </c>
      <c r="AF835" s="2">
        <f t="shared" si="225"/>
        <v>11</v>
      </c>
      <c r="AG835" s="2">
        <f t="shared" si="226"/>
        <v>3</v>
      </c>
      <c r="AH835" s="2">
        <f t="shared" si="227"/>
        <v>0</v>
      </c>
      <c r="AJ835" s="5"/>
      <c r="AK835" s="2">
        <f t="shared" si="232"/>
        <v>16</v>
      </c>
      <c r="AL835" s="2">
        <v>10</v>
      </c>
      <c r="AM835" s="2">
        <v>6</v>
      </c>
      <c r="AN835" s="2">
        <v>0</v>
      </c>
      <c r="AO835" s="2">
        <v>0</v>
      </c>
      <c r="AP835" s="2">
        <v>0</v>
      </c>
      <c r="AQ835" s="2">
        <f t="shared" si="233"/>
        <v>16</v>
      </c>
      <c r="AR835" s="2">
        <f t="shared" si="234"/>
        <v>0</v>
      </c>
      <c r="AS835" s="2">
        <f t="shared" si="235"/>
        <v>0</v>
      </c>
      <c r="AV835" s="6">
        <f t="shared" si="228"/>
        <v>15</v>
      </c>
      <c r="AW835" s="2">
        <v>10</v>
      </c>
      <c r="AX835" s="2">
        <v>5</v>
      </c>
      <c r="AY835" s="2">
        <v>0</v>
      </c>
      <c r="AZ835" s="2">
        <v>0</v>
      </c>
      <c r="BA835" s="2">
        <v>0</v>
      </c>
      <c r="BB835" s="2">
        <f t="shared" si="229"/>
        <v>15</v>
      </c>
      <c r="BC835" s="2">
        <f t="shared" si="230"/>
        <v>0</v>
      </c>
      <c r="BD835" s="2">
        <f t="shared" si="231"/>
        <v>0</v>
      </c>
      <c r="BF835" s="5"/>
    </row>
    <row r="836" spans="7:58" x14ac:dyDescent="0.35">
      <c r="G836" s="79" t="s">
        <v>3</v>
      </c>
      <c r="H836" s="82" t="s">
        <v>128</v>
      </c>
      <c r="I836" s="79" t="s">
        <v>123</v>
      </c>
      <c r="J836" s="79" t="s">
        <v>123</v>
      </c>
      <c r="K836" s="79" t="s">
        <v>123</v>
      </c>
      <c r="L836" s="79" t="s">
        <v>123</v>
      </c>
      <c r="M836" s="2" t="s">
        <v>76</v>
      </c>
      <c r="N836" s="2">
        <v>25</v>
      </c>
      <c r="O836" s="6">
        <f t="shared" si="220"/>
        <v>14</v>
      </c>
      <c r="P836" s="2">
        <v>7</v>
      </c>
      <c r="Q836" s="2">
        <v>5</v>
      </c>
      <c r="R836" s="2">
        <v>1</v>
      </c>
      <c r="S836" s="2">
        <v>1</v>
      </c>
      <c r="T836" s="2">
        <v>0</v>
      </c>
      <c r="U836" s="2">
        <f t="shared" si="222"/>
        <v>12</v>
      </c>
      <c r="V836" s="2">
        <f t="shared" si="223"/>
        <v>1</v>
      </c>
      <c r="W836" s="2">
        <f t="shared" si="224"/>
        <v>1</v>
      </c>
      <c r="Y836" s="5"/>
      <c r="Z836" s="6">
        <f t="shared" si="221"/>
        <v>14</v>
      </c>
      <c r="AA836" s="2">
        <v>10</v>
      </c>
      <c r="AB836" s="2">
        <v>4</v>
      </c>
      <c r="AC836" s="2">
        <v>0</v>
      </c>
      <c r="AD836" s="2">
        <v>0</v>
      </c>
      <c r="AE836" s="2">
        <v>0</v>
      </c>
      <c r="AF836" s="2">
        <f t="shared" si="225"/>
        <v>14</v>
      </c>
      <c r="AG836" s="2">
        <f t="shared" si="226"/>
        <v>0</v>
      </c>
      <c r="AH836" s="2">
        <f t="shared" si="227"/>
        <v>0</v>
      </c>
      <c r="AJ836" s="5"/>
      <c r="AK836" s="2">
        <f t="shared" si="232"/>
        <v>16</v>
      </c>
      <c r="AL836" s="2">
        <v>10</v>
      </c>
      <c r="AM836" s="2">
        <v>6</v>
      </c>
      <c r="AN836" s="2">
        <v>0</v>
      </c>
      <c r="AO836" s="2">
        <v>0</v>
      </c>
      <c r="AP836" s="2">
        <v>0</v>
      </c>
      <c r="AQ836" s="2">
        <f t="shared" si="233"/>
        <v>16</v>
      </c>
      <c r="AR836" s="2">
        <f t="shared" si="234"/>
        <v>0</v>
      </c>
      <c r="AS836" s="2">
        <f t="shared" si="235"/>
        <v>0</v>
      </c>
      <c r="AV836" s="6">
        <f t="shared" si="228"/>
        <v>15</v>
      </c>
      <c r="AW836" s="2">
        <v>11</v>
      </c>
      <c r="AX836" s="2">
        <v>4</v>
      </c>
      <c r="AY836" s="2">
        <v>0</v>
      </c>
      <c r="AZ836" s="2">
        <v>0</v>
      </c>
      <c r="BA836" s="2">
        <v>0</v>
      </c>
      <c r="BB836" s="2">
        <f t="shared" si="229"/>
        <v>15</v>
      </c>
      <c r="BC836" s="2">
        <f t="shared" si="230"/>
        <v>0</v>
      </c>
      <c r="BD836" s="2">
        <f t="shared" si="231"/>
        <v>0</v>
      </c>
      <c r="BF836" s="5"/>
    </row>
    <row r="837" spans="7:58" x14ac:dyDescent="0.35">
      <c r="G837" s="79" t="s">
        <v>3</v>
      </c>
      <c r="H837" s="82" t="s">
        <v>128</v>
      </c>
      <c r="I837" s="79" t="s">
        <v>123</v>
      </c>
      <c r="J837" s="79" t="s">
        <v>123</v>
      </c>
      <c r="K837" s="79" t="s">
        <v>123</v>
      </c>
      <c r="L837" s="79" t="s">
        <v>123</v>
      </c>
      <c r="M837" s="2" t="s">
        <v>76</v>
      </c>
      <c r="N837" s="2">
        <v>26</v>
      </c>
      <c r="O837" s="6">
        <f t="shared" si="220"/>
        <v>14</v>
      </c>
      <c r="P837" s="2">
        <v>6</v>
      </c>
      <c r="Q837" s="2">
        <v>6</v>
      </c>
      <c r="R837" s="2">
        <v>1</v>
      </c>
      <c r="S837" s="2">
        <v>1</v>
      </c>
      <c r="T837" s="2">
        <v>0</v>
      </c>
      <c r="U837" s="2">
        <f t="shared" si="222"/>
        <v>12</v>
      </c>
      <c r="V837" s="2">
        <f t="shared" si="223"/>
        <v>1</v>
      </c>
      <c r="W837" s="2">
        <f t="shared" si="224"/>
        <v>1</v>
      </c>
      <c r="Y837" s="5"/>
      <c r="Z837" s="6">
        <f t="shared" si="221"/>
        <v>14</v>
      </c>
      <c r="AA837" s="2">
        <v>7</v>
      </c>
      <c r="AB837" s="2">
        <v>3</v>
      </c>
      <c r="AC837" s="2">
        <v>4</v>
      </c>
      <c r="AD837" s="2">
        <v>0</v>
      </c>
      <c r="AE837" s="2">
        <v>0</v>
      </c>
      <c r="AF837" s="2">
        <f t="shared" si="225"/>
        <v>10</v>
      </c>
      <c r="AG837" s="2">
        <f t="shared" si="226"/>
        <v>4</v>
      </c>
      <c r="AH837" s="2">
        <f t="shared" si="227"/>
        <v>0</v>
      </c>
      <c r="AJ837" s="5"/>
      <c r="AK837" s="2">
        <f t="shared" si="232"/>
        <v>16</v>
      </c>
      <c r="AL837" s="2">
        <v>9</v>
      </c>
      <c r="AM837" s="2">
        <v>4</v>
      </c>
      <c r="AN837" s="2">
        <v>3</v>
      </c>
      <c r="AO837" s="2">
        <v>0</v>
      </c>
      <c r="AP837" s="2">
        <v>0</v>
      </c>
      <c r="AQ837" s="2">
        <f t="shared" si="233"/>
        <v>13</v>
      </c>
      <c r="AR837" s="2">
        <f t="shared" si="234"/>
        <v>3</v>
      </c>
      <c r="AS837" s="2">
        <f t="shared" si="235"/>
        <v>0</v>
      </c>
      <c r="AV837" s="6">
        <f t="shared" si="228"/>
        <v>15</v>
      </c>
      <c r="AW837" s="2">
        <v>10</v>
      </c>
      <c r="AX837" s="2">
        <v>5</v>
      </c>
      <c r="AY837" s="2">
        <v>0</v>
      </c>
      <c r="AZ837" s="2">
        <v>0</v>
      </c>
      <c r="BA837" s="2">
        <v>0</v>
      </c>
      <c r="BB837" s="2">
        <f t="shared" si="229"/>
        <v>15</v>
      </c>
      <c r="BC837" s="2">
        <f t="shared" si="230"/>
        <v>0</v>
      </c>
      <c r="BD837" s="2">
        <f t="shared" si="231"/>
        <v>0</v>
      </c>
      <c r="BF837" s="5"/>
    </row>
    <row r="838" spans="7:58" x14ac:dyDescent="0.35">
      <c r="G838" s="79" t="s">
        <v>3</v>
      </c>
      <c r="H838" s="82" t="s">
        <v>128</v>
      </c>
      <c r="I838" s="79" t="s">
        <v>123</v>
      </c>
      <c r="J838" s="79" t="s">
        <v>123</v>
      </c>
      <c r="K838" s="79" t="s">
        <v>123</v>
      </c>
      <c r="L838" s="79" t="s">
        <v>123</v>
      </c>
      <c r="M838" s="2" t="s">
        <v>76</v>
      </c>
      <c r="N838" s="2">
        <v>27</v>
      </c>
      <c r="O838" s="6">
        <f t="shared" si="220"/>
        <v>14</v>
      </c>
      <c r="P838" s="2">
        <v>7</v>
      </c>
      <c r="Q838" s="2">
        <v>5</v>
      </c>
      <c r="R838" s="2">
        <v>1</v>
      </c>
      <c r="S838" s="2">
        <v>1</v>
      </c>
      <c r="T838" s="2">
        <v>0</v>
      </c>
      <c r="U838" s="2">
        <f t="shared" si="222"/>
        <v>12</v>
      </c>
      <c r="V838" s="2">
        <f t="shared" si="223"/>
        <v>1</v>
      </c>
      <c r="W838" s="2">
        <f t="shared" si="224"/>
        <v>1</v>
      </c>
      <c r="Y838" s="5"/>
      <c r="Z838" s="6">
        <f t="shared" si="221"/>
        <v>14</v>
      </c>
      <c r="AA838" s="2">
        <v>9</v>
      </c>
      <c r="AB838" s="2">
        <v>3</v>
      </c>
      <c r="AC838" s="2">
        <v>2</v>
      </c>
      <c r="AD838" s="2">
        <v>0</v>
      </c>
      <c r="AE838" s="2">
        <v>0</v>
      </c>
      <c r="AF838" s="2">
        <f t="shared" si="225"/>
        <v>12</v>
      </c>
      <c r="AG838" s="2">
        <f t="shared" si="226"/>
        <v>2</v>
      </c>
      <c r="AH838" s="2">
        <f t="shared" si="227"/>
        <v>0</v>
      </c>
      <c r="AJ838" s="5"/>
      <c r="AK838" s="2">
        <f t="shared" si="232"/>
        <v>16</v>
      </c>
      <c r="AL838" s="2">
        <v>11</v>
      </c>
      <c r="AM838" s="2">
        <v>4</v>
      </c>
      <c r="AN838" s="2">
        <v>1</v>
      </c>
      <c r="AO838" s="2">
        <v>0</v>
      </c>
      <c r="AP838" s="2">
        <v>0</v>
      </c>
      <c r="AQ838" s="2">
        <f t="shared" si="233"/>
        <v>15</v>
      </c>
      <c r="AR838" s="2">
        <f t="shared" si="234"/>
        <v>1</v>
      </c>
      <c r="AS838" s="2">
        <f t="shared" si="235"/>
        <v>0</v>
      </c>
      <c r="AV838" s="6">
        <f t="shared" si="228"/>
        <v>15</v>
      </c>
      <c r="AW838" s="2">
        <v>12</v>
      </c>
      <c r="AX838" s="2">
        <v>3</v>
      </c>
      <c r="AY838" s="2">
        <v>0</v>
      </c>
      <c r="AZ838" s="2">
        <v>0</v>
      </c>
      <c r="BA838" s="2">
        <v>0</v>
      </c>
      <c r="BB838" s="2">
        <f t="shared" si="229"/>
        <v>15</v>
      </c>
      <c r="BC838" s="2">
        <f t="shared" si="230"/>
        <v>0</v>
      </c>
      <c r="BD838" s="2">
        <f t="shared" si="231"/>
        <v>0</v>
      </c>
      <c r="BF838" s="5"/>
    </row>
    <row r="839" spans="7:58" x14ac:dyDescent="0.35">
      <c r="G839" s="79" t="s">
        <v>3</v>
      </c>
      <c r="H839" s="82" t="s">
        <v>128</v>
      </c>
      <c r="I839" s="79" t="s">
        <v>123</v>
      </c>
      <c r="J839" s="79" t="s">
        <v>123</v>
      </c>
      <c r="K839" s="79" t="s">
        <v>123</v>
      </c>
      <c r="L839" s="79" t="s">
        <v>123</v>
      </c>
      <c r="M839" s="2" t="s">
        <v>76</v>
      </c>
      <c r="N839" s="2">
        <v>28</v>
      </c>
      <c r="O839" s="6">
        <f t="shared" si="220"/>
        <v>14</v>
      </c>
      <c r="P839" s="2">
        <v>9</v>
      </c>
      <c r="Q839" s="2">
        <v>4</v>
      </c>
      <c r="R839" s="2">
        <v>1</v>
      </c>
      <c r="S839" s="2">
        <v>0</v>
      </c>
      <c r="T839" s="2">
        <v>0</v>
      </c>
      <c r="U839" s="2">
        <f t="shared" si="222"/>
        <v>13</v>
      </c>
      <c r="V839" s="2">
        <f t="shared" si="223"/>
        <v>1</v>
      </c>
      <c r="W839" s="2">
        <f t="shared" si="224"/>
        <v>0</v>
      </c>
      <c r="Y839" s="5"/>
      <c r="Z839" s="6">
        <f t="shared" si="221"/>
        <v>14</v>
      </c>
      <c r="AA839" s="2">
        <v>11</v>
      </c>
      <c r="AB839" s="2">
        <v>3</v>
      </c>
      <c r="AC839" s="2">
        <v>0</v>
      </c>
      <c r="AD839" s="2">
        <v>0</v>
      </c>
      <c r="AE839" s="2">
        <v>0</v>
      </c>
      <c r="AF839" s="2">
        <f t="shared" si="225"/>
        <v>14</v>
      </c>
      <c r="AG839" s="2">
        <f t="shared" si="226"/>
        <v>0</v>
      </c>
      <c r="AH839" s="2">
        <f t="shared" si="227"/>
        <v>0</v>
      </c>
      <c r="AJ839" s="5"/>
      <c r="AK839" s="2">
        <f t="shared" si="232"/>
        <v>16</v>
      </c>
      <c r="AL839" s="2">
        <v>11</v>
      </c>
      <c r="AM839" s="2">
        <v>5</v>
      </c>
      <c r="AN839" s="2">
        <v>0</v>
      </c>
      <c r="AO839" s="2">
        <v>0</v>
      </c>
      <c r="AP839" s="2">
        <v>0</v>
      </c>
      <c r="AQ839" s="2">
        <f t="shared" si="233"/>
        <v>16</v>
      </c>
      <c r="AR839" s="2">
        <f t="shared" si="234"/>
        <v>0</v>
      </c>
      <c r="AS839" s="2">
        <f t="shared" si="235"/>
        <v>0</v>
      </c>
      <c r="AV839" s="6">
        <f t="shared" si="228"/>
        <v>15</v>
      </c>
      <c r="AW839" s="2">
        <v>12</v>
      </c>
      <c r="AX839" s="2">
        <v>3</v>
      </c>
      <c r="AY839" s="2">
        <v>0</v>
      </c>
      <c r="AZ839" s="2">
        <v>0</v>
      </c>
      <c r="BA839" s="2">
        <v>0</v>
      </c>
      <c r="BB839" s="2">
        <f t="shared" si="229"/>
        <v>15</v>
      </c>
      <c r="BC839" s="2">
        <f t="shared" si="230"/>
        <v>0</v>
      </c>
      <c r="BD839" s="2">
        <f t="shared" si="231"/>
        <v>0</v>
      </c>
      <c r="BF839" s="5"/>
    </row>
    <row r="840" spans="7:58" x14ac:dyDescent="0.35">
      <c r="G840" s="79" t="s">
        <v>3</v>
      </c>
      <c r="H840" s="82" t="s">
        <v>128</v>
      </c>
      <c r="I840" s="79" t="s">
        <v>123</v>
      </c>
      <c r="J840" s="79" t="s">
        <v>123</v>
      </c>
      <c r="K840" s="79" t="s">
        <v>123</v>
      </c>
      <c r="L840" s="79" t="s">
        <v>123</v>
      </c>
      <c r="M840" s="2" t="s">
        <v>76</v>
      </c>
      <c r="N840" s="2">
        <v>29</v>
      </c>
      <c r="O840" s="6">
        <f t="shared" si="220"/>
        <v>14</v>
      </c>
      <c r="P840" s="2">
        <v>7</v>
      </c>
      <c r="Q840" s="2">
        <v>4</v>
      </c>
      <c r="R840" s="2">
        <v>2</v>
      </c>
      <c r="S840" s="2">
        <v>1</v>
      </c>
      <c r="T840" s="2">
        <v>0</v>
      </c>
      <c r="U840" s="2">
        <f t="shared" si="222"/>
        <v>11</v>
      </c>
      <c r="V840" s="2">
        <f t="shared" si="223"/>
        <v>2</v>
      </c>
      <c r="W840" s="2">
        <f t="shared" si="224"/>
        <v>1</v>
      </c>
      <c r="Y840" s="5"/>
      <c r="Z840" s="6">
        <f t="shared" si="221"/>
        <v>14</v>
      </c>
      <c r="AA840" s="2">
        <v>8</v>
      </c>
      <c r="AB840" s="2">
        <v>3</v>
      </c>
      <c r="AC840" s="2">
        <v>2</v>
      </c>
      <c r="AD840" s="2">
        <v>1</v>
      </c>
      <c r="AE840" s="2">
        <v>0</v>
      </c>
      <c r="AF840" s="2">
        <f t="shared" si="225"/>
        <v>11</v>
      </c>
      <c r="AG840" s="2">
        <f t="shared" si="226"/>
        <v>2</v>
      </c>
      <c r="AH840" s="2">
        <f t="shared" si="227"/>
        <v>1</v>
      </c>
      <c r="AJ840" s="5"/>
      <c r="AK840" s="2">
        <f t="shared" si="232"/>
        <v>16</v>
      </c>
      <c r="AL840" s="2">
        <v>9</v>
      </c>
      <c r="AM840" s="2">
        <v>3</v>
      </c>
      <c r="AN840" s="2">
        <v>4</v>
      </c>
      <c r="AO840" s="2">
        <v>0</v>
      </c>
      <c r="AP840" s="2">
        <v>0</v>
      </c>
      <c r="AQ840" s="2">
        <f t="shared" si="233"/>
        <v>12</v>
      </c>
      <c r="AR840" s="2">
        <f t="shared" si="234"/>
        <v>4</v>
      </c>
      <c r="AS840" s="2">
        <f t="shared" si="235"/>
        <v>0</v>
      </c>
      <c r="AV840" s="6">
        <f t="shared" si="228"/>
        <v>15</v>
      </c>
      <c r="AW840" s="2">
        <v>8</v>
      </c>
      <c r="AX840" s="2">
        <v>6</v>
      </c>
      <c r="AY840" s="2">
        <v>1</v>
      </c>
      <c r="AZ840" s="2">
        <v>0</v>
      </c>
      <c r="BA840" s="2">
        <v>0</v>
      </c>
      <c r="BB840" s="2">
        <f t="shared" si="229"/>
        <v>14</v>
      </c>
      <c r="BC840" s="2">
        <f t="shared" si="230"/>
        <v>1</v>
      </c>
      <c r="BD840" s="2">
        <f t="shared" si="231"/>
        <v>0</v>
      </c>
      <c r="BF840" s="5"/>
    </row>
    <row r="841" spans="7:58" x14ac:dyDescent="0.35">
      <c r="G841" s="79" t="s">
        <v>3</v>
      </c>
      <c r="H841" s="83" t="s">
        <v>128</v>
      </c>
      <c r="I841" s="79" t="s">
        <v>123</v>
      </c>
      <c r="J841" s="79" t="s">
        <v>123</v>
      </c>
      <c r="K841" s="79" t="s">
        <v>123</v>
      </c>
      <c r="L841" s="79" t="s">
        <v>123</v>
      </c>
      <c r="M841" s="2" t="s">
        <v>76</v>
      </c>
      <c r="N841" s="2">
        <v>30</v>
      </c>
      <c r="O841" s="6">
        <f t="shared" si="220"/>
        <v>14</v>
      </c>
      <c r="P841" s="2">
        <v>8</v>
      </c>
      <c r="Q841" s="2">
        <v>3</v>
      </c>
      <c r="R841" s="2">
        <v>2</v>
      </c>
      <c r="S841" s="2">
        <v>1</v>
      </c>
      <c r="T841" s="2">
        <v>0</v>
      </c>
      <c r="U841" s="2">
        <f t="shared" si="222"/>
        <v>11</v>
      </c>
      <c r="V841" s="2">
        <f t="shared" si="223"/>
        <v>2</v>
      </c>
      <c r="W841" s="2">
        <f t="shared" si="224"/>
        <v>1</v>
      </c>
      <c r="Y841" s="5"/>
      <c r="Z841" s="6">
        <f t="shared" si="221"/>
        <v>14</v>
      </c>
      <c r="AA841" s="2">
        <v>6</v>
      </c>
      <c r="AB841" s="2">
        <v>6</v>
      </c>
      <c r="AC841" s="2">
        <v>2</v>
      </c>
      <c r="AD841" s="2">
        <v>0</v>
      </c>
      <c r="AE841" s="2">
        <v>0</v>
      </c>
      <c r="AF841" s="2">
        <f t="shared" si="225"/>
        <v>12</v>
      </c>
      <c r="AG841" s="2">
        <f t="shared" si="226"/>
        <v>2</v>
      </c>
      <c r="AH841" s="2">
        <f t="shared" si="227"/>
        <v>0</v>
      </c>
      <c r="AJ841" s="5"/>
      <c r="AK841" s="2">
        <f t="shared" si="232"/>
        <v>16</v>
      </c>
      <c r="AL841" s="2">
        <v>10</v>
      </c>
      <c r="AM841" s="2">
        <v>6</v>
      </c>
      <c r="AN841" s="2">
        <v>0</v>
      </c>
      <c r="AO841" s="2">
        <v>0</v>
      </c>
      <c r="AP841" s="2">
        <v>0</v>
      </c>
      <c r="AQ841" s="2">
        <f t="shared" si="233"/>
        <v>16</v>
      </c>
      <c r="AR841" s="2">
        <f t="shared" si="234"/>
        <v>0</v>
      </c>
      <c r="AS841" s="2">
        <f t="shared" si="235"/>
        <v>0</v>
      </c>
      <c r="AV841" s="6">
        <f t="shared" si="228"/>
        <v>15</v>
      </c>
      <c r="AW841" s="2">
        <v>10</v>
      </c>
      <c r="AX841" s="2">
        <v>4</v>
      </c>
      <c r="AY841" s="2">
        <v>1</v>
      </c>
      <c r="AZ841" s="2">
        <v>0</v>
      </c>
      <c r="BA841" s="2">
        <v>0</v>
      </c>
      <c r="BB841" s="2">
        <f t="shared" si="229"/>
        <v>14</v>
      </c>
      <c r="BC841" s="2">
        <f t="shared" si="230"/>
        <v>1</v>
      </c>
      <c r="BD841" s="2">
        <f t="shared" si="231"/>
        <v>0</v>
      </c>
      <c r="BF841" s="5"/>
    </row>
    <row r="842" spans="7:58" x14ac:dyDescent="0.35">
      <c r="G842" s="79" t="s">
        <v>3</v>
      </c>
      <c r="H842" s="82" t="s">
        <v>108</v>
      </c>
      <c r="I842" s="79" t="s">
        <v>108</v>
      </c>
      <c r="J842" s="79" t="s">
        <v>108</v>
      </c>
      <c r="K842" s="79" t="s">
        <v>108</v>
      </c>
      <c r="L842" s="79" t="s">
        <v>108</v>
      </c>
      <c r="M842" s="2" t="s">
        <v>3</v>
      </c>
      <c r="N842" s="2">
        <v>1</v>
      </c>
      <c r="O842" s="6">
        <f t="shared" ref="O842:O845" si="236">SUM(U842:W842)</f>
        <v>6</v>
      </c>
      <c r="P842" s="2">
        <v>1</v>
      </c>
      <c r="Q842" s="2">
        <v>4</v>
      </c>
      <c r="R842" s="2">
        <v>1</v>
      </c>
      <c r="S842" s="2">
        <v>0</v>
      </c>
      <c r="T842" s="2">
        <v>0</v>
      </c>
      <c r="U842" s="2">
        <f t="shared" si="222"/>
        <v>5</v>
      </c>
      <c r="V842" s="2">
        <f t="shared" si="223"/>
        <v>1</v>
      </c>
      <c r="W842" s="2">
        <f t="shared" si="224"/>
        <v>0</v>
      </c>
      <c r="X842" s="2">
        <f>MAX(O842:O871)</f>
        <v>6</v>
      </c>
      <c r="Y842" s="5">
        <v>0</v>
      </c>
      <c r="Z842" s="6">
        <f t="shared" ref="Z842:Z845" si="237">SUM(AF842:AH842)</f>
        <v>0</v>
      </c>
      <c r="AA842" s="2">
        <v>0</v>
      </c>
      <c r="AB842" s="2">
        <v>0</v>
      </c>
      <c r="AC842" s="2">
        <v>0</v>
      </c>
      <c r="AD842" s="2">
        <v>0</v>
      </c>
      <c r="AE842" s="2">
        <v>0</v>
      </c>
      <c r="AF842" s="2">
        <f t="shared" si="225"/>
        <v>0</v>
      </c>
      <c r="AG842" s="2">
        <f t="shared" si="226"/>
        <v>0</v>
      </c>
      <c r="AH842" s="2">
        <f t="shared" si="227"/>
        <v>0</v>
      </c>
      <c r="AI842" s="2">
        <f>MAX(Z842:Z871)</f>
        <v>0</v>
      </c>
      <c r="AJ842" s="5">
        <v>0</v>
      </c>
      <c r="AK842" s="2">
        <f t="shared" si="232"/>
        <v>1</v>
      </c>
      <c r="AL842" s="2">
        <v>1</v>
      </c>
      <c r="AM842" s="2">
        <v>0</v>
      </c>
      <c r="AN842" s="2">
        <v>0</v>
      </c>
      <c r="AO842" s="2">
        <v>0</v>
      </c>
      <c r="AP842" s="2">
        <v>0</v>
      </c>
      <c r="AQ842" s="2">
        <f t="shared" si="233"/>
        <v>1</v>
      </c>
      <c r="AR842" s="2">
        <f t="shared" si="234"/>
        <v>0</v>
      </c>
      <c r="AS842" s="2">
        <f t="shared" si="235"/>
        <v>0</v>
      </c>
      <c r="AT842" s="2">
        <f>ROUND(SUM(AK842:AK871)/30,0)</f>
        <v>1</v>
      </c>
      <c r="AU842" s="2">
        <v>0</v>
      </c>
      <c r="AV842" s="6">
        <f t="shared" si="228"/>
        <v>0</v>
      </c>
      <c r="AW842" s="2">
        <v>0</v>
      </c>
      <c r="AX842" s="2">
        <v>0</v>
      </c>
      <c r="AY842" s="2">
        <v>0</v>
      </c>
      <c r="AZ842" s="2">
        <v>0</v>
      </c>
      <c r="BA842" s="2">
        <v>0</v>
      </c>
      <c r="BB842" s="2">
        <f t="shared" si="229"/>
        <v>0</v>
      </c>
      <c r="BC842" s="2">
        <f t="shared" si="230"/>
        <v>0</v>
      </c>
      <c r="BD842" s="2">
        <f t="shared" si="231"/>
        <v>0</v>
      </c>
      <c r="BE842" s="2">
        <f>ROUND(SUM(AV842:AV871)/30,0)</f>
        <v>0</v>
      </c>
      <c r="BF842" s="5">
        <v>0</v>
      </c>
    </row>
    <row r="843" spans="7:58" x14ac:dyDescent="0.35">
      <c r="G843" s="79" t="s">
        <v>3</v>
      </c>
      <c r="H843" s="82" t="s">
        <v>108</v>
      </c>
      <c r="I843" s="79" t="s">
        <v>108</v>
      </c>
      <c r="J843" s="79" t="s">
        <v>108</v>
      </c>
      <c r="K843" s="79" t="s">
        <v>108</v>
      </c>
      <c r="L843" s="79" t="s">
        <v>108</v>
      </c>
      <c r="M843" s="2" t="s">
        <v>3</v>
      </c>
      <c r="N843" s="2">
        <v>2</v>
      </c>
      <c r="O843" s="6">
        <f t="shared" si="236"/>
        <v>6</v>
      </c>
      <c r="P843" s="2">
        <v>1</v>
      </c>
      <c r="Q843" s="2">
        <v>3</v>
      </c>
      <c r="R843" s="2">
        <v>2</v>
      </c>
      <c r="S843" s="2">
        <v>0</v>
      </c>
      <c r="T843" s="2">
        <v>0</v>
      </c>
      <c r="U843" s="2">
        <f t="shared" si="222"/>
        <v>4</v>
      </c>
      <c r="V843" s="2">
        <f t="shared" si="223"/>
        <v>2</v>
      </c>
      <c r="W843" s="2">
        <f t="shared" si="224"/>
        <v>0</v>
      </c>
      <c r="Y843" s="5"/>
      <c r="Z843" s="6">
        <f t="shared" si="237"/>
        <v>0</v>
      </c>
      <c r="AA843" s="2">
        <v>0</v>
      </c>
      <c r="AB843" s="2">
        <v>0</v>
      </c>
      <c r="AC843" s="2">
        <v>0</v>
      </c>
      <c r="AD843" s="2">
        <v>0</v>
      </c>
      <c r="AE843" s="2">
        <v>0</v>
      </c>
      <c r="AF843" s="2">
        <f t="shared" si="225"/>
        <v>0</v>
      </c>
      <c r="AG843" s="2">
        <f t="shared" si="226"/>
        <v>0</v>
      </c>
      <c r="AH843" s="2">
        <f t="shared" si="227"/>
        <v>0</v>
      </c>
      <c r="AJ843" s="5"/>
      <c r="AK843" s="2">
        <f t="shared" si="232"/>
        <v>1</v>
      </c>
      <c r="AL843" s="2">
        <v>1</v>
      </c>
      <c r="AM843" s="2">
        <v>0</v>
      </c>
      <c r="AN843" s="2">
        <v>0</v>
      </c>
      <c r="AO843" s="2">
        <v>0</v>
      </c>
      <c r="AP843" s="2">
        <v>0</v>
      </c>
      <c r="AQ843" s="2">
        <f t="shared" si="233"/>
        <v>1</v>
      </c>
      <c r="AR843" s="2">
        <f t="shared" si="234"/>
        <v>0</v>
      </c>
      <c r="AS843" s="2">
        <f t="shared" si="235"/>
        <v>0</v>
      </c>
      <c r="AV843" s="6">
        <f t="shared" si="228"/>
        <v>0</v>
      </c>
      <c r="AW843" s="2">
        <v>0</v>
      </c>
      <c r="AX843" s="2">
        <v>0</v>
      </c>
      <c r="AY843" s="2">
        <v>0</v>
      </c>
      <c r="AZ843" s="2">
        <v>0</v>
      </c>
      <c r="BA843" s="2">
        <v>0</v>
      </c>
      <c r="BB843" s="2">
        <f t="shared" si="229"/>
        <v>0</v>
      </c>
      <c r="BC843" s="2">
        <f t="shared" si="230"/>
        <v>0</v>
      </c>
      <c r="BD843" s="2">
        <f t="shared" si="231"/>
        <v>0</v>
      </c>
      <c r="BF843" s="5"/>
    </row>
    <row r="844" spans="7:58" x14ac:dyDescent="0.35">
      <c r="G844" s="79" t="s">
        <v>3</v>
      </c>
      <c r="H844" s="82" t="s">
        <v>108</v>
      </c>
      <c r="I844" s="79" t="s">
        <v>108</v>
      </c>
      <c r="J844" s="79" t="s">
        <v>108</v>
      </c>
      <c r="K844" s="79" t="s">
        <v>108</v>
      </c>
      <c r="L844" s="79" t="s">
        <v>108</v>
      </c>
      <c r="M844" s="2" t="s">
        <v>3</v>
      </c>
      <c r="N844" s="2">
        <v>3</v>
      </c>
      <c r="O844" s="6">
        <f t="shared" si="236"/>
        <v>6</v>
      </c>
      <c r="P844" s="2">
        <v>2</v>
      </c>
      <c r="Q844" s="2">
        <v>3</v>
      </c>
      <c r="R844" s="2">
        <v>1</v>
      </c>
      <c r="S844" s="2">
        <v>0</v>
      </c>
      <c r="T844" s="2">
        <v>0</v>
      </c>
      <c r="U844" s="2">
        <f t="shared" si="222"/>
        <v>5</v>
      </c>
      <c r="V844" s="2">
        <f t="shared" si="223"/>
        <v>1</v>
      </c>
      <c r="W844" s="2">
        <f t="shared" si="224"/>
        <v>0</v>
      </c>
      <c r="Y844" s="5"/>
      <c r="Z844" s="6">
        <f t="shared" si="237"/>
        <v>0</v>
      </c>
      <c r="AA844" s="2">
        <v>0</v>
      </c>
      <c r="AB844" s="2">
        <v>0</v>
      </c>
      <c r="AC844" s="2">
        <v>0</v>
      </c>
      <c r="AD844" s="2">
        <v>0</v>
      </c>
      <c r="AE844" s="2">
        <v>0</v>
      </c>
      <c r="AF844" s="2">
        <f t="shared" si="225"/>
        <v>0</v>
      </c>
      <c r="AG844" s="2">
        <f t="shared" si="226"/>
        <v>0</v>
      </c>
      <c r="AH844" s="2">
        <f t="shared" si="227"/>
        <v>0</v>
      </c>
      <c r="AJ844" s="5"/>
      <c r="AK844" s="2">
        <f t="shared" si="232"/>
        <v>1</v>
      </c>
      <c r="AL844" s="2">
        <v>1</v>
      </c>
      <c r="AM844" s="2">
        <v>0</v>
      </c>
      <c r="AN844" s="2">
        <v>0</v>
      </c>
      <c r="AO844" s="2">
        <v>0</v>
      </c>
      <c r="AP844" s="2">
        <v>0</v>
      </c>
      <c r="AQ844" s="2">
        <f t="shared" si="233"/>
        <v>1</v>
      </c>
      <c r="AR844" s="2">
        <f t="shared" si="234"/>
        <v>0</v>
      </c>
      <c r="AS844" s="2">
        <f t="shared" si="235"/>
        <v>0</v>
      </c>
      <c r="AV844" s="6">
        <f t="shared" si="228"/>
        <v>0</v>
      </c>
      <c r="AW844" s="2">
        <v>0</v>
      </c>
      <c r="AX844" s="2">
        <v>0</v>
      </c>
      <c r="AY844" s="2">
        <v>0</v>
      </c>
      <c r="AZ844" s="2">
        <v>0</v>
      </c>
      <c r="BA844" s="2">
        <v>0</v>
      </c>
      <c r="BB844" s="2">
        <f t="shared" si="229"/>
        <v>0</v>
      </c>
      <c r="BC844" s="2">
        <f t="shared" si="230"/>
        <v>0</v>
      </c>
      <c r="BD844" s="2">
        <f t="shared" si="231"/>
        <v>0</v>
      </c>
      <c r="BF844" s="5"/>
    </row>
    <row r="845" spans="7:58" x14ac:dyDescent="0.35">
      <c r="G845" s="79" t="s">
        <v>3</v>
      </c>
      <c r="H845" s="82" t="s">
        <v>108</v>
      </c>
      <c r="I845" s="79" t="s">
        <v>108</v>
      </c>
      <c r="J845" s="79" t="s">
        <v>108</v>
      </c>
      <c r="K845" s="79" t="s">
        <v>108</v>
      </c>
      <c r="L845" s="79" t="s">
        <v>108</v>
      </c>
      <c r="M845" s="2" t="s">
        <v>3</v>
      </c>
      <c r="N845" s="2">
        <v>4</v>
      </c>
      <c r="O845" s="6">
        <f t="shared" si="236"/>
        <v>6</v>
      </c>
      <c r="P845" s="2">
        <v>3</v>
      </c>
      <c r="Q845" s="2">
        <v>2</v>
      </c>
      <c r="R845" s="2">
        <v>1</v>
      </c>
      <c r="S845" s="2">
        <v>0</v>
      </c>
      <c r="T845" s="2">
        <v>0</v>
      </c>
      <c r="U845" s="2">
        <f t="shared" si="222"/>
        <v>5</v>
      </c>
      <c r="V845" s="2">
        <f t="shared" si="223"/>
        <v>1</v>
      </c>
      <c r="W845" s="2">
        <f t="shared" si="224"/>
        <v>0</v>
      </c>
      <c r="Y845" s="5"/>
      <c r="Z845" s="6">
        <f t="shared" si="237"/>
        <v>0</v>
      </c>
      <c r="AA845" s="2">
        <v>0</v>
      </c>
      <c r="AB845" s="2">
        <v>0</v>
      </c>
      <c r="AC845" s="2">
        <v>0</v>
      </c>
      <c r="AD845" s="2">
        <v>0</v>
      </c>
      <c r="AE845" s="2">
        <v>0</v>
      </c>
      <c r="AF845" s="2">
        <f t="shared" si="225"/>
        <v>0</v>
      </c>
      <c r="AG845" s="2">
        <f t="shared" si="226"/>
        <v>0</v>
      </c>
      <c r="AH845" s="2">
        <f t="shared" si="227"/>
        <v>0</v>
      </c>
      <c r="AJ845" s="5"/>
      <c r="AK845" s="2">
        <f t="shared" si="232"/>
        <v>1</v>
      </c>
      <c r="AL845" s="2">
        <v>1</v>
      </c>
      <c r="AM845" s="2">
        <v>0</v>
      </c>
      <c r="AN845" s="2">
        <v>0</v>
      </c>
      <c r="AO845" s="2">
        <v>0</v>
      </c>
      <c r="AP845" s="2">
        <v>0</v>
      </c>
      <c r="AQ845" s="2">
        <f t="shared" si="233"/>
        <v>1</v>
      </c>
      <c r="AR845" s="2">
        <f t="shared" si="234"/>
        <v>0</v>
      </c>
      <c r="AS845" s="2">
        <f t="shared" si="235"/>
        <v>0</v>
      </c>
      <c r="AV845" s="6">
        <f t="shared" si="228"/>
        <v>0</v>
      </c>
      <c r="AW845" s="2">
        <v>0</v>
      </c>
      <c r="AX845" s="2">
        <v>0</v>
      </c>
      <c r="AY845" s="2">
        <v>0</v>
      </c>
      <c r="AZ845" s="2">
        <v>0</v>
      </c>
      <c r="BA845" s="2">
        <v>0</v>
      </c>
      <c r="BB845" s="2">
        <f t="shared" si="229"/>
        <v>0</v>
      </c>
      <c r="BC845" s="2">
        <f t="shared" si="230"/>
        <v>0</v>
      </c>
      <c r="BD845" s="2">
        <f t="shared" si="231"/>
        <v>0</v>
      </c>
      <c r="BF845" s="5"/>
    </row>
    <row r="846" spans="7:58" x14ac:dyDescent="0.35">
      <c r="G846" s="79" t="s">
        <v>3</v>
      </c>
      <c r="H846" s="82" t="s">
        <v>108</v>
      </c>
      <c r="I846" s="79" t="s">
        <v>108</v>
      </c>
      <c r="J846" s="79" t="s">
        <v>108</v>
      </c>
      <c r="K846" s="79" t="s">
        <v>108</v>
      </c>
      <c r="L846" s="79" t="s">
        <v>108</v>
      </c>
      <c r="M846" s="2" t="s">
        <v>3</v>
      </c>
      <c r="N846" s="2">
        <v>5</v>
      </c>
      <c r="O846" s="6">
        <f t="shared" ref="O846:O871" si="238">SUM(U846:W846)</f>
        <v>6</v>
      </c>
      <c r="P846" s="2">
        <v>2</v>
      </c>
      <c r="Q846" s="2">
        <v>2</v>
      </c>
      <c r="R846" s="2">
        <v>2</v>
      </c>
      <c r="S846" s="2">
        <v>0</v>
      </c>
      <c r="T846" s="2">
        <v>0</v>
      </c>
      <c r="U846" s="2">
        <f t="shared" si="222"/>
        <v>4</v>
      </c>
      <c r="V846" s="2">
        <f t="shared" si="223"/>
        <v>2</v>
      </c>
      <c r="W846" s="2">
        <f t="shared" si="224"/>
        <v>0</v>
      </c>
      <c r="Y846" s="5"/>
      <c r="Z846" s="6">
        <f t="shared" ref="Z846:Z871" si="239">SUM(AF846:AH846)</f>
        <v>0</v>
      </c>
      <c r="AA846" s="2">
        <v>0</v>
      </c>
      <c r="AB846" s="2">
        <v>0</v>
      </c>
      <c r="AC846" s="2">
        <v>0</v>
      </c>
      <c r="AD846" s="2">
        <v>0</v>
      </c>
      <c r="AE846" s="2">
        <v>0</v>
      </c>
      <c r="AF846" s="2">
        <f t="shared" si="225"/>
        <v>0</v>
      </c>
      <c r="AG846" s="2">
        <f t="shared" si="226"/>
        <v>0</v>
      </c>
      <c r="AH846" s="2">
        <f t="shared" si="227"/>
        <v>0</v>
      </c>
      <c r="AJ846" s="5"/>
      <c r="AK846" s="2">
        <f t="shared" si="232"/>
        <v>1</v>
      </c>
      <c r="AL846" s="2">
        <v>1</v>
      </c>
      <c r="AM846" s="2">
        <v>0</v>
      </c>
      <c r="AN846" s="2">
        <v>0</v>
      </c>
      <c r="AO846" s="2">
        <v>0</v>
      </c>
      <c r="AP846" s="2">
        <v>0</v>
      </c>
      <c r="AQ846" s="2">
        <f t="shared" si="233"/>
        <v>1</v>
      </c>
      <c r="AR846" s="2">
        <f t="shared" si="234"/>
        <v>0</v>
      </c>
      <c r="AS846" s="2">
        <f t="shared" si="235"/>
        <v>0</v>
      </c>
      <c r="AV846" s="6">
        <f t="shared" si="228"/>
        <v>0</v>
      </c>
      <c r="AW846" s="2">
        <v>0</v>
      </c>
      <c r="AX846" s="2">
        <v>0</v>
      </c>
      <c r="AY846" s="2">
        <v>0</v>
      </c>
      <c r="AZ846" s="2">
        <v>0</v>
      </c>
      <c r="BA846" s="2">
        <v>0</v>
      </c>
      <c r="BB846" s="2">
        <f t="shared" si="229"/>
        <v>0</v>
      </c>
      <c r="BC846" s="2">
        <f t="shared" si="230"/>
        <v>0</v>
      </c>
      <c r="BD846" s="2">
        <f t="shared" si="231"/>
        <v>0</v>
      </c>
      <c r="BF846" s="5"/>
    </row>
    <row r="847" spans="7:58" x14ac:dyDescent="0.35">
      <c r="G847" s="79" t="s">
        <v>3</v>
      </c>
      <c r="H847" s="82" t="s">
        <v>108</v>
      </c>
      <c r="I847" s="79" t="s">
        <v>108</v>
      </c>
      <c r="J847" s="79" t="s">
        <v>108</v>
      </c>
      <c r="K847" s="79" t="s">
        <v>108</v>
      </c>
      <c r="L847" s="79" t="s">
        <v>108</v>
      </c>
      <c r="M847" s="2" t="s">
        <v>3</v>
      </c>
      <c r="N847" s="2">
        <v>6</v>
      </c>
      <c r="O847" s="6">
        <f t="shared" si="238"/>
        <v>6</v>
      </c>
      <c r="P847" s="2">
        <v>2</v>
      </c>
      <c r="Q847" s="2">
        <v>1</v>
      </c>
      <c r="R847" s="2">
        <v>1</v>
      </c>
      <c r="S847" s="2">
        <v>1</v>
      </c>
      <c r="T847" s="2">
        <v>1</v>
      </c>
      <c r="U847" s="2">
        <f t="shared" si="222"/>
        <v>3</v>
      </c>
      <c r="V847" s="2">
        <f t="shared" si="223"/>
        <v>1</v>
      </c>
      <c r="W847" s="2">
        <f t="shared" si="224"/>
        <v>2</v>
      </c>
      <c r="Y847" s="5"/>
      <c r="Z847" s="6">
        <f t="shared" si="239"/>
        <v>0</v>
      </c>
      <c r="AA847" s="2">
        <v>0</v>
      </c>
      <c r="AB847" s="2">
        <v>0</v>
      </c>
      <c r="AC847" s="2">
        <v>0</v>
      </c>
      <c r="AD847" s="2">
        <v>0</v>
      </c>
      <c r="AE847" s="2">
        <v>0</v>
      </c>
      <c r="AF847" s="2">
        <f t="shared" si="225"/>
        <v>0</v>
      </c>
      <c r="AG847" s="2">
        <f t="shared" si="226"/>
        <v>0</v>
      </c>
      <c r="AH847" s="2">
        <f t="shared" si="227"/>
        <v>0</v>
      </c>
      <c r="AJ847" s="5"/>
      <c r="AK847" s="2">
        <f t="shared" si="232"/>
        <v>1</v>
      </c>
      <c r="AL847" s="2">
        <v>1</v>
      </c>
      <c r="AM847" s="2">
        <v>0</v>
      </c>
      <c r="AN847" s="2">
        <v>0</v>
      </c>
      <c r="AO847" s="2">
        <v>0</v>
      </c>
      <c r="AP847" s="2">
        <v>0</v>
      </c>
      <c r="AQ847" s="2">
        <f t="shared" si="233"/>
        <v>1</v>
      </c>
      <c r="AR847" s="2">
        <f t="shared" si="234"/>
        <v>0</v>
      </c>
      <c r="AS847" s="2">
        <f t="shared" si="235"/>
        <v>0</v>
      </c>
      <c r="AV847" s="6">
        <f t="shared" si="228"/>
        <v>0</v>
      </c>
      <c r="AW847" s="2">
        <v>0</v>
      </c>
      <c r="AX847" s="2">
        <v>0</v>
      </c>
      <c r="AY847" s="2">
        <v>0</v>
      </c>
      <c r="AZ847" s="2">
        <v>0</v>
      </c>
      <c r="BA847" s="2">
        <v>0</v>
      </c>
      <c r="BB847" s="2">
        <f t="shared" si="229"/>
        <v>0</v>
      </c>
      <c r="BC847" s="2">
        <f t="shared" si="230"/>
        <v>0</v>
      </c>
      <c r="BD847" s="2">
        <f t="shared" si="231"/>
        <v>0</v>
      </c>
      <c r="BF847" s="5"/>
    </row>
    <row r="848" spans="7:58" x14ac:dyDescent="0.35">
      <c r="G848" s="79" t="s">
        <v>3</v>
      </c>
      <c r="H848" s="82" t="s">
        <v>108</v>
      </c>
      <c r="I848" s="79" t="s">
        <v>108</v>
      </c>
      <c r="J848" s="79" t="s">
        <v>108</v>
      </c>
      <c r="K848" s="79" t="s">
        <v>108</v>
      </c>
      <c r="L848" s="79" t="s">
        <v>108</v>
      </c>
      <c r="M848" s="2" t="s">
        <v>3</v>
      </c>
      <c r="N848" s="2">
        <v>7</v>
      </c>
      <c r="O848" s="6">
        <f t="shared" si="238"/>
        <v>6</v>
      </c>
      <c r="P848" s="2">
        <v>3</v>
      </c>
      <c r="Q848" s="2">
        <v>0</v>
      </c>
      <c r="R848" s="2">
        <v>2</v>
      </c>
      <c r="S848" s="2">
        <v>1</v>
      </c>
      <c r="T848" s="2">
        <v>0</v>
      </c>
      <c r="U848" s="2">
        <f t="shared" si="222"/>
        <v>3</v>
      </c>
      <c r="V848" s="2">
        <f t="shared" si="223"/>
        <v>2</v>
      </c>
      <c r="W848" s="2">
        <f t="shared" si="224"/>
        <v>1</v>
      </c>
      <c r="Y848" s="5"/>
      <c r="Z848" s="6">
        <f t="shared" si="239"/>
        <v>0</v>
      </c>
      <c r="AA848" s="2">
        <v>0</v>
      </c>
      <c r="AB848" s="2">
        <v>0</v>
      </c>
      <c r="AC848" s="2">
        <v>0</v>
      </c>
      <c r="AD848" s="2">
        <v>0</v>
      </c>
      <c r="AE848" s="2">
        <v>0</v>
      </c>
      <c r="AF848" s="2">
        <f t="shared" si="225"/>
        <v>0</v>
      </c>
      <c r="AG848" s="2">
        <f t="shared" si="226"/>
        <v>0</v>
      </c>
      <c r="AH848" s="2">
        <f t="shared" si="227"/>
        <v>0</v>
      </c>
      <c r="AJ848" s="5"/>
      <c r="AK848" s="2">
        <f t="shared" si="232"/>
        <v>1</v>
      </c>
      <c r="AL848" s="2">
        <v>1</v>
      </c>
      <c r="AM848" s="2">
        <v>0</v>
      </c>
      <c r="AN848" s="2">
        <v>0</v>
      </c>
      <c r="AO848" s="2">
        <v>0</v>
      </c>
      <c r="AP848" s="2">
        <v>0</v>
      </c>
      <c r="AQ848" s="2">
        <f t="shared" si="233"/>
        <v>1</v>
      </c>
      <c r="AR848" s="2">
        <f t="shared" si="234"/>
        <v>0</v>
      </c>
      <c r="AS848" s="2">
        <f t="shared" si="235"/>
        <v>0</v>
      </c>
      <c r="AV848" s="6">
        <f t="shared" si="228"/>
        <v>0</v>
      </c>
      <c r="AW848" s="2">
        <v>0</v>
      </c>
      <c r="AX848" s="2">
        <v>0</v>
      </c>
      <c r="AY848" s="2">
        <v>0</v>
      </c>
      <c r="AZ848" s="2">
        <v>0</v>
      </c>
      <c r="BA848" s="2">
        <v>0</v>
      </c>
      <c r="BB848" s="2">
        <f t="shared" si="229"/>
        <v>0</v>
      </c>
      <c r="BC848" s="2">
        <f t="shared" si="230"/>
        <v>0</v>
      </c>
      <c r="BD848" s="2">
        <f t="shared" si="231"/>
        <v>0</v>
      </c>
      <c r="BF848" s="5"/>
    </row>
    <row r="849" spans="7:58" x14ac:dyDescent="0.35">
      <c r="G849" s="79" t="s">
        <v>3</v>
      </c>
      <c r="H849" s="82" t="s">
        <v>108</v>
      </c>
      <c r="I849" s="79" t="s">
        <v>108</v>
      </c>
      <c r="J849" s="79" t="s">
        <v>108</v>
      </c>
      <c r="K849" s="79" t="s">
        <v>108</v>
      </c>
      <c r="L849" s="79" t="s">
        <v>108</v>
      </c>
      <c r="M849" s="2" t="s">
        <v>3</v>
      </c>
      <c r="N849" s="2">
        <v>8</v>
      </c>
      <c r="O849" s="6">
        <f t="shared" si="238"/>
        <v>6</v>
      </c>
      <c r="P849" s="2">
        <v>2</v>
      </c>
      <c r="Q849" s="2">
        <v>1</v>
      </c>
      <c r="R849" s="2">
        <v>3</v>
      </c>
      <c r="S849" s="2">
        <v>0</v>
      </c>
      <c r="T849" s="2">
        <v>0</v>
      </c>
      <c r="U849" s="2">
        <f t="shared" si="222"/>
        <v>3</v>
      </c>
      <c r="V849" s="2">
        <f t="shared" si="223"/>
        <v>3</v>
      </c>
      <c r="W849" s="2">
        <f t="shared" si="224"/>
        <v>0</v>
      </c>
      <c r="Y849" s="5"/>
      <c r="Z849" s="6">
        <f t="shared" si="239"/>
        <v>0</v>
      </c>
      <c r="AA849" s="2">
        <v>0</v>
      </c>
      <c r="AB849" s="2">
        <v>0</v>
      </c>
      <c r="AC849" s="2">
        <v>0</v>
      </c>
      <c r="AD849" s="2">
        <v>0</v>
      </c>
      <c r="AE849" s="2">
        <v>0</v>
      </c>
      <c r="AF849" s="2">
        <f t="shared" si="225"/>
        <v>0</v>
      </c>
      <c r="AG849" s="2">
        <f t="shared" si="226"/>
        <v>0</v>
      </c>
      <c r="AH849" s="2">
        <f t="shared" si="227"/>
        <v>0</v>
      </c>
      <c r="AJ849" s="5"/>
      <c r="AK849" s="2">
        <f t="shared" si="232"/>
        <v>1</v>
      </c>
      <c r="AL849" s="2">
        <v>1</v>
      </c>
      <c r="AM849" s="2">
        <v>0</v>
      </c>
      <c r="AN849" s="2">
        <v>0</v>
      </c>
      <c r="AO849" s="2">
        <v>0</v>
      </c>
      <c r="AP849" s="2">
        <v>0</v>
      </c>
      <c r="AQ849" s="2">
        <f t="shared" si="233"/>
        <v>1</v>
      </c>
      <c r="AR849" s="2">
        <f t="shared" si="234"/>
        <v>0</v>
      </c>
      <c r="AS849" s="2">
        <f t="shared" si="235"/>
        <v>0</v>
      </c>
      <c r="AV849" s="6">
        <f t="shared" si="228"/>
        <v>0</v>
      </c>
      <c r="AW849" s="2">
        <v>0</v>
      </c>
      <c r="AX849" s="2">
        <v>0</v>
      </c>
      <c r="AY849" s="2">
        <v>0</v>
      </c>
      <c r="AZ849" s="2">
        <v>0</v>
      </c>
      <c r="BA849" s="2">
        <v>0</v>
      </c>
      <c r="BB849" s="2">
        <f t="shared" si="229"/>
        <v>0</v>
      </c>
      <c r="BC849" s="2">
        <f t="shared" si="230"/>
        <v>0</v>
      </c>
      <c r="BD849" s="2">
        <f t="shared" si="231"/>
        <v>0</v>
      </c>
      <c r="BF849" s="5"/>
    </row>
    <row r="850" spans="7:58" x14ac:dyDescent="0.35">
      <c r="G850" s="79" t="s">
        <v>3</v>
      </c>
      <c r="H850" s="82" t="s">
        <v>108</v>
      </c>
      <c r="I850" s="79" t="s">
        <v>108</v>
      </c>
      <c r="J850" s="79" t="s">
        <v>108</v>
      </c>
      <c r="K850" s="79" t="s">
        <v>108</v>
      </c>
      <c r="L850" s="79" t="s">
        <v>108</v>
      </c>
      <c r="M850" s="2" t="s">
        <v>3</v>
      </c>
      <c r="N850" s="2">
        <v>9</v>
      </c>
      <c r="O850" s="6">
        <f t="shared" si="238"/>
        <v>6</v>
      </c>
      <c r="P850" s="2">
        <v>2</v>
      </c>
      <c r="Q850" s="2">
        <v>1</v>
      </c>
      <c r="R850" s="2">
        <v>1</v>
      </c>
      <c r="S850" s="2">
        <v>1</v>
      </c>
      <c r="T850" s="2">
        <v>1</v>
      </c>
      <c r="U850" s="2">
        <f t="shared" si="222"/>
        <v>3</v>
      </c>
      <c r="V850" s="2">
        <f t="shared" si="223"/>
        <v>1</v>
      </c>
      <c r="W850" s="2">
        <f t="shared" si="224"/>
        <v>2</v>
      </c>
      <c r="Y850" s="5"/>
      <c r="Z850" s="6">
        <f t="shared" si="239"/>
        <v>0</v>
      </c>
      <c r="AA850" s="2">
        <v>0</v>
      </c>
      <c r="AB850" s="2">
        <v>0</v>
      </c>
      <c r="AC850" s="2">
        <v>0</v>
      </c>
      <c r="AD850" s="2">
        <v>0</v>
      </c>
      <c r="AE850" s="2">
        <v>0</v>
      </c>
      <c r="AF850" s="2">
        <f t="shared" si="225"/>
        <v>0</v>
      </c>
      <c r="AG850" s="2">
        <f t="shared" si="226"/>
        <v>0</v>
      </c>
      <c r="AH850" s="2">
        <f t="shared" si="227"/>
        <v>0</v>
      </c>
      <c r="AJ850" s="5"/>
      <c r="AK850" s="2">
        <f t="shared" si="232"/>
        <v>1</v>
      </c>
      <c r="AL850" s="2">
        <v>1</v>
      </c>
      <c r="AM850" s="2">
        <v>0</v>
      </c>
      <c r="AN850" s="2">
        <v>0</v>
      </c>
      <c r="AO850" s="2">
        <v>0</v>
      </c>
      <c r="AP850" s="2">
        <v>0</v>
      </c>
      <c r="AQ850" s="2">
        <f t="shared" si="233"/>
        <v>1</v>
      </c>
      <c r="AR850" s="2">
        <f t="shared" si="234"/>
        <v>0</v>
      </c>
      <c r="AS850" s="2">
        <f t="shared" si="235"/>
        <v>0</v>
      </c>
      <c r="AV850" s="6">
        <f t="shared" si="228"/>
        <v>0</v>
      </c>
      <c r="AW850" s="2">
        <v>0</v>
      </c>
      <c r="AX850" s="2">
        <v>0</v>
      </c>
      <c r="AY850" s="2">
        <v>0</v>
      </c>
      <c r="AZ850" s="2">
        <v>0</v>
      </c>
      <c r="BA850" s="2">
        <v>0</v>
      </c>
      <c r="BB850" s="2">
        <f t="shared" si="229"/>
        <v>0</v>
      </c>
      <c r="BC850" s="2">
        <f t="shared" si="230"/>
        <v>0</v>
      </c>
      <c r="BD850" s="2">
        <f t="shared" si="231"/>
        <v>0</v>
      </c>
      <c r="BF850" s="5"/>
    </row>
    <row r="851" spans="7:58" x14ac:dyDescent="0.35">
      <c r="G851" s="79" t="s">
        <v>3</v>
      </c>
      <c r="H851" s="82" t="s">
        <v>108</v>
      </c>
      <c r="I851" s="79" t="s">
        <v>108</v>
      </c>
      <c r="J851" s="79" t="s">
        <v>108</v>
      </c>
      <c r="K851" s="79" t="s">
        <v>108</v>
      </c>
      <c r="L851" s="79" t="s">
        <v>108</v>
      </c>
      <c r="M851" s="2" t="s">
        <v>67</v>
      </c>
      <c r="N851" s="2">
        <v>10</v>
      </c>
      <c r="O851" s="6">
        <f t="shared" si="238"/>
        <v>6</v>
      </c>
      <c r="P851" s="2">
        <v>2</v>
      </c>
      <c r="Q851" s="2">
        <v>3</v>
      </c>
      <c r="R851" s="2">
        <v>1</v>
      </c>
      <c r="S851" s="2">
        <v>0</v>
      </c>
      <c r="T851" s="2">
        <v>0</v>
      </c>
      <c r="U851" s="2">
        <f t="shared" si="222"/>
        <v>5</v>
      </c>
      <c r="V851" s="2">
        <f t="shared" si="223"/>
        <v>1</v>
      </c>
      <c r="W851" s="2">
        <f t="shared" si="224"/>
        <v>0</v>
      </c>
      <c r="Y851" s="5"/>
      <c r="Z851" s="6">
        <f t="shared" si="239"/>
        <v>0</v>
      </c>
      <c r="AA851" s="2">
        <v>0</v>
      </c>
      <c r="AB851" s="2">
        <v>0</v>
      </c>
      <c r="AC851" s="2">
        <v>0</v>
      </c>
      <c r="AD851" s="2">
        <v>0</v>
      </c>
      <c r="AE851" s="2">
        <v>0</v>
      </c>
      <c r="AF851" s="2">
        <f t="shared" si="225"/>
        <v>0</v>
      </c>
      <c r="AG851" s="2">
        <f t="shared" si="226"/>
        <v>0</v>
      </c>
      <c r="AH851" s="2">
        <f t="shared" si="227"/>
        <v>0</v>
      </c>
      <c r="AJ851" s="5"/>
      <c r="AK851" s="2">
        <f t="shared" si="232"/>
        <v>1</v>
      </c>
      <c r="AL851" s="2">
        <v>1</v>
      </c>
      <c r="AM851" s="2">
        <v>0</v>
      </c>
      <c r="AN851" s="2">
        <v>0</v>
      </c>
      <c r="AO851" s="2">
        <v>0</v>
      </c>
      <c r="AP851" s="2">
        <v>0</v>
      </c>
      <c r="AQ851" s="2">
        <f t="shared" si="233"/>
        <v>1</v>
      </c>
      <c r="AR851" s="2">
        <f t="shared" si="234"/>
        <v>0</v>
      </c>
      <c r="AS851" s="2">
        <f t="shared" si="235"/>
        <v>0</v>
      </c>
      <c r="AV851" s="6">
        <f t="shared" si="228"/>
        <v>0</v>
      </c>
      <c r="AW851" s="2">
        <v>0</v>
      </c>
      <c r="AX851" s="2">
        <v>0</v>
      </c>
      <c r="AY851" s="2">
        <v>0</v>
      </c>
      <c r="AZ851" s="2">
        <v>0</v>
      </c>
      <c r="BA851" s="2">
        <v>0</v>
      </c>
      <c r="BB851" s="2">
        <f t="shared" si="229"/>
        <v>0</v>
      </c>
      <c r="BC851" s="2">
        <f t="shared" si="230"/>
        <v>0</v>
      </c>
      <c r="BD851" s="2">
        <f t="shared" si="231"/>
        <v>0</v>
      </c>
      <c r="BF851" s="5"/>
    </row>
    <row r="852" spans="7:58" x14ac:dyDescent="0.35">
      <c r="G852" s="79" t="s">
        <v>3</v>
      </c>
      <c r="H852" s="82" t="s">
        <v>108</v>
      </c>
      <c r="I852" s="79" t="s">
        <v>108</v>
      </c>
      <c r="J852" s="79" t="s">
        <v>108</v>
      </c>
      <c r="K852" s="79" t="s">
        <v>108</v>
      </c>
      <c r="L852" s="79" t="s">
        <v>108</v>
      </c>
      <c r="M852" s="2" t="s">
        <v>67</v>
      </c>
      <c r="N852" s="2">
        <v>11</v>
      </c>
      <c r="O852" s="6">
        <f t="shared" si="238"/>
        <v>6</v>
      </c>
      <c r="P852" s="2">
        <v>1</v>
      </c>
      <c r="Q852" s="2">
        <v>4</v>
      </c>
      <c r="R852" s="2">
        <v>1</v>
      </c>
      <c r="S852" s="2">
        <v>0</v>
      </c>
      <c r="T852" s="2">
        <v>0</v>
      </c>
      <c r="U852" s="2">
        <f t="shared" si="222"/>
        <v>5</v>
      </c>
      <c r="V852" s="2">
        <f t="shared" si="223"/>
        <v>1</v>
      </c>
      <c r="W852" s="2">
        <f t="shared" si="224"/>
        <v>0</v>
      </c>
      <c r="Y852" s="5"/>
      <c r="Z852" s="6">
        <f t="shared" si="239"/>
        <v>0</v>
      </c>
      <c r="AA852" s="2">
        <v>0</v>
      </c>
      <c r="AB852" s="2">
        <v>0</v>
      </c>
      <c r="AC852" s="2">
        <v>0</v>
      </c>
      <c r="AD852" s="2">
        <v>0</v>
      </c>
      <c r="AE852" s="2">
        <v>0</v>
      </c>
      <c r="AF852" s="2">
        <f t="shared" si="225"/>
        <v>0</v>
      </c>
      <c r="AG852" s="2">
        <f t="shared" si="226"/>
        <v>0</v>
      </c>
      <c r="AH852" s="2">
        <f t="shared" si="227"/>
        <v>0</v>
      </c>
      <c r="AJ852" s="5"/>
      <c r="AK852" s="2">
        <f t="shared" si="232"/>
        <v>1</v>
      </c>
      <c r="AL852" s="2">
        <v>0</v>
      </c>
      <c r="AM852" s="2">
        <v>1</v>
      </c>
      <c r="AN852" s="2">
        <v>0</v>
      </c>
      <c r="AO852" s="2">
        <v>0</v>
      </c>
      <c r="AP852" s="2">
        <v>0</v>
      </c>
      <c r="AQ852" s="2">
        <f t="shared" si="233"/>
        <v>1</v>
      </c>
      <c r="AR852" s="2">
        <f t="shared" si="234"/>
        <v>0</v>
      </c>
      <c r="AS852" s="2">
        <f t="shared" si="235"/>
        <v>0</v>
      </c>
      <c r="AV852" s="6">
        <f t="shared" si="228"/>
        <v>0</v>
      </c>
      <c r="AW852" s="2">
        <v>0</v>
      </c>
      <c r="AX852" s="2">
        <v>0</v>
      </c>
      <c r="AY852" s="2">
        <v>0</v>
      </c>
      <c r="AZ852" s="2">
        <v>0</v>
      </c>
      <c r="BA852" s="2">
        <v>0</v>
      </c>
      <c r="BB852" s="2">
        <f t="shared" si="229"/>
        <v>0</v>
      </c>
      <c r="BC852" s="2">
        <f t="shared" si="230"/>
        <v>0</v>
      </c>
      <c r="BD852" s="2">
        <f t="shared" si="231"/>
        <v>0</v>
      </c>
      <c r="BF852" s="5"/>
    </row>
    <row r="853" spans="7:58" x14ac:dyDescent="0.35">
      <c r="G853" s="79" t="s">
        <v>3</v>
      </c>
      <c r="H853" s="82" t="s">
        <v>108</v>
      </c>
      <c r="I853" s="79" t="s">
        <v>108</v>
      </c>
      <c r="J853" s="79" t="s">
        <v>108</v>
      </c>
      <c r="K853" s="79" t="s">
        <v>108</v>
      </c>
      <c r="L853" s="79" t="s">
        <v>108</v>
      </c>
      <c r="M853" s="2" t="s">
        <v>67</v>
      </c>
      <c r="N853" s="2">
        <v>12</v>
      </c>
      <c r="O853" s="6">
        <f t="shared" si="238"/>
        <v>6</v>
      </c>
      <c r="P853" s="2">
        <v>1</v>
      </c>
      <c r="Q853" s="2">
        <v>3</v>
      </c>
      <c r="R853" s="2">
        <v>2</v>
      </c>
      <c r="S853" s="2">
        <v>0</v>
      </c>
      <c r="T853" s="2">
        <v>0</v>
      </c>
      <c r="U853" s="2">
        <f t="shared" si="222"/>
        <v>4</v>
      </c>
      <c r="V853" s="2">
        <f t="shared" si="223"/>
        <v>2</v>
      </c>
      <c r="W853" s="2">
        <f t="shared" si="224"/>
        <v>0</v>
      </c>
      <c r="Y853" s="5"/>
      <c r="Z853" s="6">
        <f t="shared" si="239"/>
        <v>0</v>
      </c>
      <c r="AA853" s="2">
        <v>0</v>
      </c>
      <c r="AB853" s="2">
        <v>0</v>
      </c>
      <c r="AC853" s="2">
        <v>0</v>
      </c>
      <c r="AD853" s="2">
        <v>0</v>
      </c>
      <c r="AE853" s="2">
        <v>0</v>
      </c>
      <c r="AF853" s="2">
        <f t="shared" si="225"/>
        <v>0</v>
      </c>
      <c r="AG853" s="2">
        <f t="shared" si="226"/>
        <v>0</v>
      </c>
      <c r="AH853" s="2">
        <f t="shared" si="227"/>
        <v>0</v>
      </c>
      <c r="AJ853" s="5"/>
      <c r="AK853" s="2">
        <f t="shared" si="232"/>
        <v>1</v>
      </c>
      <c r="AL853" s="2">
        <v>0</v>
      </c>
      <c r="AM853" s="2">
        <v>1</v>
      </c>
      <c r="AN853" s="2">
        <v>0</v>
      </c>
      <c r="AO853" s="2">
        <v>0</v>
      </c>
      <c r="AP853" s="2">
        <v>0</v>
      </c>
      <c r="AQ853" s="2">
        <f t="shared" si="233"/>
        <v>1</v>
      </c>
      <c r="AR853" s="2">
        <f t="shared" si="234"/>
        <v>0</v>
      </c>
      <c r="AS853" s="2">
        <f t="shared" si="235"/>
        <v>0</v>
      </c>
      <c r="AV853" s="6">
        <f t="shared" si="228"/>
        <v>0</v>
      </c>
      <c r="AW853" s="2">
        <v>0</v>
      </c>
      <c r="AX853" s="2">
        <v>0</v>
      </c>
      <c r="AY853" s="2">
        <v>0</v>
      </c>
      <c r="AZ853" s="2">
        <v>0</v>
      </c>
      <c r="BA853" s="2">
        <v>0</v>
      </c>
      <c r="BB853" s="2">
        <f t="shared" si="229"/>
        <v>0</v>
      </c>
      <c r="BC853" s="2">
        <f t="shared" si="230"/>
        <v>0</v>
      </c>
      <c r="BD853" s="2">
        <f t="shared" si="231"/>
        <v>0</v>
      </c>
      <c r="BF853" s="5"/>
    </row>
    <row r="854" spans="7:58" x14ac:dyDescent="0.35">
      <c r="G854" s="79" t="s">
        <v>3</v>
      </c>
      <c r="H854" s="82" t="s">
        <v>108</v>
      </c>
      <c r="I854" s="79" t="s">
        <v>108</v>
      </c>
      <c r="J854" s="79" t="s">
        <v>108</v>
      </c>
      <c r="K854" s="79" t="s">
        <v>108</v>
      </c>
      <c r="L854" s="79" t="s">
        <v>108</v>
      </c>
      <c r="M854" s="2" t="s">
        <v>67</v>
      </c>
      <c r="N854" s="2">
        <v>13</v>
      </c>
      <c r="O854" s="6">
        <f t="shared" si="238"/>
        <v>6</v>
      </c>
      <c r="P854" s="2">
        <v>2</v>
      </c>
      <c r="Q854" s="2">
        <v>2</v>
      </c>
      <c r="R854" s="2">
        <v>1</v>
      </c>
      <c r="S854" s="2">
        <v>1</v>
      </c>
      <c r="T854" s="2">
        <v>0</v>
      </c>
      <c r="U854" s="2">
        <f t="shared" si="222"/>
        <v>4</v>
      </c>
      <c r="V854" s="2">
        <f t="shared" si="223"/>
        <v>1</v>
      </c>
      <c r="W854" s="2">
        <f t="shared" si="224"/>
        <v>1</v>
      </c>
      <c r="Y854" s="5"/>
      <c r="Z854" s="6">
        <f t="shared" si="239"/>
        <v>0</v>
      </c>
      <c r="AA854" s="2">
        <v>0</v>
      </c>
      <c r="AB854" s="2">
        <v>0</v>
      </c>
      <c r="AC854" s="2">
        <v>0</v>
      </c>
      <c r="AD854" s="2">
        <v>0</v>
      </c>
      <c r="AE854" s="2">
        <v>0</v>
      </c>
      <c r="AF854" s="2">
        <f t="shared" si="225"/>
        <v>0</v>
      </c>
      <c r="AG854" s="2">
        <f t="shared" si="226"/>
        <v>0</v>
      </c>
      <c r="AH854" s="2">
        <f t="shared" si="227"/>
        <v>0</v>
      </c>
      <c r="AJ854" s="5"/>
      <c r="AK854" s="2">
        <f t="shared" si="232"/>
        <v>1</v>
      </c>
      <c r="AL854" s="2">
        <v>0</v>
      </c>
      <c r="AM854" s="2">
        <v>1</v>
      </c>
      <c r="AN854" s="2">
        <v>0</v>
      </c>
      <c r="AO854" s="2">
        <v>0</v>
      </c>
      <c r="AP854" s="2">
        <v>0</v>
      </c>
      <c r="AQ854" s="2">
        <f t="shared" si="233"/>
        <v>1</v>
      </c>
      <c r="AR854" s="2">
        <f t="shared" si="234"/>
        <v>0</v>
      </c>
      <c r="AS854" s="2">
        <f t="shared" si="235"/>
        <v>0</v>
      </c>
      <c r="AV854" s="6">
        <f t="shared" si="228"/>
        <v>0</v>
      </c>
      <c r="AW854" s="2">
        <v>0</v>
      </c>
      <c r="AX854" s="2">
        <v>0</v>
      </c>
      <c r="AY854" s="2">
        <v>0</v>
      </c>
      <c r="AZ854" s="2">
        <v>0</v>
      </c>
      <c r="BA854" s="2">
        <v>0</v>
      </c>
      <c r="BB854" s="2">
        <f t="shared" si="229"/>
        <v>0</v>
      </c>
      <c r="BC854" s="2">
        <f t="shared" si="230"/>
        <v>0</v>
      </c>
      <c r="BD854" s="2">
        <f t="shared" si="231"/>
        <v>0</v>
      </c>
      <c r="BF854" s="5"/>
    </row>
    <row r="855" spans="7:58" x14ac:dyDescent="0.35">
      <c r="G855" s="79" t="s">
        <v>3</v>
      </c>
      <c r="H855" s="82" t="s">
        <v>108</v>
      </c>
      <c r="I855" s="79" t="s">
        <v>108</v>
      </c>
      <c r="J855" s="79" t="s">
        <v>108</v>
      </c>
      <c r="K855" s="79" t="s">
        <v>108</v>
      </c>
      <c r="L855" s="79" t="s">
        <v>108</v>
      </c>
      <c r="M855" s="2" t="s">
        <v>67</v>
      </c>
      <c r="N855" s="2">
        <v>14</v>
      </c>
      <c r="O855" s="6">
        <f t="shared" si="238"/>
        <v>6</v>
      </c>
      <c r="P855" s="2">
        <v>2</v>
      </c>
      <c r="Q855" s="2">
        <v>1</v>
      </c>
      <c r="R855" s="2">
        <v>1</v>
      </c>
      <c r="S855" s="2">
        <v>1</v>
      </c>
      <c r="T855" s="2">
        <v>1</v>
      </c>
      <c r="U855" s="2">
        <f t="shared" si="222"/>
        <v>3</v>
      </c>
      <c r="V855" s="2">
        <f t="shared" si="223"/>
        <v>1</v>
      </c>
      <c r="W855" s="2">
        <f t="shared" si="224"/>
        <v>2</v>
      </c>
      <c r="Y855" s="5"/>
      <c r="Z855" s="6">
        <f t="shared" si="239"/>
        <v>0</v>
      </c>
      <c r="AA855" s="2">
        <v>0</v>
      </c>
      <c r="AB855" s="2">
        <v>0</v>
      </c>
      <c r="AC855" s="2">
        <v>0</v>
      </c>
      <c r="AD855" s="2">
        <v>0</v>
      </c>
      <c r="AE855" s="2">
        <v>0</v>
      </c>
      <c r="AF855" s="2">
        <f t="shared" si="225"/>
        <v>0</v>
      </c>
      <c r="AG855" s="2">
        <f t="shared" si="226"/>
        <v>0</v>
      </c>
      <c r="AH855" s="2">
        <f t="shared" si="227"/>
        <v>0</v>
      </c>
      <c r="AJ855" s="5"/>
      <c r="AK855" s="2">
        <f t="shared" si="232"/>
        <v>1</v>
      </c>
      <c r="AL855" s="2">
        <v>0</v>
      </c>
      <c r="AM855" s="2">
        <v>1</v>
      </c>
      <c r="AN855" s="2">
        <v>0</v>
      </c>
      <c r="AO855" s="2">
        <v>0</v>
      </c>
      <c r="AP855" s="2">
        <v>0</v>
      </c>
      <c r="AQ855" s="2">
        <f t="shared" si="233"/>
        <v>1</v>
      </c>
      <c r="AR855" s="2">
        <f t="shared" si="234"/>
        <v>0</v>
      </c>
      <c r="AS855" s="2">
        <f t="shared" si="235"/>
        <v>0</v>
      </c>
      <c r="AV855" s="6">
        <f t="shared" si="228"/>
        <v>0</v>
      </c>
      <c r="AW855" s="2">
        <v>0</v>
      </c>
      <c r="AX855" s="2">
        <v>0</v>
      </c>
      <c r="AY855" s="2">
        <v>0</v>
      </c>
      <c r="AZ855" s="2">
        <v>0</v>
      </c>
      <c r="BA855" s="2">
        <v>0</v>
      </c>
      <c r="BB855" s="2">
        <f t="shared" si="229"/>
        <v>0</v>
      </c>
      <c r="BC855" s="2">
        <f t="shared" si="230"/>
        <v>0</v>
      </c>
      <c r="BD855" s="2">
        <f t="shared" si="231"/>
        <v>0</v>
      </c>
      <c r="BF855" s="5"/>
    </row>
    <row r="856" spans="7:58" x14ac:dyDescent="0.35">
      <c r="G856" s="79" t="s">
        <v>3</v>
      </c>
      <c r="H856" s="82" t="s">
        <v>108</v>
      </c>
      <c r="I856" s="79" t="s">
        <v>108</v>
      </c>
      <c r="J856" s="79" t="s">
        <v>108</v>
      </c>
      <c r="K856" s="79" t="s">
        <v>108</v>
      </c>
      <c r="L856" s="79" t="s">
        <v>108</v>
      </c>
      <c r="M856" s="2" t="s">
        <v>67</v>
      </c>
      <c r="N856" s="2">
        <v>15</v>
      </c>
      <c r="O856" s="6">
        <f t="shared" si="238"/>
        <v>6</v>
      </c>
      <c r="P856" s="2">
        <v>3</v>
      </c>
      <c r="Q856" s="2">
        <v>1</v>
      </c>
      <c r="R856" s="2">
        <v>2</v>
      </c>
      <c r="S856" s="2">
        <v>0</v>
      </c>
      <c r="T856" s="2">
        <v>0</v>
      </c>
      <c r="U856" s="2">
        <f t="shared" si="222"/>
        <v>4</v>
      </c>
      <c r="V856" s="2">
        <f t="shared" si="223"/>
        <v>2</v>
      </c>
      <c r="W856" s="2">
        <f t="shared" si="224"/>
        <v>0</v>
      </c>
      <c r="Y856" s="5"/>
      <c r="Z856" s="6">
        <f t="shared" si="239"/>
        <v>0</v>
      </c>
      <c r="AA856" s="2">
        <v>0</v>
      </c>
      <c r="AB856" s="2">
        <v>0</v>
      </c>
      <c r="AC856" s="2">
        <v>0</v>
      </c>
      <c r="AD856" s="2">
        <v>0</v>
      </c>
      <c r="AE856" s="2">
        <v>0</v>
      </c>
      <c r="AF856" s="2">
        <f t="shared" si="225"/>
        <v>0</v>
      </c>
      <c r="AG856" s="2">
        <f t="shared" si="226"/>
        <v>0</v>
      </c>
      <c r="AH856" s="2">
        <f t="shared" si="227"/>
        <v>0</v>
      </c>
      <c r="AJ856" s="5"/>
      <c r="AK856" s="2">
        <f t="shared" si="232"/>
        <v>1</v>
      </c>
      <c r="AL856" s="2">
        <v>1</v>
      </c>
      <c r="AM856" s="2">
        <v>0</v>
      </c>
      <c r="AN856" s="2">
        <v>0</v>
      </c>
      <c r="AO856" s="2">
        <v>0</v>
      </c>
      <c r="AP856" s="2">
        <v>0</v>
      </c>
      <c r="AQ856" s="2">
        <f t="shared" si="233"/>
        <v>1</v>
      </c>
      <c r="AR856" s="2">
        <f t="shared" si="234"/>
        <v>0</v>
      </c>
      <c r="AS856" s="2">
        <f t="shared" si="235"/>
        <v>0</v>
      </c>
      <c r="AV856" s="6">
        <f t="shared" si="228"/>
        <v>0</v>
      </c>
      <c r="AW856" s="2">
        <v>0</v>
      </c>
      <c r="AX856" s="2">
        <v>0</v>
      </c>
      <c r="AY856" s="2">
        <v>0</v>
      </c>
      <c r="AZ856" s="2">
        <v>0</v>
      </c>
      <c r="BA856" s="2">
        <v>0</v>
      </c>
      <c r="BB856" s="2">
        <f t="shared" si="229"/>
        <v>0</v>
      </c>
      <c r="BC856" s="2">
        <f t="shared" si="230"/>
        <v>0</v>
      </c>
      <c r="BD856" s="2">
        <f t="shared" si="231"/>
        <v>0</v>
      </c>
      <c r="BF856" s="5"/>
    </row>
    <row r="857" spans="7:58" x14ac:dyDescent="0.35">
      <c r="G857" s="79" t="s">
        <v>3</v>
      </c>
      <c r="H857" s="82" t="s">
        <v>108</v>
      </c>
      <c r="I857" s="79" t="s">
        <v>108</v>
      </c>
      <c r="J857" s="79" t="s">
        <v>108</v>
      </c>
      <c r="K857" s="79" t="s">
        <v>108</v>
      </c>
      <c r="L857" s="79" t="s">
        <v>108</v>
      </c>
      <c r="M857" s="2" t="s">
        <v>67</v>
      </c>
      <c r="N857" s="2">
        <v>16</v>
      </c>
      <c r="O857" s="6">
        <f t="shared" si="238"/>
        <v>6</v>
      </c>
      <c r="P857" s="2">
        <v>1</v>
      </c>
      <c r="Q857" s="2">
        <v>3</v>
      </c>
      <c r="R857" s="2">
        <v>1</v>
      </c>
      <c r="S857" s="2">
        <v>1</v>
      </c>
      <c r="T857" s="2">
        <v>0</v>
      </c>
      <c r="U857" s="2">
        <f t="shared" si="222"/>
        <v>4</v>
      </c>
      <c r="V857" s="2">
        <f t="shared" si="223"/>
        <v>1</v>
      </c>
      <c r="W857" s="2">
        <f t="shared" si="224"/>
        <v>1</v>
      </c>
      <c r="Y857" s="5"/>
      <c r="Z857" s="6">
        <f t="shared" si="239"/>
        <v>0</v>
      </c>
      <c r="AA857" s="2">
        <v>0</v>
      </c>
      <c r="AB857" s="2">
        <v>0</v>
      </c>
      <c r="AC857" s="2">
        <v>0</v>
      </c>
      <c r="AD857" s="2">
        <v>0</v>
      </c>
      <c r="AE857" s="2">
        <v>0</v>
      </c>
      <c r="AF857" s="2">
        <f t="shared" si="225"/>
        <v>0</v>
      </c>
      <c r="AG857" s="2">
        <f t="shared" si="226"/>
        <v>0</v>
      </c>
      <c r="AH857" s="2">
        <f t="shared" si="227"/>
        <v>0</v>
      </c>
      <c r="AJ857" s="5"/>
      <c r="AK857" s="2">
        <f t="shared" si="232"/>
        <v>1</v>
      </c>
      <c r="AL857" s="2">
        <v>1</v>
      </c>
      <c r="AM857" s="2">
        <v>0</v>
      </c>
      <c r="AN857" s="2">
        <v>0</v>
      </c>
      <c r="AO857" s="2">
        <v>0</v>
      </c>
      <c r="AP857" s="2">
        <v>0</v>
      </c>
      <c r="AQ857" s="2">
        <f t="shared" si="233"/>
        <v>1</v>
      </c>
      <c r="AR857" s="2">
        <f t="shared" si="234"/>
        <v>0</v>
      </c>
      <c r="AS857" s="2">
        <f t="shared" si="235"/>
        <v>0</v>
      </c>
      <c r="AV857" s="6">
        <f t="shared" si="228"/>
        <v>0</v>
      </c>
      <c r="AW857" s="2">
        <v>0</v>
      </c>
      <c r="AX857" s="2">
        <v>0</v>
      </c>
      <c r="AY857" s="2">
        <v>0</v>
      </c>
      <c r="AZ857" s="2">
        <v>0</v>
      </c>
      <c r="BA857" s="2">
        <v>0</v>
      </c>
      <c r="BB857" s="2">
        <f t="shared" si="229"/>
        <v>0</v>
      </c>
      <c r="BC857" s="2">
        <f t="shared" si="230"/>
        <v>0</v>
      </c>
      <c r="BD857" s="2">
        <f t="shared" si="231"/>
        <v>0</v>
      </c>
      <c r="BF857" s="5"/>
    </row>
    <row r="858" spans="7:58" x14ac:dyDescent="0.35">
      <c r="G858" s="79" t="s">
        <v>3</v>
      </c>
      <c r="H858" s="82" t="s">
        <v>108</v>
      </c>
      <c r="I858" s="79" t="s">
        <v>108</v>
      </c>
      <c r="J858" s="79" t="s">
        <v>108</v>
      </c>
      <c r="K858" s="79" t="s">
        <v>108</v>
      </c>
      <c r="L858" s="79" t="s">
        <v>108</v>
      </c>
      <c r="M858" s="2" t="s">
        <v>67</v>
      </c>
      <c r="N858" s="2">
        <v>17</v>
      </c>
      <c r="O858" s="6">
        <f t="shared" si="238"/>
        <v>6</v>
      </c>
      <c r="P858" s="2">
        <v>3</v>
      </c>
      <c r="Q858" s="2">
        <v>1</v>
      </c>
      <c r="R858" s="2">
        <v>2</v>
      </c>
      <c r="S858" s="2">
        <v>0</v>
      </c>
      <c r="T858" s="2">
        <v>0</v>
      </c>
      <c r="U858" s="2">
        <f t="shared" si="222"/>
        <v>4</v>
      </c>
      <c r="V858" s="2">
        <f t="shared" si="223"/>
        <v>2</v>
      </c>
      <c r="W858" s="2">
        <f t="shared" si="224"/>
        <v>0</v>
      </c>
      <c r="Y858" s="5"/>
      <c r="Z858" s="6">
        <f t="shared" si="239"/>
        <v>0</v>
      </c>
      <c r="AA858" s="2">
        <v>0</v>
      </c>
      <c r="AB858" s="2">
        <v>0</v>
      </c>
      <c r="AC858" s="2">
        <v>0</v>
      </c>
      <c r="AD858" s="2">
        <v>0</v>
      </c>
      <c r="AE858" s="2">
        <v>0</v>
      </c>
      <c r="AF858" s="2">
        <f t="shared" si="225"/>
        <v>0</v>
      </c>
      <c r="AG858" s="2">
        <f t="shared" si="226"/>
        <v>0</v>
      </c>
      <c r="AH858" s="2">
        <f t="shared" si="227"/>
        <v>0</v>
      </c>
      <c r="AJ858" s="5"/>
      <c r="AK858" s="2">
        <f t="shared" si="232"/>
        <v>1</v>
      </c>
      <c r="AL858" s="2">
        <v>0</v>
      </c>
      <c r="AM858" s="2">
        <v>1</v>
      </c>
      <c r="AN858" s="2">
        <v>0</v>
      </c>
      <c r="AO858" s="2">
        <v>0</v>
      </c>
      <c r="AP858" s="2">
        <v>0</v>
      </c>
      <c r="AQ858" s="2">
        <f t="shared" si="233"/>
        <v>1</v>
      </c>
      <c r="AR858" s="2">
        <f t="shared" si="234"/>
        <v>0</v>
      </c>
      <c r="AS858" s="2">
        <f t="shared" si="235"/>
        <v>0</v>
      </c>
      <c r="AV858" s="6">
        <f t="shared" si="228"/>
        <v>0</v>
      </c>
      <c r="AW858" s="2">
        <v>0</v>
      </c>
      <c r="AX858" s="2">
        <v>0</v>
      </c>
      <c r="AY858" s="2">
        <v>0</v>
      </c>
      <c r="AZ858" s="2">
        <v>0</v>
      </c>
      <c r="BA858" s="2">
        <v>0</v>
      </c>
      <c r="BB858" s="2">
        <f t="shared" si="229"/>
        <v>0</v>
      </c>
      <c r="BC858" s="2">
        <f t="shared" si="230"/>
        <v>0</v>
      </c>
      <c r="BD858" s="2">
        <f t="shared" si="231"/>
        <v>0</v>
      </c>
      <c r="BF858" s="5"/>
    </row>
    <row r="859" spans="7:58" x14ac:dyDescent="0.35">
      <c r="G859" s="79" t="s">
        <v>3</v>
      </c>
      <c r="H859" s="82" t="s">
        <v>108</v>
      </c>
      <c r="I859" s="79" t="s">
        <v>108</v>
      </c>
      <c r="J859" s="79" t="s">
        <v>108</v>
      </c>
      <c r="K859" s="79" t="s">
        <v>108</v>
      </c>
      <c r="L859" s="79" t="s">
        <v>108</v>
      </c>
      <c r="M859" s="2" t="s">
        <v>67</v>
      </c>
      <c r="N859" s="2">
        <v>18</v>
      </c>
      <c r="O859" s="6">
        <f t="shared" si="238"/>
        <v>6</v>
      </c>
      <c r="P859" s="2">
        <v>2</v>
      </c>
      <c r="Q859" s="2">
        <v>0</v>
      </c>
      <c r="R859" s="2">
        <v>3</v>
      </c>
      <c r="S859" s="2">
        <v>0</v>
      </c>
      <c r="T859" s="2">
        <v>1</v>
      </c>
      <c r="U859" s="2">
        <f t="shared" si="222"/>
        <v>2</v>
      </c>
      <c r="V859" s="2">
        <f t="shared" si="223"/>
        <v>3</v>
      </c>
      <c r="W859" s="2">
        <f t="shared" si="224"/>
        <v>1</v>
      </c>
      <c r="Y859" s="5"/>
      <c r="Z859" s="6">
        <f t="shared" si="239"/>
        <v>0</v>
      </c>
      <c r="AA859" s="2">
        <v>0</v>
      </c>
      <c r="AB859" s="2">
        <v>0</v>
      </c>
      <c r="AC859" s="2">
        <v>0</v>
      </c>
      <c r="AD859" s="2">
        <v>0</v>
      </c>
      <c r="AE859" s="2">
        <v>0</v>
      </c>
      <c r="AF859" s="2">
        <f t="shared" si="225"/>
        <v>0</v>
      </c>
      <c r="AG859" s="2">
        <f t="shared" si="226"/>
        <v>0</v>
      </c>
      <c r="AH859" s="2">
        <f t="shared" si="227"/>
        <v>0</v>
      </c>
      <c r="AJ859" s="5"/>
      <c r="AK859" s="2">
        <f t="shared" si="232"/>
        <v>1</v>
      </c>
      <c r="AL859" s="2">
        <v>1</v>
      </c>
      <c r="AM859" s="2">
        <v>0</v>
      </c>
      <c r="AN859" s="2">
        <v>0</v>
      </c>
      <c r="AO859" s="2">
        <v>0</v>
      </c>
      <c r="AP859" s="2">
        <v>0</v>
      </c>
      <c r="AQ859" s="2">
        <f t="shared" si="233"/>
        <v>1</v>
      </c>
      <c r="AR859" s="2">
        <f t="shared" si="234"/>
        <v>0</v>
      </c>
      <c r="AS859" s="2">
        <f t="shared" si="235"/>
        <v>0</v>
      </c>
      <c r="AV859" s="6">
        <f t="shared" si="228"/>
        <v>0</v>
      </c>
      <c r="AW859" s="2">
        <v>0</v>
      </c>
      <c r="AX859" s="2">
        <v>0</v>
      </c>
      <c r="AY859" s="2">
        <v>0</v>
      </c>
      <c r="AZ859" s="2">
        <v>0</v>
      </c>
      <c r="BA859" s="2">
        <v>0</v>
      </c>
      <c r="BB859" s="2">
        <f t="shared" si="229"/>
        <v>0</v>
      </c>
      <c r="BC859" s="2">
        <f t="shared" si="230"/>
        <v>0</v>
      </c>
      <c r="BD859" s="2">
        <f t="shared" si="231"/>
        <v>0</v>
      </c>
      <c r="BF859" s="5"/>
    </row>
    <row r="860" spans="7:58" x14ac:dyDescent="0.35">
      <c r="G860" s="79" t="s">
        <v>3</v>
      </c>
      <c r="H860" s="82" t="s">
        <v>108</v>
      </c>
      <c r="I860" s="79" t="s">
        <v>108</v>
      </c>
      <c r="J860" s="79" t="s">
        <v>108</v>
      </c>
      <c r="K860" s="79" t="s">
        <v>108</v>
      </c>
      <c r="L860" s="79" t="s">
        <v>108</v>
      </c>
      <c r="M860" s="2" t="s">
        <v>76</v>
      </c>
      <c r="N860" s="2">
        <v>19</v>
      </c>
      <c r="O860" s="6">
        <f t="shared" si="238"/>
        <v>6</v>
      </c>
      <c r="P860" s="2">
        <v>3</v>
      </c>
      <c r="Q860" s="2">
        <v>2</v>
      </c>
      <c r="R860" s="2">
        <v>1</v>
      </c>
      <c r="S860" s="2">
        <v>0</v>
      </c>
      <c r="T860" s="2">
        <v>0</v>
      </c>
      <c r="U860" s="2">
        <f t="shared" si="222"/>
        <v>5</v>
      </c>
      <c r="V860" s="2">
        <f t="shared" si="223"/>
        <v>1</v>
      </c>
      <c r="W860" s="2">
        <f t="shared" si="224"/>
        <v>0</v>
      </c>
      <c r="Y860" s="5"/>
      <c r="Z860" s="6">
        <f t="shared" si="239"/>
        <v>0</v>
      </c>
      <c r="AA860" s="2">
        <v>0</v>
      </c>
      <c r="AB860" s="2">
        <v>0</v>
      </c>
      <c r="AC860" s="2">
        <v>0</v>
      </c>
      <c r="AD860" s="2">
        <v>0</v>
      </c>
      <c r="AE860" s="2">
        <v>0</v>
      </c>
      <c r="AF860" s="2">
        <f t="shared" si="225"/>
        <v>0</v>
      </c>
      <c r="AG860" s="2">
        <f t="shared" si="226"/>
        <v>0</v>
      </c>
      <c r="AH860" s="2">
        <f t="shared" si="227"/>
        <v>0</v>
      </c>
      <c r="AJ860" s="5"/>
      <c r="AK860" s="2">
        <f t="shared" si="232"/>
        <v>1</v>
      </c>
      <c r="AL860" s="2">
        <v>1</v>
      </c>
      <c r="AM860" s="2">
        <v>0</v>
      </c>
      <c r="AN860" s="2">
        <v>0</v>
      </c>
      <c r="AO860" s="2">
        <v>0</v>
      </c>
      <c r="AP860" s="2">
        <v>0</v>
      </c>
      <c r="AQ860" s="2">
        <f t="shared" si="233"/>
        <v>1</v>
      </c>
      <c r="AR860" s="2">
        <f t="shared" si="234"/>
        <v>0</v>
      </c>
      <c r="AS860" s="2">
        <f t="shared" si="235"/>
        <v>0</v>
      </c>
      <c r="AV860" s="6">
        <f t="shared" si="228"/>
        <v>0</v>
      </c>
      <c r="AW860" s="2">
        <v>0</v>
      </c>
      <c r="AX860" s="2">
        <v>0</v>
      </c>
      <c r="AY860" s="2">
        <v>0</v>
      </c>
      <c r="AZ860" s="2">
        <v>0</v>
      </c>
      <c r="BA860" s="2">
        <v>0</v>
      </c>
      <c r="BB860" s="2">
        <f t="shared" si="229"/>
        <v>0</v>
      </c>
      <c r="BC860" s="2">
        <f t="shared" si="230"/>
        <v>0</v>
      </c>
      <c r="BD860" s="2">
        <f t="shared" si="231"/>
        <v>0</v>
      </c>
      <c r="BF860" s="5"/>
    </row>
    <row r="861" spans="7:58" x14ac:dyDescent="0.35">
      <c r="G861" s="79" t="s">
        <v>3</v>
      </c>
      <c r="H861" s="82" t="s">
        <v>108</v>
      </c>
      <c r="I861" s="79" t="s">
        <v>108</v>
      </c>
      <c r="J861" s="79" t="s">
        <v>108</v>
      </c>
      <c r="K861" s="79" t="s">
        <v>108</v>
      </c>
      <c r="L861" s="79" t="s">
        <v>108</v>
      </c>
      <c r="M861" s="2" t="s">
        <v>76</v>
      </c>
      <c r="N861" s="2">
        <v>20</v>
      </c>
      <c r="O861" s="6">
        <f t="shared" si="238"/>
        <v>6</v>
      </c>
      <c r="P861" s="2">
        <v>3</v>
      </c>
      <c r="Q861" s="2">
        <v>2</v>
      </c>
      <c r="R861" s="2">
        <v>1</v>
      </c>
      <c r="S861" s="2">
        <v>0</v>
      </c>
      <c r="T861" s="2">
        <v>0</v>
      </c>
      <c r="U861" s="2">
        <f t="shared" ref="U861:U871" si="240">P861+Q861</f>
        <v>5</v>
      </c>
      <c r="V861" s="2">
        <f t="shared" ref="V861:V871" si="241">R861</f>
        <v>1</v>
      </c>
      <c r="W861" s="2">
        <f t="shared" ref="W861:W871" si="242">S861+T861</f>
        <v>0</v>
      </c>
      <c r="Y861" s="5"/>
      <c r="Z861" s="6">
        <f t="shared" si="239"/>
        <v>0</v>
      </c>
      <c r="AA861" s="2">
        <v>0</v>
      </c>
      <c r="AB861" s="2">
        <v>0</v>
      </c>
      <c r="AC861" s="2">
        <v>0</v>
      </c>
      <c r="AD861" s="2">
        <v>0</v>
      </c>
      <c r="AE861" s="2">
        <v>0</v>
      </c>
      <c r="AF861" s="2">
        <f t="shared" ref="AF861:AF871" si="243">AA861+AB861</f>
        <v>0</v>
      </c>
      <c r="AG861" s="2">
        <f t="shared" ref="AG861:AG871" si="244">AC861</f>
        <v>0</v>
      </c>
      <c r="AH861" s="2">
        <f t="shared" ref="AH861:AH871" si="245">AD861+AE861</f>
        <v>0</v>
      </c>
      <c r="AJ861" s="5"/>
      <c r="AK861" s="2">
        <f t="shared" si="232"/>
        <v>1</v>
      </c>
      <c r="AL861" s="2">
        <v>1</v>
      </c>
      <c r="AM861" s="2">
        <v>0</v>
      </c>
      <c r="AN861" s="2">
        <v>0</v>
      </c>
      <c r="AO861" s="2">
        <v>0</v>
      </c>
      <c r="AP861" s="2">
        <v>0</v>
      </c>
      <c r="AQ861" s="2">
        <f t="shared" si="233"/>
        <v>1</v>
      </c>
      <c r="AR861" s="2">
        <f t="shared" si="234"/>
        <v>0</v>
      </c>
      <c r="AS861" s="2">
        <f t="shared" si="235"/>
        <v>0</v>
      </c>
      <c r="AV861" s="6">
        <f t="shared" si="228"/>
        <v>0</v>
      </c>
      <c r="AW861" s="2">
        <v>0</v>
      </c>
      <c r="AX861" s="2">
        <v>0</v>
      </c>
      <c r="AY861" s="2">
        <v>0</v>
      </c>
      <c r="AZ861" s="2">
        <v>0</v>
      </c>
      <c r="BA861" s="2">
        <v>0</v>
      </c>
      <c r="BB861" s="2">
        <f t="shared" si="229"/>
        <v>0</v>
      </c>
      <c r="BC861" s="2">
        <f t="shared" si="230"/>
        <v>0</v>
      </c>
      <c r="BD861" s="2">
        <f t="shared" si="231"/>
        <v>0</v>
      </c>
      <c r="BF861" s="5"/>
    </row>
    <row r="862" spans="7:58" x14ac:dyDescent="0.35">
      <c r="G862" s="79" t="s">
        <v>3</v>
      </c>
      <c r="H862" s="82" t="s">
        <v>108</v>
      </c>
      <c r="I862" s="79" t="s">
        <v>108</v>
      </c>
      <c r="J862" s="79" t="s">
        <v>108</v>
      </c>
      <c r="K862" s="79" t="s">
        <v>108</v>
      </c>
      <c r="L862" s="79" t="s">
        <v>108</v>
      </c>
      <c r="M862" s="2" t="s">
        <v>76</v>
      </c>
      <c r="N862" s="2">
        <v>21</v>
      </c>
      <c r="O862" s="6">
        <f t="shared" si="238"/>
        <v>6</v>
      </c>
      <c r="P862" s="2">
        <v>3</v>
      </c>
      <c r="Q862" s="2">
        <v>1</v>
      </c>
      <c r="R862" s="2">
        <v>2</v>
      </c>
      <c r="S862" s="2">
        <v>0</v>
      </c>
      <c r="T862" s="2">
        <v>0</v>
      </c>
      <c r="U862" s="2">
        <f t="shared" si="240"/>
        <v>4</v>
      </c>
      <c r="V862" s="2">
        <f t="shared" si="241"/>
        <v>2</v>
      </c>
      <c r="W862" s="2">
        <f t="shared" si="242"/>
        <v>0</v>
      </c>
      <c r="Y862" s="5"/>
      <c r="Z862" s="6">
        <f t="shared" si="239"/>
        <v>0</v>
      </c>
      <c r="AA862" s="2">
        <v>0</v>
      </c>
      <c r="AB862" s="2">
        <v>0</v>
      </c>
      <c r="AC862" s="2">
        <v>0</v>
      </c>
      <c r="AD862" s="2">
        <v>0</v>
      </c>
      <c r="AE862" s="2">
        <v>0</v>
      </c>
      <c r="AF862" s="2">
        <f t="shared" si="243"/>
        <v>0</v>
      </c>
      <c r="AG862" s="2">
        <f t="shared" si="244"/>
        <v>0</v>
      </c>
      <c r="AH862" s="2">
        <f t="shared" si="245"/>
        <v>0</v>
      </c>
      <c r="AJ862" s="5"/>
      <c r="AK862" s="2">
        <f t="shared" si="232"/>
        <v>1</v>
      </c>
      <c r="AL862" s="2">
        <v>1</v>
      </c>
      <c r="AM862" s="2">
        <v>0</v>
      </c>
      <c r="AN862" s="2">
        <v>0</v>
      </c>
      <c r="AO862" s="2">
        <v>0</v>
      </c>
      <c r="AP862" s="2">
        <v>0</v>
      </c>
      <c r="AQ862" s="2">
        <f t="shared" si="233"/>
        <v>1</v>
      </c>
      <c r="AR862" s="2">
        <f t="shared" si="234"/>
        <v>0</v>
      </c>
      <c r="AS862" s="2">
        <f t="shared" si="235"/>
        <v>0</v>
      </c>
      <c r="AV862" s="6">
        <f t="shared" si="228"/>
        <v>0</v>
      </c>
      <c r="AW862" s="2">
        <v>0</v>
      </c>
      <c r="AX862" s="2">
        <v>0</v>
      </c>
      <c r="AY862" s="2">
        <v>0</v>
      </c>
      <c r="AZ862" s="2">
        <v>0</v>
      </c>
      <c r="BA862" s="2">
        <v>0</v>
      </c>
      <c r="BB862" s="2">
        <f t="shared" si="229"/>
        <v>0</v>
      </c>
      <c r="BC862" s="2">
        <f t="shared" si="230"/>
        <v>0</v>
      </c>
      <c r="BD862" s="2">
        <f t="shared" si="231"/>
        <v>0</v>
      </c>
      <c r="BF862" s="5"/>
    </row>
    <row r="863" spans="7:58" x14ac:dyDescent="0.35">
      <c r="G863" s="79" t="s">
        <v>3</v>
      </c>
      <c r="H863" s="82" t="s">
        <v>108</v>
      </c>
      <c r="I863" s="79" t="s">
        <v>108</v>
      </c>
      <c r="J863" s="79" t="s">
        <v>108</v>
      </c>
      <c r="K863" s="79" t="s">
        <v>108</v>
      </c>
      <c r="L863" s="79" t="s">
        <v>108</v>
      </c>
      <c r="M863" s="2" t="s">
        <v>76</v>
      </c>
      <c r="N863" s="2">
        <v>22</v>
      </c>
      <c r="O863" s="6">
        <f t="shared" si="238"/>
        <v>6</v>
      </c>
      <c r="P863" s="2">
        <v>4</v>
      </c>
      <c r="Q863" s="2">
        <v>0</v>
      </c>
      <c r="R863" s="2">
        <v>2</v>
      </c>
      <c r="S863" s="2">
        <v>0</v>
      </c>
      <c r="T863" s="2">
        <v>0</v>
      </c>
      <c r="U863" s="2">
        <f t="shared" si="240"/>
        <v>4</v>
      </c>
      <c r="V863" s="2">
        <f t="shared" si="241"/>
        <v>2</v>
      </c>
      <c r="W863" s="2">
        <f t="shared" si="242"/>
        <v>0</v>
      </c>
      <c r="Y863" s="5"/>
      <c r="Z863" s="6">
        <f t="shared" si="239"/>
        <v>0</v>
      </c>
      <c r="AA863" s="2">
        <v>0</v>
      </c>
      <c r="AB863" s="2">
        <v>0</v>
      </c>
      <c r="AC863" s="2">
        <v>0</v>
      </c>
      <c r="AD863" s="2">
        <v>0</v>
      </c>
      <c r="AE863" s="2">
        <v>0</v>
      </c>
      <c r="AF863" s="2">
        <f t="shared" si="243"/>
        <v>0</v>
      </c>
      <c r="AG863" s="2">
        <f t="shared" si="244"/>
        <v>0</v>
      </c>
      <c r="AH863" s="2">
        <f t="shared" si="245"/>
        <v>0</v>
      </c>
      <c r="AJ863" s="5"/>
      <c r="AK863" s="2">
        <f t="shared" si="232"/>
        <v>1</v>
      </c>
      <c r="AL863" s="2">
        <v>1</v>
      </c>
      <c r="AM863" s="2">
        <v>0</v>
      </c>
      <c r="AN863" s="2">
        <v>0</v>
      </c>
      <c r="AO863" s="2">
        <v>0</v>
      </c>
      <c r="AP863" s="2">
        <v>0</v>
      </c>
      <c r="AQ863" s="2">
        <f t="shared" si="233"/>
        <v>1</v>
      </c>
      <c r="AR863" s="2">
        <f t="shared" si="234"/>
        <v>0</v>
      </c>
      <c r="AS863" s="2">
        <f t="shared" si="235"/>
        <v>0</v>
      </c>
      <c r="AV863" s="6">
        <f t="shared" si="228"/>
        <v>0</v>
      </c>
      <c r="AW863" s="2">
        <v>0</v>
      </c>
      <c r="AX863" s="2">
        <v>0</v>
      </c>
      <c r="AY863" s="2">
        <v>0</v>
      </c>
      <c r="AZ863" s="2">
        <v>0</v>
      </c>
      <c r="BA863" s="2">
        <v>0</v>
      </c>
      <c r="BB863" s="2">
        <f t="shared" si="229"/>
        <v>0</v>
      </c>
      <c r="BC863" s="2">
        <f t="shared" si="230"/>
        <v>0</v>
      </c>
      <c r="BD863" s="2">
        <f t="shared" si="231"/>
        <v>0</v>
      </c>
      <c r="BF863" s="5"/>
    </row>
    <row r="864" spans="7:58" x14ac:dyDescent="0.35">
      <c r="G864" s="79" t="s">
        <v>3</v>
      </c>
      <c r="H864" s="82" t="s">
        <v>108</v>
      </c>
      <c r="I864" s="79" t="s">
        <v>108</v>
      </c>
      <c r="J864" s="79" t="s">
        <v>108</v>
      </c>
      <c r="K864" s="79" t="s">
        <v>108</v>
      </c>
      <c r="L864" s="79" t="s">
        <v>108</v>
      </c>
      <c r="M864" s="2" t="s">
        <v>76</v>
      </c>
      <c r="N864" s="2">
        <v>23</v>
      </c>
      <c r="O864" s="6">
        <f t="shared" si="238"/>
        <v>6</v>
      </c>
      <c r="P864" s="2">
        <v>4</v>
      </c>
      <c r="Q864" s="2">
        <v>1</v>
      </c>
      <c r="R864" s="2">
        <v>1</v>
      </c>
      <c r="S864" s="2">
        <v>0</v>
      </c>
      <c r="T864" s="2">
        <v>0</v>
      </c>
      <c r="U864" s="2">
        <f t="shared" si="240"/>
        <v>5</v>
      </c>
      <c r="V864" s="2">
        <f t="shared" si="241"/>
        <v>1</v>
      </c>
      <c r="W864" s="2">
        <f t="shared" si="242"/>
        <v>0</v>
      </c>
      <c r="Y864" s="5"/>
      <c r="Z864" s="6">
        <f t="shared" si="239"/>
        <v>0</v>
      </c>
      <c r="AA864" s="2">
        <v>0</v>
      </c>
      <c r="AB864" s="2">
        <v>0</v>
      </c>
      <c r="AC864" s="2">
        <v>0</v>
      </c>
      <c r="AD864" s="2">
        <v>0</v>
      </c>
      <c r="AE864" s="2">
        <v>0</v>
      </c>
      <c r="AF864" s="2">
        <f t="shared" si="243"/>
        <v>0</v>
      </c>
      <c r="AG864" s="2">
        <f t="shared" si="244"/>
        <v>0</v>
      </c>
      <c r="AH864" s="2">
        <f t="shared" si="245"/>
        <v>0</v>
      </c>
      <c r="AJ864" s="5"/>
      <c r="AK864" s="2">
        <f t="shared" si="232"/>
        <v>1</v>
      </c>
      <c r="AL864" s="2">
        <v>1</v>
      </c>
      <c r="AM864" s="2">
        <v>0</v>
      </c>
      <c r="AN864" s="2">
        <v>0</v>
      </c>
      <c r="AO864" s="2">
        <v>0</v>
      </c>
      <c r="AP864" s="2">
        <v>0</v>
      </c>
      <c r="AQ864" s="2">
        <f t="shared" si="233"/>
        <v>1</v>
      </c>
      <c r="AR864" s="2">
        <f t="shared" si="234"/>
        <v>0</v>
      </c>
      <c r="AS864" s="2">
        <f t="shared" si="235"/>
        <v>0</v>
      </c>
      <c r="AV864" s="6">
        <f t="shared" ref="AV864:AV927" si="246">SUM(BB864:BD864)</f>
        <v>0</v>
      </c>
      <c r="AW864" s="2">
        <v>0</v>
      </c>
      <c r="AX864" s="2">
        <v>0</v>
      </c>
      <c r="AY864" s="2">
        <v>0</v>
      </c>
      <c r="AZ864" s="2">
        <v>0</v>
      </c>
      <c r="BA864" s="2">
        <v>0</v>
      </c>
      <c r="BB864" s="2">
        <f t="shared" ref="BB864:BB927" si="247">AW864+AX864</f>
        <v>0</v>
      </c>
      <c r="BC864" s="2">
        <f t="shared" ref="BC864:BC927" si="248">AY864</f>
        <v>0</v>
      </c>
      <c r="BD864" s="2">
        <f t="shared" ref="BD864:BD927" si="249">AZ864+BA864</f>
        <v>0</v>
      </c>
      <c r="BF864" s="5"/>
    </row>
    <row r="865" spans="7:58" x14ac:dyDescent="0.35">
      <c r="G865" s="79" t="s">
        <v>3</v>
      </c>
      <c r="H865" s="82" t="s">
        <v>108</v>
      </c>
      <c r="I865" s="79" t="s">
        <v>108</v>
      </c>
      <c r="J865" s="79" t="s">
        <v>108</v>
      </c>
      <c r="K865" s="79" t="s">
        <v>108</v>
      </c>
      <c r="L865" s="79" t="s">
        <v>108</v>
      </c>
      <c r="M865" s="2" t="s">
        <v>76</v>
      </c>
      <c r="N865" s="2">
        <v>24</v>
      </c>
      <c r="O865" s="6">
        <f t="shared" si="238"/>
        <v>6</v>
      </c>
      <c r="P865" s="2">
        <v>4</v>
      </c>
      <c r="Q865" s="2">
        <v>1</v>
      </c>
      <c r="R865" s="2">
        <v>1</v>
      </c>
      <c r="S865" s="2">
        <v>0</v>
      </c>
      <c r="T865" s="2">
        <v>0</v>
      </c>
      <c r="U865" s="2">
        <f t="shared" si="240"/>
        <v>5</v>
      </c>
      <c r="V865" s="2">
        <f t="shared" si="241"/>
        <v>1</v>
      </c>
      <c r="W865" s="2">
        <f t="shared" si="242"/>
        <v>0</v>
      </c>
      <c r="Y865" s="5"/>
      <c r="Z865" s="6">
        <f t="shared" si="239"/>
        <v>0</v>
      </c>
      <c r="AA865" s="2">
        <v>0</v>
      </c>
      <c r="AB865" s="2">
        <v>0</v>
      </c>
      <c r="AC865" s="2">
        <v>0</v>
      </c>
      <c r="AD865" s="2">
        <v>0</v>
      </c>
      <c r="AE865" s="2">
        <v>0</v>
      </c>
      <c r="AF865" s="2">
        <f t="shared" si="243"/>
        <v>0</v>
      </c>
      <c r="AG865" s="2">
        <f t="shared" si="244"/>
        <v>0</v>
      </c>
      <c r="AH865" s="2">
        <f t="shared" si="245"/>
        <v>0</v>
      </c>
      <c r="AJ865" s="5"/>
      <c r="AK865" s="2">
        <f t="shared" si="232"/>
        <v>1</v>
      </c>
      <c r="AL865" s="2">
        <v>1</v>
      </c>
      <c r="AM865" s="2">
        <v>0</v>
      </c>
      <c r="AN865" s="2">
        <v>0</v>
      </c>
      <c r="AO865" s="2">
        <v>0</v>
      </c>
      <c r="AP865" s="2">
        <v>0</v>
      </c>
      <c r="AQ865" s="2">
        <f t="shared" si="233"/>
        <v>1</v>
      </c>
      <c r="AR865" s="2">
        <f t="shared" si="234"/>
        <v>0</v>
      </c>
      <c r="AS865" s="2">
        <f t="shared" si="235"/>
        <v>0</v>
      </c>
      <c r="AV865" s="6">
        <f t="shared" si="246"/>
        <v>0</v>
      </c>
      <c r="AW865" s="2">
        <v>0</v>
      </c>
      <c r="AX865" s="2">
        <v>0</v>
      </c>
      <c r="AY865" s="2">
        <v>0</v>
      </c>
      <c r="AZ865" s="2">
        <v>0</v>
      </c>
      <c r="BA865" s="2">
        <v>0</v>
      </c>
      <c r="BB865" s="2">
        <f t="shared" si="247"/>
        <v>0</v>
      </c>
      <c r="BC865" s="2">
        <f t="shared" si="248"/>
        <v>0</v>
      </c>
      <c r="BD865" s="2">
        <f t="shared" si="249"/>
        <v>0</v>
      </c>
      <c r="BF865" s="5"/>
    </row>
    <row r="866" spans="7:58" x14ac:dyDescent="0.35">
      <c r="G866" s="79" t="s">
        <v>3</v>
      </c>
      <c r="H866" s="82" t="s">
        <v>108</v>
      </c>
      <c r="I866" s="79" t="s">
        <v>108</v>
      </c>
      <c r="J866" s="79" t="s">
        <v>108</v>
      </c>
      <c r="K866" s="79" t="s">
        <v>108</v>
      </c>
      <c r="L866" s="79" t="s">
        <v>108</v>
      </c>
      <c r="M866" s="2" t="s">
        <v>76</v>
      </c>
      <c r="N866" s="2">
        <v>25</v>
      </c>
      <c r="O866" s="6">
        <f t="shared" si="238"/>
        <v>6</v>
      </c>
      <c r="P866" s="2">
        <v>4</v>
      </c>
      <c r="Q866" s="2">
        <v>1</v>
      </c>
      <c r="R866" s="2">
        <v>1</v>
      </c>
      <c r="S866" s="2">
        <v>0</v>
      </c>
      <c r="T866" s="2">
        <v>0</v>
      </c>
      <c r="U866" s="2">
        <f t="shared" si="240"/>
        <v>5</v>
      </c>
      <c r="V866" s="2">
        <f t="shared" si="241"/>
        <v>1</v>
      </c>
      <c r="W866" s="2">
        <f t="shared" si="242"/>
        <v>0</v>
      </c>
      <c r="Y866" s="5"/>
      <c r="Z866" s="6">
        <f t="shared" si="239"/>
        <v>0</v>
      </c>
      <c r="AA866" s="2">
        <v>0</v>
      </c>
      <c r="AB866" s="2">
        <v>0</v>
      </c>
      <c r="AC866" s="2">
        <v>0</v>
      </c>
      <c r="AD866" s="2">
        <v>0</v>
      </c>
      <c r="AE866" s="2">
        <v>0</v>
      </c>
      <c r="AF866" s="2">
        <f t="shared" si="243"/>
        <v>0</v>
      </c>
      <c r="AG866" s="2">
        <f t="shared" si="244"/>
        <v>0</v>
      </c>
      <c r="AH866" s="2">
        <f t="shared" si="245"/>
        <v>0</v>
      </c>
      <c r="AJ866" s="5"/>
      <c r="AK866" s="2">
        <f t="shared" si="232"/>
        <v>1</v>
      </c>
      <c r="AL866" s="2">
        <v>1</v>
      </c>
      <c r="AM866" s="2">
        <v>0</v>
      </c>
      <c r="AN866" s="2">
        <v>0</v>
      </c>
      <c r="AO866" s="2">
        <v>0</v>
      </c>
      <c r="AP866" s="2">
        <v>0</v>
      </c>
      <c r="AQ866" s="2">
        <f t="shared" si="233"/>
        <v>1</v>
      </c>
      <c r="AR866" s="2">
        <f t="shared" si="234"/>
        <v>0</v>
      </c>
      <c r="AS866" s="2">
        <f t="shared" si="235"/>
        <v>0</v>
      </c>
      <c r="AV866" s="6">
        <f t="shared" si="246"/>
        <v>0</v>
      </c>
      <c r="AW866" s="2">
        <v>0</v>
      </c>
      <c r="AX866" s="2">
        <v>0</v>
      </c>
      <c r="AY866" s="2">
        <v>0</v>
      </c>
      <c r="AZ866" s="2">
        <v>0</v>
      </c>
      <c r="BA866" s="2">
        <v>0</v>
      </c>
      <c r="BB866" s="2">
        <f t="shared" si="247"/>
        <v>0</v>
      </c>
      <c r="BC866" s="2">
        <f t="shared" si="248"/>
        <v>0</v>
      </c>
      <c r="BD866" s="2">
        <f t="shared" si="249"/>
        <v>0</v>
      </c>
      <c r="BF866" s="5"/>
    </row>
    <row r="867" spans="7:58" x14ac:dyDescent="0.35">
      <c r="G867" s="79" t="s">
        <v>3</v>
      </c>
      <c r="H867" s="82" t="s">
        <v>108</v>
      </c>
      <c r="I867" s="79" t="s">
        <v>108</v>
      </c>
      <c r="J867" s="79" t="s">
        <v>108</v>
      </c>
      <c r="K867" s="79" t="s">
        <v>108</v>
      </c>
      <c r="L867" s="79" t="s">
        <v>108</v>
      </c>
      <c r="M867" s="2" t="s">
        <v>76</v>
      </c>
      <c r="N867" s="2">
        <v>26</v>
      </c>
      <c r="O867" s="6">
        <f t="shared" si="238"/>
        <v>6</v>
      </c>
      <c r="P867" s="2">
        <v>4</v>
      </c>
      <c r="Q867" s="2">
        <v>0</v>
      </c>
      <c r="R867" s="2">
        <v>2</v>
      </c>
      <c r="S867" s="2">
        <v>0</v>
      </c>
      <c r="T867" s="2">
        <v>0</v>
      </c>
      <c r="U867" s="2">
        <f t="shared" si="240"/>
        <v>4</v>
      </c>
      <c r="V867" s="2">
        <f t="shared" si="241"/>
        <v>2</v>
      </c>
      <c r="W867" s="2">
        <f t="shared" si="242"/>
        <v>0</v>
      </c>
      <c r="Y867" s="5"/>
      <c r="Z867" s="6">
        <f t="shared" si="239"/>
        <v>0</v>
      </c>
      <c r="AA867" s="2">
        <v>0</v>
      </c>
      <c r="AB867" s="2">
        <v>0</v>
      </c>
      <c r="AC867" s="2">
        <v>0</v>
      </c>
      <c r="AD867" s="2">
        <v>0</v>
      </c>
      <c r="AE867" s="2">
        <v>0</v>
      </c>
      <c r="AF867" s="2">
        <f t="shared" si="243"/>
        <v>0</v>
      </c>
      <c r="AG867" s="2">
        <f t="shared" si="244"/>
        <v>0</v>
      </c>
      <c r="AH867" s="2">
        <f t="shared" si="245"/>
        <v>0</v>
      </c>
      <c r="AJ867" s="5"/>
      <c r="AK867" s="2">
        <f t="shared" si="232"/>
        <v>1</v>
      </c>
      <c r="AL867" s="2">
        <v>1</v>
      </c>
      <c r="AM867" s="2">
        <v>0</v>
      </c>
      <c r="AN867" s="2">
        <v>0</v>
      </c>
      <c r="AO867" s="2">
        <v>0</v>
      </c>
      <c r="AP867" s="2">
        <v>0</v>
      </c>
      <c r="AQ867" s="2">
        <f t="shared" si="233"/>
        <v>1</v>
      </c>
      <c r="AR867" s="2">
        <f t="shared" si="234"/>
        <v>0</v>
      </c>
      <c r="AS867" s="2">
        <f t="shared" si="235"/>
        <v>0</v>
      </c>
      <c r="AV867" s="6">
        <f t="shared" si="246"/>
        <v>0</v>
      </c>
      <c r="AW867" s="2">
        <v>0</v>
      </c>
      <c r="AX867" s="2">
        <v>0</v>
      </c>
      <c r="AY867" s="2">
        <v>0</v>
      </c>
      <c r="AZ867" s="2">
        <v>0</v>
      </c>
      <c r="BA867" s="2">
        <v>0</v>
      </c>
      <c r="BB867" s="2">
        <f t="shared" si="247"/>
        <v>0</v>
      </c>
      <c r="BC867" s="2">
        <f t="shared" si="248"/>
        <v>0</v>
      </c>
      <c r="BD867" s="2">
        <f t="shared" si="249"/>
        <v>0</v>
      </c>
      <c r="BF867" s="5"/>
    </row>
    <row r="868" spans="7:58" x14ac:dyDescent="0.35">
      <c r="G868" s="79" t="s">
        <v>3</v>
      </c>
      <c r="H868" s="82" t="s">
        <v>108</v>
      </c>
      <c r="I868" s="79" t="s">
        <v>108</v>
      </c>
      <c r="J868" s="79" t="s">
        <v>108</v>
      </c>
      <c r="K868" s="79" t="s">
        <v>108</v>
      </c>
      <c r="L868" s="79" t="s">
        <v>108</v>
      </c>
      <c r="M868" s="2" t="s">
        <v>76</v>
      </c>
      <c r="N868" s="2">
        <v>27</v>
      </c>
      <c r="O868" s="6">
        <f t="shared" si="238"/>
        <v>6</v>
      </c>
      <c r="P868" s="2">
        <v>4</v>
      </c>
      <c r="Q868" s="2">
        <v>1</v>
      </c>
      <c r="R868" s="2">
        <v>1</v>
      </c>
      <c r="S868" s="2">
        <v>0</v>
      </c>
      <c r="T868" s="2">
        <v>0</v>
      </c>
      <c r="U868" s="2">
        <f t="shared" si="240"/>
        <v>5</v>
      </c>
      <c r="V868" s="2">
        <f t="shared" si="241"/>
        <v>1</v>
      </c>
      <c r="W868" s="2">
        <f t="shared" si="242"/>
        <v>0</v>
      </c>
      <c r="Y868" s="5"/>
      <c r="Z868" s="6">
        <f t="shared" si="239"/>
        <v>0</v>
      </c>
      <c r="AA868" s="2">
        <v>0</v>
      </c>
      <c r="AB868" s="2">
        <v>0</v>
      </c>
      <c r="AC868" s="2">
        <v>0</v>
      </c>
      <c r="AD868" s="2">
        <v>0</v>
      </c>
      <c r="AE868" s="2">
        <v>0</v>
      </c>
      <c r="AF868" s="2">
        <f t="shared" si="243"/>
        <v>0</v>
      </c>
      <c r="AG868" s="2">
        <f t="shared" si="244"/>
        <v>0</v>
      </c>
      <c r="AH868" s="2">
        <f t="shared" si="245"/>
        <v>0</v>
      </c>
      <c r="AJ868" s="5"/>
      <c r="AK868" s="2">
        <f t="shared" si="232"/>
        <v>1</v>
      </c>
      <c r="AL868" s="2">
        <v>1</v>
      </c>
      <c r="AM868" s="2">
        <v>0</v>
      </c>
      <c r="AN868" s="2">
        <v>0</v>
      </c>
      <c r="AO868" s="2">
        <v>0</v>
      </c>
      <c r="AP868" s="2">
        <v>0</v>
      </c>
      <c r="AQ868" s="2">
        <f t="shared" si="233"/>
        <v>1</v>
      </c>
      <c r="AR868" s="2">
        <f t="shared" si="234"/>
        <v>0</v>
      </c>
      <c r="AS868" s="2">
        <f t="shared" si="235"/>
        <v>0</v>
      </c>
      <c r="AV868" s="6">
        <f t="shared" si="246"/>
        <v>0</v>
      </c>
      <c r="AW868" s="2">
        <v>0</v>
      </c>
      <c r="AX868" s="2">
        <v>0</v>
      </c>
      <c r="AY868" s="2">
        <v>0</v>
      </c>
      <c r="AZ868" s="2">
        <v>0</v>
      </c>
      <c r="BA868" s="2">
        <v>0</v>
      </c>
      <c r="BB868" s="2">
        <f t="shared" si="247"/>
        <v>0</v>
      </c>
      <c r="BC868" s="2">
        <f t="shared" si="248"/>
        <v>0</v>
      </c>
      <c r="BD868" s="2">
        <f t="shared" si="249"/>
        <v>0</v>
      </c>
      <c r="BF868" s="5"/>
    </row>
    <row r="869" spans="7:58" x14ac:dyDescent="0.35">
      <c r="G869" s="79" t="s">
        <v>3</v>
      </c>
      <c r="H869" s="82" t="s">
        <v>108</v>
      </c>
      <c r="I869" s="79" t="s">
        <v>108</v>
      </c>
      <c r="J869" s="79" t="s">
        <v>108</v>
      </c>
      <c r="K869" s="79" t="s">
        <v>108</v>
      </c>
      <c r="L869" s="79" t="s">
        <v>108</v>
      </c>
      <c r="M869" s="2" t="s">
        <v>76</v>
      </c>
      <c r="N869" s="2">
        <v>28</v>
      </c>
      <c r="O869" s="6">
        <f t="shared" si="238"/>
        <v>6</v>
      </c>
      <c r="P869" s="2">
        <v>4</v>
      </c>
      <c r="Q869" s="2">
        <v>0</v>
      </c>
      <c r="R869" s="2">
        <v>2</v>
      </c>
      <c r="S869" s="2">
        <v>0</v>
      </c>
      <c r="T869" s="2">
        <v>0</v>
      </c>
      <c r="U869" s="2">
        <f t="shared" si="240"/>
        <v>4</v>
      </c>
      <c r="V869" s="2">
        <f t="shared" si="241"/>
        <v>2</v>
      </c>
      <c r="W869" s="2">
        <f t="shared" si="242"/>
        <v>0</v>
      </c>
      <c r="Y869" s="5"/>
      <c r="Z869" s="6">
        <f t="shared" si="239"/>
        <v>0</v>
      </c>
      <c r="AA869" s="2">
        <v>0</v>
      </c>
      <c r="AB869" s="2">
        <v>0</v>
      </c>
      <c r="AC869" s="2">
        <v>0</v>
      </c>
      <c r="AD869" s="2">
        <v>0</v>
      </c>
      <c r="AE869" s="2">
        <v>0</v>
      </c>
      <c r="AF869" s="2">
        <f t="shared" si="243"/>
        <v>0</v>
      </c>
      <c r="AG869" s="2">
        <f t="shared" si="244"/>
        <v>0</v>
      </c>
      <c r="AH869" s="2">
        <f t="shared" si="245"/>
        <v>0</v>
      </c>
      <c r="AJ869" s="5"/>
      <c r="AK869" s="2">
        <f t="shared" si="232"/>
        <v>1</v>
      </c>
      <c r="AL869" s="2">
        <v>1</v>
      </c>
      <c r="AM869" s="2">
        <v>0</v>
      </c>
      <c r="AN869" s="2">
        <v>0</v>
      </c>
      <c r="AO869" s="2">
        <v>0</v>
      </c>
      <c r="AP869" s="2">
        <v>0</v>
      </c>
      <c r="AQ869" s="2">
        <f t="shared" si="233"/>
        <v>1</v>
      </c>
      <c r="AR869" s="2">
        <f t="shared" si="234"/>
        <v>0</v>
      </c>
      <c r="AS869" s="2">
        <f t="shared" si="235"/>
        <v>0</v>
      </c>
      <c r="AV869" s="6">
        <f t="shared" si="246"/>
        <v>0</v>
      </c>
      <c r="AW869" s="2">
        <v>0</v>
      </c>
      <c r="AX869" s="2">
        <v>0</v>
      </c>
      <c r="AY869" s="2">
        <v>0</v>
      </c>
      <c r="AZ869" s="2">
        <v>0</v>
      </c>
      <c r="BA869" s="2">
        <v>0</v>
      </c>
      <c r="BB869" s="2">
        <f t="shared" si="247"/>
        <v>0</v>
      </c>
      <c r="BC869" s="2">
        <f t="shared" si="248"/>
        <v>0</v>
      </c>
      <c r="BD869" s="2">
        <f t="shared" si="249"/>
        <v>0</v>
      </c>
      <c r="BF869" s="5"/>
    </row>
    <row r="870" spans="7:58" x14ac:dyDescent="0.35">
      <c r="G870" s="79" t="s">
        <v>3</v>
      </c>
      <c r="H870" s="82" t="s">
        <v>108</v>
      </c>
      <c r="I870" s="79" t="s">
        <v>108</v>
      </c>
      <c r="J870" s="79" t="s">
        <v>108</v>
      </c>
      <c r="K870" s="79" t="s">
        <v>108</v>
      </c>
      <c r="L870" s="79" t="s">
        <v>108</v>
      </c>
      <c r="M870" s="2" t="s">
        <v>76</v>
      </c>
      <c r="N870" s="2">
        <v>29</v>
      </c>
      <c r="O870" s="6">
        <f t="shared" si="238"/>
        <v>6</v>
      </c>
      <c r="P870" s="2">
        <v>3</v>
      </c>
      <c r="Q870" s="2">
        <v>2</v>
      </c>
      <c r="R870" s="2">
        <v>1</v>
      </c>
      <c r="S870" s="2">
        <v>0</v>
      </c>
      <c r="T870" s="2">
        <v>0</v>
      </c>
      <c r="U870" s="2">
        <f t="shared" si="240"/>
        <v>5</v>
      </c>
      <c r="V870" s="2">
        <f t="shared" si="241"/>
        <v>1</v>
      </c>
      <c r="W870" s="2">
        <f t="shared" si="242"/>
        <v>0</v>
      </c>
      <c r="Y870" s="5"/>
      <c r="Z870" s="6">
        <f t="shared" si="239"/>
        <v>0</v>
      </c>
      <c r="AA870" s="2">
        <v>0</v>
      </c>
      <c r="AB870" s="2">
        <v>0</v>
      </c>
      <c r="AC870" s="2">
        <v>0</v>
      </c>
      <c r="AD870" s="2">
        <v>0</v>
      </c>
      <c r="AE870" s="2">
        <v>0</v>
      </c>
      <c r="AF870" s="2">
        <f t="shared" si="243"/>
        <v>0</v>
      </c>
      <c r="AG870" s="2">
        <f t="shared" si="244"/>
        <v>0</v>
      </c>
      <c r="AH870" s="2">
        <f t="shared" si="245"/>
        <v>0</v>
      </c>
      <c r="AJ870" s="5"/>
      <c r="AK870" s="2">
        <f t="shared" si="232"/>
        <v>1</v>
      </c>
      <c r="AL870" s="2">
        <v>1</v>
      </c>
      <c r="AM870" s="2">
        <v>0</v>
      </c>
      <c r="AN870" s="2">
        <v>0</v>
      </c>
      <c r="AO870" s="2">
        <v>0</v>
      </c>
      <c r="AP870" s="2">
        <v>0</v>
      </c>
      <c r="AQ870" s="2">
        <f t="shared" si="233"/>
        <v>1</v>
      </c>
      <c r="AR870" s="2">
        <f t="shared" si="234"/>
        <v>0</v>
      </c>
      <c r="AS870" s="2">
        <f t="shared" si="235"/>
        <v>0</v>
      </c>
      <c r="AV870" s="6">
        <f t="shared" si="246"/>
        <v>0</v>
      </c>
      <c r="AW870" s="2">
        <v>0</v>
      </c>
      <c r="AX870" s="2">
        <v>0</v>
      </c>
      <c r="AY870" s="2">
        <v>0</v>
      </c>
      <c r="AZ870" s="2">
        <v>0</v>
      </c>
      <c r="BA870" s="2">
        <v>0</v>
      </c>
      <c r="BB870" s="2">
        <f t="shared" si="247"/>
        <v>0</v>
      </c>
      <c r="BC870" s="2">
        <f t="shared" si="248"/>
        <v>0</v>
      </c>
      <c r="BD870" s="2">
        <f t="shared" si="249"/>
        <v>0</v>
      </c>
      <c r="BF870" s="5"/>
    </row>
    <row r="871" spans="7:58" x14ac:dyDescent="0.35">
      <c r="G871" s="79" t="s">
        <v>3</v>
      </c>
      <c r="H871" s="82" t="s">
        <v>108</v>
      </c>
      <c r="I871" s="79" t="s">
        <v>108</v>
      </c>
      <c r="J871" s="79" t="s">
        <v>108</v>
      </c>
      <c r="K871" s="79" t="s">
        <v>108</v>
      </c>
      <c r="L871" s="79" t="s">
        <v>108</v>
      </c>
      <c r="M871" s="2" t="s">
        <v>76</v>
      </c>
      <c r="N871" s="2">
        <v>30</v>
      </c>
      <c r="O871" s="6">
        <f t="shared" si="238"/>
        <v>6</v>
      </c>
      <c r="P871" s="2">
        <v>4</v>
      </c>
      <c r="Q871" s="2">
        <v>1</v>
      </c>
      <c r="R871" s="2">
        <v>1</v>
      </c>
      <c r="S871" s="2">
        <v>0</v>
      </c>
      <c r="T871" s="2">
        <v>0</v>
      </c>
      <c r="U871" s="2">
        <f t="shared" si="240"/>
        <v>5</v>
      </c>
      <c r="V871" s="2">
        <f t="shared" si="241"/>
        <v>1</v>
      </c>
      <c r="W871" s="2">
        <f t="shared" si="242"/>
        <v>0</v>
      </c>
      <c r="Y871" s="5"/>
      <c r="Z871" s="6">
        <f t="shared" si="239"/>
        <v>0</v>
      </c>
      <c r="AA871" s="2">
        <v>0</v>
      </c>
      <c r="AB871" s="2">
        <v>0</v>
      </c>
      <c r="AC871" s="2">
        <v>0</v>
      </c>
      <c r="AD871" s="2">
        <v>0</v>
      </c>
      <c r="AE871" s="2">
        <v>0</v>
      </c>
      <c r="AF871" s="2">
        <f t="shared" si="243"/>
        <v>0</v>
      </c>
      <c r="AG871" s="2">
        <f t="shared" si="244"/>
        <v>0</v>
      </c>
      <c r="AH871" s="2">
        <f t="shared" si="245"/>
        <v>0</v>
      </c>
      <c r="AJ871" s="5"/>
      <c r="AK871" s="2">
        <f t="shared" si="232"/>
        <v>1</v>
      </c>
      <c r="AL871" s="2">
        <v>1</v>
      </c>
      <c r="AM871" s="2">
        <v>0</v>
      </c>
      <c r="AN871" s="2">
        <v>0</v>
      </c>
      <c r="AO871" s="2">
        <v>0</v>
      </c>
      <c r="AP871" s="2">
        <v>0</v>
      </c>
      <c r="AQ871" s="2">
        <f t="shared" si="233"/>
        <v>1</v>
      </c>
      <c r="AR871" s="2">
        <f t="shared" si="234"/>
        <v>0</v>
      </c>
      <c r="AS871" s="2">
        <f t="shared" si="235"/>
        <v>0</v>
      </c>
      <c r="AV871" s="6">
        <f t="shared" si="246"/>
        <v>0</v>
      </c>
      <c r="AW871" s="2">
        <v>0</v>
      </c>
      <c r="AX871" s="2">
        <v>0</v>
      </c>
      <c r="AY871" s="2">
        <v>0</v>
      </c>
      <c r="AZ871" s="2">
        <v>0</v>
      </c>
      <c r="BA871" s="2">
        <v>0</v>
      </c>
      <c r="BB871" s="2">
        <f t="shared" si="247"/>
        <v>0</v>
      </c>
      <c r="BC871" s="2">
        <f t="shared" si="248"/>
        <v>0</v>
      </c>
      <c r="BD871" s="2">
        <f t="shared" si="249"/>
        <v>0</v>
      </c>
      <c r="BF871" s="5"/>
    </row>
    <row r="872" spans="7:58" x14ac:dyDescent="0.35">
      <c r="G872" s="79" t="s">
        <v>3</v>
      </c>
      <c r="H872" s="82" t="s">
        <v>108</v>
      </c>
      <c r="I872" s="79" t="s">
        <v>109</v>
      </c>
      <c r="J872" s="79" t="s">
        <v>109</v>
      </c>
      <c r="K872" s="79" t="s">
        <v>109</v>
      </c>
      <c r="L872" s="79" t="s">
        <v>109</v>
      </c>
      <c r="M872" s="2" t="s">
        <v>3</v>
      </c>
      <c r="N872" s="2">
        <v>1</v>
      </c>
      <c r="O872" s="6">
        <f t="shared" ref="O872:O923" si="250">SUM(U872:W872)</f>
        <v>24</v>
      </c>
      <c r="P872" s="2">
        <v>5</v>
      </c>
      <c r="Q872" s="2">
        <v>10</v>
      </c>
      <c r="R872" s="2">
        <v>7</v>
      </c>
      <c r="S872" s="2">
        <v>2</v>
      </c>
      <c r="T872" s="2">
        <v>0</v>
      </c>
      <c r="U872" s="2">
        <f t="shared" ref="U872:U924" si="251">P872+Q872</f>
        <v>15</v>
      </c>
      <c r="V872" s="2">
        <f t="shared" ref="V872:V924" si="252">R872</f>
        <v>7</v>
      </c>
      <c r="W872" s="2">
        <f t="shared" ref="W872:W924" si="253">S872+T872</f>
        <v>2</v>
      </c>
      <c r="X872" s="2">
        <f>MAX(O872:O901)</f>
        <v>24</v>
      </c>
      <c r="Y872" s="5">
        <v>38</v>
      </c>
      <c r="Z872" s="6">
        <f t="shared" ref="Z872:Z923" si="254">SUM(AF872:AH872)</f>
        <v>34</v>
      </c>
      <c r="AA872" s="2">
        <v>17</v>
      </c>
      <c r="AB872" s="2">
        <v>15</v>
      </c>
      <c r="AC872" s="2">
        <v>2</v>
      </c>
      <c r="AD872" s="2">
        <v>0</v>
      </c>
      <c r="AE872" s="2">
        <v>0</v>
      </c>
      <c r="AF872" s="2">
        <f t="shared" ref="AF872:AF924" si="255">AA872+AB872</f>
        <v>32</v>
      </c>
      <c r="AG872" s="2">
        <f t="shared" ref="AG872:AG924" si="256">AC872</f>
        <v>2</v>
      </c>
      <c r="AH872" s="2">
        <f t="shared" ref="AH872:AH924" si="257">AD872+AE872</f>
        <v>0</v>
      </c>
      <c r="AI872" s="2">
        <f>MAX(Z872:Z901)</f>
        <v>34</v>
      </c>
      <c r="AJ872" s="5">
        <v>40</v>
      </c>
      <c r="AK872" s="2">
        <f t="shared" si="232"/>
        <v>40</v>
      </c>
      <c r="AL872" s="2">
        <v>16</v>
      </c>
      <c r="AM872" s="2">
        <v>19</v>
      </c>
      <c r="AN872" s="2">
        <v>5</v>
      </c>
      <c r="AO872" s="2">
        <v>0</v>
      </c>
      <c r="AP872" s="2">
        <v>0</v>
      </c>
      <c r="AQ872" s="2">
        <f t="shared" si="233"/>
        <v>35</v>
      </c>
      <c r="AR872" s="2">
        <f t="shared" si="234"/>
        <v>5</v>
      </c>
      <c r="AS872" s="2">
        <f t="shared" si="235"/>
        <v>0</v>
      </c>
      <c r="AT872" s="2">
        <f>ROUND(SUM(AK872:AK901)/30,0)</f>
        <v>40</v>
      </c>
      <c r="AU872" s="2">
        <v>48</v>
      </c>
      <c r="AV872" s="6">
        <f t="shared" si="246"/>
        <v>38</v>
      </c>
      <c r="AW872" s="2">
        <v>15</v>
      </c>
      <c r="AX872" s="2">
        <v>17</v>
      </c>
      <c r="AY872" s="2">
        <v>6</v>
      </c>
      <c r="AZ872" s="2">
        <v>0</v>
      </c>
      <c r="BA872" s="2">
        <v>0</v>
      </c>
      <c r="BB872" s="2">
        <f t="shared" si="247"/>
        <v>32</v>
      </c>
      <c r="BC872" s="2">
        <f t="shared" si="248"/>
        <v>6</v>
      </c>
      <c r="BD872" s="2">
        <f t="shared" si="249"/>
        <v>0</v>
      </c>
      <c r="BE872" s="2">
        <f>ROUND(SUM(AV872:AV901)/30,0)</f>
        <v>38</v>
      </c>
      <c r="BF872" s="5">
        <v>48</v>
      </c>
    </row>
    <row r="873" spans="7:58" x14ac:dyDescent="0.35">
      <c r="G873" s="79" t="s">
        <v>3</v>
      </c>
      <c r="H873" s="82" t="s">
        <v>108</v>
      </c>
      <c r="I873" s="79" t="s">
        <v>109</v>
      </c>
      <c r="J873" s="79" t="s">
        <v>109</v>
      </c>
      <c r="K873" s="79" t="s">
        <v>109</v>
      </c>
      <c r="L873" s="79" t="s">
        <v>109</v>
      </c>
      <c r="M873" s="2" t="s">
        <v>3</v>
      </c>
      <c r="N873" s="2">
        <v>2</v>
      </c>
      <c r="O873" s="6">
        <f t="shared" si="250"/>
        <v>24</v>
      </c>
      <c r="P873" s="2">
        <v>7</v>
      </c>
      <c r="Q873" s="2">
        <v>10</v>
      </c>
      <c r="R873" s="2">
        <v>3</v>
      </c>
      <c r="S873" s="2">
        <v>4</v>
      </c>
      <c r="T873" s="2">
        <v>0</v>
      </c>
      <c r="U873" s="2">
        <f t="shared" si="251"/>
        <v>17</v>
      </c>
      <c r="V873" s="2">
        <f t="shared" si="252"/>
        <v>3</v>
      </c>
      <c r="W873" s="2">
        <f t="shared" si="253"/>
        <v>4</v>
      </c>
      <c r="Y873" s="5"/>
      <c r="Z873" s="6">
        <f t="shared" si="254"/>
        <v>34</v>
      </c>
      <c r="AA873" s="2">
        <v>7</v>
      </c>
      <c r="AB873" s="2">
        <v>18</v>
      </c>
      <c r="AC873" s="2">
        <v>8</v>
      </c>
      <c r="AD873" s="2">
        <v>1</v>
      </c>
      <c r="AE873" s="2">
        <v>0</v>
      </c>
      <c r="AF873" s="2">
        <f t="shared" si="255"/>
        <v>25</v>
      </c>
      <c r="AG873" s="2">
        <f t="shared" si="256"/>
        <v>8</v>
      </c>
      <c r="AH873" s="2">
        <f t="shared" si="257"/>
        <v>1</v>
      </c>
      <c r="AJ873" s="5"/>
      <c r="AK873" s="2">
        <f t="shared" si="232"/>
        <v>40</v>
      </c>
      <c r="AL873" s="2">
        <v>10</v>
      </c>
      <c r="AM873" s="2">
        <v>22</v>
      </c>
      <c r="AN873" s="2">
        <v>7</v>
      </c>
      <c r="AO873" s="2">
        <v>1</v>
      </c>
      <c r="AP873" s="2">
        <v>0</v>
      </c>
      <c r="AQ873" s="2">
        <f t="shared" si="233"/>
        <v>32</v>
      </c>
      <c r="AR873" s="2">
        <f t="shared" si="234"/>
        <v>7</v>
      </c>
      <c r="AS873" s="2">
        <f t="shared" si="235"/>
        <v>1</v>
      </c>
      <c r="AV873" s="6">
        <f t="shared" si="246"/>
        <v>38</v>
      </c>
      <c r="AW873" s="2">
        <v>7</v>
      </c>
      <c r="AX873" s="2">
        <v>22</v>
      </c>
      <c r="AY873" s="2">
        <v>9</v>
      </c>
      <c r="AZ873" s="2">
        <v>0</v>
      </c>
      <c r="BA873" s="2">
        <v>0</v>
      </c>
      <c r="BB873" s="2">
        <f t="shared" si="247"/>
        <v>29</v>
      </c>
      <c r="BC873" s="2">
        <f t="shared" si="248"/>
        <v>9</v>
      </c>
      <c r="BD873" s="2">
        <f t="shared" si="249"/>
        <v>0</v>
      </c>
      <c r="BF873" s="5"/>
    </row>
    <row r="874" spans="7:58" x14ac:dyDescent="0.35">
      <c r="G874" s="79" t="s">
        <v>3</v>
      </c>
      <c r="H874" s="82" t="s">
        <v>108</v>
      </c>
      <c r="I874" s="79" t="s">
        <v>109</v>
      </c>
      <c r="J874" s="79" t="s">
        <v>109</v>
      </c>
      <c r="K874" s="79" t="s">
        <v>109</v>
      </c>
      <c r="L874" s="79" t="s">
        <v>109</v>
      </c>
      <c r="M874" s="2" t="s">
        <v>3</v>
      </c>
      <c r="N874" s="2">
        <v>3</v>
      </c>
      <c r="O874" s="6">
        <f t="shared" si="250"/>
        <v>24</v>
      </c>
      <c r="P874" s="2">
        <v>11</v>
      </c>
      <c r="Q874" s="2">
        <v>8</v>
      </c>
      <c r="R874" s="2">
        <v>4</v>
      </c>
      <c r="S874" s="2">
        <v>1</v>
      </c>
      <c r="T874" s="2">
        <v>0</v>
      </c>
      <c r="U874" s="2">
        <f t="shared" si="251"/>
        <v>19</v>
      </c>
      <c r="V874" s="2">
        <f t="shared" si="252"/>
        <v>4</v>
      </c>
      <c r="W874" s="2">
        <f t="shared" si="253"/>
        <v>1</v>
      </c>
      <c r="Y874" s="5"/>
      <c r="Z874" s="6">
        <f t="shared" si="254"/>
        <v>34</v>
      </c>
      <c r="AA874" s="2">
        <v>18</v>
      </c>
      <c r="AB874" s="2">
        <v>10</v>
      </c>
      <c r="AC874" s="2">
        <v>5</v>
      </c>
      <c r="AD874" s="2">
        <v>0</v>
      </c>
      <c r="AE874" s="2">
        <v>1</v>
      </c>
      <c r="AF874" s="2">
        <f t="shared" si="255"/>
        <v>28</v>
      </c>
      <c r="AG874" s="2">
        <f t="shared" si="256"/>
        <v>5</v>
      </c>
      <c r="AH874" s="2">
        <f t="shared" si="257"/>
        <v>1</v>
      </c>
      <c r="AJ874" s="5"/>
      <c r="AK874" s="2">
        <f t="shared" si="232"/>
        <v>40</v>
      </c>
      <c r="AL874" s="2">
        <v>25</v>
      </c>
      <c r="AM874" s="2">
        <v>9</v>
      </c>
      <c r="AN874" s="2">
        <v>5</v>
      </c>
      <c r="AO874" s="2">
        <v>1</v>
      </c>
      <c r="AP874" s="2">
        <v>0</v>
      </c>
      <c r="AQ874" s="2">
        <f t="shared" si="233"/>
        <v>34</v>
      </c>
      <c r="AR874" s="2">
        <f t="shared" si="234"/>
        <v>5</v>
      </c>
      <c r="AS874" s="2">
        <f t="shared" si="235"/>
        <v>1</v>
      </c>
      <c r="AV874" s="6">
        <f t="shared" si="246"/>
        <v>38</v>
      </c>
      <c r="AW874" s="2">
        <v>16</v>
      </c>
      <c r="AX874" s="2">
        <v>17</v>
      </c>
      <c r="AY874" s="2">
        <v>5</v>
      </c>
      <c r="AZ874" s="2">
        <v>0</v>
      </c>
      <c r="BA874" s="2">
        <v>0</v>
      </c>
      <c r="BB874" s="2">
        <f t="shared" si="247"/>
        <v>33</v>
      </c>
      <c r="BC874" s="2">
        <f t="shared" si="248"/>
        <v>5</v>
      </c>
      <c r="BD874" s="2">
        <f t="shared" si="249"/>
        <v>0</v>
      </c>
      <c r="BF874" s="5"/>
    </row>
    <row r="875" spans="7:58" x14ac:dyDescent="0.35">
      <c r="G875" s="79" t="s">
        <v>3</v>
      </c>
      <c r="H875" s="82" t="s">
        <v>108</v>
      </c>
      <c r="I875" s="79" t="s">
        <v>109</v>
      </c>
      <c r="J875" s="79" t="s">
        <v>109</v>
      </c>
      <c r="K875" s="79" t="s">
        <v>109</v>
      </c>
      <c r="L875" s="79" t="s">
        <v>109</v>
      </c>
      <c r="M875" s="2" t="s">
        <v>3</v>
      </c>
      <c r="N875" s="2">
        <v>4</v>
      </c>
      <c r="O875" s="6">
        <f t="shared" si="250"/>
        <v>24</v>
      </c>
      <c r="P875" s="2">
        <v>15</v>
      </c>
      <c r="Q875" s="2">
        <v>6</v>
      </c>
      <c r="R875" s="2">
        <v>2</v>
      </c>
      <c r="S875" s="2">
        <v>1</v>
      </c>
      <c r="T875" s="2">
        <v>0</v>
      </c>
      <c r="U875" s="2">
        <f t="shared" si="251"/>
        <v>21</v>
      </c>
      <c r="V875" s="2">
        <f t="shared" si="252"/>
        <v>2</v>
      </c>
      <c r="W875" s="2">
        <f t="shared" si="253"/>
        <v>1</v>
      </c>
      <c r="Y875" s="5"/>
      <c r="Z875" s="6">
        <f t="shared" si="254"/>
        <v>34</v>
      </c>
      <c r="AA875" s="2">
        <v>26</v>
      </c>
      <c r="AB875" s="2">
        <v>8</v>
      </c>
      <c r="AC875" s="2">
        <v>0</v>
      </c>
      <c r="AD875" s="2">
        <v>0</v>
      </c>
      <c r="AE875" s="2">
        <v>0</v>
      </c>
      <c r="AF875" s="2">
        <f t="shared" si="255"/>
        <v>34</v>
      </c>
      <c r="AG875" s="2">
        <f t="shared" si="256"/>
        <v>0</v>
      </c>
      <c r="AH875" s="2">
        <f t="shared" si="257"/>
        <v>0</v>
      </c>
      <c r="AJ875" s="5"/>
      <c r="AK875" s="2">
        <f t="shared" si="232"/>
        <v>40</v>
      </c>
      <c r="AL875" s="2">
        <v>25</v>
      </c>
      <c r="AM875" s="2">
        <v>15</v>
      </c>
      <c r="AN875" s="2">
        <v>0</v>
      </c>
      <c r="AO875" s="2">
        <v>0</v>
      </c>
      <c r="AP875" s="2">
        <v>0</v>
      </c>
      <c r="AQ875" s="2">
        <f t="shared" si="233"/>
        <v>40</v>
      </c>
      <c r="AR875" s="2">
        <f t="shared" si="234"/>
        <v>0</v>
      </c>
      <c r="AS875" s="2">
        <f t="shared" si="235"/>
        <v>0</v>
      </c>
      <c r="AV875" s="6">
        <f t="shared" si="246"/>
        <v>38</v>
      </c>
      <c r="AW875" s="2">
        <v>26</v>
      </c>
      <c r="AX875" s="2">
        <v>10</v>
      </c>
      <c r="AY875" s="2">
        <v>2</v>
      </c>
      <c r="AZ875" s="2">
        <v>0</v>
      </c>
      <c r="BA875" s="2">
        <v>0</v>
      </c>
      <c r="BB875" s="2">
        <f t="shared" si="247"/>
        <v>36</v>
      </c>
      <c r="BC875" s="2">
        <f t="shared" si="248"/>
        <v>2</v>
      </c>
      <c r="BD875" s="2">
        <f t="shared" si="249"/>
        <v>0</v>
      </c>
      <c r="BF875" s="5"/>
    </row>
    <row r="876" spans="7:58" x14ac:dyDescent="0.35">
      <c r="G876" s="79" t="s">
        <v>3</v>
      </c>
      <c r="H876" s="82" t="s">
        <v>108</v>
      </c>
      <c r="I876" s="79" t="s">
        <v>109</v>
      </c>
      <c r="J876" s="79" t="s">
        <v>109</v>
      </c>
      <c r="K876" s="79" t="s">
        <v>109</v>
      </c>
      <c r="L876" s="79" t="s">
        <v>109</v>
      </c>
      <c r="M876" s="2" t="s">
        <v>3</v>
      </c>
      <c r="N876" s="2">
        <v>5</v>
      </c>
      <c r="O876" s="6">
        <f t="shared" si="250"/>
        <v>24</v>
      </c>
      <c r="P876" s="2">
        <v>10</v>
      </c>
      <c r="Q876" s="2">
        <v>8</v>
      </c>
      <c r="R876" s="2">
        <v>5</v>
      </c>
      <c r="S876" s="2">
        <v>1</v>
      </c>
      <c r="T876" s="2">
        <v>0</v>
      </c>
      <c r="U876" s="2">
        <f t="shared" si="251"/>
        <v>18</v>
      </c>
      <c r="V876" s="2">
        <f t="shared" si="252"/>
        <v>5</v>
      </c>
      <c r="W876" s="2">
        <f t="shared" si="253"/>
        <v>1</v>
      </c>
      <c r="Y876" s="5"/>
      <c r="Z876" s="6">
        <f t="shared" si="254"/>
        <v>34</v>
      </c>
      <c r="AA876" s="2">
        <v>14</v>
      </c>
      <c r="AB876" s="2">
        <v>13</v>
      </c>
      <c r="AC876" s="2">
        <v>7</v>
      </c>
      <c r="AD876" s="2">
        <v>0</v>
      </c>
      <c r="AE876" s="2">
        <v>0</v>
      </c>
      <c r="AF876" s="2">
        <f t="shared" si="255"/>
        <v>27</v>
      </c>
      <c r="AG876" s="2">
        <f t="shared" si="256"/>
        <v>7</v>
      </c>
      <c r="AH876" s="2">
        <f t="shared" si="257"/>
        <v>0</v>
      </c>
      <c r="AJ876" s="5"/>
      <c r="AK876" s="2">
        <f t="shared" si="232"/>
        <v>40</v>
      </c>
      <c r="AL876" s="2">
        <v>22</v>
      </c>
      <c r="AM876" s="2">
        <v>17</v>
      </c>
      <c r="AN876" s="2">
        <v>1</v>
      </c>
      <c r="AO876" s="2">
        <v>0</v>
      </c>
      <c r="AP876" s="2">
        <v>0</v>
      </c>
      <c r="AQ876" s="2">
        <f t="shared" si="233"/>
        <v>39</v>
      </c>
      <c r="AR876" s="2">
        <f t="shared" si="234"/>
        <v>1</v>
      </c>
      <c r="AS876" s="2">
        <f t="shared" si="235"/>
        <v>0</v>
      </c>
      <c r="AV876" s="6">
        <f t="shared" si="246"/>
        <v>38</v>
      </c>
      <c r="AW876" s="2">
        <v>19</v>
      </c>
      <c r="AX876" s="2">
        <v>15</v>
      </c>
      <c r="AY876" s="2">
        <v>4</v>
      </c>
      <c r="AZ876" s="2">
        <v>0</v>
      </c>
      <c r="BA876" s="2">
        <v>0</v>
      </c>
      <c r="BB876" s="2">
        <f t="shared" si="247"/>
        <v>34</v>
      </c>
      <c r="BC876" s="2">
        <f t="shared" si="248"/>
        <v>4</v>
      </c>
      <c r="BD876" s="2">
        <f t="shared" si="249"/>
        <v>0</v>
      </c>
      <c r="BF876" s="5"/>
    </row>
    <row r="877" spans="7:58" x14ac:dyDescent="0.35">
      <c r="G877" s="79" t="s">
        <v>3</v>
      </c>
      <c r="H877" s="82" t="s">
        <v>108</v>
      </c>
      <c r="I877" s="79" t="s">
        <v>109</v>
      </c>
      <c r="J877" s="79" t="s">
        <v>109</v>
      </c>
      <c r="K877" s="79" t="s">
        <v>109</v>
      </c>
      <c r="L877" s="79" t="s">
        <v>109</v>
      </c>
      <c r="M877" s="2" t="s">
        <v>3</v>
      </c>
      <c r="N877" s="2">
        <v>6</v>
      </c>
      <c r="O877" s="6">
        <f t="shared" si="250"/>
        <v>24</v>
      </c>
      <c r="P877" s="2">
        <v>5</v>
      </c>
      <c r="Q877" s="2">
        <v>6</v>
      </c>
      <c r="R877" s="2">
        <v>7</v>
      </c>
      <c r="S877" s="2">
        <v>4</v>
      </c>
      <c r="T877" s="2">
        <v>2</v>
      </c>
      <c r="U877" s="2">
        <f t="shared" si="251"/>
        <v>11</v>
      </c>
      <c r="V877" s="2">
        <f t="shared" si="252"/>
        <v>7</v>
      </c>
      <c r="W877" s="2">
        <f t="shared" si="253"/>
        <v>6</v>
      </c>
      <c r="Y877" s="5"/>
      <c r="Z877" s="6">
        <f t="shared" si="254"/>
        <v>34</v>
      </c>
      <c r="AA877" s="2">
        <v>8</v>
      </c>
      <c r="AB877" s="2">
        <v>10</v>
      </c>
      <c r="AC877" s="2">
        <v>12</v>
      </c>
      <c r="AD877" s="2">
        <v>3</v>
      </c>
      <c r="AE877" s="2">
        <v>1</v>
      </c>
      <c r="AF877" s="2">
        <f t="shared" si="255"/>
        <v>18</v>
      </c>
      <c r="AG877" s="2">
        <f t="shared" si="256"/>
        <v>12</v>
      </c>
      <c r="AH877" s="2">
        <f t="shared" si="257"/>
        <v>4</v>
      </c>
      <c r="AJ877" s="5"/>
      <c r="AK877" s="2">
        <f t="shared" si="232"/>
        <v>40</v>
      </c>
      <c r="AL877" s="2">
        <v>12</v>
      </c>
      <c r="AM877" s="2">
        <v>19</v>
      </c>
      <c r="AN877" s="2">
        <v>8</v>
      </c>
      <c r="AO877" s="2">
        <v>1</v>
      </c>
      <c r="AP877" s="2">
        <v>0</v>
      </c>
      <c r="AQ877" s="2">
        <f t="shared" si="233"/>
        <v>31</v>
      </c>
      <c r="AR877" s="2">
        <f t="shared" si="234"/>
        <v>8</v>
      </c>
      <c r="AS877" s="2">
        <f t="shared" si="235"/>
        <v>1</v>
      </c>
      <c r="AV877" s="6">
        <f t="shared" si="246"/>
        <v>38</v>
      </c>
      <c r="AW877" s="2">
        <v>11</v>
      </c>
      <c r="AX877" s="2">
        <v>16</v>
      </c>
      <c r="AY877" s="2">
        <v>8</v>
      </c>
      <c r="AZ877" s="2">
        <v>3</v>
      </c>
      <c r="BA877" s="2">
        <v>0</v>
      </c>
      <c r="BB877" s="2">
        <f t="shared" si="247"/>
        <v>27</v>
      </c>
      <c r="BC877" s="2">
        <f t="shared" si="248"/>
        <v>8</v>
      </c>
      <c r="BD877" s="2">
        <f t="shared" si="249"/>
        <v>3</v>
      </c>
      <c r="BF877" s="5"/>
    </row>
    <row r="878" spans="7:58" x14ac:dyDescent="0.35">
      <c r="G878" s="79" t="s">
        <v>3</v>
      </c>
      <c r="H878" s="82" t="s">
        <v>108</v>
      </c>
      <c r="I878" s="79" t="s">
        <v>109</v>
      </c>
      <c r="J878" s="79" t="s">
        <v>109</v>
      </c>
      <c r="K878" s="79" t="s">
        <v>109</v>
      </c>
      <c r="L878" s="79" t="s">
        <v>109</v>
      </c>
      <c r="M878" s="2" t="s">
        <v>3</v>
      </c>
      <c r="N878" s="2">
        <v>7</v>
      </c>
      <c r="O878" s="6">
        <f t="shared" si="250"/>
        <v>24</v>
      </c>
      <c r="P878" s="2">
        <v>12</v>
      </c>
      <c r="Q878" s="2">
        <v>4</v>
      </c>
      <c r="R878" s="2">
        <v>4</v>
      </c>
      <c r="S878" s="2">
        <v>3</v>
      </c>
      <c r="T878" s="2">
        <v>1</v>
      </c>
      <c r="U878" s="2">
        <f t="shared" si="251"/>
        <v>16</v>
      </c>
      <c r="V878" s="2">
        <f t="shared" si="252"/>
        <v>4</v>
      </c>
      <c r="W878" s="2">
        <f t="shared" si="253"/>
        <v>4</v>
      </c>
      <c r="Y878" s="5"/>
      <c r="Z878" s="6">
        <f t="shared" si="254"/>
        <v>34</v>
      </c>
      <c r="AA878" s="2">
        <v>17</v>
      </c>
      <c r="AB878" s="2">
        <v>11</v>
      </c>
      <c r="AC878" s="2">
        <v>1</v>
      </c>
      <c r="AD878" s="2">
        <v>3</v>
      </c>
      <c r="AE878" s="2">
        <v>2</v>
      </c>
      <c r="AF878" s="2">
        <f t="shared" si="255"/>
        <v>28</v>
      </c>
      <c r="AG878" s="2">
        <f t="shared" si="256"/>
        <v>1</v>
      </c>
      <c r="AH878" s="2">
        <f t="shared" si="257"/>
        <v>5</v>
      </c>
      <c r="AJ878" s="5"/>
      <c r="AK878" s="2">
        <f t="shared" si="232"/>
        <v>40</v>
      </c>
      <c r="AL878" s="2">
        <v>21</v>
      </c>
      <c r="AM878" s="2">
        <v>13</v>
      </c>
      <c r="AN878" s="2">
        <v>3</v>
      </c>
      <c r="AO878" s="2">
        <v>1</v>
      </c>
      <c r="AP878" s="2">
        <v>2</v>
      </c>
      <c r="AQ878" s="2">
        <f t="shared" si="233"/>
        <v>34</v>
      </c>
      <c r="AR878" s="2">
        <f t="shared" si="234"/>
        <v>3</v>
      </c>
      <c r="AS878" s="2">
        <f t="shared" si="235"/>
        <v>3</v>
      </c>
      <c r="AV878" s="6">
        <f t="shared" si="246"/>
        <v>38</v>
      </c>
      <c r="AW878" s="2">
        <v>17</v>
      </c>
      <c r="AX878" s="2">
        <v>11</v>
      </c>
      <c r="AY878" s="2">
        <v>7</v>
      </c>
      <c r="AZ878" s="2">
        <v>1</v>
      </c>
      <c r="BA878" s="2">
        <v>2</v>
      </c>
      <c r="BB878" s="2">
        <f t="shared" si="247"/>
        <v>28</v>
      </c>
      <c r="BC878" s="2">
        <f t="shared" si="248"/>
        <v>7</v>
      </c>
      <c r="BD878" s="2">
        <f t="shared" si="249"/>
        <v>3</v>
      </c>
      <c r="BF878" s="5"/>
    </row>
    <row r="879" spans="7:58" x14ac:dyDescent="0.35">
      <c r="G879" s="79" t="s">
        <v>3</v>
      </c>
      <c r="H879" s="82" t="s">
        <v>108</v>
      </c>
      <c r="I879" s="79" t="s">
        <v>109</v>
      </c>
      <c r="J879" s="79" t="s">
        <v>109</v>
      </c>
      <c r="K879" s="79" t="s">
        <v>109</v>
      </c>
      <c r="L879" s="79" t="s">
        <v>109</v>
      </c>
      <c r="M879" s="2" t="s">
        <v>3</v>
      </c>
      <c r="N879" s="2">
        <v>8</v>
      </c>
      <c r="O879" s="6">
        <f t="shared" si="250"/>
        <v>24</v>
      </c>
      <c r="P879" s="2">
        <v>7</v>
      </c>
      <c r="Q879" s="2">
        <v>6</v>
      </c>
      <c r="R879" s="2">
        <v>5</v>
      </c>
      <c r="S879" s="2">
        <v>3</v>
      </c>
      <c r="T879" s="2">
        <v>3</v>
      </c>
      <c r="U879" s="2">
        <f t="shared" si="251"/>
        <v>13</v>
      </c>
      <c r="V879" s="2">
        <f t="shared" si="252"/>
        <v>5</v>
      </c>
      <c r="W879" s="2">
        <f t="shared" si="253"/>
        <v>6</v>
      </c>
      <c r="Y879" s="5"/>
      <c r="Z879" s="6">
        <f t="shared" si="254"/>
        <v>34</v>
      </c>
      <c r="AA879" s="2">
        <v>8</v>
      </c>
      <c r="AB879" s="2">
        <v>17</v>
      </c>
      <c r="AC879" s="2">
        <v>6</v>
      </c>
      <c r="AD879" s="2">
        <v>3</v>
      </c>
      <c r="AE879" s="2">
        <v>0</v>
      </c>
      <c r="AF879" s="2">
        <f t="shared" si="255"/>
        <v>25</v>
      </c>
      <c r="AG879" s="2">
        <f t="shared" si="256"/>
        <v>6</v>
      </c>
      <c r="AH879" s="2">
        <f t="shared" si="257"/>
        <v>3</v>
      </c>
      <c r="AJ879" s="5"/>
      <c r="AK879" s="2">
        <f t="shared" si="232"/>
        <v>40</v>
      </c>
      <c r="AL879" s="2">
        <v>13</v>
      </c>
      <c r="AM879" s="2">
        <v>20</v>
      </c>
      <c r="AN879" s="2">
        <v>6</v>
      </c>
      <c r="AO879" s="2">
        <v>1</v>
      </c>
      <c r="AP879" s="2">
        <v>0</v>
      </c>
      <c r="AQ879" s="2">
        <f t="shared" si="233"/>
        <v>33</v>
      </c>
      <c r="AR879" s="2">
        <f t="shared" si="234"/>
        <v>6</v>
      </c>
      <c r="AS879" s="2">
        <f t="shared" si="235"/>
        <v>1</v>
      </c>
      <c r="AV879" s="6">
        <f t="shared" si="246"/>
        <v>38</v>
      </c>
      <c r="AW879" s="2">
        <v>8</v>
      </c>
      <c r="AX879" s="2">
        <v>15</v>
      </c>
      <c r="AY879" s="2">
        <v>8</v>
      </c>
      <c r="AZ879" s="2">
        <v>7</v>
      </c>
      <c r="BA879" s="2">
        <v>0</v>
      </c>
      <c r="BB879" s="2">
        <f t="shared" si="247"/>
        <v>23</v>
      </c>
      <c r="BC879" s="2">
        <f t="shared" si="248"/>
        <v>8</v>
      </c>
      <c r="BD879" s="2">
        <f t="shared" si="249"/>
        <v>7</v>
      </c>
      <c r="BF879" s="5"/>
    </row>
    <row r="880" spans="7:58" x14ac:dyDescent="0.35">
      <c r="G880" s="79" t="s">
        <v>3</v>
      </c>
      <c r="H880" s="82" t="s">
        <v>108</v>
      </c>
      <c r="I880" s="79" t="s">
        <v>109</v>
      </c>
      <c r="J880" s="79" t="s">
        <v>109</v>
      </c>
      <c r="K880" s="79" t="s">
        <v>109</v>
      </c>
      <c r="L880" s="79" t="s">
        <v>109</v>
      </c>
      <c r="M880" s="2" t="s">
        <v>3</v>
      </c>
      <c r="N880" s="2">
        <v>9</v>
      </c>
      <c r="O880" s="6">
        <f t="shared" si="250"/>
        <v>24</v>
      </c>
      <c r="P880" s="2">
        <v>5</v>
      </c>
      <c r="Q880" s="2">
        <v>7</v>
      </c>
      <c r="R880" s="2">
        <v>4</v>
      </c>
      <c r="S880" s="2">
        <v>5</v>
      </c>
      <c r="T880" s="2">
        <v>3</v>
      </c>
      <c r="U880" s="2">
        <f t="shared" si="251"/>
        <v>12</v>
      </c>
      <c r="V880" s="2">
        <f t="shared" si="252"/>
        <v>4</v>
      </c>
      <c r="W880" s="2">
        <f t="shared" si="253"/>
        <v>8</v>
      </c>
      <c r="Y880" s="5"/>
      <c r="Z880" s="6">
        <f t="shared" si="254"/>
        <v>34</v>
      </c>
      <c r="AA880" s="2">
        <v>6</v>
      </c>
      <c r="AB880" s="2">
        <v>12</v>
      </c>
      <c r="AC880" s="2">
        <v>16</v>
      </c>
      <c r="AD880" s="2">
        <v>0</v>
      </c>
      <c r="AE880" s="2">
        <v>0</v>
      </c>
      <c r="AF880" s="2">
        <f t="shared" si="255"/>
        <v>18</v>
      </c>
      <c r="AG880" s="2">
        <f t="shared" si="256"/>
        <v>16</v>
      </c>
      <c r="AH880" s="2">
        <f t="shared" si="257"/>
        <v>0</v>
      </c>
      <c r="AJ880" s="5"/>
      <c r="AK880" s="2">
        <f t="shared" si="232"/>
        <v>40</v>
      </c>
      <c r="AL880" s="2">
        <v>5</v>
      </c>
      <c r="AM880" s="2">
        <v>19</v>
      </c>
      <c r="AN880" s="2">
        <v>13</v>
      </c>
      <c r="AO880" s="2">
        <v>3</v>
      </c>
      <c r="AP880" s="2">
        <v>0</v>
      </c>
      <c r="AQ880" s="2">
        <f t="shared" si="233"/>
        <v>24</v>
      </c>
      <c r="AR880" s="2">
        <f t="shared" si="234"/>
        <v>13</v>
      </c>
      <c r="AS880" s="2">
        <f t="shared" si="235"/>
        <v>3</v>
      </c>
      <c r="AV880" s="6">
        <f t="shared" si="246"/>
        <v>38</v>
      </c>
      <c r="AW880" s="2">
        <v>4</v>
      </c>
      <c r="AX880" s="2">
        <v>10</v>
      </c>
      <c r="AY880" s="2">
        <v>16</v>
      </c>
      <c r="AZ880" s="2">
        <v>6</v>
      </c>
      <c r="BA880" s="2">
        <v>2</v>
      </c>
      <c r="BB880" s="2">
        <f t="shared" si="247"/>
        <v>14</v>
      </c>
      <c r="BC880" s="2">
        <f t="shared" si="248"/>
        <v>16</v>
      </c>
      <c r="BD880" s="2">
        <f t="shared" si="249"/>
        <v>8</v>
      </c>
      <c r="BF880" s="5"/>
    </row>
    <row r="881" spans="7:58" x14ac:dyDescent="0.35">
      <c r="G881" s="79" t="s">
        <v>3</v>
      </c>
      <c r="H881" s="82" t="s">
        <v>108</v>
      </c>
      <c r="I881" s="79" t="s">
        <v>109</v>
      </c>
      <c r="J881" s="79" t="s">
        <v>109</v>
      </c>
      <c r="K881" s="79" t="s">
        <v>109</v>
      </c>
      <c r="L881" s="79" t="s">
        <v>109</v>
      </c>
      <c r="M881" s="2" t="s">
        <v>67</v>
      </c>
      <c r="N881" s="2">
        <v>10</v>
      </c>
      <c r="O881" s="6">
        <f t="shared" si="250"/>
        <v>24</v>
      </c>
      <c r="P881" s="2">
        <v>9</v>
      </c>
      <c r="Q881" s="2">
        <v>8</v>
      </c>
      <c r="R881" s="2">
        <v>4</v>
      </c>
      <c r="S881" s="2">
        <v>3</v>
      </c>
      <c r="T881" s="2">
        <v>0</v>
      </c>
      <c r="U881" s="2">
        <f t="shared" si="251"/>
        <v>17</v>
      </c>
      <c r="V881" s="2">
        <f t="shared" si="252"/>
        <v>4</v>
      </c>
      <c r="W881" s="2">
        <f t="shared" si="253"/>
        <v>3</v>
      </c>
      <c r="Y881" s="5"/>
      <c r="Z881" s="6">
        <f t="shared" si="254"/>
        <v>34</v>
      </c>
      <c r="AA881" s="2">
        <v>13</v>
      </c>
      <c r="AB881" s="2">
        <v>15</v>
      </c>
      <c r="AC881" s="2">
        <v>5</v>
      </c>
      <c r="AD881" s="2">
        <v>1</v>
      </c>
      <c r="AE881" s="2">
        <v>0</v>
      </c>
      <c r="AF881" s="2">
        <f t="shared" si="255"/>
        <v>28</v>
      </c>
      <c r="AG881" s="2">
        <f t="shared" si="256"/>
        <v>5</v>
      </c>
      <c r="AH881" s="2">
        <f t="shared" si="257"/>
        <v>1</v>
      </c>
      <c r="AJ881" s="5"/>
      <c r="AK881" s="2">
        <f t="shared" si="232"/>
        <v>40</v>
      </c>
      <c r="AL881" s="2">
        <v>17</v>
      </c>
      <c r="AM881" s="2">
        <v>18</v>
      </c>
      <c r="AN881" s="2">
        <v>5</v>
      </c>
      <c r="AO881" s="2">
        <v>0</v>
      </c>
      <c r="AP881" s="2">
        <v>0</v>
      </c>
      <c r="AQ881" s="2">
        <f t="shared" si="233"/>
        <v>35</v>
      </c>
      <c r="AR881" s="2">
        <f t="shared" si="234"/>
        <v>5</v>
      </c>
      <c r="AS881" s="2">
        <f t="shared" si="235"/>
        <v>0</v>
      </c>
      <c r="AV881" s="6">
        <f t="shared" si="246"/>
        <v>38</v>
      </c>
      <c r="AW881" s="2">
        <v>11</v>
      </c>
      <c r="AX881" s="2">
        <v>24</v>
      </c>
      <c r="AY881" s="2">
        <v>3</v>
      </c>
      <c r="AZ881" s="2">
        <v>0</v>
      </c>
      <c r="BA881" s="2">
        <v>0</v>
      </c>
      <c r="BB881" s="2">
        <f t="shared" si="247"/>
        <v>35</v>
      </c>
      <c r="BC881" s="2">
        <f t="shared" si="248"/>
        <v>3</v>
      </c>
      <c r="BD881" s="2">
        <f t="shared" si="249"/>
        <v>0</v>
      </c>
      <c r="BF881" s="5"/>
    </row>
    <row r="882" spans="7:58" x14ac:dyDescent="0.35">
      <c r="G882" s="79" t="s">
        <v>3</v>
      </c>
      <c r="H882" s="82" t="s">
        <v>108</v>
      </c>
      <c r="I882" s="79" t="s">
        <v>109</v>
      </c>
      <c r="J882" s="79" t="s">
        <v>109</v>
      </c>
      <c r="K882" s="79" t="s">
        <v>109</v>
      </c>
      <c r="L882" s="79" t="s">
        <v>109</v>
      </c>
      <c r="M882" s="2" t="s">
        <v>67</v>
      </c>
      <c r="N882" s="2">
        <v>11</v>
      </c>
      <c r="O882" s="6">
        <f t="shared" si="250"/>
        <v>24</v>
      </c>
      <c r="P882" s="2">
        <v>4</v>
      </c>
      <c r="Q882" s="2">
        <v>3</v>
      </c>
      <c r="R882" s="2">
        <v>9</v>
      </c>
      <c r="S882" s="2">
        <v>4</v>
      </c>
      <c r="T882" s="2">
        <v>4</v>
      </c>
      <c r="U882" s="2">
        <f t="shared" si="251"/>
        <v>7</v>
      </c>
      <c r="V882" s="2">
        <f t="shared" si="252"/>
        <v>9</v>
      </c>
      <c r="W882" s="2">
        <f t="shared" si="253"/>
        <v>8</v>
      </c>
      <c r="Y882" s="5"/>
      <c r="Z882" s="6">
        <f t="shared" si="254"/>
        <v>34</v>
      </c>
      <c r="AA882" s="2">
        <v>1</v>
      </c>
      <c r="AB882" s="2">
        <v>10</v>
      </c>
      <c r="AC882" s="2">
        <v>14</v>
      </c>
      <c r="AD882" s="2">
        <v>7</v>
      </c>
      <c r="AE882" s="2">
        <v>2</v>
      </c>
      <c r="AF882" s="2">
        <f t="shared" si="255"/>
        <v>11</v>
      </c>
      <c r="AG882" s="2">
        <f t="shared" si="256"/>
        <v>14</v>
      </c>
      <c r="AH882" s="2">
        <f t="shared" si="257"/>
        <v>9</v>
      </c>
      <c r="AJ882" s="5"/>
      <c r="AK882" s="2">
        <f t="shared" si="232"/>
        <v>40</v>
      </c>
      <c r="AL882" s="2">
        <v>5</v>
      </c>
      <c r="AM882" s="2">
        <v>19</v>
      </c>
      <c r="AN882" s="2">
        <v>11</v>
      </c>
      <c r="AO882" s="2">
        <v>5</v>
      </c>
      <c r="AP882" s="2">
        <v>0</v>
      </c>
      <c r="AQ882" s="2">
        <f t="shared" si="233"/>
        <v>24</v>
      </c>
      <c r="AR882" s="2">
        <f t="shared" si="234"/>
        <v>11</v>
      </c>
      <c r="AS882" s="2">
        <f t="shared" si="235"/>
        <v>5</v>
      </c>
      <c r="AV882" s="6">
        <f t="shared" si="246"/>
        <v>38</v>
      </c>
      <c r="AW882" s="2">
        <v>4</v>
      </c>
      <c r="AX882" s="2">
        <v>20</v>
      </c>
      <c r="AY882" s="2">
        <v>8</v>
      </c>
      <c r="AZ882" s="2">
        <v>4</v>
      </c>
      <c r="BA882" s="2">
        <v>2</v>
      </c>
      <c r="BB882" s="2">
        <f t="shared" si="247"/>
        <v>24</v>
      </c>
      <c r="BC882" s="2">
        <f t="shared" si="248"/>
        <v>8</v>
      </c>
      <c r="BD882" s="2">
        <f t="shared" si="249"/>
        <v>6</v>
      </c>
      <c r="BF882" s="5"/>
    </row>
    <row r="883" spans="7:58" x14ac:dyDescent="0.35">
      <c r="G883" s="79" t="s">
        <v>3</v>
      </c>
      <c r="H883" s="82" t="s">
        <v>108</v>
      </c>
      <c r="I883" s="79" t="s">
        <v>109</v>
      </c>
      <c r="J883" s="79" t="s">
        <v>109</v>
      </c>
      <c r="K883" s="79" t="s">
        <v>109</v>
      </c>
      <c r="L883" s="79" t="s">
        <v>109</v>
      </c>
      <c r="M883" s="2" t="s">
        <v>67</v>
      </c>
      <c r="N883" s="2">
        <v>12</v>
      </c>
      <c r="O883" s="6">
        <f t="shared" si="250"/>
        <v>24</v>
      </c>
      <c r="P883" s="2">
        <v>4</v>
      </c>
      <c r="Q883" s="2">
        <v>10</v>
      </c>
      <c r="R883" s="2">
        <v>5</v>
      </c>
      <c r="S883" s="2">
        <v>2</v>
      </c>
      <c r="T883" s="2">
        <v>3</v>
      </c>
      <c r="U883" s="2">
        <f t="shared" si="251"/>
        <v>14</v>
      </c>
      <c r="V883" s="2">
        <f t="shared" si="252"/>
        <v>5</v>
      </c>
      <c r="W883" s="2">
        <f t="shared" si="253"/>
        <v>5</v>
      </c>
      <c r="Y883" s="5"/>
      <c r="Z883" s="6">
        <f t="shared" si="254"/>
        <v>34</v>
      </c>
      <c r="AA883" s="2">
        <v>3</v>
      </c>
      <c r="AB883" s="2">
        <v>16</v>
      </c>
      <c r="AC883" s="2">
        <v>13</v>
      </c>
      <c r="AD883" s="2">
        <v>1</v>
      </c>
      <c r="AE883" s="2">
        <v>1</v>
      </c>
      <c r="AF883" s="2">
        <f t="shared" si="255"/>
        <v>19</v>
      </c>
      <c r="AG883" s="2">
        <f t="shared" si="256"/>
        <v>13</v>
      </c>
      <c r="AH883" s="2">
        <f t="shared" si="257"/>
        <v>2</v>
      </c>
      <c r="AJ883" s="5"/>
      <c r="AK883" s="2">
        <f t="shared" si="232"/>
        <v>40</v>
      </c>
      <c r="AL883" s="2">
        <v>7</v>
      </c>
      <c r="AM883" s="2">
        <v>23</v>
      </c>
      <c r="AN883" s="2">
        <v>9</v>
      </c>
      <c r="AO883" s="2">
        <v>1</v>
      </c>
      <c r="AP883" s="2">
        <v>0</v>
      </c>
      <c r="AQ883" s="2">
        <f t="shared" si="233"/>
        <v>30</v>
      </c>
      <c r="AR883" s="2">
        <f t="shared" si="234"/>
        <v>9</v>
      </c>
      <c r="AS883" s="2">
        <f t="shared" si="235"/>
        <v>1</v>
      </c>
      <c r="AV883" s="6">
        <f t="shared" si="246"/>
        <v>38</v>
      </c>
      <c r="AW883" s="2">
        <v>5</v>
      </c>
      <c r="AX883" s="2">
        <v>19</v>
      </c>
      <c r="AY883" s="2">
        <v>12</v>
      </c>
      <c r="AZ883" s="2">
        <v>2</v>
      </c>
      <c r="BA883" s="2">
        <v>0</v>
      </c>
      <c r="BB883" s="2">
        <f t="shared" si="247"/>
        <v>24</v>
      </c>
      <c r="BC883" s="2">
        <f t="shared" si="248"/>
        <v>12</v>
      </c>
      <c r="BD883" s="2">
        <f t="shared" si="249"/>
        <v>2</v>
      </c>
      <c r="BF883" s="5"/>
    </row>
    <row r="884" spans="7:58" x14ac:dyDescent="0.35">
      <c r="G884" s="79" t="s">
        <v>3</v>
      </c>
      <c r="H884" s="82" t="s">
        <v>108</v>
      </c>
      <c r="I884" s="79" t="s">
        <v>109</v>
      </c>
      <c r="J884" s="79" t="s">
        <v>109</v>
      </c>
      <c r="K884" s="79" t="s">
        <v>109</v>
      </c>
      <c r="L884" s="79" t="s">
        <v>109</v>
      </c>
      <c r="M884" s="2" t="s">
        <v>67</v>
      </c>
      <c r="N884" s="2">
        <v>13</v>
      </c>
      <c r="O884" s="6">
        <f t="shared" si="250"/>
        <v>24</v>
      </c>
      <c r="P884" s="2">
        <v>4</v>
      </c>
      <c r="Q884" s="2">
        <v>9</v>
      </c>
      <c r="R884" s="2">
        <v>5</v>
      </c>
      <c r="S884" s="2">
        <v>3</v>
      </c>
      <c r="T884" s="2">
        <v>3</v>
      </c>
      <c r="U884" s="2">
        <f t="shared" si="251"/>
        <v>13</v>
      </c>
      <c r="V884" s="2">
        <f t="shared" si="252"/>
        <v>5</v>
      </c>
      <c r="W884" s="2">
        <f t="shared" si="253"/>
        <v>6</v>
      </c>
      <c r="Y884" s="5"/>
      <c r="Z884" s="6">
        <f t="shared" si="254"/>
        <v>34</v>
      </c>
      <c r="AA884" s="2">
        <v>8</v>
      </c>
      <c r="AB884" s="2">
        <v>15</v>
      </c>
      <c r="AC884" s="2">
        <v>10</v>
      </c>
      <c r="AD884" s="2">
        <v>1</v>
      </c>
      <c r="AE884" s="2">
        <v>0</v>
      </c>
      <c r="AF884" s="2">
        <f t="shared" si="255"/>
        <v>23</v>
      </c>
      <c r="AG884" s="2">
        <f t="shared" si="256"/>
        <v>10</v>
      </c>
      <c r="AH884" s="2">
        <f t="shared" si="257"/>
        <v>1</v>
      </c>
      <c r="AJ884" s="5"/>
      <c r="AK884" s="2">
        <f t="shared" si="232"/>
        <v>40</v>
      </c>
      <c r="AL884" s="2">
        <v>13</v>
      </c>
      <c r="AM884" s="2">
        <v>19</v>
      </c>
      <c r="AN884" s="2">
        <v>6</v>
      </c>
      <c r="AO884" s="2">
        <v>2</v>
      </c>
      <c r="AP884" s="2">
        <v>0</v>
      </c>
      <c r="AQ884" s="2">
        <f t="shared" si="233"/>
        <v>32</v>
      </c>
      <c r="AR884" s="2">
        <f t="shared" si="234"/>
        <v>6</v>
      </c>
      <c r="AS884" s="2">
        <f t="shared" si="235"/>
        <v>2</v>
      </c>
      <c r="AV884" s="6">
        <f t="shared" si="246"/>
        <v>38</v>
      </c>
      <c r="AW884" s="2">
        <v>9</v>
      </c>
      <c r="AX884" s="2">
        <v>17</v>
      </c>
      <c r="AY884" s="2">
        <v>8</v>
      </c>
      <c r="AZ884" s="2">
        <v>4</v>
      </c>
      <c r="BA884" s="2">
        <v>0</v>
      </c>
      <c r="BB884" s="2">
        <f t="shared" si="247"/>
        <v>26</v>
      </c>
      <c r="BC884" s="2">
        <f t="shared" si="248"/>
        <v>8</v>
      </c>
      <c r="BD884" s="2">
        <f t="shared" si="249"/>
        <v>4</v>
      </c>
      <c r="BF884" s="5"/>
    </row>
    <row r="885" spans="7:58" x14ac:dyDescent="0.35">
      <c r="G885" s="79" t="s">
        <v>3</v>
      </c>
      <c r="H885" s="82" t="s">
        <v>108</v>
      </c>
      <c r="I885" s="79" t="s">
        <v>109</v>
      </c>
      <c r="J885" s="79" t="s">
        <v>109</v>
      </c>
      <c r="K885" s="79" t="s">
        <v>109</v>
      </c>
      <c r="L885" s="79" t="s">
        <v>109</v>
      </c>
      <c r="M885" s="2" t="s">
        <v>67</v>
      </c>
      <c r="N885" s="2">
        <v>14</v>
      </c>
      <c r="O885" s="6">
        <f t="shared" si="250"/>
        <v>24</v>
      </c>
      <c r="P885" s="2">
        <v>5</v>
      </c>
      <c r="Q885" s="2">
        <v>7</v>
      </c>
      <c r="R885" s="2">
        <v>4</v>
      </c>
      <c r="S885" s="2">
        <v>4</v>
      </c>
      <c r="T885" s="2">
        <v>4</v>
      </c>
      <c r="U885" s="2">
        <f t="shared" si="251"/>
        <v>12</v>
      </c>
      <c r="V885" s="2">
        <f t="shared" si="252"/>
        <v>4</v>
      </c>
      <c r="W885" s="2">
        <f t="shared" si="253"/>
        <v>8</v>
      </c>
      <c r="Y885" s="5"/>
      <c r="Z885" s="6">
        <f t="shared" si="254"/>
        <v>34</v>
      </c>
      <c r="AA885" s="2">
        <v>9</v>
      </c>
      <c r="AB885" s="2">
        <v>13</v>
      </c>
      <c r="AC885" s="2">
        <v>10</v>
      </c>
      <c r="AD885" s="2">
        <v>2</v>
      </c>
      <c r="AE885" s="2">
        <v>0</v>
      </c>
      <c r="AF885" s="2">
        <f t="shared" si="255"/>
        <v>22</v>
      </c>
      <c r="AG885" s="2">
        <f t="shared" si="256"/>
        <v>10</v>
      </c>
      <c r="AH885" s="2">
        <f t="shared" si="257"/>
        <v>2</v>
      </c>
      <c r="AJ885" s="5"/>
      <c r="AK885" s="2">
        <f t="shared" si="232"/>
        <v>40</v>
      </c>
      <c r="AL885" s="2">
        <v>14</v>
      </c>
      <c r="AM885" s="2">
        <v>13</v>
      </c>
      <c r="AN885" s="2">
        <v>9</v>
      </c>
      <c r="AO885" s="2">
        <v>3</v>
      </c>
      <c r="AP885" s="2">
        <v>1</v>
      </c>
      <c r="AQ885" s="2">
        <f t="shared" si="233"/>
        <v>27</v>
      </c>
      <c r="AR885" s="2">
        <f t="shared" si="234"/>
        <v>9</v>
      </c>
      <c r="AS885" s="2">
        <f t="shared" si="235"/>
        <v>4</v>
      </c>
      <c r="AV885" s="6">
        <f t="shared" si="246"/>
        <v>38</v>
      </c>
      <c r="AW885" s="2">
        <v>7</v>
      </c>
      <c r="AX885" s="2">
        <v>17</v>
      </c>
      <c r="AY885" s="2">
        <v>9</v>
      </c>
      <c r="AZ885" s="2">
        <v>3</v>
      </c>
      <c r="BA885" s="2">
        <v>2</v>
      </c>
      <c r="BB885" s="2">
        <f t="shared" si="247"/>
        <v>24</v>
      </c>
      <c r="BC885" s="2">
        <f t="shared" si="248"/>
        <v>9</v>
      </c>
      <c r="BD885" s="2">
        <f t="shared" si="249"/>
        <v>5</v>
      </c>
      <c r="BF885" s="5"/>
    </row>
    <row r="886" spans="7:58" x14ac:dyDescent="0.35">
      <c r="G886" s="79" t="s">
        <v>3</v>
      </c>
      <c r="H886" s="82" t="s">
        <v>108</v>
      </c>
      <c r="I886" s="79" t="s">
        <v>109</v>
      </c>
      <c r="J886" s="79" t="s">
        <v>109</v>
      </c>
      <c r="K886" s="79" t="s">
        <v>109</v>
      </c>
      <c r="L886" s="79" t="s">
        <v>109</v>
      </c>
      <c r="M886" s="2" t="s">
        <v>67</v>
      </c>
      <c r="N886" s="2">
        <v>15</v>
      </c>
      <c r="O886" s="6">
        <f t="shared" si="250"/>
        <v>24</v>
      </c>
      <c r="P886" s="2">
        <v>6</v>
      </c>
      <c r="Q886" s="2">
        <v>6</v>
      </c>
      <c r="R886" s="2">
        <v>8</v>
      </c>
      <c r="S886" s="2">
        <v>2</v>
      </c>
      <c r="T886" s="2">
        <v>2</v>
      </c>
      <c r="U886" s="2">
        <f t="shared" si="251"/>
        <v>12</v>
      </c>
      <c r="V886" s="2">
        <f t="shared" si="252"/>
        <v>8</v>
      </c>
      <c r="W886" s="2">
        <f t="shared" si="253"/>
        <v>4</v>
      </c>
      <c r="Y886" s="5"/>
      <c r="Z886" s="6">
        <f t="shared" si="254"/>
        <v>34</v>
      </c>
      <c r="AA886" s="2">
        <v>12</v>
      </c>
      <c r="AB886" s="2">
        <v>7</v>
      </c>
      <c r="AC886" s="2">
        <v>10</v>
      </c>
      <c r="AD886" s="2">
        <v>4</v>
      </c>
      <c r="AE886" s="2">
        <v>1</v>
      </c>
      <c r="AF886" s="2">
        <f t="shared" si="255"/>
        <v>19</v>
      </c>
      <c r="AG886" s="2">
        <f t="shared" si="256"/>
        <v>10</v>
      </c>
      <c r="AH886" s="2">
        <f t="shared" si="257"/>
        <v>5</v>
      </c>
      <c r="AJ886" s="5"/>
      <c r="AK886" s="2">
        <f t="shared" si="232"/>
        <v>40</v>
      </c>
      <c r="AL886" s="2">
        <v>15</v>
      </c>
      <c r="AM886" s="2">
        <v>16</v>
      </c>
      <c r="AN886" s="2">
        <v>7</v>
      </c>
      <c r="AO886" s="2">
        <v>2</v>
      </c>
      <c r="AP886" s="2">
        <v>0</v>
      </c>
      <c r="AQ886" s="2">
        <f t="shared" si="233"/>
        <v>31</v>
      </c>
      <c r="AR886" s="2">
        <f t="shared" si="234"/>
        <v>7</v>
      </c>
      <c r="AS886" s="2">
        <f t="shared" si="235"/>
        <v>2</v>
      </c>
      <c r="AV886" s="6">
        <f t="shared" si="246"/>
        <v>38</v>
      </c>
      <c r="AW886" s="2">
        <v>11</v>
      </c>
      <c r="AX886" s="2">
        <v>16</v>
      </c>
      <c r="AY886" s="2">
        <v>8</v>
      </c>
      <c r="AZ886" s="2">
        <v>2</v>
      </c>
      <c r="BA886" s="2">
        <v>1</v>
      </c>
      <c r="BB886" s="2">
        <f t="shared" si="247"/>
        <v>27</v>
      </c>
      <c r="BC886" s="2">
        <f t="shared" si="248"/>
        <v>8</v>
      </c>
      <c r="BD886" s="2">
        <f t="shared" si="249"/>
        <v>3</v>
      </c>
      <c r="BF886" s="5"/>
    </row>
    <row r="887" spans="7:58" x14ac:dyDescent="0.35">
      <c r="G887" s="79" t="s">
        <v>3</v>
      </c>
      <c r="H887" s="82" t="s">
        <v>108</v>
      </c>
      <c r="I887" s="79" t="s">
        <v>109</v>
      </c>
      <c r="J887" s="79" t="s">
        <v>109</v>
      </c>
      <c r="K887" s="79" t="s">
        <v>109</v>
      </c>
      <c r="L887" s="79" t="s">
        <v>109</v>
      </c>
      <c r="M887" s="2" t="s">
        <v>67</v>
      </c>
      <c r="N887" s="2">
        <v>16</v>
      </c>
      <c r="O887" s="6">
        <f t="shared" si="250"/>
        <v>24</v>
      </c>
      <c r="P887" s="2">
        <v>9</v>
      </c>
      <c r="Q887" s="2">
        <v>6</v>
      </c>
      <c r="R887" s="2">
        <v>6</v>
      </c>
      <c r="S887" s="2">
        <v>2</v>
      </c>
      <c r="T887" s="2">
        <v>1</v>
      </c>
      <c r="U887" s="2">
        <f t="shared" si="251"/>
        <v>15</v>
      </c>
      <c r="V887" s="2">
        <f t="shared" si="252"/>
        <v>6</v>
      </c>
      <c r="W887" s="2">
        <f t="shared" si="253"/>
        <v>3</v>
      </c>
      <c r="Y887" s="5"/>
      <c r="Z887" s="6">
        <f t="shared" si="254"/>
        <v>34</v>
      </c>
      <c r="AA887" s="2">
        <v>10</v>
      </c>
      <c r="AB887" s="2">
        <v>15</v>
      </c>
      <c r="AC887" s="2">
        <v>5</v>
      </c>
      <c r="AD887" s="2">
        <v>4</v>
      </c>
      <c r="AE887" s="2">
        <v>0</v>
      </c>
      <c r="AF887" s="2">
        <f t="shared" si="255"/>
        <v>25</v>
      </c>
      <c r="AG887" s="2">
        <f t="shared" si="256"/>
        <v>5</v>
      </c>
      <c r="AH887" s="2">
        <f t="shared" si="257"/>
        <v>4</v>
      </c>
      <c r="AJ887" s="5"/>
      <c r="AK887" s="2">
        <f t="shared" si="232"/>
        <v>40</v>
      </c>
      <c r="AL887" s="2">
        <v>13</v>
      </c>
      <c r="AM887" s="2">
        <v>21</v>
      </c>
      <c r="AN887" s="2">
        <v>5</v>
      </c>
      <c r="AO887" s="2">
        <v>1</v>
      </c>
      <c r="AP887" s="2">
        <v>0</v>
      </c>
      <c r="AQ887" s="2">
        <f t="shared" si="233"/>
        <v>34</v>
      </c>
      <c r="AR887" s="2">
        <f t="shared" si="234"/>
        <v>5</v>
      </c>
      <c r="AS887" s="2">
        <f t="shared" si="235"/>
        <v>1</v>
      </c>
      <c r="AV887" s="6">
        <f t="shared" si="246"/>
        <v>38</v>
      </c>
      <c r="AW887" s="2">
        <v>13</v>
      </c>
      <c r="AX887" s="2">
        <v>17</v>
      </c>
      <c r="AY887" s="2">
        <v>7</v>
      </c>
      <c r="AZ887" s="2">
        <v>1</v>
      </c>
      <c r="BA887" s="2">
        <v>0</v>
      </c>
      <c r="BB887" s="2">
        <f t="shared" si="247"/>
        <v>30</v>
      </c>
      <c r="BC887" s="2">
        <f t="shared" si="248"/>
        <v>7</v>
      </c>
      <c r="BD887" s="2">
        <f t="shared" si="249"/>
        <v>1</v>
      </c>
      <c r="BF887" s="5"/>
    </row>
    <row r="888" spans="7:58" x14ac:dyDescent="0.35">
      <c r="G888" s="79" t="s">
        <v>3</v>
      </c>
      <c r="H888" s="82" t="s">
        <v>108</v>
      </c>
      <c r="I888" s="79" t="s">
        <v>109</v>
      </c>
      <c r="J888" s="79" t="s">
        <v>109</v>
      </c>
      <c r="K888" s="79" t="s">
        <v>109</v>
      </c>
      <c r="L888" s="79" t="s">
        <v>109</v>
      </c>
      <c r="M888" s="2" t="s">
        <v>67</v>
      </c>
      <c r="N888" s="2">
        <v>17</v>
      </c>
      <c r="O888" s="6">
        <f t="shared" si="250"/>
        <v>24</v>
      </c>
      <c r="P888" s="2">
        <v>7</v>
      </c>
      <c r="Q888" s="2">
        <v>8</v>
      </c>
      <c r="R888" s="2">
        <v>6</v>
      </c>
      <c r="S888" s="2">
        <v>1</v>
      </c>
      <c r="T888" s="2">
        <v>2</v>
      </c>
      <c r="U888" s="2">
        <f t="shared" si="251"/>
        <v>15</v>
      </c>
      <c r="V888" s="2">
        <f t="shared" si="252"/>
        <v>6</v>
      </c>
      <c r="W888" s="2">
        <f t="shared" si="253"/>
        <v>3</v>
      </c>
      <c r="Y888" s="5"/>
      <c r="Z888" s="6">
        <f t="shared" si="254"/>
        <v>34</v>
      </c>
      <c r="AA888" s="2">
        <v>13</v>
      </c>
      <c r="AB888" s="2">
        <v>11</v>
      </c>
      <c r="AC888" s="2">
        <v>7</v>
      </c>
      <c r="AD888" s="2">
        <v>3</v>
      </c>
      <c r="AE888" s="2">
        <v>0</v>
      </c>
      <c r="AF888" s="2">
        <f t="shared" si="255"/>
        <v>24</v>
      </c>
      <c r="AG888" s="2">
        <f t="shared" si="256"/>
        <v>7</v>
      </c>
      <c r="AH888" s="2">
        <f t="shared" si="257"/>
        <v>3</v>
      </c>
      <c r="AJ888" s="5"/>
      <c r="AK888" s="2">
        <f t="shared" si="232"/>
        <v>40</v>
      </c>
      <c r="AL888" s="2">
        <v>16</v>
      </c>
      <c r="AM888" s="2">
        <v>19</v>
      </c>
      <c r="AN888" s="2">
        <v>3</v>
      </c>
      <c r="AO888" s="2">
        <v>1</v>
      </c>
      <c r="AP888" s="2">
        <v>1</v>
      </c>
      <c r="AQ888" s="2">
        <f t="shared" si="233"/>
        <v>35</v>
      </c>
      <c r="AR888" s="2">
        <f t="shared" si="234"/>
        <v>3</v>
      </c>
      <c r="AS888" s="2">
        <f t="shared" si="235"/>
        <v>2</v>
      </c>
      <c r="AV888" s="6">
        <f t="shared" si="246"/>
        <v>38</v>
      </c>
      <c r="AW888" s="2">
        <v>10</v>
      </c>
      <c r="AX888" s="2">
        <v>17</v>
      </c>
      <c r="AY888" s="2">
        <v>7</v>
      </c>
      <c r="AZ888" s="2">
        <v>3</v>
      </c>
      <c r="BA888" s="2">
        <v>1</v>
      </c>
      <c r="BB888" s="2">
        <f t="shared" si="247"/>
        <v>27</v>
      </c>
      <c r="BC888" s="2">
        <f t="shared" si="248"/>
        <v>7</v>
      </c>
      <c r="BD888" s="2">
        <f t="shared" si="249"/>
        <v>4</v>
      </c>
      <c r="BF888" s="5"/>
    </row>
    <row r="889" spans="7:58" x14ac:dyDescent="0.35">
      <c r="G889" s="79" t="s">
        <v>3</v>
      </c>
      <c r="H889" s="82" t="s">
        <v>108</v>
      </c>
      <c r="I889" s="79" t="s">
        <v>109</v>
      </c>
      <c r="J889" s="79" t="s">
        <v>109</v>
      </c>
      <c r="K889" s="79" t="s">
        <v>109</v>
      </c>
      <c r="L889" s="79" t="s">
        <v>109</v>
      </c>
      <c r="M889" s="2" t="s">
        <v>67</v>
      </c>
      <c r="N889" s="2">
        <v>18</v>
      </c>
      <c r="O889" s="6">
        <f t="shared" si="250"/>
        <v>24</v>
      </c>
      <c r="P889" s="2">
        <v>9</v>
      </c>
      <c r="Q889" s="2">
        <v>3</v>
      </c>
      <c r="R889" s="2">
        <v>5</v>
      </c>
      <c r="S889" s="2">
        <v>3</v>
      </c>
      <c r="T889" s="2">
        <v>4</v>
      </c>
      <c r="U889" s="2">
        <f t="shared" si="251"/>
        <v>12</v>
      </c>
      <c r="V889" s="2">
        <f t="shared" si="252"/>
        <v>5</v>
      </c>
      <c r="W889" s="2">
        <f t="shared" si="253"/>
        <v>7</v>
      </c>
      <c r="Y889" s="5"/>
      <c r="Z889" s="6">
        <f t="shared" si="254"/>
        <v>34</v>
      </c>
      <c r="AA889" s="2">
        <v>14</v>
      </c>
      <c r="AB889" s="2">
        <v>11</v>
      </c>
      <c r="AC889" s="2">
        <v>5</v>
      </c>
      <c r="AD889" s="2">
        <v>3</v>
      </c>
      <c r="AE889" s="2">
        <v>1</v>
      </c>
      <c r="AF889" s="2">
        <f t="shared" si="255"/>
        <v>25</v>
      </c>
      <c r="AG889" s="2">
        <f t="shared" si="256"/>
        <v>5</v>
      </c>
      <c r="AH889" s="2">
        <f t="shared" si="257"/>
        <v>4</v>
      </c>
      <c r="AJ889" s="5"/>
      <c r="AK889" s="2">
        <f t="shared" si="232"/>
        <v>40</v>
      </c>
      <c r="AL889" s="2">
        <v>15</v>
      </c>
      <c r="AM889" s="2">
        <v>12</v>
      </c>
      <c r="AN889" s="2">
        <v>10</v>
      </c>
      <c r="AO889" s="2">
        <v>2</v>
      </c>
      <c r="AP889" s="2">
        <v>1</v>
      </c>
      <c r="AQ889" s="2">
        <f t="shared" si="233"/>
        <v>27</v>
      </c>
      <c r="AR889" s="2">
        <f t="shared" si="234"/>
        <v>10</v>
      </c>
      <c r="AS889" s="2">
        <f t="shared" si="235"/>
        <v>3</v>
      </c>
      <c r="AV889" s="6">
        <f t="shared" si="246"/>
        <v>38</v>
      </c>
      <c r="AW889" s="2">
        <v>15</v>
      </c>
      <c r="AX889" s="2">
        <v>8</v>
      </c>
      <c r="AY889" s="2">
        <v>10</v>
      </c>
      <c r="AZ889" s="2">
        <v>4</v>
      </c>
      <c r="BA889" s="2">
        <v>1</v>
      </c>
      <c r="BB889" s="2">
        <f t="shared" si="247"/>
        <v>23</v>
      </c>
      <c r="BC889" s="2">
        <f t="shared" si="248"/>
        <v>10</v>
      </c>
      <c r="BD889" s="2">
        <f t="shared" si="249"/>
        <v>5</v>
      </c>
      <c r="BF889" s="5"/>
    </row>
    <row r="890" spans="7:58" x14ac:dyDescent="0.35">
      <c r="G890" s="79" t="s">
        <v>3</v>
      </c>
      <c r="H890" s="82" t="s">
        <v>108</v>
      </c>
      <c r="I890" s="79" t="s">
        <v>109</v>
      </c>
      <c r="J890" s="79" t="s">
        <v>109</v>
      </c>
      <c r="K890" s="79" t="s">
        <v>109</v>
      </c>
      <c r="L890" s="79" t="s">
        <v>109</v>
      </c>
      <c r="M890" s="2" t="s">
        <v>76</v>
      </c>
      <c r="N890" s="2">
        <v>19</v>
      </c>
      <c r="O890" s="6">
        <f t="shared" si="250"/>
        <v>24</v>
      </c>
      <c r="P890" s="2">
        <v>12</v>
      </c>
      <c r="Q890" s="2">
        <v>7</v>
      </c>
      <c r="R890" s="2">
        <v>5</v>
      </c>
      <c r="S890" s="2">
        <v>0</v>
      </c>
      <c r="T890" s="2">
        <v>0</v>
      </c>
      <c r="U890" s="2">
        <f t="shared" si="251"/>
        <v>19</v>
      </c>
      <c r="V890" s="2">
        <f t="shared" si="252"/>
        <v>5</v>
      </c>
      <c r="W890" s="2">
        <f t="shared" si="253"/>
        <v>0</v>
      </c>
      <c r="Y890" s="5"/>
      <c r="Z890" s="6">
        <f t="shared" si="254"/>
        <v>34</v>
      </c>
      <c r="AA890" s="2">
        <v>17</v>
      </c>
      <c r="AB890" s="2">
        <v>13</v>
      </c>
      <c r="AC890" s="2">
        <v>2</v>
      </c>
      <c r="AD890" s="2">
        <v>1</v>
      </c>
      <c r="AE890" s="2">
        <v>1</v>
      </c>
      <c r="AF890" s="2">
        <f t="shared" si="255"/>
        <v>30</v>
      </c>
      <c r="AG890" s="2">
        <f t="shared" si="256"/>
        <v>2</v>
      </c>
      <c r="AH890" s="2">
        <f t="shared" si="257"/>
        <v>2</v>
      </c>
      <c r="AJ890" s="5"/>
      <c r="AK890" s="2">
        <f t="shared" si="232"/>
        <v>40</v>
      </c>
      <c r="AL890" s="2">
        <v>24</v>
      </c>
      <c r="AM890" s="2">
        <v>9</v>
      </c>
      <c r="AN890" s="2">
        <v>4</v>
      </c>
      <c r="AO890" s="2">
        <v>3</v>
      </c>
      <c r="AP890" s="2">
        <v>0</v>
      </c>
      <c r="AQ890" s="2">
        <f t="shared" si="233"/>
        <v>33</v>
      </c>
      <c r="AR890" s="2">
        <f t="shared" si="234"/>
        <v>4</v>
      </c>
      <c r="AS890" s="2">
        <f t="shared" si="235"/>
        <v>3</v>
      </c>
      <c r="AV890" s="6">
        <f t="shared" si="246"/>
        <v>38</v>
      </c>
      <c r="AW890" s="2">
        <v>20</v>
      </c>
      <c r="AX890" s="2">
        <v>12</v>
      </c>
      <c r="AY890" s="2">
        <v>6</v>
      </c>
      <c r="AZ890" s="2">
        <v>0</v>
      </c>
      <c r="BA890" s="2">
        <v>0</v>
      </c>
      <c r="BB890" s="2">
        <f t="shared" si="247"/>
        <v>32</v>
      </c>
      <c r="BC890" s="2">
        <f t="shared" si="248"/>
        <v>6</v>
      </c>
      <c r="BD890" s="2">
        <f t="shared" si="249"/>
        <v>0</v>
      </c>
      <c r="BF890" s="5"/>
    </row>
    <row r="891" spans="7:58" x14ac:dyDescent="0.35">
      <c r="G891" s="79" t="s">
        <v>3</v>
      </c>
      <c r="H891" s="82" t="s">
        <v>108</v>
      </c>
      <c r="I891" s="79" t="s">
        <v>109</v>
      </c>
      <c r="J891" s="79" t="s">
        <v>109</v>
      </c>
      <c r="K891" s="79" t="s">
        <v>109</v>
      </c>
      <c r="L891" s="79" t="s">
        <v>109</v>
      </c>
      <c r="M891" s="2" t="s">
        <v>76</v>
      </c>
      <c r="N891" s="2">
        <v>20</v>
      </c>
      <c r="O891" s="6">
        <f t="shared" si="250"/>
        <v>24</v>
      </c>
      <c r="P891" s="2">
        <v>10</v>
      </c>
      <c r="Q891" s="2">
        <v>5</v>
      </c>
      <c r="R891" s="2">
        <v>7</v>
      </c>
      <c r="S891" s="2">
        <v>2</v>
      </c>
      <c r="T891" s="2">
        <v>0</v>
      </c>
      <c r="U891" s="2">
        <f t="shared" si="251"/>
        <v>15</v>
      </c>
      <c r="V891" s="2">
        <f t="shared" si="252"/>
        <v>7</v>
      </c>
      <c r="W891" s="2">
        <f t="shared" si="253"/>
        <v>2</v>
      </c>
      <c r="Y891" s="5"/>
      <c r="Z891" s="6">
        <f t="shared" si="254"/>
        <v>34</v>
      </c>
      <c r="AA891" s="2">
        <v>12</v>
      </c>
      <c r="AB891" s="2">
        <v>15</v>
      </c>
      <c r="AC891" s="2">
        <v>5</v>
      </c>
      <c r="AD891" s="2">
        <v>0</v>
      </c>
      <c r="AE891" s="2">
        <v>2</v>
      </c>
      <c r="AF891" s="2">
        <f t="shared" si="255"/>
        <v>27</v>
      </c>
      <c r="AG891" s="2">
        <f t="shared" si="256"/>
        <v>5</v>
      </c>
      <c r="AH891" s="2">
        <f t="shared" si="257"/>
        <v>2</v>
      </c>
      <c r="AJ891" s="5"/>
      <c r="AK891" s="2">
        <f t="shared" si="232"/>
        <v>40</v>
      </c>
      <c r="AL891" s="2">
        <v>24</v>
      </c>
      <c r="AM891" s="2">
        <v>9</v>
      </c>
      <c r="AN891" s="2">
        <v>5</v>
      </c>
      <c r="AO891" s="2">
        <v>1</v>
      </c>
      <c r="AP891" s="2">
        <v>1</v>
      </c>
      <c r="AQ891" s="2">
        <f t="shared" si="233"/>
        <v>33</v>
      </c>
      <c r="AR891" s="2">
        <f t="shared" si="234"/>
        <v>5</v>
      </c>
      <c r="AS891" s="2">
        <f t="shared" si="235"/>
        <v>2</v>
      </c>
      <c r="AV891" s="6">
        <f t="shared" si="246"/>
        <v>38</v>
      </c>
      <c r="AW891" s="2">
        <v>21</v>
      </c>
      <c r="AX891" s="2">
        <v>11</v>
      </c>
      <c r="AY891" s="2">
        <v>5</v>
      </c>
      <c r="AZ891" s="2">
        <v>1</v>
      </c>
      <c r="BA891" s="2">
        <v>0</v>
      </c>
      <c r="BB891" s="2">
        <f t="shared" si="247"/>
        <v>32</v>
      </c>
      <c r="BC891" s="2">
        <f t="shared" si="248"/>
        <v>5</v>
      </c>
      <c r="BD891" s="2">
        <f t="shared" si="249"/>
        <v>1</v>
      </c>
      <c r="BF891" s="5"/>
    </row>
    <row r="892" spans="7:58" x14ac:dyDescent="0.35">
      <c r="G892" s="79" t="s">
        <v>3</v>
      </c>
      <c r="H892" s="82" t="s">
        <v>108</v>
      </c>
      <c r="I892" s="79" t="s">
        <v>109</v>
      </c>
      <c r="J892" s="79" t="s">
        <v>109</v>
      </c>
      <c r="K892" s="79" t="s">
        <v>109</v>
      </c>
      <c r="L892" s="79" t="s">
        <v>109</v>
      </c>
      <c r="M892" s="2" t="s">
        <v>76</v>
      </c>
      <c r="N892" s="2">
        <v>21</v>
      </c>
      <c r="O892" s="6">
        <f t="shared" si="250"/>
        <v>24</v>
      </c>
      <c r="P892" s="2">
        <v>10</v>
      </c>
      <c r="Q892" s="2">
        <v>6</v>
      </c>
      <c r="R892" s="2">
        <v>5</v>
      </c>
      <c r="S892" s="2">
        <v>3</v>
      </c>
      <c r="T892" s="2">
        <v>0</v>
      </c>
      <c r="U892" s="2">
        <f t="shared" si="251"/>
        <v>16</v>
      </c>
      <c r="V892" s="2">
        <f t="shared" si="252"/>
        <v>5</v>
      </c>
      <c r="W892" s="2">
        <f t="shared" si="253"/>
        <v>3</v>
      </c>
      <c r="Y892" s="5"/>
      <c r="Z892" s="6">
        <f t="shared" si="254"/>
        <v>34</v>
      </c>
      <c r="AA892" s="2">
        <v>14</v>
      </c>
      <c r="AB892" s="2">
        <v>15</v>
      </c>
      <c r="AC892" s="2">
        <v>3</v>
      </c>
      <c r="AD892" s="2">
        <v>0</v>
      </c>
      <c r="AE892" s="2">
        <v>2</v>
      </c>
      <c r="AF892" s="2">
        <f t="shared" si="255"/>
        <v>29</v>
      </c>
      <c r="AG892" s="2">
        <f t="shared" si="256"/>
        <v>3</v>
      </c>
      <c r="AH892" s="2">
        <f t="shared" si="257"/>
        <v>2</v>
      </c>
      <c r="AJ892" s="5"/>
      <c r="AK892" s="2">
        <f t="shared" si="232"/>
        <v>40</v>
      </c>
      <c r="AL892" s="2">
        <v>22</v>
      </c>
      <c r="AM892" s="2">
        <v>14</v>
      </c>
      <c r="AN892" s="2">
        <v>2</v>
      </c>
      <c r="AO892" s="2">
        <v>2</v>
      </c>
      <c r="AP892" s="2">
        <v>0</v>
      </c>
      <c r="AQ892" s="2">
        <f t="shared" si="233"/>
        <v>36</v>
      </c>
      <c r="AR892" s="2">
        <f t="shared" si="234"/>
        <v>2</v>
      </c>
      <c r="AS892" s="2">
        <f t="shared" si="235"/>
        <v>2</v>
      </c>
      <c r="AV892" s="6">
        <f t="shared" si="246"/>
        <v>38</v>
      </c>
      <c r="AW892" s="2">
        <v>17</v>
      </c>
      <c r="AX892" s="2">
        <v>15</v>
      </c>
      <c r="AY892" s="2">
        <v>6</v>
      </c>
      <c r="AZ892" s="2">
        <v>0</v>
      </c>
      <c r="BA892" s="2">
        <v>0</v>
      </c>
      <c r="BB892" s="2">
        <f t="shared" si="247"/>
        <v>32</v>
      </c>
      <c r="BC892" s="2">
        <f t="shared" si="248"/>
        <v>6</v>
      </c>
      <c r="BD892" s="2">
        <f t="shared" si="249"/>
        <v>0</v>
      </c>
      <c r="BF892" s="5"/>
    </row>
    <row r="893" spans="7:58" x14ac:dyDescent="0.35">
      <c r="G893" s="79" t="s">
        <v>3</v>
      </c>
      <c r="H893" s="82" t="s">
        <v>108</v>
      </c>
      <c r="I893" s="79" t="s">
        <v>109</v>
      </c>
      <c r="J893" s="79" t="s">
        <v>109</v>
      </c>
      <c r="K893" s="79" t="s">
        <v>109</v>
      </c>
      <c r="L893" s="79" t="s">
        <v>109</v>
      </c>
      <c r="M893" s="2" t="s">
        <v>76</v>
      </c>
      <c r="N893" s="2">
        <v>22</v>
      </c>
      <c r="O893" s="6">
        <f t="shared" si="250"/>
        <v>24</v>
      </c>
      <c r="P893" s="2">
        <v>16</v>
      </c>
      <c r="Q893" s="2">
        <v>5</v>
      </c>
      <c r="R893" s="2">
        <v>2</v>
      </c>
      <c r="S893" s="2">
        <v>1</v>
      </c>
      <c r="T893" s="2">
        <v>0</v>
      </c>
      <c r="U893" s="2">
        <f t="shared" si="251"/>
        <v>21</v>
      </c>
      <c r="V893" s="2">
        <f t="shared" si="252"/>
        <v>2</v>
      </c>
      <c r="W893" s="2">
        <f t="shared" si="253"/>
        <v>1</v>
      </c>
      <c r="Y893" s="5"/>
      <c r="Z893" s="6">
        <f t="shared" si="254"/>
        <v>34</v>
      </c>
      <c r="AA893" s="2">
        <v>24</v>
      </c>
      <c r="AB893" s="2">
        <v>10</v>
      </c>
      <c r="AC893" s="2">
        <v>0</v>
      </c>
      <c r="AD893" s="2">
        <v>0</v>
      </c>
      <c r="AE893" s="2">
        <v>0</v>
      </c>
      <c r="AF893" s="2">
        <f t="shared" si="255"/>
        <v>34</v>
      </c>
      <c r="AG893" s="2">
        <f t="shared" si="256"/>
        <v>0</v>
      </c>
      <c r="AH893" s="2">
        <f t="shared" si="257"/>
        <v>0</v>
      </c>
      <c r="AJ893" s="5"/>
      <c r="AK893" s="2">
        <f t="shared" ref="AK893:AK986" si="258">SUM(AQ893:AS893)</f>
        <v>40</v>
      </c>
      <c r="AL893" s="2">
        <v>31</v>
      </c>
      <c r="AM893" s="2">
        <v>7</v>
      </c>
      <c r="AN893" s="2">
        <v>2</v>
      </c>
      <c r="AO893" s="2">
        <v>0</v>
      </c>
      <c r="AP893" s="2">
        <v>0</v>
      </c>
      <c r="AQ893" s="2">
        <f t="shared" si="233"/>
        <v>38</v>
      </c>
      <c r="AR893" s="2">
        <f t="shared" si="234"/>
        <v>2</v>
      </c>
      <c r="AS893" s="2">
        <f t="shared" si="235"/>
        <v>0</v>
      </c>
      <c r="AV893" s="6">
        <f t="shared" si="246"/>
        <v>38</v>
      </c>
      <c r="AW893" s="2">
        <v>28</v>
      </c>
      <c r="AX893" s="2">
        <v>8</v>
      </c>
      <c r="AY893" s="2">
        <v>1</v>
      </c>
      <c r="AZ893" s="2">
        <v>1</v>
      </c>
      <c r="BA893" s="2">
        <v>0</v>
      </c>
      <c r="BB893" s="2">
        <f t="shared" si="247"/>
        <v>36</v>
      </c>
      <c r="BC893" s="2">
        <f t="shared" si="248"/>
        <v>1</v>
      </c>
      <c r="BD893" s="2">
        <f t="shared" si="249"/>
        <v>1</v>
      </c>
      <c r="BF893" s="5"/>
    </row>
    <row r="894" spans="7:58" x14ac:dyDescent="0.35">
      <c r="G894" s="79" t="s">
        <v>3</v>
      </c>
      <c r="H894" s="82" t="s">
        <v>108</v>
      </c>
      <c r="I894" s="79" t="s">
        <v>109</v>
      </c>
      <c r="J894" s="79" t="s">
        <v>109</v>
      </c>
      <c r="K894" s="79" t="s">
        <v>109</v>
      </c>
      <c r="L894" s="79" t="s">
        <v>109</v>
      </c>
      <c r="M894" s="2" t="s">
        <v>76</v>
      </c>
      <c r="N894" s="2">
        <v>23</v>
      </c>
      <c r="O894" s="6">
        <f t="shared" si="250"/>
        <v>24</v>
      </c>
      <c r="P894" s="2">
        <v>14</v>
      </c>
      <c r="Q894" s="2">
        <v>5</v>
      </c>
      <c r="R894" s="2">
        <v>3</v>
      </c>
      <c r="S894" s="2">
        <v>2</v>
      </c>
      <c r="T894" s="2">
        <v>0</v>
      </c>
      <c r="U894" s="2">
        <f t="shared" si="251"/>
        <v>19</v>
      </c>
      <c r="V894" s="2">
        <f t="shared" si="252"/>
        <v>3</v>
      </c>
      <c r="W894" s="2">
        <f t="shared" si="253"/>
        <v>2</v>
      </c>
      <c r="Y894" s="5"/>
      <c r="Z894" s="6">
        <f t="shared" si="254"/>
        <v>34</v>
      </c>
      <c r="AA894" s="2">
        <v>18</v>
      </c>
      <c r="AB894" s="2">
        <v>12</v>
      </c>
      <c r="AC894" s="2">
        <v>3</v>
      </c>
      <c r="AD894" s="2">
        <v>1</v>
      </c>
      <c r="AE894" s="2">
        <v>0</v>
      </c>
      <c r="AF894" s="2">
        <f t="shared" si="255"/>
        <v>30</v>
      </c>
      <c r="AG894" s="2">
        <f t="shared" si="256"/>
        <v>3</v>
      </c>
      <c r="AH894" s="2">
        <f t="shared" si="257"/>
        <v>1</v>
      </c>
      <c r="AJ894" s="5"/>
      <c r="AK894" s="2">
        <f t="shared" si="258"/>
        <v>40</v>
      </c>
      <c r="AL894" s="2">
        <v>29</v>
      </c>
      <c r="AM894" s="2">
        <v>8</v>
      </c>
      <c r="AN894" s="2">
        <v>3</v>
      </c>
      <c r="AO894" s="2">
        <v>0</v>
      </c>
      <c r="AP894" s="2">
        <v>0</v>
      </c>
      <c r="AQ894" s="2">
        <f t="shared" ref="AQ894:AQ987" si="259">AL894+AM894</f>
        <v>37</v>
      </c>
      <c r="AR894" s="2">
        <f t="shared" ref="AR894:AR987" si="260">AN894</f>
        <v>3</v>
      </c>
      <c r="AS894" s="2">
        <f t="shared" ref="AS894:AS987" si="261">AO894+AP894</f>
        <v>0</v>
      </c>
      <c r="AV894" s="6">
        <f t="shared" si="246"/>
        <v>38</v>
      </c>
      <c r="AW894" s="2">
        <v>23</v>
      </c>
      <c r="AX894" s="2">
        <v>10</v>
      </c>
      <c r="AY894" s="2">
        <v>3</v>
      </c>
      <c r="AZ894" s="2">
        <v>2</v>
      </c>
      <c r="BA894" s="2">
        <v>0</v>
      </c>
      <c r="BB894" s="2">
        <f t="shared" si="247"/>
        <v>33</v>
      </c>
      <c r="BC894" s="2">
        <f t="shared" si="248"/>
        <v>3</v>
      </c>
      <c r="BD894" s="2">
        <f t="shared" si="249"/>
        <v>2</v>
      </c>
      <c r="BF894" s="5"/>
    </row>
    <row r="895" spans="7:58" x14ac:dyDescent="0.35">
      <c r="G895" s="79" t="s">
        <v>3</v>
      </c>
      <c r="H895" s="82" t="s">
        <v>108</v>
      </c>
      <c r="I895" s="79" t="s">
        <v>109</v>
      </c>
      <c r="J895" s="79" t="s">
        <v>109</v>
      </c>
      <c r="K895" s="79" t="s">
        <v>109</v>
      </c>
      <c r="L895" s="79" t="s">
        <v>109</v>
      </c>
      <c r="M895" s="2" t="s">
        <v>76</v>
      </c>
      <c r="N895" s="2">
        <v>24</v>
      </c>
      <c r="O895" s="6">
        <f t="shared" si="250"/>
        <v>24</v>
      </c>
      <c r="P895" s="2">
        <v>12</v>
      </c>
      <c r="Q895" s="2">
        <v>6</v>
      </c>
      <c r="R895" s="2">
        <v>2</v>
      </c>
      <c r="S895" s="2">
        <v>4</v>
      </c>
      <c r="T895" s="2">
        <v>0</v>
      </c>
      <c r="U895" s="2">
        <f t="shared" si="251"/>
        <v>18</v>
      </c>
      <c r="V895" s="2">
        <f t="shared" si="252"/>
        <v>2</v>
      </c>
      <c r="W895" s="2">
        <f t="shared" si="253"/>
        <v>4</v>
      </c>
      <c r="Y895" s="5"/>
      <c r="Z895" s="6">
        <f t="shared" si="254"/>
        <v>34</v>
      </c>
      <c r="AA895" s="2">
        <v>12</v>
      </c>
      <c r="AB895" s="2">
        <v>16</v>
      </c>
      <c r="AC895" s="2">
        <v>4</v>
      </c>
      <c r="AD895" s="2">
        <v>1</v>
      </c>
      <c r="AE895" s="2">
        <v>1</v>
      </c>
      <c r="AF895" s="2">
        <f t="shared" si="255"/>
        <v>28</v>
      </c>
      <c r="AG895" s="2">
        <f t="shared" si="256"/>
        <v>4</v>
      </c>
      <c r="AH895" s="2">
        <f t="shared" si="257"/>
        <v>2</v>
      </c>
      <c r="AJ895" s="5"/>
      <c r="AK895" s="2">
        <f t="shared" si="258"/>
        <v>40</v>
      </c>
      <c r="AL895" s="2">
        <v>23</v>
      </c>
      <c r="AM895" s="2">
        <v>13</v>
      </c>
      <c r="AN895" s="2">
        <v>4</v>
      </c>
      <c r="AO895" s="2">
        <v>0</v>
      </c>
      <c r="AP895" s="2">
        <v>0</v>
      </c>
      <c r="AQ895" s="2">
        <f t="shared" si="259"/>
        <v>36</v>
      </c>
      <c r="AR895" s="2">
        <f t="shared" si="260"/>
        <v>4</v>
      </c>
      <c r="AS895" s="2">
        <f t="shared" si="261"/>
        <v>0</v>
      </c>
      <c r="AV895" s="6">
        <f t="shared" si="246"/>
        <v>38</v>
      </c>
      <c r="AW895" s="2">
        <v>18</v>
      </c>
      <c r="AX895" s="2">
        <v>14</v>
      </c>
      <c r="AY895" s="2">
        <v>6</v>
      </c>
      <c r="AZ895" s="2">
        <v>0</v>
      </c>
      <c r="BA895" s="2">
        <v>0</v>
      </c>
      <c r="BB895" s="2">
        <f t="shared" si="247"/>
        <v>32</v>
      </c>
      <c r="BC895" s="2">
        <f t="shared" si="248"/>
        <v>6</v>
      </c>
      <c r="BD895" s="2">
        <f t="shared" si="249"/>
        <v>0</v>
      </c>
      <c r="BF895" s="5"/>
    </row>
    <row r="896" spans="7:58" x14ac:dyDescent="0.35">
      <c r="G896" s="79" t="s">
        <v>3</v>
      </c>
      <c r="H896" s="82" t="s">
        <v>108</v>
      </c>
      <c r="I896" s="79" t="s">
        <v>109</v>
      </c>
      <c r="J896" s="79" t="s">
        <v>109</v>
      </c>
      <c r="K896" s="79" t="s">
        <v>109</v>
      </c>
      <c r="L896" s="79" t="s">
        <v>109</v>
      </c>
      <c r="M896" s="2" t="s">
        <v>76</v>
      </c>
      <c r="N896" s="2">
        <v>25</v>
      </c>
      <c r="O896" s="6">
        <f t="shared" si="250"/>
        <v>24</v>
      </c>
      <c r="P896" s="2">
        <v>14</v>
      </c>
      <c r="Q896" s="2">
        <v>3</v>
      </c>
      <c r="R896" s="2">
        <v>4</v>
      </c>
      <c r="S896" s="2">
        <v>3</v>
      </c>
      <c r="T896" s="2">
        <v>0</v>
      </c>
      <c r="U896" s="2">
        <f t="shared" si="251"/>
        <v>17</v>
      </c>
      <c r="V896" s="2">
        <f t="shared" si="252"/>
        <v>4</v>
      </c>
      <c r="W896" s="2">
        <f t="shared" si="253"/>
        <v>3</v>
      </c>
      <c r="Y896" s="5"/>
      <c r="Z896" s="6">
        <f t="shared" si="254"/>
        <v>34</v>
      </c>
      <c r="AA896" s="2">
        <v>21</v>
      </c>
      <c r="AB896" s="2">
        <v>11</v>
      </c>
      <c r="AC896" s="2">
        <v>1</v>
      </c>
      <c r="AD896" s="2">
        <v>0</v>
      </c>
      <c r="AE896" s="2">
        <v>1</v>
      </c>
      <c r="AF896" s="2">
        <f t="shared" si="255"/>
        <v>32</v>
      </c>
      <c r="AG896" s="2">
        <f t="shared" si="256"/>
        <v>1</v>
      </c>
      <c r="AH896" s="2">
        <f t="shared" si="257"/>
        <v>1</v>
      </c>
      <c r="AJ896" s="5"/>
      <c r="AK896" s="2">
        <f t="shared" si="258"/>
        <v>40</v>
      </c>
      <c r="AL896" s="2">
        <v>29</v>
      </c>
      <c r="AM896" s="2">
        <v>8</v>
      </c>
      <c r="AN896" s="2">
        <v>2</v>
      </c>
      <c r="AO896" s="2">
        <v>1</v>
      </c>
      <c r="AP896" s="2">
        <v>0</v>
      </c>
      <c r="AQ896" s="2">
        <f t="shared" si="259"/>
        <v>37</v>
      </c>
      <c r="AR896" s="2">
        <f t="shared" si="260"/>
        <v>2</v>
      </c>
      <c r="AS896" s="2">
        <f t="shared" si="261"/>
        <v>1</v>
      </c>
      <c r="AV896" s="6">
        <f t="shared" si="246"/>
        <v>38</v>
      </c>
      <c r="AW896" s="2">
        <v>21</v>
      </c>
      <c r="AX896" s="2">
        <v>12</v>
      </c>
      <c r="AY896" s="2">
        <v>4</v>
      </c>
      <c r="AZ896" s="2">
        <v>1</v>
      </c>
      <c r="BA896" s="2">
        <v>0</v>
      </c>
      <c r="BB896" s="2">
        <f t="shared" si="247"/>
        <v>33</v>
      </c>
      <c r="BC896" s="2">
        <f t="shared" si="248"/>
        <v>4</v>
      </c>
      <c r="BD896" s="2">
        <f t="shared" si="249"/>
        <v>1</v>
      </c>
      <c r="BF896" s="5"/>
    </row>
    <row r="897" spans="7:58" x14ac:dyDescent="0.35">
      <c r="G897" s="79" t="s">
        <v>3</v>
      </c>
      <c r="H897" s="82" t="s">
        <v>108</v>
      </c>
      <c r="I897" s="79" t="s">
        <v>109</v>
      </c>
      <c r="J897" s="79" t="s">
        <v>109</v>
      </c>
      <c r="K897" s="79" t="s">
        <v>109</v>
      </c>
      <c r="L897" s="79" t="s">
        <v>109</v>
      </c>
      <c r="M897" s="2" t="s">
        <v>76</v>
      </c>
      <c r="N897" s="2">
        <v>26</v>
      </c>
      <c r="O897" s="6">
        <f t="shared" si="250"/>
        <v>24</v>
      </c>
      <c r="P897" s="2">
        <v>11</v>
      </c>
      <c r="Q897" s="2">
        <v>6</v>
      </c>
      <c r="R897" s="2">
        <v>3</v>
      </c>
      <c r="S897" s="2">
        <v>3</v>
      </c>
      <c r="T897" s="2">
        <v>1</v>
      </c>
      <c r="U897" s="2">
        <f t="shared" si="251"/>
        <v>17</v>
      </c>
      <c r="V897" s="2">
        <f t="shared" si="252"/>
        <v>3</v>
      </c>
      <c r="W897" s="2">
        <f t="shared" si="253"/>
        <v>4</v>
      </c>
      <c r="Y897" s="5"/>
      <c r="Z897" s="6">
        <f t="shared" si="254"/>
        <v>34</v>
      </c>
      <c r="AA897" s="2">
        <v>14</v>
      </c>
      <c r="AB897" s="2">
        <v>15</v>
      </c>
      <c r="AC897" s="2">
        <v>3</v>
      </c>
      <c r="AD897" s="2">
        <v>0</v>
      </c>
      <c r="AE897" s="2">
        <v>2</v>
      </c>
      <c r="AF897" s="2">
        <f t="shared" si="255"/>
        <v>29</v>
      </c>
      <c r="AG897" s="2">
        <f t="shared" si="256"/>
        <v>3</v>
      </c>
      <c r="AH897" s="2">
        <f t="shared" si="257"/>
        <v>2</v>
      </c>
      <c r="AJ897" s="5"/>
      <c r="AK897" s="2">
        <f t="shared" si="258"/>
        <v>40</v>
      </c>
      <c r="AL897" s="2">
        <v>22</v>
      </c>
      <c r="AM897" s="2">
        <v>13</v>
      </c>
      <c r="AN897" s="2">
        <v>3</v>
      </c>
      <c r="AO897" s="2">
        <v>2</v>
      </c>
      <c r="AP897" s="2">
        <v>0</v>
      </c>
      <c r="AQ897" s="2">
        <f t="shared" si="259"/>
        <v>35</v>
      </c>
      <c r="AR897" s="2">
        <f t="shared" si="260"/>
        <v>3</v>
      </c>
      <c r="AS897" s="2">
        <f t="shared" si="261"/>
        <v>2</v>
      </c>
      <c r="AV897" s="6">
        <f t="shared" si="246"/>
        <v>38</v>
      </c>
      <c r="AW897" s="2">
        <v>19</v>
      </c>
      <c r="AX897" s="2">
        <v>12</v>
      </c>
      <c r="AY897" s="2">
        <v>6</v>
      </c>
      <c r="AZ897" s="2">
        <v>1</v>
      </c>
      <c r="BA897" s="2">
        <v>0</v>
      </c>
      <c r="BB897" s="2">
        <f t="shared" si="247"/>
        <v>31</v>
      </c>
      <c r="BC897" s="2">
        <f t="shared" si="248"/>
        <v>6</v>
      </c>
      <c r="BD897" s="2">
        <f t="shared" si="249"/>
        <v>1</v>
      </c>
      <c r="BF897" s="5"/>
    </row>
    <row r="898" spans="7:58" x14ac:dyDescent="0.35">
      <c r="G898" s="79" t="s">
        <v>3</v>
      </c>
      <c r="H898" s="82" t="s">
        <v>108</v>
      </c>
      <c r="I898" s="79" t="s">
        <v>109</v>
      </c>
      <c r="J898" s="79" t="s">
        <v>109</v>
      </c>
      <c r="K898" s="79" t="s">
        <v>109</v>
      </c>
      <c r="L898" s="79" t="s">
        <v>109</v>
      </c>
      <c r="M898" s="2" t="s">
        <v>76</v>
      </c>
      <c r="N898" s="2">
        <v>27</v>
      </c>
      <c r="O898" s="6">
        <f t="shared" si="250"/>
        <v>24</v>
      </c>
      <c r="P898" s="2">
        <v>10</v>
      </c>
      <c r="Q898" s="2">
        <v>9</v>
      </c>
      <c r="R898" s="2">
        <v>2</v>
      </c>
      <c r="S898" s="2">
        <v>3</v>
      </c>
      <c r="T898" s="2">
        <v>0</v>
      </c>
      <c r="U898" s="2">
        <f t="shared" si="251"/>
        <v>19</v>
      </c>
      <c r="V898" s="2">
        <f t="shared" si="252"/>
        <v>2</v>
      </c>
      <c r="W898" s="2">
        <f t="shared" si="253"/>
        <v>3</v>
      </c>
      <c r="Y898" s="5"/>
      <c r="Z898" s="6">
        <f t="shared" si="254"/>
        <v>34</v>
      </c>
      <c r="AA898" s="2">
        <v>12</v>
      </c>
      <c r="AB898" s="2">
        <v>20</v>
      </c>
      <c r="AC898" s="2">
        <v>1</v>
      </c>
      <c r="AD898" s="2">
        <v>0</v>
      </c>
      <c r="AE898" s="2">
        <v>1</v>
      </c>
      <c r="AF898" s="2">
        <f t="shared" si="255"/>
        <v>32</v>
      </c>
      <c r="AG898" s="2">
        <f t="shared" si="256"/>
        <v>1</v>
      </c>
      <c r="AH898" s="2">
        <f t="shared" si="257"/>
        <v>1</v>
      </c>
      <c r="AJ898" s="5"/>
      <c r="AK898" s="2">
        <f t="shared" si="258"/>
        <v>40</v>
      </c>
      <c r="AL898" s="2">
        <v>25</v>
      </c>
      <c r="AM898" s="2">
        <v>12</v>
      </c>
      <c r="AN898" s="2">
        <v>3</v>
      </c>
      <c r="AO898" s="2">
        <v>0</v>
      </c>
      <c r="AP898" s="2">
        <v>0</v>
      </c>
      <c r="AQ898" s="2">
        <f t="shared" si="259"/>
        <v>37</v>
      </c>
      <c r="AR898" s="2">
        <f t="shared" si="260"/>
        <v>3</v>
      </c>
      <c r="AS898" s="2">
        <f t="shared" si="261"/>
        <v>0</v>
      </c>
      <c r="AV898" s="6">
        <f t="shared" si="246"/>
        <v>38</v>
      </c>
      <c r="AW898" s="2">
        <v>19</v>
      </c>
      <c r="AX898" s="2">
        <v>15</v>
      </c>
      <c r="AY898" s="2">
        <v>4</v>
      </c>
      <c r="AZ898" s="2">
        <v>0</v>
      </c>
      <c r="BA898" s="2">
        <v>0</v>
      </c>
      <c r="BB898" s="2">
        <f t="shared" si="247"/>
        <v>34</v>
      </c>
      <c r="BC898" s="2">
        <f t="shared" si="248"/>
        <v>4</v>
      </c>
      <c r="BD898" s="2">
        <f t="shared" si="249"/>
        <v>0</v>
      </c>
      <c r="BF898" s="5"/>
    </row>
    <row r="899" spans="7:58" x14ac:dyDescent="0.35">
      <c r="G899" s="79" t="s">
        <v>3</v>
      </c>
      <c r="H899" s="82" t="s">
        <v>108</v>
      </c>
      <c r="I899" s="79" t="s">
        <v>109</v>
      </c>
      <c r="J899" s="79" t="s">
        <v>109</v>
      </c>
      <c r="K899" s="79" t="s">
        <v>109</v>
      </c>
      <c r="L899" s="79" t="s">
        <v>109</v>
      </c>
      <c r="M899" s="2" t="s">
        <v>76</v>
      </c>
      <c r="N899" s="2">
        <v>28</v>
      </c>
      <c r="O899" s="6">
        <f t="shared" si="250"/>
        <v>24</v>
      </c>
      <c r="P899" s="2">
        <v>16</v>
      </c>
      <c r="Q899" s="2">
        <v>5</v>
      </c>
      <c r="R899" s="2">
        <v>1</v>
      </c>
      <c r="S899" s="2">
        <v>1</v>
      </c>
      <c r="T899" s="2">
        <v>1</v>
      </c>
      <c r="U899" s="2">
        <f t="shared" si="251"/>
        <v>21</v>
      </c>
      <c r="V899" s="2">
        <f t="shared" si="252"/>
        <v>1</v>
      </c>
      <c r="W899" s="2">
        <f t="shared" si="253"/>
        <v>2</v>
      </c>
      <c r="Y899" s="5"/>
      <c r="Z899" s="6">
        <f t="shared" si="254"/>
        <v>34</v>
      </c>
      <c r="AA899" s="2">
        <v>25</v>
      </c>
      <c r="AB899" s="2">
        <v>8</v>
      </c>
      <c r="AC899" s="2">
        <v>1</v>
      </c>
      <c r="AD899" s="2">
        <v>0</v>
      </c>
      <c r="AE899" s="2">
        <v>0</v>
      </c>
      <c r="AF899" s="2">
        <f t="shared" si="255"/>
        <v>33</v>
      </c>
      <c r="AG899" s="2">
        <f t="shared" si="256"/>
        <v>1</v>
      </c>
      <c r="AH899" s="2">
        <f t="shared" si="257"/>
        <v>0</v>
      </c>
      <c r="AJ899" s="5"/>
      <c r="AK899" s="2">
        <f t="shared" si="258"/>
        <v>40</v>
      </c>
      <c r="AL899" s="2">
        <v>32</v>
      </c>
      <c r="AM899" s="2">
        <v>7</v>
      </c>
      <c r="AN899" s="2">
        <v>1</v>
      </c>
      <c r="AO899" s="2">
        <v>0</v>
      </c>
      <c r="AP899" s="2">
        <v>0</v>
      </c>
      <c r="AQ899" s="2">
        <f t="shared" si="259"/>
        <v>39</v>
      </c>
      <c r="AR899" s="2">
        <f t="shared" si="260"/>
        <v>1</v>
      </c>
      <c r="AS899" s="2">
        <f t="shared" si="261"/>
        <v>0</v>
      </c>
      <c r="AV899" s="6">
        <f t="shared" si="246"/>
        <v>38</v>
      </c>
      <c r="AW899" s="2">
        <v>26</v>
      </c>
      <c r="AX899" s="2">
        <v>12</v>
      </c>
      <c r="AY899" s="2">
        <v>0</v>
      </c>
      <c r="AZ899" s="2">
        <v>0</v>
      </c>
      <c r="BA899" s="2">
        <v>0</v>
      </c>
      <c r="BB899" s="2">
        <f t="shared" si="247"/>
        <v>38</v>
      </c>
      <c r="BC899" s="2">
        <f t="shared" si="248"/>
        <v>0</v>
      </c>
      <c r="BD899" s="2">
        <f t="shared" si="249"/>
        <v>0</v>
      </c>
      <c r="BF899" s="5"/>
    </row>
    <row r="900" spans="7:58" x14ac:dyDescent="0.35">
      <c r="G900" s="79" t="s">
        <v>3</v>
      </c>
      <c r="H900" s="82" t="s">
        <v>108</v>
      </c>
      <c r="I900" s="79" t="s">
        <v>109</v>
      </c>
      <c r="J900" s="79" t="s">
        <v>109</v>
      </c>
      <c r="K900" s="79" t="s">
        <v>109</v>
      </c>
      <c r="L900" s="79" t="s">
        <v>109</v>
      </c>
      <c r="M900" s="2" t="s">
        <v>76</v>
      </c>
      <c r="N900" s="2">
        <v>29</v>
      </c>
      <c r="O900" s="6">
        <f t="shared" si="250"/>
        <v>24</v>
      </c>
      <c r="P900" s="2">
        <v>11</v>
      </c>
      <c r="Q900" s="2">
        <v>4</v>
      </c>
      <c r="R900" s="2">
        <v>4</v>
      </c>
      <c r="S900" s="2">
        <v>4</v>
      </c>
      <c r="T900" s="2">
        <v>1</v>
      </c>
      <c r="U900" s="2">
        <f t="shared" si="251"/>
        <v>15</v>
      </c>
      <c r="V900" s="2">
        <f t="shared" si="252"/>
        <v>4</v>
      </c>
      <c r="W900" s="2">
        <f t="shared" si="253"/>
        <v>5</v>
      </c>
      <c r="Y900" s="5"/>
      <c r="Z900" s="6">
        <f t="shared" si="254"/>
        <v>34</v>
      </c>
      <c r="AA900" s="2">
        <v>15</v>
      </c>
      <c r="AB900" s="2">
        <v>13</v>
      </c>
      <c r="AC900" s="2">
        <v>4</v>
      </c>
      <c r="AD900" s="2">
        <v>1</v>
      </c>
      <c r="AE900" s="2">
        <v>1</v>
      </c>
      <c r="AF900" s="2">
        <f t="shared" si="255"/>
        <v>28</v>
      </c>
      <c r="AG900" s="2">
        <f t="shared" si="256"/>
        <v>4</v>
      </c>
      <c r="AH900" s="2">
        <f t="shared" si="257"/>
        <v>2</v>
      </c>
      <c r="AJ900" s="5"/>
      <c r="AK900" s="2">
        <f t="shared" si="258"/>
        <v>40</v>
      </c>
      <c r="AL900" s="2">
        <v>26</v>
      </c>
      <c r="AM900" s="2">
        <v>9</v>
      </c>
      <c r="AN900" s="2">
        <v>5</v>
      </c>
      <c r="AO900" s="2">
        <v>0</v>
      </c>
      <c r="AP900" s="2">
        <v>0</v>
      </c>
      <c r="AQ900" s="2">
        <f t="shared" si="259"/>
        <v>35</v>
      </c>
      <c r="AR900" s="2">
        <f t="shared" si="260"/>
        <v>5</v>
      </c>
      <c r="AS900" s="2">
        <f t="shared" si="261"/>
        <v>0</v>
      </c>
      <c r="AV900" s="6">
        <f t="shared" si="246"/>
        <v>38</v>
      </c>
      <c r="AW900" s="2">
        <v>20</v>
      </c>
      <c r="AX900" s="2">
        <v>11</v>
      </c>
      <c r="AY900" s="2">
        <v>6</v>
      </c>
      <c r="AZ900" s="2">
        <v>1</v>
      </c>
      <c r="BA900" s="2">
        <v>0</v>
      </c>
      <c r="BB900" s="2">
        <f t="shared" si="247"/>
        <v>31</v>
      </c>
      <c r="BC900" s="2">
        <f t="shared" si="248"/>
        <v>6</v>
      </c>
      <c r="BD900" s="2">
        <f t="shared" si="249"/>
        <v>1</v>
      </c>
      <c r="BF900" s="5"/>
    </row>
    <row r="901" spans="7:58" x14ac:dyDescent="0.35">
      <c r="G901" s="79" t="s">
        <v>3</v>
      </c>
      <c r="H901" s="82" t="s">
        <v>108</v>
      </c>
      <c r="I901" s="79" t="s">
        <v>109</v>
      </c>
      <c r="J901" s="79" t="s">
        <v>109</v>
      </c>
      <c r="K901" s="79" t="s">
        <v>109</v>
      </c>
      <c r="L901" s="79" t="s">
        <v>109</v>
      </c>
      <c r="M901" s="2" t="s">
        <v>76</v>
      </c>
      <c r="N901" s="2">
        <v>30</v>
      </c>
      <c r="O901" s="6">
        <f t="shared" si="250"/>
        <v>24</v>
      </c>
      <c r="P901" s="2">
        <v>12</v>
      </c>
      <c r="Q901" s="2">
        <v>7</v>
      </c>
      <c r="R901" s="2">
        <v>3</v>
      </c>
      <c r="S901" s="2">
        <v>2</v>
      </c>
      <c r="T901" s="2">
        <v>0</v>
      </c>
      <c r="U901" s="2">
        <f t="shared" si="251"/>
        <v>19</v>
      </c>
      <c r="V901" s="2">
        <f t="shared" si="252"/>
        <v>3</v>
      </c>
      <c r="W901" s="2">
        <f t="shared" si="253"/>
        <v>2</v>
      </c>
      <c r="Y901" s="5"/>
      <c r="Z901" s="6">
        <f t="shared" si="254"/>
        <v>34</v>
      </c>
      <c r="AA901" s="2">
        <v>15</v>
      </c>
      <c r="AB901" s="2">
        <v>17</v>
      </c>
      <c r="AC901" s="2">
        <v>1</v>
      </c>
      <c r="AD901" s="2">
        <v>0</v>
      </c>
      <c r="AE901" s="2">
        <v>1</v>
      </c>
      <c r="AF901" s="2">
        <f t="shared" si="255"/>
        <v>32</v>
      </c>
      <c r="AG901" s="2">
        <f t="shared" si="256"/>
        <v>1</v>
      </c>
      <c r="AH901" s="2">
        <f t="shared" si="257"/>
        <v>1</v>
      </c>
      <c r="AJ901" s="5"/>
      <c r="AK901" s="2">
        <f t="shared" si="258"/>
        <v>40</v>
      </c>
      <c r="AL901" s="2">
        <v>27</v>
      </c>
      <c r="AM901" s="2">
        <v>9</v>
      </c>
      <c r="AN901" s="2">
        <v>3</v>
      </c>
      <c r="AO901" s="2">
        <v>1</v>
      </c>
      <c r="AP901" s="2">
        <v>0</v>
      </c>
      <c r="AQ901" s="2">
        <f t="shared" si="259"/>
        <v>36</v>
      </c>
      <c r="AR901" s="2">
        <f t="shared" si="260"/>
        <v>3</v>
      </c>
      <c r="AS901" s="2">
        <f t="shared" si="261"/>
        <v>1</v>
      </c>
      <c r="AV901" s="6">
        <f t="shared" si="246"/>
        <v>38</v>
      </c>
      <c r="AW901" s="2">
        <v>21</v>
      </c>
      <c r="AX901" s="2">
        <v>12</v>
      </c>
      <c r="AY901" s="2">
        <v>4</v>
      </c>
      <c r="AZ901" s="2">
        <v>0</v>
      </c>
      <c r="BA901" s="2">
        <v>1</v>
      </c>
      <c r="BB901" s="2">
        <f t="shared" si="247"/>
        <v>33</v>
      </c>
      <c r="BC901" s="2">
        <f t="shared" si="248"/>
        <v>4</v>
      </c>
      <c r="BD901" s="2">
        <f t="shared" si="249"/>
        <v>1</v>
      </c>
      <c r="BF901" s="5"/>
    </row>
    <row r="902" spans="7:58" x14ac:dyDescent="0.35">
      <c r="G902" s="79" t="s">
        <v>3</v>
      </c>
      <c r="H902" s="82" t="s">
        <v>108</v>
      </c>
      <c r="I902" s="79" t="s">
        <v>6</v>
      </c>
      <c r="J902" s="79" t="s">
        <v>6</v>
      </c>
      <c r="K902" s="79" t="s">
        <v>6</v>
      </c>
      <c r="L902" s="79" t="s">
        <v>6</v>
      </c>
      <c r="M902" s="2" t="s">
        <v>3</v>
      </c>
      <c r="N902" s="2">
        <v>1</v>
      </c>
      <c r="O902" s="6">
        <f t="shared" si="250"/>
        <v>21</v>
      </c>
      <c r="P902" s="2">
        <v>3</v>
      </c>
      <c r="Q902" s="2">
        <v>10</v>
      </c>
      <c r="R902" s="2">
        <v>5</v>
      </c>
      <c r="S902" s="2">
        <v>3</v>
      </c>
      <c r="T902" s="2">
        <v>0</v>
      </c>
      <c r="U902" s="2">
        <f t="shared" si="251"/>
        <v>13</v>
      </c>
      <c r="V902" s="2">
        <f t="shared" si="252"/>
        <v>5</v>
      </c>
      <c r="W902" s="2">
        <f t="shared" si="253"/>
        <v>3</v>
      </c>
      <c r="X902" s="2">
        <f>MAX(O902:O931)</f>
        <v>21</v>
      </c>
      <c r="Y902" s="5">
        <v>30</v>
      </c>
      <c r="Z902" s="6">
        <f t="shared" si="254"/>
        <v>29</v>
      </c>
      <c r="AA902" s="2">
        <v>9</v>
      </c>
      <c r="AB902" s="2">
        <v>10</v>
      </c>
      <c r="AC902" s="2">
        <v>7</v>
      </c>
      <c r="AD902" s="2">
        <v>1</v>
      </c>
      <c r="AE902" s="2">
        <v>2</v>
      </c>
      <c r="AF902" s="2">
        <f t="shared" si="255"/>
        <v>19</v>
      </c>
      <c r="AG902" s="2">
        <f t="shared" si="256"/>
        <v>7</v>
      </c>
      <c r="AH902" s="2">
        <f t="shared" si="257"/>
        <v>3</v>
      </c>
      <c r="AI902" s="2">
        <f>MAX(Z902:Z931)</f>
        <v>29</v>
      </c>
      <c r="AJ902" s="5">
        <v>29</v>
      </c>
      <c r="AK902" s="2">
        <f t="shared" si="258"/>
        <v>32</v>
      </c>
      <c r="AL902" s="2">
        <v>8</v>
      </c>
      <c r="AM902" s="2">
        <v>14</v>
      </c>
      <c r="AN902" s="2">
        <v>10</v>
      </c>
      <c r="AO902" s="2">
        <v>0</v>
      </c>
      <c r="AP902" s="2">
        <v>0</v>
      </c>
      <c r="AQ902" s="2">
        <f t="shared" si="259"/>
        <v>22</v>
      </c>
      <c r="AR902" s="2">
        <f t="shared" si="260"/>
        <v>10</v>
      </c>
      <c r="AS902" s="2">
        <f t="shared" si="261"/>
        <v>0</v>
      </c>
      <c r="AT902" s="2">
        <f>ROUND(SUM(AK902:AK931)/30,0)</f>
        <v>32</v>
      </c>
      <c r="AU902" s="2">
        <v>32</v>
      </c>
      <c r="AV902" s="6">
        <f t="shared" si="246"/>
        <v>30</v>
      </c>
      <c r="AW902" s="2">
        <v>6</v>
      </c>
      <c r="AX902" s="2">
        <v>17</v>
      </c>
      <c r="AY902" s="2">
        <v>4</v>
      </c>
      <c r="AZ902" s="2">
        <v>3</v>
      </c>
      <c r="BA902" s="2">
        <v>0</v>
      </c>
      <c r="BB902" s="2">
        <f t="shared" si="247"/>
        <v>23</v>
      </c>
      <c r="BC902" s="2">
        <f t="shared" si="248"/>
        <v>4</v>
      </c>
      <c r="BD902" s="2">
        <f t="shared" si="249"/>
        <v>3</v>
      </c>
      <c r="BE902" s="2">
        <f>ROUND(SUM(AV902:AV931)/30,0)</f>
        <v>30</v>
      </c>
      <c r="BF902" s="5">
        <v>33</v>
      </c>
    </row>
    <row r="903" spans="7:58" x14ac:dyDescent="0.35">
      <c r="G903" s="79" t="s">
        <v>3</v>
      </c>
      <c r="H903" s="82" t="s">
        <v>108</v>
      </c>
      <c r="I903" s="79" t="s">
        <v>6</v>
      </c>
      <c r="J903" s="79" t="s">
        <v>6</v>
      </c>
      <c r="K903" s="79" t="s">
        <v>6</v>
      </c>
      <c r="L903" s="79" t="s">
        <v>6</v>
      </c>
      <c r="M903" s="2" t="s">
        <v>3</v>
      </c>
      <c r="N903" s="2">
        <v>2</v>
      </c>
      <c r="O903" s="6">
        <f t="shared" si="250"/>
        <v>21</v>
      </c>
      <c r="P903" s="2">
        <v>6</v>
      </c>
      <c r="Q903" s="2">
        <v>7</v>
      </c>
      <c r="R903" s="2">
        <v>6</v>
      </c>
      <c r="S903" s="2">
        <v>2</v>
      </c>
      <c r="T903" s="2">
        <v>0</v>
      </c>
      <c r="U903" s="2">
        <f t="shared" si="251"/>
        <v>13</v>
      </c>
      <c r="V903" s="2">
        <f t="shared" si="252"/>
        <v>6</v>
      </c>
      <c r="W903" s="2">
        <f t="shared" si="253"/>
        <v>2</v>
      </c>
      <c r="Y903" s="5"/>
      <c r="Z903" s="6">
        <f t="shared" si="254"/>
        <v>29</v>
      </c>
      <c r="AA903" s="2">
        <v>4</v>
      </c>
      <c r="AB903" s="2">
        <v>6</v>
      </c>
      <c r="AC903" s="2">
        <v>14</v>
      </c>
      <c r="AD903" s="2">
        <v>3</v>
      </c>
      <c r="AE903" s="2">
        <v>2</v>
      </c>
      <c r="AF903" s="2">
        <f t="shared" si="255"/>
        <v>10</v>
      </c>
      <c r="AG903" s="2">
        <f t="shared" si="256"/>
        <v>14</v>
      </c>
      <c r="AH903" s="2">
        <f t="shared" si="257"/>
        <v>5</v>
      </c>
      <c r="AJ903" s="5"/>
      <c r="AK903" s="2">
        <f t="shared" si="258"/>
        <v>32</v>
      </c>
      <c r="AL903" s="2">
        <v>4</v>
      </c>
      <c r="AM903" s="2">
        <v>13</v>
      </c>
      <c r="AN903" s="2">
        <v>11</v>
      </c>
      <c r="AO903" s="2">
        <v>3</v>
      </c>
      <c r="AP903" s="2">
        <v>1</v>
      </c>
      <c r="AQ903" s="2">
        <f t="shared" si="259"/>
        <v>17</v>
      </c>
      <c r="AR903" s="2">
        <f t="shared" si="260"/>
        <v>11</v>
      </c>
      <c r="AS903" s="2">
        <f t="shared" si="261"/>
        <v>4</v>
      </c>
      <c r="AV903" s="6">
        <f t="shared" si="246"/>
        <v>30</v>
      </c>
      <c r="AW903" s="2">
        <v>2</v>
      </c>
      <c r="AX903" s="2">
        <v>15</v>
      </c>
      <c r="AY903" s="2">
        <v>10</v>
      </c>
      <c r="AZ903" s="2">
        <v>1</v>
      </c>
      <c r="BA903" s="2">
        <v>2</v>
      </c>
      <c r="BB903" s="2">
        <f t="shared" si="247"/>
        <v>17</v>
      </c>
      <c r="BC903" s="2">
        <f t="shared" si="248"/>
        <v>10</v>
      </c>
      <c r="BD903" s="2">
        <f t="shared" si="249"/>
        <v>3</v>
      </c>
      <c r="BF903" s="5"/>
    </row>
    <row r="904" spans="7:58" x14ac:dyDescent="0.35">
      <c r="G904" s="79" t="s">
        <v>3</v>
      </c>
      <c r="H904" s="82" t="s">
        <v>108</v>
      </c>
      <c r="I904" s="79" t="s">
        <v>6</v>
      </c>
      <c r="J904" s="79" t="s">
        <v>6</v>
      </c>
      <c r="K904" s="79" t="s">
        <v>6</v>
      </c>
      <c r="L904" s="79" t="s">
        <v>6</v>
      </c>
      <c r="M904" s="2" t="s">
        <v>3</v>
      </c>
      <c r="N904" s="2">
        <v>3</v>
      </c>
      <c r="O904" s="6">
        <f t="shared" si="250"/>
        <v>21</v>
      </c>
      <c r="P904" s="2">
        <v>12</v>
      </c>
      <c r="Q904" s="2">
        <v>5</v>
      </c>
      <c r="R904" s="2">
        <v>3</v>
      </c>
      <c r="S904" s="2">
        <v>1</v>
      </c>
      <c r="T904" s="2">
        <v>0</v>
      </c>
      <c r="U904" s="2">
        <f t="shared" si="251"/>
        <v>17</v>
      </c>
      <c r="V904" s="2">
        <f t="shared" si="252"/>
        <v>3</v>
      </c>
      <c r="W904" s="2">
        <f t="shared" si="253"/>
        <v>1</v>
      </c>
      <c r="Y904" s="5"/>
      <c r="Z904" s="6">
        <f t="shared" si="254"/>
        <v>29</v>
      </c>
      <c r="AA904" s="2">
        <v>12</v>
      </c>
      <c r="AB904" s="2">
        <v>7</v>
      </c>
      <c r="AC904" s="2">
        <v>7</v>
      </c>
      <c r="AD904" s="2">
        <v>3</v>
      </c>
      <c r="AE904" s="2">
        <v>0</v>
      </c>
      <c r="AF904" s="2">
        <f t="shared" si="255"/>
        <v>19</v>
      </c>
      <c r="AG904" s="2">
        <f t="shared" si="256"/>
        <v>7</v>
      </c>
      <c r="AH904" s="2">
        <f t="shared" si="257"/>
        <v>3</v>
      </c>
      <c r="AJ904" s="5"/>
      <c r="AK904" s="2">
        <f t="shared" si="258"/>
        <v>32</v>
      </c>
      <c r="AL904" s="2">
        <v>14</v>
      </c>
      <c r="AM904" s="2">
        <v>11</v>
      </c>
      <c r="AN904" s="2">
        <v>7</v>
      </c>
      <c r="AO904" s="2">
        <v>0</v>
      </c>
      <c r="AP904" s="2">
        <v>0</v>
      </c>
      <c r="AQ904" s="2">
        <f t="shared" si="259"/>
        <v>25</v>
      </c>
      <c r="AR904" s="2">
        <f t="shared" si="260"/>
        <v>7</v>
      </c>
      <c r="AS904" s="2">
        <f t="shared" si="261"/>
        <v>0</v>
      </c>
      <c r="AV904" s="6">
        <f t="shared" si="246"/>
        <v>30</v>
      </c>
      <c r="AW904" s="2">
        <v>17</v>
      </c>
      <c r="AX904" s="2">
        <v>11</v>
      </c>
      <c r="AY904" s="2">
        <v>2</v>
      </c>
      <c r="AZ904" s="2">
        <v>0</v>
      </c>
      <c r="BA904" s="2">
        <v>0</v>
      </c>
      <c r="BB904" s="2">
        <f t="shared" si="247"/>
        <v>28</v>
      </c>
      <c r="BC904" s="2">
        <f t="shared" si="248"/>
        <v>2</v>
      </c>
      <c r="BD904" s="2">
        <f t="shared" si="249"/>
        <v>0</v>
      </c>
      <c r="BF904" s="5"/>
    </row>
    <row r="905" spans="7:58" x14ac:dyDescent="0.35">
      <c r="G905" s="79" t="s">
        <v>3</v>
      </c>
      <c r="H905" s="82" t="s">
        <v>108</v>
      </c>
      <c r="I905" s="79" t="s">
        <v>6</v>
      </c>
      <c r="J905" s="79" t="s">
        <v>6</v>
      </c>
      <c r="K905" s="79" t="s">
        <v>6</v>
      </c>
      <c r="L905" s="79" t="s">
        <v>6</v>
      </c>
      <c r="M905" s="2" t="s">
        <v>3</v>
      </c>
      <c r="N905" s="2">
        <v>4</v>
      </c>
      <c r="O905" s="6">
        <f t="shared" si="250"/>
        <v>21</v>
      </c>
      <c r="P905" s="2">
        <v>13</v>
      </c>
      <c r="Q905" s="2">
        <v>5</v>
      </c>
      <c r="R905" s="2">
        <v>3</v>
      </c>
      <c r="S905" s="2">
        <v>0</v>
      </c>
      <c r="T905" s="2">
        <v>0</v>
      </c>
      <c r="U905" s="2">
        <f t="shared" si="251"/>
        <v>18</v>
      </c>
      <c r="V905" s="2">
        <f t="shared" si="252"/>
        <v>3</v>
      </c>
      <c r="W905" s="2">
        <f t="shared" si="253"/>
        <v>0</v>
      </c>
      <c r="Y905" s="5"/>
      <c r="Z905" s="6">
        <f t="shared" si="254"/>
        <v>29</v>
      </c>
      <c r="AA905" s="2">
        <v>21</v>
      </c>
      <c r="AB905" s="2">
        <v>5</v>
      </c>
      <c r="AC905" s="2">
        <v>2</v>
      </c>
      <c r="AD905" s="2">
        <v>1</v>
      </c>
      <c r="AE905" s="2">
        <v>0</v>
      </c>
      <c r="AF905" s="2">
        <f t="shared" si="255"/>
        <v>26</v>
      </c>
      <c r="AG905" s="2">
        <f t="shared" si="256"/>
        <v>2</v>
      </c>
      <c r="AH905" s="2">
        <f t="shared" si="257"/>
        <v>1</v>
      </c>
      <c r="AJ905" s="5"/>
      <c r="AK905" s="2">
        <f t="shared" si="258"/>
        <v>32</v>
      </c>
      <c r="AL905" s="2">
        <v>17</v>
      </c>
      <c r="AM905" s="2">
        <v>13</v>
      </c>
      <c r="AN905" s="2">
        <v>2</v>
      </c>
      <c r="AO905" s="2">
        <v>0</v>
      </c>
      <c r="AP905" s="2">
        <v>0</v>
      </c>
      <c r="AQ905" s="2">
        <f t="shared" si="259"/>
        <v>30</v>
      </c>
      <c r="AR905" s="2">
        <f t="shared" si="260"/>
        <v>2</v>
      </c>
      <c r="AS905" s="2">
        <f t="shared" si="261"/>
        <v>0</v>
      </c>
      <c r="AV905" s="6">
        <f t="shared" si="246"/>
        <v>30</v>
      </c>
      <c r="AW905" s="2">
        <v>21</v>
      </c>
      <c r="AX905" s="2">
        <v>8</v>
      </c>
      <c r="AY905" s="2">
        <v>1</v>
      </c>
      <c r="AZ905" s="2">
        <v>0</v>
      </c>
      <c r="BA905" s="2">
        <v>0</v>
      </c>
      <c r="BB905" s="2">
        <f t="shared" si="247"/>
        <v>29</v>
      </c>
      <c r="BC905" s="2">
        <f t="shared" si="248"/>
        <v>1</v>
      </c>
      <c r="BD905" s="2">
        <f t="shared" si="249"/>
        <v>0</v>
      </c>
      <c r="BF905" s="5"/>
    </row>
    <row r="906" spans="7:58" x14ac:dyDescent="0.35">
      <c r="G906" s="79" t="s">
        <v>3</v>
      </c>
      <c r="H906" s="82" t="s">
        <v>108</v>
      </c>
      <c r="I906" s="79" t="s">
        <v>6</v>
      </c>
      <c r="J906" s="79" t="s">
        <v>6</v>
      </c>
      <c r="K906" s="79" t="s">
        <v>6</v>
      </c>
      <c r="L906" s="79" t="s">
        <v>6</v>
      </c>
      <c r="M906" s="2" t="s">
        <v>3</v>
      </c>
      <c r="N906" s="2">
        <v>5</v>
      </c>
      <c r="O906" s="6">
        <f t="shared" si="250"/>
        <v>21</v>
      </c>
      <c r="P906" s="2">
        <v>9</v>
      </c>
      <c r="Q906" s="2">
        <v>6</v>
      </c>
      <c r="R906" s="2">
        <v>5</v>
      </c>
      <c r="S906" s="2">
        <v>0</v>
      </c>
      <c r="T906" s="2">
        <v>1</v>
      </c>
      <c r="U906" s="2">
        <f t="shared" si="251"/>
        <v>15</v>
      </c>
      <c r="V906" s="2">
        <f t="shared" si="252"/>
        <v>5</v>
      </c>
      <c r="W906" s="2">
        <f t="shared" si="253"/>
        <v>1</v>
      </c>
      <c r="Y906" s="5"/>
      <c r="Z906" s="6">
        <f t="shared" si="254"/>
        <v>29</v>
      </c>
      <c r="AA906" s="2">
        <v>13</v>
      </c>
      <c r="AB906" s="2">
        <v>7</v>
      </c>
      <c r="AC906" s="2">
        <v>7</v>
      </c>
      <c r="AD906" s="2">
        <v>1</v>
      </c>
      <c r="AE906" s="2">
        <v>1</v>
      </c>
      <c r="AF906" s="2">
        <f t="shared" si="255"/>
        <v>20</v>
      </c>
      <c r="AG906" s="2">
        <f t="shared" si="256"/>
        <v>7</v>
      </c>
      <c r="AH906" s="2">
        <f t="shared" si="257"/>
        <v>2</v>
      </c>
      <c r="AJ906" s="5"/>
      <c r="AK906" s="2">
        <f t="shared" si="258"/>
        <v>32</v>
      </c>
      <c r="AL906" s="2">
        <v>14</v>
      </c>
      <c r="AM906" s="2">
        <v>13</v>
      </c>
      <c r="AN906" s="2">
        <v>4</v>
      </c>
      <c r="AO906" s="2">
        <v>1</v>
      </c>
      <c r="AP906" s="2">
        <v>0</v>
      </c>
      <c r="AQ906" s="2">
        <f t="shared" si="259"/>
        <v>27</v>
      </c>
      <c r="AR906" s="2">
        <f t="shared" si="260"/>
        <v>4</v>
      </c>
      <c r="AS906" s="2">
        <f t="shared" si="261"/>
        <v>1</v>
      </c>
      <c r="AV906" s="6">
        <f t="shared" si="246"/>
        <v>30</v>
      </c>
      <c r="AW906" s="2">
        <v>15</v>
      </c>
      <c r="AX906" s="2">
        <v>11</v>
      </c>
      <c r="AY906" s="2">
        <v>4</v>
      </c>
      <c r="AZ906" s="2">
        <v>0</v>
      </c>
      <c r="BA906" s="2">
        <v>0</v>
      </c>
      <c r="BB906" s="2">
        <f t="shared" si="247"/>
        <v>26</v>
      </c>
      <c r="BC906" s="2">
        <f t="shared" si="248"/>
        <v>4</v>
      </c>
      <c r="BD906" s="2">
        <f t="shared" si="249"/>
        <v>0</v>
      </c>
      <c r="BF906" s="5"/>
    </row>
    <row r="907" spans="7:58" x14ac:dyDescent="0.35">
      <c r="G907" s="79" t="s">
        <v>3</v>
      </c>
      <c r="H907" s="82" t="s">
        <v>108</v>
      </c>
      <c r="I907" s="79" t="s">
        <v>6</v>
      </c>
      <c r="J907" s="79" t="s">
        <v>6</v>
      </c>
      <c r="K907" s="79" t="s">
        <v>6</v>
      </c>
      <c r="L907" s="79" t="s">
        <v>6</v>
      </c>
      <c r="M907" s="2" t="s">
        <v>3</v>
      </c>
      <c r="N907" s="2">
        <v>6</v>
      </c>
      <c r="O907" s="6">
        <f t="shared" si="250"/>
        <v>21</v>
      </c>
      <c r="P907" s="2">
        <v>8</v>
      </c>
      <c r="Q907" s="2">
        <v>7</v>
      </c>
      <c r="R907" s="2">
        <v>4</v>
      </c>
      <c r="S907" s="2">
        <v>2</v>
      </c>
      <c r="T907" s="2">
        <v>0</v>
      </c>
      <c r="U907" s="2">
        <f t="shared" si="251"/>
        <v>15</v>
      </c>
      <c r="V907" s="2">
        <f t="shared" si="252"/>
        <v>4</v>
      </c>
      <c r="W907" s="2">
        <f t="shared" si="253"/>
        <v>2</v>
      </c>
      <c r="Y907" s="5"/>
      <c r="Z907" s="6">
        <f t="shared" si="254"/>
        <v>29</v>
      </c>
      <c r="AA907" s="2">
        <v>12</v>
      </c>
      <c r="AB907" s="2">
        <v>9</v>
      </c>
      <c r="AC907" s="2">
        <v>5</v>
      </c>
      <c r="AD907" s="2">
        <v>1</v>
      </c>
      <c r="AE907" s="2">
        <v>2</v>
      </c>
      <c r="AF907" s="2">
        <f t="shared" si="255"/>
        <v>21</v>
      </c>
      <c r="AG907" s="2">
        <f t="shared" si="256"/>
        <v>5</v>
      </c>
      <c r="AH907" s="2">
        <f t="shared" si="257"/>
        <v>3</v>
      </c>
      <c r="AJ907" s="5"/>
      <c r="AK907" s="2">
        <f t="shared" si="258"/>
        <v>32</v>
      </c>
      <c r="AL907" s="2">
        <v>14</v>
      </c>
      <c r="AM907" s="2">
        <v>12</v>
      </c>
      <c r="AN907" s="2">
        <v>5</v>
      </c>
      <c r="AO907" s="2">
        <v>1</v>
      </c>
      <c r="AP907" s="2">
        <v>0</v>
      </c>
      <c r="AQ907" s="2">
        <f t="shared" si="259"/>
        <v>26</v>
      </c>
      <c r="AR907" s="2">
        <f t="shared" si="260"/>
        <v>5</v>
      </c>
      <c r="AS907" s="2">
        <f t="shared" si="261"/>
        <v>1</v>
      </c>
      <c r="AV907" s="6">
        <f t="shared" si="246"/>
        <v>30</v>
      </c>
      <c r="AW907" s="2">
        <v>17</v>
      </c>
      <c r="AX907" s="2">
        <v>8</v>
      </c>
      <c r="AY907" s="2">
        <v>5</v>
      </c>
      <c r="AZ907" s="2">
        <v>0</v>
      </c>
      <c r="BA907" s="2">
        <v>0</v>
      </c>
      <c r="BB907" s="2">
        <f t="shared" si="247"/>
        <v>25</v>
      </c>
      <c r="BC907" s="2">
        <f t="shared" si="248"/>
        <v>5</v>
      </c>
      <c r="BD907" s="2">
        <f t="shared" si="249"/>
        <v>0</v>
      </c>
      <c r="BF907" s="5"/>
    </row>
    <row r="908" spans="7:58" x14ac:dyDescent="0.35">
      <c r="G908" s="79" t="s">
        <v>3</v>
      </c>
      <c r="H908" s="82" t="s">
        <v>108</v>
      </c>
      <c r="I908" s="79" t="s">
        <v>6</v>
      </c>
      <c r="J908" s="79" t="s">
        <v>6</v>
      </c>
      <c r="K908" s="79" t="s">
        <v>6</v>
      </c>
      <c r="L908" s="79" t="s">
        <v>6</v>
      </c>
      <c r="M908" s="2" t="s">
        <v>3</v>
      </c>
      <c r="N908" s="2">
        <v>7</v>
      </c>
      <c r="O908" s="6">
        <f t="shared" si="250"/>
        <v>21</v>
      </c>
      <c r="P908" s="2">
        <v>14</v>
      </c>
      <c r="Q908" s="2">
        <v>3</v>
      </c>
      <c r="R908" s="2">
        <v>2</v>
      </c>
      <c r="S908" s="2">
        <v>2</v>
      </c>
      <c r="T908" s="2">
        <v>0</v>
      </c>
      <c r="U908" s="2">
        <f t="shared" si="251"/>
        <v>17</v>
      </c>
      <c r="V908" s="2">
        <f t="shared" si="252"/>
        <v>2</v>
      </c>
      <c r="W908" s="2">
        <f t="shared" si="253"/>
        <v>2</v>
      </c>
      <c r="Y908" s="5"/>
      <c r="Z908" s="6">
        <f t="shared" si="254"/>
        <v>29</v>
      </c>
      <c r="AA908" s="2">
        <v>17</v>
      </c>
      <c r="AB908" s="2">
        <v>5</v>
      </c>
      <c r="AC908" s="2">
        <v>4</v>
      </c>
      <c r="AD908" s="2">
        <v>3</v>
      </c>
      <c r="AE908" s="2">
        <v>0</v>
      </c>
      <c r="AF908" s="2">
        <f t="shared" si="255"/>
        <v>22</v>
      </c>
      <c r="AG908" s="2">
        <f t="shared" si="256"/>
        <v>4</v>
      </c>
      <c r="AH908" s="2">
        <f t="shared" si="257"/>
        <v>3</v>
      </c>
      <c r="AJ908" s="5"/>
      <c r="AK908" s="2">
        <f t="shared" si="258"/>
        <v>32</v>
      </c>
      <c r="AL908" s="2">
        <v>22</v>
      </c>
      <c r="AM908" s="2">
        <v>7</v>
      </c>
      <c r="AN908" s="2">
        <v>2</v>
      </c>
      <c r="AO908" s="2">
        <v>0</v>
      </c>
      <c r="AP908" s="2">
        <v>1</v>
      </c>
      <c r="AQ908" s="2">
        <f t="shared" si="259"/>
        <v>29</v>
      </c>
      <c r="AR908" s="2">
        <f t="shared" si="260"/>
        <v>2</v>
      </c>
      <c r="AS908" s="2">
        <f t="shared" si="261"/>
        <v>1</v>
      </c>
      <c r="AV908" s="6">
        <f t="shared" si="246"/>
        <v>30</v>
      </c>
      <c r="AW908" s="2">
        <v>20</v>
      </c>
      <c r="AX908" s="2">
        <v>7</v>
      </c>
      <c r="AY908" s="2">
        <v>1</v>
      </c>
      <c r="AZ908" s="2">
        <v>1</v>
      </c>
      <c r="BA908" s="2">
        <v>1</v>
      </c>
      <c r="BB908" s="2">
        <f t="shared" si="247"/>
        <v>27</v>
      </c>
      <c r="BC908" s="2">
        <f t="shared" si="248"/>
        <v>1</v>
      </c>
      <c r="BD908" s="2">
        <f t="shared" si="249"/>
        <v>2</v>
      </c>
      <c r="BF908" s="5"/>
    </row>
    <row r="909" spans="7:58" x14ac:dyDescent="0.35">
      <c r="G909" s="79" t="s">
        <v>3</v>
      </c>
      <c r="H909" s="82" t="s">
        <v>108</v>
      </c>
      <c r="I909" s="79" t="s">
        <v>6</v>
      </c>
      <c r="J909" s="79" t="s">
        <v>6</v>
      </c>
      <c r="K909" s="79" t="s">
        <v>6</v>
      </c>
      <c r="L909" s="79" t="s">
        <v>6</v>
      </c>
      <c r="M909" s="2" t="s">
        <v>3</v>
      </c>
      <c r="N909" s="2">
        <v>8</v>
      </c>
      <c r="O909" s="6">
        <f t="shared" si="250"/>
        <v>21</v>
      </c>
      <c r="P909" s="2">
        <v>6</v>
      </c>
      <c r="Q909" s="2">
        <v>9</v>
      </c>
      <c r="R909" s="2">
        <v>5</v>
      </c>
      <c r="S909" s="2">
        <v>1</v>
      </c>
      <c r="T909" s="2">
        <v>0</v>
      </c>
      <c r="U909" s="2">
        <f t="shared" si="251"/>
        <v>15</v>
      </c>
      <c r="V909" s="2">
        <f t="shared" si="252"/>
        <v>5</v>
      </c>
      <c r="W909" s="2">
        <f t="shared" si="253"/>
        <v>1</v>
      </c>
      <c r="Y909" s="5"/>
      <c r="Z909" s="6">
        <f t="shared" si="254"/>
        <v>29</v>
      </c>
      <c r="AA909" s="2">
        <v>11</v>
      </c>
      <c r="AB909" s="2">
        <v>7</v>
      </c>
      <c r="AC909" s="2">
        <v>5</v>
      </c>
      <c r="AD909" s="2">
        <v>6</v>
      </c>
      <c r="AE909" s="2">
        <v>0</v>
      </c>
      <c r="AF909" s="2">
        <f t="shared" si="255"/>
        <v>18</v>
      </c>
      <c r="AG909" s="2">
        <f t="shared" si="256"/>
        <v>5</v>
      </c>
      <c r="AH909" s="2">
        <f t="shared" si="257"/>
        <v>6</v>
      </c>
      <c r="AJ909" s="5"/>
      <c r="AK909" s="2">
        <f t="shared" si="258"/>
        <v>32</v>
      </c>
      <c r="AL909" s="2">
        <v>11</v>
      </c>
      <c r="AM909" s="2">
        <v>12</v>
      </c>
      <c r="AN909" s="2">
        <v>5</v>
      </c>
      <c r="AO909" s="2">
        <v>3</v>
      </c>
      <c r="AP909" s="2">
        <v>1</v>
      </c>
      <c r="AQ909" s="2">
        <f t="shared" si="259"/>
        <v>23</v>
      </c>
      <c r="AR909" s="2">
        <f t="shared" si="260"/>
        <v>5</v>
      </c>
      <c r="AS909" s="2">
        <f t="shared" si="261"/>
        <v>4</v>
      </c>
      <c r="AV909" s="6">
        <f t="shared" si="246"/>
        <v>30</v>
      </c>
      <c r="AW909" s="2">
        <v>14</v>
      </c>
      <c r="AX909" s="2">
        <v>10</v>
      </c>
      <c r="AY909" s="2">
        <v>4</v>
      </c>
      <c r="AZ909" s="2">
        <v>2</v>
      </c>
      <c r="BA909" s="2">
        <v>0</v>
      </c>
      <c r="BB909" s="2">
        <f t="shared" si="247"/>
        <v>24</v>
      </c>
      <c r="BC909" s="2">
        <f t="shared" si="248"/>
        <v>4</v>
      </c>
      <c r="BD909" s="2">
        <f t="shared" si="249"/>
        <v>2</v>
      </c>
      <c r="BF909" s="5"/>
    </row>
    <row r="910" spans="7:58" x14ac:dyDescent="0.35">
      <c r="G910" s="79" t="s">
        <v>3</v>
      </c>
      <c r="H910" s="82" t="s">
        <v>108</v>
      </c>
      <c r="I910" s="79" t="s">
        <v>6</v>
      </c>
      <c r="J910" s="79" t="s">
        <v>6</v>
      </c>
      <c r="K910" s="79" t="s">
        <v>6</v>
      </c>
      <c r="L910" s="79" t="s">
        <v>6</v>
      </c>
      <c r="M910" s="2" t="s">
        <v>3</v>
      </c>
      <c r="N910" s="2">
        <v>9</v>
      </c>
      <c r="O910" s="6">
        <f t="shared" si="250"/>
        <v>21</v>
      </c>
      <c r="P910" s="2">
        <v>4</v>
      </c>
      <c r="Q910" s="2">
        <v>3</v>
      </c>
      <c r="R910" s="2">
        <v>5</v>
      </c>
      <c r="S910" s="2">
        <v>6</v>
      </c>
      <c r="T910" s="2">
        <v>3</v>
      </c>
      <c r="U910" s="2">
        <f t="shared" si="251"/>
        <v>7</v>
      </c>
      <c r="V910" s="2">
        <f t="shared" si="252"/>
        <v>5</v>
      </c>
      <c r="W910" s="2">
        <f t="shared" si="253"/>
        <v>9</v>
      </c>
      <c r="Y910" s="5"/>
      <c r="Z910" s="6">
        <f t="shared" si="254"/>
        <v>29</v>
      </c>
      <c r="AA910" s="2">
        <v>5</v>
      </c>
      <c r="AB910" s="2">
        <v>7</v>
      </c>
      <c r="AC910" s="2">
        <v>11</v>
      </c>
      <c r="AD910" s="2">
        <v>5</v>
      </c>
      <c r="AE910" s="2">
        <v>1</v>
      </c>
      <c r="AF910" s="2">
        <f t="shared" si="255"/>
        <v>12</v>
      </c>
      <c r="AG910" s="2">
        <f t="shared" si="256"/>
        <v>11</v>
      </c>
      <c r="AH910" s="2">
        <f t="shared" si="257"/>
        <v>6</v>
      </c>
      <c r="AJ910" s="5"/>
      <c r="AK910" s="2">
        <f t="shared" si="258"/>
        <v>32</v>
      </c>
      <c r="AL910" s="2">
        <v>5</v>
      </c>
      <c r="AM910" s="2">
        <v>8</v>
      </c>
      <c r="AN910" s="2">
        <v>14</v>
      </c>
      <c r="AO910" s="2">
        <v>2</v>
      </c>
      <c r="AP910" s="2">
        <v>3</v>
      </c>
      <c r="AQ910" s="2">
        <f t="shared" si="259"/>
        <v>13</v>
      </c>
      <c r="AR910" s="2">
        <f t="shared" si="260"/>
        <v>14</v>
      </c>
      <c r="AS910" s="2">
        <f t="shared" si="261"/>
        <v>5</v>
      </c>
      <c r="AV910" s="6">
        <f t="shared" si="246"/>
        <v>30</v>
      </c>
      <c r="AW910" s="2">
        <v>5</v>
      </c>
      <c r="AX910" s="2">
        <v>11</v>
      </c>
      <c r="AY910" s="2">
        <v>8</v>
      </c>
      <c r="AZ910" s="2">
        <v>4</v>
      </c>
      <c r="BA910" s="2">
        <v>2</v>
      </c>
      <c r="BB910" s="2">
        <f t="shared" si="247"/>
        <v>16</v>
      </c>
      <c r="BC910" s="2">
        <f t="shared" si="248"/>
        <v>8</v>
      </c>
      <c r="BD910" s="2">
        <f t="shared" si="249"/>
        <v>6</v>
      </c>
      <c r="BF910" s="5"/>
    </row>
    <row r="911" spans="7:58" x14ac:dyDescent="0.35">
      <c r="G911" s="79" t="s">
        <v>3</v>
      </c>
      <c r="H911" s="82" t="s">
        <v>108</v>
      </c>
      <c r="I911" s="79" t="s">
        <v>6</v>
      </c>
      <c r="J911" s="79" t="s">
        <v>6</v>
      </c>
      <c r="K911" s="79" t="s">
        <v>6</v>
      </c>
      <c r="L911" s="79" t="s">
        <v>6</v>
      </c>
      <c r="M911" s="2" t="s">
        <v>67</v>
      </c>
      <c r="N911" s="2">
        <v>10</v>
      </c>
      <c r="O911" s="6">
        <f t="shared" si="250"/>
        <v>21</v>
      </c>
      <c r="P911" s="2">
        <v>11</v>
      </c>
      <c r="Q911" s="2">
        <v>6</v>
      </c>
      <c r="R911" s="2">
        <v>3</v>
      </c>
      <c r="S911" s="2">
        <v>1</v>
      </c>
      <c r="T911" s="2">
        <v>0</v>
      </c>
      <c r="U911" s="2">
        <f t="shared" si="251"/>
        <v>17</v>
      </c>
      <c r="V911" s="2">
        <f t="shared" si="252"/>
        <v>3</v>
      </c>
      <c r="W911" s="2">
        <f t="shared" si="253"/>
        <v>1</v>
      </c>
      <c r="Y911" s="5"/>
      <c r="Z911" s="6">
        <f t="shared" si="254"/>
        <v>29</v>
      </c>
      <c r="AA911" s="2">
        <v>16</v>
      </c>
      <c r="AB911" s="2">
        <v>10</v>
      </c>
      <c r="AC911" s="2">
        <v>3</v>
      </c>
      <c r="AD911" s="2">
        <v>0</v>
      </c>
      <c r="AE911" s="2">
        <v>0</v>
      </c>
      <c r="AF911" s="2">
        <f t="shared" si="255"/>
        <v>26</v>
      </c>
      <c r="AG911" s="2">
        <f t="shared" si="256"/>
        <v>3</v>
      </c>
      <c r="AH911" s="2">
        <f t="shared" si="257"/>
        <v>0</v>
      </c>
      <c r="AJ911" s="5"/>
      <c r="AK911" s="2">
        <f t="shared" si="258"/>
        <v>32</v>
      </c>
      <c r="AL911" s="2">
        <v>14</v>
      </c>
      <c r="AM911" s="2">
        <v>13</v>
      </c>
      <c r="AN911" s="2">
        <v>5</v>
      </c>
      <c r="AO911" s="2">
        <v>0</v>
      </c>
      <c r="AP911" s="2">
        <v>0</v>
      </c>
      <c r="AQ911" s="2">
        <f t="shared" si="259"/>
        <v>27</v>
      </c>
      <c r="AR911" s="2">
        <f t="shared" si="260"/>
        <v>5</v>
      </c>
      <c r="AS911" s="2">
        <f t="shared" si="261"/>
        <v>0</v>
      </c>
      <c r="AV911" s="6">
        <f t="shared" si="246"/>
        <v>30</v>
      </c>
      <c r="AW911" s="2">
        <v>16</v>
      </c>
      <c r="AX911" s="2">
        <v>13</v>
      </c>
      <c r="AY911" s="2">
        <v>1</v>
      </c>
      <c r="AZ911" s="2">
        <v>0</v>
      </c>
      <c r="BA911" s="2">
        <v>0</v>
      </c>
      <c r="BB911" s="2">
        <f t="shared" si="247"/>
        <v>29</v>
      </c>
      <c r="BC911" s="2">
        <f t="shared" si="248"/>
        <v>1</v>
      </c>
      <c r="BD911" s="2">
        <f t="shared" si="249"/>
        <v>0</v>
      </c>
      <c r="BF911" s="5"/>
    </row>
    <row r="912" spans="7:58" x14ac:dyDescent="0.35">
      <c r="G912" s="79" t="s">
        <v>3</v>
      </c>
      <c r="H912" s="82" t="s">
        <v>108</v>
      </c>
      <c r="I912" s="79" t="s">
        <v>6</v>
      </c>
      <c r="J912" s="79" t="s">
        <v>6</v>
      </c>
      <c r="K912" s="79" t="s">
        <v>6</v>
      </c>
      <c r="L912" s="79" t="s">
        <v>6</v>
      </c>
      <c r="M912" s="2" t="s">
        <v>67</v>
      </c>
      <c r="N912" s="2">
        <v>11</v>
      </c>
      <c r="O912" s="6">
        <f t="shared" si="250"/>
        <v>21</v>
      </c>
      <c r="P912" s="2">
        <v>3</v>
      </c>
      <c r="Q912" s="2">
        <v>8</v>
      </c>
      <c r="R912" s="2">
        <v>5</v>
      </c>
      <c r="S912" s="2">
        <v>3</v>
      </c>
      <c r="T912" s="2">
        <v>2</v>
      </c>
      <c r="U912" s="2">
        <f t="shared" si="251"/>
        <v>11</v>
      </c>
      <c r="V912" s="2">
        <f t="shared" si="252"/>
        <v>5</v>
      </c>
      <c r="W912" s="2">
        <f t="shared" si="253"/>
        <v>5</v>
      </c>
      <c r="Y912" s="5"/>
      <c r="Z912" s="6">
        <f t="shared" si="254"/>
        <v>29</v>
      </c>
      <c r="AA912" s="2">
        <v>6</v>
      </c>
      <c r="AB912" s="2">
        <v>9</v>
      </c>
      <c r="AC912" s="2">
        <v>8</v>
      </c>
      <c r="AD912" s="2">
        <v>3</v>
      </c>
      <c r="AE912" s="2">
        <v>3</v>
      </c>
      <c r="AF912" s="2">
        <f t="shared" si="255"/>
        <v>15</v>
      </c>
      <c r="AG912" s="2">
        <f t="shared" si="256"/>
        <v>8</v>
      </c>
      <c r="AH912" s="2">
        <f t="shared" si="257"/>
        <v>6</v>
      </c>
      <c r="AJ912" s="5"/>
      <c r="AK912" s="2">
        <f t="shared" si="258"/>
        <v>32</v>
      </c>
      <c r="AL912" s="2">
        <v>6</v>
      </c>
      <c r="AM912" s="2">
        <v>12</v>
      </c>
      <c r="AN912" s="2">
        <v>12</v>
      </c>
      <c r="AO912" s="2">
        <v>1</v>
      </c>
      <c r="AP912" s="2">
        <v>1</v>
      </c>
      <c r="AQ912" s="2">
        <f t="shared" si="259"/>
        <v>18</v>
      </c>
      <c r="AR912" s="2">
        <f t="shared" si="260"/>
        <v>12</v>
      </c>
      <c r="AS912" s="2">
        <f t="shared" si="261"/>
        <v>2</v>
      </c>
      <c r="AV912" s="6">
        <f t="shared" si="246"/>
        <v>30</v>
      </c>
      <c r="AW912" s="2">
        <v>5</v>
      </c>
      <c r="AX912" s="2">
        <v>12</v>
      </c>
      <c r="AY912" s="2">
        <v>10</v>
      </c>
      <c r="AZ912" s="2">
        <v>2</v>
      </c>
      <c r="BA912" s="2">
        <v>1</v>
      </c>
      <c r="BB912" s="2">
        <f t="shared" si="247"/>
        <v>17</v>
      </c>
      <c r="BC912" s="2">
        <f t="shared" si="248"/>
        <v>10</v>
      </c>
      <c r="BD912" s="2">
        <f t="shared" si="249"/>
        <v>3</v>
      </c>
      <c r="BF912" s="5"/>
    </row>
    <row r="913" spans="7:58" x14ac:dyDescent="0.35">
      <c r="G913" s="79" t="s">
        <v>3</v>
      </c>
      <c r="H913" s="82" t="s">
        <v>108</v>
      </c>
      <c r="I913" s="79" t="s">
        <v>6</v>
      </c>
      <c r="J913" s="79" t="s">
        <v>6</v>
      </c>
      <c r="K913" s="79" t="s">
        <v>6</v>
      </c>
      <c r="L913" s="79" t="s">
        <v>6</v>
      </c>
      <c r="M913" s="2" t="s">
        <v>67</v>
      </c>
      <c r="N913" s="2">
        <v>12</v>
      </c>
      <c r="O913" s="6">
        <f t="shared" si="250"/>
        <v>21</v>
      </c>
      <c r="P913" s="2">
        <v>3</v>
      </c>
      <c r="Q913" s="2">
        <v>9</v>
      </c>
      <c r="R913" s="2">
        <v>9</v>
      </c>
      <c r="S913" s="2">
        <v>0</v>
      </c>
      <c r="T913" s="2">
        <v>0</v>
      </c>
      <c r="U913" s="2">
        <f t="shared" si="251"/>
        <v>12</v>
      </c>
      <c r="V913" s="2">
        <f t="shared" si="252"/>
        <v>9</v>
      </c>
      <c r="W913" s="2">
        <f t="shared" si="253"/>
        <v>0</v>
      </c>
      <c r="Y913" s="5"/>
      <c r="Z913" s="6">
        <f t="shared" si="254"/>
        <v>29</v>
      </c>
      <c r="AA913" s="2">
        <v>10</v>
      </c>
      <c r="AB913" s="2">
        <v>6</v>
      </c>
      <c r="AC913" s="2">
        <v>11</v>
      </c>
      <c r="AD913" s="2">
        <v>2</v>
      </c>
      <c r="AE913" s="2">
        <v>0</v>
      </c>
      <c r="AF913" s="2">
        <f t="shared" si="255"/>
        <v>16</v>
      </c>
      <c r="AG913" s="2">
        <f t="shared" si="256"/>
        <v>11</v>
      </c>
      <c r="AH913" s="2">
        <f t="shared" si="257"/>
        <v>2</v>
      </c>
      <c r="AJ913" s="5"/>
      <c r="AK913" s="2">
        <f t="shared" si="258"/>
        <v>32</v>
      </c>
      <c r="AL913" s="2">
        <v>7</v>
      </c>
      <c r="AM913" s="2">
        <v>16</v>
      </c>
      <c r="AN913" s="2">
        <v>8</v>
      </c>
      <c r="AO913" s="2">
        <v>1</v>
      </c>
      <c r="AP913" s="2">
        <v>0</v>
      </c>
      <c r="AQ913" s="2">
        <f t="shared" si="259"/>
        <v>23</v>
      </c>
      <c r="AR913" s="2">
        <f t="shared" si="260"/>
        <v>8</v>
      </c>
      <c r="AS913" s="2">
        <f t="shared" si="261"/>
        <v>1</v>
      </c>
      <c r="AV913" s="6">
        <f t="shared" si="246"/>
        <v>30</v>
      </c>
      <c r="AW913" s="2">
        <v>8</v>
      </c>
      <c r="AX913" s="2">
        <v>16</v>
      </c>
      <c r="AY913" s="2">
        <v>6</v>
      </c>
      <c r="AZ913" s="2">
        <v>0</v>
      </c>
      <c r="BA913" s="2">
        <v>0</v>
      </c>
      <c r="BB913" s="2">
        <f t="shared" si="247"/>
        <v>24</v>
      </c>
      <c r="BC913" s="2">
        <f t="shared" si="248"/>
        <v>6</v>
      </c>
      <c r="BD913" s="2">
        <f t="shared" si="249"/>
        <v>0</v>
      </c>
      <c r="BF913" s="5"/>
    </row>
    <row r="914" spans="7:58" x14ac:dyDescent="0.35">
      <c r="G914" s="79" t="s">
        <v>3</v>
      </c>
      <c r="H914" s="82" t="s">
        <v>108</v>
      </c>
      <c r="I914" s="79" t="s">
        <v>6</v>
      </c>
      <c r="J914" s="79" t="s">
        <v>6</v>
      </c>
      <c r="K914" s="79" t="s">
        <v>6</v>
      </c>
      <c r="L914" s="79" t="s">
        <v>6</v>
      </c>
      <c r="M914" s="2" t="s">
        <v>67</v>
      </c>
      <c r="N914" s="2">
        <v>13</v>
      </c>
      <c r="O914" s="6">
        <f t="shared" si="250"/>
        <v>21</v>
      </c>
      <c r="P914" s="2">
        <v>6</v>
      </c>
      <c r="Q914" s="2">
        <v>8</v>
      </c>
      <c r="R914" s="2">
        <v>6</v>
      </c>
      <c r="S914" s="2">
        <v>1</v>
      </c>
      <c r="T914" s="2">
        <v>0</v>
      </c>
      <c r="U914" s="2">
        <f t="shared" si="251"/>
        <v>14</v>
      </c>
      <c r="V914" s="2">
        <f t="shared" si="252"/>
        <v>6</v>
      </c>
      <c r="W914" s="2">
        <f t="shared" si="253"/>
        <v>1</v>
      </c>
      <c r="Y914" s="5"/>
      <c r="Z914" s="6">
        <f t="shared" si="254"/>
        <v>29</v>
      </c>
      <c r="AA914" s="2">
        <v>10</v>
      </c>
      <c r="AB914" s="2">
        <v>10</v>
      </c>
      <c r="AC914" s="2">
        <v>8</v>
      </c>
      <c r="AD914" s="2">
        <v>1</v>
      </c>
      <c r="AE914" s="2">
        <v>0</v>
      </c>
      <c r="AF914" s="2">
        <f t="shared" si="255"/>
        <v>20</v>
      </c>
      <c r="AG914" s="2">
        <f t="shared" si="256"/>
        <v>8</v>
      </c>
      <c r="AH914" s="2">
        <f t="shared" si="257"/>
        <v>1</v>
      </c>
      <c r="AJ914" s="5"/>
      <c r="AK914" s="2">
        <f t="shared" si="258"/>
        <v>32</v>
      </c>
      <c r="AL914" s="2">
        <v>13</v>
      </c>
      <c r="AM914" s="2">
        <v>13</v>
      </c>
      <c r="AN914" s="2">
        <v>3</v>
      </c>
      <c r="AO914" s="2">
        <v>3</v>
      </c>
      <c r="AP914" s="2">
        <v>0</v>
      </c>
      <c r="AQ914" s="2">
        <f t="shared" si="259"/>
        <v>26</v>
      </c>
      <c r="AR914" s="2">
        <f t="shared" si="260"/>
        <v>3</v>
      </c>
      <c r="AS914" s="2">
        <f t="shared" si="261"/>
        <v>3</v>
      </c>
      <c r="AV914" s="6">
        <f t="shared" si="246"/>
        <v>30</v>
      </c>
      <c r="AW914" s="2">
        <v>18</v>
      </c>
      <c r="AX914" s="2">
        <v>7</v>
      </c>
      <c r="AY914" s="2">
        <v>4</v>
      </c>
      <c r="AZ914" s="2">
        <v>0</v>
      </c>
      <c r="BA914" s="2">
        <v>1</v>
      </c>
      <c r="BB914" s="2">
        <f t="shared" si="247"/>
        <v>25</v>
      </c>
      <c r="BC914" s="2">
        <f t="shared" si="248"/>
        <v>4</v>
      </c>
      <c r="BD914" s="2">
        <f t="shared" si="249"/>
        <v>1</v>
      </c>
      <c r="BF914" s="5"/>
    </row>
    <row r="915" spans="7:58" x14ac:dyDescent="0.35">
      <c r="G915" s="79" t="s">
        <v>3</v>
      </c>
      <c r="H915" s="82" t="s">
        <v>108</v>
      </c>
      <c r="I915" s="79" t="s">
        <v>6</v>
      </c>
      <c r="J915" s="79" t="s">
        <v>6</v>
      </c>
      <c r="K915" s="79" t="s">
        <v>6</v>
      </c>
      <c r="L915" s="79" t="s">
        <v>6</v>
      </c>
      <c r="M915" s="2" t="s">
        <v>67</v>
      </c>
      <c r="N915" s="2">
        <v>14</v>
      </c>
      <c r="O915" s="6">
        <f t="shared" si="250"/>
        <v>21</v>
      </c>
      <c r="P915" s="2">
        <v>5</v>
      </c>
      <c r="Q915" s="2">
        <v>6</v>
      </c>
      <c r="R915" s="2">
        <v>6</v>
      </c>
      <c r="S915" s="2">
        <v>4</v>
      </c>
      <c r="T915" s="2">
        <v>0</v>
      </c>
      <c r="U915" s="2">
        <f t="shared" si="251"/>
        <v>11</v>
      </c>
      <c r="V915" s="2">
        <f t="shared" si="252"/>
        <v>6</v>
      </c>
      <c r="W915" s="2">
        <f t="shared" si="253"/>
        <v>4</v>
      </c>
      <c r="Y915" s="5"/>
      <c r="Z915" s="6">
        <f t="shared" si="254"/>
        <v>29</v>
      </c>
      <c r="AA915" s="2">
        <v>12</v>
      </c>
      <c r="AB915" s="2">
        <v>6</v>
      </c>
      <c r="AC915" s="2">
        <v>6</v>
      </c>
      <c r="AD915" s="2">
        <v>4</v>
      </c>
      <c r="AE915" s="2">
        <v>1</v>
      </c>
      <c r="AF915" s="2">
        <f t="shared" si="255"/>
        <v>18</v>
      </c>
      <c r="AG915" s="2">
        <f t="shared" si="256"/>
        <v>6</v>
      </c>
      <c r="AH915" s="2">
        <f t="shared" si="257"/>
        <v>5</v>
      </c>
      <c r="AJ915" s="5"/>
      <c r="AK915" s="2">
        <f t="shared" si="258"/>
        <v>32</v>
      </c>
      <c r="AL915" s="2">
        <v>10</v>
      </c>
      <c r="AM915" s="2">
        <v>11</v>
      </c>
      <c r="AN915" s="2">
        <v>10</v>
      </c>
      <c r="AO915" s="2">
        <v>1</v>
      </c>
      <c r="AP915" s="2">
        <v>0</v>
      </c>
      <c r="AQ915" s="2">
        <f t="shared" si="259"/>
        <v>21</v>
      </c>
      <c r="AR915" s="2">
        <f t="shared" si="260"/>
        <v>10</v>
      </c>
      <c r="AS915" s="2">
        <f t="shared" si="261"/>
        <v>1</v>
      </c>
      <c r="AV915" s="6">
        <f t="shared" si="246"/>
        <v>30</v>
      </c>
      <c r="AW915" s="2">
        <v>15</v>
      </c>
      <c r="AX915" s="2">
        <v>7</v>
      </c>
      <c r="AY915" s="2">
        <v>7</v>
      </c>
      <c r="AZ915" s="2">
        <v>1</v>
      </c>
      <c r="BA915" s="2">
        <v>0</v>
      </c>
      <c r="BB915" s="2">
        <f t="shared" si="247"/>
        <v>22</v>
      </c>
      <c r="BC915" s="2">
        <f t="shared" si="248"/>
        <v>7</v>
      </c>
      <c r="BD915" s="2">
        <f t="shared" si="249"/>
        <v>1</v>
      </c>
      <c r="BF915" s="5"/>
    </row>
    <row r="916" spans="7:58" x14ac:dyDescent="0.35">
      <c r="G916" s="79" t="s">
        <v>3</v>
      </c>
      <c r="H916" s="82" t="s">
        <v>108</v>
      </c>
      <c r="I916" s="79" t="s">
        <v>6</v>
      </c>
      <c r="J916" s="79" t="s">
        <v>6</v>
      </c>
      <c r="K916" s="79" t="s">
        <v>6</v>
      </c>
      <c r="L916" s="79" t="s">
        <v>6</v>
      </c>
      <c r="M916" s="2" t="s">
        <v>67</v>
      </c>
      <c r="N916" s="2">
        <v>15</v>
      </c>
      <c r="O916" s="6">
        <f t="shared" si="250"/>
        <v>21</v>
      </c>
      <c r="P916" s="2">
        <v>7</v>
      </c>
      <c r="Q916" s="2">
        <v>8</v>
      </c>
      <c r="R916" s="2">
        <v>4</v>
      </c>
      <c r="S916" s="2">
        <v>1</v>
      </c>
      <c r="T916" s="2">
        <v>1</v>
      </c>
      <c r="U916" s="2">
        <f t="shared" si="251"/>
        <v>15</v>
      </c>
      <c r="V916" s="2">
        <f t="shared" si="252"/>
        <v>4</v>
      </c>
      <c r="W916" s="2">
        <f t="shared" si="253"/>
        <v>2</v>
      </c>
      <c r="Y916" s="5"/>
      <c r="Z916" s="6">
        <f t="shared" si="254"/>
        <v>29</v>
      </c>
      <c r="AA916" s="2">
        <v>16</v>
      </c>
      <c r="AB916" s="2">
        <v>6</v>
      </c>
      <c r="AC916" s="2">
        <v>5</v>
      </c>
      <c r="AD916" s="2">
        <v>1</v>
      </c>
      <c r="AE916" s="2">
        <v>1</v>
      </c>
      <c r="AF916" s="2">
        <f t="shared" si="255"/>
        <v>22</v>
      </c>
      <c r="AG916" s="2">
        <f t="shared" si="256"/>
        <v>5</v>
      </c>
      <c r="AH916" s="2">
        <f t="shared" si="257"/>
        <v>2</v>
      </c>
      <c r="AJ916" s="5"/>
      <c r="AK916" s="2">
        <f t="shared" si="258"/>
        <v>32</v>
      </c>
      <c r="AL916" s="2">
        <v>15</v>
      </c>
      <c r="AM916" s="2">
        <v>14</v>
      </c>
      <c r="AN916" s="2">
        <v>2</v>
      </c>
      <c r="AO916" s="2">
        <v>1</v>
      </c>
      <c r="AP916" s="2">
        <v>0</v>
      </c>
      <c r="AQ916" s="2">
        <f t="shared" si="259"/>
        <v>29</v>
      </c>
      <c r="AR916" s="2">
        <f t="shared" si="260"/>
        <v>2</v>
      </c>
      <c r="AS916" s="2">
        <f t="shared" si="261"/>
        <v>1</v>
      </c>
      <c r="AV916" s="6">
        <f t="shared" si="246"/>
        <v>30</v>
      </c>
      <c r="AW916" s="2">
        <v>17</v>
      </c>
      <c r="AX916" s="2">
        <v>6</v>
      </c>
      <c r="AY916" s="2">
        <v>6</v>
      </c>
      <c r="AZ916" s="2">
        <v>1</v>
      </c>
      <c r="BA916" s="2">
        <v>0</v>
      </c>
      <c r="BB916" s="2">
        <f t="shared" si="247"/>
        <v>23</v>
      </c>
      <c r="BC916" s="2">
        <f t="shared" si="248"/>
        <v>6</v>
      </c>
      <c r="BD916" s="2">
        <f t="shared" si="249"/>
        <v>1</v>
      </c>
      <c r="BF916" s="5"/>
    </row>
    <row r="917" spans="7:58" x14ac:dyDescent="0.35">
      <c r="G917" s="79" t="s">
        <v>3</v>
      </c>
      <c r="H917" s="82" t="s">
        <v>108</v>
      </c>
      <c r="I917" s="79" t="s">
        <v>6</v>
      </c>
      <c r="J917" s="79" t="s">
        <v>6</v>
      </c>
      <c r="K917" s="79" t="s">
        <v>6</v>
      </c>
      <c r="L917" s="79" t="s">
        <v>6</v>
      </c>
      <c r="M917" s="2" t="s">
        <v>67</v>
      </c>
      <c r="N917" s="2">
        <v>16</v>
      </c>
      <c r="O917" s="6">
        <f t="shared" si="250"/>
        <v>21</v>
      </c>
      <c r="P917" s="2">
        <v>6</v>
      </c>
      <c r="Q917" s="2">
        <v>7</v>
      </c>
      <c r="R917" s="2">
        <v>5</v>
      </c>
      <c r="S917" s="2">
        <v>3</v>
      </c>
      <c r="T917" s="2">
        <v>0</v>
      </c>
      <c r="U917" s="2">
        <f t="shared" si="251"/>
        <v>13</v>
      </c>
      <c r="V917" s="2">
        <f t="shared" si="252"/>
        <v>5</v>
      </c>
      <c r="W917" s="2">
        <f t="shared" si="253"/>
        <v>3</v>
      </c>
      <c r="Y917" s="5"/>
      <c r="Z917" s="6">
        <f t="shared" si="254"/>
        <v>29</v>
      </c>
      <c r="AA917" s="2">
        <v>8</v>
      </c>
      <c r="AB917" s="2">
        <v>11</v>
      </c>
      <c r="AC917" s="2">
        <v>7</v>
      </c>
      <c r="AD917" s="2">
        <v>3</v>
      </c>
      <c r="AE917" s="2">
        <v>0</v>
      </c>
      <c r="AF917" s="2">
        <f t="shared" si="255"/>
        <v>19</v>
      </c>
      <c r="AG917" s="2">
        <f t="shared" si="256"/>
        <v>7</v>
      </c>
      <c r="AH917" s="2">
        <f t="shared" si="257"/>
        <v>3</v>
      </c>
      <c r="AJ917" s="5"/>
      <c r="AK917" s="2">
        <f t="shared" si="258"/>
        <v>32</v>
      </c>
      <c r="AL917" s="2">
        <v>12</v>
      </c>
      <c r="AM917" s="2">
        <v>10</v>
      </c>
      <c r="AN917" s="2">
        <v>4</v>
      </c>
      <c r="AO917" s="2">
        <v>4</v>
      </c>
      <c r="AP917" s="2">
        <v>2</v>
      </c>
      <c r="AQ917" s="2">
        <f t="shared" si="259"/>
        <v>22</v>
      </c>
      <c r="AR917" s="2">
        <f t="shared" si="260"/>
        <v>4</v>
      </c>
      <c r="AS917" s="2">
        <f t="shared" si="261"/>
        <v>6</v>
      </c>
      <c r="AV917" s="6">
        <f t="shared" si="246"/>
        <v>30</v>
      </c>
      <c r="AW917" s="2">
        <v>14</v>
      </c>
      <c r="AX917" s="2">
        <v>8</v>
      </c>
      <c r="AY917" s="2">
        <v>5</v>
      </c>
      <c r="AZ917" s="2">
        <v>2</v>
      </c>
      <c r="BA917" s="2">
        <v>1</v>
      </c>
      <c r="BB917" s="2">
        <f t="shared" si="247"/>
        <v>22</v>
      </c>
      <c r="BC917" s="2">
        <f t="shared" si="248"/>
        <v>5</v>
      </c>
      <c r="BD917" s="2">
        <f t="shared" si="249"/>
        <v>3</v>
      </c>
      <c r="BF917" s="5"/>
    </row>
    <row r="918" spans="7:58" x14ac:dyDescent="0.35">
      <c r="G918" s="79" t="s">
        <v>3</v>
      </c>
      <c r="H918" s="82" t="s">
        <v>108</v>
      </c>
      <c r="I918" s="79" t="s">
        <v>6</v>
      </c>
      <c r="J918" s="79" t="s">
        <v>6</v>
      </c>
      <c r="K918" s="79" t="s">
        <v>6</v>
      </c>
      <c r="L918" s="79" t="s">
        <v>6</v>
      </c>
      <c r="M918" s="2" t="s">
        <v>67</v>
      </c>
      <c r="N918" s="2">
        <v>17</v>
      </c>
      <c r="O918" s="6">
        <f t="shared" si="250"/>
        <v>21</v>
      </c>
      <c r="P918" s="2">
        <v>9</v>
      </c>
      <c r="Q918" s="2">
        <v>9</v>
      </c>
      <c r="R918" s="2">
        <v>2</v>
      </c>
      <c r="S918" s="2">
        <v>1</v>
      </c>
      <c r="T918" s="2">
        <v>0</v>
      </c>
      <c r="U918" s="2">
        <f t="shared" si="251"/>
        <v>18</v>
      </c>
      <c r="V918" s="2">
        <f t="shared" si="252"/>
        <v>2</v>
      </c>
      <c r="W918" s="2">
        <f t="shared" si="253"/>
        <v>1</v>
      </c>
      <c r="Y918" s="5"/>
      <c r="Z918" s="6">
        <f t="shared" si="254"/>
        <v>29</v>
      </c>
      <c r="AA918" s="2">
        <v>16</v>
      </c>
      <c r="AB918" s="2">
        <v>8</v>
      </c>
      <c r="AC918" s="2">
        <v>4</v>
      </c>
      <c r="AD918" s="2">
        <v>1</v>
      </c>
      <c r="AE918" s="2">
        <v>0</v>
      </c>
      <c r="AF918" s="2">
        <f t="shared" si="255"/>
        <v>24</v>
      </c>
      <c r="AG918" s="2">
        <f t="shared" si="256"/>
        <v>4</v>
      </c>
      <c r="AH918" s="2">
        <f t="shared" si="257"/>
        <v>1</v>
      </c>
      <c r="AJ918" s="5"/>
      <c r="AK918" s="2">
        <f t="shared" si="258"/>
        <v>32</v>
      </c>
      <c r="AL918" s="2">
        <v>9</v>
      </c>
      <c r="AM918" s="2">
        <v>12</v>
      </c>
      <c r="AN918" s="2">
        <v>6</v>
      </c>
      <c r="AO918" s="2">
        <v>4</v>
      </c>
      <c r="AP918" s="2">
        <v>1</v>
      </c>
      <c r="AQ918" s="2">
        <f t="shared" si="259"/>
        <v>21</v>
      </c>
      <c r="AR918" s="2">
        <f t="shared" si="260"/>
        <v>6</v>
      </c>
      <c r="AS918" s="2">
        <f t="shared" si="261"/>
        <v>5</v>
      </c>
      <c r="AV918" s="6">
        <f t="shared" si="246"/>
        <v>30</v>
      </c>
      <c r="AW918" s="2">
        <v>14</v>
      </c>
      <c r="AX918" s="2">
        <v>9</v>
      </c>
      <c r="AY918" s="2">
        <v>5</v>
      </c>
      <c r="AZ918" s="2">
        <v>1</v>
      </c>
      <c r="BA918" s="2">
        <v>1</v>
      </c>
      <c r="BB918" s="2">
        <f t="shared" si="247"/>
        <v>23</v>
      </c>
      <c r="BC918" s="2">
        <f t="shared" si="248"/>
        <v>5</v>
      </c>
      <c r="BD918" s="2">
        <f t="shared" si="249"/>
        <v>2</v>
      </c>
      <c r="BF918" s="5"/>
    </row>
    <row r="919" spans="7:58" x14ac:dyDescent="0.35">
      <c r="G919" s="79" t="s">
        <v>3</v>
      </c>
      <c r="H919" s="82" t="s">
        <v>108</v>
      </c>
      <c r="I919" s="79" t="s">
        <v>6</v>
      </c>
      <c r="J919" s="79" t="s">
        <v>6</v>
      </c>
      <c r="K919" s="79" t="s">
        <v>6</v>
      </c>
      <c r="L919" s="79" t="s">
        <v>6</v>
      </c>
      <c r="M919" s="2" t="s">
        <v>67</v>
      </c>
      <c r="N919" s="2">
        <v>18</v>
      </c>
      <c r="O919" s="6">
        <f t="shared" si="250"/>
        <v>21</v>
      </c>
      <c r="P919" s="2">
        <v>16</v>
      </c>
      <c r="Q919" s="2">
        <v>3</v>
      </c>
      <c r="R919" s="2">
        <v>1</v>
      </c>
      <c r="S919" s="2">
        <v>1</v>
      </c>
      <c r="T919" s="2">
        <v>0</v>
      </c>
      <c r="U919" s="2">
        <f t="shared" si="251"/>
        <v>19</v>
      </c>
      <c r="V919" s="2">
        <f t="shared" si="252"/>
        <v>1</v>
      </c>
      <c r="W919" s="2">
        <f t="shared" si="253"/>
        <v>1</v>
      </c>
      <c r="Y919" s="5"/>
      <c r="Z919" s="6">
        <f t="shared" si="254"/>
        <v>29</v>
      </c>
      <c r="AA919" s="2">
        <v>20</v>
      </c>
      <c r="AB919" s="2">
        <v>3</v>
      </c>
      <c r="AC919" s="2">
        <v>4</v>
      </c>
      <c r="AD919" s="2">
        <v>1</v>
      </c>
      <c r="AE919" s="2">
        <v>1</v>
      </c>
      <c r="AF919" s="2">
        <f t="shared" si="255"/>
        <v>23</v>
      </c>
      <c r="AG919" s="2">
        <f t="shared" si="256"/>
        <v>4</v>
      </c>
      <c r="AH919" s="2">
        <f t="shared" si="257"/>
        <v>2</v>
      </c>
      <c r="AJ919" s="5"/>
      <c r="AK919" s="2">
        <f t="shared" si="258"/>
        <v>32</v>
      </c>
      <c r="AL919" s="2">
        <v>11</v>
      </c>
      <c r="AM919" s="2">
        <v>6</v>
      </c>
      <c r="AN919" s="2">
        <v>6</v>
      </c>
      <c r="AO919" s="2">
        <v>5</v>
      </c>
      <c r="AP919" s="2">
        <v>4</v>
      </c>
      <c r="AQ919" s="2">
        <f t="shared" si="259"/>
        <v>17</v>
      </c>
      <c r="AR919" s="2">
        <f t="shared" si="260"/>
        <v>6</v>
      </c>
      <c r="AS919" s="2">
        <f t="shared" si="261"/>
        <v>9</v>
      </c>
      <c r="AV919" s="6">
        <f t="shared" si="246"/>
        <v>30</v>
      </c>
      <c r="AW919" s="2">
        <v>10</v>
      </c>
      <c r="AX919" s="2">
        <v>9</v>
      </c>
      <c r="AY919" s="2">
        <v>4</v>
      </c>
      <c r="AZ919" s="2">
        <v>1</v>
      </c>
      <c r="BA919" s="2">
        <v>6</v>
      </c>
      <c r="BB919" s="2">
        <f t="shared" si="247"/>
        <v>19</v>
      </c>
      <c r="BC919" s="2">
        <f t="shared" si="248"/>
        <v>4</v>
      </c>
      <c r="BD919" s="2">
        <f t="shared" si="249"/>
        <v>7</v>
      </c>
      <c r="BF919" s="5"/>
    </row>
    <row r="920" spans="7:58" x14ac:dyDescent="0.35">
      <c r="G920" s="79" t="s">
        <v>3</v>
      </c>
      <c r="H920" s="82" t="s">
        <v>108</v>
      </c>
      <c r="I920" s="79" t="s">
        <v>6</v>
      </c>
      <c r="J920" s="79" t="s">
        <v>6</v>
      </c>
      <c r="K920" s="79" t="s">
        <v>6</v>
      </c>
      <c r="L920" s="79" t="s">
        <v>6</v>
      </c>
      <c r="M920" s="2" t="s">
        <v>76</v>
      </c>
      <c r="N920" s="2">
        <v>19</v>
      </c>
      <c r="O920" s="6">
        <f t="shared" si="250"/>
        <v>21</v>
      </c>
      <c r="P920" s="2">
        <v>18</v>
      </c>
      <c r="Q920" s="2">
        <v>2</v>
      </c>
      <c r="R920" s="2">
        <v>1</v>
      </c>
      <c r="S920" s="2">
        <v>0</v>
      </c>
      <c r="T920" s="2">
        <v>0</v>
      </c>
      <c r="U920" s="2">
        <f t="shared" si="251"/>
        <v>20</v>
      </c>
      <c r="V920" s="2">
        <f t="shared" si="252"/>
        <v>1</v>
      </c>
      <c r="W920" s="2">
        <f t="shared" si="253"/>
        <v>0</v>
      </c>
      <c r="Y920" s="5"/>
      <c r="Z920" s="6">
        <f t="shared" si="254"/>
        <v>29</v>
      </c>
      <c r="AA920" s="2">
        <v>21</v>
      </c>
      <c r="AB920" s="2">
        <v>5</v>
      </c>
      <c r="AC920" s="2">
        <v>3</v>
      </c>
      <c r="AD920" s="2">
        <v>0</v>
      </c>
      <c r="AE920" s="2">
        <v>0</v>
      </c>
      <c r="AF920" s="2">
        <f t="shared" si="255"/>
        <v>26</v>
      </c>
      <c r="AG920" s="2">
        <f t="shared" si="256"/>
        <v>3</v>
      </c>
      <c r="AH920" s="2">
        <f t="shared" si="257"/>
        <v>0</v>
      </c>
      <c r="AJ920" s="5"/>
      <c r="AK920" s="2">
        <f t="shared" si="258"/>
        <v>32</v>
      </c>
      <c r="AL920" s="2">
        <v>19</v>
      </c>
      <c r="AM920" s="2">
        <v>10</v>
      </c>
      <c r="AN920" s="2">
        <v>2</v>
      </c>
      <c r="AO920" s="2">
        <v>1</v>
      </c>
      <c r="AP920" s="2">
        <v>0</v>
      </c>
      <c r="AQ920" s="2">
        <f t="shared" si="259"/>
        <v>29</v>
      </c>
      <c r="AR920" s="2">
        <f t="shared" si="260"/>
        <v>2</v>
      </c>
      <c r="AS920" s="2">
        <f t="shared" si="261"/>
        <v>1</v>
      </c>
      <c r="AV920" s="6">
        <f t="shared" si="246"/>
        <v>30</v>
      </c>
      <c r="AW920" s="2">
        <v>24</v>
      </c>
      <c r="AX920" s="2">
        <v>5</v>
      </c>
      <c r="AY920" s="2">
        <v>1</v>
      </c>
      <c r="AZ920" s="2">
        <v>0</v>
      </c>
      <c r="BA920" s="2">
        <v>0</v>
      </c>
      <c r="BB920" s="2">
        <f t="shared" si="247"/>
        <v>29</v>
      </c>
      <c r="BC920" s="2">
        <f t="shared" si="248"/>
        <v>1</v>
      </c>
      <c r="BD920" s="2">
        <f t="shared" si="249"/>
        <v>0</v>
      </c>
      <c r="BF920" s="5"/>
    </row>
    <row r="921" spans="7:58" x14ac:dyDescent="0.35">
      <c r="G921" s="79" t="s">
        <v>3</v>
      </c>
      <c r="H921" s="82" t="s">
        <v>108</v>
      </c>
      <c r="I921" s="79" t="s">
        <v>6</v>
      </c>
      <c r="J921" s="79" t="s">
        <v>6</v>
      </c>
      <c r="K921" s="79" t="s">
        <v>6</v>
      </c>
      <c r="L921" s="79" t="s">
        <v>6</v>
      </c>
      <c r="M921" s="2" t="s">
        <v>76</v>
      </c>
      <c r="N921" s="2">
        <v>20</v>
      </c>
      <c r="O921" s="6">
        <f t="shared" si="250"/>
        <v>21</v>
      </c>
      <c r="P921" s="2">
        <v>16</v>
      </c>
      <c r="Q921" s="2">
        <v>2</v>
      </c>
      <c r="R921" s="2">
        <v>2</v>
      </c>
      <c r="S921" s="2">
        <v>1</v>
      </c>
      <c r="T921" s="2">
        <v>0</v>
      </c>
      <c r="U921" s="2">
        <f t="shared" si="251"/>
        <v>18</v>
      </c>
      <c r="V921" s="2">
        <f t="shared" si="252"/>
        <v>2</v>
      </c>
      <c r="W921" s="2">
        <f t="shared" si="253"/>
        <v>1</v>
      </c>
      <c r="Y921" s="5"/>
      <c r="Z921" s="6">
        <f t="shared" si="254"/>
        <v>29</v>
      </c>
      <c r="AA921" s="2">
        <v>20</v>
      </c>
      <c r="AB921" s="2">
        <v>6</v>
      </c>
      <c r="AC921" s="2">
        <v>3</v>
      </c>
      <c r="AD921" s="2">
        <v>0</v>
      </c>
      <c r="AE921" s="2">
        <v>0</v>
      </c>
      <c r="AF921" s="2">
        <f t="shared" si="255"/>
        <v>26</v>
      </c>
      <c r="AG921" s="2">
        <f t="shared" si="256"/>
        <v>3</v>
      </c>
      <c r="AH921" s="2">
        <f t="shared" si="257"/>
        <v>0</v>
      </c>
      <c r="AJ921" s="5"/>
      <c r="AK921" s="2">
        <f t="shared" si="258"/>
        <v>32</v>
      </c>
      <c r="AL921" s="2">
        <v>19</v>
      </c>
      <c r="AM921" s="2">
        <v>11</v>
      </c>
      <c r="AN921" s="2">
        <v>1</v>
      </c>
      <c r="AO921" s="2">
        <v>1</v>
      </c>
      <c r="AP921" s="2">
        <v>0</v>
      </c>
      <c r="AQ921" s="2">
        <f t="shared" si="259"/>
        <v>30</v>
      </c>
      <c r="AR921" s="2">
        <f t="shared" si="260"/>
        <v>1</v>
      </c>
      <c r="AS921" s="2">
        <f t="shared" si="261"/>
        <v>1</v>
      </c>
      <c r="AV921" s="6">
        <f t="shared" si="246"/>
        <v>30</v>
      </c>
      <c r="AW921" s="2">
        <v>23</v>
      </c>
      <c r="AX921" s="2">
        <v>4</v>
      </c>
      <c r="AY921" s="2">
        <v>2</v>
      </c>
      <c r="AZ921" s="2">
        <v>1</v>
      </c>
      <c r="BA921" s="2">
        <v>0</v>
      </c>
      <c r="BB921" s="2">
        <f t="shared" si="247"/>
        <v>27</v>
      </c>
      <c r="BC921" s="2">
        <f t="shared" si="248"/>
        <v>2</v>
      </c>
      <c r="BD921" s="2">
        <f t="shared" si="249"/>
        <v>1</v>
      </c>
      <c r="BF921" s="5"/>
    </row>
    <row r="922" spans="7:58" x14ac:dyDescent="0.35">
      <c r="G922" s="79" t="s">
        <v>3</v>
      </c>
      <c r="H922" s="82" t="s">
        <v>108</v>
      </c>
      <c r="I922" s="79" t="s">
        <v>6</v>
      </c>
      <c r="J922" s="79" t="s">
        <v>6</v>
      </c>
      <c r="K922" s="79" t="s">
        <v>6</v>
      </c>
      <c r="L922" s="79" t="s">
        <v>6</v>
      </c>
      <c r="M922" s="2" t="s">
        <v>76</v>
      </c>
      <c r="N922" s="2">
        <v>21</v>
      </c>
      <c r="O922" s="6">
        <f t="shared" si="250"/>
        <v>21</v>
      </c>
      <c r="P922" s="2">
        <v>16</v>
      </c>
      <c r="Q922" s="2">
        <v>4</v>
      </c>
      <c r="R922" s="2">
        <v>0</v>
      </c>
      <c r="S922" s="2">
        <v>1</v>
      </c>
      <c r="T922" s="2">
        <v>0</v>
      </c>
      <c r="U922" s="2">
        <f t="shared" si="251"/>
        <v>20</v>
      </c>
      <c r="V922" s="2">
        <f t="shared" si="252"/>
        <v>0</v>
      </c>
      <c r="W922" s="2">
        <f t="shared" si="253"/>
        <v>1</v>
      </c>
      <c r="Y922" s="5"/>
      <c r="Z922" s="6">
        <f t="shared" si="254"/>
        <v>29</v>
      </c>
      <c r="AA922" s="2">
        <v>17</v>
      </c>
      <c r="AB922" s="2">
        <v>8</v>
      </c>
      <c r="AC922" s="2">
        <v>3</v>
      </c>
      <c r="AD922" s="2">
        <v>1</v>
      </c>
      <c r="AE922" s="2">
        <v>0</v>
      </c>
      <c r="AF922" s="2">
        <f t="shared" si="255"/>
        <v>25</v>
      </c>
      <c r="AG922" s="2">
        <f t="shared" si="256"/>
        <v>3</v>
      </c>
      <c r="AH922" s="2">
        <f t="shared" si="257"/>
        <v>1</v>
      </c>
      <c r="AJ922" s="5"/>
      <c r="AK922" s="2">
        <f t="shared" si="258"/>
        <v>32</v>
      </c>
      <c r="AL922" s="2">
        <v>19</v>
      </c>
      <c r="AM922" s="2">
        <v>10</v>
      </c>
      <c r="AN922" s="2">
        <v>2</v>
      </c>
      <c r="AO922" s="2">
        <v>0</v>
      </c>
      <c r="AP922" s="2">
        <v>1</v>
      </c>
      <c r="AQ922" s="2">
        <f t="shared" si="259"/>
        <v>29</v>
      </c>
      <c r="AR922" s="2">
        <f t="shared" si="260"/>
        <v>2</v>
      </c>
      <c r="AS922" s="2">
        <f t="shared" si="261"/>
        <v>1</v>
      </c>
      <c r="AV922" s="6">
        <f t="shared" si="246"/>
        <v>30</v>
      </c>
      <c r="AW922" s="2">
        <v>22</v>
      </c>
      <c r="AX922" s="2">
        <v>3</v>
      </c>
      <c r="AY922" s="2">
        <v>4</v>
      </c>
      <c r="AZ922" s="2">
        <v>0</v>
      </c>
      <c r="BA922" s="2">
        <v>1</v>
      </c>
      <c r="BB922" s="2">
        <f t="shared" si="247"/>
        <v>25</v>
      </c>
      <c r="BC922" s="2">
        <f t="shared" si="248"/>
        <v>4</v>
      </c>
      <c r="BD922" s="2">
        <f t="shared" si="249"/>
        <v>1</v>
      </c>
      <c r="BF922" s="5"/>
    </row>
    <row r="923" spans="7:58" x14ac:dyDescent="0.35">
      <c r="G923" s="79" t="s">
        <v>3</v>
      </c>
      <c r="H923" s="82" t="s">
        <v>108</v>
      </c>
      <c r="I923" s="79" t="s">
        <v>6</v>
      </c>
      <c r="J923" s="79" t="s">
        <v>6</v>
      </c>
      <c r="K923" s="79" t="s">
        <v>6</v>
      </c>
      <c r="L923" s="79" t="s">
        <v>6</v>
      </c>
      <c r="M923" s="2" t="s">
        <v>76</v>
      </c>
      <c r="N923" s="2">
        <v>22</v>
      </c>
      <c r="O923" s="6">
        <f t="shared" si="250"/>
        <v>21</v>
      </c>
      <c r="P923" s="2">
        <v>20</v>
      </c>
      <c r="Q923" s="2">
        <v>0</v>
      </c>
      <c r="R923" s="2">
        <v>1</v>
      </c>
      <c r="S923" s="2">
        <v>0</v>
      </c>
      <c r="T923" s="2">
        <v>0</v>
      </c>
      <c r="U923" s="2">
        <f t="shared" si="251"/>
        <v>20</v>
      </c>
      <c r="V923" s="2">
        <f t="shared" si="252"/>
        <v>1</v>
      </c>
      <c r="W923" s="2">
        <f t="shared" si="253"/>
        <v>0</v>
      </c>
      <c r="Y923" s="5"/>
      <c r="Z923" s="6">
        <f t="shared" si="254"/>
        <v>29</v>
      </c>
      <c r="AA923" s="2">
        <v>23</v>
      </c>
      <c r="AB923" s="2">
        <v>4</v>
      </c>
      <c r="AC923" s="2">
        <v>2</v>
      </c>
      <c r="AD923" s="2">
        <v>0</v>
      </c>
      <c r="AE923" s="2">
        <v>0</v>
      </c>
      <c r="AF923" s="2">
        <f t="shared" si="255"/>
        <v>27</v>
      </c>
      <c r="AG923" s="2">
        <f t="shared" si="256"/>
        <v>2</v>
      </c>
      <c r="AH923" s="2">
        <f t="shared" si="257"/>
        <v>0</v>
      </c>
      <c r="AJ923" s="5"/>
      <c r="AK923" s="2">
        <f t="shared" si="258"/>
        <v>32</v>
      </c>
      <c r="AL923" s="2">
        <v>22</v>
      </c>
      <c r="AM923" s="2">
        <v>8</v>
      </c>
      <c r="AN923" s="2">
        <v>1</v>
      </c>
      <c r="AO923" s="2">
        <v>1</v>
      </c>
      <c r="AP923" s="2">
        <v>0</v>
      </c>
      <c r="AQ923" s="2">
        <f t="shared" si="259"/>
        <v>30</v>
      </c>
      <c r="AR923" s="2">
        <f t="shared" si="260"/>
        <v>1</v>
      </c>
      <c r="AS923" s="2">
        <f t="shared" si="261"/>
        <v>1</v>
      </c>
      <c r="AV923" s="6">
        <f t="shared" si="246"/>
        <v>30</v>
      </c>
      <c r="AW923" s="2">
        <v>26</v>
      </c>
      <c r="AX923" s="2">
        <v>3</v>
      </c>
      <c r="AY923" s="2">
        <v>1</v>
      </c>
      <c r="AZ923" s="2">
        <v>0</v>
      </c>
      <c r="BA923" s="2">
        <v>0</v>
      </c>
      <c r="BB923" s="2">
        <f t="shared" si="247"/>
        <v>29</v>
      </c>
      <c r="BC923" s="2">
        <f t="shared" si="248"/>
        <v>1</v>
      </c>
      <c r="BD923" s="2">
        <f t="shared" si="249"/>
        <v>0</v>
      </c>
      <c r="BF923" s="5"/>
    </row>
    <row r="924" spans="7:58" x14ac:dyDescent="0.35">
      <c r="G924" s="79" t="s">
        <v>3</v>
      </c>
      <c r="H924" s="82" t="s">
        <v>108</v>
      </c>
      <c r="I924" s="79" t="s">
        <v>6</v>
      </c>
      <c r="J924" s="79" t="s">
        <v>6</v>
      </c>
      <c r="K924" s="79" t="s">
        <v>6</v>
      </c>
      <c r="L924" s="79" t="s">
        <v>6</v>
      </c>
      <c r="M924" s="2" t="s">
        <v>76</v>
      </c>
      <c r="N924" s="2">
        <v>23</v>
      </c>
      <c r="O924" s="6">
        <f t="shared" ref="O924:O1017" si="262">SUM(U924:W924)</f>
        <v>21</v>
      </c>
      <c r="P924" s="2">
        <v>17</v>
      </c>
      <c r="Q924" s="2">
        <v>2</v>
      </c>
      <c r="R924" s="2">
        <v>2</v>
      </c>
      <c r="S924" s="2">
        <v>0</v>
      </c>
      <c r="T924" s="2">
        <v>0</v>
      </c>
      <c r="U924" s="2">
        <f t="shared" si="251"/>
        <v>19</v>
      </c>
      <c r="V924" s="2">
        <f t="shared" si="252"/>
        <v>2</v>
      </c>
      <c r="W924" s="2">
        <f t="shared" si="253"/>
        <v>0</v>
      </c>
      <c r="Y924" s="5"/>
      <c r="Z924" s="6">
        <f t="shared" ref="Z924:Z1017" si="263">SUM(AF924:AH924)</f>
        <v>29</v>
      </c>
      <c r="AA924" s="2">
        <v>21</v>
      </c>
      <c r="AB924" s="2">
        <v>5</v>
      </c>
      <c r="AC924" s="2">
        <v>3</v>
      </c>
      <c r="AD924" s="2">
        <v>0</v>
      </c>
      <c r="AE924" s="2">
        <v>0</v>
      </c>
      <c r="AF924" s="2">
        <f t="shared" si="255"/>
        <v>26</v>
      </c>
      <c r="AG924" s="2">
        <f t="shared" si="256"/>
        <v>3</v>
      </c>
      <c r="AH924" s="2">
        <f t="shared" si="257"/>
        <v>0</v>
      </c>
      <c r="AJ924" s="5"/>
      <c r="AK924" s="2">
        <f t="shared" si="258"/>
        <v>32</v>
      </c>
      <c r="AL924" s="2">
        <v>22</v>
      </c>
      <c r="AM924" s="2">
        <v>6</v>
      </c>
      <c r="AN924" s="2">
        <v>4</v>
      </c>
      <c r="AO924" s="2">
        <v>0</v>
      </c>
      <c r="AP924" s="2">
        <v>0</v>
      </c>
      <c r="AQ924" s="2">
        <f t="shared" si="259"/>
        <v>28</v>
      </c>
      <c r="AR924" s="2">
        <f t="shared" si="260"/>
        <v>4</v>
      </c>
      <c r="AS924" s="2">
        <f t="shared" si="261"/>
        <v>0</v>
      </c>
      <c r="AV924" s="6">
        <f t="shared" si="246"/>
        <v>30</v>
      </c>
      <c r="AW924" s="2">
        <v>24</v>
      </c>
      <c r="AX924" s="2">
        <v>4</v>
      </c>
      <c r="AY924" s="2">
        <v>1</v>
      </c>
      <c r="AZ924" s="2">
        <v>1</v>
      </c>
      <c r="BA924" s="2">
        <v>0</v>
      </c>
      <c r="BB924" s="2">
        <f t="shared" si="247"/>
        <v>28</v>
      </c>
      <c r="BC924" s="2">
        <f t="shared" si="248"/>
        <v>1</v>
      </c>
      <c r="BD924" s="2">
        <f t="shared" si="249"/>
        <v>1</v>
      </c>
      <c r="BF924" s="5"/>
    </row>
    <row r="925" spans="7:58" x14ac:dyDescent="0.35">
      <c r="G925" s="79" t="s">
        <v>3</v>
      </c>
      <c r="H925" s="82" t="s">
        <v>108</v>
      </c>
      <c r="I925" s="79" t="s">
        <v>6</v>
      </c>
      <c r="J925" s="79" t="s">
        <v>6</v>
      </c>
      <c r="K925" s="79" t="s">
        <v>6</v>
      </c>
      <c r="L925" s="79" t="s">
        <v>6</v>
      </c>
      <c r="M925" s="2" t="s">
        <v>76</v>
      </c>
      <c r="N925" s="2">
        <v>24</v>
      </c>
      <c r="O925" s="6">
        <f t="shared" si="262"/>
        <v>21</v>
      </c>
      <c r="P925" s="2">
        <v>15</v>
      </c>
      <c r="Q925" s="2">
        <v>4</v>
      </c>
      <c r="R925" s="2">
        <v>1</v>
      </c>
      <c r="S925" s="2">
        <v>1</v>
      </c>
      <c r="T925" s="2">
        <v>0</v>
      </c>
      <c r="U925" s="2">
        <f t="shared" ref="U925:U1018" si="264">P925+Q925</f>
        <v>19</v>
      </c>
      <c r="V925" s="2">
        <f t="shared" ref="V925:V1018" si="265">R925</f>
        <v>1</v>
      </c>
      <c r="W925" s="2">
        <f t="shared" ref="W925:W1018" si="266">S925+T925</f>
        <v>1</v>
      </c>
      <c r="Y925" s="5"/>
      <c r="Z925" s="6">
        <f t="shared" si="263"/>
        <v>29</v>
      </c>
      <c r="AA925" s="2">
        <v>18</v>
      </c>
      <c r="AB925" s="2">
        <v>8</v>
      </c>
      <c r="AC925" s="2">
        <v>1</v>
      </c>
      <c r="AD925" s="2">
        <v>1</v>
      </c>
      <c r="AE925" s="2">
        <v>1</v>
      </c>
      <c r="AF925" s="2">
        <f t="shared" ref="AF925:AF1018" si="267">AA925+AB925</f>
        <v>26</v>
      </c>
      <c r="AG925" s="2">
        <f t="shared" ref="AG925:AG1018" si="268">AC925</f>
        <v>1</v>
      </c>
      <c r="AH925" s="2">
        <f t="shared" ref="AH925:AH1018" si="269">AD925+AE925</f>
        <v>2</v>
      </c>
      <c r="AJ925" s="5"/>
      <c r="AK925" s="2">
        <f t="shared" si="258"/>
        <v>32</v>
      </c>
      <c r="AL925" s="2">
        <v>20</v>
      </c>
      <c r="AM925" s="2">
        <v>9</v>
      </c>
      <c r="AN925" s="2">
        <v>3</v>
      </c>
      <c r="AO925" s="2">
        <v>0</v>
      </c>
      <c r="AP925" s="2">
        <v>0</v>
      </c>
      <c r="AQ925" s="2">
        <f t="shared" si="259"/>
        <v>29</v>
      </c>
      <c r="AR925" s="2">
        <f t="shared" si="260"/>
        <v>3</v>
      </c>
      <c r="AS925" s="2">
        <f t="shared" si="261"/>
        <v>0</v>
      </c>
      <c r="AV925" s="6">
        <f t="shared" si="246"/>
        <v>30</v>
      </c>
      <c r="AW925" s="2">
        <v>21</v>
      </c>
      <c r="AX925" s="2">
        <v>9</v>
      </c>
      <c r="AY925" s="2">
        <v>0</v>
      </c>
      <c r="AZ925" s="2">
        <v>0</v>
      </c>
      <c r="BA925" s="2">
        <v>0</v>
      </c>
      <c r="BB925" s="2">
        <f t="shared" si="247"/>
        <v>30</v>
      </c>
      <c r="BC925" s="2">
        <f t="shared" si="248"/>
        <v>0</v>
      </c>
      <c r="BD925" s="2">
        <f t="shared" si="249"/>
        <v>0</v>
      </c>
      <c r="BF925" s="5"/>
    </row>
    <row r="926" spans="7:58" x14ac:dyDescent="0.35">
      <c r="G926" s="79" t="s">
        <v>3</v>
      </c>
      <c r="H926" s="82" t="s">
        <v>108</v>
      </c>
      <c r="I926" s="79" t="s">
        <v>6</v>
      </c>
      <c r="J926" s="79" t="s">
        <v>6</v>
      </c>
      <c r="K926" s="79" t="s">
        <v>6</v>
      </c>
      <c r="L926" s="79" t="s">
        <v>6</v>
      </c>
      <c r="M926" s="2" t="s">
        <v>76</v>
      </c>
      <c r="N926" s="2">
        <v>25</v>
      </c>
      <c r="O926" s="6">
        <f t="shared" si="262"/>
        <v>21</v>
      </c>
      <c r="P926" s="2">
        <v>18</v>
      </c>
      <c r="Q926" s="2">
        <v>2</v>
      </c>
      <c r="R926" s="2">
        <v>1</v>
      </c>
      <c r="S926" s="2">
        <v>0</v>
      </c>
      <c r="T926" s="2">
        <v>0</v>
      </c>
      <c r="U926" s="2">
        <f t="shared" si="264"/>
        <v>20</v>
      </c>
      <c r="V926" s="2">
        <f t="shared" si="265"/>
        <v>1</v>
      </c>
      <c r="W926" s="2">
        <f t="shared" si="266"/>
        <v>0</v>
      </c>
      <c r="Y926" s="5"/>
      <c r="Z926" s="6">
        <f t="shared" si="263"/>
        <v>29</v>
      </c>
      <c r="AA926" s="2">
        <v>18</v>
      </c>
      <c r="AB926" s="2">
        <v>9</v>
      </c>
      <c r="AC926" s="2">
        <v>2</v>
      </c>
      <c r="AD926" s="2">
        <v>0</v>
      </c>
      <c r="AE926" s="2">
        <v>0</v>
      </c>
      <c r="AF926" s="2">
        <f t="shared" si="267"/>
        <v>27</v>
      </c>
      <c r="AG926" s="2">
        <f t="shared" si="268"/>
        <v>2</v>
      </c>
      <c r="AH926" s="2">
        <f t="shared" si="269"/>
        <v>0</v>
      </c>
      <c r="AJ926" s="5"/>
      <c r="AK926" s="2">
        <f t="shared" si="258"/>
        <v>32</v>
      </c>
      <c r="AL926" s="2">
        <v>22</v>
      </c>
      <c r="AM926" s="2">
        <v>8</v>
      </c>
      <c r="AN926" s="2">
        <v>1</v>
      </c>
      <c r="AO926" s="2">
        <v>1</v>
      </c>
      <c r="AP926" s="2">
        <v>0</v>
      </c>
      <c r="AQ926" s="2">
        <f t="shared" si="259"/>
        <v>30</v>
      </c>
      <c r="AR926" s="2">
        <f t="shared" si="260"/>
        <v>1</v>
      </c>
      <c r="AS926" s="2">
        <f t="shared" si="261"/>
        <v>1</v>
      </c>
      <c r="AV926" s="6">
        <f t="shared" si="246"/>
        <v>30</v>
      </c>
      <c r="AW926" s="2">
        <v>25</v>
      </c>
      <c r="AX926" s="2">
        <v>4</v>
      </c>
      <c r="AY926" s="2">
        <v>1</v>
      </c>
      <c r="AZ926" s="2">
        <v>0</v>
      </c>
      <c r="BA926" s="2">
        <v>0</v>
      </c>
      <c r="BB926" s="2">
        <f t="shared" si="247"/>
        <v>29</v>
      </c>
      <c r="BC926" s="2">
        <f t="shared" si="248"/>
        <v>1</v>
      </c>
      <c r="BD926" s="2">
        <f t="shared" si="249"/>
        <v>0</v>
      </c>
      <c r="BF926" s="5"/>
    </row>
    <row r="927" spans="7:58" x14ac:dyDescent="0.35">
      <c r="G927" s="79" t="s">
        <v>3</v>
      </c>
      <c r="H927" s="82" t="s">
        <v>108</v>
      </c>
      <c r="I927" s="79" t="s">
        <v>6</v>
      </c>
      <c r="J927" s="79" t="s">
        <v>6</v>
      </c>
      <c r="K927" s="79" t="s">
        <v>6</v>
      </c>
      <c r="L927" s="79" t="s">
        <v>6</v>
      </c>
      <c r="M927" s="2" t="s">
        <v>76</v>
      </c>
      <c r="N927" s="2">
        <v>26</v>
      </c>
      <c r="O927" s="6">
        <f t="shared" si="262"/>
        <v>21</v>
      </c>
      <c r="P927" s="2">
        <v>16</v>
      </c>
      <c r="Q927" s="2">
        <v>4</v>
      </c>
      <c r="R927" s="2">
        <v>0</v>
      </c>
      <c r="S927" s="2">
        <v>1</v>
      </c>
      <c r="T927" s="2">
        <v>0</v>
      </c>
      <c r="U927" s="2">
        <f t="shared" si="264"/>
        <v>20</v>
      </c>
      <c r="V927" s="2">
        <f t="shared" si="265"/>
        <v>0</v>
      </c>
      <c r="W927" s="2">
        <f t="shared" si="266"/>
        <v>1</v>
      </c>
      <c r="Y927" s="5"/>
      <c r="Z927" s="6">
        <f t="shared" si="263"/>
        <v>29</v>
      </c>
      <c r="AA927" s="2">
        <v>17</v>
      </c>
      <c r="AB927" s="2">
        <v>10</v>
      </c>
      <c r="AC927" s="2">
        <v>1</v>
      </c>
      <c r="AD927" s="2">
        <v>0</v>
      </c>
      <c r="AE927" s="2">
        <v>1</v>
      </c>
      <c r="AF927" s="2">
        <f t="shared" si="267"/>
        <v>27</v>
      </c>
      <c r="AG927" s="2">
        <f t="shared" si="268"/>
        <v>1</v>
      </c>
      <c r="AH927" s="2">
        <f t="shared" si="269"/>
        <v>1</v>
      </c>
      <c r="AJ927" s="5"/>
      <c r="AK927" s="2">
        <f t="shared" si="258"/>
        <v>32</v>
      </c>
      <c r="AL927" s="2">
        <v>20</v>
      </c>
      <c r="AM927" s="2">
        <v>9</v>
      </c>
      <c r="AN927" s="2">
        <v>2</v>
      </c>
      <c r="AO927" s="2">
        <v>1</v>
      </c>
      <c r="AP927" s="2">
        <v>0</v>
      </c>
      <c r="AQ927" s="2">
        <f t="shared" si="259"/>
        <v>29</v>
      </c>
      <c r="AR927" s="2">
        <f t="shared" si="260"/>
        <v>2</v>
      </c>
      <c r="AS927" s="2">
        <f t="shared" si="261"/>
        <v>1</v>
      </c>
      <c r="AV927" s="6">
        <f t="shared" si="246"/>
        <v>30</v>
      </c>
      <c r="AW927" s="2">
        <v>22</v>
      </c>
      <c r="AX927" s="2">
        <v>6</v>
      </c>
      <c r="AY927" s="2">
        <v>2</v>
      </c>
      <c r="AZ927" s="2">
        <v>0</v>
      </c>
      <c r="BA927" s="2">
        <v>0</v>
      </c>
      <c r="BB927" s="2">
        <f t="shared" si="247"/>
        <v>28</v>
      </c>
      <c r="BC927" s="2">
        <f t="shared" si="248"/>
        <v>2</v>
      </c>
      <c r="BD927" s="2">
        <f t="shared" si="249"/>
        <v>0</v>
      </c>
      <c r="BF927" s="5"/>
    </row>
    <row r="928" spans="7:58" x14ac:dyDescent="0.35">
      <c r="G928" s="79" t="s">
        <v>3</v>
      </c>
      <c r="H928" s="82" t="s">
        <v>108</v>
      </c>
      <c r="I928" s="79" t="s">
        <v>6</v>
      </c>
      <c r="J928" s="79" t="s">
        <v>6</v>
      </c>
      <c r="K928" s="79" t="s">
        <v>6</v>
      </c>
      <c r="L928" s="79" t="s">
        <v>6</v>
      </c>
      <c r="M928" s="2" t="s">
        <v>76</v>
      </c>
      <c r="N928" s="2">
        <v>27</v>
      </c>
      <c r="O928" s="6">
        <f t="shared" si="262"/>
        <v>21</v>
      </c>
      <c r="P928" s="2">
        <v>13</v>
      </c>
      <c r="Q928" s="2">
        <v>7</v>
      </c>
      <c r="R928" s="2">
        <v>0</v>
      </c>
      <c r="S928" s="2">
        <v>1</v>
      </c>
      <c r="T928" s="2">
        <v>0</v>
      </c>
      <c r="U928" s="2">
        <f t="shared" si="264"/>
        <v>20</v>
      </c>
      <c r="V928" s="2">
        <f t="shared" si="265"/>
        <v>0</v>
      </c>
      <c r="W928" s="2">
        <f t="shared" si="266"/>
        <v>1</v>
      </c>
      <c r="Y928" s="5"/>
      <c r="Z928" s="6">
        <f t="shared" si="263"/>
        <v>29</v>
      </c>
      <c r="AA928" s="2">
        <v>18</v>
      </c>
      <c r="AB928" s="2">
        <v>9</v>
      </c>
      <c r="AC928" s="2">
        <v>1</v>
      </c>
      <c r="AD928" s="2">
        <v>1</v>
      </c>
      <c r="AE928" s="2">
        <v>0</v>
      </c>
      <c r="AF928" s="2">
        <f t="shared" si="267"/>
        <v>27</v>
      </c>
      <c r="AG928" s="2">
        <f t="shared" si="268"/>
        <v>1</v>
      </c>
      <c r="AH928" s="2">
        <f t="shared" si="269"/>
        <v>1</v>
      </c>
      <c r="AJ928" s="5"/>
      <c r="AK928" s="2">
        <f t="shared" si="258"/>
        <v>32</v>
      </c>
      <c r="AL928" s="2">
        <v>21</v>
      </c>
      <c r="AM928" s="2">
        <v>9</v>
      </c>
      <c r="AN928" s="2">
        <v>2</v>
      </c>
      <c r="AO928" s="2">
        <v>0</v>
      </c>
      <c r="AP928" s="2">
        <v>0</v>
      </c>
      <c r="AQ928" s="2">
        <f t="shared" si="259"/>
        <v>30</v>
      </c>
      <c r="AR928" s="2">
        <f t="shared" si="260"/>
        <v>2</v>
      </c>
      <c r="AS928" s="2">
        <f t="shared" si="261"/>
        <v>0</v>
      </c>
      <c r="AV928" s="6">
        <f t="shared" ref="AV928:AV991" si="270">SUM(BB928:BD928)</f>
        <v>30</v>
      </c>
      <c r="AW928" s="2">
        <v>22</v>
      </c>
      <c r="AX928" s="2">
        <v>7</v>
      </c>
      <c r="AY928" s="2">
        <v>1</v>
      </c>
      <c r="AZ928" s="2">
        <v>0</v>
      </c>
      <c r="BA928" s="2">
        <v>0</v>
      </c>
      <c r="BB928" s="2">
        <f t="shared" ref="BB928:BB991" si="271">AW928+AX928</f>
        <v>29</v>
      </c>
      <c r="BC928" s="2">
        <f t="shared" ref="BC928:BC991" si="272">AY928</f>
        <v>1</v>
      </c>
      <c r="BD928" s="2">
        <f t="shared" ref="BD928:BD991" si="273">AZ928+BA928</f>
        <v>0</v>
      </c>
      <c r="BF928" s="5"/>
    </row>
    <row r="929" spans="7:58" x14ac:dyDescent="0.35">
      <c r="G929" s="79" t="s">
        <v>3</v>
      </c>
      <c r="H929" s="82" t="s">
        <v>108</v>
      </c>
      <c r="I929" s="79" t="s">
        <v>6</v>
      </c>
      <c r="J929" s="79" t="s">
        <v>6</v>
      </c>
      <c r="K929" s="79" t="s">
        <v>6</v>
      </c>
      <c r="L929" s="79" t="s">
        <v>6</v>
      </c>
      <c r="M929" s="2" t="s">
        <v>76</v>
      </c>
      <c r="N929" s="2">
        <v>28</v>
      </c>
      <c r="O929" s="6">
        <f t="shared" si="262"/>
        <v>21</v>
      </c>
      <c r="P929" s="2">
        <v>19</v>
      </c>
      <c r="Q929" s="2">
        <v>1</v>
      </c>
      <c r="R929" s="2">
        <v>1</v>
      </c>
      <c r="S929" s="2">
        <v>0</v>
      </c>
      <c r="T929" s="2">
        <v>0</v>
      </c>
      <c r="U929" s="2">
        <f t="shared" si="264"/>
        <v>20</v>
      </c>
      <c r="V929" s="2">
        <f t="shared" si="265"/>
        <v>1</v>
      </c>
      <c r="W929" s="2">
        <f t="shared" si="266"/>
        <v>0</v>
      </c>
      <c r="Y929" s="5"/>
      <c r="Z929" s="6">
        <f t="shared" si="263"/>
        <v>29</v>
      </c>
      <c r="AA929" s="2">
        <v>22</v>
      </c>
      <c r="AB929" s="2">
        <v>4</v>
      </c>
      <c r="AC929" s="2">
        <v>2</v>
      </c>
      <c r="AD929" s="2">
        <v>0</v>
      </c>
      <c r="AE929" s="2">
        <v>1</v>
      </c>
      <c r="AF929" s="2">
        <f t="shared" si="267"/>
        <v>26</v>
      </c>
      <c r="AG929" s="2">
        <f t="shared" si="268"/>
        <v>2</v>
      </c>
      <c r="AH929" s="2">
        <f t="shared" si="269"/>
        <v>1</v>
      </c>
      <c r="AJ929" s="5"/>
      <c r="AK929" s="2">
        <f t="shared" si="258"/>
        <v>32</v>
      </c>
      <c r="AL929" s="2">
        <v>26</v>
      </c>
      <c r="AM929" s="2">
        <v>3</v>
      </c>
      <c r="AN929" s="2">
        <v>3</v>
      </c>
      <c r="AO929" s="2">
        <v>0</v>
      </c>
      <c r="AP929" s="2">
        <v>0</v>
      </c>
      <c r="AQ929" s="2">
        <f t="shared" si="259"/>
        <v>29</v>
      </c>
      <c r="AR929" s="2">
        <f t="shared" si="260"/>
        <v>3</v>
      </c>
      <c r="AS929" s="2">
        <f t="shared" si="261"/>
        <v>0</v>
      </c>
      <c r="AV929" s="6">
        <f t="shared" si="270"/>
        <v>30</v>
      </c>
      <c r="AW929" s="2">
        <v>26</v>
      </c>
      <c r="AX929" s="2">
        <v>4</v>
      </c>
      <c r="AY929" s="2">
        <v>0</v>
      </c>
      <c r="AZ929" s="2">
        <v>0</v>
      </c>
      <c r="BA929" s="2">
        <v>0</v>
      </c>
      <c r="BB929" s="2">
        <f t="shared" si="271"/>
        <v>30</v>
      </c>
      <c r="BC929" s="2">
        <f t="shared" si="272"/>
        <v>0</v>
      </c>
      <c r="BD929" s="2">
        <f t="shared" si="273"/>
        <v>0</v>
      </c>
      <c r="BF929" s="5"/>
    </row>
    <row r="930" spans="7:58" x14ac:dyDescent="0.35">
      <c r="G930" s="79" t="s">
        <v>3</v>
      </c>
      <c r="H930" s="82" t="s">
        <v>108</v>
      </c>
      <c r="I930" s="79" t="s">
        <v>6</v>
      </c>
      <c r="J930" s="79" t="s">
        <v>6</v>
      </c>
      <c r="K930" s="79" t="s">
        <v>6</v>
      </c>
      <c r="L930" s="79" t="s">
        <v>6</v>
      </c>
      <c r="M930" s="2" t="s">
        <v>76</v>
      </c>
      <c r="N930" s="2">
        <v>29</v>
      </c>
      <c r="O930" s="6">
        <f t="shared" si="262"/>
        <v>21</v>
      </c>
      <c r="P930" s="2">
        <v>13</v>
      </c>
      <c r="Q930" s="2">
        <v>8</v>
      </c>
      <c r="R930" s="2">
        <v>0</v>
      </c>
      <c r="S930" s="2">
        <v>0</v>
      </c>
      <c r="T930" s="2">
        <v>0</v>
      </c>
      <c r="U930" s="2">
        <f t="shared" si="264"/>
        <v>21</v>
      </c>
      <c r="V930" s="2">
        <f t="shared" si="265"/>
        <v>0</v>
      </c>
      <c r="W930" s="2">
        <f t="shared" si="266"/>
        <v>0</v>
      </c>
      <c r="Y930" s="5"/>
      <c r="Z930" s="6">
        <f t="shared" si="263"/>
        <v>29</v>
      </c>
      <c r="AA930" s="2">
        <v>17</v>
      </c>
      <c r="AB930" s="2">
        <v>9</v>
      </c>
      <c r="AC930" s="2">
        <v>3</v>
      </c>
      <c r="AD930" s="2">
        <v>0</v>
      </c>
      <c r="AE930" s="2">
        <v>0</v>
      </c>
      <c r="AF930" s="2">
        <f t="shared" si="267"/>
        <v>26</v>
      </c>
      <c r="AG930" s="2">
        <f t="shared" si="268"/>
        <v>3</v>
      </c>
      <c r="AH930" s="2">
        <f t="shared" si="269"/>
        <v>0</v>
      </c>
      <c r="AJ930" s="5"/>
      <c r="AK930" s="2">
        <f t="shared" si="258"/>
        <v>32</v>
      </c>
      <c r="AL930" s="2">
        <v>16</v>
      </c>
      <c r="AM930" s="2">
        <v>16</v>
      </c>
      <c r="AN930" s="2">
        <v>0</v>
      </c>
      <c r="AO930" s="2">
        <v>0</v>
      </c>
      <c r="AP930" s="2">
        <v>0</v>
      </c>
      <c r="AQ930" s="2">
        <f t="shared" si="259"/>
        <v>32</v>
      </c>
      <c r="AR930" s="2">
        <f t="shared" si="260"/>
        <v>0</v>
      </c>
      <c r="AS930" s="2">
        <f t="shared" si="261"/>
        <v>0</v>
      </c>
      <c r="AV930" s="6">
        <f t="shared" si="270"/>
        <v>30</v>
      </c>
      <c r="AW930" s="2">
        <v>19</v>
      </c>
      <c r="AX930" s="2">
        <v>8</v>
      </c>
      <c r="AY930" s="2">
        <v>3</v>
      </c>
      <c r="AZ930" s="2">
        <v>0</v>
      </c>
      <c r="BA930" s="2">
        <v>0</v>
      </c>
      <c r="BB930" s="2">
        <f t="shared" si="271"/>
        <v>27</v>
      </c>
      <c r="BC930" s="2">
        <f t="shared" si="272"/>
        <v>3</v>
      </c>
      <c r="BD930" s="2">
        <f t="shared" si="273"/>
        <v>0</v>
      </c>
      <c r="BF930" s="5"/>
    </row>
    <row r="931" spans="7:58" x14ac:dyDescent="0.35">
      <c r="G931" s="79" t="s">
        <v>3</v>
      </c>
      <c r="H931" s="82" t="s">
        <v>108</v>
      </c>
      <c r="I931" s="79" t="s">
        <v>6</v>
      </c>
      <c r="J931" s="79" t="s">
        <v>6</v>
      </c>
      <c r="K931" s="79" t="s">
        <v>6</v>
      </c>
      <c r="L931" s="79" t="s">
        <v>6</v>
      </c>
      <c r="M931" s="2" t="s">
        <v>76</v>
      </c>
      <c r="N931" s="2">
        <v>30</v>
      </c>
      <c r="O931" s="6">
        <f t="shared" si="262"/>
        <v>21</v>
      </c>
      <c r="P931" s="2">
        <v>18</v>
      </c>
      <c r="Q931" s="2">
        <v>3</v>
      </c>
      <c r="R931" s="2">
        <v>0</v>
      </c>
      <c r="S931" s="2">
        <v>0</v>
      </c>
      <c r="T931" s="2">
        <v>0</v>
      </c>
      <c r="U931" s="2">
        <f t="shared" si="264"/>
        <v>21</v>
      </c>
      <c r="V931" s="2">
        <f t="shared" si="265"/>
        <v>0</v>
      </c>
      <c r="W931" s="2">
        <f t="shared" si="266"/>
        <v>0</v>
      </c>
      <c r="Y931" s="5"/>
      <c r="Z931" s="6">
        <f t="shared" si="263"/>
        <v>29</v>
      </c>
      <c r="AA931" s="2">
        <v>21</v>
      </c>
      <c r="AB931" s="2">
        <v>7</v>
      </c>
      <c r="AC931" s="2">
        <v>1</v>
      </c>
      <c r="AD931" s="2">
        <v>0</v>
      </c>
      <c r="AE931" s="2">
        <v>0</v>
      </c>
      <c r="AF931" s="2">
        <f t="shared" si="267"/>
        <v>28</v>
      </c>
      <c r="AG931" s="2">
        <f t="shared" si="268"/>
        <v>1</v>
      </c>
      <c r="AH931" s="2">
        <f t="shared" si="269"/>
        <v>0</v>
      </c>
      <c r="AJ931" s="5"/>
      <c r="AK931" s="2">
        <f t="shared" si="258"/>
        <v>32</v>
      </c>
      <c r="AL931" s="2">
        <v>21</v>
      </c>
      <c r="AM931" s="2">
        <v>7</v>
      </c>
      <c r="AN931" s="2">
        <v>3</v>
      </c>
      <c r="AO931" s="2">
        <v>0</v>
      </c>
      <c r="AP931" s="2">
        <v>1</v>
      </c>
      <c r="AQ931" s="2">
        <f t="shared" si="259"/>
        <v>28</v>
      </c>
      <c r="AR931" s="2">
        <f t="shared" si="260"/>
        <v>3</v>
      </c>
      <c r="AS931" s="2">
        <f t="shared" si="261"/>
        <v>1</v>
      </c>
      <c r="AV931" s="6">
        <f t="shared" si="270"/>
        <v>30</v>
      </c>
      <c r="AW931" s="2">
        <v>25</v>
      </c>
      <c r="AX931" s="2">
        <v>3</v>
      </c>
      <c r="AY931" s="2">
        <v>2</v>
      </c>
      <c r="AZ931" s="2">
        <v>0</v>
      </c>
      <c r="BA931" s="2">
        <v>0</v>
      </c>
      <c r="BB931" s="2">
        <f t="shared" si="271"/>
        <v>28</v>
      </c>
      <c r="BC931" s="2">
        <f t="shared" si="272"/>
        <v>2</v>
      </c>
      <c r="BD931" s="2">
        <f t="shared" si="273"/>
        <v>0</v>
      </c>
      <c r="BF931" s="5"/>
    </row>
    <row r="932" spans="7:58" x14ac:dyDescent="0.35">
      <c r="G932" s="79" t="s">
        <v>3</v>
      </c>
      <c r="H932" s="82" t="s">
        <v>108</v>
      </c>
      <c r="I932" s="79" t="str">
        <f>IF('New GL Gauge'!$H$3&lt;2024, "Finance (Inc. Retail)","Finance, Retail and IT")</f>
        <v>Finance, Retail and IT</v>
      </c>
      <c r="J932" s="79" t="str">
        <f>IF('New GL Gauge'!$H$3&lt;2024, "Finance (Inc. Retail)","Finance, Retail and IT")</f>
        <v>Finance, Retail and IT</v>
      </c>
      <c r="K932" s="79" t="str">
        <f>IF('New GL Gauge'!$H$3&lt;2024, "Finance (Inc. Retail)","Finance, Retail and IT")</f>
        <v>Finance, Retail and IT</v>
      </c>
      <c r="L932" s="79" t="str">
        <f>IF('New GL Gauge'!$H$3&lt;2024, "Finance (Inc. Retail)","Finance, Retail and IT")</f>
        <v>Finance, Retail and IT</v>
      </c>
      <c r="M932" s="2" t="s">
        <v>3</v>
      </c>
      <c r="N932" s="2">
        <v>1</v>
      </c>
      <c r="O932" s="6"/>
      <c r="Y932" s="5"/>
      <c r="Z932" s="6"/>
      <c r="AJ932" s="5"/>
      <c r="AV932" s="6">
        <f t="shared" si="270"/>
        <v>0</v>
      </c>
      <c r="AW932" s="2">
        <v>0</v>
      </c>
      <c r="AX932" s="2">
        <v>0</v>
      </c>
      <c r="AY932" s="2">
        <v>0</v>
      </c>
      <c r="AZ932" s="2">
        <v>0</v>
      </c>
      <c r="BA932" s="2">
        <v>0</v>
      </c>
      <c r="BB932" s="2">
        <f t="shared" si="271"/>
        <v>0</v>
      </c>
      <c r="BC932" s="2">
        <f t="shared" si="272"/>
        <v>0</v>
      </c>
      <c r="BD932" s="2">
        <f t="shared" si="273"/>
        <v>0</v>
      </c>
      <c r="BE932" s="2">
        <f>ROUND(SUM(AV932:AV961)/30,0)</f>
        <v>0</v>
      </c>
      <c r="BF932" s="5">
        <v>0</v>
      </c>
    </row>
    <row r="933" spans="7:58" x14ac:dyDescent="0.35">
      <c r="G933" s="79" t="s">
        <v>3</v>
      </c>
      <c r="H933" s="82" t="s">
        <v>108</v>
      </c>
      <c r="I933" s="79" t="str">
        <f>IF('New GL Gauge'!$H$3&lt;2024, "Finance (Inc. Retail)","Finance, Retail and IT")</f>
        <v>Finance, Retail and IT</v>
      </c>
      <c r="J933" s="79" t="str">
        <f>IF('New GL Gauge'!$H$3&lt;2024, "Finance (Inc. Retail)","Finance, Retail and IT")</f>
        <v>Finance, Retail and IT</v>
      </c>
      <c r="K933" s="79" t="str">
        <f>IF('New GL Gauge'!$H$3&lt;2024, "Finance (Inc. Retail)","Finance, Retail and IT")</f>
        <v>Finance, Retail and IT</v>
      </c>
      <c r="L933" s="79" t="str">
        <f>IF('New GL Gauge'!$H$3&lt;2024, "Finance (Inc. Retail)","Finance, Retail and IT")</f>
        <v>Finance, Retail and IT</v>
      </c>
      <c r="M933" s="2" t="s">
        <v>3</v>
      </c>
      <c r="N933" s="2">
        <v>2</v>
      </c>
      <c r="O933" s="6"/>
      <c r="Y933" s="5"/>
      <c r="Z933" s="6"/>
      <c r="AJ933" s="5"/>
      <c r="AV933" s="6">
        <f t="shared" si="270"/>
        <v>0</v>
      </c>
      <c r="AW933" s="2">
        <v>0</v>
      </c>
      <c r="AX933" s="2">
        <v>0</v>
      </c>
      <c r="AY933" s="2">
        <v>0</v>
      </c>
      <c r="AZ933" s="2">
        <v>0</v>
      </c>
      <c r="BA933" s="2">
        <v>0</v>
      </c>
      <c r="BB933" s="2">
        <f t="shared" si="271"/>
        <v>0</v>
      </c>
      <c r="BC933" s="2">
        <f t="shared" si="272"/>
        <v>0</v>
      </c>
      <c r="BD933" s="2">
        <f t="shared" si="273"/>
        <v>0</v>
      </c>
      <c r="BF933" s="5"/>
    </row>
    <row r="934" spans="7:58" x14ac:dyDescent="0.35">
      <c r="G934" s="79" t="s">
        <v>3</v>
      </c>
      <c r="H934" s="82" t="s">
        <v>108</v>
      </c>
      <c r="I934" s="79" t="str">
        <f>IF('New GL Gauge'!$H$3&lt;2024, "Finance (Inc. Retail)","Finance, Retail and IT")</f>
        <v>Finance, Retail and IT</v>
      </c>
      <c r="J934" s="79" t="str">
        <f>IF('New GL Gauge'!$H$3&lt;2024, "Finance (Inc. Retail)","Finance, Retail and IT")</f>
        <v>Finance, Retail and IT</v>
      </c>
      <c r="K934" s="79" t="str">
        <f>IF('New GL Gauge'!$H$3&lt;2024, "Finance (Inc. Retail)","Finance, Retail and IT")</f>
        <v>Finance, Retail and IT</v>
      </c>
      <c r="L934" s="79" t="str">
        <f>IF('New GL Gauge'!$H$3&lt;2024, "Finance (Inc. Retail)","Finance, Retail and IT")</f>
        <v>Finance, Retail and IT</v>
      </c>
      <c r="M934" s="2" t="s">
        <v>3</v>
      </c>
      <c r="N934" s="2">
        <v>3</v>
      </c>
      <c r="O934" s="6"/>
      <c r="Y934" s="5"/>
      <c r="Z934" s="6"/>
      <c r="AJ934" s="5"/>
      <c r="AV934" s="6">
        <f t="shared" si="270"/>
        <v>0</v>
      </c>
      <c r="AW934" s="2">
        <v>0</v>
      </c>
      <c r="AX934" s="2">
        <v>0</v>
      </c>
      <c r="AY934" s="2">
        <v>0</v>
      </c>
      <c r="AZ934" s="2">
        <v>0</v>
      </c>
      <c r="BA934" s="2">
        <v>0</v>
      </c>
      <c r="BB934" s="2">
        <f t="shared" si="271"/>
        <v>0</v>
      </c>
      <c r="BC934" s="2">
        <f t="shared" si="272"/>
        <v>0</v>
      </c>
      <c r="BD934" s="2">
        <f t="shared" si="273"/>
        <v>0</v>
      </c>
      <c r="BF934" s="5"/>
    </row>
    <row r="935" spans="7:58" x14ac:dyDescent="0.35">
      <c r="G935" s="79" t="s">
        <v>3</v>
      </c>
      <c r="H935" s="82" t="s">
        <v>108</v>
      </c>
      <c r="I935" s="79" t="str">
        <f>IF('New GL Gauge'!$H$3&lt;2024, "Finance (Inc. Retail)","Finance, Retail and IT")</f>
        <v>Finance, Retail and IT</v>
      </c>
      <c r="J935" s="79" t="str">
        <f>IF('New GL Gauge'!$H$3&lt;2024, "Finance (Inc. Retail)","Finance, Retail and IT")</f>
        <v>Finance, Retail and IT</v>
      </c>
      <c r="K935" s="79" t="str">
        <f>IF('New GL Gauge'!$H$3&lt;2024, "Finance (Inc. Retail)","Finance, Retail and IT")</f>
        <v>Finance, Retail and IT</v>
      </c>
      <c r="L935" s="79" t="str">
        <f>IF('New GL Gauge'!$H$3&lt;2024, "Finance (Inc. Retail)","Finance, Retail and IT")</f>
        <v>Finance, Retail and IT</v>
      </c>
      <c r="M935" s="2" t="s">
        <v>3</v>
      </c>
      <c r="N935" s="2">
        <v>4</v>
      </c>
      <c r="O935" s="6"/>
      <c r="Y935" s="5"/>
      <c r="Z935" s="6"/>
      <c r="AJ935" s="5"/>
      <c r="AV935" s="6">
        <f t="shared" si="270"/>
        <v>0</v>
      </c>
      <c r="AW935" s="2">
        <v>0</v>
      </c>
      <c r="AX935" s="2">
        <v>0</v>
      </c>
      <c r="AY935" s="2">
        <v>0</v>
      </c>
      <c r="AZ935" s="2">
        <v>0</v>
      </c>
      <c r="BA935" s="2">
        <v>0</v>
      </c>
      <c r="BB935" s="2">
        <f t="shared" si="271"/>
        <v>0</v>
      </c>
      <c r="BC935" s="2">
        <f t="shared" si="272"/>
        <v>0</v>
      </c>
      <c r="BD935" s="2">
        <f t="shared" si="273"/>
        <v>0</v>
      </c>
      <c r="BF935" s="5"/>
    </row>
    <row r="936" spans="7:58" x14ac:dyDescent="0.35">
      <c r="G936" s="79" t="s">
        <v>3</v>
      </c>
      <c r="H936" s="82" t="s">
        <v>108</v>
      </c>
      <c r="I936" s="79" t="str">
        <f>IF('New GL Gauge'!$H$3&lt;2024, "Finance (Inc. Retail)","Finance, Retail and IT")</f>
        <v>Finance, Retail and IT</v>
      </c>
      <c r="J936" s="79" t="str">
        <f>IF('New GL Gauge'!$H$3&lt;2024, "Finance (Inc. Retail)","Finance, Retail and IT")</f>
        <v>Finance, Retail and IT</v>
      </c>
      <c r="K936" s="79" t="str">
        <f>IF('New GL Gauge'!$H$3&lt;2024, "Finance (Inc. Retail)","Finance, Retail and IT")</f>
        <v>Finance, Retail and IT</v>
      </c>
      <c r="L936" s="79" t="str">
        <f>IF('New GL Gauge'!$H$3&lt;2024, "Finance (Inc. Retail)","Finance, Retail and IT")</f>
        <v>Finance, Retail and IT</v>
      </c>
      <c r="M936" s="2" t="s">
        <v>3</v>
      </c>
      <c r="N936" s="2">
        <v>5</v>
      </c>
      <c r="O936" s="6"/>
      <c r="Y936" s="5"/>
      <c r="Z936" s="6"/>
      <c r="AJ936" s="5"/>
      <c r="AV936" s="6">
        <f t="shared" si="270"/>
        <v>0</v>
      </c>
      <c r="AW936" s="2">
        <v>0</v>
      </c>
      <c r="AX936" s="2">
        <v>0</v>
      </c>
      <c r="AY936" s="2">
        <v>0</v>
      </c>
      <c r="AZ936" s="2">
        <v>0</v>
      </c>
      <c r="BA936" s="2">
        <v>0</v>
      </c>
      <c r="BB936" s="2">
        <f t="shared" si="271"/>
        <v>0</v>
      </c>
      <c r="BC936" s="2">
        <f t="shared" si="272"/>
        <v>0</v>
      </c>
      <c r="BD936" s="2">
        <f t="shared" si="273"/>
        <v>0</v>
      </c>
      <c r="BF936" s="5"/>
    </row>
    <row r="937" spans="7:58" x14ac:dyDescent="0.35">
      <c r="G937" s="79" t="s">
        <v>3</v>
      </c>
      <c r="H937" s="82" t="s">
        <v>108</v>
      </c>
      <c r="I937" s="79" t="str">
        <f>IF('New GL Gauge'!$H$3&lt;2024, "Finance (Inc. Retail)","Finance, Retail and IT")</f>
        <v>Finance, Retail and IT</v>
      </c>
      <c r="J937" s="79" t="str">
        <f>IF('New GL Gauge'!$H$3&lt;2024, "Finance (Inc. Retail)","Finance, Retail and IT")</f>
        <v>Finance, Retail and IT</v>
      </c>
      <c r="K937" s="79" t="str">
        <f>IF('New GL Gauge'!$H$3&lt;2024, "Finance (Inc. Retail)","Finance, Retail and IT")</f>
        <v>Finance, Retail and IT</v>
      </c>
      <c r="L937" s="79" t="str">
        <f>IF('New GL Gauge'!$H$3&lt;2024, "Finance (Inc. Retail)","Finance, Retail and IT")</f>
        <v>Finance, Retail and IT</v>
      </c>
      <c r="M937" s="2" t="s">
        <v>3</v>
      </c>
      <c r="N937" s="2">
        <v>6</v>
      </c>
      <c r="O937" s="6"/>
      <c r="Y937" s="5"/>
      <c r="Z937" s="6"/>
      <c r="AJ937" s="5"/>
      <c r="AV937" s="6">
        <f t="shared" si="270"/>
        <v>0</v>
      </c>
      <c r="AW937" s="2">
        <v>0</v>
      </c>
      <c r="AX937" s="2">
        <v>0</v>
      </c>
      <c r="AY937" s="2">
        <v>0</v>
      </c>
      <c r="AZ937" s="2">
        <v>0</v>
      </c>
      <c r="BA937" s="2">
        <v>0</v>
      </c>
      <c r="BB937" s="2">
        <f t="shared" si="271"/>
        <v>0</v>
      </c>
      <c r="BC937" s="2">
        <f t="shared" si="272"/>
        <v>0</v>
      </c>
      <c r="BD937" s="2">
        <f t="shared" si="273"/>
        <v>0</v>
      </c>
      <c r="BF937" s="5"/>
    </row>
    <row r="938" spans="7:58" x14ac:dyDescent="0.35">
      <c r="G938" s="79" t="s">
        <v>3</v>
      </c>
      <c r="H938" s="82" t="s">
        <v>108</v>
      </c>
      <c r="I938" s="79" t="str">
        <f>IF('New GL Gauge'!$H$3&lt;2024, "Finance (Inc. Retail)","Finance, Retail and IT")</f>
        <v>Finance, Retail and IT</v>
      </c>
      <c r="J938" s="79" t="str">
        <f>IF('New GL Gauge'!$H$3&lt;2024, "Finance (Inc. Retail)","Finance, Retail and IT")</f>
        <v>Finance, Retail and IT</v>
      </c>
      <c r="K938" s="79" t="str">
        <f>IF('New GL Gauge'!$H$3&lt;2024, "Finance (Inc. Retail)","Finance, Retail and IT")</f>
        <v>Finance, Retail and IT</v>
      </c>
      <c r="L938" s="79" t="str">
        <f>IF('New GL Gauge'!$H$3&lt;2024, "Finance (Inc. Retail)","Finance, Retail and IT")</f>
        <v>Finance, Retail and IT</v>
      </c>
      <c r="M938" s="2" t="s">
        <v>3</v>
      </c>
      <c r="N938" s="2">
        <v>7</v>
      </c>
      <c r="O938" s="6"/>
      <c r="Y938" s="5"/>
      <c r="Z938" s="6"/>
      <c r="AJ938" s="5"/>
      <c r="AV938" s="6">
        <f t="shared" si="270"/>
        <v>0</v>
      </c>
      <c r="AW938" s="2">
        <v>0</v>
      </c>
      <c r="AX938" s="2">
        <v>0</v>
      </c>
      <c r="AY938" s="2">
        <v>0</v>
      </c>
      <c r="AZ938" s="2">
        <v>0</v>
      </c>
      <c r="BA938" s="2">
        <v>0</v>
      </c>
      <c r="BB938" s="2">
        <f t="shared" si="271"/>
        <v>0</v>
      </c>
      <c r="BC938" s="2">
        <f t="shared" si="272"/>
        <v>0</v>
      </c>
      <c r="BD938" s="2">
        <f t="shared" si="273"/>
        <v>0</v>
      </c>
      <c r="BF938" s="5"/>
    </row>
    <row r="939" spans="7:58" x14ac:dyDescent="0.35">
      <c r="G939" s="79" t="s">
        <v>3</v>
      </c>
      <c r="H939" s="82" t="s">
        <v>108</v>
      </c>
      <c r="I939" s="79" t="str">
        <f>IF('New GL Gauge'!$H$3&lt;2024, "Finance (Inc. Retail)","Finance, Retail and IT")</f>
        <v>Finance, Retail and IT</v>
      </c>
      <c r="J939" s="79" t="str">
        <f>IF('New GL Gauge'!$H$3&lt;2024, "Finance (Inc. Retail)","Finance, Retail and IT")</f>
        <v>Finance, Retail and IT</v>
      </c>
      <c r="K939" s="79" t="str">
        <f>IF('New GL Gauge'!$H$3&lt;2024, "Finance (Inc. Retail)","Finance, Retail and IT")</f>
        <v>Finance, Retail and IT</v>
      </c>
      <c r="L939" s="79" t="str">
        <f>IF('New GL Gauge'!$H$3&lt;2024, "Finance (Inc. Retail)","Finance, Retail and IT")</f>
        <v>Finance, Retail and IT</v>
      </c>
      <c r="M939" s="2" t="s">
        <v>3</v>
      </c>
      <c r="N939" s="2">
        <v>8</v>
      </c>
      <c r="O939" s="6"/>
      <c r="Y939" s="5"/>
      <c r="Z939" s="6"/>
      <c r="AJ939" s="5"/>
      <c r="AV939" s="6">
        <f t="shared" si="270"/>
        <v>0</v>
      </c>
      <c r="AW939" s="2">
        <v>0</v>
      </c>
      <c r="AX939" s="2">
        <v>0</v>
      </c>
      <c r="AY939" s="2">
        <v>0</v>
      </c>
      <c r="AZ939" s="2">
        <v>0</v>
      </c>
      <c r="BA939" s="2">
        <v>0</v>
      </c>
      <c r="BB939" s="2">
        <f t="shared" si="271"/>
        <v>0</v>
      </c>
      <c r="BC939" s="2">
        <f t="shared" si="272"/>
        <v>0</v>
      </c>
      <c r="BD939" s="2">
        <f t="shared" si="273"/>
        <v>0</v>
      </c>
      <c r="BF939" s="5"/>
    </row>
    <row r="940" spans="7:58" x14ac:dyDescent="0.35">
      <c r="G940" s="79" t="s">
        <v>3</v>
      </c>
      <c r="H940" s="82" t="s">
        <v>108</v>
      </c>
      <c r="I940" s="79" t="str">
        <f>IF('New GL Gauge'!$H$3&lt;2024, "Finance (Inc. Retail)","Finance, Retail and IT")</f>
        <v>Finance, Retail and IT</v>
      </c>
      <c r="J940" s="79" t="str">
        <f>IF('New GL Gauge'!$H$3&lt;2024, "Finance (Inc. Retail)","Finance, Retail and IT")</f>
        <v>Finance, Retail and IT</v>
      </c>
      <c r="K940" s="79" t="str">
        <f>IF('New GL Gauge'!$H$3&lt;2024, "Finance (Inc. Retail)","Finance, Retail and IT")</f>
        <v>Finance, Retail and IT</v>
      </c>
      <c r="L940" s="79" t="str">
        <f>IF('New GL Gauge'!$H$3&lt;2024, "Finance (Inc. Retail)","Finance, Retail and IT")</f>
        <v>Finance, Retail and IT</v>
      </c>
      <c r="M940" s="2" t="s">
        <v>3</v>
      </c>
      <c r="N940" s="2">
        <v>9</v>
      </c>
      <c r="O940" s="6"/>
      <c r="Y940" s="5"/>
      <c r="Z940" s="6"/>
      <c r="AJ940" s="5"/>
      <c r="AV940" s="6">
        <f t="shared" si="270"/>
        <v>0</v>
      </c>
      <c r="AW940" s="2">
        <v>0</v>
      </c>
      <c r="AX940" s="2">
        <v>0</v>
      </c>
      <c r="AY940" s="2">
        <v>0</v>
      </c>
      <c r="AZ940" s="2">
        <v>0</v>
      </c>
      <c r="BA940" s="2">
        <v>0</v>
      </c>
      <c r="BB940" s="2">
        <f t="shared" si="271"/>
        <v>0</v>
      </c>
      <c r="BC940" s="2">
        <f t="shared" si="272"/>
        <v>0</v>
      </c>
      <c r="BD940" s="2">
        <f t="shared" si="273"/>
        <v>0</v>
      </c>
      <c r="BF940" s="5"/>
    </row>
    <row r="941" spans="7:58" x14ac:dyDescent="0.35">
      <c r="G941" s="79" t="s">
        <v>3</v>
      </c>
      <c r="H941" s="82" t="s">
        <v>108</v>
      </c>
      <c r="I941" s="79" t="str">
        <f>IF('New GL Gauge'!$H$3&lt;2024, "Finance (Inc. Retail)","Finance, Retail and IT")</f>
        <v>Finance, Retail and IT</v>
      </c>
      <c r="J941" s="79" t="str">
        <f>IF('New GL Gauge'!$H$3&lt;2024, "Finance (Inc. Retail)","Finance, Retail and IT")</f>
        <v>Finance, Retail and IT</v>
      </c>
      <c r="K941" s="79" t="str">
        <f>IF('New GL Gauge'!$H$3&lt;2024, "Finance (Inc. Retail)","Finance, Retail and IT")</f>
        <v>Finance, Retail and IT</v>
      </c>
      <c r="L941" s="79" t="str">
        <f>IF('New GL Gauge'!$H$3&lt;2024, "Finance (Inc. Retail)","Finance, Retail and IT")</f>
        <v>Finance, Retail and IT</v>
      </c>
      <c r="M941" s="2" t="s">
        <v>67</v>
      </c>
      <c r="N941" s="2">
        <v>10</v>
      </c>
      <c r="O941" s="6"/>
      <c r="Y941" s="5"/>
      <c r="Z941" s="6"/>
      <c r="AJ941" s="5"/>
      <c r="AV941" s="6">
        <f t="shared" si="270"/>
        <v>0</v>
      </c>
      <c r="AW941" s="2">
        <v>0</v>
      </c>
      <c r="AX941" s="2">
        <v>0</v>
      </c>
      <c r="AY941" s="2">
        <v>0</v>
      </c>
      <c r="AZ941" s="2">
        <v>0</v>
      </c>
      <c r="BA941" s="2">
        <v>0</v>
      </c>
      <c r="BB941" s="2">
        <f t="shared" si="271"/>
        <v>0</v>
      </c>
      <c r="BC941" s="2">
        <f t="shared" si="272"/>
        <v>0</v>
      </c>
      <c r="BD941" s="2">
        <f t="shared" si="273"/>
        <v>0</v>
      </c>
      <c r="BF941" s="5"/>
    </row>
    <row r="942" spans="7:58" x14ac:dyDescent="0.35">
      <c r="G942" s="79" t="s">
        <v>3</v>
      </c>
      <c r="H942" s="82" t="s">
        <v>108</v>
      </c>
      <c r="I942" s="79" t="str">
        <f>IF('New GL Gauge'!$H$3&lt;2024, "Finance (Inc. Retail)","Finance, Retail and IT")</f>
        <v>Finance, Retail and IT</v>
      </c>
      <c r="J942" s="79" t="str">
        <f>IF('New GL Gauge'!$H$3&lt;2024, "Finance (Inc. Retail)","Finance, Retail and IT")</f>
        <v>Finance, Retail and IT</v>
      </c>
      <c r="K942" s="79" t="str">
        <f>IF('New GL Gauge'!$H$3&lt;2024, "Finance (Inc. Retail)","Finance, Retail and IT")</f>
        <v>Finance, Retail and IT</v>
      </c>
      <c r="L942" s="79" t="str">
        <f>IF('New GL Gauge'!$H$3&lt;2024, "Finance (Inc. Retail)","Finance, Retail and IT")</f>
        <v>Finance, Retail and IT</v>
      </c>
      <c r="M942" s="2" t="s">
        <v>67</v>
      </c>
      <c r="N942" s="2">
        <v>11</v>
      </c>
      <c r="O942" s="6"/>
      <c r="Y942" s="5"/>
      <c r="Z942" s="6"/>
      <c r="AJ942" s="5"/>
      <c r="AV942" s="6">
        <f t="shared" si="270"/>
        <v>0</v>
      </c>
      <c r="AW942" s="2">
        <v>0</v>
      </c>
      <c r="AX942" s="2">
        <v>0</v>
      </c>
      <c r="AY942" s="2">
        <v>0</v>
      </c>
      <c r="AZ942" s="2">
        <v>0</v>
      </c>
      <c r="BA942" s="2">
        <v>0</v>
      </c>
      <c r="BB942" s="2">
        <f t="shared" si="271"/>
        <v>0</v>
      </c>
      <c r="BC942" s="2">
        <f t="shared" si="272"/>
        <v>0</v>
      </c>
      <c r="BD942" s="2">
        <f t="shared" si="273"/>
        <v>0</v>
      </c>
      <c r="BF942" s="5"/>
    </row>
    <row r="943" spans="7:58" x14ac:dyDescent="0.35">
      <c r="G943" s="79" t="s">
        <v>3</v>
      </c>
      <c r="H943" s="82" t="s">
        <v>108</v>
      </c>
      <c r="I943" s="79" t="str">
        <f>IF('New GL Gauge'!$H$3&lt;2024, "Finance (Inc. Retail)","Finance, Retail and IT")</f>
        <v>Finance, Retail and IT</v>
      </c>
      <c r="J943" s="79" t="str">
        <f>IF('New GL Gauge'!$H$3&lt;2024, "Finance (Inc. Retail)","Finance, Retail and IT")</f>
        <v>Finance, Retail and IT</v>
      </c>
      <c r="K943" s="79" t="str">
        <f>IF('New GL Gauge'!$H$3&lt;2024, "Finance (Inc. Retail)","Finance, Retail and IT")</f>
        <v>Finance, Retail and IT</v>
      </c>
      <c r="L943" s="79" t="str">
        <f>IF('New GL Gauge'!$H$3&lt;2024, "Finance (Inc. Retail)","Finance, Retail and IT")</f>
        <v>Finance, Retail and IT</v>
      </c>
      <c r="M943" s="2" t="s">
        <v>67</v>
      </c>
      <c r="N943" s="2">
        <v>12</v>
      </c>
      <c r="O943" s="6"/>
      <c r="Y943" s="5"/>
      <c r="Z943" s="6"/>
      <c r="AJ943" s="5"/>
      <c r="AV943" s="6">
        <f t="shared" si="270"/>
        <v>0</v>
      </c>
      <c r="AW943" s="2">
        <v>0</v>
      </c>
      <c r="AX943" s="2">
        <v>0</v>
      </c>
      <c r="AY943" s="2">
        <v>0</v>
      </c>
      <c r="AZ943" s="2">
        <v>0</v>
      </c>
      <c r="BA943" s="2">
        <v>0</v>
      </c>
      <c r="BB943" s="2">
        <f t="shared" si="271"/>
        <v>0</v>
      </c>
      <c r="BC943" s="2">
        <f t="shared" si="272"/>
        <v>0</v>
      </c>
      <c r="BD943" s="2">
        <f t="shared" si="273"/>
        <v>0</v>
      </c>
      <c r="BF943" s="5"/>
    </row>
    <row r="944" spans="7:58" x14ac:dyDescent="0.35">
      <c r="G944" s="79" t="s">
        <v>3</v>
      </c>
      <c r="H944" s="82" t="s">
        <v>108</v>
      </c>
      <c r="I944" s="79" t="str">
        <f>IF('New GL Gauge'!$H$3&lt;2024, "Finance (Inc. Retail)","Finance, Retail and IT")</f>
        <v>Finance, Retail and IT</v>
      </c>
      <c r="J944" s="79" t="str">
        <f>IF('New GL Gauge'!$H$3&lt;2024, "Finance (Inc. Retail)","Finance, Retail and IT")</f>
        <v>Finance, Retail and IT</v>
      </c>
      <c r="K944" s="79" t="str">
        <f>IF('New GL Gauge'!$H$3&lt;2024, "Finance (Inc. Retail)","Finance, Retail and IT")</f>
        <v>Finance, Retail and IT</v>
      </c>
      <c r="L944" s="79" t="str">
        <f>IF('New GL Gauge'!$H$3&lt;2024, "Finance (Inc. Retail)","Finance, Retail and IT")</f>
        <v>Finance, Retail and IT</v>
      </c>
      <c r="M944" s="2" t="s">
        <v>67</v>
      </c>
      <c r="N944" s="2">
        <v>13</v>
      </c>
      <c r="O944" s="6"/>
      <c r="Y944" s="5"/>
      <c r="Z944" s="6"/>
      <c r="AJ944" s="5"/>
      <c r="AV944" s="6">
        <f t="shared" si="270"/>
        <v>0</v>
      </c>
      <c r="AW944" s="2">
        <v>0</v>
      </c>
      <c r="AX944" s="2">
        <v>0</v>
      </c>
      <c r="AY944" s="2">
        <v>0</v>
      </c>
      <c r="AZ944" s="2">
        <v>0</v>
      </c>
      <c r="BA944" s="2">
        <v>0</v>
      </c>
      <c r="BB944" s="2">
        <f t="shared" si="271"/>
        <v>0</v>
      </c>
      <c r="BC944" s="2">
        <f t="shared" si="272"/>
        <v>0</v>
      </c>
      <c r="BD944" s="2">
        <f t="shared" si="273"/>
        <v>0</v>
      </c>
      <c r="BF944" s="5"/>
    </row>
    <row r="945" spans="7:58" x14ac:dyDescent="0.35">
      <c r="G945" s="79" t="s">
        <v>3</v>
      </c>
      <c r="H945" s="82" t="s">
        <v>108</v>
      </c>
      <c r="I945" s="79" t="str">
        <f>IF('New GL Gauge'!$H$3&lt;2024, "Finance (Inc. Retail)","Finance, Retail and IT")</f>
        <v>Finance, Retail and IT</v>
      </c>
      <c r="J945" s="79" t="str">
        <f>IF('New GL Gauge'!$H$3&lt;2024, "Finance (Inc. Retail)","Finance, Retail and IT")</f>
        <v>Finance, Retail and IT</v>
      </c>
      <c r="K945" s="79" t="str">
        <f>IF('New GL Gauge'!$H$3&lt;2024, "Finance (Inc. Retail)","Finance, Retail and IT")</f>
        <v>Finance, Retail and IT</v>
      </c>
      <c r="L945" s="79" t="str">
        <f>IF('New GL Gauge'!$H$3&lt;2024, "Finance (Inc. Retail)","Finance, Retail and IT")</f>
        <v>Finance, Retail and IT</v>
      </c>
      <c r="M945" s="2" t="s">
        <v>67</v>
      </c>
      <c r="N945" s="2">
        <v>14</v>
      </c>
      <c r="O945" s="6"/>
      <c r="Y945" s="5"/>
      <c r="Z945" s="6"/>
      <c r="AJ945" s="5"/>
      <c r="AV945" s="6">
        <f t="shared" si="270"/>
        <v>0</v>
      </c>
      <c r="AW945" s="2">
        <v>0</v>
      </c>
      <c r="AX945" s="2">
        <v>0</v>
      </c>
      <c r="AY945" s="2">
        <v>0</v>
      </c>
      <c r="AZ945" s="2">
        <v>0</v>
      </c>
      <c r="BA945" s="2">
        <v>0</v>
      </c>
      <c r="BB945" s="2">
        <f t="shared" si="271"/>
        <v>0</v>
      </c>
      <c r="BC945" s="2">
        <f t="shared" si="272"/>
        <v>0</v>
      </c>
      <c r="BD945" s="2">
        <f t="shared" si="273"/>
        <v>0</v>
      </c>
      <c r="BF945" s="5"/>
    </row>
    <row r="946" spans="7:58" x14ac:dyDescent="0.35">
      <c r="G946" s="79" t="s">
        <v>3</v>
      </c>
      <c r="H946" s="82" t="s">
        <v>108</v>
      </c>
      <c r="I946" s="79" t="str">
        <f>IF('New GL Gauge'!$H$3&lt;2024, "Finance (Inc. Retail)","Finance, Retail and IT")</f>
        <v>Finance, Retail and IT</v>
      </c>
      <c r="J946" s="79" t="str">
        <f>IF('New GL Gauge'!$H$3&lt;2024, "Finance (Inc. Retail)","Finance, Retail and IT")</f>
        <v>Finance, Retail and IT</v>
      </c>
      <c r="K946" s="79" t="str">
        <f>IF('New GL Gauge'!$H$3&lt;2024, "Finance (Inc. Retail)","Finance, Retail and IT")</f>
        <v>Finance, Retail and IT</v>
      </c>
      <c r="L946" s="79" t="str">
        <f>IF('New GL Gauge'!$H$3&lt;2024, "Finance (Inc. Retail)","Finance, Retail and IT")</f>
        <v>Finance, Retail and IT</v>
      </c>
      <c r="M946" s="2" t="s">
        <v>67</v>
      </c>
      <c r="N946" s="2">
        <v>15</v>
      </c>
      <c r="O946" s="6"/>
      <c r="Y946" s="5"/>
      <c r="Z946" s="6"/>
      <c r="AJ946" s="5"/>
      <c r="AV946" s="6">
        <f t="shared" si="270"/>
        <v>0</v>
      </c>
      <c r="AW946" s="2">
        <v>0</v>
      </c>
      <c r="AX946" s="2">
        <v>0</v>
      </c>
      <c r="AY946" s="2">
        <v>0</v>
      </c>
      <c r="AZ946" s="2">
        <v>0</v>
      </c>
      <c r="BA946" s="2">
        <v>0</v>
      </c>
      <c r="BB946" s="2">
        <f t="shared" si="271"/>
        <v>0</v>
      </c>
      <c r="BC946" s="2">
        <f t="shared" si="272"/>
        <v>0</v>
      </c>
      <c r="BD946" s="2">
        <f t="shared" si="273"/>
        <v>0</v>
      </c>
      <c r="BF946" s="5"/>
    </row>
    <row r="947" spans="7:58" x14ac:dyDescent="0.35">
      <c r="G947" s="79" t="s">
        <v>3</v>
      </c>
      <c r="H947" s="82" t="s">
        <v>108</v>
      </c>
      <c r="I947" s="79" t="str">
        <f>IF('New GL Gauge'!$H$3&lt;2024, "Finance (Inc. Retail)","Finance, Retail and IT")</f>
        <v>Finance, Retail and IT</v>
      </c>
      <c r="J947" s="79" t="str">
        <f>IF('New GL Gauge'!$H$3&lt;2024, "Finance (Inc. Retail)","Finance, Retail and IT")</f>
        <v>Finance, Retail and IT</v>
      </c>
      <c r="K947" s="79" t="str">
        <f>IF('New GL Gauge'!$H$3&lt;2024, "Finance (Inc. Retail)","Finance, Retail and IT")</f>
        <v>Finance, Retail and IT</v>
      </c>
      <c r="L947" s="79" t="str">
        <f>IF('New GL Gauge'!$H$3&lt;2024, "Finance (Inc. Retail)","Finance, Retail and IT")</f>
        <v>Finance, Retail and IT</v>
      </c>
      <c r="M947" s="2" t="s">
        <v>67</v>
      </c>
      <c r="N947" s="2">
        <v>16</v>
      </c>
      <c r="O947" s="6"/>
      <c r="Y947" s="5"/>
      <c r="Z947" s="6"/>
      <c r="AJ947" s="5"/>
      <c r="AV947" s="6">
        <f t="shared" si="270"/>
        <v>0</v>
      </c>
      <c r="AW947" s="2">
        <v>0</v>
      </c>
      <c r="AX947" s="2">
        <v>0</v>
      </c>
      <c r="AY947" s="2">
        <v>0</v>
      </c>
      <c r="AZ947" s="2">
        <v>0</v>
      </c>
      <c r="BA947" s="2">
        <v>0</v>
      </c>
      <c r="BB947" s="2">
        <f t="shared" si="271"/>
        <v>0</v>
      </c>
      <c r="BC947" s="2">
        <f t="shared" si="272"/>
        <v>0</v>
      </c>
      <c r="BD947" s="2">
        <f t="shared" si="273"/>
        <v>0</v>
      </c>
      <c r="BF947" s="5"/>
    </row>
    <row r="948" spans="7:58" x14ac:dyDescent="0.35">
      <c r="G948" s="79" t="s">
        <v>3</v>
      </c>
      <c r="H948" s="82" t="s">
        <v>108</v>
      </c>
      <c r="I948" s="79" t="str">
        <f>IF('New GL Gauge'!$H$3&lt;2024, "Finance (Inc. Retail)","Finance, Retail and IT")</f>
        <v>Finance, Retail and IT</v>
      </c>
      <c r="J948" s="79" t="str">
        <f>IF('New GL Gauge'!$H$3&lt;2024, "Finance (Inc. Retail)","Finance, Retail and IT")</f>
        <v>Finance, Retail and IT</v>
      </c>
      <c r="K948" s="79" t="str">
        <f>IF('New GL Gauge'!$H$3&lt;2024, "Finance (Inc. Retail)","Finance, Retail and IT")</f>
        <v>Finance, Retail and IT</v>
      </c>
      <c r="L948" s="79" t="str">
        <f>IF('New GL Gauge'!$H$3&lt;2024, "Finance (Inc. Retail)","Finance, Retail and IT")</f>
        <v>Finance, Retail and IT</v>
      </c>
      <c r="M948" s="2" t="s">
        <v>67</v>
      </c>
      <c r="N948" s="2">
        <v>17</v>
      </c>
      <c r="O948" s="6"/>
      <c r="Y948" s="5"/>
      <c r="Z948" s="6"/>
      <c r="AJ948" s="5"/>
      <c r="AV948" s="6">
        <f t="shared" si="270"/>
        <v>0</v>
      </c>
      <c r="AW948" s="2">
        <v>0</v>
      </c>
      <c r="AX948" s="2">
        <v>0</v>
      </c>
      <c r="AY948" s="2">
        <v>0</v>
      </c>
      <c r="AZ948" s="2">
        <v>0</v>
      </c>
      <c r="BA948" s="2">
        <v>0</v>
      </c>
      <c r="BB948" s="2">
        <f t="shared" si="271"/>
        <v>0</v>
      </c>
      <c r="BC948" s="2">
        <f t="shared" si="272"/>
        <v>0</v>
      </c>
      <c r="BD948" s="2">
        <f t="shared" si="273"/>
        <v>0</v>
      </c>
      <c r="BF948" s="5"/>
    </row>
    <row r="949" spans="7:58" x14ac:dyDescent="0.35">
      <c r="G949" s="79" t="s">
        <v>3</v>
      </c>
      <c r="H949" s="82" t="s">
        <v>108</v>
      </c>
      <c r="I949" s="79" t="str">
        <f>IF('New GL Gauge'!$H$3&lt;2024, "Finance (Inc. Retail)","Finance, Retail and IT")</f>
        <v>Finance, Retail and IT</v>
      </c>
      <c r="J949" s="79" t="str">
        <f>IF('New GL Gauge'!$H$3&lt;2024, "Finance (Inc. Retail)","Finance, Retail and IT")</f>
        <v>Finance, Retail and IT</v>
      </c>
      <c r="K949" s="79" t="str">
        <f>IF('New GL Gauge'!$H$3&lt;2024, "Finance (Inc. Retail)","Finance, Retail and IT")</f>
        <v>Finance, Retail and IT</v>
      </c>
      <c r="L949" s="79" t="str">
        <f>IF('New GL Gauge'!$H$3&lt;2024, "Finance (Inc. Retail)","Finance, Retail and IT")</f>
        <v>Finance, Retail and IT</v>
      </c>
      <c r="M949" s="2" t="s">
        <v>67</v>
      </c>
      <c r="N949" s="2">
        <v>18</v>
      </c>
      <c r="O949" s="6"/>
      <c r="Y949" s="5"/>
      <c r="Z949" s="6"/>
      <c r="AJ949" s="5"/>
      <c r="AV949" s="6">
        <f t="shared" si="270"/>
        <v>0</v>
      </c>
      <c r="AW949" s="2">
        <v>0</v>
      </c>
      <c r="AX949" s="2">
        <v>0</v>
      </c>
      <c r="AY949" s="2">
        <v>0</v>
      </c>
      <c r="AZ949" s="2">
        <v>0</v>
      </c>
      <c r="BA949" s="2">
        <v>0</v>
      </c>
      <c r="BB949" s="2">
        <f t="shared" si="271"/>
        <v>0</v>
      </c>
      <c r="BC949" s="2">
        <f t="shared" si="272"/>
        <v>0</v>
      </c>
      <c r="BD949" s="2">
        <f t="shared" si="273"/>
        <v>0</v>
      </c>
      <c r="BF949" s="5"/>
    </row>
    <row r="950" spans="7:58" x14ac:dyDescent="0.35">
      <c r="G950" s="79" t="s">
        <v>3</v>
      </c>
      <c r="H950" s="82" t="s">
        <v>108</v>
      </c>
      <c r="I950" s="79" t="str">
        <f>IF('New GL Gauge'!$H$3&lt;2024, "Finance (Inc. Retail)","Finance, Retail and IT")</f>
        <v>Finance, Retail and IT</v>
      </c>
      <c r="J950" s="79" t="str">
        <f>IF('New GL Gauge'!$H$3&lt;2024, "Finance (Inc. Retail)","Finance, Retail and IT")</f>
        <v>Finance, Retail and IT</v>
      </c>
      <c r="K950" s="79" t="str">
        <f>IF('New GL Gauge'!$H$3&lt;2024, "Finance (Inc. Retail)","Finance, Retail and IT")</f>
        <v>Finance, Retail and IT</v>
      </c>
      <c r="L950" s="79" t="str">
        <f>IF('New GL Gauge'!$H$3&lt;2024, "Finance (Inc. Retail)","Finance, Retail and IT")</f>
        <v>Finance, Retail and IT</v>
      </c>
      <c r="M950" s="2" t="s">
        <v>76</v>
      </c>
      <c r="N950" s="2">
        <v>19</v>
      </c>
      <c r="O950" s="6"/>
      <c r="Y950" s="5"/>
      <c r="Z950" s="6"/>
      <c r="AJ950" s="5"/>
      <c r="AV950" s="6">
        <f t="shared" si="270"/>
        <v>0</v>
      </c>
      <c r="AW950" s="2">
        <v>0</v>
      </c>
      <c r="AX950" s="2">
        <v>0</v>
      </c>
      <c r="AY950" s="2">
        <v>0</v>
      </c>
      <c r="AZ950" s="2">
        <v>0</v>
      </c>
      <c r="BA950" s="2">
        <v>0</v>
      </c>
      <c r="BB950" s="2">
        <f t="shared" si="271"/>
        <v>0</v>
      </c>
      <c r="BC950" s="2">
        <f t="shared" si="272"/>
        <v>0</v>
      </c>
      <c r="BD950" s="2">
        <f t="shared" si="273"/>
        <v>0</v>
      </c>
      <c r="BF950" s="5"/>
    </row>
    <row r="951" spans="7:58" x14ac:dyDescent="0.35">
      <c r="G951" s="79" t="s">
        <v>3</v>
      </c>
      <c r="H951" s="82" t="s">
        <v>108</v>
      </c>
      <c r="I951" s="79" t="str">
        <f>IF('New GL Gauge'!$H$3&lt;2024, "Finance (Inc. Retail)","Finance, Retail and IT")</f>
        <v>Finance, Retail and IT</v>
      </c>
      <c r="J951" s="79" t="str">
        <f>IF('New GL Gauge'!$H$3&lt;2024, "Finance (Inc. Retail)","Finance, Retail and IT")</f>
        <v>Finance, Retail and IT</v>
      </c>
      <c r="K951" s="79" t="str">
        <f>IF('New GL Gauge'!$H$3&lt;2024, "Finance (Inc. Retail)","Finance, Retail and IT")</f>
        <v>Finance, Retail and IT</v>
      </c>
      <c r="L951" s="79" t="str">
        <f>IF('New GL Gauge'!$H$3&lt;2024, "Finance (Inc. Retail)","Finance, Retail and IT")</f>
        <v>Finance, Retail and IT</v>
      </c>
      <c r="M951" s="2" t="s">
        <v>76</v>
      </c>
      <c r="N951" s="2">
        <v>20</v>
      </c>
      <c r="O951" s="6"/>
      <c r="Y951" s="5"/>
      <c r="Z951" s="6"/>
      <c r="AJ951" s="5"/>
      <c r="AV951" s="6">
        <f t="shared" si="270"/>
        <v>0</v>
      </c>
      <c r="AW951" s="2">
        <v>0</v>
      </c>
      <c r="AX951" s="2">
        <v>0</v>
      </c>
      <c r="AY951" s="2">
        <v>0</v>
      </c>
      <c r="AZ951" s="2">
        <v>0</v>
      </c>
      <c r="BA951" s="2">
        <v>0</v>
      </c>
      <c r="BB951" s="2">
        <f t="shared" si="271"/>
        <v>0</v>
      </c>
      <c r="BC951" s="2">
        <f t="shared" si="272"/>
        <v>0</v>
      </c>
      <c r="BD951" s="2">
        <f t="shared" si="273"/>
        <v>0</v>
      </c>
      <c r="BF951" s="5"/>
    </row>
    <row r="952" spans="7:58" x14ac:dyDescent="0.35">
      <c r="G952" s="79" t="s">
        <v>3</v>
      </c>
      <c r="H952" s="82" t="s">
        <v>108</v>
      </c>
      <c r="I952" s="79" t="str">
        <f>IF('New GL Gauge'!$H$3&lt;2024, "Finance (Inc. Retail)","Finance, Retail and IT")</f>
        <v>Finance, Retail and IT</v>
      </c>
      <c r="J952" s="79" t="str">
        <f>IF('New GL Gauge'!$H$3&lt;2024, "Finance (Inc. Retail)","Finance, Retail and IT")</f>
        <v>Finance, Retail and IT</v>
      </c>
      <c r="K952" s="79" t="str">
        <f>IF('New GL Gauge'!$H$3&lt;2024, "Finance (Inc. Retail)","Finance, Retail and IT")</f>
        <v>Finance, Retail and IT</v>
      </c>
      <c r="L952" s="79" t="str">
        <f>IF('New GL Gauge'!$H$3&lt;2024, "Finance (Inc. Retail)","Finance, Retail and IT")</f>
        <v>Finance, Retail and IT</v>
      </c>
      <c r="M952" s="2" t="s">
        <v>76</v>
      </c>
      <c r="N952" s="2">
        <v>21</v>
      </c>
      <c r="O952" s="6"/>
      <c r="Y952" s="5"/>
      <c r="Z952" s="6"/>
      <c r="AJ952" s="5"/>
      <c r="AV952" s="6">
        <f t="shared" si="270"/>
        <v>0</v>
      </c>
      <c r="AW952" s="2">
        <v>0</v>
      </c>
      <c r="AX952" s="2">
        <v>0</v>
      </c>
      <c r="AY952" s="2">
        <v>0</v>
      </c>
      <c r="AZ952" s="2">
        <v>0</v>
      </c>
      <c r="BA952" s="2">
        <v>0</v>
      </c>
      <c r="BB952" s="2">
        <f t="shared" si="271"/>
        <v>0</v>
      </c>
      <c r="BC952" s="2">
        <f t="shared" si="272"/>
        <v>0</v>
      </c>
      <c r="BD952" s="2">
        <f t="shared" si="273"/>
        <v>0</v>
      </c>
      <c r="BF952" s="5"/>
    </row>
    <row r="953" spans="7:58" x14ac:dyDescent="0.35">
      <c r="G953" s="79" t="s">
        <v>3</v>
      </c>
      <c r="H953" s="82" t="s">
        <v>108</v>
      </c>
      <c r="I953" s="79" t="str">
        <f>IF('New GL Gauge'!$H$3&lt;2024, "Finance (Inc. Retail)","Finance, Retail and IT")</f>
        <v>Finance, Retail and IT</v>
      </c>
      <c r="J953" s="79" t="str">
        <f>IF('New GL Gauge'!$H$3&lt;2024, "Finance (Inc. Retail)","Finance, Retail and IT")</f>
        <v>Finance, Retail and IT</v>
      </c>
      <c r="K953" s="79" t="str">
        <f>IF('New GL Gauge'!$H$3&lt;2024, "Finance (Inc. Retail)","Finance, Retail and IT")</f>
        <v>Finance, Retail and IT</v>
      </c>
      <c r="L953" s="79" t="str">
        <f>IF('New GL Gauge'!$H$3&lt;2024, "Finance (Inc. Retail)","Finance, Retail and IT")</f>
        <v>Finance, Retail and IT</v>
      </c>
      <c r="M953" s="2" t="s">
        <v>76</v>
      </c>
      <c r="N953" s="2">
        <v>22</v>
      </c>
      <c r="O953" s="6"/>
      <c r="Y953" s="5"/>
      <c r="Z953" s="6"/>
      <c r="AJ953" s="5"/>
      <c r="AV953" s="6">
        <f t="shared" si="270"/>
        <v>0</v>
      </c>
      <c r="AW953" s="2">
        <v>0</v>
      </c>
      <c r="AX953" s="2">
        <v>0</v>
      </c>
      <c r="AY953" s="2">
        <v>0</v>
      </c>
      <c r="AZ953" s="2">
        <v>0</v>
      </c>
      <c r="BA953" s="2">
        <v>0</v>
      </c>
      <c r="BB953" s="2">
        <f t="shared" si="271"/>
        <v>0</v>
      </c>
      <c r="BC953" s="2">
        <f t="shared" si="272"/>
        <v>0</v>
      </c>
      <c r="BD953" s="2">
        <f t="shared" si="273"/>
        <v>0</v>
      </c>
      <c r="BF953" s="5"/>
    </row>
    <row r="954" spans="7:58" x14ac:dyDescent="0.35">
      <c r="G954" s="79" t="s">
        <v>3</v>
      </c>
      <c r="H954" s="82" t="s">
        <v>108</v>
      </c>
      <c r="I954" s="79" t="str">
        <f>IF('New GL Gauge'!$H$3&lt;2024, "Finance (Inc. Retail)","Finance, Retail and IT")</f>
        <v>Finance, Retail and IT</v>
      </c>
      <c r="J954" s="79" t="str">
        <f>IF('New GL Gauge'!$H$3&lt;2024, "Finance (Inc. Retail)","Finance, Retail and IT")</f>
        <v>Finance, Retail and IT</v>
      </c>
      <c r="K954" s="79" t="str">
        <f>IF('New GL Gauge'!$H$3&lt;2024, "Finance (Inc. Retail)","Finance, Retail and IT")</f>
        <v>Finance, Retail and IT</v>
      </c>
      <c r="L954" s="79" t="str">
        <f>IF('New GL Gauge'!$H$3&lt;2024, "Finance (Inc. Retail)","Finance, Retail and IT")</f>
        <v>Finance, Retail and IT</v>
      </c>
      <c r="M954" s="2" t="s">
        <v>76</v>
      </c>
      <c r="N954" s="2">
        <v>23</v>
      </c>
      <c r="O954" s="6"/>
      <c r="Y954" s="5"/>
      <c r="Z954" s="6"/>
      <c r="AJ954" s="5"/>
      <c r="AV954" s="6">
        <f t="shared" si="270"/>
        <v>0</v>
      </c>
      <c r="AW954" s="2">
        <v>0</v>
      </c>
      <c r="AX954" s="2">
        <v>0</v>
      </c>
      <c r="AY954" s="2">
        <v>0</v>
      </c>
      <c r="AZ954" s="2">
        <v>0</v>
      </c>
      <c r="BA954" s="2">
        <v>0</v>
      </c>
      <c r="BB954" s="2">
        <f t="shared" si="271"/>
        <v>0</v>
      </c>
      <c r="BC954" s="2">
        <f t="shared" si="272"/>
        <v>0</v>
      </c>
      <c r="BD954" s="2">
        <f t="shared" si="273"/>
        <v>0</v>
      </c>
      <c r="BF954" s="5"/>
    </row>
    <row r="955" spans="7:58" x14ac:dyDescent="0.35">
      <c r="G955" s="79" t="s">
        <v>3</v>
      </c>
      <c r="H955" s="82" t="s">
        <v>108</v>
      </c>
      <c r="I955" s="79" t="str">
        <f>IF('New GL Gauge'!$H$3&lt;2024, "Finance (Inc. Retail)","Finance, Retail and IT")</f>
        <v>Finance, Retail and IT</v>
      </c>
      <c r="J955" s="79" t="str">
        <f>IF('New GL Gauge'!$H$3&lt;2024, "Finance (Inc. Retail)","Finance, Retail and IT")</f>
        <v>Finance, Retail and IT</v>
      </c>
      <c r="K955" s="79" t="str">
        <f>IF('New GL Gauge'!$H$3&lt;2024, "Finance (Inc. Retail)","Finance, Retail and IT")</f>
        <v>Finance, Retail and IT</v>
      </c>
      <c r="L955" s="79" t="str">
        <f>IF('New GL Gauge'!$H$3&lt;2024, "Finance (Inc. Retail)","Finance, Retail and IT")</f>
        <v>Finance, Retail and IT</v>
      </c>
      <c r="M955" s="2" t="s">
        <v>76</v>
      </c>
      <c r="N955" s="2">
        <v>24</v>
      </c>
      <c r="O955" s="6"/>
      <c r="Y955" s="5"/>
      <c r="Z955" s="6"/>
      <c r="AJ955" s="5"/>
      <c r="AV955" s="6">
        <f t="shared" si="270"/>
        <v>0</v>
      </c>
      <c r="AW955" s="2">
        <v>0</v>
      </c>
      <c r="AX955" s="2">
        <v>0</v>
      </c>
      <c r="AY955" s="2">
        <v>0</v>
      </c>
      <c r="AZ955" s="2">
        <v>0</v>
      </c>
      <c r="BA955" s="2">
        <v>0</v>
      </c>
      <c r="BB955" s="2">
        <f t="shared" si="271"/>
        <v>0</v>
      </c>
      <c r="BC955" s="2">
        <f t="shared" si="272"/>
        <v>0</v>
      </c>
      <c r="BD955" s="2">
        <f t="shared" si="273"/>
        <v>0</v>
      </c>
      <c r="BF955" s="5"/>
    </row>
    <row r="956" spans="7:58" x14ac:dyDescent="0.35">
      <c r="G956" s="79" t="s">
        <v>3</v>
      </c>
      <c r="H956" s="82" t="s">
        <v>108</v>
      </c>
      <c r="I956" s="79" t="str">
        <f>IF('New GL Gauge'!$H$3&lt;2024, "Finance (Inc. Retail)","Finance, Retail and IT")</f>
        <v>Finance, Retail and IT</v>
      </c>
      <c r="J956" s="79" t="str">
        <f>IF('New GL Gauge'!$H$3&lt;2024, "Finance (Inc. Retail)","Finance, Retail and IT")</f>
        <v>Finance, Retail and IT</v>
      </c>
      <c r="K956" s="79" t="str">
        <f>IF('New GL Gauge'!$H$3&lt;2024, "Finance (Inc. Retail)","Finance, Retail and IT")</f>
        <v>Finance, Retail and IT</v>
      </c>
      <c r="L956" s="79" t="str">
        <f>IF('New GL Gauge'!$H$3&lt;2024, "Finance (Inc. Retail)","Finance, Retail and IT")</f>
        <v>Finance, Retail and IT</v>
      </c>
      <c r="M956" s="2" t="s">
        <v>76</v>
      </c>
      <c r="N956" s="2">
        <v>25</v>
      </c>
      <c r="O956" s="6"/>
      <c r="Y956" s="5"/>
      <c r="Z956" s="6"/>
      <c r="AJ956" s="5"/>
      <c r="AV956" s="6">
        <f t="shared" si="270"/>
        <v>0</v>
      </c>
      <c r="AW956" s="2">
        <v>0</v>
      </c>
      <c r="AX956" s="2">
        <v>0</v>
      </c>
      <c r="AY956" s="2">
        <v>0</v>
      </c>
      <c r="AZ956" s="2">
        <v>0</v>
      </c>
      <c r="BA956" s="2">
        <v>0</v>
      </c>
      <c r="BB956" s="2">
        <f t="shared" si="271"/>
        <v>0</v>
      </c>
      <c r="BC956" s="2">
        <f t="shared" si="272"/>
        <v>0</v>
      </c>
      <c r="BD956" s="2">
        <f t="shared" si="273"/>
        <v>0</v>
      </c>
      <c r="BF956" s="5"/>
    </row>
    <row r="957" spans="7:58" x14ac:dyDescent="0.35">
      <c r="G957" s="79" t="s">
        <v>3</v>
      </c>
      <c r="H957" s="82" t="s">
        <v>108</v>
      </c>
      <c r="I957" s="79" t="str">
        <f>IF('New GL Gauge'!$H$3&lt;2024, "Finance (Inc. Retail)","Finance, Retail and IT")</f>
        <v>Finance, Retail and IT</v>
      </c>
      <c r="J957" s="79" t="str">
        <f>IF('New GL Gauge'!$H$3&lt;2024, "Finance (Inc. Retail)","Finance, Retail and IT")</f>
        <v>Finance, Retail and IT</v>
      </c>
      <c r="K957" s="79" t="str">
        <f>IF('New GL Gauge'!$H$3&lt;2024, "Finance (Inc. Retail)","Finance, Retail and IT")</f>
        <v>Finance, Retail and IT</v>
      </c>
      <c r="L957" s="79" t="str">
        <f>IF('New GL Gauge'!$H$3&lt;2024, "Finance (Inc. Retail)","Finance, Retail and IT")</f>
        <v>Finance, Retail and IT</v>
      </c>
      <c r="M957" s="2" t="s">
        <v>76</v>
      </c>
      <c r="N957" s="2">
        <v>26</v>
      </c>
      <c r="O957" s="6"/>
      <c r="Y957" s="5"/>
      <c r="Z957" s="6"/>
      <c r="AJ957" s="5"/>
      <c r="AV957" s="6">
        <f t="shared" si="270"/>
        <v>0</v>
      </c>
      <c r="AW957" s="2">
        <v>0</v>
      </c>
      <c r="AX957" s="2">
        <v>0</v>
      </c>
      <c r="AY957" s="2">
        <v>0</v>
      </c>
      <c r="AZ957" s="2">
        <v>0</v>
      </c>
      <c r="BA957" s="2">
        <v>0</v>
      </c>
      <c r="BB957" s="2">
        <f t="shared" si="271"/>
        <v>0</v>
      </c>
      <c r="BC957" s="2">
        <f t="shared" si="272"/>
        <v>0</v>
      </c>
      <c r="BD957" s="2">
        <f t="shared" si="273"/>
        <v>0</v>
      </c>
      <c r="BF957" s="5"/>
    </row>
    <row r="958" spans="7:58" x14ac:dyDescent="0.35">
      <c r="G958" s="79" t="s">
        <v>3</v>
      </c>
      <c r="H958" s="82" t="s">
        <v>108</v>
      </c>
      <c r="I958" s="79" t="str">
        <f>IF('New GL Gauge'!$H$3&lt;2024, "Finance (Inc. Retail)","Finance, Retail and IT")</f>
        <v>Finance, Retail and IT</v>
      </c>
      <c r="J958" s="79" t="str">
        <f>IF('New GL Gauge'!$H$3&lt;2024, "Finance (Inc. Retail)","Finance, Retail and IT")</f>
        <v>Finance, Retail and IT</v>
      </c>
      <c r="K958" s="79" t="str">
        <f>IF('New GL Gauge'!$H$3&lt;2024, "Finance (Inc. Retail)","Finance, Retail and IT")</f>
        <v>Finance, Retail and IT</v>
      </c>
      <c r="L958" s="79" t="str">
        <f>IF('New GL Gauge'!$H$3&lt;2024, "Finance (Inc. Retail)","Finance, Retail and IT")</f>
        <v>Finance, Retail and IT</v>
      </c>
      <c r="M958" s="2" t="s">
        <v>76</v>
      </c>
      <c r="N958" s="2">
        <v>27</v>
      </c>
      <c r="O958" s="6"/>
      <c r="Y958" s="5"/>
      <c r="Z958" s="6"/>
      <c r="AJ958" s="5"/>
      <c r="AV958" s="6">
        <f t="shared" si="270"/>
        <v>0</v>
      </c>
      <c r="AW958" s="2">
        <v>0</v>
      </c>
      <c r="AX958" s="2">
        <v>0</v>
      </c>
      <c r="AY958" s="2">
        <v>0</v>
      </c>
      <c r="AZ958" s="2">
        <v>0</v>
      </c>
      <c r="BA958" s="2">
        <v>0</v>
      </c>
      <c r="BB958" s="2">
        <f t="shared" si="271"/>
        <v>0</v>
      </c>
      <c r="BC958" s="2">
        <f t="shared" si="272"/>
        <v>0</v>
      </c>
      <c r="BD958" s="2">
        <f t="shared" si="273"/>
        <v>0</v>
      </c>
      <c r="BF958" s="5"/>
    </row>
    <row r="959" spans="7:58" x14ac:dyDescent="0.35">
      <c r="G959" s="79" t="s">
        <v>3</v>
      </c>
      <c r="H959" s="82" t="s">
        <v>108</v>
      </c>
      <c r="I959" s="79" t="str">
        <f>IF('New GL Gauge'!$H$3&lt;2024, "Finance (Inc. Retail)","Finance, Retail and IT")</f>
        <v>Finance, Retail and IT</v>
      </c>
      <c r="J959" s="79" t="str">
        <f>IF('New GL Gauge'!$H$3&lt;2024, "Finance (Inc. Retail)","Finance, Retail and IT")</f>
        <v>Finance, Retail and IT</v>
      </c>
      <c r="K959" s="79" t="str">
        <f>IF('New GL Gauge'!$H$3&lt;2024, "Finance (Inc. Retail)","Finance, Retail and IT")</f>
        <v>Finance, Retail and IT</v>
      </c>
      <c r="L959" s="79" t="str">
        <f>IF('New GL Gauge'!$H$3&lt;2024, "Finance (Inc. Retail)","Finance, Retail and IT")</f>
        <v>Finance, Retail and IT</v>
      </c>
      <c r="M959" s="2" t="s">
        <v>76</v>
      </c>
      <c r="N959" s="2">
        <v>28</v>
      </c>
      <c r="O959" s="6"/>
      <c r="Y959" s="5"/>
      <c r="Z959" s="6"/>
      <c r="AJ959" s="5"/>
      <c r="AV959" s="6">
        <f t="shared" si="270"/>
        <v>0</v>
      </c>
      <c r="AW959" s="2">
        <v>0</v>
      </c>
      <c r="AX959" s="2">
        <v>0</v>
      </c>
      <c r="AY959" s="2">
        <v>0</v>
      </c>
      <c r="AZ959" s="2">
        <v>0</v>
      </c>
      <c r="BA959" s="2">
        <v>0</v>
      </c>
      <c r="BB959" s="2">
        <f t="shared" si="271"/>
        <v>0</v>
      </c>
      <c r="BC959" s="2">
        <f t="shared" si="272"/>
        <v>0</v>
      </c>
      <c r="BD959" s="2">
        <f t="shared" si="273"/>
        <v>0</v>
      </c>
      <c r="BF959" s="5"/>
    </row>
    <row r="960" spans="7:58" x14ac:dyDescent="0.35">
      <c r="G960" s="79" t="s">
        <v>3</v>
      </c>
      <c r="H960" s="82" t="s">
        <v>108</v>
      </c>
      <c r="I960" s="79" t="str">
        <f>IF('New GL Gauge'!$H$3&lt;2024, "Finance (Inc. Retail)","Finance, Retail and IT")</f>
        <v>Finance, Retail and IT</v>
      </c>
      <c r="J960" s="79" t="str">
        <f>IF('New GL Gauge'!$H$3&lt;2024, "Finance (Inc. Retail)","Finance, Retail and IT")</f>
        <v>Finance, Retail and IT</v>
      </c>
      <c r="K960" s="79" t="str">
        <f>IF('New GL Gauge'!$H$3&lt;2024, "Finance (Inc. Retail)","Finance, Retail and IT")</f>
        <v>Finance, Retail and IT</v>
      </c>
      <c r="L960" s="79" t="str">
        <f>IF('New GL Gauge'!$H$3&lt;2024, "Finance (Inc. Retail)","Finance, Retail and IT")</f>
        <v>Finance, Retail and IT</v>
      </c>
      <c r="M960" s="2" t="s">
        <v>76</v>
      </c>
      <c r="N960" s="2">
        <v>29</v>
      </c>
      <c r="O960" s="6"/>
      <c r="Y960" s="5"/>
      <c r="Z960" s="6"/>
      <c r="AJ960" s="5"/>
      <c r="AV960" s="6">
        <f t="shared" si="270"/>
        <v>0</v>
      </c>
      <c r="AW960" s="2">
        <v>0</v>
      </c>
      <c r="AX960" s="2">
        <v>0</v>
      </c>
      <c r="AY960" s="2">
        <v>0</v>
      </c>
      <c r="AZ960" s="2">
        <v>0</v>
      </c>
      <c r="BA960" s="2">
        <v>0</v>
      </c>
      <c r="BB960" s="2">
        <f t="shared" si="271"/>
        <v>0</v>
      </c>
      <c r="BC960" s="2">
        <f t="shared" si="272"/>
        <v>0</v>
      </c>
      <c r="BD960" s="2">
        <f t="shared" si="273"/>
        <v>0</v>
      </c>
      <c r="BF960" s="5"/>
    </row>
    <row r="961" spans="7:58" x14ac:dyDescent="0.35">
      <c r="G961" s="79" t="s">
        <v>3</v>
      </c>
      <c r="H961" s="82" t="s">
        <v>108</v>
      </c>
      <c r="I961" s="79" t="str">
        <f>IF('New GL Gauge'!$H$3&lt;2024, "Finance (Inc. Retail)","Finance, Retail and IT")</f>
        <v>Finance, Retail and IT</v>
      </c>
      <c r="J961" s="79" t="str">
        <f>IF('New GL Gauge'!$H$3&lt;2024, "Finance (Inc. Retail)","Finance, Retail and IT")</f>
        <v>Finance, Retail and IT</v>
      </c>
      <c r="K961" s="79" t="str">
        <f>IF('New GL Gauge'!$H$3&lt;2024, "Finance (Inc. Retail)","Finance, Retail and IT")</f>
        <v>Finance, Retail and IT</v>
      </c>
      <c r="L961" s="79" t="str">
        <f>IF('New GL Gauge'!$H$3&lt;2024, "Finance (Inc. Retail)","Finance, Retail and IT")</f>
        <v>Finance, Retail and IT</v>
      </c>
      <c r="M961" s="2" t="s">
        <v>76</v>
      </c>
      <c r="N961" s="2">
        <v>30</v>
      </c>
      <c r="O961" s="6"/>
      <c r="Y961" s="5"/>
      <c r="Z961" s="6"/>
      <c r="AJ961" s="5"/>
      <c r="AV961" s="6">
        <f t="shared" si="270"/>
        <v>0</v>
      </c>
      <c r="AW961" s="2">
        <v>0</v>
      </c>
      <c r="AX961" s="2">
        <v>0</v>
      </c>
      <c r="AY961" s="2">
        <v>0</v>
      </c>
      <c r="AZ961" s="2">
        <v>0</v>
      </c>
      <c r="BA961" s="2">
        <v>0</v>
      </c>
      <c r="BB961" s="2">
        <f t="shared" si="271"/>
        <v>0</v>
      </c>
      <c r="BC961" s="2">
        <f t="shared" si="272"/>
        <v>0</v>
      </c>
      <c r="BD961" s="2">
        <f t="shared" si="273"/>
        <v>0</v>
      </c>
      <c r="BF961" s="5"/>
    </row>
    <row r="962" spans="7:58" x14ac:dyDescent="0.35">
      <c r="G962" s="79" t="s">
        <v>3</v>
      </c>
      <c r="H962" s="82" t="s">
        <v>108</v>
      </c>
      <c r="I962" s="79" t="str">
        <f>IF('New GL Gauge'!$H$3&lt;2024, "Finance (Inc. Retail)",IF('New GL Gauge'!$H$3&lt;2025,"Finance, Retail and IT","Commercial and Business Growth (Inc. Retail)"))</f>
        <v>Commercial and Business Growth (Inc. Retail)</v>
      </c>
      <c r="J962" s="79" t="str">
        <f>IF('New GL Gauge'!$H$3&lt;2024, "Finance (Inc. Retail)",IF('New GL Gauge'!$H$3&lt;2025,"Finance, Retail and IT","Commercial and Business Growth (Inc. Retail)"))</f>
        <v>Commercial and Business Growth (Inc. Retail)</v>
      </c>
      <c r="K962" s="79" t="str">
        <f>IF('New GL Gauge'!$H$3&lt;2024, "Finance (Inc. Retail)",IF('New GL Gauge'!$H$3&lt;2025,"Retail","Commercial and Business Growth (Inc. Retail)"))</f>
        <v>Commercial and Business Growth (Inc. Retail)</v>
      </c>
      <c r="L962" s="79" t="str">
        <f>IF('New GL Gauge'!$H$3&lt;2024, "Finance (Inc. Retail)",IF('New GL Gauge'!$H$3&lt;2025,"Retail","Commercial and Business Growth (Inc. Retail)"))</f>
        <v>Commercial and Business Growth (Inc. Retail)</v>
      </c>
      <c r="M962" s="2" t="s">
        <v>3</v>
      </c>
      <c r="N962" s="2">
        <v>1</v>
      </c>
      <c r="O962" s="6">
        <f t="shared" si="262"/>
        <v>2</v>
      </c>
      <c r="P962" s="2">
        <v>0</v>
      </c>
      <c r="Q962" s="2">
        <v>0</v>
      </c>
      <c r="R962" s="2">
        <v>2</v>
      </c>
      <c r="S962" s="2">
        <v>0</v>
      </c>
      <c r="T962" s="2">
        <v>0</v>
      </c>
      <c r="U962" s="2">
        <f t="shared" si="264"/>
        <v>0</v>
      </c>
      <c r="V962" s="2">
        <f t="shared" si="265"/>
        <v>2</v>
      </c>
      <c r="W962" s="2">
        <f t="shared" si="266"/>
        <v>0</v>
      </c>
      <c r="X962" s="2">
        <f>MAX(O962:O991)</f>
        <v>2</v>
      </c>
      <c r="Y962" s="5">
        <v>39</v>
      </c>
      <c r="Z962" s="6">
        <f t="shared" si="263"/>
        <v>20</v>
      </c>
      <c r="AA962" s="2">
        <v>4</v>
      </c>
      <c r="AB962" s="2">
        <v>6</v>
      </c>
      <c r="AC962" s="2">
        <v>5</v>
      </c>
      <c r="AD962" s="2">
        <v>2</v>
      </c>
      <c r="AE962" s="2">
        <v>3</v>
      </c>
      <c r="AF962" s="2">
        <f t="shared" si="267"/>
        <v>10</v>
      </c>
      <c r="AG962" s="2">
        <f t="shared" si="268"/>
        <v>5</v>
      </c>
      <c r="AH962" s="2">
        <f t="shared" si="269"/>
        <v>5</v>
      </c>
      <c r="AI962" s="2">
        <f>MAX(Z962:Z991)</f>
        <v>20</v>
      </c>
      <c r="AJ962" s="5">
        <v>47</v>
      </c>
      <c r="AK962" s="2">
        <f t="shared" si="258"/>
        <v>32</v>
      </c>
      <c r="AL962" s="2">
        <v>6</v>
      </c>
      <c r="AM962" s="2">
        <v>9</v>
      </c>
      <c r="AN962" s="2">
        <v>12</v>
      </c>
      <c r="AO962" s="2">
        <v>3</v>
      </c>
      <c r="AP962" s="2">
        <v>2</v>
      </c>
      <c r="AQ962" s="2">
        <f t="shared" si="259"/>
        <v>15</v>
      </c>
      <c r="AR962" s="2">
        <f t="shared" si="260"/>
        <v>12</v>
      </c>
      <c r="AS962" s="2">
        <f t="shared" si="261"/>
        <v>5</v>
      </c>
      <c r="AT962" s="2">
        <f>ROUND(SUM(AK962:AK991)/30,0)</f>
        <v>32</v>
      </c>
      <c r="AU962" s="2">
        <v>41</v>
      </c>
      <c r="AV962" s="6">
        <f t="shared" si="270"/>
        <v>23</v>
      </c>
      <c r="AW962" s="2">
        <v>4</v>
      </c>
      <c r="AX962" s="2">
        <v>9</v>
      </c>
      <c r="AY962" s="2">
        <v>7</v>
      </c>
      <c r="AZ962" s="2">
        <v>2</v>
      </c>
      <c r="BA962" s="2">
        <v>1</v>
      </c>
      <c r="BB962" s="2">
        <f t="shared" si="271"/>
        <v>13</v>
      </c>
      <c r="BC962" s="2">
        <f t="shared" si="272"/>
        <v>7</v>
      </c>
      <c r="BD962" s="2">
        <f t="shared" si="273"/>
        <v>3</v>
      </c>
      <c r="BE962" s="2">
        <f>ROUND(SUM(AV962:AV991)/30,0)</f>
        <v>23</v>
      </c>
      <c r="BF962" s="5">
        <v>39</v>
      </c>
    </row>
    <row r="963" spans="7:58" x14ac:dyDescent="0.35">
      <c r="G963" s="79" t="s">
        <v>3</v>
      </c>
      <c r="H963" s="82" t="s">
        <v>108</v>
      </c>
      <c r="I963" s="79" t="str">
        <f>IF('New GL Gauge'!$H$3&lt;2024, "Finance (Inc. Retail)",IF('New GL Gauge'!$H$3&lt;2025,"Finance, Retail and IT","Commercial and Business Growth (Inc. Retail)"))</f>
        <v>Commercial and Business Growth (Inc. Retail)</v>
      </c>
      <c r="J963" s="79" t="str">
        <f>IF('New GL Gauge'!$H$3&lt;2024, "Finance (Inc. Retail)",IF('New GL Gauge'!$H$3&lt;2025,"Finance, Retail and IT","Commercial and Business Growth (Inc. Retail)"))</f>
        <v>Commercial and Business Growth (Inc. Retail)</v>
      </c>
      <c r="K963" s="79" t="str">
        <f>IF('New GL Gauge'!$H$3&lt;2024, "Finance (Inc. Retail)",IF('New GL Gauge'!$H$3&lt;2025,"Retail","Commercial and Business Growth (Inc. Retail)"))</f>
        <v>Commercial and Business Growth (Inc. Retail)</v>
      </c>
      <c r="L963" s="79" t="str">
        <f>IF('New GL Gauge'!$H$3&lt;2024, "Finance (Inc. Retail)",IF('New GL Gauge'!$H$3&lt;2025,"Retail","Commercial and Business Growth (Inc. Retail)"))</f>
        <v>Commercial and Business Growth (Inc. Retail)</v>
      </c>
      <c r="M963" s="2" t="s">
        <v>3</v>
      </c>
      <c r="N963" s="2">
        <v>2</v>
      </c>
      <c r="O963" s="6">
        <f t="shared" si="262"/>
        <v>2</v>
      </c>
      <c r="P963" s="2">
        <v>0</v>
      </c>
      <c r="Q963" s="2">
        <v>2</v>
      </c>
      <c r="R963" s="2">
        <v>0</v>
      </c>
      <c r="S963" s="2">
        <v>0</v>
      </c>
      <c r="T963" s="2">
        <v>0</v>
      </c>
      <c r="U963" s="2">
        <f t="shared" si="264"/>
        <v>2</v>
      </c>
      <c r="V963" s="2">
        <f t="shared" si="265"/>
        <v>0</v>
      </c>
      <c r="W963" s="2">
        <f t="shared" si="266"/>
        <v>0</v>
      </c>
      <c r="Y963" s="5"/>
      <c r="Z963" s="6">
        <f t="shared" si="263"/>
        <v>20</v>
      </c>
      <c r="AA963" s="2">
        <v>0</v>
      </c>
      <c r="AB963" s="2">
        <v>6</v>
      </c>
      <c r="AC963" s="2">
        <v>8</v>
      </c>
      <c r="AD963" s="2">
        <v>1</v>
      </c>
      <c r="AE963" s="2">
        <v>5</v>
      </c>
      <c r="AF963" s="2">
        <f t="shared" si="267"/>
        <v>6</v>
      </c>
      <c r="AG963" s="2">
        <f t="shared" si="268"/>
        <v>8</v>
      </c>
      <c r="AH963" s="2">
        <f t="shared" si="269"/>
        <v>6</v>
      </c>
      <c r="AJ963" s="5"/>
      <c r="AK963" s="2">
        <f t="shared" si="258"/>
        <v>32</v>
      </c>
      <c r="AL963" s="2">
        <v>3</v>
      </c>
      <c r="AM963" s="2">
        <v>8</v>
      </c>
      <c r="AN963" s="2">
        <v>12</v>
      </c>
      <c r="AO963" s="2">
        <v>6</v>
      </c>
      <c r="AP963" s="2">
        <v>3</v>
      </c>
      <c r="AQ963" s="2">
        <f t="shared" si="259"/>
        <v>11</v>
      </c>
      <c r="AR963" s="2">
        <f t="shared" si="260"/>
        <v>12</v>
      </c>
      <c r="AS963" s="2">
        <f t="shared" si="261"/>
        <v>9</v>
      </c>
      <c r="AV963" s="6">
        <f t="shared" si="270"/>
        <v>23</v>
      </c>
      <c r="AW963" s="2">
        <v>3</v>
      </c>
      <c r="AX963" s="2">
        <v>3</v>
      </c>
      <c r="AY963" s="2">
        <v>9</v>
      </c>
      <c r="AZ963" s="2">
        <v>3</v>
      </c>
      <c r="BA963" s="2">
        <v>5</v>
      </c>
      <c r="BB963" s="2">
        <f t="shared" si="271"/>
        <v>6</v>
      </c>
      <c r="BC963" s="2">
        <f t="shared" si="272"/>
        <v>9</v>
      </c>
      <c r="BD963" s="2">
        <f t="shared" si="273"/>
        <v>8</v>
      </c>
      <c r="BF963" s="5"/>
    </row>
    <row r="964" spans="7:58" x14ac:dyDescent="0.35">
      <c r="G964" s="79" t="s">
        <v>3</v>
      </c>
      <c r="H964" s="82" t="s">
        <v>108</v>
      </c>
      <c r="I964" s="79" t="str">
        <f>IF('New GL Gauge'!$H$3&lt;2024, "Finance (Inc. Retail)",IF('New GL Gauge'!$H$3&lt;2025,"Finance, Retail and IT","Commercial and Business Growth (Inc. Retail)"))</f>
        <v>Commercial and Business Growth (Inc. Retail)</v>
      </c>
      <c r="J964" s="79" t="str">
        <f>IF('New GL Gauge'!$H$3&lt;2024, "Finance (Inc. Retail)",IF('New GL Gauge'!$H$3&lt;2025,"Finance, Retail and IT","Commercial and Business Growth (Inc. Retail)"))</f>
        <v>Commercial and Business Growth (Inc. Retail)</v>
      </c>
      <c r="K964" s="79" t="str">
        <f>IF('New GL Gauge'!$H$3&lt;2024, "Finance (Inc. Retail)",IF('New GL Gauge'!$H$3&lt;2025,"Retail","Commercial and Business Growth (Inc. Retail)"))</f>
        <v>Commercial and Business Growth (Inc. Retail)</v>
      </c>
      <c r="L964" s="79" t="str">
        <f>IF('New GL Gauge'!$H$3&lt;2024, "Finance (Inc. Retail)",IF('New GL Gauge'!$H$3&lt;2025,"Retail","Commercial and Business Growth (Inc. Retail)"))</f>
        <v>Commercial and Business Growth (Inc. Retail)</v>
      </c>
      <c r="M964" s="2" t="s">
        <v>3</v>
      </c>
      <c r="N964" s="2">
        <v>3</v>
      </c>
      <c r="O964" s="6">
        <f t="shared" si="262"/>
        <v>2</v>
      </c>
      <c r="P964" s="2">
        <v>2</v>
      </c>
      <c r="Q964" s="2">
        <v>0</v>
      </c>
      <c r="R964" s="2">
        <v>0</v>
      </c>
      <c r="S964" s="2">
        <v>0</v>
      </c>
      <c r="T964" s="2">
        <v>0</v>
      </c>
      <c r="U964" s="2">
        <f t="shared" si="264"/>
        <v>2</v>
      </c>
      <c r="V964" s="2">
        <f t="shared" si="265"/>
        <v>0</v>
      </c>
      <c r="W964" s="2">
        <f t="shared" si="266"/>
        <v>0</v>
      </c>
      <c r="Y964" s="5"/>
      <c r="Z964" s="6">
        <f t="shared" si="263"/>
        <v>20</v>
      </c>
      <c r="AA964" s="2">
        <v>11</v>
      </c>
      <c r="AB964" s="2">
        <v>7</v>
      </c>
      <c r="AC964" s="2">
        <v>2</v>
      </c>
      <c r="AD964" s="2">
        <v>0</v>
      </c>
      <c r="AE964" s="2">
        <v>0</v>
      </c>
      <c r="AF964" s="2">
        <f t="shared" si="267"/>
        <v>18</v>
      </c>
      <c r="AG964" s="2">
        <f t="shared" si="268"/>
        <v>2</v>
      </c>
      <c r="AH964" s="2">
        <f t="shared" si="269"/>
        <v>0</v>
      </c>
      <c r="AJ964" s="5"/>
      <c r="AK964" s="2">
        <f t="shared" si="258"/>
        <v>32</v>
      </c>
      <c r="AL964" s="2">
        <v>15</v>
      </c>
      <c r="AM964" s="2">
        <v>12</v>
      </c>
      <c r="AN964" s="2">
        <v>3</v>
      </c>
      <c r="AO964" s="2">
        <v>0</v>
      </c>
      <c r="AP964" s="2">
        <v>2</v>
      </c>
      <c r="AQ964" s="2">
        <f t="shared" si="259"/>
        <v>27</v>
      </c>
      <c r="AR964" s="2">
        <f t="shared" si="260"/>
        <v>3</v>
      </c>
      <c r="AS964" s="2">
        <f t="shared" si="261"/>
        <v>2</v>
      </c>
      <c r="AV964" s="6">
        <f t="shared" si="270"/>
        <v>23</v>
      </c>
      <c r="AW964" s="2">
        <v>11</v>
      </c>
      <c r="AX964" s="2">
        <v>8</v>
      </c>
      <c r="AY964" s="2">
        <v>2</v>
      </c>
      <c r="AZ964" s="2">
        <v>1</v>
      </c>
      <c r="BA964" s="2">
        <v>1</v>
      </c>
      <c r="BB964" s="2">
        <f t="shared" si="271"/>
        <v>19</v>
      </c>
      <c r="BC964" s="2">
        <f t="shared" si="272"/>
        <v>2</v>
      </c>
      <c r="BD964" s="2">
        <f t="shared" si="273"/>
        <v>2</v>
      </c>
      <c r="BF964" s="5"/>
    </row>
    <row r="965" spans="7:58" x14ac:dyDescent="0.35">
      <c r="G965" s="79" t="s">
        <v>3</v>
      </c>
      <c r="H965" s="82" t="s">
        <v>108</v>
      </c>
      <c r="I965" s="79" t="str">
        <f>IF('New GL Gauge'!$H$3&lt;2024, "Finance (Inc. Retail)",IF('New GL Gauge'!$H$3&lt;2025,"Finance, Retail and IT","Commercial and Business Growth (Inc. Retail)"))</f>
        <v>Commercial and Business Growth (Inc. Retail)</v>
      </c>
      <c r="J965" s="79" t="str">
        <f>IF('New GL Gauge'!$H$3&lt;2024, "Finance (Inc. Retail)",IF('New GL Gauge'!$H$3&lt;2025,"Finance, Retail and IT","Commercial and Business Growth (Inc. Retail)"))</f>
        <v>Commercial and Business Growth (Inc. Retail)</v>
      </c>
      <c r="K965" s="79" t="str">
        <f>IF('New GL Gauge'!$H$3&lt;2024, "Finance (Inc. Retail)",IF('New GL Gauge'!$H$3&lt;2025,"Retail","Commercial and Business Growth (Inc. Retail)"))</f>
        <v>Commercial and Business Growth (Inc. Retail)</v>
      </c>
      <c r="L965" s="79" t="str">
        <f>IF('New GL Gauge'!$H$3&lt;2024, "Finance (Inc. Retail)",IF('New GL Gauge'!$H$3&lt;2025,"Retail","Commercial and Business Growth (Inc. Retail)"))</f>
        <v>Commercial and Business Growth (Inc. Retail)</v>
      </c>
      <c r="M965" s="2" t="s">
        <v>3</v>
      </c>
      <c r="N965" s="2">
        <v>4</v>
      </c>
      <c r="O965" s="6">
        <f t="shared" si="262"/>
        <v>2</v>
      </c>
      <c r="P965" s="2">
        <v>2</v>
      </c>
      <c r="Q965" s="2">
        <v>0</v>
      </c>
      <c r="R965" s="2">
        <v>0</v>
      </c>
      <c r="S965" s="2">
        <v>0</v>
      </c>
      <c r="T965" s="2">
        <v>0</v>
      </c>
      <c r="U965" s="2">
        <f t="shared" si="264"/>
        <v>2</v>
      </c>
      <c r="V965" s="2">
        <f t="shared" si="265"/>
        <v>0</v>
      </c>
      <c r="W965" s="2">
        <f t="shared" si="266"/>
        <v>0</v>
      </c>
      <c r="Y965" s="5"/>
      <c r="Z965" s="6">
        <f t="shared" si="263"/>
        <v>20</v>
      </c>
      <c r="AA965" s="2">
        <v>16</v>
      </c>
      <c r="AB965" s="2">
        <v>3</v>
      </c>
      <c r="AC965" s="2">
        <v>0</v>
      </c>
      <c r="AD965" s="2">
        <v>1</v>
      </c>
      <c r="AE965" s="2">
        <v>0</v>
      </c>
      <c r="AF965" s="2">
        <f t="shared" si="267"/>
        <v>19</v>
      </c>
      <c r="AG965" s="2">
        <f t="shared" si="268"/>
        <v>0</v>
      </c>
      <c r="AH965" s="2">
        <f t="shared" si="269"/>
        <v>1</v>
      </c>
      <c r="AJ965" s="5"/>
      <c r="AK965" s="2">
        <f t="shared" si="258"/>
        <v>32</v>
      </c>
      <c r="AL965" s="2">
        <v>23</v>
      </c>
      <c r="AM965" s="2">
        <v>9</v>
      </c>
      <c r="AN965" s="2">
        <v>0</v>
      </c>
      <c r="AO965" s="2">
        <v>0</v>
      </c>
      <c r="AP965" s="2">
        <v>0</v>
      </c>
      <c r="AQ965" s="2">
        <f t="shared" si="259"/>
        <v>32</v>
      </c>
      <c r="AR965" s="2">
        <f t="shared" si="260"/>
        <v>0</v>
      </c>
      <c r="AS965" s="2">
        <f t="shared" si="261"/>
        <v>0</v>
      </c>
      <c r="AV965" s="6">
        <f t="shared" si="270"/>
        <v>23</v>
      </c>
      <c r="AW965" s="2">
        <v>18</v>
      </c>
      <c r="AX965" s="2">
        <v>5</v>
      </c>
      <c r="AY965" s="2">
        <v>0</v>
      </c>
      <c r="AZ965" s="2">
        <v>0</v>
      </c>
      <c r="BA965" s="2">
        <v>0</v>
      </c>
      <c r="BB965" s="2">
        <f t="shared" si="271"/>
        <v>23</v>
      </c>
      <c r="BC965" s="2">
        <f t="shared" si="272"/>
        <v>0</v>
      </c>
      <c r="BD965" s="2">
        <f t="shared" si="273"/>
        <v>0</v>
      </c>
      <c r="BF965" s="5"/>
    </row>
    <row r="966" spans="7:58" x14ac:dyDescent="0.35">
      <c r="G966" s="79" t="s">
        <v>3</v>
      </c>
      <c r="H966" s="82" t="s">
        <v>108</v>
      </c>
      <c r="I966" s="79" t="str">
        <f>IF('New GL Gauge'!$H$3&lt;2024, "Finance (Inc. Retail)",IF('New GL Gauge'!$H$3&lt;2025,"Finance, Retail and IT","Commercial and Business Growth (Inc. Retail)"))</f>
        <v>Commercial and Business Growth (Inc. Retail)</v>
      </c>
      <c r="J966" s="79" t="str">
        <f>IF('New GL Gauge'!$H$3&lt;2024, "Finance (Inc. Retail)",IF('New GL Gauge'!$H$3&lt;2025,"Finance, Retail and IT","Commercial and Business Growth (Inc. Retail)"))</f>
        <v>Commercial and Business Growth (Inc. Retail)</v>
      </c>
      <c r="K966" s="79" t="str">
        <f>IF('New GL Gauge'!$H$3&lt;2024, "Finance (Inc. Retail)",IF('New GL Gauge'!$H$3&lt;2025,"Retail","Commercial and Business Growth (Inc. Retail)"))</f>
        <v>Commercial and Business Growth (Inc. Retail)</v>
      </c>
      <c r="L966" s="79" t="str">
        <f>IF('New GL Gauge'!$H$3&lt;2024, "Finance (Inc. Retail)",IF('New GL Gauge'!$H$3&lt;2025,"Retail","Commercial and Business Growth (Inc. Retail)"))</f>
        <v>Commercial and Business Growth (Inc. Retail)</v>
      </c>
      <c r="M966" s="2" t="s">
        <v>3</v>
      </c>
      <c r="N966" s="2">
        <v>5</v>
      </c>
      <c r="O966" s="6">
        <f t="shared" si="262"/>
        <v>2</v>
      </c>
      <c r="P966" s="2">
        <v>2</v>
      </c>
      <c r="Q966" s="2">
        <v>0</v>
      </c>
      <c r="R966" s="2">
        <v>0</v>
      </c>
      <c r="S966" s="2">
        <v>0</v>
      </c>
      <c r="T966" s="2">
        <v>0</v>
      </c>
      <c r="U966" s="2">
        <f t="shared" si="264"/>
        <v>2</v>
      </c>
      <c r="V966" s="2">
        <f t="shared" si="265"/>
        <v>0</v>
      </c>
      <c r="W966" s="2">
        <f t="shared" si="266"/>
        <v>0</v>
      </c>
      <c r="Y966" s="5"/>
      <c r="Z966" s="6">
        <f t="shared" si="263"/>
        <v>20</v>
      </c>
      <c r="AA966" s="2">
        <v>12</v>
      </c>
      <c r="AB966" s="2">
        <v>3</v>
      </c>
      <c r="AC966" s="2">
        <v>3</v>
      </c>
      <c r="AD966" s="2">
        <v>1</v>
      </c>
      <c r="AE966" s="2">
        <v>1</v>
      </c>
      <c r="AF966" s="2">
        <f t="shared" si="267"/>
        <v>15</v>
      </c>
      <c r="AG966" s="2">
        <f t="shared" si="268"/>
        <v>3</v>
      </c>
      <c r="AH966" s="2">
        <f t="shared" si="269"/>
        <v>2</v>
      </c>
      <c r="AJ966" s="5"/>
      <c r="AK966" s="2">
        <f t="shared" si="258"/>
        <v>32</v>
      </c>
      <c r="AL966" s="2">
        <v>11</v>
      </c>
      <c r="AM966" s="2">
        <v>12</v>
      </c>
      <c r="AN966" s="2">
        <v>8</v>
      </c>
      <c r="AO966" s="2">
        <v>0</v>
      </c>
      <c r="AP966" s="2">
        <v>1</v>
      </c>
      <c r="AQ966" s="2">
        <f t="shared" si="259"/>
        <v>23</v>
      </c>
      <c r="AR966" s="2">
        <f t="shared" si="260"/>
        <v>8</v>
      </c>
      <c r="AS966" s="2">
        <f t="shared" si="261"/>
        <v>1</v>
      </c>
      <c r="AV966" s="6">
        <f t="shared" si="270"/>
        <v>23</v>
      </c>
      <c r="AW966" s="2">
        <v>11</v>
      </c>
      <c r="AX966" s="2">
        <v>7</v>
      </c>
      <c r="AY966" s="2">
        <v>4</v>
      </c>
      <c r="AZ966" s="2">
        <v>0</v>
      </c>
      <c r="BA966" s="2">
        <v>1</v>
      </c>
      <c r="BB966" s="2">
        <f t="shared" si="271"/>
        <v>18</v>
      </c>
      <c r="BC966" s="2">
        <f t="shared" si="272"/>
        <v>4</v>
      </c>
      <c r="BD966" s="2">
        <f t="shared" si="273"/>
        <v>1</v>
      </c>
      <c r="BF966" s="5"/>
    </row>
    <row r="967" spans="7:58" x14ac:dyDescent="0.35">
      <c r="G967" s="79" t="s">
        <v>3</v>
      </c>
      <c r="H967" s="82" t="s">
        <v>108</v>
      </c>
      <c r="I967" s="79" t="str">
        <f>IF('New GL Gauge'!$H$3&lt;2024, "Finance (Inc. Retail)",IF('New GL Gauge'!$H$3&lt;2025,"Finance, Retail and IT","Commercial and Business Growth (Inc. Retail)"))</f>
        <v>Commercial and Business Growth (Inc. Retail)</v>
      </c>
      <c r="J967" s="79" t="str">
        <f>IF('New GL Gauge'!$H$3&lt;2024, "Finance (Inc. Retail)",IF('New GL Gauge'!$H$3&lt;2025,"Finance, Retail and IT","Commercial and Business Growth (Inc. Retail)"))</f>
        <v>Commercial and Business Growth (Inc. Retail)</v>
      </c>
      <c r="K967" s="79" t="str">
        <f>IF('New GL Gauge'!$H$3&lt;2024, "Finance (Inc. Retail)",IF('New GL Gauge'!$H$3&lt;2025,"Retail","Commercial and Business Growth (Inc. Retail)"))</f>
        <v>Commercial and Business Growth (Inc. Retail)</v>
      </c>
      <c r="L967" s="79" t="str">
        <f>IF('New GL Gauge'!$H$3&lt;2024, "Finance (Inc. Retail)",IF('New GL Gauge'!$H$3&lt;2025,"Retail","Commercial and Business Growth (Inc. Retail)"))</f>
        <v>Commercial and Business Growth (Inc. Retail)</v>
      </c>
      <c r="M967" s="2" t="s">
        <v>3</v>
      </c>
      <c r="N967" s="2">
        <v>6</v>
      </c>
      <c r="O967" s="6">
        <f t="shared" si="262"/>
        <v>2</v>
      </c>
      <c r="P967" s="2">
        <v>0</v>
      </c>
      <c r="Q967" s="2">
        <v>2</v>
      </c>
      <c r="R967" s="2">
        <v>0</v>
      </c>
      <c r="S967" s="2">
        <v>0</v>
      </c>
      <c r="T967" s="2">
        <v>0</v>
      </c>
      <c r="U967" s="2">
        <f t="shared" si="264"/>
        <v>2</v>
      </c>
      <c r="V967" s="2">
        <f t="shared" si="265"/>
        <v>0</v>
      </c>
      <c r="W967" s="2">
        <f t="shared" si="266"/>
        <v>0</v>
      </c>
      <c r="Y967" s="5"/>
      <c r="Z967" s="6">
        <f t="shared" si="263"/>
        <v>20</v>
      </c>
      <c r="AA967" s="2">
        <v>7</v>
      </c>
      <c r="AB967" s="2">
        <v>3</v>
      </c>
      <c r="AC967" s="2">
        <v>3</v>
      </c>
      <c r="AD967" s="2">
        <v>4</v>
      </c>
      <c r="AE967" s="2">
        <v>3</v>
      </c>
      <c r="AF967" s="2">
        <f t="shared" si="267"/>
        <v>10</v>
      </c>
      <c r="AG967" s="2">
        <f t="shared" si="268"/>
        <v>3</v>
      </c>
      <c r="AH967" s="2">
        <f t="shared" si="269"/>
        <v>7</v>
      </c>
      <c r="AJ967" s="5"/>
      <c r="AK967" s="2">
        <f t="shared" si="258"/>
        <v>32</v>
      </c>
      <c r="AL967" s="2">
        <v>13</v>
      </c>
      <c r="AM967" s="2">
        <v>8</v>
      </c>
      <c r="AN967" s="2">
        <v>7</v>
      </c>
      <c r="AO967" s="2">
        <v>3</v>
      </c>
      <c r="AP967" s="2">
        <v>1</v>
      </c>
      <c r="AQ967" s="2">
        <f t="shared" si="259"/>
        <v>21</v>
      </c>
      <c r="AR967" s="2">
        <f t="shared" si="260"/>
        <v>7</v>
      </c>
      <c r="AS967" s="2">
        <f t="shared" si="261"/>
        <v>4</v>
      </c>
      <c r="AV967" s="6">
        <f t="shared" si="270"/>
        <v>23</v>
      </c>
      <c r="AW967" s="2">
        <v>5</v>
      </c>
      <c r="AX967" s="2">
        <v>6</v>
      </c>
      <c r="AY967" s="2">
        <v>7</v>
      </c>
      <c r="AZ967" s="2">
        <v>3</v>
      </c>
      <c r="BA967" s="2">
        <v>2</v>
      </c>
      <c r="BB967" s="2">
        <f t="shared" si="271"/>
        <v>11</v>
      </c>
      <c r="BC967" s="2">
        <f t="shared" si="272"/>
        <v>7</v>
      </c>
      <c r="BD967" s="2">
        <f t="shared" si="273"/>
        <v>5</v>
      </c>
      <c r="BF967" s="5"/>
    </row>
    <row r="968" spans="7:58" x14ac:dyDescent="0.35">
      <c r="G968" s="79" t="s">
        <v>3</v>
      </c>
      <c r="H968" s="82" t="s">
        <v>108</v>
      </c>
      <c r="I968" s="79" t="str">
        <f>IF('New GL Gauge'!$H$3&lt;2024, "Finance (Inc. Retail)",IF('New GL Gauge'!$H$3&lt;2025,"Finance, Retail and IT","Commercial and Business Growth (Inc. Retail)"))</f>
        <v>Commercial and Business Growth (Inc. Retail)</v>
      </c>
      <c r="J968" s="79" t="str">
        <f>IF('New GL Gauge'!$H$3&lt;2024, "Finance (Inc. Retail)",IF('New GL Gauge'!$H$3&lt;2025,"Finance, Retail and IT","Commercial and Business Growth (Inc. Retail)"))</f>
        <v>Commercial and Business Growth (Inc. Retail)</v>
      </c>
      <c r="K968" s="79" t="str">
        <f>IF('New GL Gauge'!$H$3&lt;2024, "Finance (Inc. Retail)",IF('New GL Gauge'!$H$3&lt;2025,"Retail","Commercial and Business Growth (Inc. Retail)"))</f>
        <v>Commercial and Business Growth (Inc. Retail)</v>
      </c>
      <c r="L968" s="79" t="str">
        <f>IF('New GL Gauge'!$H$3&lt;2024, "Finance (Inc. Retail)",IF('New GL Gauge'!$H$3&lt;2025,"Retail","Commercial and Business Growth (Inc. Retail)"))</f>
        <v>Commercial and Business Growth (Inc. Retail)</v>
      </c>
      <c r="M968" s="2" t="s">
        <v>3</v>
      </c>
      <c r="N968" s="2">
        <v>7</v>
      </c>
      <c r="O968" s="6">
        <f t="shared" si="262"/>
        <v>2</v>
      </c>
      <c r="P968" s="2">
        <v>1</v>
      </c>
      <c r="Q968" s="2">
        <v>1</v>
      </c>
      <c r="R968" s="2">
        <v>0</v>
      </c>
      <c r="S968" s="2">
        <v>0</v>
      </c>
      <c r="T968" s="2">
        <v>0</v>
      </c>
      <c r="U968" s="2">
        <f t="shared" si="264"/>
        <v>2</v>
      </c>
      <c r="V968" s="2">
        <f t="shared" si="265"/>
        <v>0</v>
      </c>
      <c r="W968" s="2">
        <f t="shared" si="266"/>
        <v>0</v>
      </c>
      <c r="Y968" s="5"/>
      <c r="Z968" s="6">
        <f t="shared" si="263"/>
        <v>20</v>
      </c>
      <c r="AA968" s="2">
        <v>10</v>
      </c>
      <c r="AB968" s="2">
        <v>2</v>
      </c>
      <c r="AC968" s="2">
        <v>2</v>
      </c>
      <c r="AD968" s="2">
        <v>3</v>
      </c>
      <c r="AE968" s="2">
        <v>3</v>
      </c>
      <c r="AF968" s="2">
        <f t="shared" si="267"/>
        <v>12</v>
      </c>
      <c r="AG968" s="2">
        <f t="shared" si="268"/>
        <v>2</v>
      </c>
      <c r="AH968" s="2">
        <f t="shared" si="269"/>
        <v>6</v>
      </c>
      <c r="AJ968" s="5"/>
      <c r="AK968" s="2">
        <f t="shared" si="258"/>
        <v>32</v>
      </c>
      <c r="AL968" s="2">
        <v>20</v>
      </c>
      <c r="AM968" s="2">
        <v>0</v>
      </c>
      <c r="AN968" s="2">
        <v>6</v>
      </c>
      <c r="AO968" s="2">
        <v>2</v>
      </c>
      <c r="AP968" s="2">
        <v>4</v>
      </c>
      <c r="AQ968" s="2">
        <f t="shared" si="259"/>
        <v>20</v>
      </c>
      <c r="AR968" s="2">
        <f t="shared" si="260"/>
        <v>6</v>
      </c>
      <c r="AS968" s="2">
        <f t="shared" si="261"/>
        <v>6</v>
      </c>
      <c r="AV968" s="6">
        <f t="shared" si="270"/>
        <v>23</v>
      </c>
      <c r="AW968" s="2">
        <v>14</v>
      </c>
      <c r="AX968" s="2">
        <v>5</v>
      </c>
      <c r="AY968" s="2">
        <v>3</v>
      </c>
      <c r="AZ968" s="2">
        <v>0</v>
      </c>
      <c r="BA968" s="2">
        <v>1</v>
      </c>
      <c r="BB968" s="2">
        <f t="shared" si="271"/>
        <v>19</v>
      </c>
      <c r="BC968" s="2">
        <f t="shared" si="272"/>
        <v>3</v>
      </c>
      <c r="BD968" s="2">
        <f t="shared" si="273"/>
        <v>1</v>
      </c>
      <c r="BF968" s="5"/>
    </row>
    <row r="969" spans="7:58" x14ac:dyDescent="0.35">
      <c r="G969" s="79" t="s">
        <v>3</v>
      </c>
      <c r="H969" s="82" t="s">
        <v>108</v>
      </c>
      <c r="I969" s="79" t="str">
        <f>IF('New GL Gauge'!$H$3&lt;2024, "Finance (Inc. Retail)",IF('New GL Gauge'!$H$3&lt;2025,"Finance, Retail and IT","Commercial and Business Growth (Inc. Retail)"))</f>
        <v>Commercial and Business Growth (Inc. Retail)</v>
      </c>
      <c r="J969" s="79" t="str">
        <f>IF('New GL Gauge'!$H$3&lt;2024, "Finance (Inc. Retail)",IF('New GL Gauge'!$H$3&lt;2025,"Finance, Retail and IT","Commercial and Business Growth (Inc. Retail)"))</f>
        <v>Commercial and Business Growth (Inc. Retail)</v>
      </c>
      <c r="K969" s="79" t="str">
        <f>IF('New GL Gauge'!$H$3&lt;2024, "Finance (Inc. Retail)",IF('New GL Gauge'!$H$3&lt;2025,"Retail","Commercial and Business Growth (Inc. Retail)"))</f>
        <v>Commercial and Business Growth (Inc. Retail)</v>
      </c>
      <c r="L969" s="79" t="str">
        <f>IF('New GL Gauge'!$H$3&lt;2024, "Finance (Inc. Retail)",IF('New GL Gauge'!$H$3&lt;2025,"Retail","Commercial and Business Growth (Inc. Retail)"))</f>
        <v>Commercial and Business Growth (Inc. Retail)</v>
      </c>
      <c r="M969" s="2" t="s">
        <v>3</v>
      </c>
      <c r="N969" s="2">
        <v>8</v>
      </c>
      <c r="O969" s="6">
        <f t="shared" si="262"/>
        <v>2</v>
      </c>
      <c r="P969" s="2">
        <v>1</v>
      </c>
      <c r="Q969" s="2">
        <v>0</v>
      </c>
      <c r="R969" s="2">
        <v>0</v>
      </c>
      <c r="S969" s="2">
        <v>1</v>
      </c>
      <c r="T969" s="2">
        <v>0</v>
      </c>
      <c r="U969" s="2">
        <f t="shared" si="264"/>
        <v>1</v>
      </c>
      <c r="V969" s="2">
        <f t="shared" si="265"/>
        <v>0</v>
      </c>
      <c r="W969" s="2">
        <f t="shared" si="266"/>
        <v>1</v>
      </c>
      <c r="Y969" s="5"/>
      <c r="Z969" s="6">
        <f t="shared" si="263"/>
        <v>20</v>
      </c>
      <c r="AA969" s="2">
        <v>2</v>
      </c>
      <c r="AB969" s="2">
        <v>4</v>
      </c>
      <c r="AC969" s="2">
        <v>6</v>
      </c>
      <c r="AD969" s="2">
        <v>4</v>
      </c>
      <c r="AE969" s="2">
        <v>4</v>
      </c>
      <c r="AF969" s="2">
        <f t="shared" si="267"/>
        <v>6</v>
      </c>
      <c r="AG969" s="2">
        <f t="shared" si="268"/>
        <v>6</v>
      </c>
      <c r="AH969" s="2">
        <f t="shared" si="269"/>
        <v>8</v>
      </c>
      <c r="AJ969" s="5"/>
      <c r="AK969" s="2">
        <f t="shared" si="258"/>
        <v>32</v>
      </c>
      <c r="AL969" s="2">
        <v>3</v>
      </c>
      <c r="AM969" s="2">
        <v>12</v>
      </c>
      <c r="AN969" s="2">
        <v>8</v>
      </c>
      <c r="AO969" s="2">
        <v>6</v>
      </c>
      <c r="AP969" s="2">
        <v>3</v>
      </c>
      <c r="AQ969" s="2">
        <f t="shared" si="259"/>
        <v>15</v>
      </c>
      <c r="AR969" s="2">
        <f t="shared" si="260"/>
        <v>8</v>
      </c>
      <c r="AS969" s="2">
        <f t="shared" si="261"/>
        <v>9</v>
      </c>
      <c r="AV969" s="6">
        <f t="shared" si="270"/>
        <v>23</v>
      </c>
      <c r="AW969" s="2">
        <v>5</v>
      </c>
      <c r="AX969" s="2">
        <v>3</v>
      </c>
      <c r="AY969" s="2">
        <v>4</v>
      </c>
      <c r="AZ969" s="2">
        <v>7</v>
      </c>
      <c r="BA969" s="2">
        <v>4</v>
      </c>
      <c r="BB969" s="2">
        <f t="shared" si="271"/>
        <v>8</v>
      </c>
      <c r="BC969" s="2">
        <f t="shared" si="272"/>
        <v>4</v>
      </c>
      <c r="BD969" s="2">
        <f t="shared" si="273"/>
        <v>11</v>
      </c>
      <c r="BF969" s="5"/>
    </row>
    <row r="970" spans="7:58" x14ac:dyDescent="0.35">
      <c r="G970" s="79" t="s">
        <v>3</v>
      </c>
      <c r="H970" s="82" t="s">
        <v>108</v>
      </c>
      <c r="I970" s="79" t="str">
        <f>IF('New GL Gauge'!$H$3&lt;2024, "Finance (Inc. Retail)",IF('New GL Gauge'!$H$3&lt;2025,"Finance, Retail and IT","Commercial and Business Growth (Inc. Retail)"))</f>
        <v>Commercial and Business Growth (Inc. Retail)</v>
      </c>
      <c r="J970" s="79" t="str">
        <f>IF('New GL Gauge'!$H$3&lt;2024, "Finance (Inc. Retail)",IF('New GL Gauge'!$H$3&lt;2025,"Finance, Retail and IT","Commercial and Business Growth (Inc. Retail)"))</f>
        <v>Commercial and Business Growth (Inc. Retail)</v>
      </c>
      <c r="K970" s="79" t="str">
        <f>IF('New GL Gauge'!$H$3&lt;2024, "Finance (Inc. Retail)",IF('New GL Gauge'!$H$3&lt;2025,"Retail","Commercial and Business Growth (Inc. Retail)"))</f>
        <v>Commercial and Business Growth (Inc. Retail)</v>
      </c>
      <c r="L970" s="79" t="str">
        <f>IF('New GL Gauge'!$H$3&lt;2024, "Finance (Inc. Retail)",IF('New GL Gauge'!$H$3&lt;2025,"Retail","Commercial and Business Growth (Inc. Retail)"))</f>
        <v>Commercial and Business Growth (Inc. Retail)</v>
      </c>
      <c r="M970" s="2" t="s">
        <v>3</v>
      </c>
      <c r="N970" s="2">
        <v>9</v>
      </c>
      <c r="O970" s="6">
        <f t="shared" si="262"/>
        <v>2</v>
      </c>
      <c r="P970" s="2">
        <v>0</v>
      </c>
      <c r="Q970" s="2">
        <v>0</v>
      </c>
      <c r="R970" s="2">
        <v>1</v>
      </c>
      <c r="S970" s="2">
        <v>1</v>
      </c>
      <c r="T970" s="2">
        <v>0</v>
      </c>
      <c r="U970" s="2">
        <f t="shared" si="264"/>
        <v>0</v>
      </c>
      <c r="V970" s="2">
        <f t="shared" si="265"/>
        <v>1</v>
      </c>
      <c r="W970" s="2">
        <f t="shared" si="266"/>
        <v>1</v>
      </c>
      <c r="Y970" s="5"/>
      <c r="Z970" s="6">
        <f t="shared" si="263"/>
        <v>20</v>
      </c>
      <c r="AA970" s="2">
        <v>2</v>
      </c>
      <c r="AB970" s="2">
        <v>3</v>
      </c>
      <c r="AC970" s="2">
        <v>5</v>
      </c>
      <c r="AD970" s="2">
        <v>4</v>
      </c>
      <c r="AE970" s="2">
        <v>6</v>
      </c>
      <c r="AF970" s="2">
        <f t="shared" si="267"/>
        <v>5</v>
      </c>
      <c r="AG970" s="2">
        <f t="shared" si="268"/>
        <v>5</v>
      </c>
      <c r="AH970" s="2">
        <f t="shared" si="269"/>
        <v>10</v>
      </c>
      <c r="AJ970" s="5"/>
      <c r="AK970" s="2">
        <f t="shared" si="258"/>
        <v>32</v>
      </c>
      <c r="AL970" s="2">
        <v>2</v>
      </c>
      <c r="AM970" s="2">
        <v>5</v>
      </c>
      <c r="AN970" s="2">
        <v>11</v>
      </c>
      <c r="AO970" s="2">
        <v>8</v>
      </c>
      <c r="AP970" s="2">
        <v>6</v>
      </c>
      <c r="AQ970" s="2">
        <f t="shared" si="259"/>
        <v>7</v>
      </c>
      <c r="AR970" s="2">
        <f t="shared" si="260"/>
        <v>11</v>
      </c>
      <c r="AS970" s="2">
        <f t="shared" si="261"/>
        <v>14</v>
      </c>
      <c r="AV970" s="6">
        <f t="shared" si="270"/>
        <v>23</v>
      </c>
      <c r="AW970" s="2">
        <v>1</v>
      </c>
      <c r="AX970" s="2">
        <v>5</v>
      </c>
      <c r="AY970" s="2">
        <v>2</v>
      </c>
      <c r="AZ970" s="2">
        <v>6</v>
      </c>
      <c r="BA970" s="2">
        <v>9</v>
      </c>
      <c r="BB970" s="2">
        <f t="shared" si="271"/>
        <v>6</v>
      </c>
      <c r="BC970" s="2">
        <f t="shared" si="272"/>
        <v>2</v>
      </c>
      <c r="BD970" s="2">
        <f t="shared" si="273"/>
        <v>15</v>
      </c>
      <c r="BF970" s="5"/>
    </row>
    <row r="971" spans="7:58" x14ac:dyDescent="0.35">
      <c r="G971" s="79" t="s">
        <v>3</v>
      </c>
      <c r="H971" s="82" t="s">
        <v>108</v>
      </c>
      <c r="I971" s="79" t="str">
        <f>IF('New GL Gauge'!$H$3&lt;2024, "Finance (Inc. Retail)",IF('New GL Gauge'!$H$3&lt;2025,"Finance, Retail and IT","Commercial and Business Growth (Inc. Retail)"))</f>
        <v>Commercial and Business Growth (Inc. Retail)</v>
      </c>
      <c r="J971" s="79" t="str">
        <f>IF('New GL Gauge'!$H$3&lt;2024, "Finance (Inc. Retail)",IF('New GL Gauge'!$H$3&lt;2025,"Finance, Retail and IT","Commercial and Business Growth (Inc. Retail)"))</f>
        <v>Commercial and Business Growth (Inc. Retail)</v>
      </c>
      <c r="K971" s="79" t="str">
        <f>IF('New GL Gauge'!$H$3&lt;2024, "Finance (Inc. Retail)",IF('New GL Gauge'!$H$3&lt;2025,"Retail","Commercial and Business Growth (Inc. Retail)"))</f>
        <v>Commercial and Business Growth (Inc. Retail)</v>
      </c>
      <c r="L971" s="79" t="str">
        <f>IF('New GL Gauge'!$H$3&lt;2024, "Finance (Inc. Retail)",IF('New GL Gauge'!$H$3&lt;2025,"Retail","Commercial and Business Growth (Inc. Retail)"))</f>
        <v>Commercial and Business Growth (Inc. Retail)</v>
      </c>
      <c r="M971" s="2" t="s">
        <v>67</v>
      </c>
      <c r="N971" s="2">
        <v>10</v>
      </c>
      <c r="O971" s="6">
        <f t="shared" si="262"/>
        <v>2</v>
      </c>
      <c r="P971" s="2">
        <v>2</v>
      </c>
      <c r="Q971" s="2">
        <v>0</v>
      </c>
      <c r="R971" s="2">
        <v>0</v>
      </c>
      <c r="S971" s="2">
        <v>0</v>
      </c>
      <c r="T971" s="2">
        <v>0</v>
      </c>
      <c r="U971" s="2">
        <f t="shared" si="264"/>
        <v>2</v>
      </c>
      <c r="V971" s="2">
        <f t="shared" si="265"/>
        <v>0</v>
      </c>
      <c r="W971" s="2">
        <f t="shared" si="266"/>
        <v>0</v>
      </c>
      <c r="Y971" s="5"/>
      <c r="Z971" s="6">
        <f t="shared" si="263"/>
        <v>20</v>
      </c>
      <c r="AA971" s="2">
        <v>13</v>
      </c>
      <c r="AB971" s="2">
        <v>3</v>
      </c>
      <c r="AC971" s="2">
        <v>3</v>
      </c>
      <c r="AD971" s="2">
        <v>1</v>
      </c>
      <c r="AE971" s="2">
        <v>0</v>
      </c>
      <c r="AF971" s="2">
        <f t="shared" si="267"/>
        <v>16</v>
      </c>
      <c r="AG971" s="2">
        <f t="shared" si="268"/>
        <v>3</v>
      </c>
      <c r="AH971" s="2">
        <f t="shared" si="269"/>
        <v>1</v>
      </c>
      <c r="AJ971" s="5"/>
      <c r="AK971" s="2">
        <f t="shared" si="258"/>
        <v>32</v>
      </c>
      <c r="AL971" s="2">
        <v>22</v>
      </c>
      <c r="AM971" s="2">
        <v>9</v>
      </c>
      <c r="AN971" s="2">
        <v>1</v>
      </c>
      <c r="AO971" s="2">
        <v>0</v>
      </c>
      <c r="AP971" s="2">
        <v>0</v>
      </c>
      <c r="AQ971" s="2">
        <f t="shared" si="259"/>
        <v>31</v>
      </c>
      <c r="AR971" s="2">
        <f t="shared" si="260"/>
        <v>1</v>
      </c>
      <c r="AS971" s="2">
        <f t="shared" si="261"/>
        <v>0</v>
      </c>
      <c r="AV971" s="6">
        <f t="shared" si="270"/>
        <v>23</v>
      </c>
      <c r="AW971" s="2">
        <v>16</v>
      </c>
      <c r="AX971" s="2">
        <v>3</v>
      </c>
      <c r="AY971" s="2">
        <v>4</v>
      </c>
      <c r="AZ971" s="2">
        <v>0</v>
      </c>
      <c r="BA971" s="2">
        <v>0</v>
      </c>
      <c r="BB971" s="2">
        <f t="shared" si="271"/>
        <v>19</v>
      </c>
      <c r="BC971" s="2">
        <f t="shared" si="272"/>
        <v>4</v>
      </c>
      <c r="BD971" s="2">
        <f t="shared" si="273"/>
        <v>0</v>
      </c>
      <c r="BF971" s="5"/>
    </row>
    <row r="972" spans="7:58" x14ac:dyDescent="0.35">
      <c r="G972" s="79" t="s">
        <v>3</v>
      </c>
      <c r="H972" s="82" t="s">
        <v>108</v>
      </c>
      <c r="I972" s="79" t="str">
        <f>IF('New GL Gauge'!$H$3&lt;2024, "Finance (Inc. Retail)",IF('New GL Gauge'!$H$3&lt;2025,"Finance, Retail and IT","Commercial and Business Growth (Inc. Retail)"))</f>
        <v>Commercial and Business Growth (Inc. Retail)</v>
      </c>
      <c r="J972" s="79" t="str">
        <f>IF('New GL Gauge'!$H$3&lt;2024, "Finance (Inc. Retail)",IF('New GL Gauge'!$H$3&lt;2025,"Finance, Retail and IT","Commercial and Business Growth (Inc. Retail)"))</f>
        <v>Commercial and Business Growth (Inc. Retail)</v>
      </c>
      <c r="K972" s="79" t="str">
        <f>IF('New GL Gauge'!$H$3&lt;2024, "Finance (Inc. Retail)",IF('New GL Gauge'!$H$3&lt;2025,"Retail","Commercial and Business Growth (Inc. Retail)"))</f>
        <v>Commercial and Business Growth (Inc. Retail)</v>
      </c>
      <c r="L972" s="79" t="str">
        <f>IF('New GL Gauge'!$H$3&lt;2024, "Finance (Inc. Retail)",IF('New GL Gauge'!$H$3&lt;2025,"Retail","Commercial and Business Growth (Inc. Retail)"))</f>
        <v>Commercial and Business Growth (Inc. Retail)</v>
      </c>
      <c r="M972" s="2" t="s">
        <v>67</v>
      </c>
      <c r="N972" s="2">
        <v>11</v>
      </c>
      <c r="O972" s="6">
        <f t="shared" si="262"/>
        <v>2</v>
      </c>
      <c r="P972" s="2">
        <v>1</v>
      </c>
      <c r="Q972" s="2">
        <v>0</v>
      </c>
      <c r="R972" s="2">
        <v>1</v>
      </c>
      <c r="S972" s="2">
        <v>0</v>
      </c>
      <c r="T972" s="2">
        <v>0</v>
      </c>
      <c r="U972" s="2">
        <f t="shared" si="264"/>
        <v>1</v>
      </c>
      <c r="V972" s="2">
        <f t="shared" si="265"/>
        <v>1</v>
      </c>
      <c r="W972" s="2">
        <f t="shared" si="266"/>
        <v>0</v>
      </c>
      <c r="Y972" s="5"/>
      <c r="Z972" s="6">
        <f t="shared" si="263"/>
        <v>20</v>
      </c>
      <c r="AA972" s="2">
        <v>4</v>
      </c>
      <c r="AB972" s="2">
        <v>7</v>
      </c>
      <c r="AC972" s="2">
        <v>1</v>
      </c>
      <c r="AD972" s="2">
        <v>5</v>
      </c>
      <c r="AE972" s="2">
        <v>3</v>
      </c>
      <c r="AF972" s="2">
        <f t="shared" si="267"/>
        <v>11</v>
      </c>
      <c r="AG972" s="2">
        <f t="shared" si="268"/>
        <v>1</v>
      </c>
      <c r="AH972" s="2">
        <f t="shared" si="269"/>
        <v>8</v>
      </c>
      <c r="AJ972" s="5"/>
      <c r="AK972" s="2">
        <f t="shared" si="258"/>
        <v>32</v>
      </c>
      <c r="AL972" s="2">
        <v>15</v>
      </c>
      <c r="AM972" s="2">
        <v>10</v>
      </c>
      <c r="AN972" s="2">
        <v>5</v>
      </c>
      <c r="AO972" s="2">
        <v>0</v>
      </c>
      <c r="AP972" s="2">
        <v>2</v>
      </c>
      <c r="AQ972" s="2">
        <f t="shared" si="259"/>
        <v>25</v>
      </c>
      <c r="AR972" s="2">
        <f t="shared" si="260"/>
        <v>5</v>
      </c>
      <c r="AS972" s="2">
        <f t="shared" si="261"/>
        <v>2</v>
      </c>
      <c r="AV972" s="6">
        <f t="shared" si="270"/>
        <v>23</v>
      </c>
      <c r="AW972" s="2">
        <v>4</v>
      </c>
      <c r="AX972" s="2">
        <v>7</v>
      </c>
      <c r="AY972" s="2">
        <v>9</v>
      </c>
      <c r="AZ972" s="2">
        <v>2</v>
      </c>
      <c r="BA972" s="2">
        <v>1</v>
      </c>
      <c r="BB972" s="2">
        <f t="shared" si="271"/>
        <v>11</v>
      </c>
      <c r="BC972" s="2">
        <f t="shared" si="272"/>
        <v>9</v>
      </c>
      <c r="BD972" s="2">
        <f t="shared" si="273"/>
        <v>3</v>
      </c>
      <c r="BF972" s="5"/>
    </row>
    <row r="973" spans="7:58" x14ac:dyDescent="0.35">
      <c r="G973" s="79" t="s">
        <v>3</v>
      </c>
      <c r="H973" s="82" t="s">
        <v>108</v>
      </c>
      <c r="I973" s="79" t="str">
        <f>IF('New GL Gauge'!$H$3&lt;2024, "Finance (Inc. Retail)",IF('New GL Gauge'!$H$3&lt;2025,"Finance, Retail and IT","Commercial and Business Growth (Inc. Retail)"))</f>
        <v>Commercial and Business Growth (Inc. Retail)</v>
      </c>
      <c r="J973" s="79" t="str">
        <f>IF('New GL Gauge'!$H$3&lt;2024, "Finance (Inc. Retail)",IF('New GL Gauge'!$H$3&lt;2025,"Finance, Retail and IT","Commercial and Business Growth (Inc. Retail)"))</f>
        <v>Commercial and Business Growth (Inc. Retail)</v>
      </c>
      <c r="K973" s="79" t="str">
        <f>IF('New GL Gauge'!$H$3&lt;2024, "Finance (Inc. Retail)",IF('New GL Gauge'!$H$3&lt;2025,"Retail","Commercial and Business Growth (Inc. Retail)"))</f>
        <v>Commercial and Business Growth (Inc. Retail)</v>
      </c>
      <c r="L973" s="79" t="str">
        <f>IF('New GL Gauge'!$H$3&lt;2024, "Finance (Inc. Retail)",IF('New GL Gauge'!$H$3&lt;2025,"Retail","Commercial and Business Growth (Inc. Retail)"))</f>
        <v>Commercial and Business Growth (Inc. Retail)</v>
      </c>
      <c r="M973" s="2" t="s">
        <v>67</v>
      </c>
      <c r="N973" s="2">
        <v>12</v>
      </c>
      <c r="O973" s="6">
        <f t="shared" si="262"/>
        <v>2</v>
      </c>
      <c r="P973" s="2">
        <v>0</v>
      </c>
      <c r="Q973" s="2">
        <v>1</v>
      </c>
      <c r="R973" s="2">
        <v>1</v>
      </c>
      <c r="S973" s="2">
        <v>0</v>
      </c>
      <c r="T973" s="2">
        <v>0</v>
      </c>
      <c r="U973" s="2">
        <f t="shared" si="264"/>
        <v>1</v>
      </c>
      <c r="V973" s="2">
        <f t="shared" si="265"/>
        <v>1</v>
      </c>
      <c r="W973" s="2">
        <f t="shared" si="266"/>
        <v>0</v>
      </c>
      <c r="Y973" s="5"/>
      <c r="Z973" s="6">
        <f t="shared" si="263"/>
        <v>20</v>
      </c>
      <c r="AA973" s="2">
        <v>7</v>
      </c>
      <c r="AB973" s="2">
        <v>2</v>
      </c>
      <c r="AC973" s="2">
        <v>5</v>
      </c>
      <c r="AD973" s="2">
        <v>5</v>
      </c>
      <c r="AE973" s="2">
        <v>1</v>
      </c>
      <c r="AF973" s="2">
        <f t="shared" si="267"/>
        <v>9</v>
      </c>
      <c r="AG973" s="2">
        <f t="shared" si="268"/>
        <v>5</v>
      </c>
      <c r="AH973" s="2">
        <f t="shared" si="269"/>
        <v>6</v>
      </c>
      <c r="AJ973" s="5"/>
      <c r="AK973" s="2">
        <f t="shared" si="258"/>
        <v>32</v>
      </c>
      <c r="AL973" s="2">
        <v>15</v>
      </c>
      <c r="AM973" s="2">
        <v>12</v>
      </c>
      <c r="AN973" s="2">
        <v>2</v>
      </c>
      <c r="AO973" s="2">
        <v>2</v>
      </c>
      <c r="AP973" s="2">
        <v>1</v>
      </c>
      <c r="AQ973" s="2">
        <f t="shared" si="259"/>
        <v>27</v>
      </c>
      <c r="AR973" s="2">
        <f t="shared" si="260"/>
        <v>2</v>
      </c>
      <c r="AS973" s="2">
        <f t="shared" si="261"/>
        <v>3</v>
      </c>
      <c r="AV973" s="6">
        <f t="shared" si="270"/>
        <v>23</v>
      </c>
      <c r="AW973" s="2">
        <v>5</v>
      </c>
      <c r="AX973" s="2">
        <v>10</v>
      </c>
      <c r="AY973" s="2">
        <v>7</v>
      </c>
      <c r="AZ973" s="2">
        <v>1</v>
      </c>
      <c r="BA973" s="2">
        <v>0</v>
      </c>
      <c r="BB973" s="2">
        <f t="shared" si="271"/>
        <v>15</v>
      </c>
      <c r="BC973" s="2">
        <f t="shared" si="272"/>
        <v>7</v>
      </c>
      <c r="BD973" s="2">
        <f t="shared" si="273"/>
        <v>1</v>
      </c>
      <c r="BF973" s="5"/>
    </row>
    <row r="974" spans="7:58" x14ac:dyDescent="0.35">
      <c r="G974" s="79" t="s">
        <v>3</v>
      </c>
      <c r="H974" s="82" t="s">
        <v>108</v>
      </c>
      <c r="I974" s="79" t="str">
        <f>IF('New GL Gauge'!$H$3&lt;2024, "Finance (Inc. Retail)",IF('New GL Gauge'!$H$3&lt;2025,"Finance, Retail and IT","Commercial and Business Growth (Inc. Retail)"))</f>
        <v>Commercial and Business Growth (Inc. Retail)</v>
      </c>
      <c r="J974" s="79" t="str">
        <f>IF('New GL Gauge'!$H$3&lt;2024, "Finance (Inc. Retail)",IF('New GL Gauge'!$H$3&lt;2025,"Finance, Retail and IT","Commercial and Business Growth (Inc. Retail)"))</f>
        <v>Commercial and Business Growth (Inc. Retail)</v>
      </c>
      <c r="K974" s="79" t="str">
        <f>IF('New GL Gauge'!$H$3&lt;2024, "Finance (Inc. Retail)",IF('New GL Gauge'!$H$3&lt;2025,"Retail","Commercial and Business Growth (Inc. Retail)"))</f>
        <v>Commercial and Business Growth (Inc. Retail)</v>
      </c>
      <c r="L974" s="79" t="str">
        <f>IF('New GL Gauge'!$H$3&lt;2024, "Finance (Inc. Retail)",IF('New GL Gauge'!$H$3&lt;2025,"Retail","Commercial and Business Growth (Inc. Retail)"))</f>
        <v>Commercial and Business Growth (Inc. Retail)</v>
      </c>
      <c r="M974" s="2" t="s">
        <v>67</v>
      </c>
      <c r="N974" s="2">
        <v>13</v>
      </c>
      <c r="O974" s="6">
        <f t="shared" si="262"/>
        <v>2</v>
      </c>
      <c r="P974" s="2">
        <v>0</v>
      </c>
      <c r="Q974" s="2">
        <v>1</v>
      </c>
      <c r="R974" s="2">
        <v>1</v>
      </c>
      <c r="S974" s="2">
        <v>0</v>
      </c>
      <c r="T974" s="2">
        <v>0</v>
      </c>
      <c r="U974" s="2">
        <f t="shared" si="264"/>
        <v>1</v>
      </c>
      <c r="V974" s="2">
        <f t="shared" si="265"/>
        <v>1</v>
      </c>
      <c r="W974" s="2">
        <f t="shared" si="266"/>
        <v>0</v>
      </c>
      <c r="Y974" s="5"/>
      <c r="Z974" s="6">
        <f t="shared" si="263"/>
        <v>20</v>
      </c>
      <c r="AA974" s="2">
        <v>3</v>
      </c>
      <c r="AB974" s="2">
        <v>6</v>
      </c>
      <c r="AC974" s="2">
        <v>5</v>
      </c>
      <c r="AD974" s="2">
        <v>3</v>
      </c>
      <c r="AE974" s="2">
        <v>3</v>
      </c>
      <c r="AF974" s="2">
        <f t="shared" si="267"/>
        <v>9</v>
      </c>
      <c r="AG974" s="2">
        <f t="shared" si="268"/>
        <v>5</v>
      </c>
      <c r="AH974" s="2">
        <f t="shared" si="269"/>
        <v>6</v>
      </c>
      <c r="AJ974" s="5"/>
      <c r="AK974" s="2">
        <f t="shared" si="258"/>
        <v>32</v>
      </c>
      <c r="AL974" s="2">
        <v>12</v>
      </c>
      <c r="AM974" s="2">
        <v>7</v>
      </c>
      <c r="AN974" s="2">
        <v>8</v>
      </c>
      <c r="AO974" s="2">
        <v>3</v>
      </c>
      <c r="AP974" s="2">
        <v>2</v>
      </c>
      <c r="AQ974" s="2">
        <f t="shared" si="259"/>
        <v>19</v>
      </c>
      <c r="AR974" s="2">
        <f t="shared" si="260"/>
        <v>8</v>
      </c>
      <c r="AS974" s="2">
        <f t="shared" si="261"/>
        <v>5</v>
      </c>
      <c r="AV974" s="6">
        <f t="shared" si="270"/>
        <v>23</v>
      </c>
      <c r="AW974" s="2">
        <v>4</v>
      </c>
      <c r="AX974" s="2">
        <v>8</v>
      </c>
      <c r="AY974" s="2">
        <v>4</v>
      </c>
      <c r="AZ974" s="2">
        <v>7</v>
      </c>
      <c r="BA974" s="2">
        <v>0</v>
      </c>
      <c r="BB974" s="2">
        <f t="shared" si="271"/>
        <v>12</v>
      </c>
      <c r="BC974" s="2">
        <f t="shared" si="272"/>
        <v>4</v>
      </c>
      <c r="BD974" s="2">
        <f t="shared" si="273"/>
        <v>7</v>
      </c>
      <c r="BF974" s="5"/>
    </row>
    <row r="975" spans="7:58" x14ac:dyDescent="0.35">
      <c r="G975" s="79" t="s">
        <v>3</v>
      </c>
      <c r="H975" s="82" t="s">
        <v>108</v>
      </c>
      <c r="I975" s="79" t="str">
        <f>IF('New GL Gauge'!$H$3&lt;2024, "Finance (Inc. Retail)",IF('New GL Gauge'!$H$3&lt;2025,"Finance, Retail and IT","Commercial and Business Growth (Inc. Retail)"))</f>
        <v>Commercial and Business Growth (Inc. Retail)</v>
      </c>
      <c r="J975" s="79" t="str">
        <f>IF('New GL Gauge'!$H$3&lt;2024, "Finance (Inc. Retail)",IF('New GL Gauge'!$H$3&lt;2025,"Finance, Retail and IT","Commercial and Business Growth (Inc. Retail)"))</f>
        <v>Commercial and Business Growth (Inc. Retail)</v>
      </c>
      <c r="K975" s="79" t="str">
        <f>IF('New GL Gauge'!$H$3&lt;2024, "Finance (Inc. Retail)",IF('New GL Gauge'!$H$3&lt;2025,"Retail","Commercial and Business Growth (Inc. Retail)"))</f>
        <v>Commercial and Business Growth (Inc. Retail)</v>
      </c>
      <c r="L975" s="79" t="str">
        <f>IF('New GL Gauge'!$H$3&lt;2024, "Finance (Inc. Retail)",IF('New GL Gauge'!$H$3&lt;2025,"Retail","Commercial and Business Growth (Inc. Retail)"))</f>
        <v>Commercial and Business Growth (Inc. Retail)</v>
      </c>
      <c r="M975" s="2" t="s">
        <v>67</v>
      </c>
      <c r="N975" s="2">
        <v>14</v>
      </c>
      <c r="O975" s="6">
        <f t="shared" si="262"/>
        <v>2</v>
      </c>
      <c r="P975" s="2">
        <v>0</v>
      </c>
      <c r="Q975" s="2">
        <v>0</v>
      </c>
      <c r="R975" s="2">
        <v>0</v>
      </c>
      <c r="S975" s="2">
        <v>1</v>
      </c>
      <c r="T975" s="2">
        <v>1</v>
      </c>
      <c r="U975" s="2">
        <f t="shared" si="264"/>
        <v>0</v>
      </c>
      <c r="V975" s="2">
        <f t="shared" si="265"/>
        <v>0</v>
      </c>
      <c r="W975" s="2">
        <f t="shared" si="266"/>
        <v>2</v>
      </c>
      <c r="Y975" s="5"/>
      <c r="Z975" s="6">
        <f t="shared" si="263"/>
        <v>20</v>
      </c>
      <c r="AA975" s="2">
        <v>3</v>
      </c>
      <c r="AB975" s="2">
        <v>4</v>
      </c>
      <c r="AC975" s="2">
        <v>2</v>
      </c>
      <c r="AD975" s="2">
        <v>6</v>
      </c>
      <c r="AE975" s="2">
        <v>5</v>
      </c>
      <c r="AF975" s="2">
        <f t="shared" si="267"/>
        <v>7</v>
      </c>
      <c r="AG975" s="2">
        <f t="shared" si="268"/>
        <v>2</v>
      </c>
      <c r="AH975" s="2">
        <f t="shared" si="269"/>
        <v>11</v>
      </c>
      <c r="AJ975" s="5"/>
      <c r="AK975" s="2">
        <f t="shared" si="258"/>
        <v>32</v>
      </c>
      <c r="AL975" s="2">
        <v>5</v>
      </c>
      <c r="AM975" s="2">
        <v>3</v>
      </c>
      <c r="AN975" s="2">
        <v>13</v>
      </c>
      <c r="AO975" s="2">
        <v>7</v>
      </c>
      <c r="AP975" s="2">
        <v>4</v>
      </c>
      <c r="AQ975" s="2">
        <f t="shared" si="259"/>
        <v>8</v>
      </c>
      <c r="AR975" s="2">
        <f t="shared" si="260"/>
        <v>13</v>
      </c>
      <c r="AS975" s="2">
        <f t="shared" si="261"/>
        <v>11</v>
      </c>
      <c r="AV975" s="6">
        <f t="shared" si="270"/>
        <v>23</v>
      </c>
      <c r="AW975" s="2">
        <v>4</v>
      </c>
      <c r="AX975" s="2">
        <v>4</v>
      </c>
      <c r="AY975" s="2">
        <v>3</v>
      </c>
      <c r="AZ975" s="2">
        <v>6</v>
      </c>
      <c r="BA975" s="2">
        <v>6</v>
      </c>
      <c r="BB975" s="2">
        <f t="shared" si="271"/>
        <v>8</v>
      </c>
      <c r="BC975" s="2">
        <f t="shared" si="272"/>
        <v>3</v>
      </c>
      <c r="BD975" s="2">
        <f t="shared" si="273"/>
        <v>12</v>
      </c>
      <c r="BF975" s="5"/>
    </row>
    <row r="976" spans="7:58" x14ac:dyDescent="0.35">
      <c r="G976" s="79" t="s">
        <v>3</v>
      </c>
      <c r="H976" s="82" t="s">
        <v>108</v>
      </c>
      <c r="I976" s="79" t="str">
        <f>IF('New GL Gauge'!$H$3&lt;2024, "Finance (Inc. Retail)",IF('New GL Gauge'!$H$3&lt;2025,"Finance, Retail and IT","Commercial and Business Growth (Inc. Retail)"))</f>
        <v>Commercial and Business Growth (Inc. Retail)</v>
      </c>
      <c r="J976" s="79" t="str">
        <f>IF('New GL Gauge'!$H$3&lt;2024, "Finance (Inc. Retail)",IF('New GL Gauge'!$H$3&lt;2025,"Finance, Retail and IT","Commercial and Business Growth (Inc. Retail)"))</f>
        <v>Commercial and Business Growth (Inc. Retail)</v>
      </c>
      <c r="K976" s="79" t="str">
        <f>IF('New GL Gauge'!$H$3&lt;2024, "Finance (Inc. Retail)",IF('New GL Gauge'!$H$3&lt;2025,"Retail","Commercial and Business Growth (Inc. Retail)"))</f>
        <v>Commercial and Business Growth (Inc. Retail)</v>
      </c>
      <c r="L976" s="79" t="str">
        <f>IF('New GL Gauge'!$H$3&lt;2024, "Finance (Inc. Retail)",IF('New GL Gauge'!$H$3&lt;2025,"Retail","Commercial and Business Growth (Inc. Retail)"))</f>
        <v>Commercial and Business Growth (Inc. Retail)</v>
      </c>
      <c r="M976" s="2" t="s">
        <v>67</v>
      </c>
      <c r="N976" s="2">
        <v>15</v>
      </c>
      <c r="O976" s="6">
        <f t="shared" si="262"/>
        <v>2</v>
      </c>
      <c r="P976" s="2">
        <v>0</v>
      </c>
      <c r="Q976" s="2">
        <v>0</v>
      </c>
      <c r="R976" s="2">
        <v>1</v>
      </c>
      <c r="S976" s="2">
        <v>1</v>
      </c>
      <c r="T976" s="2">
        <v>0</v>
      </c>
      <c r="U976" s="2">
        <f t="shared" si="264"/>
        <v>0</v>
      </c>
      <c r="V976" s="2">
        <f t="shared" si="265"/>
        <v>1</v>
      </c>
      <c r="W976" s="2">
        <f t="shared" si="266"/>
        <v>1</v>
      </c>
      <c r="Y976" s="5"/>
      <c r="Z976" s="6">
        <f t="shared" si="263"/>
        <v>20</v>
      </c>
      <c r="AA976" s="2">
        <v>4</v>
      </c>
      <c r="AB976" s="2">
        <v>5</v>
      </c>
      <c r="AC976" s="2">
        <v>1</v>
      </c>
      <c r="AD976" s="2">
        <v>4</v>
      </c>
      <c r="AE976" s="2">
        <v>6</v>
      </c>
      <c r="AF976" s="2">
        <f t="shared" si="267"/>
        <v>9</v>
      </c>
      <c r="AG976" s="2">
        <f t="shared" si="268"/>
        <v>1</v>
      </c>
      <c r="AH976" s="2">
        <f t="shared" si="269"/>
        <v>10</v>
      </c>
      <c r="AJ976" s="5"/>
      <c r="AK976" s="2">
        <f t="shared" si="258"/>
        <v>32</v>
      </c>
      <c r="AL976" s="2">
        <v>8</v>
      </c>
      <c r="AM976" s="2">
        <v>11</v>
      </c>
      <c r="AN976" s="2">
        <v>6</v>
      </c>
      <c r="AO976" s="2">
        <v>3</v>
      </c>
      <c r="AP976" s="2">
        <v>4</v>
      </c>
      <c r="AQ976" s="2">
        <f t="shared" si="259"/>
        <v>19</v>
      </c>
      <c r="AR976" s="2">
        <f t="shared" si="260"/>
        <v>6</v>
      </c>
      <c r="AS976" s="2">
        <f t="shared" si="261"/>
        <v>7</v>
      </c>
      <c r="AV976" s="6">
        <f t="shared" si="270"/>
        <v>23</v>
      </c>
      <c r="AW976" s="2">
        <v>4</v>
      </c>
      <c r="AX976" s="2">
        <v>6</v>
      </c>
      <c r="AY976" s="2">
        <v>6</v>
      </c>
      <c r="AZ976" s="2">
        <v>4</v>
      </c>
      <c r="BA976" s="2">
        <v>3</v>
      </c>
      <c r="BB976" s="2">
        <f t="shared" si="271"/>
        <v>10</v>
      </c>
      <c r="BC976" s="2">
        <f t="shared" si="272"/>
        <v>6</v>
      </c>
      <c r="BD976" s="2">
        <f t="shared" si="273"/>
        <v>7</v>
      </c>
      <c r="BF976" s="5"/>
    </row>
    <row r="977" spans="7:58" x14ac:dyDescent="0.35">
      <c r="G977" s="79" t="s">
        <v>3</v>
      </c>
      <c r="H977" s="82" t="s">
        <v>108</v>
      </c>
      <c r="I977" s="79" t="str">
        <f>IF('New GL Gauge'!$H$3&lt;2024, "Finance (Inc. Retail)",IF('New GL Gauge'!$H$3&lt;2025,"Finance, Retail and IT","Commercial and Business Growth (Inc. Retail)"))</f>
        <v>Commercial and Business Growth (Inc. Retail)</v>
      </c>
      <c r="J977" s="79" t="str">
        <f>IF('New GL Gauge'!$H$3&lt;2024, "Finance (Inc. Retail)",IF('New GL Gauge'!$H$3&lt;2025,"Finance, Retail and IT","Commercial and Business Growth (Inc. Retail)"))</f>
        <v>Commercial and Business Growth (Inc. Retail)</v>
      </c>
      <c r="K977" s="79" t="str">
        <f>IF('New GL Gauge'!$H$3&lt;2024, "Finance (Inc. Retail)",IF('New GL Gauge'!$H$3&lt;2025,"Retail","Commercial and Business Growth (Inc. Retail)"))</f>
        <v>Commercial and Business Growth (Inc. Retail)</v>
      </c>
      <c r="L977" s="79" t="str">
        <f>IF('New GL Gauge'!$H$3&lt;2024, "Finance (Inc. Retail)",IF('New GL Gauge'!$H$3&lt;2025,"Retail","Commercial and Business Growth (Inc. Retail)"))</f>
        <v>Commercial and Business Growth (Inc. Retail)</v>
      </c>
      <c r="M977" s="2" t="s">
        <v>67</v>
      </c>
      <c r="N977" s="2">
        <v>16</v>
      </c>
      <c r="O977" s="6">
        <f t="shared" si="262"/>
        <v>2</v>
      </c>
      <c r="P977" s="2">
        <v>2</v>
      </c>
      <c r="Q977" s="2">
        <v>0</v>
      </c>
      <c r="R977" s="2">
        <v>0</v>
      </c>
      <c r="S977" s="2">
        <v>0</v>
      </c>
      <c r="T977" s="2">
        <v>0</v>
      </c>
      <c r="U977" s="2">
        <f t="shared" si="264"/>
        <v>2</v>
      </c>
      <c r="V977" s="2">
        <f t="shared" si="265"/>
        <v>0</v>
      </c>
      <c r="W977" s="2">
        <f t="shared" si="266"/>
        <v>0</v>
      </c>
      <c r="Y977" s="5"/>
      <c r="Z977" s="6">
        <f t="shared" si="263"/>
        <v>20</v>
      </c>
      <c r="AA977" s="2">
        <v>3</v>
      </c>
      <c r="AB977" s="2">
        <v>5</v>
      </c>
      <c r="AC977" s="2">
        <v>8</v>
      </c>
      <c r="AD977" s="2">
        <v>3</v>
      </c>
      <c r="AE977" s="2">
        <v>1</v>
      </c>
      <c r="AF977" s="2">
        <f t="shared" si="267"/>
        <v>8</v>
      </c>
      <c r="AG977" s="2">
        <f t="shared" si="268"/>
        <v>8</v>
      </c>
      <c r="AH977" s="2">
        <f t="shared" si="269"/>
        <v>4</v>
      </c>
      <c r="AJ977" s="5"/>
      <c r="AK977" s="2">
        <f t="shared" si="258"/>
        <v>32</v>
      </c>
      <c r="AL977" s="2">
        <v>8</v>
      </c>
      <c r="AM977" s="2">
        <v>12</v>
      </c>
      <c r="AN977" s="2">
        <v>7</v>
      </c>
      <c r="AO977" s="2">
        <v>2</v>
      </c>
      <c r="AP977" s="2">
        <v>3</v>
      </c>
      <c r="AQ977" s="2">
        <f t="shared" si="259"/>
        <v>20</v>
      </c>
      <c r="AR977" s="2">
        <f t="shared" si="260"/>
        <v>7</v>
      </c>
      <c r="AS977" s="2">
        <f t="shared" si="261"/>
        <v>5</v>
      </c>
      <c r="AV977" s="6">
        <f t="shared" si="270"/>
        <v>23</v>
      </c>
      <c r="AW977" s="2">
        <v>4</v>
      </c>
      <c r="AX977" s="2">
        <v>6</v>
      </c>
      <c r="AY977" s="2">
        <v>5</v>
      </c>
      <c r="AZ977" s="2">
        <v>5</v>
      </c>
      <c r="BA977" s="2">
        <v>3</v>
      </c>
      <c r="BB977" s="2">
        <f t="shared" si="271"/>
        <v>10</v>
      </c>
      <c r="BC977" s="2">
        <f t="shared" si="272"/>
        <v>5</v>
      </c>
      <c r="BD977" s="2">
        <f t="shared" si="273"/>
        <v>8</v>
      </c>
      <c r="BF977" s="5"/>
    </row>
    <row r="978" spans="7:58" x14ac:dyDescent="0.35">
      <c r="G978" s="79" t="s">
        <v>3</v>
      </c>
      <c r="H978" s="82" t="s">
        <v>108</v>
      </c>
      <c r="I978" s="79" t="str">
        <f>IF('New GL Gauge'!$H$3&lt;2024, "Finance (Inc. Retail)",IF('New GL Gauge'!$H$3&lt;2025,"Finance, Retail and IT","Commercial and Business Growth (Inc. Retail)"))</f>
        <v>Commercial and Business Growth (Inc. Retail)</v>
      </c>
      <c r="J978" s="79" t="str">
        <f>IF('New GL Gauge'!$H$3&lt;2024, "Finance (Inc. Retail)",IF('New GL Gauge'!$H$3&lt;2025,"Finance, Retail and IT","Commercial and Business Growth (Inc. Retail)"))</f>
        <v>Commercial and Business Growth (Inc. Retail)</v>
      </c>
      <c r="K978" s="79" t="str">
        <f>IF('New GL Gauge'!$H$3&lt;2024, "Finance (Inc. Retail)",IF('New GL Gauge'!$H$3&lt;2025,"Retail","Commercial and Business Growth (Inc. Retail)"))</f>
        <v>Commercial and Business Growth (Inc. Retail)</v>
      </c>
      <c r="L978" s="79" t="str">
        <f>IF('New GL Gauge'!$H$3&lt;2024, "Finance (Inc. Retail)",IF('New GL Gauge'!$H$3&lt;2025,"Retail","Commercial and Business Growth (Inc. Retail)"))</f>
        <v>Commercial and Business Growth (Inc. Retail)</v>
      </c>
      <c r="M978" s="2" t="s">
        <v>67</v>
      </c>
      <c r="N978" s="2">
        <v>17</v>
      </c>
      <c r="O978" s="6">
        <f t="shared" si="262"/>
        <v>2</v>
      </c>
      <c r="P978" s="2">
        <v>2</v>
      </c>
      <c r="Q978" s="2">
        <v>0</v>
      </c>
      <c r="R978" s="2">
        <v>0</v>
      </c>
      <c r="S978" s="2">
        <v>0</v>
      </c>
      <c r="T978" s="2">
        <v>0</v>
      </c>
      <c r="U978" s="2">
        <f t="shared" si="264"/>
        <v>2</v>
      </c>
      <c r="V978" s="2">
        <f t="shared" si="265"/>
        <v>0</v>
      </c>
      <c r="W978" s="2">
        <f t="shared" si="266"/>
        <v>0</v>
      </c>
      <c r="Y978" s="5"/>
      <c r="Z978" s="6">
        <f t="shared" si="263"/>
        <v>20</v>
      </c>
      <c r="AA978" s="2">
        <v>8</v>
      </c>
      <c r="AB978" s="2">
        <v>3</v>
      </c>
      <c r="AC978" s="2">
        <v>1</v>
      </c>
      <c r="AD978" s="2">
        <v>3</v>
      </c>
      <c r="AE978" s="2">
        <v>5</v>
      </c>
      <c r="AF978" s="2">
        <f t="shared" si="267"/>
        <v>11</v>
      </c>
      <c r="AG978" s="2">
        <f t="shared" si="268"/>
        <v>1</v>
      </c>
      <c r="AH978" s="2">
        <f t="shared" si="269"/>
        <v>8</v>
      </c>
      <c r="AJ978" s="5"/>
      <c r="AK978" s="2">
        <f t="shared" si="258"/>
        <v>32</v>
      </c>
      <c r="AL978" s="2">
        <v>11</v>
      </c>
      <c r="AM978" s="2">
        <v>12</v>
      </c>
      <c r="AN978" s="2">
        <v>7</v>
      </c>
      <c r="AO978" s="2">
        <v>0</v>
      </c>
      <c r="AP978" s="2">
        <v>2</v>
      </c>
      <c r="AQ978" s="2">
        <f t="shared" si="259"/>
        <v>23</v>
      </c>
      <c r="AR978" s="2">
        <f t="shared" si="260"/>
        <v>7</v>
      </c>
      <c r="AS978" s="2">
        <f t="shared" si="261"/>
        <v>2</v>
      </c>
      <c r="AV978" s="6">
        <f t="shared" si="270"/>
        <v>23</v>
      </c>
      <c r="AW978" s="2">
        <v>9</v>
      </c>
      <c r="AX978" s="2">
        <v>4</v>
      </c>
      <c r="AY978" s="2">
        <v>6</v>
      </c>
      <c r="AZ978" s="2">
        <v>4</v>
      </c>
      <c r="BA978" s="2">
        <v>0</v>
      </c>
      <c r="BB978" s="2">
        <f t="shared" si="271"/>
        <v>13</v>
      </c>
      <c r="BC978" s="2">
        <f t="shared" si="272"/>
        <v>6</v>
      </c>
      <c r="BD978" s="2">
        <f t="shared" si="273"/>
        <v>4</v>
      </c>
      <c r="BF978" s="5"/>
    </row>
    <row r="979" spans="7:58" x14ac:dyDescent="0.35">
      <c r="G979" s="79" t="s">
        <v>3</v>
      </c>
      <c r="H979" s="82" t="s">
        <v>108</v>
      </c>
      <c r="I979" s="79" t="str">
        <f>IF('New GL Gauge'!$H$3&lt;2024, "Finance (Inc. Retail)",IF('New GL Gauge'!$H$3&lt;2025,"Finance, Retail and IT","Commercial and Business Growth (Inc. Retail)"))</f>
        <v>Commercial and Business Growth (Inc. Retail)</v>
      </c>
      <c r="J979" s="79" t="str">
        <f>IF('New GL Gauge'!$H$3&lt;2024, "Finance (Inc. Retail)",IF('New GL Gauge'!$H$3&lt;2025,"Finance, Retail and IT","Commercial and Business Growth (Inc. Retail)"))</f>
        <v>Commercial and Business Growth (Inc. Retail)</v>
      </c>
      <c r="K979" s="79" t="str">
        <f>IF('New GL Gauge'!$H$3&lt;2024, "Finance (Inc. Retail)",IF('New GL Gauge'!$H$3&lt;2025,"Retail","Commercial and Business Growth (Inc. Retail)"))</f>
        <v>Commercial and Business Growth (Inc. Retail)</v>
      </c>
      <c r="L979" s="79" t="str">
        <f>IF('New GL Gauge'!$H$3&lt;2024, "Finance (Inc. Retail)",IF('New GL Gauge'!$H$3&lt;2025,"Retail","Commercial and Business Growth (Inc. Retail)"))</f>
        <v>Commercial and Business Growth (Inc. Retail)</v>
      </c>
      <c r="M979" s="2" t="s">
        <v>67</v>
      </c>
      <c r="N979" s="2">
        <v>18</v>
      </c>
      <c r="O979" s="6">
        <f t="shared" si="262"/>
        <v>2</v>
      </c>
      <c r="P979" s="2">
        <v>1</v>
      </c>
      <c r="Q979" s="2">
        <v>0</v>
      </c>
      <c r="R979" s="2">
        <v>1</v>
      </c>
      <c r="S979" s="2">
        <v>0</v>
      </c>
      <c r="T979" s="2">
        <v>0</v>
      </c>
      <c r="U979" s="2">
        <f t="shared" si="264"/>
        <v>1</v>
      </c>
      <c r="V979" s="2">
        <f t="shared" si="265"/>
        <v>1</v>
      </c>
      <c r="W979" s="2">
        <f t="shared" si="266"/>
        <v>0</v>
      </c>
      <c r="Y979" s="5"/>
      <c r="Z979" s="6">
        <f t="shared" si="263"/>
        <v>20</v>
      </c>
      <c r="AA979" s="2">
        <v>10</v>
      </c>
      <c r="AB979" s="2">
        <v>2</v>
      </c>
      <c r="AC979" s="2">
        <v>4</v>
      </c>
      <c r="AD979" s="2">
        <v>2</v>
      </c>
      <c r="AE979" s="2">
        <v>2</v>
      </c>
      <c r="AF979" s="2">
        <f t="shared" si="267"/>
        <v>12</v>
      </c>
      <c r="AG979" s="2">
        <f t="shared" si="268"/>
        <v>4</v>
      </c>
      <c r="AH979" s="2">
        <f t="shared" si="269"/>
        <v>4</v>
      </c>
      <c r="AJ979" s="5"/>
      <c r="AK979" s="2">
        <f t="shared" si="258"/>
        <v>32</v>
      </c>
      <c r="AL979" s="2">
        <v>16</v>
      </c>
      <c r="AM979" s="2">
        <v>7</v>
      </c>
      <c r="AN979" s="2">
        <v>3</v>
      </c>
      <c r="AO979" s="2">
        <v>4</v>
      </c>
      <c r="AP979" s="2">
        <v>2</v>
      </c>
      <c r="AQ979" s="2">
        <f t="shared" si="259"/>
        <v>23</v>
      </c>
      <c r="AR979" s="2">
        <f t="shared" si="260"/>
        <v>3</v>
      </c>
      <c r="AS979" s="2">
        <f t="shared" si="261"/>
        <v>6</v>
      </c>
      <c r="AV979" s="6">
        <f t="shared" si="270"/>
        <v>23</v>
      </c>
      <c r="AW979" s="2">
        <v>8</v>
      </c>
      <c r="AX979" s="2">
        <v>5</v>
      </c>
      <c r="AY979" s="2">
        <v>4</v>
      </c>
      <c r="AZ979" s="2">
        <v>3</v>
      </c>
      <c r="BA979" s="2">
        <v>3</v>
      </c>
      <c r="BB979" s="2">
        <f t="shared" si="271"/>
        <v>13</v>
      </c>
      <c r="BC979" s="2">
        <f t="shared" si="272"/>
        <v>4</v>
      </c>
      <c r="BD979" s="2">
        <f t="shared" si="273"/>
        <v>6</v>
      </c>
      <c r="BF979" s="5"/>
    </row>
    <row r="980" spans="7:58" x14ac:dyDescent="0.35">
      <c r="G980" s="79" t="s">
        <v>3</v>
      </c>
      <c r="H980" s="82" t="s">
        <v>108</v>
      </c>
      <c r="I980" s="79" t="str">
        <f>IF('New GL Gauge'!$H$3&lt;2024, "Finance (Inc. Retail)",IF('New GL Gauge'!$H$3&lt;2025,"Finance, Retail and IT","Commercial and Business Growth (Inc. Retail)"))</f>
        <v>Commercial and Business Growth (Inc. Retail)</v>
      </c>
      <c r="J980" s="79" t="str">
        <f>IF('New GL Gauge'!$H$3&lt;2024, "Finance (Inc. Retail)",IF('New GL Gauge'!$H$3&lt;2025,"Finance, Retail and IT","Commercial and Business Growth (Inc. Retail)"))</f>
        <v>Commercial and Business Growth (Inc. Retail)</v>
      </c>
      <c r="K980" s="79" t="str">
        <f>IF('New GL Gauge'!$H$3&lt;2024, "Finance (Inc. Retail)",IF('New GL Gauge'!$H$3&lt;2025,"Retail","Commercial and Business Growth (Inc. Retail)"))</f>
        <v>Commercial and Business Growth (Inc. Retail)</v>
      </c>
      <c r="L980" s="79" t="str">
        <f>IF('New GL Gauge'!$H$3&lt;2024, "Finance (Inc. Retail)",IF('New GL Gauge'!$H$3&lt;2025,"Retail","Commercial and Business Growth (Inc. Retail)"))</f>
        <v>Commercial and Business Growth (Inc. Retail)</v>
      </c>
      <c r="M980" s="2" t="s">
        <v>76</v>
      </c>
      <c r="N980" s="2">
        <v>19</v>
      </c>
      <c r="O980" s="6">
        <f t="shared" si="262"/>
        <v>2</v>
      </c>
      <c r="P980" s="2">
        <v>1</v>
      </c>
      <c r="Q980" s="2">
        <v>1</v>
      </c>
      <c r="R980" s="2">
        <v>0</v>
      </c>
      <c r="S980" s="2">
        <v>0</v>
      </c>
      <c r="T980" s="2">
        <v>0</v>
      </c>
      <c r="U980" s="2">
        <f t="shared" si="264"/>
        <v>2</v>
      </c>
      <c r="V980" s="2">
        <f t="shared" si="265"/>
        <v>0</v>
      </c>
      <c r="W980" s="2">
        <f t="shared" si="266"/>
        <v>0</v>
      </c>
      <c r="Y980" s="5"/>
      <c r="Z980" s="6">
        <f t="shared" si="263"/>
        <v>20</v>
      </c>
      <c r="AA980" s="2">
        <v>7</v>
      </c>
      <c r="AB980" s="2">
        <v>5</v>
      </c>
      <c r="AC980" s="2">
        <v>3</v>
      </c>
      <c r="AD980" s="2">
        <v>2</v>
      </c>
      <c r="AE980" s="2">
        <v>3</v>
      </c>
      <c r="AF980" s="2">
        <f t="shared" si="267"/>
        <v>12</v>
      </c>
      <c r="AG980" s="2">
        <f t="shared" si="268"/>
        <v>3</v>
      </c>
      <c r="AH980" s="2">
        <f t="shared" si="269"/>
        <v>5</v>
      </c>
      <c r="AJ980" s="5"/>
      <c r="AK980" s="2">
        <f t="shared" si="258"/>
        <v>32</v>
      </c>
      <c r="AL980" s="2">
        <v>17</v>
      </c>
      <c r="AM980" s="2">
        <v>7</v>
      </c>
      <c r="AN980" s="2">
        <v>4</v>
      </c>
      <c r="AO980" s="2">
        <v>3</v>
      </c>
      <c r="AP980" s="2">
        <v>1</v>
      </c>
      <c r="AQ980" s="2">
        <f t="shared" si="259"/>
        <v>24</v>
      </c>
      <c r="AR980" s="2">
        <f t="shared" si="260"/>
        <v>4</v>
      </c>
      <c r="AS980" s="2">
        <f t="shared" si="261"/>
        <v>4</v>
      </c>
      <c r="AV980" s="6">
        <f t="shared" si="270"/>
        <v>23</v>
      </c>
      <c r="AW980" s="2">
        <v>12</v>
      </c>
      <c r="AX980" s="2">
        <v>4</v>
      </c>
      <c r="AY980" s="2">
        <v>6</v>
      </c>
      <c r="AZ980" s="2">
        <v>1</v>
      </c>
      <c r="BA980" s="2">
        <v>0</v>
      </c>
      <c r="BB980" s="2">
        <f t="shared" si="271"/>
        <v>16</v>
      </c>
      <c r="BC980" s="2">
        <f t="shared" si="272"/>
        <v>6</v>
      </c>
      <c r="BD980" s="2">
        <f t="shared" si="273"/>
        <v>1</v>
      </c>
      <c r="BF980" s="5"/>
    </row>
    <row r="981" spans="7:58" x14ac:dyDescent="0.35">
      <c r="G981" s="79" t="s">
        <v>3</v>
      </c>
      <c r="H981" s="82" t="s">
        <v>108</v>
      </c>
      <c r="I981" s="79" t="str">
        <f>IF('New GL Gauge'!$H$3&lt;2024, "Finance (Inc. Retail)",IF('New GL Gauge'!$H$3&lt;2025,"Finance, Retail and IT","Commercial and Business Growth (Inc. Retail)"))</f>
        <v>Commercial and Business Growth (Inc. Retail)</v>
      </c>
      <c r="J981" s="79" t="str">
        <f>IF('New GL Gauge'!$H$3&lt;2024, "Finance (Inc. Retail)",IF('New GL Gauge'!$H$3&lt;2025,"Finance, Retail and IT","Commercial and Business Growth (Inc. Retail)"))</f>
        <v>Commercial and Business Growth (Inc. Retail)</v>
      </c>
      <c r="K981" s="79" t="str">
        <f>IF('New GL Gauge'!$H$3&lt;2024, "Finance (Inc. Retail)",IF('New GL Gauge'!$H$3&lt;2025,"Retail","Commercial and Business Growth (Inc. Retail)"))</f>
        <v>Commercial and Business Growth (Inc. Retail)</v>
      </c>
      <c r="L981" s="79" t="str">
        <f>IF('New GL Gauge'!$H$3&lt;2024, "Finance (Inc. Retail)",IF('New GL Gauge'!$H$3&lt;2025,"Retail","Commercial and Business Growth (Inc. Retail)"))</f>
        <v>Commercial and Business Growth (Inc. Retail)</v>
      </c>
      <c r="M981" s="2" t="s">
        <v>76</v>
      </c>
      <c r="N981" s="2">
        <v>20</v>
      </c>
      <c r="O981" s="6">
        <f t="shared" si="262"/>
        <v>2</v>
      </c>
      <c r="P981" s="2">
        <v>0</v>
      </c>
      <c r="Q981" s="2">
        <v>1</v>
      </c>
      <c r="R981" s="2">
        <v>1</v>
      </c>
      <c r="S981" s="2">
        <v>0</v>
      </c>
      <c r="T981" s="2">
        <v>0</v>
      </c>
      <c r="U981" s="2">
        <f t="shared" si="264"/>
        <v>1</v>
      </c>
      <c r="V981" s="2">
        <f t="shared" si="265"/>
        <v>1</v>
      </c>
      <c r="W981" s="2">
        <f t="shared" si="266"/>
        <v>0</v>
      </c>
      <c r="Y981" s="5"/>
      <c r="Z981" s="6">
        <f t="shared" si="263"/>
        <v>20</v>
      </c>
      <c r="AA981" s="2">
        <v>7</v>
      </c>
      <c r="AB981" s="2">
        <v>3</v>
      </c>
      <c r="AC981" s="2">
        <v>3</v>
      </c>
      <c r="AD981" s="2">
        <v>4</v>
      </c>
      <c r="AE981" s="2">
        <v>3</v>
      </c>
      <c r="AF981" s="2">
        <f t="shared" si="267"/>
        <v>10</v>
      </c>
      <c r="AG981" s="2">
        <f t="shared" si="268"/>
        <v>3</v>
      </c>
      <c r="AH981" s="2">
        <f t="shared" si="269"/>
        <v>7</v>
      </c>
      <c r="AJ981" s="5"/>
      <c r="AK981" s="2">
        <f t="shared" si="258"/>
        <v>32</v>
      </c>
      <c r="AL981" s="2">
        <v>15</v>
      </c>
      <c r="AM981" s="2">
        <v>6</v>
      </c>
      <c r="AN981" s="2">
        <v>6</v>
      </c>
      <c r="AO981" s="2">
        <v>3</v>
      </c>
      <c r="AP981" s="2">
        <v>2</v>
      </c>
      <c r="AQ981" s="2">
        <f t="shared" si="259"/>
        <v>21</v>
      </c>
      <c r="AR981" s="2">
        <f t="shared" si="260"/>
        <v>6</v>
      </c>
      <c r="AS981" s="2">
        <f t="shared" si="261"/>
        <v>5</v>
      </c>
      <c r="AV981" s="6">
        <f t="shared" si="270"/>
        <v>23</v>
      </c>
      <c r="AW981" s="2">
        <v>12</v>
      </c>
      <c r="AX981" s="2">
        <v>4</v>
      </c>
      <c r="AY981" s="2">
        <v>6</v>
      </c>
      <c r="AZ981" s="2">
        <v>1</v>
      </c>
      <c r="BA981" s="2">
        <v>0</v>
      </c>
      <c r="BB981" s="2">
        <f t="shared" si="271"/>
        <v>16</v>
      </c>
      <c r="BC981" s="2">
        <f t="shared" si="272"/>
        <v>6</v>
      </c>
      <c r="BD981" s="2">
        <f t="shared" si="273"/>
        <v>1</v>
      </c>
      <c r="BF981" s="5"/>
    </row>
    <row r="982" spans="7:58" x14ac:dyDescent="0.35">
      <c r="G982" s="79" t="s">
        <v>3</v>
      </c>
      <c r="H982" s="82" t="s">
        <v>108</v>
      </c>
      <c r="I982" s="79" t="str">
        <f>IF('New GL Gauge'!$H$3&lt;2024, "Finance (Inc. Retail)",IF('New GL Gauge'!$H$3&lt;2025,"Finance, Retail and IT","Commercial and Business Growth (Inc. Retail)"))</f>
        <v>Commercial and Business Growth (Inc. Retail)</v>
      </c>
      <c r="J982" s="79" t="str">
        <f>IF('New GL Gauge'!$H$3&lt;2024, "Finance (Inc. Retail)",IF('New GL Gauge'!$H$3&lt;2025,"Finance, Retail and IT","Commercial and Business Growth (Inc. Retail)"))</f>
        <v>Commercial and Business Growth (Inc. Retail)</v>
      </c>
      <c r="K982" s="79" t="str">
        <f>IF('New GL Gauge'!$H$3&lt;2024, "Finance (Inc. Retail)",IF('New GL Gauge'!$H$3&lt;2025,"Retail","Commercial and Business Growth (Inc. Retail)"))</f>
        <v>Commercial and Business Growth (Inc. Retail)</v>
      </c>
      <c r="L982" s="79" t="str">
        <f>IF('New GL Gauge'!$H$3&lt;2024, "Finance (Inc. Retail)",IF('New GL Gauge'!$H$3&lt;2025,"Retail","Commercial and Business Growth (Inc. Retail)"))</f>
        <v>Commercial and Business Growth (Inc. Retail)</v>
      </c>
      <c r="M982" s="2" t="s">
        <v>76</v>
      </c>
      <c r="N982" s="2">
        <v>21</v>
      </c>
      <c r="O982" s="6">
        <f t="shared" si="262"/>
        <v>2</v>
      </c>
      <c r="P982" s="2">
        <v>1</v>
      </c>
      <c r="Q982" s="2">
        <v>1</v>
      </c>
      <c r="R982" s="2">
        <v>0</v>
      </c>
      <c r="S982" s="2">
        <v>0</v>
      </c>
      <c r="T982" s="2">
        <v>0</v>
      </c>
      <c r="U982" s="2">
        <f t="shared" si="264"/>
        <v>2</v>
      </c>
      <c r="V982" s="2">
        <f t="shared" si="265"/>
        <v>0</v>
      </c>
      <c r="W982" s="2">
        <f t="shared" si="266"/>
        <v>0</v>
      </c>
      <c r="Y982" s="5"/>
      <c r="Z982" s="6">
        <f t="shared" si="263"/>
        <v>20</v>
      </c>
      <c r="AA982" s="2">
        <v>8</v>
      </c>
      <c r="AB982" s="2">
        <v>3</v>
      </c>
      <c r="AC982" s="2">
        <v>3</v>
      </c>
      <c r="AD982" s="2">
        <v>3</v>
      </c>
      <c r="AE982" s="2">
        <v>3</v>
      </c>
      <c r="AF982" s="2">
        <f t="shared" si="267"/>
        <v>11</v>
      </c>
      <c r="AG982" s="2">
        <f t="shared" si="268"/>
        <v>3</v>
      </c>
      <c r="AH982" s="2">
        <f t="shared" si="269"/>
        <v>6</v>
      </c>
      <c r="AJ982" s="5"/>
      <c r="AK982" s="2">
        <f t="shared" si="258"/>
        <v>32</v>
      </c>
      <c r="AL982" s="2">
        <v>15</v>
      </c>
      <c r="AM982" s="2">
        <v>8</v>
      </c>
      <c r="AN982" s="2">
        <v>7</v>
      </c>
      <c r="AO982" s="2">
        <v>1</v>
      </c>
      <c r="AP982" s="2">
        <v>1</v>
      </c>
      <c r="AQ982" s="2">
        <f t="shared" si="259"/>
        <v>23</v>
      </c>
      <c r="AR982" s="2">
        <f t="shared" si="260"/>
        <v>7</v>
      </c>
      <c r="AS982" s="2">
        <f t="shared" si="261"/>
        <v>2</v>
      </c>
      <c r="AV982" s="6">
        <f t="shared" si="270"/>
        <v>23</v>
      </c>
      <c r="AW982" s="2">
        <v>10</v>
      </c>
      <c r="AX982" s="2">
        <v>7</v>
      </c>
      <c r="AY982" s="2">
        <v>4</v>
      </c>
      <c r="AZ982" s="2">
        <v>2</v>
      </c>
      <c r="BA982" s="2">
        <v>0</v>
      </c>
      <c r="BB982" s="2">
        <f t="shared" si="271"/>
        <v>17</v>
      </c>
      <c r="BC982" s="2">
        <f t="shared" si="272"/>
        <v>4</v>
      </c>
      <c r="BD982" s="2">
        <f t="shared" si="273"/>
        <v>2</v>
      </c>
      <c r="BF982" s="5"/>
    </row>
    <row r="983" spans="7:58" x14ac:dyDescent="0.35">
      <c r="G983" s="79" t="s">
        <v>3</v>
      </c>
      <c r="H983" s="82" t="s">
        <v>108</v>
      </c>
      <c r="I983" s="79" t="str">
        <f>IF('New GL Gauge'!$H$3&lt;2024, "Finance (Inc. Retail)",IF('New GL Gauge'!$H$3&lt;2025,"Finance, Retail and IT","Commercial and Business Growth (Inc. Retail)"))</f>
        <v>Commercial and Business Growth (Inc. Retail)</v>
      </c>
      <c r="J983" s="79" t="str">
        <f>IF('New GL Gauge'!$H$3&lt;2024, "Finance (Inc. Retail)",IF('New GL Gauge'!$H$3&lt;2025,"Finance, Retail and IT","Commercial and Business Growth (Inc. Retail)"))</f>
        <v>Commercial and Business Growth (Inc. Retail)</v>
      </c>
      <c r="K983" s="79" t="str">
        <f>IF('New GL Gauge'!$H$3&lt;2024, "Finance (Inc. Retail)",IF('New GL Gauge'!$H$3&lt;2025,"Retail","Commercial and Business Growth (Inc. Retail)"))</f>
        <v>Commercial and Business Growth (Inc. Retail)</v>
      </c>
      <c r="L983" s="79" t="str">
        <f>IF('New GL Gauge'!$H$3&lt;2024, "Finance (Inc. Retail)",IF('New GL Gauge'!$H$3&lt;2025,"Retail","Commercial and Business Growth (Inc. Retail)"))</f>
        <v>Commercial and Business Growth (Inc. Retail)</v>
      </c>
      <c r="M983" s="2" t="s">
        <v>76</v>
      </c>
      <c r="N983" s="2">
        <v>22</v>
      </c>
      <c r="O983" s="6">
        <f t="shared" si="262"/>
        <v>2</v>
      </c>
      <c r="P983" s="2">
        <v>1</v>
      </c>
      <c r="Q983" s="2">
        <v>1</v>
      </c>
      <c r="R983" s="2">
        <v>0</v>
      </c>
      <c r="S983" s="2">
        <v>0</v>
      </c>
      <c r="T983" s="2">
        <v>0</v>
      </c>
      <c r="U983" s="2">
        <f t="shared" si="264"/>
        <v>2</v>
      </c>
      <c r="V983" s="2">
        <f t="shared" si="265"/>
        <v>0</v>
      </c>
      <c r="W983" s="2">
        <f t="shared" si="266"/>
        <v>0</v>
      </c>
      <c r="Y983" s="5"/>
      <c r="Z983" s="6">
        <f t="shared" si="263"/>
        <v>20</v>
      </c>
      <c r="AA983" s="2">
        <v>11</v>
      </c>
      <c r="AB983" s="2">
        <v>1</v>
      </c>
      <c r="AC983" s="2">
        <v>4</v>
      </c>
      <c r="AD983" s="2">
        <v>2</v>
      </c>
      <c r="AE983" s="2">
        <v>2</v>
      </c>
      <c r="AF983" s="2">
        <f t="shared" si="267"/>
        <v>12</v>
      </c>
      <c r="AG983" s="2">
        <f t="shared" si="268"/>
        <v>4</v>
      </c>
      <c r="AH983" s="2">
        <f t="shared" si="269"/>
        <v>4</v>
      </c>
      <c r="AJ983" s="5"/>
      <c r="AK983" s="2">
        <f t="shared" si="258"/>
        <v>32</v>
      </c>
      <c r="AL983" s="2">
        <v>21</v>
      </c>
      <c r="AM983" s="2">
        <v>8</v>
      </c>
      <c r="AN983" s="2">
        <v>1</v>
      </c>
      <c r="AO983" s="2">
        <v>1</v>
      </c>
      <c r="AP983" s="2">
        <v>1</v>
      </c>
      <c r="AQ983" s="2">
        <f t="shared" si="259"/>
        <v>29</v>
      </c>
      <c r="AR983" s="2">
        <f t="shared" si="260"/>
        <v>1</v>
      </c>
      <c r="AS983" s="2">
        <f t="shared" si="261"/>
        <v>2</v>
      </c>
      <c r="AV983" s="6">
        <f t="shared" si="270"/>
        <v>23</v>
      </c>
      <c r="AW983" s="2">
        <v>15</v>
      </c>
      <c r="AX983" s="2">
        <v>5</v>
      </c>
      <c r="AY983" s="2">
        <v>0</v>
      </c>
      <c r="AZ983" s="2">
        <v>3</v>
      </c>
      <c r="BA983" s="2">
        <v>0</v>
      </c>
      <c r="BB983" s="2">
        <f t="shared" si="271"/>
        <v>20</v>
      </c>
      <c r="BC983" s="2">
        <f t="shared" si="272"/>
        <v>0</v>
      </c>
      <c r="BD983" s="2">
        <f t="shared" si="273"/>
        <v>3</v>
      </c>
      <c r="BF983" s="5"/>
    </row>
    <row r="984" spans="7:58" x14ac:dyDescent="0.35">
      <c r="G984" s="79" t="s">
        <v>3</v>
      </c>
      <c r="H984" s="82" t="s">
        <v>108</v>
      </c>
      <c r="I984" s="79" t="str">
        <f>IF('New GL Gauge'!$H$3&lt;2024, "Finance (Inc. Retail)",IF('New GL Gauge'!$H$3&lt;2025,"Finance, Retail and IT","Commercial and Business Growth (Inc. Retail)"))</f>
        <v>Commercial and Business Growth (Inc. Retail)</v>
      </c>
      <c r="J984" s="79" t="str">
        <f>IF('New GL Gauge'!$H$3&lt;2024, "Finance (Inc. Retail)",IF('New GL Gauge'!$H$3&lt;2025,"Finance, Retail and IT","Commercial and Business Growth (Inc. Retail)"))</f>
        <v>Commercial and Business Growth (Inc. Retail)</v>
      </c>
      <c r="K984" s="79" t="str">
        <f>IF('New GL Gauge'!$H$3&lt;2024, "Finance (Inc. Retail)",IF('New GL Gauge'!$H$3&lt;2025,"Retail","Commercial and Business Growth (Inc. Retail)"))</f>
        <v>Commercial and Business Growth (Inc. Retail)</v>
      </c>
      <c r="L984" s="79" t="str">
        <f>IF('New GL Gauge'!$H$3&lt;2024, "Finance (Inc. Retail)",IF('New GL Gauge'!$H$3&lt;2025,"Retail","Commercial and Business Growth (Inc. Retail)"))</f>
        <v>Commercial and Business Growth (Inc. Retail)</v>
      </c>
      <c r="M984" s="2" t="s">
        <v>76</v>
      </c>
      <c r="N984" s="2">
        <v>23</v>
      </c>
      <c r="O984" s="6">
        <f t="shared" si="262"/>
        <v>2</v>
      </c>
      <c r="P984" s="2">
        <v>1</v>
      </c>
      <c r="Q984" s="2">
        <v>1</v>
      </c>
      <c r="R984" s="2">
        <v>0</v>
      </c>
      <c r="S984" s="2">
        <v>0</v>
      </c>
      <c r="T984" s="2">
        <v>0</v>
      </c>
      <c r="U984" s="2">
        <f t="shared" si="264"/>
        <v>2</v>
      </c>
      <c r="V984" s="2">
        <f t="shared" si="265"/>
        <v>0</v>
      </c>
      <c r="W984" s="2">
        <f t="shared" si="266"/>
        <v>0</v>
      </c>
      <c r="Y984" s="5"/>
      <c r="Z984" s="6">
        <f t="shared" si="263"/>
        <v>20</v>
      </c>
      <c r="AA984" s="2">
        <v>8</v>
      </c>
      <c r="AB984" s="2">
        <v>3</v>
      </c>
      <c r="AC984" s="2">
        <v>3</v>
      </c>
      <c r="AD984" s="2">
        <v>3</v>
      </c>
      <c r="AE984" s="2">
        <v>3</v>
      </c>
      <c r="AF984" s="2">
        <f t="shared" si="267"/>
        <v>11</v>
      </c>
      <c r="AG984" s="2">
        <f t="shared" si="268"/>
        <v>3</v>
      </c>
      <c r="AH984" s="2">
        <f t="shared" si="269"/>
        <v>6</v>
      </c>
      <c r="AJ984" s="5"/>
      <c r="AK984" s="2">
        <f t="shared" si="258"/>
        <v>32</v>
      </c>
      <c r="AL984" s="2">
        <v>20</v>
      </c>
      <c r="AM984" s="2">
        <v>5</v>
      </c>
      <c r="AN984" s="2">
        <v>3</v>
      </c>
      <c r="AO984" s="2">
        <v>2</v>
      </c>
      <c r="AP984" s="2">
        <v>2</v>
      </c>
      <c r="AQ984" s="2">
        <f t="shared" si="259"/>
        <v>25</v>
      </c>
      <c r="AR984" s="2">
        <f t="shared" si="260"/>
        <v>3</v>
      </c>
      <c r="AS984" s="2">
        <f t="shared" si="261"/>
        <v>4</v>
      </c>
      <c r="AV984" s="6">
        <f t="shared" si="270"/>
        <v>23</v>
      </c>
      <c r="AW984" s="2">
        <v>10</v>
      </c>
      <c r="AX984" s="2">
        <v>6</v>
      </c>
      <c r="AY984" s="2">
        <v>5</v>
      </c>
      <c r="AZ984" s="2">
        <v>1</v>
      </c>
      <c r="BA984" s="2">
        <v>1</v>
      </c>
      <c r="BB984" s="2">
        <f t="shared" si="271"/>
        <v>16</v>
      </c>
      <c r="BC984" s="2">
        <f t="shared" si="272"/>
        <v>5</v>
      </c>
      <c r="BD984" s="2">
        <f t="shared" si="273"/>
        <v>2</v>
      </c>
      <c r="BF984" s="5"/>
    </row>
    <row r="985" spans="7:58" x14ac:dyDescent="0.35">
      <c r="G985" s="79" t="s">
        <v>3</v>
      </c>
      <c r="H985" s="82" t="s">
        <v>108</v>
      </c>
      <c r="I985" s="79" t="str">
        <f>IF('New GL Gauge'!$H$3&lt;2024, "Finance (Inc. Retail)",IF('New GL Gauge'!$H$3&lt;2025,"Finance, Retail and IT","Commercial and Business Growth (Inc. Retail)"))</f>
        <v>Commercial and Business Growth (Inc. Retail)</v>
      </c>
      <c r="J985" s="79" t="str">
        <f>IF('New GL Gauge'!$H$3&lt;2024, "Finance (Inc. Retail)",IF('New GL Gauge'!$H$3&lt;2025,"Finance, Retail and IT","Commercial and Business Growth (Inc. Retail)"))</f>
        <v>Commercial and Business Growth (Inc. Retail)</v>
      </c>
      <c r="K985" s="79" t="str">
        <f>IF('New GL Gauge'!$H$3&lt;2024, "Finance (Inc. Retail)",IF('New GL Gauge'!$H$3&lt;2025,"Retail","Commercial and Business Growth (Inc. Retail)"))</f>
        <v>Commercial and Business Growth (Inc. Retail)</v>
      </c>
      <c r="L985" s="79" t="str">
        <f>IF('New GL Gauge'!$H$3&lt;2024, "Finance (Inc. Retail)",IF('New GL Gauge'!$H$3&lt;2025,"Retail","Commercial and Business Growth (Inc. Retail)"))</f>
        <v>Commercial and Business Growth (Inc. Retail)</v>
      </c>
      <c r="M985" s="2" t="s">
        <v>76</v>
      </c>
      <c r="N985" s="2">
        <v>24</v>
      </c>
      <c r="O985" s="6">
        <f t="shared" si="262"/>
        <v>2</v>
      </c>
      <c r="P985" s="2">
        <v>0</v>
      </c>
      <c r="Q985" s="2">
        <v>1</v>
      </c>
      <c r="R985" s="2">
        <v>1</v>
      </c>
      <c r="S985" s="2">
        <v>0</v>
      </c>
      <c r="T985" s="2">
        <v>0</v>
      </c>
      <c r="U985" s="2">
        <f t="shared" si="264"/>
        <v>1</v>
      </c>
      <c r="V985" s="2">
        <f t="shared" si="265"/>
        <v>1</v>
      </c>
      <c r="W985" s="2">
        <f t="shared" si="266"/>
        <v>0</v>
      </c>
      <c r="Y985" s="5"/>
      <c r="Z985" s="6">
        <f t="shared" si="263"/>
        <v>20</v>
      </c>
      <c r="AA985" s="2">
        <v>6</v>
      </c>
      <c r="AB985" s="2">
        <v>3</v>
      </c>
      <c r="AC985" s="2">
        <v>4</v>
      </c>
      <c r="AD985" s="2">
        <v>4</v>
      </c>
      <c r="AE985" s="2">
        <v>3</v>
      </c>
      <c r="AF985" s="2">
        <f t="shared" si="267"/>
        <v>9</v>
      </c>
      <c r="AG985" s="2">
        <f t="shared" si="268"/>
        <v>4</v>
      </c>
      <c r="AH985" s="2">
        <f t="shared" si="269"/>
        <v>7</v>
      </c>
      <c r="AJ985" s="5"/>
      <c r="AK985" s="2">
        <f t="shared" si="258"/>
        <v>32</v>
      </c>
      <c r="AL985" s="2">
        <v>13</v>
      </c>
      <c r="AM985" s="2">
        <v>10</v>
      </c>
      <c r="AN985" s="2">
        <v>5</v>
      </c>
      <c r="AO985" s="2">
        <v>3</v>
      </c>
      <c r="AP985" s="2">
        <v>1</v>
      </c>
      <c r="AQ985" s="2">
        <f t="shared" si="259"/>
        <v>23</v>
      </c>
      <c r="AR985" s="2">
        <f t="shared" si="260"/>
        <v>5</v>
      </c>
      <c r="AS985" s="2">
        <f t="shared" si="261"/>
        <v>4</v>
      </c>
      <c r="AV985" s="6">
        <f t="shared" si="270"/>
        <v>23</v>
      </c>
      <c r="AW985" s="2">
        <v>10</v>
      </c>
      <c r="AX985" s="2">
        <v>6</v>
      </c>
      <c r="AY985" s="2">
        <v>6</v>
      </c>
      <c r="AZ985" s="2">
        <v>1</v>
      </c>
      <c r="BA985" s="2">
        <v>0</v>
      </c>
      <c r="BB985" s="2">
        <f t="shared" si="271"/>
        <v>16</v>
      </c>
      <c r="BC985" s="2">
        <f t="shared" si="272"/>
        <v>6</v>
      </c>
      <c r="BD985" s="2">
        <f t="shared" si="273"/>
        <v>1</v>
      </c>
      <c r="BF985" s="5"/>
    </row>
    <row r="986" spans="7:58" x14ac:dyDescent="0.35">
      <c r="G986" s="79" t="s">
        <v>3</v>
      </c>
      <c r="H986" s="82" t="s">
        <v>108</v>
      </c>
      <c r="I986" s="79" t="str">
        <f>IF('New GL Gauge'!$H$3&lt;2024, "Finance (Inc. Retail)",IF('New GL Gauge'!$H$3&lt;2025,"Finance, Retail and IT","Commercial and Business Growth (Inc. Retail)"))</f>
        <v>Commercial and Business Growth (Inc. Retail)</v>
      </c>
      <c r="J986" s="79" t="str">
        <f>IF('New GL Gauge'!$H$3&lt;2024, "Finance (Inc. Retail)",IF('New GL Gauge'!$H$3&lt;2025,"Finance, Retail and IT","Commercial and Business Growth (Inc. Retail)"))</f>
        <v>Commercial and Business Growth (Inc. Retail)</v>
      </c>
      <c r="K986" s="79" t="str">
        <f>IF('New GL Gauge'!$H$3&lt;2024, "Finance (Inc. Retail)",IF('New GL Gauge'!$H$3&lt;2025,"Retail","Commercial and Business Growth (Inc. Retail)"))</f>
        <v>Commercial and Business Growth (Inc. Retail)</v>
      </c>
      <c r="L986" s="79" t="str">
        <f>IF('New GL Gauge'!$H$3&lt;2024, "Finance (Inc. Retail)",IF('New GL Gauge'!$H$3&lt;2025,"Retail","Commercial and Business Growth (Inc. Retail)"))</f>
        <v>Commercial and Business Growth (Inc. Retail)</v>
      </c>
      <c r="M986" s="2" t="s">
        <v>76</v>
      </c>
      <c r="N986" s="2">
        <v>25</v>
      </c>
      <c r="O986" s="6">
        <f t="shared" si="262"/>
        <v>2</v>
      </c>
      <c r="P986" s="2">
        <v>1</v>
      </c>
      <c r="Q986" s="2">
        <v>0</v>
      </c>
      <c r="R986" s="2">
        <v>1</v>
      </c>
      <c r="S986" s="2">
        <v>0</v>
      </c>
      <c r="T986" s="2">
        <v>0</v>
      </c>
      <c r="U986" s="2">
        <f t="shared" si="264"/>
        <v>1</v>
      </c>
      <c r="V986" s="2">
        <f t="shared" si="265"/>
        <v>1</v>
      </c>
      <c r="W986" s="2">
        <f t="shared" si="266"/>
        <v>0</v>
      </c>
      <c r="Y986" s="5"/>
      <c r="Z986" s="6">
        <f t="shared" si="263"/>
        <v>20</v>
      </c>
      <c r="AA986" s="2">
        <v>6</v>
      </c>
      <c r="AB986" s="2">
        <v>5</v>
      </c>
      <c r="AC986" s="2">
        <v>3</v>
      </c>
      <c r="AD986" s="2">
        <v>3</v>
      </c>
      <c r="AE986" s="2">
        <v>3</v>
      </c>
      <c r="AF986" s="2">
        <f t="shared" si="267"/>
        <v>11</v>
      </c>
      <c r="AG986" s="2">
        <f t="shared" si="268"/>
        <v>3</v>
      </c>
      <c r="AH986" s="2">
        <f t="shared" si="269"/>
        <v>6</v>
      </c>
      <c r="AJ986" s="5"/>
      <c r="AK986" s="2">
        <f t="shared" si="258"/>
        <v>32</v>
      </c>
      <c r="AL986" s="2">
        <v>15</v>
      </c>
      <c r="AM986" s="2">
        <v>8</v>
      </c>
      <c r="AN986" s="2">
        <v>5</v>
      </c>
      <c r="AO986" s="2">
        <v>2</v>
      </c>
      <c r="AP986" s="2">
        <v>2</v>
      </c>
      <c r="AQ986" s="2">
        <f t="shared" si="259"/>
        <v>23</v>
      </c>
      <c r="AR986" s="2">
        <f t="shared" si="260"/>
        <v>5</v>
      </c>
      <c r="AS986" s="2">
        <f t="shared" si="261"/>
        <v>4</v>
      </c>
      <c r="AV986" s="6">
        <f t="shared" si="270"/>
        <v>23</v>
      </c>
      <c r="AW986" s="2">
        <v>10</v>
      </c>
      <c r="AX986" s="2">
        <v>4</v>
      </c>
      <c r="AY986" s="2">
        <v>7</v>
      </c>
      <c r="AZ986" s="2">
        <v>2</v>
      </c>
      <c r="BA986" s="2">
        <v>0</v>
      </c>
      <c r="BB986" s="2">
        <f t="shared" si="271"/>
        <v>14</v>
      </c>
      <c r="BC986" s="2">
        <f t="shared" si="272"/>
        <v>7</v>
      </c>
      <c r="BD986" s="2">
        <f t="shared" si="273"/>
        <v>2</v>
      </c>
      <c r="BF986" s="5"/>
    </row>
    <row r="987" spans="7:58" x14ac:dyDescent="0.35">
      <c r="G987" s="79" t="s">
        <v>3</v>
      </c>
      <c r="H987" s="82" t="s">
        <v>108</v>
      </c>
      <c r="I987" s="79" t="str">
        <f>IF('New GL Gauge'!$H$3&lt;2024, "Finance (Inc. Retail)",IF('New GL Gauge'!$H$3&lt;2025,"Finance, Retail and IT","Commercial and Business Growth (Inc. Retail)"))</f>
        <v>Commercial and Business Growth (Inc. Retail)</v>
      </c>
      <c r="J987" s="79" t="str">
        <f>IF('New GL Gauge'!$H$3&lt;2024, "Finance (Inc. Retail)",IF('New GL Gauge'!$H$3&lt;2025,"Finance, Retail and IT","Commercial and Business Growth (Inc. Retail)"))</f>
        <v>Commercial and Business Growth (Inc. Retail)</v>
      </c>
      <c r="K987" s="79" t="str">
        <f>IF('New GL Gauge'!$H$3&lt;2024, "Finance (Inc. Retail)",IF('New GL Gauge'!$H$3&lt;2025,"Retail","Commercial and Business Growth (Inc. Retail)"))</f>
        <v>Commercial and Business Growth (Inc. Retail)</v>
      </c>
      <c r="L987" s="79" t="str">
        <f>IF('New GL Gauge'!$H$3&lt;2024, "Finance (Inc. Retail)",IF('New GL Gauge'!$H$3&lt;2025,"Retail","Commercial and Business Growth (Inc. Retail)"))</f>
        <v>Commercial and Business Growth (Inc. Retail)</v>
      </c>
      <c r="M987" s="2" t="s">
        <v>76</v>
      </c>
      <c r="N987" s="2">
        <v>26</v>
      </c>
      <c r="O987" s="6">
        <f t="shared" si="262"/>
        <v>2</v>
      </c>
      <c r="P987" s="2">
        <v>0</v>
      </c>
      <c r="Q987" s="2">
        <v>2</v>
      </c>
      <c r="R987" s="2">
        <v>0</v>
      </c>
      <c r="S987" s="2">
        <v>0</v>
      </c>
      <c r="T987" s="2">
        <v>0</v>
      </c>
      <c r="U987" s="2">
        <f t="shared" si="264"/>
        <v>2</v>
      </c>
      <c r="V987" s="2">
        <f t="shared" si="265"/>
        <v>0</v>
      </c>
      <c r="W987" s="2">
        <f t="shared" si="266"/>
        <v>0</v>
      </c>
      <c r="Y987" s="5"/>
      <c r="Z987" s="6">
        <f t="shared" si="263"/>
        <v>20</v>
      </c>
      <c r="AA987" s="2">
        <v>6</v>
      </c>
      <c r="AB987" s="2">
        <v>6</v>
      </c>
      <c r="AC987" s="2">
        <v>1</v>
      </c>
      <c r="AD987" s="2">
        <v>3</v>
      </c>
      <c r="AE987" s="2">
        <v>4</v>
      </c>
      <c r="AF987" s="2">
        <f t="shared" si="267"/>
        <v>12</v>
      </c>
      <c r="AG987" s="2">
        <f t="shared" si="268"/>
        <v>1</v>
      </c>
      <c r="AH987" s="2">
        <f t="shared" si="269"/>
        <v>7</v>
      </c>
      <c r="AJ987" s="5"/>
      <c r="AK987" s="2">
        <f t="shared" ref="AK987:AK1110" si="274">SUM(AQ987:AS987)</f>
        <v>32</v>
      </c>
      <c r="AL987" s="2">
        <v>17</v>
      </c>
      <c r="AM987" s="2">
        <v>8</v>
      </c>
      <c r="AN987" s="2">
        <v>4</v>
      </c>
      <c r="AO987" s="2">
        <v>2</v>
      </c>
      <c r="AP987" s="2">
        <v>1</v>
      </c>
      <c r="AQ987" s="2">
        <f t="shared" si="259"/>
        <v>25</v>
      </c>
      <c r="AR987" s="2">
        <f t="shared" si="260"/>
        <v>4</v>
      </c>
      <c r="AS987" s="2">
        <f t="shared" si="261"/>
        <v>3</v>
      </c>
      <c r="AV987" s="6">
        <f t="shared" si="270"/>
        <v>23</v>
      </c>
      <c r="AW987" s="2">
        <v>8</v>
      </c>
      <c r="AX987" s="2">
        <v>8</v>
      </c>
      <c r="AY987" s="2">
        <v>5</v>
      </c>
      <c r="AZ987" s="2">
        <v>2</v>
      </c>
      <c r="BA987" s="2">
        <v>0</v>
      </c>
      <c r="BB987" s="2">
        <f t="shared" si="271"/>
        <v>16</v>
      </c>
      <c r="BC987" s="2">
        <f t="shared" si="272"/>
        <v>5</v>
      </c>
      <c r="BD987" s="2">
        <f t="shared" si="273"/>
        <v>2</v>
      </c>
      <c r="BF987" s="5"/>
    </row>
    <row r="988" spans="7:58" x14ac:dyDescent="0.35">
      <c r="G988" s="79" t="s">
        <v>3</v>
      </c>
      <c r="H988" s="82" t="s">
        <v>108</v>
      </c>
      <c r="I988" s="79" t="str">
        <f>IF('New GL Gauge'!$H$3&lt;2024, "Finance (Inc. Retail)",IF('New GL Gauge'!$H$3&lt;2025,"Finance, Retail and IT","Commercial and Business Growth (Inc. Retail)"))</f>
        <v>Commercial and Business Growth (Inc. Retail)</v>
      </c>
      <c r="J988" s="79" t="str">
        <f>IF('New GL Gauge'!$H$3&lt;2024, "Finance (Inc. Retail)",IF('New GL Gauge'!$H$3&lt;2025,"Finance, Retail and IT","Commercial and Business Growth (Inc. Retail)"))</f>
        <v>Commercial and Business Growth (Inc. Retail)</v>
      </c>
      <c r="K988" s="79" t="str">
        <f>IF('New GL Gauge'!$H$3&lt;2024, "Finance (Inc. Retail)",IF('New GL Gauge'!$H$3&lt;2025,"Retail","Commercial and Business Growth (Inc. Retail)"))</f>
        <v>Commercial and Business Growth (Inc. Retail)</v>
      </c>
      <c r="L988" s="79" t="str">
        <f>IF('New GL Gauge'!$H$3&lt;2024, "Finance (Inc. Retail)",IF('New GL Gauge'!$H$3&lt;2025,"Retail","Commercial and Business Growth (Inc. Retail)"))</f>
        <v>Commercial and Business Growth (Inc. Retail)</v>
      </c>
      <c r="M988" s="2" t="s">
        <v>76</v>
      </c>
      <c r="N988" s="2">
        <v>27</v>
      </c>
      <c r="O988" s="6">
        <f t="shared" si="262"/>
        <v>2</v>
      </c>
      <c r="P988" s="2">
        <v>1</v>
      </c>
      <c r="Q988" s="2">
        <v>1</v>
      </c>
      <c r="R988" s="2">
        <v>0</v>
      </c>
      <c r="S988" s="2">
        <v>0</v>
      </c>
      <c r="T988" s="2">
        <v>0</v>
      </c>
      <c r="U988" s="2">
        <f t="shared" si="264"/>
        <v>2</v>
      </c>
      <c r="V988" s="2">
        <f t="shared" si="265"/>
        <v>0</v>
      </c>
      <c r="W988" s="2">
        <f t="shared" si="266"/>
        <v>0</v>
      </c>
      <c r="Y988" s="5"/>
      <c r="Z988" s="6">
        <f t="shared" si="263"/>
        <v>20</v>
      </c>
      <c r="AA988" s="2">
        <v>7</v>
      </c>
      <c r="AB988" s="2">
        <v>5</v>
      </c>
      <c r="AC988" s="2">
        <v>0</v>
      </c>
      <c r="AD988" s="2">
        <v>5</v>
      </c>
      <c r="AE988" s="2">
        <v>3</v>
      </c>
      <c r="AF988" s="2">
        <f t="shared" si="267"/>
        <v>12</v>
      </c>
      <c r="AG988" s="2">
        <f t="shared" si="268"/>
        <v>0</v>
      </c>
      <c r="AH988" s="2">
        <f t="shared" si="269"/>
        <v>8</v>
      </c>
      <c r="AJ988" s="5"/>
      <c r="AK988" s="2">
        <f t="shared" si="274"/>
        <v>32</v>
      </c>
      <c r="AL988" s="2">
        <v>15</v>
      </c>
      <c r="AM988" s="2">
        <v>10</v>
      </c>
      <c r="AN988" s="2">
        <v>5</v>
      </c>
      <c r="AO988" s="2">
        <v>1</v>
      </c>
      <c r="AP988" s="2">
        <v>1</v>
      </c>
      <c r="AQ988" s="2">
        <f t="shared" ref="AQ988:AQ1022" si="275">AL988+AM988</f>
        <v>25</v>
      </c>
      <c r="AR988" s="2">
        <f t="shared" ref="AR988:AR1022" si="276">AN988</f>
        <v>5</v>
      </c>
      <c r="AS988" s="2">
        <f t="shared" ref="AS988:AS1022" si="277">AO988+AP988</f>
        <v>2</v>
      </c>
      <c r="AV988" s="6">
        <f t="shared" si="270"/>
        <v>23</v>
      </c>
      <c r="AW988" s="2">
        <v>11</v>
      </c>
      <c r="AX988" s="2">
        <v>4</v>
      </c>
      <c r="AY988" s="2">
        <v>7</v>
      </c>
      <c r="AZ988" s="2">
        <v>1</v>
      </c>
      <c r="BA988" s="2">
        <v>0</v>
      </c>
      <c r="BB988" s="2">
        <f t="shared" si="271"/>
        <v>15</v>
      </c>
      <c r="BC988" s="2">
        <f t="shared" si="272"/>
        <v>7</v>
      </c>
      <c r="BD988" s="2">
        <f t="shared" si="273"/>
        <v>1</v>
      </c>
      <c r="BF988" s="5"/>
    </row>
    <row r="989" spans="7:58" x14ac:dyDescent="0.35">
      <c r="G989" s="79" t="s">
        <v>3</v>
      </c>
      <c r="H989" s="82" t="s">
        <v>108</v>
      </c>
      <c r="I989" s="79" t="str">
        <f>IF('New GL Gauge'!$H$3&lt;2024, "Finance (Inc. Retail)",IF('New GL Gauge'!$H$3&lt;2025,"Finance, Retail and IT","Commercial and Business Growth (Inc. Retail)"))</f>
        <v>Commercial and Business Growth (Inc. Retail)</v>
      </c>
      <c r="J989" s="79" t="str">
        <f>IF('New GL Gauge'!$H$3&lt;2024, "Finance (Inc. Retail)",IF('New GL Gauge'!$H$3&lt;2025,"Finance, Retail and IT","Commercial and Business Growth (Inc. Retail)"))</f>
        <v>Commercial and Business Growth (Inc. Retail)</v>
      </c>
      <c r="K989" s="79" t="str">
        <f>IF('New GL Gauge'!$H$3&lt;2024, "Finance (Inc. Retail)",IF('New GL Gauge'!$H$3&lt;2025,"Retail","Commercial and Business Growth (Inc. Retail)"))</f>
        <v>Commercial and Business Growth (Inc. Retail)</v>
      </c>
      <c r="L989" s="79" t="str">
        <f>IF('New GL Gauge'!$H$3&lt;2024, "Finance (Inc. Retail)",IF('New GL Gauge'!$H$3&lt;2025,"Retail","Commercial and Business Growth (Inc. Retail)"))</f>
        <v>Commercial and Business Growth (Inc. Retail)</v>
      </c>
      <c r="M989" s="2" t="s">
        <v>76</v>
      </c>
      <c r="N989" s="2">
        <v>28</v>
      </c>
      <c r="O989" s="6">
        <f t="shared" si="262"/>
        <v>2</v>
      </c>
      <c r="P989" s="2">
        <v>1</v>
      </c>
      <c r="Q989" s="2">
        <v>0</v>
      </c>
      <c r="R989" s="2">
        <v>1</v>
      </c>
      <c r="S989" s="2">
        <v>0</v>
      </c>
      <c r="T989" s="2">
        <v>0</v>
      </c>
      <c r="U989" s="2">
        <f t="shared" si="264"/>
        <v>1</v>
      </c>
      <c r="V989" s="2">
        <f t="shared" si="265"/>
        <v>1</v>
      </c>
      <c r="W989" s="2">
        <f t="shared" si="266"/>
        <v>0</v>
      </c>
      <c r="Y989" s="5"/>
      <c r="Z989" s="6">
        <f t="shared" si="263"/>
        <v>20</v>
      </c>
      <c r="AA989" s="2">
        <v>12</v>
      </c>
      <c r="AB989" s="2">
        <v>3</v>
      </c>
      <c r="AC989" s="2">
        <v>3</v>
      </c>
      <c r="AD989" s="2">
        <v>0</v>
      </c>
      <c r="AE989" s="2">
        <v>2</v>
      </c>
      <c r="AF989" s="2">
        <f t="shared" si="267"/>
        <v>15</v>
      </c>
      <c r="AG989" s="2">
        <f t="shared" si="268"/>
        <v>3</v>
      </c>
      <c r="AH989" s="2">
        <f t="shared" si="269"/>
        <v>2</v>
      </c>
      <c r="AJ989" s="5"/>
      <c r="AK989" s="2">
        <f t="shared" si="274"/>
        <v>32</v>
      </c>
      <c r="AL989" s="2">
        <v>21</v>
      </c>
      <c r="AM989" s="2">
        <v>10</v>
      </c>
      <c r="AN989" s="2">
        <v>0</v>
      </c>
      <c r="AO989" s="2">
        <v>1</v>
      </c>
      <c r="AP989" s="2">
        <v>0</v>
      </c>
      <c r="AQ989" s="2">
        <f t="shared" si="275"/>
        <v>31</v>
      </c>
      <c r="AR989" s="2">
        <f t="shared" si="276"/>
        <v>0</v>
      </c>
      <c r="AS989" s="2">
        <f t="shared" si="277"/>
        <v>1</v>
      </c>
      <c r="AV989" s="6">
        <f t="shared" si="270"/>
        <v>23</v>
      </c>
      <c r="AW989" s="2">
        <v>17</v>
      </c>
      <c r="AX989" s="2">
        <v>3</v>
      </c>
      <c r="AY989" s="2">
        <v>2</v>
      </c>
      <c r="AZ989" s="2">
        <v>0</v>
      </c>
      <c r="BA989" s="2">
        <v>1</v>
      </c>
      <c r="BB989" s="2">
        <f t="shared" si="271"/>
        <v>20</v>
      </c>
      <c r="BC989" s="2">
        <f t="shared" si="272"/>
        <v>2</v>
      </c>
      <c r="BD989" s="2">
        <f t="shared" si="273"/>
        <v>1</v>
      </c>
      <c r="BF989" s="5"/>
    </row>
    <row r="990" spans="7:58" x14ac:dyDescent="0.35">
      <c r="G990" s="79" t="s">
        <v>3</v>
      </c>
      <c r="H990" s="82" t="s">
        <v>108</v>
      </c>
      <c r="I990" s="79" t="str">
        <f>IF('New GL Gauge'!$H$3&lt;2024, "Finance (Inc. Retail)",IF('New GL Gauge'!$H$3&lt;2025,"Finance, Retail and IT","Commercial and Business Growth (Inc. Retail)"))</f>
        <v>Commercial and Business Growth (Inc. Retail)</v>
      </c>
      <c r="J990" s="79" t="str">
        <f>IF('New GL Gauge'!$H$3&lt;2024, "Finance (Inc. Retail)",IF('New GL Gauge'!$H$3&lt;2025,"Finance, Retail and IT","Commercial and Business Growth (Inc. Retail)"))</f>
        <v>Commercial and Business Growth (Inc. Retail)</v>
      </c>
      <c r="K990" s="79" t="str">
        <f>IF('New GL Gauge'!$H$3&lt;2024, "Finance (Inc. Retail)",IF('New GL Gauge'!$H$3&lt;2025,"Retail","Commercial and Business Growth (Inc. Retail)"))</f>
        <v>Commercial and Business Growth (Inc. Retail)</v>
      </c>
      <c r="L990" s="79" t="str">
        <f>IF('New GL Gauge'!$H$3&lt;2024, "Finance (Inc. Retail)",IF('New GL Gauge'!$H$3&lt;2025,"Retail","Commercial and Business Growth (Inc. Retail)"))</f>
        <v>Commercial and Business Growth (Inc. Retail)</v>
      </c>
      <c r="M990" s="2" t="s">
        <v>76</v>
      </c>
      <c r="N990" s="2">
        <v>29</v>
      </c>
      <c r="O990" s="6">
        <f t="shared" si="262"/>
        <v>2</v>
      </c>
      <c r="P990" s="2">
        <v>0</v>
      </c>
      <c r="Q990" s="2">
        <v>2</v>
      </c>
      <c r="R990" s="2">
        <v>0</v>
      </c>
      <c r="S990" s="2">
        <v>0</v>
      </c>
      <c r="T990" s="2">
        <v>0</v>
      </c>
      <c r="U990" s="2">
        <f t="shared" si="264"/>
        <v>2</v>
      </c>
      <c r="V990" s="2">
        <f t="shared" si="265"/>
        <v>0</v>
      </c>
      <c r="W990" s="2">
        <f t="shared" si="266"/>
        <v>0</v>
      </c>
      <c r="Y990" s="5"/>
      <c r="Z990" s="6">
        <f t="shared" si="263"/>
        <v>20</v>
      </c>
      <c r="AA990" s="2">
        <v>5</v>
      </c>
      <c r="AB990" s="2">
        <v>5</v>
      </c>
      <c r="AC990" s="2">
        <v>3</v>
      </c>
      <c r="AD990" s="2">
        <v>3</v>
      </c>
      <c r="AE990" s="2">
        <v>4</v>
      </c>
      <c r="AF990" s="2">
        <f t="shared" si="267"/>
        <v>10</v>
      </c>
      <c r="AG990" s="2">
        <f t="shared" si="268"/>
        <v>3</v>
      </c>
      <c r="AH990" s="2">
        <f t="shared" si="269"/>
        <v>7</v>
      </c>
      <c r="AJ990" s="5"/>
      <c r="AK990" s="2">
        <f t="shared" si="274"/>
        <v>32</v>
      </c>
      <c r="AL990" s="2">
        <v>15</v>
      </c>
      <c r="AM990" s="2">
        <v>6</v>
      </c>
      <c r="AN990" s="2">
        <v>6</v>
      </c>
      <c r="AO990" s="2">
        <v>3</v>
      </c>
      <c r="AP990" s="2">
        <v>2</v>
      </c>
      <c r="AQ990" s="2">
        <f t="shared" si="275"/>
        <v>21</v>
      </c>
      <c r="AR990" s="2">
        <f t="shared" si="276"/>
        <v>6</v>
      </c>
      <c r="AS990" s="2">
        <f t="shared" si="277"/>
        <v>5</v>
      </c>
      <c r="AV990" s="6">
        <f t="shared" si="270"/>
        <v>23</v>
      </c>
      <c r="AW990" s="2">
        <v>11</v>
      </c>
      <c r="AX990" s="2">
        <v>6</v>
      </c>
      <c r="AY990" s="2">
        <v>3</v>
      </c>
      <c r="AZ990" s="2">
        <v>3</v>
      </c>
      <c r="BA990" s="2">
        <v>0</v>
      </c>
      <c r="BB990" s="2">
        <f t="shared" si="271"/>
        <v>17</v>
      </c>
      <c r="BC990" s="2">
        <f t="shared" si="272"/>
        <v>3</v>
      </c>
      <c r="BD990" s="2">
        <f t="shared" si="273"/>
        <v>3</v>
      </c>
      <c r="BF990" s="5"/>
    </row>
    <row r="991" spans="7:58" x14ac:dyDescent="0.35">
      <c r="G991" s="79" t="s">
        <v>3</v>
      </c>
      <c r="H991" s="82" t="s">
        <v>108</v>
      </c>
      <c r="I991" s="79" t="str">
        <f>IF('New GL Gauge'!$H$3&lt;2024, "Finance (Inc. Retail)",IF('New GL Gauge'!$H$3&lt;2025,"Finance, Retail and IT","Commercial and Business Growth (Inc. Retail)"))</f>
        <v>Commercial and Business Growth (Inc. Retail)</v>
      </c>
      <c r="J991" s="79" t="str">
        <f>IF('New GL Gauge'!$H$3&lt;2024, "Finance (Inc. Retail)",IF('New GL Gauge'!$H$3&lt;2025,"Finance, Retail and IT","Commercial and Business Growth (Inc. Retail)"))</f>
        <v>Commercial and Business Growth (Inc. Retail)</v>
      </c>
      <c r="K991" s="79" t="str">
        <f>IF('New GL Gauge'!$H$3&lt;2024, "Finance (Inc. Retail)",IF('New GL Gauge'!$H$3&lt;2025,"Retail","Commercial and Business Growth (Inc. Retail)"))</f>
        <v>Commercial and Business Growth (Inc. Retail)</v>
      </c>
      <c r="L991" s="79" t="str">
        <f>IF('New GL Gauge'!$H$3&lt;2024, "Finance (Inc. Retail)",IF('New GL Gauge'!$H$3&lt;2025,"Retail","Commercial and Business Growth (Inc. Retail)"))</f>
        <v>Commercial and Business Growth (Inc. Retail)</v>
      </c>
      <c r="M991" s="2" t="s">
        <v>76</v>
      </c>
      <c r="N991" s="2">
        <v>30</v>
      </c>
      <c r="O991" s="6">
        <f t="shared" si="262"/>
        <v>2</v>
      </c>
      <c r="P991" s="2">
        <v>1</v>
      </c>
      <c r="Q991" s="2">
        <v>1</v>
      </c>
      <c r="R991" s="2">
        <v>0</v>
      </c>
      <c r="S991" s="2">
        <v>0</v>
      </c>
      <c r="T991" s="2">
        <v>0</v>
      </c>
      <c r="U991" s="2">
        <f t="shared" si="264"/>
        <v>2</v>
      </c>
      <c r="V991" s="2">
        <f t="shared" si="265"/>
        <v>0</v>
      </c>
      <c r="W991" s="2">
        <f t="shared" si="266"/>
        <v>0</v>
      </c>
      <c r="Y991" s="5"/>
      <c r="Z991" s="6">
        <f t="shared" si="263"/>
        <v>20</v>
      </c>
      <c r="AA991" s="2">
        <v>7</v>
      </c>
      <c r="AB991" s="2">
        <v>3</v>
      </c>
      <c r="AC991" s="2">
        <v>6</v>
      </c>
      <c r="AD991" s="2">
        <v>1</v>
      </c>
      <c r="AE991" s="2">
        <v>3</v>
      </c>
      <c r="AF991" s="2">
        <f t="shared" si="267"/>
        <v>10</v>
      </c>
      <c r="AG991" s="2">
        <f t="shared" si="268"/>
        <v>6</v>
      </c>
      <c r="AH991" s="2">
        <f t="shared" si="269"/>
        <v>4</v>
      </c>
      <c r="AJ991" s="5"/>
      <c r="AK991" s="2">
        <f t="shared" si="274"/>
        <v>32</v>
      </c>
      <c r="AL991" s="2">
        <v>18</v>
      </c>
      <c r="AM991" s="2">
        <v>5</v>
      </c>
      <c r="AN991" s="2">
        <v>6</v>
      </c>
      <c r="AO991" s="2">
        <v>2</v>
      </c>
      <c r="AP991" s="2">
        <v>1</v>
      </c>
      <c r="AQ991" s="2">
        <f t="shared" si="275"/>
        <v>23</v>
      </c>
      <c r="AR991" s="2">
        <f t="shared" si="276"/>
        <v>6</v>
      </c>
      <c r="AS991" s="2">
        <f t="shared" si="277"/>
        <v>3</v>
      </c>
      <c r="AV991" s="6">
        <f t="shared" si="270"/>
        <v>23</v>
      </c>
      <c r="AW991" s="2">
        <v>11</v>
      </c>
      <c r="AX991" s="2">
        <v>5</v>
      </c>
      <c r="AY991" s="2">
        <v>5</v>
      </c>
      <c r="AZ991" s="2">
        <v>2</v>
      </c>
      <c r="BA991" s="2">
        <v>0</v>
      </c>
      <c r="BB991" s="2">
        <f t="shared" si="271"/>
        <v>16</v>
      </c>
      <c r="BC991" s="2">
        <f t="shared" si="272"/>
        <v>5</v>
      </c>
      <c r="BD991" s="2">
        <f t="shared" si="273"/>
        <v>2</v>
      </c>
      <c r="BF991" s="5"/>
    </row>
    <row r="992" spans="7:58" x14ac:dyDescent="0.35">
      <c r="G992" s="79" t="s">
        <v>3</v>
      </c>
      <c r="H992" s="82" t="s">
        <v>108</v>
      </c>
      <c r="I992" s="79" t="str">
        <f>IF('New GL Gauge'!$H$3&lt;2024, "Finance (Inc. Retail)",IF('New GL Gauge'!$H$3&lt;2025,"Finance, Retail and IT","Finance and IT"))</f>
        <v>Finance and IT</v>
      </c>
      <c r="J992" s="79" t="str">
        <f>IF('New GL Gauge'!$H$3&lt;2024, "Finance (Inc. Retail)",IF('New GL Gauge'!$H$3&lt;2025,"Finance, Retail and IT","Finance and IT"))</f>
        <v>Finance and IT</v>
      </c>
      <c r="K992" s="79" t="str">
        <f>IF('New GL Gauge'!$H$3&lt;2024, "Finance","Finance and IT")</f>
        <v>Finance and IT</v>
      </c>
      <c r="L992" s="79" t="str">
        <f>IF('New GL Gauge'!$H$3&lt;2024, "Finance","Finance and IT")</f>
        <v>Finance and IT</v>
      </c>
      <c r="M992" s="2" t="s">
        <v>3</v>
      </c>
      <c r="N992" s="2">
        <v>1</v>
      </c>
      <c r="O992" s="6">
        <f t="shared" si="262"/>
        <v>11</v>
      </c>
      <c r="P992" s="2">
        <v>4</v>
      </c>
      <c r="Q992" s="2">
        <v>5</v>
      </c>
      <c r="R992" s="2">
        <v>2</v>
      </c>
      <c r="S992" s="2">
        <v>0</v>
      </c>
      <c r="T992" s="2">
        <v>0</v>
      </c>
      <c r="U992" s="2">
        <f t="shared" si="264"/>
        <v>9</v>
      </c>
      <c r="V992" s="2">
        <f t="shared" si="265"/>
        <v>2</v>
      </c>
      <c r="W992" s="2">
        <f t="shared" si="266"/>
        <v>0</v>
      </c>
      <c r="X992" s="2">
        <f>MAX(O992:O1021)</f>
        <v>11</v>
      </c>
      <c r="Y992" s="5">
        <v>21</v>
      </c>
      <c r="Z992" s="6">
        <f t="shared" si="263"/>
        <v>19</v>
      </c>
      <c r="AA992" s="2">
        <v>8</v>
      </c>
      <c r="AB992" s="2">
        <v>10</v>
      </c>
      <c r="AC992" s="2">
        <v>1</v>
      </c>
      <c r="AD992" s="2">
        <v>0</v>
      </c>
      <c r="AE992" s="2">
        <v>0</v>
      </c>
      <c r="AF992" s="2">
        <f t="shared" si="267"/>
        <v>18</v>
      </c>
      <c r="AG992" s="2">
        <f t="shared" si="268"/>
        <v>1</v>
      </c>
      <c r="AH992" s="2">
        <f t="shared" si="269"/>
        <v>0</v>
      </c>
      <c r="AI992" s="2">
        <f>MAX(Z992:Z1021)</f>
        <v>19</v>
      </c>
      <c r="AJ992" s="5">
        <v>23</v>
      </c>
      <c r="AK992" s="2">
        <f t="shared" si="274"/>
        <v>21</v>
      </c>
      <c r="AL992" s="2">
        <v>10</v>
      </c>
      <c r="AM992" s="2">
        <v>7</v>
      </c>
      <c r="AN992" s="2">
        <v>4</v>
      </c>
      <c r="AO992" s="2">
        <v>0</v>
      </c>
      <c r="AP992" s="2">
        <v>0</v>
      </c>
      <c r="AQ992" s="2">
        <f t="shared" si="275"/>
        <v>17</v>
      </c>
      <c r="AR992" s="2">
        <f t="shared" si="276"/>
        <v>4</v>
      </c>
      <c r="AS992" s="2">
        <f t="shared" si="277"/>
        <v>0</v>
      </c>
      <c r="AT992" s="2">
        <f>ROUND(SUM(AK992:AK1021)/30,0)</f>
        <v>21</v>
      </c>
      <c r="AU992" s="2">
        <v>26</v>
      </c>
      <c r="AV992" s="6">
        <f t="shared" ref="AV992:AV1055" si="278">SUM(BB992:BD992)</f>
        <v>26</v>
      </c>
      <c r="AW992" s="2">
        <v>8</v>
      </c>
      <c r="AX992" s="2">
        <v>15</v>
      </c>
      <c r="AY992" s="2">
        <v>3</v>
      </c>
      <c r="AZ992" s="2">
        <v>0</v>
      </c>
      <c r="BA992" s="2">
        <v>0</v>
      </c>
      <c r="BB992" s="2">
        <f t="shared" ref="BB992:BB1055" si="279">AW992+AX992</f>
        <v>23</v>
      </c>
      <c r="BC992" s="2">
        <f t="shared" ref="BC992:BC1055" si="280">AY992</f>
        <v>3</v>
      </c>
      <c r="BD992" s="2">
        <f t="shared" ref="BD992:BD1055" si="281">AZ992+BA992</f>
        <v>0</v>
      </c>
      <c r="BE992" s="2">
        <f>ROUND(SUM(AV992:AV1021)/30,0)</f>
        <v>26</v>
      </c>
      <c r="BF992" s="5">
        <v>31</v>
      </c>
    </row>
    <row r="993" spans="7:58" x14ac:dyDescent="0.35">
      <c r="G993" s="79" t="s">
        <v>3</v>
      </c>
      <c r="H993" s="82" t="s">
        <v>108</v>
      </c>
      <c r="I993" s="79" t="str">
        <f>IF('New GL Gauge'!$H$3&lt;2024, "Finance (Inc. Retail)",IF('New GL Gauge'!$H$3&lt;2025,"Finance, Retail and IT","Finance and IT"))</f>
        <v>Finance and IT</v>
      </c>
      <c r="J993" s="79" t="str">
        <f>IF('New GL Gauge'!$H$3&lt;2024, "Finance (Inc. Retail)",IF('New GL Gauge'!$H$3&lt;2025,"Finance, Retail and IT","Finance and IT"))</f>
        <v>Finance and IT</v>
      </c>
      <c r="K993" s="79" t="str">
        <f>IF('New GL Gauge'!$H$3&lt;2024, "Finance","Finance and IT")</f>
        <v>Finance and IT</v>
      </c>
      <c r="L993" s="79" t="str">
        <f>IF('New GL Gauge'!$H$3&lt;2024, "Finance","Finance and IT")</f>
        <v>Finance and IT</v>
      </c>
      <c r="M993" s="2" t="s">
        <v>3</v>
      </c>
      <c r="N993" s="2">
        <v>2</v>
      </c>
      <c r="O993" s="6">
        <f t="shared" si="262"/>
        <v>11</v>
      </c>
      <c r="P993" s="2">
        <v>9</v>
      </c>
      <c r="Q993" s="2">
        <v>1</v>
      </c>
      <c r="R993" s="2">
        <v>0</v>
      </c>
      <c r="S993" s="2">
        <v>1</v>
      </c>
      <c r="T993" s="2">
        <v>0</v>
      </c>
      <c r="U993" s="2">
        <f t="shared" si="264"/>
        <v>10</v>
      </c>
      <c r="V993" s="2">
        <f t="shared" si="265"/>
        <v>0</v>
      </c>
      <c r="W993" s="2">
        <f t="shared" si="266"/>
        <v>1</v>
      </c>
      <c r="Y993" s="5"/>
      <c r="Z993" s="6">
        <f t="shared" si="263"/>
        <v>19</v>
      </c>
      <c r="AA993" s="2">
        <v>7</v>
      </c>
      <c r="AB993" s="2">
        <v>11</v>
      </c>
      <c r="AC993" s="2">
        <v>1</v>
      </c>
      <c r="AD993" s="2">
        <v>0</v>
      </c>
      <c r="AE993" s="2">
        <v>0</v>
      </c>
      <c r="AF993" s="2">
        <f t="shared" si="267"/>
        <v>18</v>
      </c>
      <c r="AG993" s="2">
        <f t="shared" si="268"/>
        <v>1</v>
      </c>
      <c r="AH993" s="2">
        <f t="shared" si="269"/>
        <v>0</v>
      </c>
      <c r="AJ993" s="5"/>
      <c r="AK993" s="2">
        <f t="shared" si="274"/>
        <v>21</v>
      </c>
      <c r="AL993" s="2">
        <v>10</v>
      </c>
      <c r="AM993" s="2">
        <v>7</v>
      </c>
      <c r="AN993" s="2">
        <v>2</v>
      </c>
      <c r="AO993" s="2">
        <v>2</v>
      </c>
      <c r="AP993" s="2">
        <v>0</v>
      </c>
      <c r="AQ993" s="2">
        <f t="shared" si="275"/>
        <v>17</v>
      </c>
      <c r="AR993" s="2">
        <f t="shared" si="276"/>
        <v>2</v>
      </c>
      <c r="AS993" s="2">
        <f t="shared" si="277"/>
        <v>2</v>
      </c>
      <c r="AV993" s="6">
        <f t="shared" si="278"/>
        <v>26</v>
      </c>
      <c r="AW993" s="2">
        <v>9</v>
      </c>
      <c r="AX993" s="2">
        <v>14</v>
      </c>
      <c r="AY993" s="2">
        <v>3</v>
      </c>
      <c r="AZ993" s="2">
        <v>0</v>
      </c>
      <c r="BA993" s="2">
        <v>0</v>
      </c>
      <c r="BB993" s="2">
        <f t="shared" si="279"/>
        <v>23</v>
      </c>
      <c r="BC993" s="2">
        <f t="shared" si="280"/>
        <v>3</v>
      </c>
      <c r="BD993" s="2">
        <f t="shared" si="281"/>
        <v>0</v>
      </c>
      <c r="BF993" s="5"/>
    </row>
    <row r="994" spans="7:58" x14ac:dyDescent="0.35">
      <c r="G994" s="79" t="s">
        <v>3</v>
      </c>
      <c r="H994" s="82" t="s">
        <v>108</v>
      </c>
      <c r="I994" s="79" t="str">
        <f>IF('New GL Gauge'!$H$3&lt;2024, "Finance (Inc. Retail)",IF('New GL Gauge'!$H$3&lt;2025,"Finance, Retail and IT","Finance and IT"))</f>
        <v>Finance and IT</v>
      </c>
      <c r="J994" s="79" t="str">
        <f>IF('New GL Gauge'!$H$3&lt;2024, "Finance (Inc. Retail)",IF('New GL Gauge'!$H$3&lt;2025,"Finance, Retail and IT","Finance and IT"))</f>
        <v>Finance and IT</v>
      </c>
      <c r="K994" s="79" t="str">
        <f>IF('New GL Gauge'!$H$3&lt;2024, "Finance","Finance and IT")</f>
        <v>Finance and IT</v>
      </c>
      <c r="L994" s="79" t="str">
        <f>IF('New GL Gauge'!$H$3&lt;2024, "Finance","Finance and IT")</f>
        <v>Finance and IT</v>
      </c>
      <c r="M994" s="2" t="s">
        <v>3</v>
      </c>
      <c r="N994" s="2">
        <v>3</v>
      </c>
      <c r="O994" s="6">
        <f t="shared" si="262"/>
        <v>11</v>
      </c>
      <c r="P994" s="2">
        <v>5</v>
      </c>
      <c r="Q994" s="2">
        <v>4</v>
      </c>
      <c r="R994" s="2">
        <v>2</v>
      </c>
      <c r="S994" s="2">
        <v>0</v>
      </c>
      <c r="T994" s="2">
        <v>0</v>
      </c>
      <c r="U994" s="2">
        <f t="shared" si="264"/>
        <v>9</v>
      </c>
      <c r="V994" s="2">
        <f t="shared" si="265"/>
        <v>2</v>
      </c>
      <c r="W994" s="2">
        <f t="shared" si="266"/>
        <v>0</v>
      </c>
      <c r="Y994" s="5"/>
      <c r="Z994" s="6">
        <f t="shared" si="263"/>
        <v>19</v>
      </c>
      <c r="AA994" s="2">
        <v>10</v>
      </c>
      <c r="AB994" s="2">
        <v>8</v>
      </c>
      <c r="AC994" s="2">
        <v>1</v>
      </c>
      <c r="AD994" s="2">
        <v>0</v>
      </c>
      <c r="AE994" s="2">
        <v>0</v>
      </c>
      <c r="AF994" s="2">
        <f t="shared" si="267"/>
        <v>18</v>
      </c>
      <c r="AG994" s="2">
        <f t="shared" si="268"/>
        <v>1</v>
      </c>
      <c r="AH994" s="2">
        <f t="shared" si="269"/>
        <v>0</v>
      </c>
      <c r="AJ994" s="5"/>
      <c r="AK994" s="2">
        <f t="shared" si="274"/>
        <v>21</v>
      </c>
      <c r="AL994" s="2">
        <v>11</v>
      </c>
      <c r="AM994" s="2">
        <v>6</v>
      </c>
      <c r="AN994" s="2">
        <v>3</v>
      </c>
      <c r="AO994" s="2">
        <v>1</v>
      </c>
      <c r="AP994" s="2">
        <v>0</v>
      </c>
      <c r="AQ994" s="2">
        <f t="shared" si="275"/>
        <v>17</v>
      </c>
      <c r="AR994" s="2">
        <f t="shared" si="276"/>
        <v>3</v>
      </c>
      <c r="AS994" s="2">
        <f t="shared" si="277"/>
        <v>1</v>
      </c>
      <c r="AV994" s="6">
        <f t="shared" si="278"/>
        <v>26</v>
      </c>
      <c r="AW994" s="2">
        <v>13</v>
      </c>
      <c r="AX994" s="2">
        <v>11</v>
      </c>
      <c r="AY994" s="2">
        <v>2</v>
      </c>
      <c r="AZ994" s="2">
        <v>0</v>
      </c>
      <c r="BA994" s="2">
        <v>0</v>
      </c>
      <c r="BB994" s="2">
        <f t="shared" si="279"/>
        <v>24</v>
      </c>
      <c r="BC994" s="2">
        <f t="shared" si="280"/>
        <v>2</v>
      </c>
      <c r="BD994" s="2">
        <f t="shared" si="281"/>
        <v>0</v>
      </c>
      <c r="BF994" s="5"/>
    </row>
    <row r="995" spans="7:58" x14ac:dyDescent="0.35">
      <c r="G995" s="79" t="s">
        <v>3</v>
      </c>
      <c r="H995" s="82" t="s">
        <v>108</v>
      </c>
      <c r="I995" s="79" t="str">
        <f>IF('New GL Gauge'!$H$3&lt;2024, "Finance (Inc. Retail)",IF('New GL Gauge'!$H$3&lt;2025,"Finance, Retail and IT","Finance and IT"))</f>
        <v>Finance and IT</v>
      </c>
      <c r="J995" s="79" t="str">
        <f>IF('New GL Gauge'!$H$3&lt;2024, "Finance (Inc. Retail)",IF('New GL Gauge'!$H$3&lt;2025,"Finance, Retail and IT","Finance and IT"))</f>
        <v>Finance and IT</v>
      </c>
      <c r="K995" s="79" t="str">
        <f>IF('New GL Gauge'!$H$3&lt;2024, "Finance","Finance and IT")</f>
        <v>Finance and IT</v>
      </c>
      <c r="L995" s="79" t="str">
        <f>IF('New GL Gauge'!$H$3&lt;2024, "Finance","Finance and IT")</f>
        <v>Finance and IT</v>
      </c>
      <c r="M995" s="2" t="s">
        <v>3</v>
      </c>
      <c r="N995" s="2">
        <v>4</v>
      </c>
      <c r="O995" s="6">
        <f t="shared" si="262"/>
        <v>11</v>
      </c>
      <c r="P995" s="2">
        <v>8</v>
      </c>
      <c r="Q995" s="2">
        <v>2</v>
      </c>
      <c r="R995" s="2">
        <v>1</v>
      </c>
      <c r="S995" s="2">
        <v>0</v>
      </c>
      <c r="T995" s="2">
        <v>0</v>
      </c>
      <c r="U995" s="2">
        <f t="shared" si="264"/>
        <v>10</v>
      </c>
      <c r="V995" s="2">
        <f t="shared" si="265"/>
        <v>1</v>
      </c>
      <c r="W995" s="2">
        <f t="shared" si="266"/>
        <v>0</v>
      </c>
      <c r="Y995" s="5"/>
      <c r="Z995" s="6">
        <f t="shared" si="263"/>
        <v>19</v>
      </c>
      <c r="AA995" s="2">
        <v>11</v>
      </c>
      <c r="AB995" s="2">
        <v>6</v>
      </c>
      <c r="AC995" s="2">
        <v>2</v>
      </c>
      <c r="AD995" s="2">
        <v>0</v>
      </c>
      <c r="AE995" s="2">
        <v>0</v>
      </c>
      <c r="AF995" s="2">
        <f t="shared" si="267"/>
        <v>17</v>
      </c>
      <c r="AG995" s="2">
        <f t="shared" si="268"/>
        <v>2</v>
      </c>
      <c r="AH995" s="2">
        <f t="shared" si="269"/>
        <v>0</v>
      </c>
      <c r="AJ995" s="5"/>
      <c r="AK995" s="2">
        <f t="shared" si="274"/>
        <v>21</v>
      </c>
      <c r="AL995" s="2">
        <v>15</v>
      </c>
      <c r="AM995" s="2">
        <v>5</v>
      </c>
      <c r="AN995" s="2">
        <v>1</v>
      </c>
      <c r="AO995" s="2">
        <v>0</v>
      </c>
      <c r="AP995" s="2">
        <v>0</v>
      </c>
      <c r="AQ995" s="2">
        <f t="shared" si="275"/>
        <v>20</v>
      </c>
      <c r="AR995" s="2">
        <f t="shared" si="276"/>
        <v>1</v>
      </c>
      <c r="AS995" s="2">
        <f t="shared" si="277"/>
        <v>0</v>
      </c>
      <c r="AV995" s="6">
        <f t="shared" si="278"/>
        <v>26</v>
      </c>
      <c r="AW995" s="2">
        <v>16</v>
      </c>
      <c r="AX995" s="2">
        <v>9</v>
      </c>
      <c r="AY995" s="2">
        <v>1</v>
      </c>
      <c r="AZ995" s="2">
        <v>0</v>
      </c>
      <c r="BA995" s="2">
        <v>0</v>
      </c>
      <c r="BB995" s="2">
        <f t="shared" si="279"/>
        <v>25</v>
      </c>
      <c r="BC995" s="2">
        <f t="shared" si="280"/>
        <v>1</v>
      </c>
      <c r="BD995" s="2">
        <f t="shared" si="281"/>
        <v>0</v>
      </c>
      <c r="BF995" s="5"/>
    </row>
    <row r="996" spans="7:58" x14ac:dyDescent="0.35">
      <c r="G996" s="79" t="s">
        <v>3</v>
      </c>
      <c r="H996" s="82" t="s">
        <v>108</v>
      </c>
      <c r="I996" s="79" t="str">
        <f>IF('New GL Gauge'!$H$3&lt;2024, "Finance (Inc. Retail)",IF('New GL Gauge'!$H$3&lt;2025,"Finance, Retail and IT","Finance and IT"))</f>
        <v>Finance and IT</v>
      </c>
      <c r="J996" s="79" t="str">
        <f>IF('New GL Gauge'!$H$3&lt;2024, "Finance (Inc. Retail)",IF('New GL Gauge'!$H$3&lt;2025,"Finance, Retail and IT","Finance and IT"))</f>
        <v>Finance and IT</v>
      </c>
      <c r="K996" s="79" t="str">
        <f>IF('New GL Gauge'!$H$3&lt;2024, "Finance","Finance and IT")</f>
        <v>Finance and IT</v>
      </c>
      <c r="L996" s="79" t="str">
        <f>IF('New GL Gauge'!$H$3&lt;2024, "Finance","Finance and IT")</f>
        <v>Finance and IT</v>
      </c>
      <c r="M996" s="2" t="s">
        <v>3</v>
      </c>
      <c r="N996" s="2">
        <v>5</v>
      </c>
      <c r="O996" s="6">
        <f t="shared" si="262"/>
        <v>11</v>
      </c>
      <c r="P996" s="2">
        <v>5</v>
      </c>
      <c r="Q996" s="2">
        <v>5</v>
      </c>
      <c r="R996" s="2">
        <v>1</v>
      </c>
      <c r="S996" s="2">
        <v>0</v>
      </c>
      <c r="T996" s="2">
        <v>0</v>
      </c>
      <c r="U996" s="2">
        <f t="shared" si="264"/>
        <v>10</v>
      </c>
      <c r="V996" s="2">
        <f t="shared" si="265"/>
        <v>1</v>
      </c>
      <c r="W996" s="2">
        <f t="shared" si="266"/>
        <v>0</v>
      </c>
      <c r="Y996" s="5"/>
      <c r="Z996" s="6">
        <f t="shared" si="263"/>
        <v>19</v>
      </c>
      <c r="AA996" s="2">
        <v>13</v>
      </c>
      <c r="AB996" s="2">
        <v>3</v>
      </c>
      <c r="AC996" s="2">
        <v>3</v>
      </c>
      <c r="AD996" s="2">
        <v>0</v>
      </c>
      <c r="AE996" s="2">
        <v>0</v>
      </c>
      <c r="AF996" s="2">
        <f t="shared" si="267"/>
        <v>16</v>
      </c>
      <c r="AG996" s="2">
        <f t="shared" si="268"/>
        <v>3</v>
      </c>
      <c r="AH996" s="2">
        <f t="shared" si="269"/>
        <v>0</v>
      </c>
      <c r="AJ996" s="5"/>
      <c r="AK996" s="2">
        <f t="shared" si="274"/>
        <v>21</v>
      </c>
      <c r="AL996" s="2">
        <v>13</v>
      </c>
      <c r="AM996" s="2">
        <v>7</v>
      </c>
      <c r="AN996" s="2">
        <v>1</v>
      </c>
      <c r="AO996" s="2">
        <v>0</v>
      </c>
      <c r="AP996" s="2">
        <v>0</v>
      </c>
      <c r="AQ996" s="2">
        <f t="shared" si="275"/>
        <v>20</v>
      </c>
      <c r="AR996" s="2">
        <f t="shared" si="276"/>
        <v>1</v>
      </c>
      <c r="AS996" s="2">
        <f t="shared" si="277"/>
        <v>0</v>
      </c>
      <c r="AV996" s="6">
        <f t="shared" si="278"/>
        <v>26</v>
      </c>
      <c r="AW996" s="2">
        <v>17</v>
      </c>
      <c r="AX996" s="2">
        <v>8</v>
      </c>
      <c r="AY996" s="2">
        <v>1</v>
      </c>
      <c r="AZ996" s="2">
        <v>0</v>
      </c>
      <c r="BA996" s="2">
        <v>0</v>
      </c>
      <c r="BB996" s="2">
        <f t="shared" si="279"/>
        <v>25</v>
      </c>
      <c r="BC996" s="2">
        <f t="shared" si="280"/>
        <v>1</v>
      </c>
      <c r="BD996" s="2">
        <f t="shared" si="281"/>
        <v>0</v>
      </c>
      <c r="BF996" s="5"/>
    </row>
    <row r="997" spans="7:58" x14ac:dyDescent="0.35">
      <c r="G997" s="79" t="s">
        <v>3</v>
      </c>
      <c r="H997" s="82" t="s">
        <v>108</v>
      </c>
      <c r="I997" s="79" t="str">
        <f>IF('New GL Gauge'!$H$3&lt;2024, "Finance (Inc. Retail)",IF('New GL Gauge'!$H$3&lt;2025,"Finance, Retail and IT","Finance and IT"))</f>
        <v>Finance and IT</v>
      </c>
      <c r="J997" s="79" t="str">
        <f>IF('New GL Gauge'!$H$3&lt;2024, "Finance (Inc. Retail)",IF('New GL Gauge'!$H$3&lt;2025,"Finance, Retail and IT","Finance and IT"))</f>
        <v>Finance and IT</v>
      </c>
      <c r="K997" s="79" t="str">
        <f>IF('New GL Gauge'!$H$3&lt;2024, "Finance","Finance and IT")</f>
        <v>Finance and IT</v>
      </c>
      <c r="L997" s="79" t="str">
        <f>IF('New GL Gauge'!$H$3&lt;2024, "Finance","Finance and IT")</f>
        <v>Finance and IT</v>
      </c>
      <c r="M997" s="2" t="s">
        <v>3</v>
      </c>
      <c r="N997" s="2">
        <v>6</v>
      </c>
      <c r="O997" s="6">
        <f t="shared" si="262"/>
        <v>11</v>
      </c>
      <c r="P997" s="2">
        <v>7</v>
      </c>
      <c r="Q997" s="2">
        <v>2</v>
      </c>
      <c r="R997" s="2">
        <v>2</v>
      </c>
      <c r="S997" s="2">
        <v>0</v>
      </c>
      <c r="T997" s="2">
        <v>0</v>
      </c>
      <c r="U997" s="2">
        <f t="shared" si="264"/>
        <v>9</v>
      </c>
      <c r="V997" s="2">
        <f t="shared" si="265"/>
        <v>2</v>
      </c>
      <c r="W997" s="2">
        <f t="shared" si="266"/>
        <v>0</v>
      </c>
      <c r="Y997" s="5"/>
      <c r="Z997" s="6">
        <f t="shared" si="263"/>
        <v>19</v>
      </c>
      <c r="AA997" s="2">
        <v>10</v>
      </c>
      <c r="AB997" s="2">
        <v>5</v>
      </c>
      <c r="AC997" s="2">
        <v>3</v>
      </c>
      <c r="AD997" s="2">
        <v>0</v>
      </c>
      <c r="AE997" s="2">
        <v>1</v>
      </c>
      <c r="AF997" s="2">
        <f t="shared" si="267"/>
        <v>15</v>
      </c>
      <c r="AG997" s="2">
        <f t="shared" si="268"/>
        <v>3</v>
      </c>
      <c r="AH997" s="2">
        <f t="shared" si="269"/>
        <v>1</v>
      </c>
      <c r="AJ997" s="5"/>
      <c r="AK997" s="2">
        <f t="shared" si="274"/>
        <v>21</v>
      </c>
      <c r="AL997" s="2">
        <v>11</v>
      </c>
      <c r="AM997" s="2">
        <v>6</v>
      </c>
      <c r="AN997" s="2">
        <v>2</v>
      </c>
      <c r="AO997" s="2">
        <v>2</v>
      </c>
      <c r="AP997" s="2">
        <v>0</v>
      </c>
      <c r="AQ997" s="2">
        <f t="shared" si="275"/>
        <v>17</v>
      </c>
      <c r="AR997" s="2">
        <f t="shared" si="276"/>
        <v>2</v>
      </c>
      <c r="AS997" s="2">
        <f t="shared" si="277"/>
        <v>2</v>
      </c>
      <c r="AV997" s="6">
        <f t="shared" si="278"/>
        <v>26</v>
      </c>
      <c r="AW997" s="2">
        <v>15</v>
      </c>
      <c r="AX997" s="2">
        <v>7</v>
      </c>
      <c r="AY997" s="2">
        <v>4</v>
      </c>
      <c r="AZ997" s="2">
        <v>0</v>
      </c>
      <c r="BA997" s="2">
        <v>0</v>
      </c>
      <c r="BB997" s="2">
        <f t="shared" si="279"/>
        <v>22</v>
      </c>
      <c r="BC997" s="2">
        <f t="shared" si="280"/>
        <v>4</v>
      </c>
      <c r="BD997" s="2">
        <f t="shared" si="281"/>
        <v>0</v>
      </c>
      <c r="BF997" s="5"/>
    </row>
    <row r="998" spans="7:58" x14ac:dyDescent="0.35">
      <c r="G998" s="79" t="s">
        <v>3</v>
      </c>
      <c r="H998" s="82" t="s">
        <v>108</v>
      </c>
      <c r="I998" s="79" t="str">
        <f>IF('New GL Gauge'!$H$3&lt;2024, "Finance (Inc. Retail)",IF('New GL Gauge'!$H$3&lt;2025,"Finance, Retail and IT","Finance and IT"))</f>
        <v>Finance and IT</v>
      </c>
      <c r="J998" s="79" t="str">
        <f>IF('New GL Gauge'!$H$3&lt;2024, "Finance (Inc. Retail)",IF('New GL Gauge'!$H$3&lt;2025,"Finance, Retail and IT","Finance and IT"))</f>
        <v>Finance and IT</v>
      </c>
      <c r="K998" s="79" t="str">
        <f>IF('New GL Gauge'!$H$3&lt;2024, "Finance","Finance and IT")</f>
        <v>Finance and IT</v>
      </c>
      <c r="L998" s="79" t="str">
        <f>IF('New GL Gauge'!$H$3&lt;2024, "Finance","Finance and IT")</f>
        <v>Finance and IT</v>
      </c>
      <c r="M998" s="2" t="s">
        <v>3</v>
      </c>
      <c r="N998" s="2">
        <v>7</v>
      </c>
      <c r="O998" s="6">
        <f t="shared" si="262"/>
        <v>11</v>
      </c>
      <c r="P998" s="2">
        <v>9</v>
      </c>
      <c r="Q998" s="2">
        <v>1</v>
      </c>
      <c r="R998" s="2">
        <v>1</v>
      </c>
      <c r="S998" s="2">
        <v>0</v>
      </c>
      <c r="T998" s="2">
        <v>0</v>
      </c>
      <c r="U998" s="2">
        <f t="shared" si="264"/>
        <v>10</v>
      </c>
      <c r="V998" s="2">
        <f t="shared" si="265"/>
        <v>1</v>
      </c>
      <c r="W998" s="2">
        <f t="shared" si="266"/>
        <v>0</v>
      </c>
      <c r="Y998" s="5"/>
      <c r="Z998" s="6">
        <f t="shared" si="263"/>
        <v>19</v>
      </c>
      <c r="AA998" s="2">
        <v>15</v>
      </c>
      <c r="AB998" s="2">
        <v>2</v>
      </c>
      <c r="AC998" s="2">
        <v>1</v>
      </c>
      <c r="AD998" s="2">
        <v>0</v>
      </c>
      <c r="AE998" s="2">
        <v>1</v>
      </c>
      <c r="AF998" s="2">
        <f t="shared" si="267"/>
        <v>17</v>
      </c>
      <c r="AG998" s="2">
        <f t="shared" si="268"/>
        <v>1</v>
      </c>
      <c r="AH998" s="2">
        <f t="shared" si="269"/>
        <v>1</v>
      </c>
      <c r="AJ998" s="5"/>
      <c r="AK998" s="2">
        <f t="shared" si="274"/>
        <v>21</v>
      </c>
      <c r="AL998" s="2">
        <v>14</v>
      </c>
      <c r="AM998" s="2">
        <v>4</v>
      </c>
      <c r="AN998" s="2">
        <v>2</v>
      </c>
      <c r="AO998" s="2">
        <v>1</v>
      </c>
      <c r="AP998" s="2">
        <v>0</v>
      </c>
      <c r="AQ998" s="2">
        <f t="shared" si="275"/>
        <v>18</v>
      </c>
      <c r="AR998" s="2">
        <f t="shared" si="276"/>
        <v>2</v>
      </c>
      <c r="AS998" s="2">
        <f t="shared" si="277"/>
        <v>1</v>
      </c>
      <c r="AV998" s="6">
        <f t="shared" si="278"/>
        <v>26</v>
      </c>
      <c r="AW998" s="2">
        <v>19</v>
      </c>
      <c r="AX998" s="2">
        <v>6</v>
      </c>
      <c r="AY998" s="2">
        <v>0</v>
      </c>
      <c r="AZ998" s="2">
        <v>1</v>
      </c>
      <c r="BA998" s="2">
        <v>0</v>
      </c>
      <c r="BB998" s="2">
        <f t="shared" si="279"/>
        <v>25</v>
      </c>
      <c r="BC998" s="2">
        <f t="shared" si="280"/>
        <v>0</v>
      </c>
      <c r="BD998" s="2">
        <f t="shared" si="281"/>
        <v>1</v>
      </c>
      <c r="BF998" s="5"/>
    </row>
    <row r="999" spans="7:58" x14ac:dyDescent="0.35">
      <c r="G999" s="79" t="s">
        <v>3</v>
      </c>
      <c r="H999" s="82" t="s">
        <v>108</v>
      </c>
      <c r="I999" s="79" t="str">
        <f>IF('New GL Gauge'!$H$3&lt;2024, "Finance (Inc. Retail)",IF('New GL Gauge'!$H$3&lt;2025,"Finance, Retail and IT","Finance and IT"))</f>
        <v>Finance and IT</v>
      </c>
      <c r="J999" s="79" t="str">
        <f>IF('New GL Gauge'!$H$3&lt;2024, "Finance (Inc. Retail)",IF('New GL Gauge'!$H$3&lt;2025,"Finance, Retail and IT","Finance and IT"))</f>
        <v>Finance and IT</v>
      </c>
      <c r="K999" s="79" t="str">
        <f>IF('New GL Gauge'!$H$3&lt;2024, "Finance","Finance and IT")</f>
        <v>Finance and IT</v>
      </c>
      <c r="L999" s="79" t="str">
        <f>IF('New GL Gauge'!$H$3&lt;2024, "Finance","Finance and IT")</f>
        <v>Finance and IT</v>
      </c>
      <c r="M999" s="2" t="s">
        <v>3</v>
      </c>
      <c r="N999" s="2">
        <v>8</v>
      </c>
      <c r="O999" s="6">
        <f t="shared" si="262"/>
        <v>11</v>
      </c>
      <c r="P999" s="2">
        <v>4</v>
      </c>
      <c r="Q999" s="2">
        <v>5</v>
      </c>
      <c r="R999" s="2">
        <v>2</v>
      </c>
      <c r="S999" s="2">
        <v>0</v>
      </c>
      <c r="T999" s="2">
        <v>0</v>
      </c>
      <c r="U999" s="2">
        <f t="shared" si="264"/>
        <v>9</v>
      </c>
      <c r="V999" s="2">
        <f t="shared" si="265"/>
        <v>2</v>
      </c>
      <c r="W999" s="2">
        <f t="shared" si="266"/>
        <v>0</v>
      </c>
      <c r="Y999" s="5"/>
      <c r="Z999" s="6">
        <f t="shared" si="263"/>
        <v>19</v>
      </c>
      <c r="AA999" s="2">
        <v>6</v>
      </c>
      <c r="AB999" s="2">
        <v>10</v>
      </c>
      <c r="AC999" s="2">
        <v>3</v>
      </c>
      <c r="AD999" s="2">
        <v>0</v>
      </c>
      <c r="AE999" s="2">
        <v>0</v>
      </c>
      <c r="AF999" s="2">
        <f t="shared" si="267"/>
        <v>16</v>
      </c>
      <c r="AG999" s="2">
        <f t="shared" si="268"/>
        <v>3</v>
      </c>
      <c r="AH999" s="2">
        <f t="shared" si="269"/>
        <v>0</v>
      </c>
      <c r="AJ999" s="5"/>
      <c r="AK999" s="2">
        <f t="shared" si="274"/>
        <v>21</v>
      </c>
      <c r="AL999" s="2">
        <v>8</v>
      </c>
      <c r="AM999" s="2">
        <v>6</v>
      </c>
      <c r="AN999" s="2">
        <v>6</v>
      </c>
      <c r="AO999" s="2">
        <v>1</v>
      </c>
      <c r="AP999" s="2">
        <v>0</v>
      </c>
      <c r="AQ999" s="2">
        <f t="shared" si="275"/>
        <v>14</v>
      </c>
      <c r="AR999" s="2">
        <f t="shared" si="276"/>
        <v>6</v>
      </c>
      <c r="AS999" s="2">
        <f t="shared" si="277"/>
        <v>1</v>
      </c>
      <c r="AV999" s="6">
        <f t="shared" si="278"/>
        <v>26</v>
      </c>
      <c r="AW999" s="2">
        <v>10</v>
      </c>
      <c r="AX999" s="2">
        <v>7</v>
      </c>
      <c r="AY999" s="2">
        <v>7</v>
      </c>
      <c r="AZ999" s="2">
        <v>2</v>
      </c>
      <c r="BA999" s="2">
        <v>0</v>
      </c>
      <c r="BB999" s="2">
        <f t="shared" si="279"/>
        <v>17</v>
      </c>
      <c r="BC999" s="2">
        <f t="shared" si="280"/>
        <v>7</v>
      </c>
      <c r="BD999" s="2">
        <f t="shared" si="281"/>
        <v>2</v>
      </c>
      <c r="BF999" s="5"/>
    </row>
    <row r="1000" spans="7:58" x14ac:dyDescent="0.35">
      <c r="G1000" s="79" t="s">
        <v>3</v>
      </c>
      <c r="H1000" s="82" t="s">
        <v>108</v>
      </c>
      <c r="I1000" s="79" t="str">
        <f>IF('New GL Gauge'!$H$3&lt;2024, "Finance (Inc. Retail)",IF('New GL Gauge'!$H$3&lt;2025,"Finance, Retail and IT","Finance and IT"))</f>
        <v>Finance and IT</v>
      </c>
      <c r="J1000" s="79" t="str">
        <f>IF('New GL Gauge'!$H$3&lt;2024, "Finance (Inc. Retail)",IF('New GL Gauge'!$H$3&lt;2025,"Finance, Retail and IT","Finance and IT"))</f>
        <v>Finance and IT</v>
      </c>
      <c r="K1000" s="79" t="str">
        <f>IF('New GL Gauge'!$H$3&lt;2024, "Finance","Finance and IT")</f>
        <v>Finance and IT</v>
      </c>
      <c r="L1000" s="79" t="str">
        <f>IF('New GL Gauge'!$H$3&lt;2024, "Finance","Finance and IT")</f>
        <v>Finance and IT</v>
      </c>
      <c r="M1000" s="2" t="s">
        <v>3</v>
      </c>
      <c r="N1000" s="2">
        <v>9</v>
      </c>
      <c r="O1000" s="6">
        <f t="shared" si="262"/>
        <v>11</v>
      </c>
      <c r="P1000" s="2">
        <v>5</v>
      </c>
      <c r="Q1000" s="2">
        <v>2</v>
      </c>
      <c r="R1000" s="2">
        <v>3</v>
      </c>
      <c r="S1000" s="2">
        <v>1</v>
      </c>
      <c r="T1000" s="2">
        <v>0</v>
      </c>
      <c r="U1000" s="2">
        <f t="shared" si="264"/>
        <v>7</v>
      </c>
      <c r="V1000" s="2">
        <f t="shared" si="265"/>
        <v>3</v>
      </c>
      <c r="W1000" s="2">
        <f t="shared" si="266"/>
        <v>1</v>
      </c>
      <c r="Y1000" s="5"/>
      <c r="Z1000" s="6">
        <f t="shared" si="263"/>
        <v>19</v>
      </c>
      <c r="AA1000" s="2">
        <v>6</v>
      </c>
      <c r="AB1000" s="2">
        <v>6</v>
      </c>
      <c r="AC1000" s="2">
        <v>5</v>
      </c>
      <c r="AD1000" s="2">
        <v>2</v>
      </c>
      <c r="AE1000" s="2">
        <v>0</v>
      </c>
      <c r="AF1000" s="2">
        <f t="shared" si="267"/>
        <v>12</v>
      </c>
      <c r="AG1000" s="2">
        <f t="shared" si="268"/>
        <v>5</v>
      </c>
      <c r="AH1000" s="2">
        <f t="shared" si="269"/>
        <v>2</v>
      </c>
      <c r="AJ1000" s="5"/>
      <c r="AK1000" s="2">
        <f t="shared" si="274"/>
        <v>21</v>
      </c>
      <c r="AL1000" s="2">
        <v>3</v>
      </c>
      <c r="AM1000" s="2">
        <v>6</v>
      </c>
      <c r="AN1000" s="2">
        <v>8</v>
      </c>
      <c r="AO1000" s="2">
        <v>2</v>
      </c>
      <c r="AP1000" s="2">
        <v>2</v>
      </c>
      <c r="AQ1000" s="2">
        <f t="shared" si="275"/>
        <v>9</v>
      </c>
      <c r="AR1000" s="2">
        <f t="shared" si="276"/>
        <v>8</v>
      </c>
      <c r="AS1000" s="2">
        <f t="shared" si="277"/>
        <v>4</v>
      </c>
      <c r="AV1000" s="6">
        <f t="shared" si="278"/>
        <v>26</v>
      </c>
      <c r="AW1000" s="2">
        <v>6</v>
      </c>
      <c r="AX1000" s="2">
        <v>9</v>
      </c>
      <c r="AY1000" s="2">
        <v>9</v>
      </c>
      <c r="AZ1000" s="2">
        <v>1</v>
      </c>
      <c r="BA1000" s="2">
        <v>1</v>
      </c>
      <c r="BB1000" s="2">
        <f t="shared" si="279"/>
        <v>15</v>
      </c>
      <c r="BC1000" s="2">
        <f t="shared" si="280"/>
        <v>9</v>
      </c>
      <c r="BD1000" s="2">
        <f t="shared" si="281"/>
        <v>2</v>
      </c>
      <c r="BF1000" s="5"/>
    </row>
    <row r="1001" spans="7:58" x14ac:dyDescent="0.35">
      <c r="G1001" s="79" t="s">
        <v>3</v>
      </c>
      <c r="H1001" s="82" t="s">
        <v>108</v>
      </c>
      <c r="I1001" s="79" t="str">
        <f>IF('New GL Gauge'!$H$3&lt;2024, "Finance (Inc. Retail)",IF('New GL Gauge'!$H$3&lt;2025,"Finance, Retail and IT","Finance and IT"))</f>
        <v>Finance and IT</v>
      </c>
      <c r="J1001" s="79" t="str">
        <f>IF('New GL Gauge'!$H$3&lt;2024, "Finance (Inc. Retail)",IF('New GL Gauge'!$H$3&lt;2025,"Finance, Retail and IT","Finance and IT"))</f>
        <v>Finance and IT</v>
      </c>
      <c r="K1001" s="79" t="str">
        <f>IF('New GL Gauge'!$H$3&lt;2024, "Finance","Finance and IT")</f>
        <v>Finance and IT</v>
      </c>
      <c r="L1001" s="79" t="str">
        <f>IF('New GL Gauge'!$H$3&lt;2024, "Finance","Finance and IT")</f>
        <v>Finance and IT</v>
      </c>
      <c r="M1001" s="2" t="s">
        <v>67</v>
      </c>
      <c r="N1001" s="2">
        <v>10</v>
      </c>
      <c r="O1001" s="6">
        <f t="shared" si="262"/>
        <v>11</v>
      </c>
      <c r="P1001" s="2">
        <v>6</v>
      </c>
      <c r="Q1001" s="2">
        <v>4</v>
      </c>
      <c r="R1001" s="2">
        <v>1</v>
      </c>
      <c r="S1001" s="2">
        <v>0</v>
      </c>
      <c r="T1001" s="2">
        <v>0</v>
      </c>
      <c r="U1001" s="2">
        <f t="shared" si="264"/>
        <v>10</v>
      </c>
      <c r="V1001" s="2">
        <f t="shared" si="265"/>
        <v>1</v>
      </c>
      <c r="W1001" s="2">
        <f t="shared" si="266"/>
        <v>0</v>
      </c>
      <c r="Y1001" s="5"/>
      <c r="Z1001" s="6">
        <f t="shared" si="263"/>
        <v>19</v>
      </c>
      <c r="AA1001" s="2">
        <v>12</v>
      </c>
      <c r="AB1001" s="2">
        <v>6</v>
      </c>
      <c r="AC1001" s="2">
        <v>1</v>
      </c>
      <c r="AD1001" s="2">
        <v>0</v>
      </c>
      <c r="AE1001" s="2">
        <v>0</v>
      </c>
      <c r="AF1001" s="2">
        <f t="shared" si="267"/>
        <v>18</v>
      </c>
      <c r="AG1001" s="2">
        <f t="shared" si="268"/>
        <v>1</v>
      </c>
      <c r="AH1001" s="2">
        <f t="shared" si="269"/>
        <v>0</v>
      </c>
      <c r="AJ1001" s="5"/>
      <c r="AK1001" s="2">
        <f t="shared" si="274"/>
        <v>21</v>
      </c>
      <c r="AL1001" s="2">
        <v>12</v>
      </c>
      <c r="AM1001" s="2">
        <v>7</v>
      </c>
      <c r="AN1001" s="2">
        <v>1</v>
      </c>
      <c r="AO1001" s="2">
        <v>1</v>
      </c>
      <c r="AP1001" s="2">
        <v>0</v>
      </c>
      <c r="AQ1001" s="2">
        <f t="shared" si="275"/>
        <v>19</v>
      </c>
      <c r="AR1001" s="2">
        <f t="shared" si="276"/>
        <v>1</v>
      </c>
      <c r="AS1001" s="2">
        <f t="shared" si="277"/>
        <v>1</v>
      </c>
      <c r="AV1001" s="6">
        <f t="shared" si="278"/>
        <v>26</v>
      </c>
      <c r="AW1001" s="2">
        <v>15</v>
      </c>
      <c r="AX1001" s="2">
        <v>10</v>
      </c>
      <c r="AY1001" s="2">
        <v>1</v>
      </c>
      <c r="AZ1001" s="2">
        <v>0</v>
      </c>
      <c r="BA1001" s="2">
        <v>0</v>
      </c>
      <c r="BB1001" s="2">
        <f t="shared" si="279"/>
        <v>25</v>
      </c>
      <c r="BC1001" s="2">
        <f t="shared" si="280"/>
        <v>1</v>
      </c>
      <c r="BD1001" s="2">
        <f t="shared" si="281"/>
        <v>0</v>
      </c>
      <c r="BF1001" s="5"/>
    </row>
    <row r="1002" spans="7:58" x14ac:dyDescent="0.35">
      <c r="G1002" s="79" t="s">
        <v>3</v>
      </c>
      <c r="H1002" s="82" t="s">
        <v>108</v>
      </c>
      <c r="I1002" s="79" t="str">
        <f>IF('New GL Gauge'!$H$3&lt;2024, "Finance (Inc. Retail)",IF('New GL Gauge'!$H$3&lt;2025,"Finance, Retail and IT","Finance and IT"))</f>
        <v>Finance and IT</v>
      </c>
      <c r="J1002" s="79" t="str">
        <f>IF('New GL Gauge'!$H$3&lt;2024, "Finance (Inc. Retail)",IF('New GL Gauge'!$H$3&lt;2025,"Finance, Retail and IT","Finance and IT"))</f>
        <v>Finance and IT</v>
      </c>
      <c r="K1002" s="79" t="str">
        <f>IF('New GL Gauge'!$H$3&lt;2024, "Finance","Finance and IT")</f>
        <v>Finance and IT</v>
      </c>
      <c r="L1002" s="79" t="str">
        <f>IF('New GL Gauge'!$H$3&lt;2024, "Finance","Finance and IT")</f>
        <v>Finance and IT</v>
      </c>
      <c r="M1002" s="2" t="s">
        <v>67</v>
      </c>
      <c r="N1002" s="2">
        <v>11</v>
      </c>
      <c r="O1002" s="6">
        <f t="shared" si="262"/>
        <v>11</v>
      </c>
      <c r="P1002" s="2">
        <v>3</v>
      </c>
      <c r="Q1002" s="2">
        <v>5</v>
      </c>
      <c r="R1002" s="2">
        <v>2</v>
      </c>
      <c r="S1002" s="2">
        <v>1</v>
      </c>
      <c r="T1002" s="2">
        <v>0</v>
      </c>
      <c r="U1002" s="2">
        <f t="shared" si="264"/>
        <v>8</v>
      </c>
      <c r="V1002" s="2">
        <f t="shared" si="265"/>
        <v>2</v>
      </c>
      <c r="W1002" s="2">
        <f t="shared" si="266"/>
        <v>1</v>
      </c>
      <c r="Y1002" s="5"/>
      <c r="Z1002" s="6">
        <f t="shared" si="263"/>
        <v>19</v>
      </c>
      <c r="AA1002" s="2">
        <v>4</v>
      </c>
      <c r="AB1002" s="2">
        <v>11</v>
      </c>
      <c r="AC1002" s="2">
        <v>3</v>
      </c>
      <c r="AD1002" s="2">
        <v>1</v>
      </c>
      <c r="AE1002" s="2">
        <v>0</v>
      </c>
      <c r="AF1002" s="2">
        <f t="shared" si="267"/>
        <v>15</v>
      </c>
      <c r="AG1002" s="2">
        <f t="shared" si="268"/>
        <v>3</v>
      </c>
      <c r="AH1002" s="2">
        <f t="shared" si="269"/>
        <v>1</v>
      </c>
      <c r="AJ1002" s="5"/>
      <c r="AK1002" s="2">
        <f t="shared" si="274"/>
        <v>21</v>
      </c>
      <c r="AL1002" s="2">
        <v>7</v>
      </c>
      <c r="AM1002" s="2">
        <v>9</v>
      </c>
      <c r="AN1002" s="2">
        <v>4</v>
      </c>
      <c r="AO1002" s="2">
        <v>1</v>
      </c>
      <c r="AP1002" s="2">
        <v>0</v>
      </c>
      <c r="AQ1002" s="2">
        <f t="shared" si="275"/>
        <v>16</v>
      </c>
      <c r="AR1002" s="2">
        <f t="shared" si="276"/>
        <v>4</v>
      </c>
      <c r="AS1002" s="2">
        <f t="shared" si="277"/>
        <v>1</v>
      </c>
      <c r="AV1002" s="6">
        <f t="shared" si="278"/>
        <v>26</v>
      </c>
      <c r="AW1002" s="2">
        <v>5</v>
      </c>
      <c r="AX1002" s="2">
        <v>13</v>
      </c>
      <c r="AY1002" s="2">
        <v>6</v>
      </c>
      <c r="AZ1002" s="2">
        <v>2</v>
      </c>
      <c r="BA1002" s="2">
        <v>0</v>
      </c>
      <c r="BB1002" s="2">
        <f t="shared" si="279"/>
        <v>18</v>
      </c>
      <c r="BC1002" s="2">
        <f t="shared" si="280"/>
        <v>6</v>
      </c>
      <c r="BD1002" s="2">
        <f t="shared" si="281"/>
        <v>2</v>
      </c>
      <c r="BF1002" s="5"/>
    </row>
    <row r="1003" spans="7:58" x14ac:dyDescent="0.35">
      <c r="G1003" s="79" t="s">
        <v>3</v>
      </c>
      <c r="H1003" s="82" t="s">
        <v>108</v>
      </c>
      <c r="I1003" s="79" t="str">
        <f>IF('New GL Gauge'!$H$3&lt;2024, "Finance (Inc. Retail)",IF('New GL Gauge'!$H$3&lt;2025,"Finance, Retail and IT","Finance and IT"))</f>
        <v>Finance and IT</v>
      </c>
      <c r="J1003" s="79" t="str">
        <f>IF('New GL Gauge'!$H$3&lt;2024, "Finance (Inc. Retail)",IF('New GL Gauge'!$H$3&lt;2025,"Finance, Retail and IT","Finance and IT"))</f>
        <v>Finance and IT</v>
      </c>
      <c r="K1003" s="79" t="str">
        <f>IF('New GL Gauge'!$H$3&lt;2024, "Finance","Finance and IT")</f>
        <v>Finance and IT</v>
      </c>
      <c r="L1003" s="79" t="str">
        <f>IF('New GL Gauge'!$H$3&lt;2024, "Finance","Finance and IT")</f>
        <v>Finance and IT</v>
      </c>
      <c r="M1003" s="2" t="s">
        <v>67</v>
      </c>
      <c r="N1003" s="2">
        <v>12</v>
      </c>
      <c r="O1003" s="6">
        <f t="shared" si="262"/>
        <v>11</v>
      </c>
      <c r="P1003" s="2">
        <v>1</v>
      </c>
      <c r="Q1003" s="2">
        <v>7</v>
      </c>
      <c r="R1003" s="2">
        <v>3</v>
      </c>
      <c r="S1003" s="2">
        <v>0</v>
      </c>
      <c r="T1003" s="2">
        <v>0</v>
      </c>
      <c r="U1003" s="2">
        <f t="shared" si="264"/>
        <v>8</v>
      </c>
      <c r="V1003" s="2">
        <f t="shared" si="265"/>
        <v>3</v>
      </c>
      <c r="W1003" s="2">
        <f t="shared" si="266"/>
        <v>0</v>
      </c>
      <c r="Y1003" s="5"/>
      <c r="Z1003" s="6">
        <f t="shared" si="263"/>
        <v>19</v>
      </c>
      <c r="AA1003" s="2">
        <v>6</v>
      </c>
      <c r="AB1003" s="2">
        <v>10</v>
      </c>
      <c r="AC1003" s="2">
        <v>2</v>
      </c>
      <c r="AD1003" s="2">
        <v>1</v>
      </c>
      <c r="AE1003" s="2">
        <v>0</v>
      </c>
      <c r="AF1003" s="2">
        <f t="shared" si="267"/>
        <v>16</v>
      </c>
      <c r="AG1003" s="2">
        <f t="shared" si="268"/>
        <v>2</v>
      </c>
      <c r="AH1003" s="2">
        <f t="shared" si="269"/>
        <v>1</v>
      </c>
      <c r="AJ1003" s="5"/>
      <c r="AK1003" s="2">
        <f t="shared" si="274"/>
        <v>21</v>
      </c>
      <c r="AL1003" s="2">
        <v>7</v>
      </c>
      <c r="AM1003" s="2">
        <v>11</v>
      </c>
      <c r="AN1003" s="2">
        <v>2</v>
      </c>
      <c r="AO1003" s="2">
        <v>1</v>
      </c>
      <c r="AP1003" s="2">
        <v>0</v>
      </c>
      <c r="AQ1003" s="2">
        <f t="shared" si="275"/>
        <v>18</v>
      </c>
      <c r="AR1003" s="2">
        <f t="shared" si="276"/>
        <v>2</v>
      </c>
      <c r="AS1003" s="2">
        <f t="shared" si="277"/>
        <v>1</v>
      </c>
      <c r="AV1003" s="6">
        <f t="shared" si="278"/>
        <v>26</v>
      </c>
      <c r="AW1003" s="2">
        <v>10</v>
      </c>
      <c r="AX1003" s="2">
        <v>7</v>
      </c>
      <c r="AY1003" s="2">
        <v>7</v>
      </c>
      <c r="AZ1003" s="2">
        <v>2</v>
      </c>
      <c r="BA1003" s="2">
        <v>0</v>
      </c>
      <c r="BB1003" s="2">
        <f t="shared" si="279"/>
        <v>17</v>
      </c>
      <c r="BC1003" s="2">
        <f t="shared" si="280"/>
        <v>7</v>
      </c>
      <c r="BD1003" s="2">
        <f t="shared" si="281"/>
        <v>2</v>
      </c>
      <c r="BF1003" s="5"/>
    </row>
    <row r="1004" spans="7:58" x14ac:dyDescent="0.35">
      <c r="G1004" s="79" t="s">
        <v>3</v>
      </c>
      <c r="H1004" s="82" t="s">
        <v>108</v>
      </c>
      <c r="I1004" s="79" t="str">
        <f>IF('New GL Gauge'!$H$3&lt;2024, "Finance (Inc. Retail)",IF('New GL Gauge'!$H$3&lt;2025,"Finance, Retail and IT","Finance and IT"))</f>
        <v>Finance and IT</v>
      </c>
      <c r="J1004" s="79" t="str">
        <f>IF('New GL Gauge'!$H$3&lt;2024, "Finance (Inc. Retail)",IF('New GL Gauge'!$H$3&lt;2025,"Finance, Retail and IT","Finance and IT"))</f>
        <v>Finance and IT</v>
      </c>
      <c r="K1004" s="79" t="str">
        <f>IF('New GL Gauge'!$H$3&lt;2024, "Finance","Finance and IT")</f>
        <v>Finance and IT</v>
      </c>
      <c r="L1004" s="79" t="str">
        <f>IF('New GL Gauge'!$H$3&lt;2024, "Finance","Finance and IT")</f>
        <v>Finance and IT</v>
      </c>
      <c r="M1004" s="2" t="s">
        <v>67</v>
      </c>
      <c r="N1004" s="2">
        <v>13</v>
      </c>
      <c r="O1004" s="6">
        <f t="shared" si="262"/>
        <v>11</v>
      </c>
      <c r="P1004" s="2">
        <v>1</v>
      </c>
      <c r="Q1004" s="2">
        <v>7</v>
      </c>
      <c r="R1004" s="2">
        <v>3</v>
      </c>
      <c r="S1004" s="2">
        <v>0</v>
      </c>
      <c r="T1004" s="2">
        <v>0</v>
      </c>
      <c r="U1004" s="2">
        <f t="shared" si="264"/>
        <v>8</v>
      </c>
      <c r="V1004" s="2">
        <f t="shared" si="265"/>
        <v>3</v>
      </c>
      <c r="W1004" s="2">
        <f t="shared" si="266"/>
        <v>0</v>
      </c>
      <c r="Y1004" s="5"/>
      <c r="Z1004" s="6">
        <f t="shared" si="263"/>
        <v>19</v>
      </c>
      <c r="AA1004" s="2">
        <v>8</v>
      </c>
      <c r="AB1004" s="2">
        <v>7</v>
      </c>
      <c r="AC1004" s="2">
        <v>3</v>
      </c>
      <c r="AD1004" s="2">
        <v>1</v>
      </c>
      <c r="AE1004" s="2">
        <v>0</v>
      </c>
      <c r="AF1004" s="2">
        <f t="shared" si="267"/>
        <v>15</v>
      </c>
      <c r="AG1004" s="2">
        <f t="shared" si="268"/>
        <v>3</v>
      </c>
      <c r="AH1004" s="2">
        <f t="shared" si="269"/>
        <v>1</v>
      </c>
      <c r="AJ1004" s="5"/>
      <c r="AK1004" s="2">
        <f t="shared" si="274"/>
        <v>21</v>
      </c>
      <c r="AL1004" s="2">
        <v>8</v>
      </c>
      <c r="AM1004" s="2">
        <v>10</v>
      </c>
      <c r="AN1004" s="2">
        <v>1</v>
      </c>
      <c r="AO1004" s="2">
        <v>2</v>
      </c>
      <c r="AP1004" s="2">
        <v>0</v>
      </c>
      <c r="AQ1004" s="2">
        <f t="shared" si="275"/>
        <v>18</v>
      </c>
      <c r="AR1004" s="2">
        <f t="shared" si="276"/>
        <v>1</v>
      </c>
      <c r="AS1004" s="2">
        <f t="shared" si="277"/>
        <v>2</v>
      </c>
      <c r="AV1004" s="6">
        <f t="shared" si="278"/>
        <v>26</v>
      </c>
      <c r="AW1004" s="2">
        <v>10</v>
      </c>
      <c r="AX1004" s="2">
        <v>9</v>
      </c>
      <c r="AY1004" s="2">
        <v>5</v>
      </c>
      <c r="AZ1004" s="2">
        <v>2</v>
      </c>
      <c r="BA1004" s="2">
        <v>0</v>
      </c>
      <c r="BB1004" s="2">
        <f t="shared" si="279"/>
        <v>19</v>
      </c>
      <c r="BC1004" s="2">
        <f t="shared" si="280"/>
        <v>5</v>
      </c>
      <c r="BD1004" s="2">
        <f t="shared" si="281"/>
        <v>2</v>
      </c>
      <c r="BF1004" s="5"/>
    </row>
    <row r="1005" spans="7:58" x14ac:dyDescent="0.35">
      <c r="G1005" s="79" t="s">
        <v>3</v>
      </c>
      <c r="H1005" s="82" t="s">
        <v>108</v>
      </c>
      <c r="I1005" s="79" t="str">
        <f>IF('New GL Gauge'!$H$3&lt;2024, "Finance (Inc. Retail)",IF('New GL Gauge'!$H$3&lt;2025,"Finance, Retail and IT","Finance and IT"))</f>
        <v>Finance and IT</v>
      </c>
      <c r="J1005" s="79" t="str">
        <f>IF('New GL Gauge'!$H$3&lt;2024, "Finance (Inc. Retail)",IF('New GL Gauge'!$H$3&lt;2025,"Finance, Retail and IT","Finance and IT"))</f>
        <v>Finance and IT</v>
      </c>
      <c r="K1005" s="79" t="str">
        <f>IF('New GL Gauge'!$H$3&lt;2024, "Finance","Finance and IT")</f>
        <v>Finance and IT</v>
      </c>
      <c r="L1005" s="79" t="str">
        <f>IF('New GL Gauge'!$H$3&lt;2024, "Finance","Finance and IT")</f>
        <v>Finance and IT</v>
      </c>
      <c r="M1005" s="2" t="s">
        <v>67</v>
      </c>
      <c r="N1005" s="2">
        <v>14</v>
      </c>
      <c r="O1005" s="6">
        <f t="shared" si="262"/>
        <v>11</v>
      </c>
      <c r="P1005" s="2">
        <v>4</v>
      </c>
      <c r="Q1005" s="2">
        <v>4</v>
      </c>
      <c r="R1005" s="2">
        <v>2</v>
      </c>
      <c r="S1005" s="2">
        <v>1</v>
      </c>
      <c r="T1005" s="2">
        <v>0</v>
      </c>
      <c r="U1005" s="2">
        <f t="shared" si="264"/>
        <v>8</v>
      </c>
      <c r="V1005" s="2">
        <f t="shared" si="265"/>
        <v>2</v>
      </c>
      <c r="W1005" s="2">
        <f t="shared" si="266"/>
        <v>1</v>
      </c>
      <c r="Y1005" s="5"/>
      <c r="Z1005" s="6">
        <f t="shared" si="263"/>
        <v>19</v>
      </c>
      <c r="AA1005" s="2">
        <v>11</v>
      </c>
      <c r="AB1005" s="2">
        <v>3</v>
      </c>
      <c r="AC1005" s="2">
        <v>3</v>
      </c>
      <c r="AD1005" s="2">
        <v>2</v>
      </c>
      <c r="AE1005" s="2">
        <v>0</v>
      </c>
      <c r="AF1005" s="2">
        <f t="shared" si="267"/>
        <v>14</v>
      </c>
      <c r="AG1005" s="2">
        <f t="shared" si="268"/>
        <v>3</v>
      </c>
      <c r="AH1005" s="2">
        <f t="shared" si="269"/>
        <v>2</v>
      </c>
      <c r="AJ1005" s="5"/>
      <c r="AK1005" s="2">
        <f t="shared" si="274"/>
        <v>21</v>
      </c>
      <c r="AL1005" s="2">
        <v>9</v>
      </c>
      <c r="AM1005" s="2">
        <v>7</v>
      </c>
      <c r="AN1005" s="2">
        <v>3</v>
      </c>
      <c r="AO1005" s="2">
        <v>1</v>
      </c>
      <c r="AP1005" s="2">
        <v>1</v>
      </c>
      <c r="AQ1005" s="2">
        <f t="shared" si="275"/>
        <v>16</v>
      </c>
      <c r="AR1005" s="2">
        <f t="shared" si="276"/>
        <v>3</v>
      </c>
      <c r="AS1005" s="2">
        <f t="shared" si="277"/>
        <v>2</v>
      </c>
      <c r="AV1005" s="6">
        <f t="shared" si="278"/>
        <v>26</v>
      </c>
      <c r="AW1005" s="2">
        <v>10</v>
      </c>
      <c r="AX1005" s="2">
        <v>7</v>
      </c>
      <c r="AY1005" s="2">
        <v>8</v>
      </c>
      <c r="AZ1005" s="2">
        <v>0</v>
      </c>
      <c r="BA1005" s="2">
        <v>1</v>
      </c>
      <c r="BB1005" s="2">
        <f t="shared" si="279"/>
        <v>17</v>
      </c>
      <c r="BC1005" s="2">
        <f t="shared" si="280"/>
        <v>8</v>
      </c>
      <c r="BD1005" s="2">
        <f t="shared" si="281"/>
        <v>1</v>
      </c>
      <c r="BF1005" s="5"/>
    </row>
    <row r="1006" spans="7:58" x14ac:dyDescent="0.35">
      <c r="G1006" s="79" t="s">
        <v>3</v>
      </c>
      <c r="H1006" s="82" t="s">
        <v>108</v>
      </c>
      <c r="I1006" s="79" t="str">
        <f>IF('New GL Gauge'!$H$3&lt;2024, "Finance (Inc. Retail)",IF('New GL Gauge'!$H$3&lt;2025,"Finance, Retail and IT","Finance and IT"))</f>
        <v>Finance and IT</v>
      </c>
      <c r="J1006" s="79" t="str">
        <f>IF('New GL Gauge'!$H$3&lt;2024, "Finance (Inc. Retail)",IF('New GL Gauge'!$H$3&lt;2025,"Finance, Retail and IT","Finance and IT"))</f>
        <v>Finance and IT</v>
      </c>
      <c r="K1006" s="79" t="str">
        <f>IF('New GL Gauge'!$H$3&lt;2024, "Finance","Finance and IT")</f>
        <v>Finance and IT</v>
      </c>
      <c r="L1006" s="79" t="str">
        <f>IF('New GL Gauge'!$H$3&lt;2024, "Finance","Finance and IT")</f>
        <v>Finance and IT</v>
      </c>
      <c r="M1006" s="2" t="s">
        <v>67</v>
      </c>
      <c r="N1006" s="2">
        <v>15</v>
      </c>
      <c r="O1006" s="6">
        <f t="shared" si="262"/>
        <v>11</v>
      </c>
      <c r="P1006" s="2">
        <v>5</v>
      </c>
      <c r="Q1006" s="2">
        <v>5</v>
      </c>
      <c r="R1006" s="2">
        <v>1</v>
      </c>
      <c r="S1006" s="2">
        <v>0</v>
      </c>
      <c r="T1006" s="2">
        <v>0</v>
      </c>
      <c r="U1006" s="2">
        <f t="shared" si="264"/>
        <v>10</v>
      </c>
      <c r="V1006" s="2">
        <f t="shared" si="265"/>
        <v>1</v>
      </c>
      <c r="W1006" s="2">
        <f t="shared" si="266"/>
        <v>0</v>
      </c>
      <c r="Y1006" s="5"/>
      <c r="Z1006" s="6">
        <f t="shared" si="263"/>
        <v>19</v>
      </c>
      <c r="AA1006" s="2">
        <v>7</v>
      </c>
      <c r="AB1006" s="2">
        <v>8</v>
      </c>
      <c r="AC1006" s="2">
        <v>2</v>
      </c>
      <c r="AD1006" s="2">
        <v>2</v>
      </c>
      <c r="AE1006" s="2">
        <v>0</v>
      </c>
      <c r="AF1006" s="2">
        <f t="shared" si="267"/>
        <v>15</v>
      </c>
      <c r="AG1006" s="2">
        <f t="shared" si="268"/>
        <v>2</v>
      </c>
      <c r="AH1006" s="2">
        <f t="shared" si="269"/>
        <v>2</v>
      </c>
      <c r="AJ1006" s="5"/>
      <c r="AK1006" s="2">
        <f t="shared" si="274"/>
        <v>21</v>
      </c>
      <c r="AL1006" s="2">
        <v>7</v>
      </c>
      <c r="AM1006" s="2">
        <v>8</v>
      </c>
      <c r="AN1006" s="2">
        <v>6</v>
      </c>
      <c r="AO1006" s="2">
        <v>0</v>
      </c>
      <c r="AP1006" s="2">
        <v>0</v>
      </c>
      <c r="AQ1006" s="2">
        <f t="shared" si="275"/>
        <v>15</v>
      </c>
      <c r="AR1006" s="2">
        <f t="shared" si="276"/>
        <v>6</v>
      </c>
      <c r="AS1006" s="2">
        <f t="shared" si="277"/>
        <v>0</v>
      </c>
      <c r="AV1006" s="6">
        <f t="shared" si="278"/>
        <v>26</v>
      </c>
      <c r="AW1006" s="2">
        <v>7</v>
      </c>
      <c r="AX1006" s="2">
        <v>12</v>
      </c>
      <c r="AY1006" s="2">
        <v>7</v>
      </c>
      <c r="AZ1006" s="2">
        <v>0</v>
      </c>
      <c r="BA1006" s="2">
        <v>0</v>
      </c>
      <c r="BB1006" s="2">
        <f t="shared" si="279"/>
        <v>19</v>
      </c>
      <c r="BC1006" s="2">
        <f t="shared" si="280"/>
        <v>7</v>
      </c>
      <c r="BD1006" s="2">
        <f t="shared" si="281"/>
        <v>0</v>
      </c>
      <c r="BF1006" s="5"/>
    </row>
    <row r="1007" spans="7:58" x14ac:dyDescent="0.35">
      <c r="G1007" s="79" t="s">
        <v>3</v>
      </c>
      <c r="H1007" s="82" t="s">
        <v>108</v>
      </c>
      <c r="I1007" s="79" t="str">
        <f>IF('New GL Gauge'!$H$3&lt;2024, "Finance (Inc. Retail)",IF('New GL Gauge'!$H$3&lt;2025,"Finance, Retail and IT","Finance and IT"))</f>
        <v>Finance and IT</v>
      </c>
      <c r="J1007" s="79" t="str">
        <f>IF('New GL Gauge'!$H$3&lt;2024, "Finance (Inc. Retail)",IF('New GL Gauge'!$H$3&lt;2025,"Finance, Retail and IT","Finance and IT"))</f>
        <v>Finance and IT</v>
      </c>
      <c r="K1007" s="79" t="str">
        <f>IF('New GL Gauge'!$H$3&lt;2024, "Finance","Finance and IT")</f>
        <v>Finance and IT</v>
      </c>
      <c r="L1007" s="79" t="str">
        <f>IF('New GL Gauge'!$H$3&lt;2024, "Finance","Finance and IT")</f>
        <v>Finance and IT</v>
      </c>
      <c r="M1007" s="2" t="s">
        <v>67</v>
      </c>
      <c r="N1007" s="2">
        <v>16</v>
      </c>
      <c r="O1007" s="6">
        <f t="shared" si="262"/>
        <v>11</v>
      </c>
      <c r="P1007" s="2">
        <v>5</v>
      </c>
      <c r="Q1007" s="2">
        <v>4</v>
      </c>
      <c r="R1007" s="2">
        <v>2</v>
      </c>
      <c r="S1007" s="2">
        <v>0</v>
      </c>
      <c r="T1007" s="2">
        <v>0</v>
      </c>
      <c r="U1007" s="2">
        <f t="shared" si="264"/>
        <v>9</v>
      </c>
      <c r="V1007" s="2">
        <f t="shared" si="265"/>
        <v>2</v>
      </c>
      <c r="W1007" s="2">
        <f t="shared" si="266"/>
        <v>0</v>
      </c>
      <c r="Y1007" s="5"/>
      <c r="Z1007" s="6">
        <f t="shared" si="263"/>
        <v>19</v>
      </c>
      <c r="AA1007" s="2">
        <v>6</v>
      </c>
      <c r="AB1007" s="2">
        <v>10</v>
      </c>
      <c r="AC1007" s="2">
        <v>3</v>
      </c>
      <c r="AD1007" s="2">
        <v>0</v>
      </c>
      <c r="AE1007" s="2">
        <v>0</v>
      </c>
      <c r="AF1007" s="2">
        <f t="shared" si="267"/>
        <v>16</v>
      </c>
      <c r="AG1007" s="2">
        <f t="shared" si="268"/>
        <v>3</v>
      </c>
      <c r="AH1007" s="2">
        <f t="shared" si="269"/>
        <v>0</v>
      </c>
      <c r="AJ1007" s="5"/>
      <c r="AK1007" s="2">
        <f t="shared" si="274"/>
        <v>21</v>
      </c>
      <c r="AL1007" s="2">
        <v>10</v>
      </c>
      <c r="AM1007" s="2">
        <v>10</v>
      </c>
      <c r="AN1007" s="2">
        <v>1</v>
      </c>
      <c r="AO1007" s="2">
        <v>0</v>
      </c>
      <c r="AP1007" s="2">
        <v>0</v>
      </c>
      <c r="AQ1007" s="2">
        <f t="shared" si="275"/>
        <v>20</v>
      </c>
      <c r="AR1007" s="2">
        <f t="shared" si="276"/>
        <v>1</v>
      </c>
      <c r="AS1007" s="2">
        <f t="shared" si="277"/>
        <v>0</v>
      </c>
      <c r="AV1007" s="6">
        <f t="shared" si="278"/>
        <v>26</v>
      </c>
      <c r="AW1007" s="2">
        <v>12</v>
      </c>
      <c r="AX1007" s="2">
        <v>9</v>
      </c>
      <c r="AY1007" s="2">
        <v>5</v>
      </c>
      <c r="AZ1007" s="2">
        <v>0</v>
      </c>
      <c r="BA1007" s="2">
        <v>0</v>
      </c>
      <c r="BB1007" s="2">
        <f t="shared" si="279"/>
        <v>21</v>
      </c>
      <c r="BC1007" s="2">
        <f t="shared" si="280"/>
        <v>5</v>
      </c>
      <c r="BD1007" s="2">
        <f t="shared" si="281"/>
        <v>0</v>
      </c>
      <c r="BF1007" s="5"/>
    </row>
    <row r="1008" spans="7:58" x14ac:dyDescent="0.35">
      <c r="G1008" s="79" t="s">
        <v>3</v>
      </c>
      <c r="H1008" s="82" t="s">
        <v>108</v>
      </c>
      <c r="I1008" s="79" t="str">
        <f>IF('New GL Gauge'!$H$3&lt;2024, "Finance (Inc. Retail)",IF('New GL Gauge'!$H$3&lt;2025,"Finance, Retail and IT","Finance and IT"))</f>
        <v>Finance and IT</v>
      </c>
      <c r="J1008" s="79" t="str">
        <f>IF('New GL Gauge'!$H$3&lt;2024, "Finance (Inc. Retail)",IF('New GL Gauge'!$H$3&lt;2025,"Finance, Retail and IT","Finance and IT"))</f>
        <v>Finance and IT</v>
      </c>
      <c r="K1008" s="79" t="str">
        <f>IF('New GL Gauge'!$H$3&lt;2024, "Finance","Finance and IT")</f>
        <v>Finance and IT</v>
      </c>
      <c r="L1008" s="79" t="str">
        <f>IF('New GL Gauge'!$H$3&lt;2024, "Finance","Finance and IT")</f>
        <v>Finance and IT</v>
      </c>
      <c r="M1008" s="2" t="s">
        <v>67</v>
      </c>
      <c r="N1008" s="2">
        <v>17</v>
      </c>
      <c r="O1008" s="6">
        <f t="shared" si="262"/>
        <v>11</v>
      </c>
      <c r="P1008" s="2">
        <v>4</v>
      </c>
      <c r="Q1008" s="2">
        <v>6</v>
      </c>
      <c r="R1008" s="2">
        <v>1</v>
      </c>
      <c r="S1008" s="2">
        <v>0</v>
      </c>
      <c r="T1008" s="2">
        <v>0</v>
      </c>
      <c r="U1008" s="2">
        <f t="shared" si="264"/>
        <v>10</v>
      </c>
      <c r="V1008" s="2">
        <f t="shared" si="265"/>
        <v>1</v>
      </c>
      <c r="W1008" s="2">
        <f t="shared" si="266"/>
        <v>0</v>
      </c>
      <c r="Y1008" s="5"/>
      <c r="Z1008" s="6">
        <f t="shared" si="263"/>
        <v>19</v>
      </c>
      <c r="AA1008" s="2">
        <v>6</v>
      </c>
      <c r="AB1008" s="2">
        <v>12</v>
      </c>
      <c r="AC1008" s="2">
        <v>1</v>
      </c>
      <c r="AD1008" s="2">
        <v>0</v>
      </c>
      <c r="AE1008" s="2">
        <v>0</v>
      </c>
      <c r="AF1008" s="2">
        <f t="shared" si="267"/>
        <v>18</v>
      </c>
      <c r="AG1008" s="2">
        <f t="shared" si="268"/>
        <v>1</v>
      </c>
      <c r="AH1008" s="2">
        <f t="shared" si="269"/>
        <v>0</v>
      </c>
      <c r="AJ1008" s="5"/>
      <c r="AK1008" s="2">
        <f t="shared" si="274"/>
        <v>21</v>
      </c>
      <c r="AL1008" s="2">
        <v>8</v>
      </c>
      <c r="AM1008" s="2">
        <v>8</v>
      </c>
      <c r="AN1008" s="2">
        <v>4</v>
      </c>
      <c r="AO1008" s="2">
        <v>0</v>
      </c>
      <c r="AP1008" s="2">
        <v>1</v>
      </c>
      <c r="AQ1008" s="2">
        <f t="shared" si="275"/>
        <v>16</v>
      </c>
      <c r="AR1008" s="2">
        <f t="shared" si="276"/>
        <v>4</v>
      </c>
      <c r="AS1008" s="2">
        <f t="shared" si="277"/>
        <v>1</v>
      </c>
      <c r="AV1008" s="6">
        <f t="shared" si="278"/>
        <v>26</v>
      </c>
      <c r="AW1008" s="2">
        <v>9</v>
      </c>
      <c r="AX1008" s="2">
        <v>12</v>
      </c>
      <c r="AY1008" s="2">
        <v>4</v>
      </c>
      <c r="AZ1008" s="2">
        <v>1</v>
      </c>
      <c r="BA1008" s="2">
        <v>0</v>
      </c>
      <c r="BB1008" s="2">
        <f t="shared" si="279"/>
        <v>21</v>
      </c>
      <c r="BC1008" s="2">
        <f t="shared" si="280"/>
        <v>4</v>
      </c>
      <c r="BD1008" s="2">
        <f t="shared" si="281"/>
        <v>1</v>
      </c>
      <c r="BF1008" s="5"/>
    </row>
    <row r="1009" spans="7:58" x14ac:dyDescent="0.35">
      <c r="G1009" s="79" t="s">
        <v>3</v>
      </c>
      <c r="H1009" s="82" t="s">
        <v>108</v>
      </c>
      <c r="I1009" s="79" t="str">
        <f>IF('New GL Gauge'!$H$3&lt;2024, "Finance (Inc. Retail)",IF('New GL Gauge'!$H$3&lt;2025,"Finance, Retail and IT","Finance and IT"))</f>
        <v>Finance and IT</v>
      </c>
      <c r="J1009" s="79" t="str">
        <f>IF('New GL Gauge'!$H$3&lt;2024, "Finance (Inc. Retail)",IF('New GL Gauge'!$H$3&lt;2025,"Finance, Retail and IT","Finance and IT"))</f>
        <v>Finance and IT</v>
      </c>
      <c r="K1009" s="79" t="str">
        <f>IF('New GL Gauge'!$H$3&lt;2024, "Finance","Finance and IT")</f>
        <v>Finance and IT</v>
      </c>
      <c r="L1009" s="79" t="str">
        <f>IF('New GL Gauge'!$H$3&lt;2024, "Finance","Finance and IT")</f>
        <v>Finance and IT</v>
      </c>
      <c r="M1009" s="2" t="s">
        <v>67</v>
      </c>
      <c r="N1009" s="2">
        <v>18</v>
      </c>
      <c r="O1009" s="6">
        <f t="shared" si="262"/>
        <v>11</v>
      </c>
      <c r="P1009" s="2">
        <v>9</v>
      </c>
      <c r="Q1009" s="2">
        <v>1</v>
      </c>
      <c r="R1009" s="2">
        <v>1</v>
      </c>
      <c r="S1009" s="2">
        <v>0</v>
      </c>
      <c r="T1009" s="2">
        <v>0</v>
      </c>
      <c r="U1009" s="2">
        <f t="shared" si="264"/>
        <v>10</v>
      </c>
      <c r="V1009" s="2">
        <f t="shared" si="265"/>
        <v>1</v>
      </c>
      <c r="W1009" s="2">
        <f t="shared" si="266"/>
        <v>0</v>
      </c>
      <c r="Y1009" s="5"/>
      <c r="Z1009" s="6">
        <f t="shared" si="263"/>
        <v>19</v>
      </c>
      <c r="AA1009" s="2">
        <v>11</v>
      </c>
      <c r="AB1009" s="2">
        <v>5</v>
      </c>
      <c r="AC1009" s="2">
        <v>2</v>
      </c>
      <c r="AD1009" s="2">
        <v>0</v>
      </c>
      <c r="AE1009" s="2">
        <v>1</v>
      </c>
      <c r="AF1009" s="2">
        <f t="shared" si="267"/>
        <v>16</v>
      </c>
      <c r="AG1009" s="2">
        <f t="shared" si="268"/>
        <v>2</v>
      </c>
      <c r="AH1009" s="2">
        <f t="shared" si="269"/>
        <v>1</v>
      </c>
      <c r="AJ1009" s="5"/>
      <c r="AK1009" s="2">
        <f t="shared" si="274"/>
        <v>21</v>
      </c>
      <c r="AL1009" s="2">
        <v>7</v>
      </c>
      <c r="AM1009" s="2">
        <v>7</v>
      </c>
      <c r="AN1009" s="2">
        <v>5</v>
      </c>
      <c r="AO1009" s="2">
        <v>2</v>
      </c>
      <c r="AP1009" s="2">
        <v>0</v>
      </c>
      <c r="AQ1009" s="2">
        <f t="shared" si="275"/>
        <v>14</v>
      </c>
      <c r="AR1009" s="2">
        <f t="shared" si="276"/>
        <v>5</v>
      </c>
      <c r="AS1009" s="2">
        <f t="shared" si="277"/>
        <v>2</v>
      </c>
      <c r="AV1009" s="6">
        <f t="shared" si="278"/>
        <v>26</v>
      </c>
      <c r="AW1009" s="2">
        <v>9</v>
      </c>
      <c r="AX1009" s="2">
        <v>12</v>
      </c>
      <c r="AY1009" s="2">
        <v>3</v>
      </c>
      <c r="AZ1009" s="2">
        <v>1</v>
      </c>
      <c r="BA1009" s="2">
        <v>1</v>
      </c>
      <c r="BB1009" s="2">
        <f t="shared" si="279"/>
        <v>21</v>
      </c>
      <c r="BC1009" s="2">
        <f t="shared" si="280"/>
        <v>3</v>
      </c>
      <c r="BD1009" s="2">
        <f t="shared" si="281"/>
        <v>2</v>
      </c>
      <c r="BF1009" s="5"/>
    </row>
    <row r="1010" spans="7:58" x14ac:dyDescent="0.35">
      <c r="G1010" s="79" t="s">
        <v>3</v>
      </c>
      <c r="H1010" s="82" t="s">
        <v>108</v>
      </c>
      <c r="I1010" s="79" t="str">
        <f>IF('New GL Gauge'!$H$3&lt;2024, "Finance (Inc. Retail)",IF('New GL Gauge'!$H$3&lt;2025,"Finance, Retail and IT","Finance and IT"))</f>
        <v>Finance and IT</v>
      </c>
      <c r="J1010" s="79" t="str">
        <f>IF('New GL Gauge'!$H$3&lt;2024, "Finance (Inc. Retail)",IF('New GL Gauge'!$H$3&lt;2025,"Finance, Retail and IT","Finance and IT"))</f>
        <v>Finance and IT</v>
      </c>
      <c r="K1010" s="79" t="str">
        <f>IF('New GL Gauge'!$H$3&lt;2024, "Finance","Finance and IT")</f>
        <v>Finance and IT</v>
      </c>
      <c r="L1010" s="79" t="str">
        <f>IF('New GL Gauge'!$H$3&lt;2024, "Finance","Finance and IT")</f>
        <v>Finance and IT</v>
      </c>
      <c r="M1010" s="2" t="s">
        <v>76</v>
      </c>
      <c r="N1010" s="2">
        <v>19</v>
      </c>
      <c r="O1010" s="6">
        <f t="shared" si="262"/>
        <v>11</v>
      </c>
      <c r="P1010" s="2">
        <v>6</v>
      </c>
      <c r="Q1010" s="2">
        <v>4</v>
      </c>
      <c r="R1010" s="2">
        <v>1</v>
      </c>
      <c r="S1010" s="2">
        <v>0</v>
      </c>
      <c r="T1010" s="2">
        <v>0</v>
      </c>
      <c r="U1010" s="2">
        <f t="shared" si="264"/>
        <v>10</v>
      </c>
      <c r="V1010" s="2">
        <f t="shared" si="265"/>
        <v>1</v>
      </c>
      <c r="W1010" s="2">
        <f t="shared" si="266"/>
        <v>0</v>
      </c>
      <c r="Y1010" s="5"/>
      <c r="Z1010" s="6">
        <f t="shared" si="263"/>
        <v>19</v>
      </c>
      <c r="AA1010" s="2">
        <v>10</v>
      </c>
      <c r="AB1010" s="2">
        <v>8</v>
      </c>
      <c r="AC1010" s="2">
        <v>1</v>
      </c>
      <c r="AD1010" s="2">
        <v>0</v>
      </c>
      <c r="AE1010" s="2">
        <v>0</v>
      </c>
      <c r="AF1010" s="2">
        <f t="shared" si="267"/>
        <v>18</v>
      </c>
      <c r="AG1010" s="2">
        <f t="shared" si="268"/>
        <v>1</v>
      </c>
      <c r="AH1010" s="2">
        <f t="shared" si="269"/>
        <v>0</v>
      </c>
      <c r="AJ1010" s="5"/>
      <c r="AK1010" s="2">
        <f t="shared" si="274"/>
        <v>21</v>
      </c>
      <c r="AL1010" s="2">
        <v>11</v>
      </c>
      <c r="AM1010" s="2">
        <v>8</v>
      </c>
      <c r="AN1010" s="2">
        <v>1</v>
      </c>
      <c r="AO1010" s="2">
        <v>1</v>
      </c>
      <c r="AP1010" s="2">
        <v>0</v>
      </c>
      <c r="AQ1010" s="2">
        <f t="shared" si="275"/>
        <v>19</v>
      </c>
      <c r="AR1010" s="2">
        <f t="shared" si="276"/>
        <v>1</v>
      </c>
      <c r="AS1010" s="2">
        <f t="shared" si="277"/>
        <v>1</v>
      </c>
      <c r="AV1010" s="6">
        <f t="shared" si="278"/>
        <v>26</v>
      </c>
      <c r="AW1010" s="2">
        <v>11</v>
      </c>
      <c r="AX1010" s="2">
        <v>9</v>
      </c>
      <c r="AY1010" s="2">
        <v>2</v>
      </c>
      <c r="AZ1010" s="2">
        <v>2</v>
      </c>
      <c r="BA1010" s="2">
        <v>2</v>
      </c>
      <c r="BB1010" s="2">
        <f t="shared" si="279"/>
        <v>20</v>
      </c>
      <c r="BC1010" s="2">
        <f t="shared" si="280"/>
        <v>2</v>
      </c>
      <c r="BD1010" s="2">
        <f t="shared" si="281"/>
        <v>4</v>
      </c>
      <c r="BF1010" s="5"/>
    </row>
    <row r="1011" spans="7:58" x14ac:dyDescent="0.35">
      <c r="G1011" s="79" t="s">
        <v>3</v>
      </c>
      <c r="H1011" s="82" t="s">
        <v>108</v>
      </c>
      <c r="I1011" s="79" t="str">
        <f>IF('New GL Gauge'!$H$3&lt;2024, "Finance (Inc. Retail)",IF('New GL Gauge'!$H$3&lt;2025,"Finance, Retail and IT","Finance and IT"))</f>
        <v>Finance and IT</v>
      </c>
      <c r="J1011" s="79" t="str">
        <f>IF('New GL Gauge'!$H$3&lt;2024, "Finance (Inc. Retail)",IF('New GL Gauge'!$H$3&lt;2025,"Finance, Retail and IT","Finance and IT"))</f>
        <v>Finance and IT</v>
      </c>
      <c r="K1011" s="79" t="str">
        <f>IF('New GL Gauge'!$H$3&lt;2024, "Finance","Finance and IT")</f>
        <v>Finance and IT</v>
      </c>
      <c r="L1011" s="79" t="str">
        <f>IF('New GL Gauge'!$H$3&lt;2024, "Finance","Finance and IT")</f>
        <v>Finance and IT</v>
      </c>
      <c r="M1011" s="2" t="s">
        <v>76</v>
      </c>
      <c r="N1011" s="2">
        <v>20</v>
      </c>
      <c r="O1011" s="6">
        <f t="shared" si="262"/>
        <v>11</v>
      </c>
      <c r="P1011" s="2">
        <v>6</v>
      </c>
      <c r="Q1011" s="2">
        <v>5</v>
      </c>
      <c r="R1011" s="2">
        <v>0</v>
      </c>
      <c r="S1011" s="2">
        <v>0</v>
      </c>
      <c r="T1011" s="2">
        <v>0</v>
      </c>
      <c r="U1011" s="2">
        <f t="shared" si="264"/>
        <v>11</v>
      </c>
      <c r="V1011" s="2">
        <f t="shared" si="265"/>
        <v>0</v>
      </c>
      <c r="W1011" s="2">
        <f t="shared" si="266"/>
        <v>0</v>
      </c>
      <c r="Y1011" s="5"/>
      <c r="Z1011" s="6">
        <f t="shared" si="263"/>
        <v>19</v>
      </c>
      <c r="AA1011" s="2">
        <v>10</v>
      </c>
      <c r="AB1011" s="2">
        <v>4</v>
      </c>
      <c r="AC1011" s="2">
        <v>4</v>
      </c>
      <c r="AD1011" s="2">
        <v>0</v>
      </c>
      <c r="AE1011" s="2">
        <v>1</v>
      </c>
      <c r="AF1011" s="2">
        <f t="shared" si="267"/>
        <v>14</v>
      </c>
      <c r="AG1011" s="2">
        <f t="shared" si="268"/>
        <v>4</v>
      </c>
      <c r="AH1011" s="2">
        <f t="shared" si="269"/>
        <v>1</v>
      </c>
      <c r="AJ1011" s="5"/>
      <c r="AK1011" s="2">
        <f t="shared" si="274"/>
        <v>21</v>
      </c>
      <c r="AL1011" s="2">
        <v>9</v>
      </c>
      <c r="AM1011" s="2">
        <v>7</v>
      </c>
      <c r="AN1011" s="2">
        <v>3</v>
      </c>
      <c r="AO1011" s="2">
        <v>2</v>
      </c>
      <c r="AP1011" s="2">
        <v>0</v>
      </c>
      <c r="AQ1011" s="2">
        <f t="shared" si="275"/>
        <v>16</v>
      </c>
      <c r="AR1011" s="2">
        <f t="shared" si="276"/>
        <v>3</v>
      </c>
      <c r="AS1011" s="2">
        <f t="shared" si="277"/>
        <v>2</v>
      </c>
      <c r="AV1011" s="6">
        <f t="shared" si="278"/>
        <v>26</v>
      </c>
      <c r="AW1011" s="2">
        <v>8</v>
      </c>
      <c r="AX1011" s="2">
        <v>11</v>
      </c>
      <c r="AY1011" s="2">
        <v>3</v>
      </c>
      <c r="AZ1011" s="2">
        <v>3</v>
      </c>
      <c r="BA1011" s="2">
        <v>1</v>
      </c>
      <c r="BB1011" s="2">
        <f t="shared" si="279"/>
        <v>19</v>
      </c>
      <c r="BC1011" s="2">
        <f t="shared" si="280"/>
        <v>3</v>
      </c>
      <c r="BD1011" s="2">
        <f t="shared" si="281"/>
        <v>4</v>
      </c>
      <c r="BF1011" s="5"/>
    </row>
    <row r="1012" spans="7:58" x14ac:dyDescent="0.35">
      <c r="G1012" s="79" t="s">
        <v>3</v>
      </c>
      <c r="H1012" s="82" t="s">
        <v>108</v>
      </c>
      <c r="I1012" s="79" t="str">
        <f>IF('New GL Gauge'!$H$3&lt;2024, "Finance (Inc. Retail)",IF('New GL Gauge'!$H$3&lt;2025,"Finance, Retail and IT","Finance and IT"))</f>
        <v>Finance and IT</v>
      </c>
      <c r="J1012" s="79" t="str">
        <f>IF('New GL Gauge'!$H$3&lt;2024, "Finance (Inc. Retail)",IF('New GL Gauge'!$H$3&lt;2025,"Finance, Retail and IT","Finance and IT"))</f>
        <v>Finance and IT</v>
      </c>
      <c r="K1012" s="79" t="str">
        <f>IF('New GL Gauge'!$H$3&lt;2024, "Finance","Finance and IT")</f>
        <v>Finance and IT</v>
      </c>
      <c r="L1012" s="79" t="str">
        <f>IF('New GL Gauge'!$H$3&lt;2024, "Finance","Finance and IT")</f>
        <v>Finance and IT</v>
      </c>
      <c r="M1012" s="2" t="s">
        <v>76</v>
      </c>
      <c r="N1012" s="2">
        <v>21</v>
      </c>
      <c r="O1012" s="6">
        <f t="shared" si="262"/>
        <v>11</v>
      </c>
      <c r="P1012" s="2">
        <v>5</v>
      </c>
      <c r="Q1012" s="2">
        <v>5</v>
      </c>
      <c r="R1012" s="2">
        <v>1</v>
      </c>
      <c r="S1012" s="2">
        <v>0</v>
      </c>
      <c r="T1012" s="2">
        <v>0</v>
      </c>
      <c r="U1012" s="2">
        <f t="shared" si="264"/>
        <v>10</v>
      </c>
      <c r="V1012" s="2">
        <f t="shared" si="265"/>
        <v>1</v>
      </c>
      <c r="W1012" s="2">
        <f t="shared" si="266"/>
        <v>0</v>
      </c>
      <c r="Y1012" s="5"/>
      <c r="Z1012" s="6">
        <f t="shared" si="263"/>
        <v>19</v>
      </c>
      <c r="AA1012" s="2">
        <v>12</v>
      </c>
      <c r="AB1012" s="2">
        <v>4</v>
      </c>
      <c r="AC1012" s="2">
        <v>2</v>
      </c>
      <c r="AD1012" s="2">
        <v>1</v>
      </c>
      <c r="AE1012" s="2">
        <v>0</v>
      </c>
      <c r="AF1012" s="2">
        <f t="shared" si="267"/>
        <v>16</v>
      </c>
      <c r="AG1012" s="2">
        <f t="shared" si="268"/>
        <v>2</v>
      </c>
      <c r="AH1012" s="2">
        <f t="shared" si="269"/>
        <v>1</v>
      </c>
      <c r="AJ1012" s="5"/>
      <c r="AK1012" s="2">
        <f t="shared" si="274"/>
        <v>21</v>
      </c>
      <c r="AL1012" s="2">
        <v>11</v>
      </c>
      <c r="AM1012" s="2">
        <v>6</v>
      </c>
      <c r="AN1012" s="2">
        <v>2</v>
      </c>
      <c r="AO1012" s="2">
        <v>2</v>
      </c>
      <c r="AP1012" s="2">
        <v>0</v>
      </c>
      <c r="AQ1012" s="2">
        <f t="shared" si="275"/>
        <v>17</v>
      </c>
      <c r="AR1012" s="2">
        <f t="shared" si="276"/>
        <v>2</v>
      </c>
      <c r="AS1012" s="2">
        <f t="shared" si="277"/>
        <v>2</v>
      </c>
      <c r="AV1012" s="6">
        <f t="shared" si="278"/>
        <v>26</v>
      </c>
      <c r="AW1012" s="2">
        <v>12</v>
      </c>
      <c r="AX1012" s="2">
        <v>8</v>
      </c>
      <c r="AY1012" s="2">
        <v>1</v>
      </c>
      <c r="AZ1012" s="2">
        <v>4</v>
      </c>
      <c r="BA1012" s="2">
        <v>1</v>
      </c>
      <c r="BB1012" s="2">
        <f t="shared" si="279"/>
        <v>20</v>
      </c>
      <c r="BC1012" s="2">
        <f t="shared" si="280"/>
        <v>1</v>
      </c>
      <c r="BD1012" s="2">
        <f t="shared" si="281"/>
        <v>5</v>
      </c>
      <c r="BF1012" s="5"/>
    </row>
    <row r="1013" spans="7:58" x14ac:dyDescent="0.35">
      <c r="G1013" s="79" t="s">
        <v>3</v>
      </c>
      <c r="H1013" s="82" t="s">
        <v>108</v>
      </c>
      <c r="I1013" s="79" t="str">
        <f>IF('New GL Gauge'!$H$3&lt;2024, "Finance (Inc. Retail)",IF('New GL Gauge'!$H$3&lt;2025,"Finance, Retail and IT","Finance and IT"))</f>
        <v>Finance and IT</v>
      </c>
      <c r="J1013" s="79" t="str">
        <f>IF('New GL Gauge'!$H$3&lt;2024, "Finance (Inc. Retail)",IF('New GL Gauge'!$H$3&lt;2025,"Finance, Retail and IT","Finance and IT"))</f>
        <v>Finance and IT</v>
      </c>
      <c r="K1013" s="79" t="str">
        <f>IF('New GL Gauge'!$H$3&lt;2024, "Finance","Finance and IT")</f>
        <v>Finance and IT</v>
      </c>
      <c r="L1013" s="79" t="str">
        <f>IF('New GL Gauge'!$H$3&lt;2024, "Finance","Finance and IT")</f>
        <v>Finance and IT</v>
      </c>
      <c r="M1013" s="2" t="s">
        <v>76</v>
      </c>
      <c r="N1013" s="2">
        <v>22</v>
      </c>
      <c r="O1013" s="6">
        <f t="shared" si="262"/>
        <v>11</v>
      </c>
      <c r="P1013" s="2">
        <v>9</v>
      </c>
      <c r="Q1013" s="2">
        <v>2</v>
      </c>
      <c r="R1013" s="2">
        <v>0</v>
      </c>
      <c r="S1013" s="2">
        <v>0</v>
      </c>
      <c r="T1013" s="2">
        <v>0</v>
      </c>
      <c r="U1013" s="2">
        <f t="shared" si="264"/>
        <v>11</v>
      </c>
      <c r="V1013" s="2">
        <f t="shared" si="265"/>
        <v>0</v>
      </c>
      <c r="W1013" s="2">
        <f t="shared" si="266"/>
        <v>0</v>
      </c>
      <c r="Y1013" s="5"/>
      <c r="Z1013" s="6">
        <f t="shared" si="263"/>
        <v>19</v>
      </c>
      <c r="AA1013" s="2">
        <v>14</v>
      </c>
      <c r="AB1013" s="2">
        <v>4</v>
      </c>
      <c r="AC1013" s="2">
        <v>1</v>
      </c>
      <c r="AD1013" s="2">
        <v>0</v>
      </c>
      <c r="AE1013" s="2">
        <v>0</v>
      </c>
      <c r="AF1013" s="2">
        <f t="shared" si="267"/>
        <v>18</v>
      </c>
      <c r="AG1013" s="2">
        <f t="shared" si="268"/>
        <v>1</v>
      </c>
      <c r="AH1013" s="2">
        <f t="shared" si="269"/>
        <v>0</v>
      </c>
      <c r="AJ1013" s="5"/>
      <c r="AK1013" s="2">
        <f t="shared" si="274"/>
        <v>21</v>
      </c>
      <c r="AL1013" s="2">
        <v>16</v>
      </c>
      <c r="AM1013" s="2">
        <v>3</v>
      </c>
      <c r="AN1013" s="2">
        <v>2</v>
      </c>
      <c r="AO1013" s="2">
        <v>0</v>
      </c>
      <c r="AP1013" s="2">
        <v>0</v>
      </c>
      <c r="AQ1013" s="2">
        <f t="shared" si="275"/>
        <v>19</v>
      </c>
      <c r="AR1013" s="2">
        <f t="shared" si="276"/>
        <v>2</v>
      </c>
      <c r="AS1013" s="2">
        <f t="shared" si="277"/>
        <v>0</v>
      </c>
      <c r="AV1013" s="6">
        <f t="shared" si="278"/>
        <v>26</v>
      </c>
      <c r="AW1013" s="2">
        <v>18</v>
      </c>
      <c r="AX1013" s="2">
        <v>4</v>
      </c>
      <c r="AY1013" s="2">
        <v>4</v>
      </c>
      <c r="AZ1013" s="2">
        <v>0</v>
      </c>
      <c r="BA1013" s="2">
        <v>0</v>
      </c>
      <c r="BB1013" s="2">
        <f t="shared" si="279"/>
        <v>22</v>
      </c>
      <c r="BC1013" s="2">
        <f t="shared" si="280"/>
        <v>4</v>
      </c>
      <c r="BD1013" s="2">
        <f t="shared" si="281"/>
        <v>0</v>
      </c>
      <c r="BF1013" s="5"/>
    </row>
    <row r="1014" spans="7:58" x14ac:dyDescent="0.35">
      <c r="G1014" s="79" t="s">
        <v>3</v>
      </c>
      <c r="H1014" s="82" t="s">
        <v>108</v>
      </c>
      <c r="I1014" s="79" t="str">
        <f>IF('New GL Gauge'!$H$3&lt;2024, "Finance (Inc. Retail)",IF('New GL Gauge'!$H$3&lt;2025,"Finance, Retail and IT","Finance and IT"))</f>
        <v>Finance and IT</v>
      </c>
      <c r="J1014" s="79" t="str">
        <f>IF('New GL Gauge'!$H$3&lt;2024, "Finance (Inc. Retail)",IF('New GL Gauge'!$H$3&lt;2025,"Finance, Retail and IT","Finance and IT"))</f>
        <v>Finance and IT</v>
      </c>
      <c r="K1014" s="79" t="str">
        <f>IF('New GL Gauge'!$H$3&lt;2024, "Finance","Finance and IT")</f>
        <v>Finance and IT</v>
      </c>
      <c r="L1014" s="79" t="str">
        <f>IF('New GL Gauge'!$H$3&lt;2024, "Finance","Finance and IT")</f>
        <v>Finance and IT</v>
      </c>
      <c r="M1014" s="2" t="s">
        <v>76</v>
      </c>
      <c r="N1014" s="2">
        <v>23</v>
      </c>
      <c r="O1014" s="6">
        <f t="shared" si="262"/>
        <v>11</v>
      </c>
      <c r="P1014" s="2">
        <v>7</v>
      </c>
      <c r="Q1014" s="2">
        <v>3</v>
      </c>
      <c r="R1014" s="2">
        <v>0</v>
      </c>
      <c r="S1014" s="2">
        <v>1</v>
      </c>
      <c r="T1014" s="2">
        <v>0</v>
      </c>
      <c r="U1014" s="2">
        <f t="shared" si="264"/>
        <v>10</v>
      </c>
      <c r="V1014" s="2">
        <f t="shared" si="265"/>
        <v>0</v>
      </c>
      <c r="W1014" s="2">
        <f t="shared" si="266"/>
        <v>1</v>
      </c>
      <c r="Y1014" s="5"/>
      <c r="Z1014" s="6">
        <f t="shared" si="263"/>
        <v>19</v>
      </c>
      <c r="AA1014" s="2">
        <v>10</v>
      </c>
      <c r="AB1014" s="2">
        <v>5</v>
      </c>
      <c r="AC1014" s="2">
        <v>3</v>
      </c>
      <c r="AD1014" s="2">
        <v>0</v>
      </c>
      <c r="AE1014" s="2">
        <v>1</v>
      </c>
      <c r="AF1014" s="2">
        <f t="shared" si="267"/>
        <v>15</v>
      </c>
      <c r="AG1014" s="2">
        <f t="shared" si="268"/>
        <v>3</v>
      </c>
      <c r="AH1014" s="2">
        <f t="shared" si="269"/>
        <v>1</v>
      </c>
      <c r="AJ1014" s="5"/>
      <c r="AK1014" s="2">
        <f t="shared" si="274"/>
        <v>21</v>
      </c>
      <c r="AL1014" s="2">
        <v>12</v>
      </c>
      <c r="AM1014" s="2">
        <v>6</v>
      </c>
      <c r="AN1014" s="2">
        <v>2</v>
      </c>
      <c r="AO1014" s="2">
        <v>1</v>
      </c>
      <c r="AP1014" s="2">
        <v>0</v>
      </c>
      <c r="AQ1014" s="2">
        <f t="shared" si="275"/>
        <v>18</v>
      </c>
      <c r="AR1014" s="2">
        <f t="shared" si="276"/>
        <v>2</v>
      </c>
      <c r="AS1014" s="2">
        <f t="shared" si="277"/>
        <v>1</v>
      </c>
      <c r="AV1014" s="6">
        <f t="shared" si="278"/>
        <v>26</v>
      </c>
      <c r="AW1014" s="2">
        <v>13</v>
      </c>
      <c r="AX1014" s="2">
        <v>6</v>
      </c>
      <c r="AY1014" s="2">
        <v>4</v>
      </c>
      <c r="AZ1014" s="2">
        <v>3</v>
      </c>
      <c r="BA1014" s="2">
        <v>0</v>
      </c>
      <c r="BB1014" s="2">
        <f t="shared" si="279"/>
        <v>19</v>
      </c>
      <c r="BC1014" s="2">
        <f t="shared" si="280"/>
        <v>4</v>
      </c>
      <c r="BD1014" s="2">
        <f t="shared" si="281"/>
        <v>3</v>
      </c>
      <c r="BF1014" s="5"/>
    </row>
    <row r="1015" spans="7:58" x14ac:dyDescent="0.35">
      <c r="G1015" s="79" t="s">
        <v>3</v>
      </c>
      <c r="H1015" s="82" t="s">
        <v>108</v>
      </c>
      <c r="I1015" s="79" t="str">
        <f>IF('New GL Gauge'!$H$3&lt;2024, "Finance (Inc. Retail)",IF('New GL Gauge'!$H$3&lt;2025,"Finance, Retail and IT","Finance and IT"))</f>
        <v>Finance and IT</v>
      </c>
      <c r="J1015" s="79" t="str">
        <f>IF('New GL Gauge'!$H$3&lt;2024, "Finance (Inc. Retail)",IF('New GL Gauge'!$H$3&lt;2025,"Finance, Retail and IT","Finance and IT"))</f>
        <v>Finance and IT</v>
      </c>
      <c r="K1015" s="79" t="str">
        <f>IF('New GL Gauge'!$H$3&lt;2024, "Finance","Finance and IT")</f>
        <v>Finance and IT</v>
      </c>
      <c r="L1015" s="79" t="str">
        <f>IF('New GL Gauge'!$H$3&lt;2024, "Finance","Finance and IT")</f>
        <v>Finance and IT</v>
      </c>
      <c r="M1015" s="2" t="s">
        <v>76</v>
      </c>
      <c r="N1015" s="2">
        <v>24</v>
      </c>
      <c r="O1015" s="6">
        <f t="shared" si="262"/>
        <v>11</v>
      </c>
      <c r="P1015" s="2">
        <v>8</v>
      </c>
      <c r="Q1015" s="2">
        <v>2</v>
      </c>
      <c r="R1015" s="2">
        <v>1</v>
      </c>
      <c r="S1015" s="2">
        <v>0</v>
      </c>
      <c r="T1015" s="2">
        <v>0</v>
      </c>
      <c r="U1015" s="2">
        <f t="shared" si="264"/>
        <v>10</v>
      </c>
      <c r="V1015" s="2">
        <f t="shared" si="265"/>
        <v>1</v>
      </c>
      <c r="W1015" s="2">
        <f t="shared" si="266"/>
        <v>0</v>
      </c>
      <c r="Y1015" s="5"/>
      <c r="Z1015" s="6">
        <f t="shared" si="263"/>
        <v>19</v>
      </c>
      <c r="AA1015" s="2">
        <v>12</v>
      </c>
      <c r="AB1015" s="2">
        <v>3</v>
      </c>
      <c r="AC1015" s="2">
        <v>4</v>
      </c>
      <c r="AD1015" s="2">
        <v>0</v>
      </c>
      <c r="AE1015" s="2">
        <v>0</v>
      </c>
      <c r="AF1015" s="2">
        <f t="shared" si="267"/>
        <v>15</v>
      </c>
      <c r="AG1015" s="2">
        <f t="shared" si="268"/>
        <v>4</v>
      </c>
      <c r="AH1015" s="2">
        <f t="shared" si="269"/>
        <v>0</v>
      </c>
      <c r="AJ1015" s="5"/>
      <c r="AK1015" s="2">
        <f t="shared" si="274"/>
        <v>21</v>
      </c>
      <c r="AL1015" s="2">
        <v>8</v>
      </c>
      <c r="AM1015" s="2">
        <v>11</v>
      </c>
      <c r="AN1015" s="2">
        <v>2</v>
      </c>
      <c r="AO1015" s="2">
        <v>0</v>
      </c>
      <c r="AP1015" s="2">
        <v>0</v>
      </c>
      <c r="AQ1015" s="2">
        <f t="shared" si="275"/>
        <v>19</v>
      </c>
      <c r="AR1015" s="2">
        <f t="shared" si="276"/>
        <v>2</v>
      </c>
      <c r="AS1015" s="2">
        <f t="shared" si="277"/>
        <v>0</v>
      </c>
      <c r="AV1015" s="6">
        <f t="shared" si="278"/>
        <v>26</v>
      </c>
      <c r="AW1015" s="2">
        <v>13</v>
      </c>
      <c r="AX1015" s="2">
        <v>7</v>
      </c>
      <c r="AY1015" s="2">
        <v>3</v>
      </c>
      <c r="AZ1015" s="2">
        <v>3</v>
      </c>
      <c r="BA1015" s="2">
        <v>0</v>
      </c>
      <c r="BB1015" s="2">
        <f t="shared" si="279"/>
        <v>20</v>
      </c>
      <c r="BC1015" s="2">
        <f t="shared" si="280"/>
        <v>3</v>
      </c>
      <c r="BD1015" s="2">
        <f t="shared" si="281"/>
        <v>3</v>
      </c>
      <c r="BF1015" s="5"/>
    </row>
    <row r="1016" spans="7:58" x14ac:dyDescent="0.35">
      <c r="G1016" s="79" t="s">
        <v>3</v>
      </c>
      <c r="H1016" s="82" t="s">
        <v>108</v>
      </c>
      <c r="I1016" s="79" t="str">
        <f>IF('New GL Gauge'!$H$3&lt;2024, "Finance (Inc. Retail)",IF('New GL Gauge'!$H$3&lt;2025,"Finance, Retail and IT","Finance and IT"))</f>
        <v>Finance and IT</v>
      </c>
      <c r="J1016" s="79" t="str">
        <f>IF('New GL Gauge'!$H$3&lt;2024, "Finance (Inc. Retail)",IF('New GL Gauge'!$H$3&lt;2025,"Finance, Retail and IT","Finance and IT"))</f>
        <v>Finance and IT</v>
      </c>
      <c r="K1016" s="79" t="str">
        <f>IF('New GL Gauge'!$H$3&lt;2024, "Finance","Finance and IT")</f>
        <v>Finance and IT</v>
      </c>
      <c r="L1016" s="79" t="str">
        <f>IF('New GL Gauge'!$H$3&lt;2024, "Finance","Finance and IT")</f>
        <v>Finance and IT</v>
      </c>
      <c r="M1016" s="2" t="s">
        <v>76</v>
      </c>
      <c r="N1016" s="2">
        <v>25</v>
      </c>
      <c r="O1016" s="6">
        <f t="shared" si="262"/>
        <v>11</v>
      </c>
      <c r="P1016" s="2">
        <v>8</v>
      </c>
      <c r="Q1016" s="2">
        <v>3</v>
      </c>
      <c r="R1016" s="2">
        <v>0</v>
      </c>
      <c r="S1016" s="2">
        <v>0</v>
      </c>
      <c r="T1016" s="2">
        <v>0</v>
      </c>
      <c r="U1016" s="2">
        <f t="shared" si="264"/>
        <v>11</v>
      </c>
      <c r="V1016" s="2">
        <f t="shared" si="265"/>
        <v>0</v>
      </c>
      <c r="W1016" s="2">
        <f t="shared" si="266"/>
        <v>0</v>
      </c>
      <c r="Y1016" s="5"/>
      <c r="Z1016" s="6">
        <f t="shared" si="263"/>
        <v>19</v>
      </c>
      <c r="AA1016" s="2">
        <v>10</v>
      </c>
      <c r="AB1016" s="2">
        <v>5</v>
      </c>
      <c r="AC1016" s="2">
        <v>3</v>
      </c>
      <c r="AD1016" s="2">
        <v>1</v>
      </c>
      <c r="AE1016" s="2">
        <v>0</v>
      </c>
      <c r="AF1016" s="2">
        <f t="shared" si="267"/>
        <v>15</v>
      </c>
      <c r="AG1016" s="2">
        <f t="shared" si="268"/>
        <v>3</v>
      </c>
      <c r="AH1016" s="2">
        <f t="shared" si="269"/>
        <v>1</v>
      </c>
      <c r="AJ1016" s="5"/>
      <c r="AK1016" s="2">
        <f t="shared" si="274"/>
        <v>21</v>
      </c>
      <c r="AL1016" s="2">
        <v>9</v>
      </c>
      <c r="AM1016" s="2">
        <v>8</v>
      </c>
      <c r="AN1016" s="2">
        <v>4</v>
      </c>
      <c r="AO1016" s="2">
        <v>0</v>
      </c>
      <c r="AP1016" s="2">
        <v>0</v>
      </c>
      <c r="AQ1016" s="2">
        <f t="shared" si="275"/>
        <v>17</v>
      </c>
      <c r="AR1016" s="2">
        <f t="shared" si="276"/>
        <v>4</v>
      </c>
      <c r="AS1016" s="2">
        <f t="shared" si="277"/>
        <v>0</v>
      </c>
      <c r="AV1016" s="6">
        <f t="shared" si="278"/>
        <v>26</v>
      </c>
      <c r="AW1016" s="2">
        <v>13</v>
      </c>
      <c r="AX1016" s="2">
        <v>7</v>
      </c>
      <c r="AY1016" s="2">
        <v>4</v>
      </c>
      <c r="AZ1016" s="2">
        <v>2</v>
      </c>
      <c r="BA1016" s="2">
        <v>0</v>
      </c>
      <c r="BB1016" s="2">
        <f t="shared" si="279"/>
        <v>20</v>
      </c>
      <c r="BC1016" s="2">
        <f t="shared" si="280"/>
        <v>4</v>
      </c>
      <c r="BD1016" s="2">
        <f t="shared" si="281"/>
        <v>2</v>
      </c>
      <c r="BF1016" s="5"/>
    </row>
    <row r="1017" spans="7:58" x14ac:dyDescent="0.35">
      <c r="G1017" s="79" t="s">
        <v>3</v>
      </c>
      <c r="H1017" s="82" t="s">
        <v>108</v>
      </c>
      <c r="I1017" s="79" t="str">
        <f>IF('New GL Gauge'!$H$3&lt;2024, "Finance (Inc. Retail)",IF('New GL Gauge'!$H$3&lt;2025,"Finance, Retail and IT","Finance and IT"))</f>
        <v>Finance and IT</v>
      </c>
      <c r="J1017" s="79" t="str">
        <f>IF('New GL Gauge'!$H$3&lt;2024, "Finance (Inc. Retail)",IF('New GL Gauge'!$H$3&lt;2025,"Finance, Retail and IT","Finance and IT"))</f>
        <v>Finance and IT</v>
      </c>
      <c r="K1017" s="79" t="str">
        <f>IF('New GL Gauge'!$H$3&lt;2024, "Finance","Finance and IT")</f>
        <v>Finance and IT</v>
      </c>
      <c r="L1017" s="79" t="str">
        <f>IF('New GL Gauge'!$H$3&lt;2024, "Finance","Finance and IT")</f>
        <v>Finance and IT</v>
      </c>
      <c r="M1017" s="2" t="s">
        <v>76</v>
      </c>
      <c r="N1017" s="2">
        <v>26</v>
      </c>
      <c r="O1017" s="6">
        <f t="shared" si="262"/>
        <v>11</v>
      </c>
      <c r="P1017" s="2">
        <v>7</v>
      </c>
      <c r="Q1017" s="2">
        <v>3</v>
      </c>
      <c r="R1017" s="2">
        <v>1</v>
      </c>
      <c r="S1017" s="2">
        <v>0</v>
      </c>
      <c r="T1017" s="2">
        <v>0</v>
      </c>
      <c r="U1017" s="2">
        <f t="shared" si="264"/>
        <v>10</v>
      </c>
      <c r="V1017" s="2">
        <f t="shared" si="265"/>
        <v>1</v>
      </c>
      <c r="W1017" s="2">
        <f t="shared" si="266"/>
        <v>0</v>
      </c>
      <c r="Y1017" s="5"/>
      <c r="Z1017" s="6">
        <f t="shared" si="263"/>
        <v>19</v>
      </c>
      <c r="AA1017" s="2">
        <v>11</v>
      </c>
      <c r="AB1017" s="2">
        <v>5</v>
      </c>
      <c r="AC1017" s="2">
        <v>3</v>
      </c>
      <c r="AD1017" s="2">
        <v>0</v>
      </c>
      <c r="AE1017" s="2">
        <v>0</v>
      </c>
      <c r="AF1017" s="2">
        <f t="shared" si="267"/>
        <v>16</v>
      </c>
      <c r="AG1017" s="2">
        <f t="shared" si="268"/>
        <v>3</v>
      </c>
      <c r="AH1017" s="2">
        <f t="shared" si="269"/>
        <v>0</v>
      </c>
      <c r="AJ1017" s="5"/>
      <c r="AK1017" s="2">
        <f t="shared" si="274"/>
        <v>21</v>
      </c>
      <c r="AL1017" s="2">
        <v>8</v>
      </c>
      <c r="AM1017" s="2">
        <v>9</v>
      </c>
      <c r="AN1017" s="2">
        <v>3</v>
      </c>
      <c r="AO1017" s="2">
        <v>1</v>
      </c>
      <c r="AP1017" s="2">
        <v>0</v>
      </c>
      <c r="AQ1017" s="2">
        <f t="shared" si="275"/>
        <v>17</v>
      </c>
      <c r="AR1017" s="2">
        <f t="shared" si="276"/>
        <v>3</v>
      </c>
      <c r="AS1017" s="2">
        <f t="shared" si="277"/>
        <v>1</v>
      </c>
      <c r="AV1017" s="6">
        <f t="shared" si="278"/>
        <v>26</v>
      </c>
      <c r="AW1017" s="2">
        <v>13</v>
      </c>
      <c r="AX1017" s="2">
        <v>9</v>
      </c>
      <c r="AY1017" s="2">
        <v>2</v>
      </c>
      <c r="AZ1017" s="2">
        <v>1</v>
      </c>
      <c r="BA1017" s="2">
        <v>1</v>
      </c>
      <c r="BB1017" s="2">
        <f t="shared" si="279"/>
        <v>22</v>
      </c>
      <c r="BC1017" s="2">
        <f t="shared" si="280"/>
        <v>2</v>
      </c>
      <c r="BD1017" s="2">
        <f t="shared" si="281"/>
        <v>2</v>
      </c>
      <c r="BF1017" s="5"/>
    </row>
    <row r="1018" spans="7:58" x14ac:dyDescent="0.35">
      <c r="G1018" s="79" t="s">
        <v>3</v>
      </c>
      <c r="H1018" s="82" t="s">
        <v>108</v>
      </c>
      <c r="I1018" s="79" t="str">
        <f>IF('New GL Gauge'!$H$3&lt;2024, "Finance (Inc. Retail)",IF('New GL Gauge'!$H$3&lt;2025,"Finance, Retail and IT","Finance and IT"))</f>
        <v>Finance and IT</v>
      </c>
      <c r="J1018" s="79" t="str">
        <f>IF('New GL Gauge'!$H$3&lt;2024, "Finance (Inc. Retail)",IF('New GL Gauge'!$H$3&lt;2025,"Finance, Retail and IT","Finance and IT"))</f>
        <v>Finance and IT</v>
      </c>
      <c r="K1018" s="79" t="str">
        <f>IF('New GL Gauge'!$H$3&lt;2024, "Finance","Finance and IT")</f>
        <v>Finance and IT</v>
      </c>
      <c r="L1018" s="79" t="str">
        <f>IF('New GL Gauge'!$H$3&lt;2024, "Finance","Finance and IT")</f>
        <v>Finance and IT</v>
      </c>
      <c r="M1018" s="2" t="s">
        <v>76</v>
      </c>
      <c r="N1018" s="2">
        <v>27</v>
      </c>
      <c r="O1018" s="6">
        <f t="shared" ref="O1018:O1111" si="282">SUM(U1018:W1018)</f>
        <v>11</v>
      </c>
      <c r="P1018" s="2">
        <v>8</v>
      </c>
      <c r="Q1018" s="2">
        <v>3</v>
      </c>
      <c r="R1018" s="2">
        <v>0</v>
      </c>
      <c r="S1018" s="2">
        <v>0</v>
      </c>
      <c r="T1018" s="2">
        <v>0</v>
      </c>
      <c r="U1018" s="2">
        <f t="shared" si="264"/>
        <v>11</v>
      </c>
      <c r="V1018" s="2">
        <f t="shared" si="265"/>
        <v>0</v>
      </c>
      <c r="W1018" s="2">
        <f t="shared" si="266"/>
        <v>0</v>
      </c>
      <c r="Y1018" s="5"/>
      <c r="Z1018" s="6">
        <f t="shared" ref="Z1018:Z1111" si="283">SUM(AF1018:AH1018)</f>
        <v>19</v>
      </c>
      <c r="AA1018" s="2">
        <v>10</v>
      </c>
      <c r="AB1018" s="2">
        <v>5</v>
      </c>
      <c r="AC1018" s="2">
        <v>4</v>
      </c>
      <c r="AD1018" s="2">
        <v>0</v>
      </c>
      <c r="AE1018" s="2">
        <v>0</v>
      </c>
      <c r="AF1018" s="2">
        <f t="shared" si="267"/>
        <v>15</v>
      </c>
      <c r="AG1018" s="2">
        <f t="shared" si="268"/>
        <v>4</v>
      </c>
      <c r="AH1018" s="2">
        <f t="shared" si="269"/>
        <v>0</v>
      </c>
      <c r="AJ1018" s="5"/>
      <c r="AK1018" s="2">
        <f t="shared" si="274"/>
        <v>21</v>
      </c>
      <c r="AL1018" s="2">
        <v>6</v>
      </c>
      <c r="AM1018" s="2">
        <v>11</v>
      </c>
      <c r="AN1018" s="2">
        <v>4</v>
      </c>
      <c r="AO1018" s="2">
        <v>0</v>
      </c>
      <c r="AP1018" s="2">
        <v>0</v>
      </c>
      <c r="AQ1018" s="2">
        <f t="shared" si="275"/>
        <v>17</v>
      </c>
      <c r="AR1018" s="2">
        <f t="shared" si="276"/>
        <v>4</v>
      </c>
      <c r="AS1018" s="2">
        <f t="shared" si="277"/>
        <v>0</v>
      </c>
      <c r="AV1018" s="6">
        <f t="shared" si="278"/>
        <v>26</v>
      </c>
      <c r="AW1018" s="2">
        <v>9</v>
      </c>
      <c r="AX1018" s="2">
        <v>12</v>
      </c>
      <c r="AY1018" s="2">
        <v>3</v>
      </c>
      <c r="AZ1018" s="2">
        <v>2</v>
      </c>
      <c r="BA1018" s="2">
        <v>0</v>
      </c>
      <c r="BB1018" s="2">
        <f t="shared" si="279"/>
        <v>21</v>
      </c>
      <c r="BC1018" s="2">
        <f t="shared" si="280"/>
        <v>3</v>
      </c>
      <c r="BD1018" s="2">
        <f t="shared" si="281"/>
        <v>2</v>
      </c>
      <c r="BF1018" s="5"/>
    </row>
    <row r="1019" spans="7:58" x14ac:dyDescent="0.35">
      <c r="G1019" s="79" t="s">
        <v>3</v>
      </c>
      <c r="H1019" s="82" t="s">
        <v>108</v>
      </c>
      <c r="I1019" s="79" t="str">
        <f>IF('New GL Gauge'!$H$3&lt;2024, "Finance (Inc. Retail)",IF('New GL Gauge'!$H$3&lt;2025,"Finance, Retail and IT","Finance and IT"))</f>
        <v>Finance and IT</v>
      </c>
      <c r="J1019" s="79" t="str">
        <f>IF('New GL Gauge'!$H$3&lt;2024, "Finance (Inc. Retail)",IF('New GL Gauge'!$H$3&lt;2025,"Finance, Retail and IT","Finance and IT"))</f>
        <v>Finance and IT</v>
      </c>
      <c r="K1019" s="79" t="str">
        <f>IF('New GL Gauge'!$H$3&lt;2024, "Finance","Finance and IT")</f>
        <v>Finance and IT</v>
      </c>
      <c r="L1019" s="79" t="str">
        <f>IF('New GL Gauge'!$H$3&lt;2024, "Finance","Finance and IT")</f>
        <v>Finance and IT</v>
      </c>
      <c r="M1019" s="2" t="s">
        <v>76</v>
      </c>
      <c r="N1019" s="2">
        <v>28</v>
      </c>
      <c r="O1019" s="6">
        <f t="shared" si="282"/>
        <v>11</v>
      </c>
      <c r="P1019" s="2">
        <v>10</v>
      </c>
      <c r="Q1019" s="2">
        <v>0</v>
      </c>
      <c r="R1019" s="2">
        <v>1</v>
      </c>
      <c r="S1019" s="2">
        <v>0</v>
      </c>
      <c r="T1019" s="2">
        <v>0</v>
      </c>
      <c r="U1019" s="2">
        <f t="shared" ref="U1019:U1112" si="284">P1019+Q1019</f>
        <v>10</v>
      </c>
      <c r="V1019" s="2">
        <f t="shared" ref="V1019:V1112" si="285">R1019</f>
        <v>1</v>
      </c>
      <c r="W1019" s="2">
        <f t="shared" ref="W1019:W1112" si="286">S1019+T1019</f>
        <v>0</v>
      </c>
      <c r="Y1019" s="5"/>
      <c r="Z1019" s="6">
        <f t="shared" si="283"/>
        <v>19</v>
      </c>
      <c r="AA1019" s="2">
        <v>14</v>
      </c>
      <c r="AB1019" s="2">
        <v>4</v>
      </c>
      <c r="AC1019" s="2">
        <v>1</v>
      </c>
      <c r="AD1019" s="2">
        <v>0</v>
      </c>
      <c r="AE1019" s="2">
        <v>0</v>
      </c>
      <c r="AF1019" s="2">
        <f t="shared" ref="AF1019:AF1112" si="287">AA1019+AB1019</f>
        <v>18</v>
      </c>
      <c r="AG1019" s="2">
        <f t="shared" ref="AG1019:AG1112" si="288">AC1019</f>
        <v>1</v>
      </c>
      <c r="AH1019" s="2">
        <f t="shared" ref="AH1019:AH1112" si="289">AD1019+AE1019</f>
        <v>0</v>
      </c>
      <c r="AJ1019" s="5"/>
      <c r="AK1019" s="2">
        <f t="shared" si="274"/>
        <v>21</v>
      </c>
      <c r="AL1019" s="2">
        <v>14</v>
      </c>
      <c r="AM1019" s="2">
        <v>6</v>
      </c>
      <c r="AN1019" s="2">
        <v>1</v>
      </c>
      <c r="AO1019" s="2">
        <v>0</v>
      </c>
      <c r="AP1019" s="2">
        <v>0</v>
      </c>
      <c r="AQ1019" s="2">
        <f t="shared" si="275"/>
        <v>20</v>
      </c>
      <c r="AR1019" s="2">
        <f t="shared" si="276"/>
        <v>1</v>
      </c>
      <c r="AS1019" s="2">
        <f t="shared" si="277"/>
        <v>0</v>
      </c>
      <c r="AV1019" s="6">
        <f t="shared" si="278"/>
        <v>26</v>
      </c>
      <c r="AW1019" s="2">
        <v>19</v>
      </c>
      <c r="AX1019" s="2">
        <v>4</v>
      </c>
      <c r="AY1019" s="2">
        <v>3</v>
      </c>
      <c r="AZ1019" s="2">
        <v>0</v>
      </c>
      <c r="BA1019" s="2">
        <v>0</v>
      </c>
      <c r="BB1019" s="2">
        <f t="shared" si="279"/>
        <v>23</v>
      </c>
      <c r="BC1019" s="2">
        <f t="shared" si="280"/>
        <v>3</v>
      </c>
      <c r="BD1019" s="2">
        <f t="shared" si="281"/>
        <v>0</v>
      </c>
      <c r="BF1019" s="5"/>
    </row>
    <row r="1020" spans="7:58" x14ac:dyDescent="0.35">
      <c r="G1020" s="79" t="s">
        <v>3</v>
      </c>
      <c r="H1020" s="82" t="s">
        <v>108</v>
      </c>
      <c r="I1020" s="79" t="str">
        <f>IF('New GL Gauge'!$H$3&lt;2024, "Finance (Inc. Retail)",IF('New GL Gauge'!$H$3&lt;2025,"Finance, Retail and IT","Finance and IT"))</f>
        <v>Finance and IT</v>
      </c>
      <c r="J1020" s="79" t="str">
        <f>IF('New GL Gauge'!$H$3&lt;2024, "Finance (Inc. Retail)",IF('New GL Gauge'!$H$3&lt;2025,"Finance, Retail and IT","Finance and IT"))</f>
        <v>Finance and IT</v>
      </c>
      <c r="K1020" s="79" t="str">
        <f>IF('New GL Gauge'!$H$3&lt;2024, "Finance","Finance and IT")</f>
        <v>Finance and IT</v>
      </c>
      <c r="L1020" s="79" t="str">
        <f>IF('New GL Gauge'!$H$3&lt;2024, "Finance","Finance and IT")</f>
        <v>Finance and IT</v>
      </c>
      <c r="M1020" s="2" t="s">
        <v>76</v>
      </c>
      <c r="N1020" s="2">
        <v>29</v>
      </c>
      <c r="O1020" s="6">
        <f t="shared" si="282"/>
        <v>11</v>
      </c>
      <c r="P1020" s="2">
        <v>6</v>
      </c>
      <c r="Q1020" s="2">
        <v>4</v>
      </c>
      <c r="R1020" s="2">
        <v>1</v>
      </c>
      <c r="S1020" s="2">
        <v>0</v>
      </c>
      <c r="T1020" s="2">
        <v>0</v>
      </c>
      <c r="U1020" s="2">
        <f t="shared" si="284"/>
        <v>10</v>
      </c>
      <c r="V1020" s="2">
        <f t="shared" si="285"/>
        <v>1</v>
      </c>
      <c r="W1020" s="2">
        <f t="shared" si="286"/>
        <v>0</v>
      </c>
      <c r="Y1020" s="5"/>
      <c r="Z1020" s="6">
        <f t="shared" si="283"/>
        <v>19</v>
      </c>
      <c r="AA1020" s="2">
        <v>8</v>
      </c>
      <c r="AB1020" s="2">
        <v>8</v>
      </c>
      <c r="AC1020" s="2">
        <v>3</v>
      </c>
      <c r="AD1020" s="2">
        <v>0</v>
      </c>
      <c r="AE1020" s="2">
        <v>0</v>
      </c>
      <c r="AF1020" s="2">
        <f t="shared" si="287"/>
        <v>16</v>
      </c>
      <c r="AG1020" s="2">
        <f t="shared" si="288"/>
        <v>3</v>
      </c>
      <c r="AH1020" s="2">
        <f t="shared" si="289"/>
        <v>0</v>
      </c>
      <c r="AJ1020" s="5"/>
      <c r="AK1020" s="2">
        <f t="shared" si="274"/>
        <v>21</v>
      </c>
      <c r="AL1020" s="2">
        <v>7</v>
      </c>
      <c r="AM1020" s="2">
        <v>9</v>
      </c>
      <c r="AN1020" s="2">
        <v>4</v>
      </c>
      <c r="AO1020" s="2">
        <v>1</v>
      </c>
      <c r="AP1020" s="2">
        <v>0</v>
      </c>
      <c r="AQ1020" s="2">
        <f t="shared" si="275"/>
        <v>16</v>
      </c>
      <c r="AR1020" s="2">
        <f t="shared" si="276"/>
        <v>4</v>
      </c>
      <c r="AS1020" s="2">
        <f t="shared" si="277"/>
        <v>1</v>
      </c>
      <c r="AV1020" s="6">
        <f t="shared" si="278"/>
        <v>26</v>
      </c>
      <c r="AW1020" s="2">
        <v>10</v>
      </c>
      <c r="AX1020" s="2">
        <v>7</v>
      </c>
      <c r="AY1020" s="2">
        <v>7</v>
      </c>
      <c r="AZ1020" s="2">
        <v>1</v>
      </c>
      <c r="BA1020" s="2">
        <v>1</v>
      </c>
      <c r="BB1020" s="2">
        <f t="shared" si="279"/>
        <v>17</v>
      </c>
      <c r="BC1020" s="2">
        <f t="shared" si="280"/>
        <v>7</v>
      </c>
      <c r="BD1020" s="2">
        <f t="shared" si="281"/>
        <v>2</v>
      </c>
      <c r="BF1020" s="5"/>
    </row>
    <row r="1021" spans="7:58" x14ac:dyDescent="0.35">
      <c r="G1021" s="79" t="s">
        <v>3</v>
      </c>
      <c r="H1021" s="82" t="s">
        <v>108</v>
      </c>
      <c r="I1021" s="79" t="str">
        <f>IF('New GL Gauge'!$H$3&lt;2024, "Finance (Inc. Retail)",IF('New GL Gauge'!$H$3&lt;2025,"Finance, Retail and IT","Finance and IT"))</f>
        <v>Finance and IT</v>
      </c>
      <c r="J1021" s="79" t="str">
        <f>IF('New GL Gauge'!$H$3&lt;2024, "Finance (Inc. Retail)",IF('New GL Gauge'!$H$3&lt;2025,"Finance, Retail and IT","Finance and IT"))</f>
        <v>Finance and IT</v>
      </c>
      <c r="K1021" s="79" t="str">
        <f>IF('New GL Gauge'!$H$3&lt;2024, "Finance","Finance and IT")</f>
        <v>Finance and IT</v>
      </c>
      <c r="L1021" s="79" t="str">
        <f>IF('New GL Gauge'!$H$3&lt;2024, "Finance","Finance and IT")</f>
        <v>Finance and IT</v>
      </c>
      <c r="M1021" s="2" t="s">
        <v>76</v>
      </c>
      <c r="N1021" s="2">
        <v>30</v>
      </c>
      <c r="O1021" s="6">
        <f t="shared" si="282"/>
        <v>11</v>
      </c>
      <c r="P1021" s="2">
        <v>8</v>
      </c>
      <c r="Q1021" s="2">
        <v>2</v>
      </c>
      <c r="R1021" s="2">
        <v>1</v>
      </c>
      <c r="S1021" s="2">
        <v>0</v>
      </c>
      <c r="T1021" s="2">
        <v>0</v>
      </c>
      <c r="U1021" s="2">
        <f t="shared" si="284"/>
        <v>10</v>
      </c>
      <c r="V1021" s="2">
        <f t="shared" si="285"/>
        <v>1</v>
      </c>
      <c r="W1021" s="2">
        <f t="shared" si="286"/>
        <v>0</v>
      </c>
      <c r="Y1021" s="5"/>
      <c r="Z1021" s="6">
        <f t="shared" si="283"/>
        <v>19</v>
      </c>
      <c r="AA1021" s="2">
        <v>13</v>
      </c>
      <c r="AB1021" s="2">
        <v>4</v>
      </c>
      <c r="AC1021" s="2">
        <v>2</v>
      </c>
      <c r="AD1021" s="2">
        <v>0</v>
      </c>
      <c r="AE1021" s="2">
        <v>0</v>
      </c>
      <c r="AF1021" s="2">
        <f t="shared" si="287"/>
        <v>17</v>
      </c>
      <c r="AG1021" s="2">
        <f t="shared" si="288"/>
        <v>2</v>
      </c>
      <c r="AH1021" s="2">
        <f t="shared" si="289"/>
        <v>0</v>
      </c>
      <c r="AJ1021" s="5"/>
      <c r="AK1021" s="2">
        <f t="shared" si="274"/>
        <v>21</v>
      </c>
      <c r="AL1021" s="2">
        <v>12</v>
      </c>
      <c r="AM1021" s="2">
        <v>6</v>
      </c>
      <c r="AN1021" s="2">
        <v>3</v>
      </c>
      <c r="AO1021" s="2">
        <v>0</v>
      </c>
      <c r="AP1021" s="2">
        <v>0</v>
      </c>
      <c r="AQ1021" s="2">
        <f t="shared" si="275"/>
        <v>18</v>
      </c>
      <c r="AR1021" s="2">
        <f t="shared" si="276"/>
        <v>3</v>
      </c>
      <c r="AS1021" s="2">
        <f t="shared" si="277"/>
        <v>0</v>
      </c>
      <c r="AV1021" s="6">
        <f t="shared" si="278"/>
        <v>26</v>
      </c>
      <c r="AW1021" s="2">
        <v>15</v>
      </c>
      <c r="AX1021" s="2">
        <v>6</v>
      </c>
      <c r="AY1021" s="2">
        <v>5</v>
      </c>
      <c r="AZ1021" s="2">
        <v>0</v>
      </c>
      <c r="BA1021" s="2">
        <v>0</v>
      </c>
      <c r="BB1021" s="2">
        <f t="shared" si="279"/>
        <v>21</v>
      </c>
      <c r="BC1021" s="2">
        <f t="shared" si="280"/>
        <v>5</v>
      </c>
      <c r="BD1021" s="2">
        <f t="shared" si="281"/>
        <v>0</v>
      </c>
      <c r="BF1021" s="5"/>
    </row>
    <row r="1022" spans="7:58" x14ac:dyDescent="0.35">
      <c r="G1022" s="89" t="s">
        <v>3</v>
      </c>
      <c r="H1022" s="89" t="s">
        <v>168</v>
      </c>
      <c r="I1022" s="89" t="s">
        <v>169</v>
      </c>
      <c r="J1022" s="89" t="s">
        <v>169</v>
      </c>
      <c r="K1022" s="89" t="s">
        <v>169</v>
      </c>
      <c r="L1022" s="89" t="s">
        <v>169</v>
      </c>
      <c r="M1022" s="2" t="s">
        <v>3</v>
      </c>
      <c r="N1022" s="2">
        <v>1</v>
      </c>
      <c r="O1022" s="6"/>
      <c r="P1022" s="2">
        <v>0</v>
      </c>
      <c r="Q1022" s="2">
        <v>2</v>
      </c>
      <c r="R1022" s="2">
        <v>0</v>
      </c>
      <c r="S1022" s="2">
        <v>0</v>
      </c>
      <c r="T1022" s="2">
        <v>0</v>
      </c>
      <c r="Y1022" s="5"/>
      <c r="Z1022" s="6"/>
      <c r="AJ1022" s="5"/>
      <c r="AK1022" s="2">
        <f t="shared" si="274"/>
        <v>2</v>
      </c>
      <c r="AL1022" s="2">
        <v>0</v>
      </c>
      <c r="AM1022" s="2">
        <v>2</v>
      </c>
      <c r="AN1022" s="2">
        <v>0</v>
      </c>
      <c r="AO1022" s="2">
        <v>0</v>
      </c>
      <c r="AP1022" s="2">
        <v>0</v>
      </c>
      <c r="AQ1022" s="2">
        <f t="shared" si="275"/>
        <v>2</v>
      </c>
      <c r="AR1022" s="2">
        <f t="shared" si="276"/>
        <v>0</v>
      </c>
      <c r="AS1022" s="2">
        <f t="shared" si="277"/>
        <v>0</v>
      </c>
      <c r="AT1022" s="2">
        <f>ROUND(SUM(AK1022:AK1051)/30,0)</f>
        <v>2</v>
      </c>
      <c r="AV1022" s="6">
        <f t="shared" si="278"/>
        <v>0</v>
      </c>
      <c r="AW1022" s="2">
        <v>0</v>
      </c>
      <c r="AX1022" s="2">
        <v>0</v>
      </c>
      <c r="AY1022" s="2">
        <v>0</v>
      </c>
      <c r="AZ1022" s="2">
        <v>0</v>
      </c>
      <c r="BA1022" s="2">
        <v>0</v>
      </c>
      <c r="BB1022" s="2">
        <f t="shared" si="279"/>
        <v>0</v>
      </c>
      <c r="BC1022" s="2">
        <f t="shared" si="280"/>
        <v>0</v>
      </c>
      <c r="BD1022" s="2">
        <f t="shared" si="281"/>
        <v>0</v>
      </c>
      <c r="BE1022" s="2">
        <f>ROUND(SUM(AV1022:AV1051)/30,0)</f>
        <v>0</v>
      </c>
      <c r="BF1022" s="5">
        <v>0</v>
      </c>
    </row>
    <row r="1023" spans="7:58" x14ac:dyDescent="0.35">
      <c r="G1023" s="79" t="s">
        <v>3</v>
      </c>
      <c r="H1023" s="82" t="s">
        <v>168</v>
      </c>
      <c r="I1023" s="89" t="s">
        <v>169</v>
      </c>
      <c r="J1023" s="89" t="s">
        <v>169</v>
      </c>
      <c r="K1023" s="89" t="s">
        <v>169</v>
      </c>
      <c r="L1023" s="89" t="s">
        <v>169</v>
      </c>
      <c r="M1023" s="2" t="s">
        <v>3</v>
      </c>
      <c r="N1023" s="2">
        <v>2</v>
      </c>
      <c r="O1023" s="6"/>
      <c r="P1023" s="2">
        <v>1</v>
      </c>
      <c r="Q1023" s="2">
        <v>1</v>
      </c>
      <c r="R1023" s="2">
        <v>0</v>
      </c>
      <c r="S1023" s="2">
        <v>0</v>
      </c>
      <c r="T1023" s="2">
        <v>0</v>
      </c>
      <c r="Y1023" s="5"/>
      <c r="Z1023" s="6"/>
      <c r="AJ1023" s="5"/>
      <c r="AK1023" s="2">
        <f t="shared" si="274"/>
        <v>2</v>
      </c>
      <c r="AL1023" s="2">
        <v>1</v>
      </c>
      <c r="AM1023" s="2">
        <v>1</v>
      </c>
      <c r="AN1023" s="2">
        <v>0</v>
      </c>
      <c r="AO1023" s="2">
        <v>0</v>
      </c>
      <c r="AP1023" s="2">
        <v>0</v>
      </c>
      <c r="AQ1023" s="2">
        <f t="shared" ref="AQ1023:AQ1051" si="290">AL1023+AM1023</f>
        <v>2</v>
      </c>
      <c r="AR1023" s="2">
        <f t="shared" ref="AR1023:AR1051" si="291">AN1023</f>
        <v>0</v>
      </c>
      <c r="AS1023" s="2">
        <f t="shared" ref="AS1023:AS1051" si="292">AO1023+AP1023</f>
        <v>0</v>
      </c>
      <c r="AV1023" s="6">
        <f t="shared" si="278"/>
        <v>0</v>
      </c>
      <c r="AW1023" s="2">
        <v>0</v>
      </c>
      <c r="AX1023" s="2">
        <v>0</v>
      </c>
      <c r="AY1023" s="2">
        <v>0</v>
      </c>
      <c r="AZ1023" s="2">
        <v>0</v>
      </c>
      <c r="BA1023" s="2">
        <v>0</v>
      </c>
      <c r="BB1023" s="2">
        <f t="shared" si="279"/>
        <v>0</v>
      </c>
      <c r="BC1023" s="2">
        <f t="shared" si="280"/>
        <v>0</v>
      </c>
      <c r="BD1023" s="2">
        <f t="shared" si="281"/>
        <v>0</v>
      </c>
      <c r="BF1023" s="5"/>
    </row>
    <row r="1024" spans="7:58" x14ac:dyDescent="0.35">
      <c r="G1024" s="79" t="s">
        <v>3</v>
      </c>
      <c r="H1024" s="82" t="s">
        <v>168</v>
      </c>
      <c r="I1024" s="89" t="s">
        <v>169</v>
      </c>
      <c r="J1024" s="89" t="s">
        <v>169</v>
      </c>
      <c r="K1024" s="89" t="s">
        <v>169</v>
      </c>
      <c r="L1024" s="89" t="s">
        <v>169</v>
      </c>
      <c r="M1024" s="2" t="s">
        <v>3</v>
      </c>
      <c r="N1024" s="2">
        <v>3</v>
      </c>
      <c r="O1024" s="6"/>
      <c r="P1024" s="2">
        <v>1</v>
      </c>
      <c r="Q1024" s="2">
        <v>1</v>
      </c>
      <c r="R1024" s="2">
        <v>0</v>
      </c>
      <c r="S1024" s="2">
        <v>0</v>
      </c>
      <c r="T1024" s="2">
        <v>0</v>
      </c>
      <c r="Y1024" s="5"/>
      <c r="Z1024" s="6"/>
      <c r="AJ1024" s="5"/>
      <c r="AK1024" s="2">
        <f t="shared" si="274"/>
        <v>2</v>
      </c>
      <c r="AL1024" s="2">
        <v>1</v>
      </c>
      <c r="AM1024" s="2">
        <v>1</v>
      </c>
      <c r="AN1024" s="2">
        <v>0</v>
      </c>
      <c r="AO1024" s="2">
        <v>0</v>
      </c>
      <c r="AP1024" s="2">
        <v>0</v>
      </c>
      <c r="AQ1024" s="2">
        <f t="shared" si="290"/>
        <v>2</v>
      </c>
      <c r="AR1024" s="2">
        <f t="shared" si="291"/>
        <v>0</v>
      </c>
      <c r="AS1024" s="2">
        <f t="shared" si="292"/>
        <v>0</v>
      </c>
      <c r="AV1024" s="6">
        <f t="shared" si="278"/>
        <v>0</v>
      </c>
      <c r="AW1024" s="2">
        <v>0</v>
      </c>
      <c r="AX1024" s="2">
        <v>0</v>
      </c>
      <c r="AY1024" s="2">
        <v>0</v>
      </c>
      <c r="AZ1024" s="2">
        <v>0</v>
      </c>
      <c r="BA1024" s="2">
        <v>0</v>
      </c>
      <c r="BB1024" s="2">
        <f t="shared" si="279"/>
        <v>0</v>
      </c>
      <c r="BC1024" s="2">
        <f t="shared" si="280"/>
        <v>0</v>
      </c>
      <c r="BD1024" s="2">
        <f t="shared" si="281"/>
        <v>0</v>
      </c>
      <c r="BF1024" s="5"/>
    </row>
    <row r="1025" spans="7:58" x14ac:dyDescent="0.35">
      <c r="G1025" s="79" t="s">
        <v>3</v>
      </c>
      <c r="H1025" s="82" t="s">
        <v>168</v>
      </c>
      <c r="I1025" s="89" t="s">
        <v>169</v>
      </c>
      <c r="J1025" s="89" t="s">
        <v>169</v>
      </c>
      <c r="K1025" s="89" t="s">
        <v>169</v>
      </c>
      <c r="L1025" s="89" t="s">
        <v>169</v>
      </c>
      <c r="M1025" s="2" t="s">
        <v>3</v>
      </c>
      <c r="N1025" s="2">
        <v>4</v>
      </c>
      <c r="O1025" s="6"/>
      <c r="P1025" s="2">
        <v>1</v>
      </c>
      <c r="Q1025" s="2">
        <v>1</v>
      </c>
      <c r="R1025" s="2">
        <v>0</v>
      </c>
      <c r="S1025" s="2">
        <v>0</v>
      </c>
      <c r="T1025" s="2">
        <v>0</v>
      </c>
      <c r="Y1025" s="5"/>
      <c r="Z1025" s="6"/>
      <c r="AJ1025" s="5"/>
      <c r="AK1025" s="2">
        <f t="shared" si="274"/>
        <v>2</v>
      </c>
      <c r="AL1025" s="2">
        <v>1</v>
      </c>
      <c r="AM1025" s="2">
        <v>1</v>
      </c>
      <c r="AN1025" s="2">
        <v>0</v>
      </c>
      <c r="AO1025" s="2">
        <v>0</v>
      </c>
      <c r="AP1025" s="2">
        <v>0</v>
      </c>
      <c r="AQ1025" s="2">
        <f t="shared" si="290"/>
        <v>2</v>
      </c>
      <c r="AR1025" s="2">
        <f t="shared" si="291"/>
        <v>0</v>
      </c>
      <c r="AS1025" s="2">
        <f t="shared" si="292"/>
        <v>0</v>
      </c>
      <c r="AV1025" s="6">
        <f t="shared" si="278"/>
        <v>0</v>
      </c>
      <c r="AW1025" s="2">
        <v>0</v>
      </c>
      <c r="AX1025" s="2">
        <v>0</v>
      </c>
      <c r="AY1025" s="2">
        <v>0</v>
      </c>
      <c r="AZ1025" s="2">
        <v>0</v>
      </c>
      <c r="BA1025" s="2">
        <v>0</v>
      </c>
      <c r="BB1025" s="2">
        <f t="shared" si="279"/>
        <v>0</v>
      </c>
      <c r="BC1025" s="2">
        <f t="shared" si="280"/>
        <v>0</v>
      </c>
      <c r="BD1025" s="2">
        <f t="shared" si="281"/>
        <v>0</v>
      </c>
      <c r="BF1025" s="5"/>
    </row>
    <row r="1026" spans="7:58" x14ac:dyDescent="0.35">
      <c r="G1026" s="79" t="s">
        <v>3</v>
      </c>
      <c r="H1026" s="82" t="s">
        <v>168</v>
      </c>
      <c r="I1026" s="89" t="s">
        <v>169</v>
      </c>
      <c r="J1026" s="89" t="s">
        <v>169</v>
      </c>
      <c r="K1026" s="89" t="s">
        <v>169</v>
      </c>
      <c r="L1026" s="89" t="s">
        <v>169</v>
      </c>
      <c r="M1026" s="2" t="s">
        <v>3</v>
      </c>
      <c r="N1026" s="2">
        <v>5</v>
      </c>
      <c r="O1026" s="6"/>
      <c r="P1026" s="2">
        <v>2</v>
      </c>
      <c r="Q1026" s="2">
        <v>0</v>
      </c>
      <c r="R1026" s="2">
        <v>0</v>
      </c>
      <c r="S1026" s="2">
        <v>0</v>
      </c>
      <c r="T1026" s="2">
        <v>0</v>
      </c>
      <c r="Y1026" s="5"/>
      <c r="Z1026" s="6"/>
      <c r="AJ1026" s="5"/>
      <c r="AK1026" s="2">
        <f t="shared" si="274"/>
        <v>2</v>
      </c>
      <c r="AL1026" s="2">
        <v>2</v>
      </c>
      <c r="AM1026" s="2">
        <v>0</v>
      </c>
      <c r="AN1026" s="2">
        <v>0</v>
      </c>
      <c r="AO1026" s="2">
        <v>0</v>
      </c>
      <c r="AP1026" s="2">
        <v>0</v>
      </c>
      <c r="AQ1026" s="2">
        <f t="shared" si="290"/>
        <v>2</v>
      </c>
      <c r="AR1026" s="2">
        <f t="shared" si="291"/>
        <v>0</v>
      </c>
      <c r="AS1026" s="2">
        <f t="shared" si="292"/>
        <v>0</v>
      </c>
      <c r="AV1026" s="6">
        <f t="shared" si="278"/>
        <v>0</v>
      </c>
      <c r="AW1026" s="2">
        <v>0</v>
      </c>
      <c r="AX1026" s="2">
        <v>0</v>
      </c>
      <c r="AY1026" s="2">
        <v>0</v>
      </c>
      <c r="AZ1026" s="2">
        <v>0</v>
      </c>
      <c r="BA1026" s="2">
        <v>0</v>
      </c>
      <c r="BB1026" s="2">
        <f t="shared" si="279"/>
        <v>0</v>
      </c>
      <c r="BC1026" s="2">
        <f t="shared" si="280"/>
        <v>0</v>
      </c>
      <c r="BD1026" s="2">
        <f t="shared" si="281"/>
        <v>0</v>
      </c>
      <c r="BF1026" s="5"/>
    </row>
    <row r="1027" spans="7:58" x14ac:dyDescent="0.35">
      <c r="G1027" s="79" t="s">
        <v>3</v>
      </c>
      <c r="H1027" s="82" t="s">
        <v>168</v>
      </c>
      <c r="I1027" s="89" t="s">
        <v>169</v>
      </c>
      <c r="J1027" s="89" t="s">
        <v>169</v>
      </c>
      <c r="K1027" s="89" t="s">
        <v>169</v>
      </c>
      <c r="L1027" s="89" t="s">
        <v>169</v>
      </c>
      <c r="M1027" s="2" t="s">
        <v>3</v>
      </c>
      <c r="N1027" s="2">
        <v>6</v>
      </c>
      <c r="O1027" s="6"/>
      <c r="P1027" s="2">
        <v>1</v>
      </c>
      <c r="Q1027" s="2">
        <v>1</v>
      </c>
      <c r="R1027" s="2">
        <v>0</v>
      </c>
      <c r="S1027" s="2">
        <v>0</v>
      </c>
      <c r="T1027" s="2">
        <v>0</v>
      </c>
      <c r="Y1027" s="5"/>
      <c r="Z1027" s="6"/>
      <c r="AJ1027" s="5"/>
      <c r="AK1027" s="2">
        <f t="shared" si="274"/>
        <v>2</v>
      </c>
      <c r="AL1027" s="2">
        <v>1</v>
      </c>
      <c r="AM1027" s="2">
        <v>1</v>
      </c>
      <c r="AN1027" s="2">
        <v>0</v>
      </c>
      <c r="AO1027" s="2">
        <v>0</v>
      </c>
      <c r="AP1027" s="2">
        <v>0</v>
      </c>
      <c r="AQ1027" s="2">
        <f t="shared" si="290"/>
        <v>2</v>
      </c>
      <c r="AR1027" s="2">
        <f t="shared" si="291"/>
        <v>0</v>
      </c>
      <c r="AS1027" s="2">
        <f t="shared" si="292"/>
        <v>0</v>
      </c>
      <c r="AV1027" s="6">
        <f t="shared" si="278"/>
        <v>0</v>
      </c>
      <c r="AW1027" s="2">
        <v>0</v>
      </c>
      <c r="AX1027" s="2">
        <v>0</v>
      </c>
      <c r="AY1027" s="2">
        <v>0</v>
      </c>
      <c r="AZ1027" s="2">
        <v>0</v>
      </c>
      <c r="BA1027" s="2">
        <v>0</v>
      </c>
      <c r="BB1027" s="2">
        <f t="shared" si="279"/>
        <v>0</v>
      </c>
      <c r="BC1027" s="2">
        <f t="shared" si="280"/>
        <v>0</v>
      </c>
      <c r="BD1027" s="2">
        <f t="shared" si="281"/>
        <v>0</v>
      </c>
      <c r="BF1027" s="5"/>
    </row>
    <row r="1028" spans="7:58" x14ac:dyDescent="0.35">
      <c r="G1028" s="79" t="s">
        <v>3</v>
      </c>
      <c r="H1028" s="82" t="s">
        <v>168</v>
      </c>
      <c r="I1028" s="89" t="s">
        <v>169</v>
      </c>
      <c r="J1028" s="89" t="s">
        <v>169</v>
      </c>
      <c r="K1028" s="89" t="s">
        <v>169</v>
      </c>
      <c r="L1028" s="89" t="s">
        <v>169</v>
      </c>
      <c r="M1028" s="2" t="s">
        <v>3</v>
      </c>
      <c r="N1028" s="2">
        <v>7</v>
      </c>
      <c r="O1028" s="6"/>
      <c r="P1028" s="2">
        <v>2</v>
      </c>
      <c r="Q1028" s="2">
        <v>0</v>
      </c>
      <c r="R1028" s="2">
        <v>0</v>
      </c>
      <c r="S1028" s="2">
        <v>0</v>
      </c>
      <c r="T1028" s="2">
        <v>0</v>
      </c>
      <c r="Y1028" s="5"/>
      <c r="Z1028" s="6"/>
      <c r="AJ1028" s="5"/>
      <c r="AK1028" s="2">
        <f t="shared" si="274"/>
        <v>2</v>
      </c>
      <c r="AL1028" s="2">
        <v>2</v>
      </c>
      <c r="AM1028" s="2">
        <v>0</v>
      </c>
      <c r="AN1028" s="2">
        <v>0</v>
      </c>
      <c r="AO1028" s="2">
        <v>0</v>
      </c>
      <c r="AP1028" s="2">
        <v>0</v>
      </c>
      <c r="AQ1028" s="2">
        <f t="shared" si="290"/>
        <v>2</v>
      </c>
      <c r="AR1028" s="2">
        <f t="shared" si="291"/>
        <v>0</v>
      </c>
      <c r="AS1028" s="2">
        <f t="shared" si="292"/>
        <v>0</v>
      </c>
      <c r="AV1028" s="6">
        <f t="shared" si="278"/>
        <v>0</v>
      </c>
      <c r="AW1028" s="2">
        <v>0</v>
      </c>
      <c r="AX1028" s="2">
        <v>0</v>
      </c>
      <c r="AY1028" s="2">
        <v>0</v>
      </c>
      <c r="AZ1028" s="2">
        <v>0</v>
      </c>
      <c r="BA1028" s="2">
        <v>0</v>
      </c>
      <c r="BB1028" s="2">
        <f t="shared" si="279"/>
        <v>0</v>
      </c>
      <c r="BC1028" s="2">
        <f t="shared" si="280"/>
        <v>0</v>
      </c>
      <c r="BD1028" s="2">
        <f t="shared" si="281"/>
        <v>0</v>
      </c>
      <c r="BF1028" s="5"/>
    </row>
    <row r="1029" spans="7:58" x14ac:dyDescent="0.35">
      <c r="G1029" s="79" t="s">
        <v>3</v>
      </c>
      <c r="H1029" s="82" t="s">
        <v>168</v>
      </c>
      <c r="I1029" s="89" t="s">
        <v>169</v>
      </c>
      <c r="J1029" s="89" t="s">
        <v>169</v>
      </c>
      <c r="K1029" s="89" t="s">
        <v>169</v>
      </c>
      <c r="L1029" s="89" t="s">
        <v>169</v>
      </c>
      <c r="M1029" s="2" t="s">
        <v>3</v>
      </c>
      <c r="N1029" s="2">
        <v>8</v>
      </c>
      <c r="O1029" s="6"/>
      <c r="P1029" s="2">
        <v>1</v>
      </c>
      <c r="Q1029" s="2">
        <v>0</v>
      </c>
      <c r="R1029" s="2">
        <v>1</v>
      </c>
      <c r="S1029" s="2">
        <v>0</v>
      </c>
      <c r="T1029" s="2">
        <v>0</v>
      </c>
      <c r="Y1029" s="5"/>
      <c r="Z1029" s="6"/>
      <c r="AJ1029" s="5"/>
      <c r="AK1029" s="2">
        <f t="shared" si="274"/>
        <v>2</v>
      </c>
      <c r="AL1029" s="2">
        <v>1</v>
      </c>
      <c r="AM1029" s="2">
        <v>0</v>
      </c>
      <c r="AN1029" s="2">
        <v>1</v>
      </c>
      <c r="AO1029" s="2">
        <v>0</v>
      </c>
      <c r="AP1029" s="2">
        <v>0</v>
      </c>
      <c r="AQ1029" s="2">
        <f t="shared" si="290"/>
        <v>1</v>
      </c>
      <c r="AR1029" s="2">
        <f t="shared" si="291"/>
        <v>1</v>
      </c>
      <c r="AS1029" s="2">
        <f t="shared" si="292"/>
        <v>0</v>
      </c>
      <c r="AV1029" s="6">
        <f t="shared" si="278"/>
        <v>0</v>
      </c>
      <c r="AW1029" s="2">
        <v>0</v>
      </c>
      <c r="AX1029" s="2">
        <v>0</v>
      </c>
      <c r="AY1029" s="2">
        <v>0</v>
      </c>
      <c r="AZ1029" s="2">
        <v>0</v>
      </c>
      <c r="BA1029" s="2">
        <v>0</v>
      </c>
      <c r="BB1029" s="2">
        <f t="shared" si="279"/>
        <v>0</v>
      </c>
      <c r="BC1029" s="2">
        <f t="shared" si="280"/>
        <v>0</v>
      </c>
      <c r="BD1029" s="2">
        <f t="shared" si="281"/>
        <v>0</v>
      </c>
      <c r="BF1029" s="5"/>
    </row>
    <row r="1030" spans="7:58" x14ac:dyDescent="0.35">
      <c r="G1030" s="79" t="s">
        <v>3</v>
      </c>
      <c r="H1030" s="82" t="s">
        <v>168</v>
      </c>
      <c r="I1030" s="89" t="s">
        <v>169</v>
      </c>
      <c r="J1030" s="89" t="s">
        <v>169</v>
      </c>
      <c r="K1030" s="89" t="s">
        <v>169</v>
      </c>
      <c r="L1030" s="89" t="s">
        <v>169</v>
      </c>
      <c r="M1030" s="2" t="s">
        <v>3</v>
      </c>
      <c r="N1030" s="2">
        <v>9</v>
      </c>
      <c r="O1030" s="6"/>
      <c r="P1030" s="2">
        <v>1</v>
      </c>
      <c r="Q1030" s="2">
        <v>0</v>
      </c>
      <c r="R1030" s="2">
        <v>1</v>
      </c>
      <c r="S1030" s="2">
        <v>0</v>
      </c>
      <c r="T1030" s="2">
        <v>0</v>
      </c>
      <c r="Y1030" s="5"/>
      <c r="Z1030" s="6"/>
      <c r="AJ1030" s="5"/>
      <c r="AK1030" s="2">
        <f t="shared" si="274"/>
        <v>2</v>
      </c>
      <c r="AL1030" s="2">
        <v>1</v>
      </c>
      <c r="AM1030" s="2">
        <v>0</v>
      </c>
      <c r="AN1030" s="2">
        <v>1</v>
      </c>
      <c r="AO1030" s="2">
        <v>0</v>
      </c>
      <c r="AP1030" s="2">
        <v>0</v>
      </c>
      <c r="AQ1030" s="2">
        <f t="shared" si="290"/>
        <v>1</v>
      </c>
      <c r="AR1030" s="2">
        <f t="shared" si="291"/>
        <v>1</v>
      </c>
      <c r="AS1030" s="2">
        <f t="shared" si="292"/>
        <v>0</v>
      </c>
      <c r="AV1030" s="6">
        <f t="shared" si="278"/>
        <v>0</v>
      </c>
      <c r="AW1030" s="2">
        <v>0</v>
      </c>
      <c r="AX1030" s="2">
        <v>0</v>
      </c>
      <c r="AY1030" s="2">
        <v>0</v>
      </c>
      <c r="AZ1030" s="2">
        <v>0</v>
      </c>
      <c r="BA1030" s="2">
        <v>0</v>
      </c>
      <c r="BB1030" s="2">
        <f t="shared" si="279"/>
        <v>0</v>
      </c>
      <c r="BC1030" s="2">
        <f t="shared" si="280"/>
        <v>0</v>
      </c>
      <c r="BD1030" s="2">
        <f t="shared" si="281"/>
        <v>0</v>
      </c>
      <c r="BF1030" s="5"/>
    </row>
    <row r="1031" spans="7:58" x14ac:dyDescent="0.35">
      <c r="G1031" s="79" t="s">
        <v>3</v>
      </c>
      <c r="H1031" s="82" t="s">
        <v>168</v>
      </c>
      <c r="I1031" s="89" t="s">
        <v>169</v>
      </c>
      <c r="J1031" s="89" t="s">
        <v>169</v>
      </c>
      <c r="K1031" s="89" t="s">
        <v>169</v>
      </c>
      <c r="L1031" s="89" t="s">
        <v>169</v>
      </c>
      <c r="M1031" s="2" t="s">
        <v>67</v>
      </c>
      <c r="N1031" s="2">
        <v>10</v>
      </c>
      <c r="O1031" s="6"/>
      <c r="P1031" s="2">
        <v>1</v>
      </c>
      <c r="Q1031" s="2">
        <v>1</v>
      </c>
      <c r="R1031" s="2">
        <v>0</v>
      </c>
      <c r="S1031" s="2">
        <v>0</v>
      </c>
      <c r="T1031" s="2">
        <v>0</v>
      </c>
      <c r="Y1031" s="5"/>
      <c r="Z1031" s="6"/>
      <c r="AJ1031" s="5"/>
      <c r="AK1031" s="2">
        <f t="shared" si="274"/>
        <v>2</v>
      </c>
      <c r="AL1031" s="2">
        <v>1</v>
      </c>
      <c r="AM1031" s="2">
        <v>1</v>
      </c>
      <c r="AN1031" s="2">
        <v>0</v>
      </c>
      <c r="AO1031" s="2">
        <v>0</v>
      </c>
      <c r="AP1031" s="2">
        <v>0</v>
      </c>
      <c r="AQ1031" s="2">
        <f t="shared" si="290"/>
        <v>2</v>
      </c>
      <c r="AR1031" s="2">
        <f t="shared" si="291"/>
        <v>0</v>
      </c>
      <c r="AS1031" s="2">
        <f t="shared" si="292"/>
        <v>0</v>
      </c>
      <c r="AV1031" s="6">
        <f t="shared" si="278"/>
        <v>0</v>
      </c>
      <c r="AW1031" s="2">
        <v>0</v>
      </c>
      <c r="AX1031" s="2">
        <v>0</v>
      </c>
      <c r="AY1031" s="2">
        <v>0</v>
      </c>
      <c r="AZ1031" s="2">
        <v>0</v>
      </c>
      <c r="BA1031" s="2">
        <v>0</v>
      </c>
      <c r="BB1031" s="2">
        <f t="shared" si="279"/>
        <v>0</v>
      </c>
      <c r="BC1031" s="2">
        <f t="shared" si="280"/>
        <v>0</v>
      </c>
      <c r="BD1031" s="2">
        <f t="shared" si="281"/>
        <v>0</v>
      </c>
      <c r="BF1031" s="5"/>
    </row>
    <row r="1032" spans="7:58" x14ac:dyDescent="0.35">
      <c r="G1032" s="79" t="s">
        <v>3</v>
      </c>
      <c r="H1032" s="82" t="s">
        <v>168</v>
      </c>
      <c r="I1032" s="89" t="s">
        <v>169</v>
      </c>
      <c r="J1032" s="89" t="s">
        <v>169</v>
      </c>
      <c r="K1032" s="89" t="s">
        <v>169</v>
      </c>
      <c r="L1032" s="89" t="s">
        <v>169</v>
      </c>
      <c r="M1032" s="2" t="s">
        <v>67</v>
      </c>
      <c r="N1032" s="2">
        <v>11</v>
      </c>
      <c r="O1032" s="6"/>
      <c r="P1032" s="2">
        <v>1</v>
      </c>
      <c r="Q1032" s="2">
        <v>1</v>
      </c>
      <c r="R1032" s="2">
        <v>0</v>
      </c>
      <c r="S1032" s="2">
        <v>0</v>
      </c>
      <c r="T1032" s="2">
        <v>0</v>
      </c>
      <c r="Y1032" s="5"/>
      <c r="Z1032" s="6"/>
      <c r="AJ1032" s="5"/>
      <c r="AK1032" s="2">
        <f t="shared" si="274"/>
        <v>2</v>
      </c>
      <c r="AL1032" s="2">
        <v>1</v>
      </c>
      <c r="AM1032" s="2">
        <v>1</v>
      </c>
      <c r="AN1032" s="2">
        <v>0</v>
      </c>
      <c r="AO1032" s="2">
        <v>0</v>
      </c>
      <c r="AP1032" s="2">
        <v>0</v>
      </c>
      <c r="AQ1032" s="2">
        <f t="shared" si="290"/>
        <v>2</v>
      </c>
      <c r="AR1032" s="2">
        <f t="shared" si="291"/>
        <v>0</v>
      </c>
      <c r="AS1032" s="2">
        <f t="shared" si="292"/>
        <v>0</v>
      </c>
      <c r="AV1032" s="6">
        <f t="shared" si="278"/>
        <v>0</v>
      </c>
      <c r="AW1032" s="2">
        <v>0</v>
      </c>
      <c r="AX1032" s="2">
        <v>0</v>
      </c>
      <c r="AY1032" s="2">
        <v>0</v>
      </c>
      <c r="AZ1032" s="2">
        <v>0</v>
      </c>
      <c r="BA1032" s="2">
        <v>0</v>
      </c>
      <c r="BB1032" s="2">
        <f t="shared" si="279"/>
        <v>0</v>
      </c>
      <c r="BC1032" s="2">
        <f t="shared" si="280"/>
        <v>0</v>
      </c>
      <c r="BD1032" s="2">
        <f t="shared" si="281"/>
        <v>0</v>
      </c>
      <c r="BF1032" s="5"/>
    </row>
    <row r="1033" spans="7:58" x14ac:dyDescent="0.35">
      <c r="G1033" s="79" t="s">
        <v>3</v>
      </c>
      <c r="H1033" s="82" t="s">
        <v>168</v>
      </c>
      <c r="I1033" s="89" t="s">
        <v>169</v>
      </c>
      <c r="J1033" s="89" t="s">
        <v>169</v>
      </c>
      <c r="K1033" s="89" t="s">
        <v>169</v>
      </c>
      <c r="L1033" s="89" t="s">
        <v>169</v>
      </c>
      <c r="M1033" s="2" t="s">
        <v>67</v>
      </c>
      <c r="N1033" s="2">
        <v>12</v>
      </c>
      <c r="O1033" s="6"/>
      <c r="P1033" s="2">
        <v>1</v>
      </c>
      <c r="Q1033" s="2">
        <v>0</v>
      </c>
      <c r="R1033" s="2">
        <v>1</v>
      </c>
      <c r="S1033" s="2">
        <v>0</v>
      </c>
      <c r="T1033" s="2">
        <v>0</v>
      </c>
      <c r="Y1033" s="5"/>
      <c r="Z1033" s="6"/>
      <c r="AJ1033" s="5"/>
      <c r="AK1033" s="2">
        <f t="shared" si="274"/>
        <v>2</v>
      </c>
      <c r="AL1033" s="2">
        <v>1</v>
      </c>
      <c r="AM1033" s="2">
        <v>0</v>
      </c>
      <c r="AN1033" s="2">
        <v>1</v>
      </c>
      <c r="AO1033" s="2">
        <v>0</v>
      </c>
      <c r="AP1033" s="2">
        <v>0</v>
      </c>
      <c r="AQ1033" s="2">
        <f t="shared" si="290"/>
        <v>1</v>
      </c>
      <c r="AR1033" s="2">
        <f t="shared" si="291"/>
        <v>1</v>
      </c>
      <c r="AS1033" s="2">
        <f t="shared" si="292"/>
        <v>0</v>
      </c>
      <c r="AV1033" s="6">
        <f t="shared" si="278"/>
        <v>0</v>
      </c>
      <c r="AW1033" s="2">
        <v>0</v>
      </c>
      <c r="AX1033" s="2">
        <v>0</v>
      </c>
      <c r="AY1033" s="2">
        <v>0</v>
      </c>
      <c r="AZ1033" s="2">
        <v>0</v>
      </c>
      <c r="BA1033" s="2">
        <v>0</v>
      </c>
      <c r="BB1033" s="2">
        <f t="shared" si="279"/>
        <v>0</v>
      </c>
      <c r="BC1033" s="2">
        <f t="shared" si="280"/>
        <v>0</v>
      </c>
      <c r="BD1033" s="2">
        <f t="shared" si="281"/>
        <v>0</v>
      </c>
      <c r="BF1033" s="5"/>
    </row>
    <row r="1034" spans="7:58" x14ac:dyDescent="0.35">
      <c r="G1034" s="79" t="s">
        <v>3</v>
      </c>
      <c r="H1034" s="82" t="s">
        <v>168</v>
      </c>
      <c r="I1034" s="89" t="s">
        <v>169</v>
      </c>
      <c r="J1034" s="89" t="s">
        <v>169</v>
      </c>
      <c r="K1034" s="89" t="s">
        <v>169</v>
      </c>
      <c r="L1034" s="89" t="s">
        <v>169</v>
      </c>
      <c r="M1034" s="2" t="s">
        <v>67</v>
      </c>
      <c r="N1034" s="2">
        <v>13</v>
      </c>
      <c r="O1034" s="6"/>
      <c r="P1034" s="2">
        <v>1</v>
      </c>
      <c r="Q1034" s="2">
        <v>1</v>
      </c>
      <c r="R1034" s="2">
        <v>0</v>
      </c>
      <c r="S1034" s="2">
        <v>0</v>
      </c>
      <c r="T1034" s="2">
        <v>0</v>
      </c>
      <c r="Y1034" s="5"/>
      <c r="Z1034" s="6"/>
      <c r="AJ1034" s="5"/>
      <c r="AK1034" s="2">
        <f t="shared" si="274"/>
        <v>2</v>
      </c>
      <c r="AL1034" s="2">
        <v>1</v>
      </c>
      <c r="AM1034" s="2">
        <v>1</v>
      </c>
      <c r="AN1034" s="2">
        <v>0</v>
      </c>
      <c r="AO1034" s="2">
        <v>0</v>
      </c>
      <c r="AP1034" s="2">
        <v>0</v>
      </c>
      <c r="AQ1034" s="2">
        <f t="shared" si="290"/>
        <v>2</v>
      </c>
      <c r="AR1034" s="2">
        <f t="shared" si="291"/>
        <v>0</v>
      </c>
      <c r="AS1034" s="2">
        <f t="shared" si="292"/>
        <v>0</v>
      </c>
      <c r="AV1034" s="6">
        <f t="shared" si="278"/>
        <v>0</v>
      </c>
      <c r="AW1034" s="2">
        <v>0</v>
      </c>
      <c r="AX1034" s="2">
        <v>0</v>
      </c>
      <c r="AY1034" s="2">
        <v>0</v>
      </c>
      <c r="AZ1034" s="2">
        <v>0</v>
      </c>
      <c r="BA1034" s="2">
        <v>0</v>
      </c>
      <c r="BB1034" s="2">
        <f t="shared" si="279"/>
        <v>0</v>
      </c>
      <c r="BC1034" s="2">
        <f t="shared" si="280"/>
        <v>0</v>
      </c>
      <c r="BD1034" s="2">
        <f t="shared" si="281"/>
        <v>0</v>
      </c>
      <c r="BF1034" s="5"/>
    </row>
    <row r="1035" spans="7:58" x14ac:dyDescent="0.35">
      <c r="G1035" s="79" t="s">
        <v>3</v>
      </c>
      <c r="H1035" s="82" t="s">
        <v>168</v>
      </c>
      <c r="I1035" s="89" t="s">
        <v>169</v>
      </c>
      <c r="J1035" s="89" t="s">
        <v>169</v>
      </c>
      <c r="K1035" s="89" t="s">
        <v>169</v>
      </c>
      <c r="L1035" s="89" t="s">
        <v>169</v>
      </c>
      <c r="M1035" s="2" t="s">
        <v>67</v>
      </c>
      <c r="N1035" s="2">
        <v>14</v>
      </c>
      <c r="O1035" s="6"/>
      <c r="P1035" s="2">
        <v>1</v>
      </c>
      <c r="Q1035" s="2">
        <v>0</v>
      </c>
      <c r="R1035" s="2">
        <v>1</v>
      </c>
      <c r="S1035" s="2">
        <v>0</v>
      </c>
      <c r="T1035" s="2">
        <v>0</v>
      </c>
      <c r="Y1035" s="5"/>
      <c r="Z1035" s="6"/>
      <c r="AJ1035" s="5"/>
      <c r="AK1035" s="2">
        <f t="shared" si="274"/>
        <v>2</v>
      </c>
      <c r="AL1035" s="2">
        <v>1</v>
      </c>
      <c r="AM1035" s="2">
        <v>0</v>
      </c>
      <c r="AN1035" s="2">
        <v>1</v>
      </c>
      <c r="AO1035" s="2">
        <v>0</v>
      </c>
      <c r="AP1035" s="2">
        <v>0</v>
      </c>
      <c r="AQ1035" s="2">
        <f t="shared" si="290"/>
        <v>1</v>
      </c>
      <c r="AR1035" s="2">
        <f t="shared" si="291"/>
        <v>1</v>
      </c>
      <c r="AS1035" s="2">
        <f t="shared" si="292"/>
        <v>0</v>
      </c>
      <c r="AV1035" s="6">
        <f t="shared" si="278"/>
        <v>0</v>
      </c>
      <c r="AW1035" s="2">
        <v>0</v>
      </c>
      <c r="AX1035" s="2">
        <v>0</v>
      </c>
      <c r="AY1035" s="2">
        <v>0</v>
      </c>
      <c r="AZ1035" s="2">
        <v>0</v>
      </c>
      <c r="BA1035" s="2">
        <v>0</v>
      </c>
      <c r="BB1035" s="2">
        <f t="shared" si="279"/>
        <v>0</v>
      </c>
      <c r="BC1035" s="2">
        <f t="shared" si="280"/>
        <v>0</v>
      </c>
      <c r="BD1035" s="2">
        <f t="shared" si="281"/>
        <v>0</v>
      </c>
      <c r="BF1035" s="5"/>
    </row>
    <row r="1036" spans="7:58" x14ac:dyDescent="0.35">
      <c r="G1036" s="79" t="s">
        <v>3</v>
      </c>
      <c r="H1036" s="82" t="s">
        <v>168</v>
      </c>
      <c r="I1036" s="89" t="s">
        <v>169</v>
      </c>
      <c r="J1036" s="89" t="s">
        <v>169</v>
      </c>
      <c r="K1036" s="89" t="s">
        <v>169</v>
      </c>
      <c r="L1036" s="89" t="s">
        <v>169</v>
      </c>
      <c r="M1036" s="2" t="s">
        <v>67</v>
      </c>
      <c r="N1036" s="2">
        <v>15</v>
      </c>
      <c r="O1036" s="6"/>
      <c r="P1036" s="2">
        <v>1</v>
      </c>
      <c r="Q1036" s="2">
        <v>1</v>
      </c>
      <c r="R1036" s="2">
        <v>0</v>
      </c>
      <c r="S1036" s="2">
        <v>0</v>
      </c>
      <c r="T1036" s="2">
        <v>0</v>
      </c>
      <c r="Y1036" s="5"/>
      <c r="Z1036" s="6"/>
      <c r="AJ1036" s="5"/>
      <c r="AK1036" s="2">
        <f t="shared" si="274"/>
        <v>2</v>
      </c>
      <c r="AL1036" s="2">
        <v>1</v>
      </c>
      <c r="AM1036" s="2">
        <v>1</v>
      </c>
      <c r="AN1036" s="2">
        <v>0</v>
      </c>
      <c r="AO1036" s="2">
        <v>0</v>
      </c>
      <c r="AP1036" s="2">
        <v>0</v>
      </c>
      <c r="AQ1036" s="2">
        <f t="shared" si="290"/>
        <v>2</v>
      </c>
      <c r="AR1036" s="2">
        <f t="shared" si="291"/>
        <v>0</v>
      </c>
      <c r="AS1036" s="2">
        <f t="shared" si="292"/>
        <v>0</v>
      </c>
      <c r="AV1036" s="6">
        <f t="shared" si="278"/>
        <v>0</v>
      </c>
      <c r="AW1036" s="2">
        <v>0</v>
      </c>
      <c r="AX1036" s="2">
        <v>0</v>
      </c>
      <c r="AY1036" s="2">
        <v>0</v>
      </c>
      <c r="AZ1036" s="2">
        <v>0</v>
      </c>
      <c r="BA1036" s="2">
        <v>0</v>
      </c>
      <c r="BB1036" s="2">
        <f t="shared" si="279"/>
        <v>0</v>
      </c>
      <c r="BC1036" s="2">
        <f t="shared" si="280"/>
        <v>0</v>
      </c>
      <c r="BD1036" s="2">
        <f t="shared" si="281"/>
        <v>0</v>
      </c>
      <c r="BF1036" s="5"/>
    </row>
    <row r="1037" spans="7:58" x14ac:dyDescent="0.35">
      <c r="G1037" s="79" t="s">
        <v>3</v>
      </c>
      <c r="H1037" s="82" t="s">
        <v>168</v>
      </c>
      <c r="I1037" s="89" t="s">
        <v>169</v>
      </c>
      <c r="J1037" s="89" t="s">
        <v>169</v>
      </c>
      <c r="K1037" s="89" t="s">
        <v>169</v>
      </c>
      <c r="L1037" s="89" t="s">
        <v>169</v>
      </c>
      <c r="M1037" s="2" t="s">
        <v>67</v>
      </c>
      <c r="N1037" s="2">
        <v>16</v>
      </c>
      <c r="O1037" s="6"/>
      <c r="P1037" s="2">
        <v>1</v>
      </c>
      <c r="Q1037" s="2">
        <v>1</v>
      </c>
      <c r="R1037" s="2">
        <v>0</v>
      </c>
      <c r="S1037" s="2">
        <v>0</v>
      </c>
      <c r="T1037" s="2">
        <v>0</v>
      </c>
      <c r="Y1037" s="5"/>
      <c r="Z1037" s="6"/>
      <c r="AJ1037" s="5"/>
      <c r="AK1037" s="2">
        <f t="shared" si="274"/>
        <v>2</v>
      </c>
      <c r="AL1037" s="2">
        <v>1</v>
      </c>
      <c r="AM1037" s="2">
        <v>1</v>
      </c>
      <c r="AN1037" s="2">
        <v>0</v>
      </c>
      <c r="AO1037" s="2">
        <v>0</v>
      </c>
      <c r="AP1037" s="2">
        <v>0</v>
      </c>
      <c r="AQ1037" s="2">
        <f t="shared" si="290"/>
        <v>2</v>
      </c>
      <c r="AR1037" s="2">
        <f t="shared" si="291"/>
        <v>0</v>
      </c>
      <c r="AS1037" s="2">
        <f t="shared" si="292"/>
        <v>0</v>
      </c>
      <c r="AV1037" s="6">
        <f t="shared" si="278"/>
        <v>0</v>
      </c>
      <c r="AW1037" s="2">
        <v>0</v>
      </c>
      <c r="AX1037" s="2">
        <v>0</v>
      </c>
      <c r="AY1037" s="2">
        <v>0</v>
      </c>
      <c r="AZ1037" s="2">
        <v>0</v>
      </c>
      <c r="BA1037" s="2">
        <v>0</v>
      </c>
      <c r="BB1037" s="2">
        <f t="shared" si="279"/>
        <v>0</v>
      </c>
      <c r="BC1037" s="2">
        <f t="shared" si="280"/>
        <v>0</v>
      </c>
      <c r="BD1037" s="2">
        <f t="shared" si="281"/>
        <v>0</v>
      </c>
      <c r="BF1037" s="5"/>
    </row>
    <row r="1038" spans="7:58" x14ac:dyDescent="0.35">
      <c r="G1038" s="79" t="s">
        <v>3</v>
      </c>
      <c r="H1038" s="82" t="s">
        <v>168</v>
      </c>
      <c r="I1038" s="89" t="s">
        <v>169</v>
      </c>
      <c r="J1038" s="89" t="s">
        <v>169</v>
      </c>
      <c r="K1038" s="89" t="s">
        <v>169</v>
      </c>
      <c r="L1038" s="89" t="s">
        <v>169</v>
      </c>
      <c r="M1038" s="2" t="s">
        <v>67</v>
      </c>
      <c r="N1038" s="2">
        <v>17</v>
      </c>
      <c r="O1038" s="6"/>
      <c r="P1038" s="2">
        <v>1</v>
      </c>
      <c r="Q1038" s="2">
        <v>1</v>
      </c>
      <c r="R1038" s="2">
        <v>0</v>
      </c>
      <c r="S1038" s="2">
        <v>0</v>
      </c>
      <c r="T1038" s="2">
        <v>0</v>
      </c>
      <c r="Y1038" s="5"/>
      <c r="Z1038" s="6"/>
      <c r="AJ1038" s="5"/>
      <c r="AK1038" s="2">
        <f t="shared" si="274"/>
        <v>2</v>
      </c>
      <c r="AL1038" s="2">
        <v>1</v>
      </c>
      <c r="AM1038" s="2">
        <v>1</v>
      </c>
      <c r="AN1038" s="2">
        <v>0</v>
      </c>
      <c r="AO1038" s="2">
        <v>0</v>
      </c>
      <c r="AP1038" s="2">
        <v>0</v>
      </c>
      <c r="AQ1038" s="2">
        <f t="shared" si="290"/>
        <v>2</v>
      </c>
      <c r="AR1038" s="2">
        <f t="shared" si="291"/>
        <v>0</v>
      </c>
      <c r="AS1038" s="2">
        <f t="shared" si="292"/>
        <v>0</v>
      </c>
      <c r="AV1038" s="6">
        <f t="shared" si="278"/>
        <v>0</v>
      </c>
      <c r="AW1038" s="2">
        <v>0</v>
      </c>
      <c r="AX1038" s="2">
        <v>0</v>
      </c>
      <c r="AY1038" s="2">
        <v>0</v>
      </c>
      <c r="AZ1038" s="2">
        <v>0</v>
      </c>
      <c r="BA1038" s="2">
        <v>0</v>
      </c>
      <c r="BB1038" s="2">
        <f t="shared" si="279"/>
        <v>0</v>
      </c>
      <c r="BC1038" s="2">
        <f t="shared" si="280"/>
        <v>0</v>
      </c>
      <c r="BD1038" s="2">
        <f t="shared" si="281"/>
        <v>0</v>
      </c>
      <c r="BF1038" s="5"/>
    </row>
    <row r="1039" spans="7:58" x14ac:dyDescent="0.35">
      <c r="G1039" s="79" t="s">
        <v>3</v>
      </c>
      <c r="H1039" s="82" t="s">
        <v>168</v>
      </c>
      <c r="I1039" s="89" t="s">
        <v>169</v>
      </c>
      <c r="J1039" s="89" t="s">
        <v>169</v>
      </c>
      <c r="K1039" s="89" t="s">
        <v>169</v>
      </c>
      <c r="L1039" s="89" t="s">
        <v>169</v>
      </c>
      <c r="M1039" s="2" t="s">
        <v>67</v>
      </c>
      <c r="N1039" s="2">
        <v>18</v>
      </c>
      <c r="O1039" s="6"/>
      <c r="P1039" s="2">
        <v>1</v>
      </c>
      <c r="Q1039" s="2">
        <v>0</v>
      </c>
      <c r="R1039" s="2">
        <v>1</v>
      </c>
      <c r="S1039" s="2">
        <v>0</v>
      </c>
      <c r="T1039" s="2">
        <v>0</v>
      </c>
      <c r="Y1039" s="5"/>
      <c r="Z1039" s="6"/>
      <c r="AJ1039" s="5"/>
      <c r="AK1039" s="2">
        <f t="shared" si="274"/>
        <v>2</v>
      </c>
      <c r="AL1039" s="2">
        <v>1</v>
      </c>
      <c r="AM1039" s="2">
        <v>0</v>
      </c>
      <c r="AN1039" s="2">
        <v>1</v>
      </c>
      <c r="AO1039" s="2">
        <v>0</v>
      </c>
      <c r="AP1039" s="2">
        <v>0</v>
      </c>
      <c r="AQ1039" s="2">
        <f t="shared" si="290"/>
        <v>1</v>
      </c>
      <c r="AR1039" s="2">
        <f t="shared" si="291"/>
        <v>1</v>
      </c>
      <c r="AS1039" s="2">
        <f t="shared" si="292"/>
        <v>0</v>
      </c>
      <c r="AV1039" s="6">
        <f t="shared" si="278"/>
        <v>0</v>
      </c>
      <c r="AW1039" s="2">
        <v>0</v>
      </c>
      <c r="AX1039" s="2">
        <v>0</v>
      </c>
      <c r="AY1039" s="2">
        <v>0</v>
      </c>
      <c r="AZ1039" s="2">
        <v>0</v>
      </c>
      <c r="BA1039" s="2">
        <v>0</v>
      </c>
      <c r="BB1039" s="2">
        <f t="shared" si="279"/>
        <v>0</v>
      </c>
      <c r="BC1039" s="2">
        <f t="shared" si="280"/>
        <v>0</v>
      </c>
      <c r="BD1039" s="2">
        <f t="shared" si="281"/>
        <v>0</v>
      </c>
      <c r="BF1039" s="5"/>
    </row>
    <row r="1040" spans="7:58" x14ac:dyDescent="0.35">
      <c r="G1040" s="79" t="s">
        <v>3</v>
      </c>
      <c r="H1040" s="82" t="s">
        <v>168</v>
      </c>
      <c r="I1040" s="89" t="s">
        <v>169</v>
      </c>
      <c r="J1040" s="89" t="s">
        <v>169</v>
      </c>
      <c r="K1040" s="89" t="s">
        <v>169</v>
      </c>
      <c r="L1040" s="89" t="s">
        <v>169</v>
      </c>
      <c r="M1040" s="2" t="s">
        <v>76</v>
      </c>
      <c r="N1040" s="2">
        <v>19</v>
      </c>
      <c r="O1040" s="6"/>
      <c r="P1040" s="2">
        <v>2</v>
      </c>
      <c r="Q1040" s="2">
        <v>0</v>
      </c>
      <c r="R1040" s="2">
        <v>0</v>
      </c>
      <c r="S1040" s="2">
        <v>0</v>
      </c>
      <c r="T1040" s="2">
        <v>0</v>
      </c>
      <c r="Y1040" s="5"/>
      <c r="Z1040" s="6"/>
      <c r="AJ1040" s="5"/>
      <c r="AK1040" s="2">
        <f t="shared" si="274"/>
        <v>2</v>
      </c>
      <c r="AL1040" s="2">
        <v>2</v>
      </c>
      <c r="AM1040" s="2">
        <v>0</v>
      </c>
      <c r="AN1040" s="2">
        <v>0</v>
      </c>
      <c r="AO1040" s="2">
        <v>0</v>
      </c>
      <c r="AP1040" s="2">
        <v>0</v>
      </c>
      <c r="AQ1040" s="2">
        <f t="shared" si="290"/>
        <v>2</v>
      </c>
      <c r="AR1040" s="2">
        <f t="shared" si="291"/>
        <v>0</v>
      </c>
      <c r="AS1040" s="2">
        <f t="shared" si="292"/>
        <v>0</v>
      </c>
      <c r="AV1040" s="6">
        <f t="shared" si="278"/>
        <v>0</v>
      </c>
      <c r="AW1040" s="2">
        <v>0</v>
      </c>
      <c r="AX1040" s="2">
        <v>0</v>
      </c>
      <c r="AY1040" s="2">
        <v>0</v>
      </c>
      <c r="AZ1040" s="2">
        <v>0</v>
      </c>
      <c r="BA1040" s="2">
        <v>0</v>
      </c>
      <c r="BB1040" s="2">
        <f t="shared" si="279"/>
        <v>0</v>
      </c>
      <c r="BC1040" s="2">
        <f t="shared" si="280"/>
        <v>0</v>
      </c>
      <c r="BD1040" s="2">
        <f t="shared" si="281"/>
        <v>0</v>
      </c>
      <c r="BF1040" s="5"/>
    </row>
    <row r="1041" spans="7:58" x14ac:dyDescent="0.35">
      <c r="G1041" s="79" t="s">
        <v>3</v>
      </c>
      <c r="H1041" s="82" t="s">
        <v>168</v>
      </c>
      <c r="I1041" s="89" t="s">
        <v>169</v>
      </c>
      <c r="J1041" s="89" t="s">
        <v>169</v>
      </c>
      <c r="K1041" s="89" t="s">
        <v>169</v>
      </c>
      <c r="L1041" s="89" t="s">
        <v>169</v>
      </c>
      <c r="M1041" s="2" t="s">
        <v>76</v>
      </c>
      <c r="N1041" s="2">
        <v>20</v>
      </c>
      <c r="O1041" s="6"/>
      <c r="P1041" s="2">
        <v>1</v>
      </c>
      <c r="Q1041" s="2">
        <v>1</v>
      </c>
      <c r="R1041" s="2">
        <v>0</v>
      </c>
      <c r="S1041" s="2">
        <v>0</v>
      </c>
      <c r="T1041" s="2">
        <v>0</v>
      </c>
      <c r="Y1041" s="5"/>
      <c r="Z1041" s="6"/>
      <c r="AJ1041" s="5"/>
      <c r="AK1041" s="2">
        <f t="shared" si="274"/>
        <v>2</v>
      </c>
      <c r="AL1041" s="2">
        <v>1</v>
      </c>
      <c r="AM1041" s="2">
        <v>1</v>
      </c>
      <c r="AN1041" s="2">
        <v>0</v>
      </c>
      <c r="AO1041" s="2">
        <v>0</v>
      </c>
      <c r="AP1041" s="2">
        <v>0</v>
      </c>
      <c r="AQ1041" s="2">
        <f t="shared" si="290"/>
        <v>2</v>
      </c>
      <c r="AR1041" s="2">
        <f t="shared" si="291"/>
        <v>0</v>
      </c>
      <c r="AS1041" s="2">
        <f t="shared" si="292"/>
        <v>0</v>
      </c>
      <c r="AV1041" s="6">
        <f t="shared" si="278"/>
        <v>0</v>
      </c>
      <c r="AW1041" s="2">
        <v>0</v>
      </c>
      <c r="AX1041" s="2">
        <v>0</v>
      </c>
      <c r="AY1041" s="2">
        <v>0</v>
      </c>
      <c r="AZ1041" s="2">
        <v>0</v>
      </c>
      <c r="BA1041" s="2">
        <v>0</v>
      </c>
      <c r="BB1041" s="2">
        <f t="shared" si="279"/>
        <v>0</v>
      </c>
      <c r="BC1041" s="2">
        <f t="shared" si="280"/>
        <v>0</v>
      </c>
      <c r="BD1041" s="2">
        <f t="shared" si="281"/>
        <v>0</v>
      </c>
      <c r="BF1041" s="5"/>
    </row>
    <row r="1042" spans="7:58" x14ac:dyDescent="0.35">
      <c r="G1042" s="79" t="s">
        <v>3</v>
      </c>
      <c r="H1042" s="82" t="s">
        <v>168</v>
      </c>
      <c r="I1042" s="89" t="s">
        <v>169</v>
      </c>
      <c r="J1042" s="89" t="s">
        <v>169</v>
      </c>
      <c r="K1042" s="89" t="s">
        <v>169</v>
      </c>
      <c r="L1042" s="89" t="s">
        <v>169</v>
      </c>
      <c r="M1042" s="2" t="s">
        <v>76</v>
      </c>
      <c r="N1042" s="2">
        <v>21</v>
      </c>
      <c r="O1042" s="6"/>
      <c r="P1042" s="2">
        <v>1</v>
      </c>
      <c r="Q1042" s="2">
        <v>1</v>
      </c>
      <c r="R1042" s="2">
        <v>0</v>
      </c>
      <c r="S1042" s="2">
        <v>0</v>
      </c>
      <c r="T1042" s="2">
        <v>0</v>
      </c>
      <c r="Y1042" s="5"/>
      <c r="Z1042" s="6"/>
      <c r="AJ1042" s="5"/>
      <c r="AK1042" s="2">
        <f t="shared" si="274"/>
        <v>2</v>
      </c>
      <c r="AL1042" s="2">
        <v>1</v>
      </c>
      <c r="AM1042" s="2">
        <v>1</v>
      </c>
      <c r="AN1042" s="2">
        <v>0</v>
      </c>
      <c r="AO1042" s="2">
        <v>0</v>
      </c>
      <c r="AP1042" s="2">
        <v>0</v>
      </c>
      <c r="AQ1042" s="2">
        <f t="shared" si="290"/>
        <v>2</v>
      </c>
      <c r="AR1042" s="2">
        <f t="shared" si="291"/>
        <v>0</v>
      </c>
      <c r="AS1042" s="2">
        <f t="shared" si="292"/>
        <v>0</v>
      </c>
      <c r="AV1042" s="6">
        <f t="shared" si="278"/>
        <v>0</v>
      </c>
      <c r="AW1042" s="2">
        <v>0</v>
      </c>
      <c r="AX1042" s="2">
        <v>0</v>
      </c>
      <c r="AY1042" s="2">
        <v>0</v>
      </c>
      <c r="AZ1042" s="2">
        <v>0</v>
      </c>
      <c r="BA1042" s="2">
        <v>0</v>
      </c>
      <c r="BB1042" s="2">
        <f t="shared" si="279"/>
        <v>0</v>
      </c>
      <c r="BC1042" s="2">
        <f t="shared" si="280"/>
        <v>0</v>
      </c>
      <c r="BD1042" s="2">
        <f t="shared" si="281"/>
        <v>0</v>
      </c>
      <c r="BF1042" s="5"/>
    </row>
    <row r="1043" spans="7:58" x14ac:dyDescent="0.35">
      <c r="G1043" s="79" t="s">
        <v>3</v>
      </c>
      <c r="H1043" s="82" t="s">
        <v>168</v>
      </c>
      <c r="I1043" s="89" t="s">
        <v>169</v>
      </c>
      <c r="J1043" s="89" t="s">
        <v>169</v>
      </c>
      <c r="K1043" s="89" t="s">
        <v>169</v>
      </c>
      <c r="L1043" s="89" t="s">
        <v>169</v>
      </c>
      <c r="M1043" s="2" t="s">
        <v>76</v>
      </c>
      <c r="N1043" s="2">
        <v>22</v>
      </c>
      <c r="O1043" s="6"/>
      <c r="P1043" s="2">
        <v>2</v>
      </c>
      <c r="Q1043" s="2">
        <v>0</v>
      </c>
      <c r="R1043" s="2">
        <v>0</v>
      </c>
      <c r="S1043" s="2">
        <v>0</v>
      </c>
      <c r="T1043" s="2">
        <v>0</v>
      </c>
      <c r="Y1043" s="5"/>
      <c r="Z1043" s="6"/>
      <c r="AJ1043" s="5"/>
      <c r="AK1043" s="2">
        <f t="shared" si="274"/>
        <v>2</v>
      </c>
      <c r="AL1043" s="2">
        <v>2</v>
      </c>
      <c r="AM1043" s="2">
        <v>0</v>
      </c>
      <c r="AN1043" s="2">
        <v>0</v>
      </c>
      <c r="AO1043" s="2">
        <v>0</v>
      </c>
      <c r="AP1043" s="2">
        <v>0</v>
      </c>
      <c r="AQ1043" s="2">
        <f t="shared" si="290"/>
        <v>2</v>
      </c>
      <c r="AR1043" s="2">
        <f t="shared" si="291"/>
        <v>0</v>
      </c>
      <c r="AS1043" s="2">
        <f t="shared" si="292"/>
        <v>0</v>
      </c>
      <c r="AV1043" s="6">
        <f t="shared" si="278"/>
        <v>0</v>
      </c>
      <c r="AW1043" s="2">
        <v>0</v>
      </c>
      <c r="AX1043" s="2">
        <v>0</v>
      </c>
      <c r="AY1043" s="2">
        <v>0</v>
      </c>
      <c r="AZ1043" s="2">
        <v>0</v>
      </c>
      <c r="BA1043" s="2">
        <v>0</v>
      </c>
      <c r="BB1043" s="2">
        <f t="shared" si="279"/>
        <v>0</v>
      </c>
      <c r="BC1043" s="2">
        <f t="shared" si="280"/>
        <v>0</v>
      </c>
      <c r="BD1043" s="2">
        <f t="shared" si="281"/>
        <v>0</v>
      </c>
      <c r="BF1043" s="5"/>
    </row>
    <row r="1044" spans="7:58" x14ac:dyDescent="0.35">
      <c r="G1044" s="79" t="s">
        <v>3</v>
      </c>
      <c r="H1044" s="82" t="s">
        <v>168</v>
      </c>
      <c r="I1044" s="89" t="s">
        <v>169</v>
      </c>
      <c r="J1044" s="89" t="s">
        <v>169</v>
      </c>
      <c r="K1044" s="89" t="s">
        <v>169</v>
      </c>
      <c r="L1044" s="89" t="s">
        <v>169</v>
      </c>
      <c r="M1044" s="2" t="s">
        <v>76</v>
      </c>
      <c r="N1044" s="2">
        <v>23</v>
      </c>
      <c r="O1044" s="6"/>
      <c r="P1044" s="2">
        <v>1</v>
      </c>
      <c r="Q1044" s="2">
        <v>1</v>
      </c>
      <c r="R1044" s="2">
        <v>0</v>
      </c>
      <c r="S1044" s="2">
        <v>0</v>
      </c>
      <c r="T1044" s="2">
        <v>0</v>
      </c>
      <c r="Y1044" s="5"/>
      <c r="Z1044" s="6"/>
      <c r="AJ1044" s="5"/>
      <c r="AK1044" s="2">
        <f t="shared" si="274"/>
        <v>2</v>
      </c>
      <c r="AL1044" s="2">
        <v>1</v>
      </c>
      <c r="AM1044" s="2">
        <v>1</v>
      </c>
      <c r="AN1044" s="2">
        <v>0</v>
      </c>
      <c r="AO1044" s="2">
        <v>0</v>
      </c>
      <c r="AP1044" s="2">
        <v>0</v>
      </c>
      <c r="AQ1044" s="2">
        <f t="shared" si="290"/>
        <v>2</v>
      </c>
      <c r="AR1044" s="2">
        <f t="shared" si="291"/>
        <v>0</v>
      </c>
      <c r="AS1044" s="2">
        <f t="shared" si="292"/>
        <v>0</v>
      </c>
      <c r="AV1044" s="6">
        <f t="shared" si="278"/>
        <v>0</v>
      </c>
      <c r="AW1044" s="2">
        <v>0</v>
      </c>
      <c r="AX1044" s="2">
        <v>0</v>
      </c>
      <c r="AY1044" s="2">
        <v>0</v>
      </c>
      <c r="AZ1044" s="2">
        <v>0</v>
      </c>
      <c r="BA1044" s="2">
        <v>0</v>
      </c>
      <c r="BB1044" s="2">
        <f t="shared" si="279"/>
        <v>0</v>
      </c>
      <c r="BC1044" s="2">
        <f t="shared" si="280"/>
        <v>0</v>
      </c>
      <c r="BD1044" s="2">
        <f t="shared" si="281"/>
        <v>0</v>
      </c>
      <c r="BF1044" s="5"/>
    </row>
    <row r="1045" spans="7:58" x14ac:dyDescent="0.35">
      <c r="G1045" s="79" t="s">
        <v>3</v>
      </c>
      <c r="H1045" s="82" t="s">
        <v>168</v>
      </c>
      <c r="I1045" s="89" t="s">
        <v>169</v>
      </c>
      <c r="J1045" s="89" t="s">
        <v>169</v>
      </c>
      <c r="K1045" s="89" t="s">
        <v>169</v>
      </c>
      <c r="L1045" s="89" t="s">
        <v>169</v>
      </c>
      <c r="M1045" s="2" t="s">
        <v>76</v>
      </c>
      <c r="N1045" s="2">
        <v>24</v>
      </c>
      <c r="O1045" s="6"/>
      <c r="P1045" s="2">
        <v>2</v>
      </c>
      <c r="Q1045" s="2">
        <v>0</v>
      </c>
      <c r="R1045" s="2">
        <v>0</v>
      </c>
      <c r="S1045" s="2">
        <v>0</v>
      </c>
      <c r="T1045" s="2">
        <v>0</v>
      </c>
      <c r="Y1045" s="5"/>
      <c r="Z1045" s="6"/>
      <c r="AJ1045" s="5"/>
      <c r="AK1045" s="2">
        <f t="shared" si="274"/>
        <v>2</v>
      </c>
      <c r="AL1045" s="2">
        <v>2</v>
      </c>
      <c r="AM1045" s="2">
        <v>0</v>
      </c>
      <c r="AN1045" s="2">
        <v>0</v>
      </c>
      <c r="AO1045" s="2">
        <v>0</v>
      </c>
      <c r="AP1045" s="2">
        <v>0</v>
      </c>
      <c r="AQ1045" s="2">
        <f t="shared" si="290"/>
        <v>2</v>
      </c>
      <c r="AR1045" s="2">
        <f t="shared" si="291"/>
        <v>0</v>
      </c>
      <c r="AS1045" s="2">
        <f t="shared" si="292"/>
        <v>0</v>
      </c>
      <c r="AV1045" s="6">
        <f t="shared" si="278"/>
        <v>0</v>
      </c>
      <c r="AW1045" s="2">
        <v>0</v>
      </c>
      <c r="AX1045" s="2">
        <v>0</v>
      </c>
      <c r="AY1045" s="2">
        <v>0</v>
      </c>
      <c r="AZ1045" s="2">
        <v>0</v>
      </c>
      <c r="BA1045" s="2">
        <v>0</v>
      </c>
      <c r="BB1045" s="2">
        <f t="shared" si="279"/>
        <v>0</v>
      </c>
      <c r="BC1045" s="2">
        <f t="shared" si="280"/>
        <v>0</v>
      </c>
      <c r="BD1045" s="2">
        <f t="shared" si="281"/>
        <v>0</v>
      </c>
      <c r="BF1045" s="5"/>
    </row>
    <row r="1046" spans="7:58" x14ac:dyDescent="0.35">
      <c r="G1046" s="79" t="s">
        <v>3</v>
      </c>
      <c r="H1046" s="82" t="s">
        <v>168</v>
      </c>
      <c r="I1046" s="89" t="s">
        <v>169</v>
      </c>
      <c r="J1046" s="89" t="s">
        <v>169</v>
      </c>
      <c r="K1046" s="89" t="s">
        <v>169</v>
      </c>
      <c r="L1046" s="89" t="s">
        <v>169</v>
      </c>
      <c r="M1046" s="2" t="s">
        <v>76</v>
      </c>
      <c r="N1046" s="2">
        <v>25</v>
      </c>
      <c r="O1046" s="6"/>
      <c r="P1046" s="2">
        <v>2</v>
      </c>
      <c r="Q1046" s="2">
        <v>0</v>
      </c>
      <c r="R1046" s="2">
        <v>0</v>
      </c>
      <c r="S1046" s="2">
        <v>0</v>
      </c>
      <c r="T1046" s="2">
        <v>0</v>
      </c>
      <c r="Y1046" s="5"/>
      <c r="Z1046" s="6"/>
      <c r="AJ1046" s="5"/>
      <c r="AK1046" s="2">
        <f t="shared" si="274"/>
        <v>2</v>
      </c>
      <c r="AL1046" s="2">
        <v>2</v>
      </c>
      <c r="AM1046" s="2">
        <v>0</v>
      </c>
      <c r="AN1046" s="2">
        <v>0</v>
      </c>
      <c r="AO1046" s="2">
        <v>0</v>
      </c>
      <c r="AP1046" s="2">
        <v>0</v>
      </c>
      <c r="AQ1046" s="2">
        <f t="shared" si="290"/>
        <v>2</v>
      </c>
      <c r="AR1046" s="2">
        <f t="shared" si="291"/>
        <v>0</v>
      </c>
      <c r="AS1046" s="2">
        <f t="shared" si="292"/>
        <v>0</v>
      </c>
      <c r="AV1046" s="6">
        <f t="shared" si="278"/>
        <v>0</v>
      </c>
      <c r="AW1046" s="2">
        <v>0</v>
      </c>
      <c r="AX1046" s="2">
        <v>0</v>
      </c>
      <c r="AY1046" s="2">
        <v>0</v>
      </c>
      <c r="AZ1046" s="2">
        <v>0</v>
      </c>
      <c r="BA1046" s="2">
        <v>0</v>
      </c>
      <c r="BB1046" s="2">
        <f t="shared" si="279"/>
        <v>0</v>
      </c>
      <c r="BC1046" s="2">
        <f t="shared" si="280"/>
        <v>0</v>
      </c>
      <c r="BD1046" s="2">
        <f t="shared" si="281"/>
        <v>0</v>
      </c>
      <c r="BF1046" s="5"/>
    </row>
    <row r="1047" spans="7:58" x14ac:dyDescent="0.35">
      <c r="G1047" s="79" t="s">
        <v>3</v>
      </c>
      <c r="H1047" s="82" t="s">
        <v>168</v>
      </c>
      <c r="I1047" s="89" t="s">
        <v>169</v>
      </c>
      <c r="J1047" s="89" t="s">
        <v>169</v>
      </c>
      <c r="K1047" s="89" t="s">
        <v>169</v>
      </c>
      <c r="L1047" s="89" t="s">
        <v>169</v>
      </c>
      <c r="M1047" s="2" t="s">
        <v>76</v>
      </c>
      <c r="N1047" s="2">
        <v>26</v>
      </c>
      <c r="O1047" s="6"/>
      <c r="P1047" s="2">
        <v>2</v>
      </c>
      <c r="Q1047" s="2">
        <v>0</v>
      </c>
      <c r="R1047" s="2">
        <v>0</v>
      </c>
      <c r="S1047" s="2">
        <v>0</v>
      </c>
      <c r="T1047" s="2">
        <v>0</v>
      </c>
      <c r="Y1047" s="5"/>
      <c r="Z1047" s="6"/>
      <c r="AJ1047" s="5"/>
      <c r="AK1047" s="2">
        <f t="shared" si="274"/>
        <v>2</v>
      </c>
      <c r="AL1047" s="2">
        <v>2</v>
      </c>
      <c r="AM1047" s="2">
        <v>0</v>
      </c>
      <c r="AN1047" s="2">
        <v>0</v>
      </c>
      <c r="AO1047" s="2">
        <v>0</v>
      </c>
      <c r="AP1047" s="2">
        <v>0</v>
      </c>
      <c r="AQ1047" s="2">
        <f t="shared" si="290"/>
        <v>2</v>
      </c>
      <c r="AR1047" s="2">
        <f t="shared" si="291"/>
        <v>0</v>
      </c>
      <c r="AS1047" s="2">
        <f t="shared" si="292"/>
        <v>0</v>
      </c>
      <c r="AV1047" s="6">
        <f t="shared" si="278"/>
        <v>0</v>
      </c>
      <c r="AW1047" s="2">
        <v>0</v>
      </c>
      <c r="AX1047" s="2">
        <v>0</v>
      </c>
      <c r="AY1047" s="2">
        <v>0</v>
      </c>
      <c r="AZ1047" s="2">
        <v>0</v>
      </c>
      <c r="BA1047" s="2">
        <v>0</v>
      </c>
      <c r="BB1047" s="2">
        <f t="shared" si="279"/>
        <v>0</v>
      </c>
      <c r="BC1047" s="2">
        <f t="shared" si="280"/>
        <v>0</v>
      </c>
      <c r="BD1047" s="2">
        <f t="shared" si="281"/>
        <v>0</v>
      </c>
      <c r="BF1047" s="5"/>
    </row>
    <row r="1048" spans="7:58" x14ac:dyDescent="0.35">
      <c r="G1048" s="79" t="s">
        <v>3</v>
      </c>
      <c r="H1048" s="82" t="s">
        <v>168</v>
      </c>
      <c r="I1048" s="89" t="s">
        <v>169</v>
      </c>
      <c r="J1048" s="89" t="s">
        <v>169</v>
      </c>
      <c r="K1048" s="89" t="s">
        <v>169</v>
      </c>
      <c r="L1048" s="89" t="s">
        <v>169</v>
      </c>
      <c r="M1048" s="2" t="s">
        <v>76</v>
      </c>
      <c r="N1048" s="2">
        <v>27</v>
      </c>
      <c r="O1048" s="6"/>
      <c r="P1048" s="2">
        <v>2</v>
      </c>
      <c r="Q1048" s="2">
        <v>0</v>
      </c>
      <c r="R1048" s="2">
        <v>0</v>
      </c>
      <c r="S1048" s="2">
        <v>0</v>
      </c>
      <c r="T1048" s="2">
        <v>0</v>
      </c>
      <c r="Y1048" s="5"/>
      <c r="Z1048" s="6"/>
      <c r="AJ1048" s="5"/>
      <c r="AK1048" s="2">
        <f t="shared" si="274"/>
        <v>2</v>
      </c>
      <c r="AL1048" s="2">
        <v>2</v>
      </c>
      <c r="AM1048" s="2">
        <v>0</v>
      </c>
      <c r="AN1048" s="2">
        <v>0</v>
      </c>
      <c r="AO1048" s="2">
        <v>0</v>
      </c>
      <c r="AP1048" s="2">
        <v>0</v>
      </c>
      <c r="AQ1048" s="2">
        <f t="shared" si="290"/>
        <v>2</v>
      </c>
      <c r="AR1048" s="2">
        <f t="shared" si="291"/>
        <v>0</v>
      </c>
      <c r="AS1048" s="2">
        <f t="shared" si="292"/>
        <v>0</v>
      </c>
      <c r="AV1048" s="6">
        <f t="shared" si="278"/>
        <v>0</v>
      </c>
      <c r="AW1048" s="2">
        <v>0</v>
      </c>
      <c r="AX1048" s="2">
        <v>0</v>
      </c>
      <c r="AY1048" s="2">
        <v>0</v>
      </c>
      <c r="AZ1048" s="2">
        <v>0</v>
      </c>
      <c r="BA1048" s="2">
        <v>0</v>
      </c>
      <c r="BB1048" s="2">
        <f t="shared" si="279"/>
        <v>0</v>
      </c>
      <c r="BC1048" s="2">
        <f t="shared" si="280"/>
        <v>0</v>
      </c>
      <c r="BD1048" s="2">
        <f t="shared" si="281"/>
        <v>0</v>
      </c>
      <c r="BF1048" s="5"/>
    </row>
    <row r="1049" spans="7:58" x14ac:dyDescent="0.35">
      <c r="G1049" s="79" t="s">
        <v>3</v>
      </c>
      <c r="H1049" s="82" t="s">
        <v>168</v>
      </c>
      <c r="I1049" s="89" t="s">
        <v>169</v>
      </c>
      <c r="J1049" s="89" t="s">
        <v>169</v>
      </c>
      <c r="K1049" s="89" t="s">
        <v>169</v>
      </c>
      <c r="L1049" s="89" t="s">
        <v>169</v>
      </c>
      <c r="M1049" s="2" t="s">
        <v>76</v>
      </c>
      <c r="N1049" s="2">
        <v>28</v>
      </c>
      <c r="O1049" s="6"/>
      <c r="P1049" s="2">
        <v>2</v>
      </c>
      <c r="Q1049" s="2">
        <v>0</v>
      </c>
      <c r="R1049" s="2">
        <v>0</v>
      </c>
      <c r="S1049" s="2">
        <v>0</v>
      </c>
      <c r="T1049" s="2">
        <v>0</v>
      </c>
      <c r="Y1049" s="5"/>
      <c r="Z1049" s="6"/>
      <c r="AJ1049" s="5"/>
      <c r="AK1049" s="2">
        <f t="shared" si="274"/>
        <v>2</v>
      </c>
      <c r="AL1049" s="2">
        <v>2</v>
      </c>
      <c r="AM1049" s="2">
        <v>0</v>
      </c>
      <c r="AN1049" s="2">
        <v>0</v>
      </c>
      <c r="AO1049" s="2">
        <v>0</v>
      </c>
      <c r="AP1049" s="2">
        <v>0</v>
      </c>
      <c r="AQ1049" s="2">
        <f t="shared" si="290"/>
        <v>2</v>
      </c>
      <c r="AR1049" s="2">
        <f t="shared" si="291"/>
        <v>0</v>
      </c>
      <c r="AS1049" s="2">
        <f t="shared" si="292"/>
        <v>0</v>
      </c>
      <c r="AV1049" s="6">
        <f t="shared" si="278"/>
        <v>0</v>
      </c>
      <c r="AW1049" s="2">
        <v>0</v>
      </c>
      <c r="AX1049" s="2">
        <v>0</v>
      </c>
      <c r="AY1049" s="2">
        <v>0</v>
      </c>
      <c r="AZ1049" s="2">
        <v>0</v>
      </c>
      <c r="BA1049" s="2">
        <v>0</v>
      </c>
      <c r="BB1049" s="2">
        <f t="shared" si="279"/>
        <v>0</v>
      </c>
      <c r="BC1049" s="2">
        <f t="shared" si="280"/>
        <v>0</v>
      </c>
      <c r="BD1049" s="2">
        <f t="shared" si="281"/>
        <v>0</v>
      </c>
      <c r="BF1049" s="5"/>
    </row>
    <row r="1050" spans="7:58" x14ac:dyDescent="0.35">
      <c r="G1050" s="79" t="s">
        <v>3</v>
      </c>
      <c r="H1050" s="82" t="s">
        <v>168</v>
      </c>
      <c r="I1050" s="89" t="s">
        <v>169</v>
      </c>
      <c r="J1050" s="89" t="s">
        <v>169</v>
      </c>
      <c r="K1050" s="89" t="s">
        <v>169</v>
      </c>
      <c r="L1050" s="89" t="s">
        <v>169</v>
      </c>
      <c r="M1050" s="2" t="s">
        <v>76</v>
      </c>
      <c r="N1050" s="2">
        <v>29</v>
      </c>
      <c r="O1050" s="6"/>
      <c r="P1050" s="2">
        <v>1</v>
      </c>
      <c r="Q1050" s="2">
        <v>1</v>
      </c>
      <c r="R1050" s="2">
        <v>0</v>
      </c>
      <c r="S1050" s="2">
        <v>0</v>
      </c>
      <c r="T1050" s="2">
        <v>0</v>
      </c>
      <c r="Y1050" s="5"/>
      <c r="Z1050" s="6"/>
      <c r="AJ1050" s="5"/>
      <c r="AK1050" s="2">
        <f t="shared" si="274"/>
        <v>2</v>
      </c>
      <c r="AL1050" s="2">
        <v>1</v>
      </c>
      <c r="AM1050" s="2">
        <v>1</v>
      </c>
      <c r="AN1050" s="2">
        <v>0</v>
      </c>
      <c r="AO1050" s="2">
        <v>0</v>
      </c>
      <c r="AP1050" s="2">
        <v>0</v>
      </c>
      <c r="AQ1050" s="2">
        <f t="shared" si="290"/>
        <v>2</v>
      </c>
      <c r="AR1050" s="2">
        <f t="shared" si="291"/>
        <v>0</v>
      </c>
      <c r="AS1050" s="2">
        <f t="shared" si="292"/>
        <v>0</v>
      </c>
      <c r="AV1050" s="6">
        <f t="shared" si="278"/>
        <v>0</v>
      </c>
      <c r="AW1050" s="2">
        <v>0</v>
      </c>
      <c r="AX1050" s="2">
        <v>0</v>
      </c>
      <c r="AY1050" s="2">
        <v>0</v>
      </c>
      <c r="AZ1050" s="2">
        <v>0</v>
      </c>
      <c r="BA1050" s="2">
        <v>0</v>
      </c>
      <c r="BB1050" s="2">
        <f t="shared" si="279"/>
        <v>0</v>
      </c>
      <c r="BC1050" s="2">
        <f t="shared" si="280"/>
        <v>0</v>
      </c>
      <c r="BD1050" s="2">
        <f t="shared" si="281"/>
        <v>0</v>
      </c>
      <c r="BF1050" s="5"/>
    </row>
    <row r="1051" spans="7:58" x14ac:dyDescent="0.35">
      <c r="G1051" s="79" t="s">
        <v>3</v>
      </c>
      <c r="H1051" s="82" t="s">
        <v>168</v>
      </c>
      <c r="I1051" s="89" t="s">
        <v>169</v>
      </c>
      <c r="J1051" s="89" t="s">
        <v>169</v>
      </c>
      <c r="K1051" s="89" t="s">
        <v>169</v>
      </c>
      <c r="L1051" s="89" t="s">
        <v>169</v>
      </c>
      <c r="M1051" s="2" t="s">
        <v>76</v>
      </c>
      <c r="N1051" s="2">
        <v>30</v>
      </c>
      <c r="O1051" s="6"/>
      <c r="P1051" s="2">
        <v>1</v>
      </c>
      <c r="Q1051" s="2">
        <v>1</v>
      </c>
      <c r="R1051" s="2">
        <v>0</v>
      </c>
      <c r="S1051" s="2">
        <v>0</v>
      </c>
      <c r="T1051" s="2">
        <v>0</v>
      </c>
      <c r="Y1051" s="5"/>
      <c r="Z1051" s="6"/>
      <c r="AJ1051" s="5"/>
      <c r="AK1051" s="2">
        <f t="shared" si="274"/>
        <v>2</v>
      </c>
      <c r="AL1051" s="2">
        <v>1</v>
      </c>
      <c r="AM1051" s="2">
        <v>1</v>
      </c>
      <c r="AN1051" s="2">
        <v>0</v>
      </c>
      <c r="AO1051" s="2">
        <v>0</v>
      </c>
      <c r="AP1051" s="2">
        <v>0</v>
      </c>
      <c r="AQ1051" s="2">
        <f t="shared" si="290"/>
        <v>2</v>
      </c>
      <c r="AR1051" s="2">
        <f t="shared" si="291"/>
        <v>0</v>
      </c>
      <c r="AS1051" s="2">
        <f t="shared" si="292"/>
        <v>0</v>
      </c>
      <c r="AV1051" s="6">
        <f t="shared" si="278"/>
        <v>0</v>
      </c>
      <c r="AW1051" s="2">
        <v>0</v>
      </c>
      <c r="AX1051" s="2">
        <v>0</v>
      </c>
      <c r="AY1051" s="2">
        <v>0</v>
      </c>
      <c r="AZ1051" s="2">
        <v>0</v>
      </c>
      <c r="BA1051" s="2">
        <v>0</v>
      </c>
      <c r="BB1051" s="2">
        <f t="shared" si="279"/>
        <v>0</v>
      </c>
      <c r="BC1051" s="2">
        <f t="shared" si="280"/>
        <v>0</v>
      </c>
      <c r="BD1051" s="2">
        <f t="shared" si="281"/>
        <v>0</v>
      </c>
      <c r="BF1051" s="5"/>
    </row>
    <row r="1052" spans="7:58" x14ac:dyDescent="0.35">
      <c r="G1052" s="79" t="s">
        <v>3</v>
      </c>
      <c r="H1052" s="82" t="s">
        <v>108</v>
      </c>
      <c r="I1052" s="79" t="s">
        <v>167</v>
      </c>
      <c r="J1052" s="79" t="str">
        <f>IF('New GL Gauge'!$H$3&lt;2024,"Business and Strategy","Business and Strategy (Inc. Admin)")</f>
        <v>Business and Strategy (Inc. Admin)</v>
      </c>
      <c r="K1052" s="79" t="s">
        <v>132</v>
      </c>
      <c r="L1052" s="79" t="s">
        <v>132</v>
      </c>
      <c r="M1052" s="2" t="s">
        <v>3</v>
      </c>
      <c r="N1052" s="2">
        <v>1</v>
      </c>
      <c r="O1052" s="6">
        <f t="shared" ref="O1052:O1081" si="293">SUM(U1052:W1052)</f>
        <v>22</v>
      </c>
      <c r="P1052" s="2">
        <v>14</v>
      </c>
      <c r="Q1052" s="2">
        <v>5</v>
      </c>
      <c r="R1052" s="2">
        <v>2</v>
      </c>
      <c r="S1052" s="2">
        <v>1</v>
      </c>
      <c r="T1052" s="2">
        <v>0</v>
      </c>
      <c r="U1052" s="2">
        <f t="shared" ref="U1052:U1081" si="294">P1052+Q1052</f>
        <v>19</v>
      </c>
      <c r="V1052" s="2">
        <f t="shared" ref="V1052:V1081" si="295">R1052</f>
        <v>2</v>
      </c>
      <c r="W1052" s="2">
        <f t="shared" ref="W1052:W1081" si="296">S1052+T1052</f>
        <v>1</v>
      </c>
      <c r="X1052" s="2">
        <f>MAX(O1052:O1081)</f>
        <v>22</v>
      </c>
      <c r="Y1052" s="5">
        <v>23</v>
      </c>
      <c r="Z1052" s="6">
        <f t="shared" ref="Z1052:Z1081" si="297">SUM(AF1052:AH1052)</f>
        <v>34</v>
      </c>
      <c r="AA1052" s="2">
        <v>14</v>
      </c>
      <c r="AB1052" s="2">
        <v>13</v>
      </c>
      <c r="AC1052" s="2">
        <v>6</v>
      </c>
      <c r="AD1052" s="2">
        <v>1</v>
      </c>
      <c r="AE1052" s="2">
        <v>0</v>
      </c>
      <c r="AF1052" s="2">
        <f t="shared" ref="AF1052:AF1081" si="298">AA1052+AB1052</f>
        <v>27</v>
      </c>
      <c r="AG1052" s="2">
        <f t="shared" ref="AG1052:AG1081" si="299">AC1052</f>
        <v>6</v>
      </c>
      <c r="AH1052" s="2">
        <f t="shared" ref="AH1052:AH1081" si="300">AD1052+AE1052</f>
        <v>1</v>
      </c>
      <c r="AI1052" s="2">
        <f>MAX(Z1052:Z1081)</f>
        <v>34</v>
      </c>
      <c r="AJ1052" s="5">
        <v>28</v>
      </c>
      <c r="AK1052" s="2">
        <f t="shared" ref="AK1052:AK1081" si="301">SUM(AQ1052:AS1052)</f>
        <v>25</v>
      </c>
      <c r="AL1052" s="2">
        <v>9</v>
      </c>
      <c r="AM1052" s="2">
        <v>14</v>
      </c>
      <c r="AN1052" s="2">
        <v>2</v>
      </c>
      <c r="AO1052" s="2">
        <v>0</v>
      </c>
      <c r="AP1052" s="2">
        <v>0</v>
      </c>
      <c r="AQ1052" s="2">
        <f t="shared" ref="AQ1052:AQ1081" si="302">AL1052+AM1052</f>
        <v>23</v>
      </c>
      <c r="AR1052" s="2">
        <f t="shared" ref="AR1052:AR1081" si="303">AN1052</f>
        <v>2</v>
      </c>
      <c r="AS1052" s="2">
        <f t="shared" ref="AS1052:AS1081" si="304">AO1052+AP1052</f>
        <v>0</v>
      </c>
      <c r="AT1052" s="2">
        <f>ROUND(SUM(AK1052:AK1081)/30,0)</f>
        <v>25</v>
      </c>
      <c r="AU1052" s="2">
        <v>25</v>
      </c>
      <c r="AV1052" s="6">
        <f t="shared" si="278"/>
        <v>33</v>
      </c>
      <c r="AW1052" s="2">
        <v>16</v>
      </c>
      <c r="AX1052" s="2">
        <v>10</v>
      </c>
      <c r="AY1052" s="2">
        <v>7</v>
      </c>
      <c r="AZ1052" s="2">
        <v>0</v>
      </c>
      <c r="BA1052" s="2">
        <v>0</v>
      </c>
      <c r="BB1052" s="2">
        <f t="shared" si="279"/>
        <v>26</v>
      </c>
      <c r="BC1052" s="2">
        <f t="shared" si="280"/>
        <v>7</v>
      </c>
      <c r="BD1052" s="2">
        <f t="shared" si="281"/>
        <v>0</v>
      </c>
      <c r="BE1052" s="2">
        <f>ROUND(SUM(AV1052:AV1081)/30,0)</f>
        <v>33</v>
      </c>
      <c r="BF1052" s="5">
        <v>35</v>
      </c>
    </row>
    <row r="1053" spans="7:58" x14ac:dyDescent="0.35">
      <c r="G1053" s="79" t="s">
        <v>3</v>
      </c>
      <c r="H1053" s="82" t="s">
        <v>108</v>
      </c>
      <c r="I1053" s="79" t="s">
        <v>167</v>
      </c>
      <c r="J1053" s="79" t="str">
        <f>IF('New GL Gauge'!$H$3&lt;2024,"Business and Strategy","Business and Strategy (Inc. Admin)")</f>
        <v>Business and Strategy (Inc. Admin)</v>
      </c>
      <c r="K1053" s="79" t="s">
        <v>132</v>
      </c>
      <c r="L1053" s="79" t="s">
        <v>132</v>
      </c>
      <c r="M1053" s="2" t="s">
        <v>3</v>
      </c>
      <c r="N1053" s="2">
        <v>2</v>
      </c>
      <c r="O1053" s="6">
        <f t="shared" si="293"/>
        <v>22</v>
      </c>
      <c r="P1053" s="2">
        <v>8</v>
      </c>
      <c r="Q1053" s="2">
        <v>10</v>
      </c>
      <c r="R1053" s="2">
        <v>4</v>
      </c>
      <c r="S1053" s="2">
        <v>0</v>
      </c>
      <c r="T1053" s="2">
        <v>0</v>
      </c>
      <c r="U1053" s="2">
        <f t="shared" si="294"/>
        <v>18</v>
      </c>
      <c r="V1053" s="2">
        <f t="shared" si="295"/>
        <v>4</v>
      </c>
      <c r="W1053" s="2">
        <f t="shared" si="296"/>
        <v>0</v>
      </c>
      <c r="Y1053" s="5"/>
      <c r="Z1053" s="6">
        <f t="shared" si="297"/>
        <v>34</v>
      </c>
      <c r="AA1053" s="2">
        <v>13</v>
      </c>
      <c r="AB1053" s="2">
        <v>8</v>
      </c>
      <c r="AC1053" s="2">
        <v>10</v>
      </c>
      <c r="AD1053" s="2">
        <v>3</v>
      </c>
      <c r="AE1053" s="2">
        <v>0</v>
      </c>
      <c r="AF1053" s="2">
        <f t="shared" si="298"/>
        <v>21</v>
      </c>
      <c r="AG1053" s="2">
        <f t="shared" si="299"/>
        <v>10</v>
      </c>
      <c r="AH1053" s="2">
        <f t="shared" si="300"/>
        <v>3</v>
      </c>
      <c r="AJ1053" s="5"/>
      <c r="AK1053" s="2">
        <f t="shared" si="301"/>
        <v>25</v>
      </c>
      <c r="AL1053" s="2">
        <v>12</v>
      </c>
      <c r="AM1053" s="2">
        <v>7</v>
      </c>
      <c r="AN1053" s="2">
        <v>5</v>
      </c>
      <c r="AO1053" s="2">
        <v>1</v>
      </c>
      <c r="AP1053" s="2">
        <v>0</v>
      </c>
      <c r="AQ1053" s="2">
        <f t="shared" si="302"/>
        <v>19</v>
      </c>
      <c r="AR1053" s="2">
        <f t="shared" si="303"/>
        <v>5</v>
      </c>
      <c r="AS1053" s="2">
        <f t="shared" si="304"/>
        <v>1</v>
      </c>
      <c r="AV1053" s="6">
        <f t="shared" si="278"/>
        <v>33</v>
      </c>
      <c r="AW1053" s="2">
        <v>13</v>
      </c>
      <c r="AX1053" s="2">
        <v>11</v>
      </c>
      <c r="AY1053" s="2">
        <v>8</v>
      </c>
      <c r="AZ1053" s="2">
        <v>1</v>
      </c>
      <c r="BA1053" s="2">
        <v>0</v>
      </c>
      <c r="BB1053" s="2">
        <f t="shared" si="279"/>
        <v>24</v>
      </c>
      <c r="BC1053" s="2">
        <f t="shared" si="280"/>
        <v>8</v>
      </c>
      <c r="BD1053" s="2">
        <f t="shared" si="281"/>
        <v>1</v>
      </c>
      <c r="BF1053" s="5"/>
    </row>
    <row r="1054" spans="7:58" x14ac:dyDescent="0.35">
      <c r="G1054" s="79" t="s">
        <v>3</v>
      </c>
      <c r="H1054" s="82" t="s">
        <v>108</v>
      </c>
      <c r="I1054" s="79" t="s">
        <v>167</v>
      </c>
      <c r="J1054" s="79" t="str">
        <f>IF('New GL Gauge'!$H$3&lt;2024,"Business and Strategy","Business and Strategy (Inc. Admin)")</f>
        <v>Business and Strategy (Inc. Admin)</v>
      </c>
      <c r="K1054" s="79" t="s">
        <v>132</v>
      </c>
      <c r="L1054" s="79" t="s">
        <v>132</v>
      </c>
      <c r="M1054" s="2" t="s">
        <v>3</v>
      </c>
      <c r="N1054" s="2">
        <v>3</v>
      </c>
      <c r="O1054" s="6">
        <f t="shared" si="293"/>
        <v>22</v>
      </c>
      <c r="P1054" s="2">
        <v>15</v>
      </c>
      <c r="Q1054" s="2">
        <v>5</v>
      </c>
      <c r="R1054" s="2">
        <v>1</v>
      </c>
      <c r="S1054" s="2">
        <v>1</v>
      </c>
      <c r="T1054" s="2">
        <v>0</v>
      </c>
      <c r="U1054" s="2">
        <f t="shared" si="294"/>
        <v>20</v>
      </c>
      <c r="V1054" s="2">
        <f t="shared" si="295"/>
        <v>1</v>
      </c>
      <c r="W1054" s="2">
        <f t="shared" si="296"/>
        <v>1</v>
      </c>
      <c r="Y1054" s="5"/>
      <c r="Z1054" s="6">
        <f t="shared" si="297"/>
        <v>34</v>
      </c>
      <c r="AA1054" s="2">
        <v>14</v>
      </c>
      <c r="AB1054" s="2">
        <v>14</v>
      </c>
      <c r="AC1054" s="2">
        <v>4</v>
      </c>
      <c r="AD1054" s="2">
        <v>2</v>
      </c>
      <c r="AE1054" s="2">
        <v>0</v>
      </c>
      <c r="AF1054" s="2">
        <f t="shared" si="298"/>
        <v>28</v>
      </c>
      <c r="AG1054" s="2">
        <f t="shared" si="299"/>
        <v>4</v>
      </c>
      <c r="AH1054" s="2">
        <f t="shared" si="300"/>
        <v>2</v>
      </c>
      <c r="AJ1054" s="5"/>
      <c r="AK1054" s="2">
        <f t="shared" si="301"/>
        <v>25</v>
      </c>
      <c r="AL1054" s="2">
        <v>9</v>
      </c>
      <c r="AM1054" s="2">
        <v>11</v>
      </c>
      <c r="AN1054" s="2">
        <v>4</v>
      </c>
      <c r="AO1054" s="2">
        <v>0</v>
      </c>
      <c r="AP1054" s="2">
        <v>1</v>
      </c>
      <c r="AQ1054" s="2">
        <f t="shared" si="302"/>
        <v>20</v>
      </c>
      <c r="AR1054" s="2">
        <f t="shared" si="303"/>
        <v>4</v>
      </c>
      <c r="AS1054" s="2">
        <f t="shared" si="304"/>
        <v>1</v>
      </c>
      <c r="AV1054" s="6">
        <f t="shared" si="278"/>
        <v>33</v>
      </c>
      <c r="AW1054" s="2">
        <v>15</v>
      </c>
      <c r="AX1054" s="2">
        <v>15</v>
      </c>
      <c r="AY1054" s="2">
        <v>3</v>
      </c>
      <c r="AZ1054" s="2">
        <v>0</v>
      </c>
      <c r="BA1054" s="2">
        <v>0</v>
      </c>
      <c r="BB1054" s="2">
        <f t="shared" si="279"/>
        <v>30</v>
      </c>
      <c r="BC1054" s="2">
        <f t="shared" si="280"/>
        <v>3</v>
      </c>
      <c r="BD1054" s="2">
        <f t="shared" si="281"/>
        <v>0</v>
      </c>
      <c r="BF1054" s="5"/>
    </row>
    <row r="1055" spans="7:58" x14ac:dyDescent="0.35">
      <c r="G1055" s="79" t="s">
        <v>3</v>
      </c>
      <c r="H1055" s="82" t="s">
        <v>108</v>
      </c>
      <c r="I1055" s="79" t="s">
        <v>167</v>
      </c>
      <c r="J1055" s="79" t="str">
        <f>IF('New GL Gauge'!$H$3&lt;2024,"Business and Strategy","Business and Strategy (Inc. Admin)")</f>
        <v>Business and Strategy (Inc. Admin)</v>
      </c>
      <c r="K1055" s="79" t="s">
        <v>132</v>
      </c>
      <c r="L1055" s="79" t="s">
        <v>132</v>
      </c>
      <c r="M1055" s="2" t="s">
        <v>3</v>
      </c>
      <c r="N1055" s="2">
        <v>4</v>
      </c>
      <c r="O1055" s="6">
        <f t="shared" si="293"/>
        <v>22</v>
      </c>
      <c r="P1055" s="2">
        <v>13</v>
      </c>
      <c r="Q1055" s="2">
        <v>7</v>
      </c>
      <c r="R1055" s="2">
        <v>2</v>
      </c>
      <c r="S1055" s="2">
        <v>0</v>
      </c>
      <c r="T1055" s="2">
        <v>0</v>
      </c>
      <c r="U1055" s="2">
        <f t="shared" si="294"/>
        <v>20</v>
      </c>
      <c r="V1055" s="2">
        <f t="shared" si="295"/>
        <v>2</v>
      </c>
      <c r="W1055" s="2">
        <f t="shared" si="296"/>
        <v>0</v>
      </c>
      <c r="Y1055" s="5"/>
      <c r="Z1055" s="6">
        <f t="shared" si="297"/>
        <v>34</v>
      </c>
      <c r="AA1055" s="2">
        <v>25</v>
      </c>
      <c r="AB1055" s="2">
        <v>7</v>
      </c>
      <c r="AC1055" s="2">
        <v>2</v>
      </c>
      <c r="AD1055" s="2">
        <v>0</v>
      </c>
      <c r="AE1055" s="2">
        <v>0</v>
      </c>
      <c r="AF1055" s="2">
        <f t="shared" si="298"/>
        <v>32</v>
      </c>
      <c r="AG1055" s="2">
        <f t="shared" si="299"/>
        <v>2</v>
      </c>
      <c r="AH1055" s="2">
        <f t="shared" si="300"/>
        <v>0</v>
      </c>
      <c r="AJ1055" s="5"/>
      <c r="AK1055" s="2">
        <f t="shared" si="301"/>
        <v>25</v>
      </c>
      <c r="AL1055" s="2">
        <v>18</v>
      </c>
      <c r="AM1055" s="2">
        <v>4</v>
      </c>
      <c r="AN1055" s="2">
        <v>3</v>
      </c>
      <c r="AO1055" s="2">
        <v>0</v>
      </c>
      <c r="AP1055" s="2">
        <v>0</v>
      </c>
      <c r="AQ1055" s="2">
        <f t="shared" si="302"/>
        <v>22</v>
      </c>
      <c r="AR1055" s="2">
        <f t="shared" si="303"/>
        <v>3</v>
      </c>
      <c r="AS1055" s="2">
        <f t="shared" si="304"/>
        <v>0</v>
      </c>
      <c r="AV1055" s="6">
        <f t="shared" si="278"/>
        <v>33</v>
      </c>
      <c r="AW1055" s="2">
        <v>19</v>
      </c>
      <c r="AX1055" s="2">
        <v>13</v>
      </c>
      <c r="AY1055" s="2">
        <v>1</v>
      </c>
      <c r="AZ1055" s="2">
        <v>0</v>
      </c>
      <c r="BA1055" s="2">
        <v>0</v>
      </c>
      <c r="BB1055" s="2">
        <f t="shared" si="279"/>
        <v>32</v>
      </c>
      <c r="BC1055" s="2">
        <f t="shared" si="280"/>
        <v>1</v>
      </c>
      <c r="BD1055" s="2">
        <f t="shared" si="281"/>
        <v>0</v>
      </c>
      <c r="BF1055" s="5"/>
    </row>
    <row r="1056" spans="7:58" x14ac:dyDescent="0.35">
      <c r="G1056" s="79" t="s">
        <v>3</v>
      </c>
      <c r="H1056" s="82" t="s">
        <v>108</v>
      </c>
      <c r="I1056" s="79" t="s">
        <v>167</v>
      </c>
      <c r="J1056" s="79" t="str">
        <f>IF('New GL Gauge'!$H$3&lt;2024,"Business and Strategy","Business and Strategy (Inc. Admin)")</f>
        <v>Business and Strategy (Inc. Admin)</v>
      </c>
      <c r="K1056" s="79" t="s">
        <v>132</v>
      </c>
      <c r="L1056" s="79" t="s">
        <v>132</v>
      </c>
      <c r="M1056" s="2" t="s">
        <v>3</v>
      </c>
      <c r="N1056" s="2">
        <v>5</v>
      </c>
      <c r="O1056" s="6">
        <f t="shared" si="293"/>
        <v>22</v>
      </c>
      <c r="P1056" s="2">
        <v>10</v>
      </c>
      <c r="Q1056" s="2">
        <v>11</v>
      </c>
      <c r="R1056" s="2">
        <v>1</v>
      </c>
      <c r="S1056" s="2">
        <v>0</v>
      </c>
      <c r="T1056" s="2">
        <v>0</v>
      </c>
      <c r="U1056" s="2">
        <f t="shared" si="294"/>
        <v>21</v>
      </c>
      <c r="V1056" s="2">
        <f t="shared" si="295"/>
        <v>1</v>
      </c>
      <c r="W1056" s="2">
        <f t="shared" si="296"/>
        <v>0</v>
      </c>
      <c r="Y1056" s="5"/>
      <c r="Z1056" s="6">
        <f t="shared" si="297"/>
        <v>34</v>
      </c>
      <c r="AA1056" s="2">
        <v>11</v>
      </c>
      <c r="AB1056" s="2">
        <v>11</v>
      </c>
      <c r="AC1056" s="2">
        <v>11</v>
      </c>
      <c r="AD1056" s="2">
        <v>1</v>
      </c>
      <c r="AE1056" s="2">
        <v>0</v>
      </c>
      <c r="AF1056" s="2">
        <f t="shared" si="298"/>
        <v>22</v>
      </c>
      <c r="AG1056" s="2">
        <f t="shared" si="299"/>
        <v>11</v>
      </c>
      <c r="AH1056" s="2">
        <f t="shared" si="300"/>
        <v>1</v>
      </c>
      <c r="AJ1056" s="5"/>
      <c r="AK1056" s="2">
        <f t="shared" si="301"/>
        <v>25</v>
      </c>
      <c r="AL1056" s="2">
        <v>13</v>
      </c>
      <c r="AM1056" s="2">
        <v>5</v>
      </c>
      <c r="AN1056" s="2">
        <v>6</v>
      </c>
      <c r="AO1056" s="2">
        <v>0</v>
      </c>
      <c r="AP1056" s="2">
        <v>1</v>
      </c>
      <c r="AQ1056" s="2">
        <f t="shared" si="302"/>
        <v>18</v>
      </c>
      <c r="AR1056" s="2">
        <f t="shared" si="303"/>
        <v>6</v>
      </c>
      <c r="AS1056" s="2">
        <f t="shared" si="304"/>
        <v>1</v>
      </c>
      <c r="AV1056" s="6">
        <f t="shared" ref="AV1056:AV1119" si="305">SUM(BB1056:BD1056)</f>
        <v>33</v>
      </c>
      <c r="AW1056" s="2">
        <v>17</v>
      </c>
      <c r="AX1056" s="2">
        <v>11</v>
      </c>
      <c r="AY1056" s="2">
        <v>5</v>
      </c>
      <c r="AZ1056" s="2">
        <v>0</v>
      </c>
      <c r="BA1056" s="2">
        <v>0</v>
      </c>
      <c r="BB1056" s="2">
        <f t="shared" ref="BB1056:BB1119" si="306">AW1056+AX1056</f>
        <v>28</v>
      </c>
      <c r="BC1056" s="2">
        <f t="shared" ref="BC1056:BC1119" si="307">AY1056</f>
        <v>5</v>
      </c>
      <c r="BD1056" s="2">
        <f t="shared" ref="BD1056:BD1119" si="308">AZ1056+BA1056</f>
        <v>0</v>
      </c>
      <c r="BF1056" s="5"/>
    </row>
    <row r="1057" spans="7:58" x14ac:dyDescent="0.35">
      <c r="G1057" s="79" t="s">
        <v>3</v>
      </c>
      <c r="H1057" s="82" t="s">
        <v>108</v>
      </c>
      <c r="I1057" s="79" t="s">
        <v>167</v>
      </c>
      <c r="J1057" s="79" t="str">
        <f>IF('New GL Gauge'!$H$3&lt;2024,"Business and Strategy","Business and Strategy (Inc. Admin)")</f>
        <v>Business and Strategy (Inc. Admin)</v>
      </c>
      <c r="K1057" s="79" t="s">
        <v>132</v>
      </c>
      <c r="L1057" s="79" t="s">
        <v>132</v>
      </c>
      <c r="M1057" s="2" t="s">
        <v>3</v>
      </c>
      <c r="N1057" s="2">
        <v>6</v>
      </c>
      <c r="O1057" s="6">
        <f t="shared" si="293"/>
        <v>22</v>
      </c>
      <c r="P1057" s="2">
        <v>8</v>
      </c>
      <c r="Q1057" s="2">
        <v>10</v>
      </c>
      <c r="R1057" s="2">
        <v>4</v>
      </c>
      <c r="S1057" s="2">
        <v>0</v>
      </c>
      <c r="T1057" s="2">
        <v>0</v>
      </c>
      <c r="U1057" s="2">
        <f t="shared" si="294"/>
        <v>18</v>
      </c>
      <c r="V1057" s="2">
        <f t="shared" si="295"/>
        <v>4</v>
      </c>
      <c r="W1057" s="2">
        <f t="shared" si="296"/>
        <v>0</v>
      </c>
      <c r="Y1057" s="5"/>
      <c r="Z1057" s="6">
        <f t="shared" si="297"/>
        <v>34</v>
      </c>
      <c r="AA1057" s="2">
        <v>10</v>
      </c>
      <c r="AB1057" s="2">
        <v>8</v>
      </c>
      <c r="AC1057" s="2">
        <v>13</v>
      </c>
      <c r="AD1057" s="2">
        <v>1</v>
      </c>
      <c r="AE1057" s="2">
        <v>2</v>
      </c>
      <c r="AF1057" s="2">
        <f t="shared" si="298"/>
        <v>18</v>
      </c>
      <c r="AG1057" s="2">
        <f t="shared" si="299"/>
        <v>13</v>
      </c>
      <c r="AH1057" s="2">
        <f t="shared" si="300"/>
        <v>3</v>
      </c>
      <c r="AJ1057" s="5"/>
      <c r="AK1057" s="2">
        <f t="shared" si="301"/>
        <v>25</v>
      </c>
      <c r="AL1057" s="2">
        <v>11</v>
      </c>
      <c r="AM1057" s="2">
        <v>5</v>
      </c>
      <c r="AN1057" s="2">
        <v>7</v>
      </c>
      <c r="AO1057" s="2">
        <v>1</v>
      </c>
      <c r="AP1057" s="2">
        <v>1</v>
      </c>
      <c r="AQ1057" s="2">
        <f t="shared" si="302"/>
        <v>16</v>
      </c>
      <c r="AR1057" s="2">
        <f t="shared" si="303"/>
        <v>7</v>
      </c>
      <c r="AS1057" s="2">
        <f t="shared" si="304"/>
        <v>2</v>
      </c>
      <c r="AV1057" s="6">
        <f t="shared" si="305"/>
        <v>33</v>
      </c>
      <c r="AW1057" s="2">
        <v>16</v>
      </c>
      <c r="AX1057" s="2">
        <v>6</v>
      </c>
      <c r="AY1057" s="2">
        <v>9</v>
      </c>
      <c r="AZ1057" s="2">
        <v>2</v>
      </c>
      <c r="BA1057" s="2">
        <v>0</v>
      </c>
      <c r="BB1057" s="2">
        <f t="shared" si="306"/>
        <v>22</v>
      </c>
      <c r="BC1057" s="2">
        <f t="shared" si="307"/>
        <v>9</v>
      </c>
      <c r="BD1057" s="2">
        <f t="shared" si="308"/>
        <v>2</v>
      </c>
      <c r="BF1057" s="5"/>
    </row>
    <row r="1058" spans="7:58" x14ac:dyDescent="0.35">
      <c r="G1058" s="79" t="s">
        <v>3</v>
      </c>
      <c r="H1058" s="82" t="s">
        <v>108</v>
      </c>
      <c r="I1058" s="79" t="s">
        <v>167</v>
      </c>
      <c r="J1058" s="79" t="str">
        <f>IF('New GL Gauge'!$H$3&lt;2024,"Business and Strategy","Business and Strategy (Inc. Admin)")</f>
        <v>Business and Strategy (Inc. Admin)</v>
      </c>
      <c r="K1058" s="79" t="s">
        <v>132</v>
      </c>
      <c r="L1058" s="79" t="s">
        <v>132</v>
      </c>
      <c r="M1058" s="2" t="s">
        <v>3</v>
      </c>
      <c r="N1058" s="2">
        <v>7</v>
      </c>
      <c r="O1058" s="6">
        <f t="shared" si="293"/>
        <v>22</v>
      </c>
      <c r="P1058" s="2">
        <v>11</v>
      </c>
      <c r="Q1058" s="2">
        <v>6</v>
      </c>
      <c r="R1058" s="2">
        <v>5</v>
      </c>
      <c r="S1058" s="2">
        <v>0</v>
      </c>
      <c r="T1058" s="2">
        <v>0</v>
      </c>
      <c r="U1058" s="2">
        <f t="shared" si="294"/>
        <v>17</v>
      </c>
      <c r="V1058" s="2">
        <f t="shared" si="295"/>
        <v>5</v>
      </c>
      <c r="W1058" s="2">
        <f t="shared" si="296"/>
        <v>0</v>
      </c>
      <c r="Y1058" s="5"/>
      <c r="Z1058" s="6">
        <f t="shared" si="297"/>
        <v>34</v>
      </c>
      <c r="AA1058" s="2">
        <v>18</v>
      </c>
      <c r="AB1058" s="2">
        <v>5</v>
      </c>
      <c r="AC1058" s="2">
        <v>3</v>
      </c>
      <c r="AD1058" s="2">
        <v>4</v>
      </c>
      <c r="AE1058" s="2">
        <v>4</v>
      </c>
      <c r="AF1058" s="2">
        <f t="shared" si="298"/>
        <v>23</v>
      </c>
      <c r="AG1058" s="2">
        <f t="shared" si="299"/>
        <v>3</v>
      </c>
      <c r="AH1058" s="2">
        <f t="shared" si="300"/>
        <v>8</v>
      </c>
      <c r="AJ1058" s="5"/>
      <c r="AK1058" s="2">
        <f t="shared" si="301"/>
        <v>25</v>
      </c>
      <c r="AL1058" s="2">
        <v>15</v>
      </c>
      <c r="AM1058" s="2">
        <v>3</v>
      </c>
      <c r="AN1058" s="2">
        <v>5</v>
      </c>
      <c r="AO1058" s="2">
        <v>1</v>
      </c>
      <c r="AP1058" s="2">
        <v>1</v>
      </c>
      <c r="AQ1058" s="2">
        <f t="shared" si="302"/>
        <v>18</v>
      </c>
      <c r="AR1058" s="2">
        <f t="shared" si="303"/>
        <v>5</v>
      </c>
      <c r="AS1058" s="2">
        <f t="shared" si="304"/>
        <v>2</v>
      </c>
      <c r="AV1058" s="6">
        <f t="shared" si="305"/>
        <v>33</v>
      </c>
      <c r="AW1058" s="2">
        <v>20</v>
      </c>
      <c r="AX1058" s="2">
        <v>6</v>
      </c>
      <c r="AY1058" s="2">
        <v>6</v>
      </c>
      <c r="AZ1058" s="2">
        <v>0</v>
      </c>
      <c r="BA1058" s="2">
        <v>1</v>
      </c>
      <c r="BB1058" s="2">
        <f t="shared" si="306"/>
        <v>26</v>
      </c>
      <c r="BC1058" s="2">
        <f t="shared" si="307"/>
        <v>6</v>
      </c>
      <c r="BD1058" s="2">
        <f t="shared" si="308"/>
        <v>1</v>
      </c>
      <c r="BF1058" s="5"/>
    </row>
    <row r="1059" spans="7:58" x14ac:dyDescent="0.35">
      <c r="G1059" s="79" t="s">
        <v>3</v>
      </c>
      <c r="H1059" s="82" t="s">
        <v>108</v>
      </c>
      <c r="I1059" s="79" t="s">
        <v>167</v>
      </c>
      <c r="J1059" s="79" t="str">
        <f>IF('New GL Gauge'!$H$3&lt;2024,"Business and Strategy","Business and Strategy (Inc. Admin)")</f>
        <v>Business and Strategy (Inc. Admin)</v>
      </c>
      <c r="K1059" s="79" t="s">
        <v>132</v>
      </c>
      <c r="L1059" s="79" t="s">
        <v>132</v>
      </c>
      <c r="M1059" s="2" t="s">
        <v>3</v>
      </c>
      <c r="N1059" s="2">
        <v>8</v>
      </c>
      <c r="O1059" s="6">
        <f t="shared" si="293"/>
        <v>22</v>
      </c>
      <c r="P1059" s="2">
        <v>11</v>
      </c>
      <c r="Q1059" s="2">
        <v>6</v>
      </c>
      <c r="R1059" s="2">
        <v>3</v>
      </c>
      <c r="S1059" s="2">
        <v>1</v>
      </c>
      <c r="T1059" s="2">
        <v>1</v>
      </c>
      <c r="U1059" s="2">
        <f t="shared" si="294"/>
        <v>17</v>
      </c>
      <c r="V1059" s="2">
        <f t="shared" si="295"/>
        <v>3</v>
      </c>
      <c r="W1059" s="2">
        <f t="shared" si="296"/>
        <v>2</v>
      </c>
      <c r="Y1059" s="5"/>
      <c r="Z1059" s="6">
        <f t="shared" si="297"/>
        <v>34</v>
      </c>
      <c r="AA1059" s="2">
        <v>13</v>
      </c>
      <c r="AB1059" s="2">
        <v>8</v>
      </c>
      <c r="AC1059" s="2">
        <v>8</v>
      </c>
      <c r="AD1059" s="2">
        <v>2</v>
      </c>
      <c r="AE1059" s="2">
        <v>3</v>
      </c>
      <c r="AF1059" s="2">
        <f t="shared" si="298"/>
        <v>21</v>
      </c>
      <c r="AG1059" s="2">
        <f t="shared" si="299"/>
        <v>8</v>
      </c>
      <c r="AH1059" s="2">
        <f t="shared" si="300"/>
        <v>5</v>
      </c>
      <c r="AJ1059" s="5"/>
      <c r="AK1059" s="2">
        <f t="shared" si="301"/>
        <v>25</v>
      </c>
      <c r="AL1059" s="2">
        <v>13</v>
      </c>
      <c r="AM1059" s="2">
        <v>7</v>
      </c>
      <c r="AN1059" s="2">
        <v>4</v>
      </c>
      <c r="AO1059" s="2">
        <v>1</v>
      </c>
      <c r="AP1059" s="2">
        <v>0</v>
      </c>
      <c r="AQ1059" s="2">
        <f t="shared" si="302"/>
        <v>20</v>
      </c>
      <c r="AR1059" s="2">
        <f t="shared" si="303"/>
        <v>4</v>
      </c>
      <c r="AS1059" s="2">
        <f t="shared" si="304"/>
        <v>1</v>
      </c>
      <c r="AV1059" s="6">
        <f t="shared" si="305"/>
        <v>33</v>
      </c>
      <c r="AW1059" s="2">
        <v>12</v>
      </c>
      <c r="AX1059" s="2">
        <v>11</v>
      </c>
      <c r="AY1059" s="2">
        <v>8</v>
      </c>
      <c r="AZ1059" s="2">
        <v>2</v>
      </c>
      <c r="BA1059" s="2">
        <v>0</v>
      </c>
      <c r="BB1059" s="2">
        <f t="shared" si="306"/>
        <v>23</v>
      </c>
      <c r="BC1059" s="2">
        <f t="shared" si="307"/>
        <v>8</v>
      </c>
      <c r="BD1059" s="2">
        <f t="shared" si="308"/>
        <v>2</v>
      </c>
      <c r="BF1059" s="5"/>
    </row>
    <row r="1060" spans="7:58" x14ac:dyDescent="0.35">
      <c r="G1060" s="79" t="s">
        <v>3</v>
      </c>
      <c r="H1060" s="82" t="s">
        <v>108</v>
      </c>
      <c r="I1060" s="79" t="s">
        <v>167</v>
      </c>
      <c r="J1060" s="79" t="str">
        <f>IF('New GL Gauge'!$H$3&lt;2024,"Business and Strategy","Business and Strategy (Inc. Admin)")</f>
        <v>Business and Strategy (Inc. Admin)</v>
      </c>
      <c r="K1060" s="79" t="s">
        <v>132</v>
      </c>
      <c r="L1060" s="79" t="s">
        <v>132</v>
      </c>
      <c r="M1060" s="2" t="s">
        <v>3</v>
      </c>
      <c r="N1060" s="2">
        <v>9</v>
      </c>
      <c r="O1060" s="6">
        <f t="shared" si="293"/>
        <v>22</v>
      </c>
      <c r="P1060" s="2">
        <v>7</v>
      </c>
      <c r="Q1060" s="2">
        <v>4</v>
      </c>
      <c r="R1060" s="2">
        <v>8</v>
      </c>
      <c r="S1060" s="2">
        <v>2</v>
      </c>
      <c r="T1060" s="2">
        <v>1</v>
      </c>
      <c r="U1060" s="2">
        <f t="shared" si="294"/>
        <v>11</v>
      </c>
      <c r="V1060" s="2">
        <f t="shared" si="295"/>
        <v>8</v>
      </c>
      <c r="W1060" s="2">
        <f t="shared" si="296"/>
        <v>3</v>
      </c>
      <c r="Y1060" s="5"/>
      <c r="Z1060" s="6">
        <f t="shared" si="297"/>
        <v>34</v>
      </c>
      <c r="AA1060" s="2">
        <v>8</v>
      </c>
      <c r="AB1060" s="2">
        <v>9</v>
      </c>
      <c r="AC1060" s="2">
        <v>11</v>
      </c>
      <c r="AD1060" s="2">
        <v>3</v>
      </c>
      <c r="AE1060" s="2">
        <v>3</v>
      </c>
      <c r="AF1060" s="2">
        <f t="shared" si="298"/>
        <v>17</v>
      </c>
      <c r="AG1060" s="2">
        <f t="shared" si="299"/>
        <v>11</v>
      </c>
      <c r="AH1060" s="2">
        <f t="shared" si="300"/>
        <v>6</v>
      </c>
      <c r="AJ1060" s="5"/>
      <c r="AK1060" s="2">
        <f t="shared" si="301"/>
        <v>25</v>
      </c>
      <c r="AL1060" s="2">
        <v>8</v>
      </c>
      <c r="AM1060" s="2">
        <v>7</v>
      </c>
      <c r="AN1060" s="2">
        <v>4</v>
      </c>
      <c r="AO1060" s="2">
        <v>4</v>
      </c>
      <c r="AP1060" s="2">
        <v>2</v>
      </c>
      <c r="AQ1060" s="2">
        <f t="shared" si="302"/>
        <v>15</v>
      </c>
      <c r="AR1060" s="2">
        <f t="shared" si="303"/>
        <v>4</v>
      </c>
      <c r="AS1060" s="2">
        <f t="shared" si="304"/>
        <v>6</v>
      </c>
      <c r="AV1060" s="6">
        <f t="shared" si="305"/>
        <v>33</v>
      </c>
      <c r="AW1060" s="2">
        <v>12</v>
      </c>
      <c r="AX1060" s="2">
        <v>10</v>
      </c>
      <c r="AY1060" s="2">
        <v>3</v>
      </c>
      <c r="AZ1060" s="2">
        <v>5</v>
      </c>
      <c r="BA1060" s="2">
        <v>3</v>
      </c>
      <c r="BB1060" s="2">
        <f t="shared" si="306"/>
        <v>22</v>
      </c>
      <c r="BC1060" s="2">
        <f t="shared" si="307"/>
        <v>3</v>
      </c>
      <c r="BD1060" s="2">
        <f t="shared" si="308"/>
        <v>8</v>
      </c>
      <c r="BF1060" s="5"/>
    </row>
    <row r="1061" spans="7:58" x14ac:dyDescent="0.35">
      <c r="G1061" s="79" t="s">
        <v>3</v>
      </c>
      <c r="H1061" s="82" t="s">
        <v>108</v>
      </c>
      <c r="I1061" s="79" t="s">
        <v>167</v>
      </c>
      <c r="J1061" s="79" t="str">
        <f>IF('New GL Gauge'!$H$3&lt;2024,"Business and Strategy","Business and Strategy (Inc. Admin)")</f>
        <v>Business and Strategy (Inc. Admin)</v>
      </c>
      <c r="K1061" s="79" t="s">
        <v>132</v>
      </c>
      <c r="L1061" s="79" t="s">
        <v>132</v>
      </c>
      <c r="M1061" s="2" t="s">
        <v>67</v>
      </c>
      <c r="N1061" s="2">
        <v>10</v>
      </c>
      <c r="O1061" s="6">
        <f t="shared" si="293"/>
        <v>22</v>
      </c>
      <c r="P1061" s="2">
        <v>14</v>
      </c>
      <c r="Q1061" s="2">
        <v>7</v>
      </c>
      <c r="R1061" s="2">
        <v>1</v>
      </c>
      <c r="S1061" s="2">
        <v>0</v>
      </c>
      <c r="T1061" s="2">
        <v>0</v>
      </c>
      <c r="U1061" s="2">
        <f t="shared" si="294"/>
        <v>21</v>
      </c>
      <c r="V1061" s="2">
        <f t="shared" si="295"/>
        <v>1</v>
      </c>
      <c r="W1061" s="2">
        <f t="shared" si="296"/>
        <v>0</v>
      </c>
      <c r="Y1061" s="5"/>
      <c r="Z1061" s="6">
        <f t="shared" si="297"/>
        <v>34</v>
      </c>
      <c r="AA1061" s="2">
        <v>19</v>
      </c>
      <c r="AB1061" s="2">
        <v>9</v>
      </c>
      <c r="AC1061" s="2">
        <v>4</v>
      </c>
      <c r="AD1061" s="2">
        <v>2</v>
      </c>
      <c r="AE1061" s="2">
        <v>0</v>
      </c>
      <c r="AF1061" s="2">
        <f t="shared" si="298"/>
        <v>28</v>
      </c>
      <c r="AG1061" s="2">
        <f t="shared" si="299"/>
        <v>4</v>
      </c>
      <c r="AH1061" s="2">
        <f t="shared" si="300"/>
        <v>2</v>
      </c>
      <c r="AJ1061" s="5"/>
      <c r="AK1061" s="2">
        <f t="shared" si="301"/>
        <v>25</v>
      </c>
      <c r="AL1061" s="2">
        <v>17</v>
      </c>
      <c r="AM1061" s="2">
        <v>5</v>
      </c>
      <c r="AN1061" s="2">
        <v>1</v>
      </c>
      <c r="AO1061" s="2">
        <v>2</v>
      </c>
      <c r="AP1061" s="2">
        <v>0</v>
      </c>
      <c r="AQ1061" s="2">
        <f t="shared" si="302"/>
        <v>22</v>
      </c>
      <c r="AR1061" s="2">
        <f t="shared" si="303"/>
        <v>1</v>
      </c>
      <c r="AS1061" s="2">
        <f t="shared" si="304"/>
        <v>2</v>
      </c>
      <c r="AV1061" s="6">
        <f t="shared" si="305"/>
        <v>33</v>
      </c>
      <c r="AW1061" s="2">
        <v>19</v>
      </c>
      <c r="AX1061" s="2">
        <v>9</v>
      </c>
      <c r="AY1061" s="2">
        <v>3</v>
      </c>
      <c r="AZ1061" s="2">
        <v>2</v>
      </c>
      <c r="BA1061" s="2">
        <v>0</v>
      </c>
      <c r="BB1061" s="2">
        <f t="shared" si="306"/>
        <v>28</v>
      </c>
      <c r="BC1061" s="2">
        <f t="shared" si="307"/>
        <v>3</v>
      </c>
      <c r="BD1061" s="2">
        <f t="shared" si="308"/>
        <v>2</v>
      </c>
      <c r="BF1061" s="5"/>
    </row>
    <row r="1062" spans="7:58" x14ac:dyDescent="0.35">
      <c r="G1062" s="79" t="s">
        <v>3</v>
      </c>
      <c r="H1062" s="82" t="s">
        <v>108</v>
      </c>
      <c r="I1062" s="79" t="s">
        <v>167</v>
      </c>
      <c r="J1062" s="79" t="str">
        <f>IF('New GL Gauge'!$H$3&lt;2024,"Business and Strategy","Business and Strategy (Inc. Admin)")</f>
        <v>Business and Strategy (Inc. Admin)</v>
      </c>
      <c r="K1062" s="79" t="s">
        <v>132</v>
      </c>
      <c r="L1062" s="79" t="s">
        <v>132</v>
      </c>
      <c r="M1062" s="2" t="s">
        <v>67</v>
      </c>
      <c r="N1062" s="2">
        <v>11</v>
      </c>
      <c r="O1062" s="6">
        <f t="shared" si="293"/>
        <v>22</v>
      </c>
      <c r="P1062" s="2">
        <v>8</v>
      </c>
      <c r="Q1062" s="2">
        <v>11</v>
      </c>
      <c r="R1062" s="2">
        <v>3</v>
      </c>
      <c r="S1062" s="2">
        <v>0</v>
      </c>
      <c r="T1062" s="2">
        <v>0</v>
      </c>
      <c r="U1062" s="2">
        <f t="shared" si="294"/>
        <v>19</v>
      </c>
      <c r="V1062" s="2">
        <f t="shared" si="295"/>
        <v>3</v>
      </c>
      <c r="W1062" s="2">
        <f t="shared" si="296"/>
        <v>0</v>
      </c>
      <c r="Y1062" s="5"/>
      <c r="Z1062" s="6">
        <f t="shared" si="297"/>
        <v>34</v>
      </c>
      <c r="AA1062" s="2">
        <v>12</v>
      </c>
      <c r="AB1062" s="2">
        <v>16</v>
      </c>
      <c r="AC1062" s="2">
        <v>5</v>
      </c>
      <c r="AD1062" s="2">
        <v>0</v>
      </c>
      <c r="AE1062" s="2">
        <v>1</v>
      </c>
      <c r="AF1062" s="2">
        <f t="shared" si="298"/>
        <v>28</v>
      </c>
      <c r="AG1062" s="2">
        <f t="shared" si="299"/>
        <v>5</v>
      </c>
      <c r="AH1062" s="2">
        <f t="shared" si="300"/>
        <v>1</v>
      </c>
      <c r="AJ1062" s="5"/>
      <c r="AK1062" s="2">
        <f t="shared" si="301"/>
        <v>25</v>
      </c>
      <c r="AL1062" s="2">
        <v>7</v>
      </c>
      <c r="AM1062" s="2">
        <v>10</v>
      </c>
      <c r="AN1062" s="2">
        <v>8</v>
      </c>
      <c r="AO1062" s="2">
        <v>0</v>
      </c>
      <c r="AP1062" s="2">
        <v>0</v>
      </c>
      <c r="AQ1062" s="2">
        <f t="shared" si="302"/>
        <v>17</v>
      </c>
      <c r="AR1062" s="2">
        <f t="shared" si="303"/>
        <v>8</v>
      </c>
      <c r="AS1062" s="2">
        <f t="shared" si="304"/>
        <v>0</v>
      </c>
      <c r="AV1062" s="6">
        <f t="shared" si="305"/>
        <v>33</v>
      </c>
      <c r="AW1062" s="2">
        <v>13</v>
      </c>
      <c r="AX1062" s="2">
        <v>9</v>
      </c>
      <c r="AY1062" s="2">
        <v>7</v>
      </c>
      <c r="AZ1062" s="2">
        <v>4</v>
      </c>
      <c r="BA1062" s="2">
        <v>0</v>
      </c>
      <c r="BB1062" s="2">
        <f t="shared" si="306"/>
        <v>22</v>
      </c>
      <c r="BC1062" s="2">
        <f t="shared" si="307"/>
        <v>7</v>
      </c>
      <c r="BD1062" s="2">
        <f t="shared" si="308"/>
        <v>4</v>
      </c>
      <c r="BF1062" s="5"/>
    </row>
    <row r="1063" spans="7:58" x14ac:dyDescent="0.35">
      <c r="G1063" s="79" t="s">
        <v>3</v>
      </c>
      <c r="H1063" s="82" t="s">
        <v>108</v>
      </c>
      <c r="I1063" s="79" t="s">
        <v>167</v>
      </c>
      <c r="J1063" s="79" t="str">
        <f>IF('New GL Gauge'!$H$3&lt;2024,"Business and Strategy","Business and Strategy (Inc. Admin)")</f>
        <v>Business and Strategy (Inc. Admin)</v>
      </c>
      <c r="K1063" s="79" t="s">
        <v>132</v>
      </c>
      <c r="L1063" s="79" t="s">
        <v>132</v>
      </c>
      <c r="M1063" s="2" t="s">
        <v>67</v>
      </c>
      <c r="N1063" s="2">
        <v>12</v>
      </c>
      <c r="O1063" s="6">
        <f t="shared" si="293"/>
        <v>22</v>
      </c>
      <c r="P1063" s="2">
        <v>8</v>
      </c>
      <c r="Q1063" s="2">
        <v>9</v>
      </c>
      <c r="R1063" s="2">
        <v>5</v>
      </c>
      <c r="S1063" s="2">
        <v>0</v>
      </c>
      <c r="T1063" s="2">
        <v>0</v>
      </c>
      <c r="U1063" s="2">
        <f t="shared" si="294"/>
        <v>17</v>
      </c>
      <c r="V1063" s="2">
        <f t="shared" si="295"/>
        <v>5</v>
      </c>
      <c r="W1063" s="2">
        <f t="shared" si="296"/>
        <v>0</v>
      </c>
      <c r="Y1063" s="5"/>
      <c r="Z1063" s="6">
        <f t="shared" si="297"/>
        <v>34</v>
      </c>
      <c r="AA1063" s="2">
        <v>10</v>
      </c>
      <c r="AB1063" s="2">
        <v>13</v>
      </c>
      <c r="AC1063" s="2">
        <v>9</v>
      </c>
      <c r="AD1063" s="2">
        <v>2</v>
      </c>
      <c r="AE1063" s="2">
        <v>0</v>
      </c>
      <c r="AF1063" s="2">
        <f t="shared" si="298"/>
        <v>23</v>
      </c>
      <c r="AG1063" s="2">
        <f t="shared" si="299"/>
        <v>9</v>
      </c>
      <c r="AH1063" s="2">
        <f t="shared" si="300"/>
        <v>2</v>
      </c>
      <c r="AJ1063" s="5"/>
      <c r="AK1063" s="2">
        <f t="shared" si="301"/>
        <v>25</v>
      </c>
      <c r="AL1063" s="2">
        <v>11</v>
      </c>
      <c r="AM1063" s="2">
        <v>5</v>
      </c>
      <c r="AN1063" s="2">
        <v>5</v>
      </c>
      <c r="AO1063" s="2">
        <v>4</v>
      </c>
      <c r="AP1063" s="2">
        <v>0</v>
      </c>
      <c r="AQ1063" s="2">
        <f t="shared" si="302"/>
        <v>16</v>
      </c>
      <c r="AR1063" s="2">
        <f t="shared" si="303"/>
        <v>5</v>
      </c>
      <c r="AS1063" s="2">
        <f t="shared" si="304"/>
        <v>4</v>
      </c>
      <c r="AV1063" s="6">
        <f t="shared" si="305"/>
        <v>33</v>
      </c>
      <c r="AW1063" s="2">
        <v>13</v>
      </c>
      <c r="AX1063" s="2">
        <v>12</v>
      </c>
      <c r="AY1063" s="2">
        <v>4</v>
      </c>
      <c r="AZ1063" s="2">
        <v>4</v>
      </c>
      <c r="BA1063" s="2">
        <v>0</v>
      </c>
      <c r="BB1063" s="2">
        <f t="shared" si="306"/>
        <v>25</v>
      </c>
      <c r="BC1063" s="2">
        <f t="shared" si="307"/>
        <v>4</v>
      </c>
      <c r="BD1063" s="2">
        <f t="shared" si="308"/>
        <v>4</v>
      </c>
      <c r="BF1063" s="5"/>
    </row>
    <row r="1064" spans="7:58" x14ac:dyDescent="0.35">
      <c r="G1064" s="79" t="s">
        <v>3</v>
      </c>
      <c r="H1064" s="82" t="s">
        <v>108</v>
      </c>
      <c r="I1064" s="79" t="s">
        <v>167</v>
      </c>
      <c r="J1064" s="79" t="str">
        <f>IF('New GL Gauge'!$H$3&lt;2024,"Business and Strategy","Business and Strategy (Inc. Admin)")</f>
        <v>Business and Strategy (Inc. Admin)</v>
      </c>
      <c r="K1064" s="79" t="s">
        <v>132</v>
      </c>
      <c r="L1064" s="79" t="s">
        <v>132</v>
      </c>
      <c r="M1064" s="2" t="s">
        <v>67</v>
      </c>
      <c r="N1064" s="2">
        <v>13</v>
      </c>
      <c r="O1064" s="6">
        <f t="shared" si="293"/>
        <v>22</v>
      </c>
      <c r="P1064" s="2">
        <v>9</v>
      </c>
      <c r="Q1064" s="2">
        <v>8</v>
      </c>
      <c r="R1064" s="2">
        <v>3</v>
      </c>
      <c r="S1064" s="2">
        <v>2</v>
      </c>
      <c r="T1064" s="2">
        <v>0</v>
      </c>
      <c r="U1064" s="2">
        <f t="shared" si="294"/>
        <v>17</v>
      </c>
      <c r="V1064" s="2">
        <f t="shared" si="295"/>
        <v>3</v>
      </c>
      <c r="W1064" s="2">
        <f t="shared" si="296"/>
        <v>2</v>
      </c>
      <c r="Y1064" s="5"/>
      <c r="Z1064" s="6">
        <f t="shared" si="297"/>
        <v>34</v>
      </c>
      <c r="AA1064" s="2">
        <v>16</v>
      </c>
      <c r="AB1064" s="2">
        <v>11</v>
      </c>
      <c r="AC1064" s="2">
        <v>4</v>
      </c>
      <c r="AD1064" s="2">
        <v>2</v>
      </c>
      <c r="AE1064" s="2">
        <v>1</v>
      </c>
      <c r="AF1064" s="2">
        <f t="shared" si="298"/>
        <v>27</v>
      </c>
      <c r="AG1064" s="2">
        <f t="shared" si="299"/>
        <v>4</v>
      </c>
      <c r="AH1064" s="2">
        <f t="shared" si="300"/>
        <v>3</v>
      </c>
      <c r="AJ1064" s="5"/>
      <c r="AK1064" s="2">
        <f t="shared" si="301"/>
        <v>25</v>
      </c>
      <c r="AL1064" s="2">
        <v>13</v>
      </c>
      <c r="AM1064" s="2">
        <v>6</v>
      </c>
      <c r="AN1064" s="2">
        <v>4</v>
      </c>
      <c r="AO1064" s="2">
        <v>2</v>
      </c>
      <c r="AP1064" s="2">
        <v>0</v>
      </c>
      <c r="AQ1064" s="2">
        <f t="shared" si="302"/>
        <v>19</v>
      </c>
      <c r="AR1064" s="2">
        <f t="shared" si="303"/>
        <v>4</v>
      </c>
      <c r="AS1064" s="2">
        <f t="shared" si="304"/>
        <v>2</v>
      </c>
      <c r="AV1064" s="6">
        <f t="shared" si="305"/>
        <v>33</v>
      </c>
      <c r="AW1064" s="2">
        <v>21</v>
      </c>
      <c r="AX1064" s="2">
        <v>4</v>
      </c>
      <c r="AY1064" s="2">
        <v>4</v>
      </c>
      <c r="AZ1064" s="2">
        <v>3</v>
      </c>
      <c r="BA1064" s="2">
        <v>1</v>
      </c>
      <c r="BB1064" s="2">
        <f t="shared" si="306"/>
        <v>25</v>
      </c>
      <c r="BC1064" s="2">
        <f t="shared" si="307"/>
        <v>4</v>
      </c>
      <c r="BD1064" s="2">
        <f t="shared" si="308"/>
        <v>4</v>
      </c>
      <c r="BF1064" s="5"/>
    </row>
    <row r="1065" spans="7:58" x14ac:dyDescent="0.35">
      <c r="G1065" s="79" t="s">
        <v>3</v>
      </c>
      <c r="H1065" s="82" t="s">
        <v>108</v>
      </c>
      <c r="I1065" s="79" t="s">
        <v>167</v>
      </c>
      <c r="J1065" s="79" t="str">
        <f>IF('New GL Gauge'!$H$3&lt;2024,"Business and Strategy","Business and Strategy (Inc. Admin)")</f>
        <v>Business and Strategy (Inc. Admin)</v>
      </c>
      <c r="K1065" s="79" t="s">
        <v>132</v>
      </c>
      <c r="L1065" s="79" t="s">
        <v>132</v>
      </c>
      <c r="M1065" s="2" t="s">
        <v>67</v>
      </c>
      <c r="N1065" s="2">
        <v>14</v>
      </c>
      <c r="O1065" s="6">
        <f t="shared" si="293"/>
        <v>22</v>
      </c>
      <c r="P1065" s="2">
        <v>9</v>
      </c>
      <c r="Q1065" s="2">
        <v>8</v>
      </c>
      <c r="R1065" s="2">
        <v>4</v>
      </c>
      <c r="S1065" s="2">
        <v>0</v>
      </c>
      <c r="T1065" s="2">
        <v>1</v>
      </c>
      <c r="U1065" s="2">
        <f t="shared" si="294"/>
        <v>17</v>
      </c>
      <c r="V1065" s="2">
        <f t="shared" si="295"/>
        <v>4</v>
      </c>
      <c r="W1065" s="2">
        <f t="shared" si="296"/>
        <v>1</v>
      </c>
      <c r="Y1065" s="5"/>
      <c r="Z1065" s="6">
        <f t="shared" si="297"/>
        <v>34</v>
      </c>
      <c r="AA1065" s="2">
        <v>15</v>
      </c>
      <c r="AB1065" s="2">
        <v>9</v>
      </c>
      <c r="AC1065" s="2">
        <v>5</v>
      </c>
      <c r="AD1065" s="2">
        <v>4</v>
      </c>
      <c r="AE1065" s="2">
        <v>1</v>
      </c>
      <c r="AF1065" s="2">
        <f t="shared" si="298"/>
        <v>24</v>
      </c>
      <c r="AG1065" s="2">
        <f t="shared" si="299"/>
        <v>5</v>
      </c>
      <c r="AH1065" s="2">
        <f t="shared" si="300"/>
        <v>5</v>
      </c>
      <c r="AJ1065" s="5"/>
      <c r="AK1065" s="2">
        <f t="shared" si="301"/>
        <v>25</v>
      </c>
      <c r="AL1065" s="2">
        <v>12</v>
      </c>
      <c r="AM1065" s="2">
        <v>6</v>
      </c>
      <c r="AN1065" s="2">
        <v>3</v>
      </c>
      <c r="AO1065" s="2">
        <v>2</v>
      </c>
      <c r="AP1065" s="2">
        <v>2</v>
      </c>
      <c r="AQ1065" s="2">
        <f t="shared" si="302"/>
        <v>18</v>
      </c>
      <c r="AR1065" s="2">
        <f t="shared" si="303"/>
        <v>3</v>
      </c>
      <c r="AS1065" s="2">
        <f t="shared" si="304"/>
        <v>4</v>
      </c>
      <c r="AV1065" s="6">
        <f t="shared" si="305"/>
        <v>33</v>
      </c>
      <c r="AW1065" s="2">
        <v>16</v>
      </c>
      <c r="AX1065" s="2">
        <v>7</v>
      </c>
      <c r="AY1065" s="2">
        <v>4</v>
      </c>
      <c r="AZ1065" s="2">
        <v>3</v>
      </c>
      <c r="BA1065" s="2">
        <v>3</v>
      </c>
      <c r="BB1065" s="2">
        <f t="shared" si="306"/>
        <v>23</v>
      </c>
      <c r="BC1065" s="2">
        <f t="shared" si="307"/>
        <v>4</v>
      </c>
      <c r="BD1065" s="2">
        <f t="shared" si="308"/>
        <v>6</v>
      </c>
      <c r="BF1065" s="5"/>
    </row>
    <row r="1066" spans="7:58" x14ac:dyDescent="0.35">
      <c r="G1066" s="79" t="s">
        <v>3</v>
      </c>
      <c r="H1066" s="82" t="s">
        <v>108</v>
      </c>
      <c r="I1066" s="79" t="s">
        <v>167</v>
      </c>
      <c r="J1066" s="79" t="str">
        <f>IF('New GL Gauge'!$H$3&lt;2024,"Business and Strategy","Business and Strategy (Inc. Admin)")</f>
        <v>Business and Strategy (Inc. Admin)</v>
      </c>
      <c r="K1066" s="79" t="s">
        <v>132</v>
      </c>
      <c r="L1066" s="79" t="s">
        <v>132</v>
      </c>
      <c r="M1066" s="2" t="s">
        <v>67</v>
      </c>
      <c r="N1066" s="2">
        <v>15</v>
      </c>
      <c r="O1066" s="6">
        <f t="shared" si="293"/>
        <v>22</v>
      </c>
      <c r="P1066" s="2">
        <v>11</v>
      </c>
      <c r="Q1066" s="2">
        <v>5</v>
      </c>
      <c r="R1066" s="2">
        <v>4</v>
      </c>
      <c r="S1066" s="2">
        <v>2</v>
      </c>
      <c r="T1066" s="2">
        <v>0</v>
      </c>
      <c r="U1066" s="2">
        <f t="shared" si="294"/>
        <v>16</v>
      </c>
      <c r="V1066" s="2">
        <f t="shared" si="295"/>
        <v>4</v>
      </c>
      <c r="W1066" s="2">
        <f t="shared" si="296"/>
        <v>2</v>
      </c>
      <c r="Y1066" s="5"/>
      <c r="Z1066" s="6">
        <f t="shared" si="297"/>
        <v>34</v>
      </c>
      <c r="AA1066" s="2">
        <v>15</v>
      </c>
      <c r="AB1066" s="2">
        <v>7</v>
      </c>
      <c r="AC1066" s="2">
        <v>7</v>
      </c>
      <c r="AD1066" s="2">
        <v>2</v>
      </c>
      <c r="AE1066" s="2">
        <v>3</v>
      </c>
      <c r="AF1066" s="2">
        <f t="shared" si="298"/>
        <v>22</v>
      </c>
      <c r="AG1066" s="2">
        <f t="shared" si="299"/>
        <v>7</v>
      </c>
      <c r="AH1066" s="2">
        <f t="shared" si="300"/>
        <v>5</v>
      </c>
      <c r="AJ1066" s="5"/>
      <c r="AK1066" s="2">
        <f t="shared" si="301"/>
        <v>25</v>
      </c>
      <c r="AL1066" s="2">
        <v>13</v>
      </c>
      <c r="AM1066" s="2">
        <v>4</v>
      </c>
      <c r="AN1066" s="2">
        <v>7</v>
      </c>
      <c r="AO1066" s="2">
        <v>1</v>
      </c>
      <c r="AP1066" s="2">
        <v>0</v>
      </c>
      <c r="AQ1066" s="2">
        <f t="shared" si="302"/>
        <v>17</v>
      </c>
      <c r="AR1066" s="2">
        <f t="shared" si="303"/>
        <v>7</v>
      </c>
      <c r="AS1066" s="2">
        <f t="shared" si="304"/>
        <v>1</v>
      </c>
      <c r="AV1066" s="6">
        <f t="shared" si="305"/>
        <v>33</v>
      </c>
      <c r="AW1066" s="2">
        <v>19</v>
      </c>
      <c r="AX1066" s="2">
        <v>6</v>
      </c>
      <c r="AY1066" s="2">
        <v>5</v>
      </c>
      <c r="AZ1066" s="2">
        <v>2</v>
      </c>
      <c r="BA1066" s="2">
        <v>1</v>
      </c>
      <c r="BB1066" s="2">
        <f t="shared" si="306"/>
        <v>25</v>
      </c>
      <c r="BC1066" s="2">
        <f t="shared" si="307"/>
        <v>5</v>
      </c>
      <c r="BD1066" s="2">
        <f t="shared" si="308"/>
        <v>3</v>
      </c>
      <c r="BF1066" s="5"/>
    </row>
    <row r="1067" spans="7:58" x14ac:dyDescent="0.35">
      <c r="G1067" s="79" t="s">
        <v>3</v>
      </c>
      <c r="H1067" s="82" t="s">
        <v>108</v>
      </c>
      <c r="I1067" s="79" t="s">
        <v>167</v>
      </c>
      <c r="J1067" s="79" t="str">
        <f>IF('New GL Gauge'!$H$3&lt;2024,"Business and Strategy","Business and Strategy (Inc. Admin)")</f>
        <v>Business and Strategy (Inc. Admin)</v>
      </c>
      <c r="K1067" s="79" t="s">
        <v>132</v>
      </c>
      <c r="L1067" s="79" t="s">
        <v>132</v>
      </c>
      <c r="M1067" s="2" t="s">
        <v>67</v>
      </c>
      <c r="N1067" s="2">
        <v>16</v>
      </c>
      <c r="O1067" s="6">
        <f t="shared" si="293"/>
        <v>22</v>
      </c>
      <c r="P1067" s="2">
        <v>11</v>
      </c>
      <c r="Q1067" s="2">
        <v>5</v>
      </c>
      <c r="R1067" s="2">
        <v>4</v>
      </c>
      <c r="S1067" s="2">
        <v>1</v>
      </c>
      <c r="T1067" s="2">
        <v>1</v>
      </c>
      <c r="U1067" s="2">
        <f t="shared" si="294"/>
        <v>16</v>
      </c>
      <c r="V1067" s="2">
        <f t="shared" si="295"/>
        <v>4</v>
      </c>
      <c r="W1067" s="2">
        <f t="shared" si="296"/>
        <v>2</v>
      </c>
      <c r="Y1067" s="5"/>
      <c r="Z1067" s="6">
        <f t="shared" si="297"/>
        <v>34</v>
      </c>
      <c r="AA1067" s="2">
        <v>16</v>
      </c>
      <c r="AB1067" s="2">
        <v>12</v>
      </c>
      <c r="AC1067" s="2">
        <v>4</v>
      </c>
      <c r="AD1067" s="2">
        <v>2</v>
      </c>
      <c r="AE1067" s="2">
        <v>0</v>
      </c>
      <c r="AF1067" s="2">
        <f t="shared" si="298"/>
        <v>28</v>
      </c>
      <c r="AG1067" s="2">
        <f t="shared" si="299"/>
        <v>4</v>
      </c>
      <c r="AH1067" s="2">
        <f t="shared" si="300"/>
        <v>2</v>
      </c>
      <c r="AJ1067" s="5"/>
      <c r="AK1067" s="2">
        <f t="shared" si="301"/>
        <v>25</v>
      </c>
      <c r="AL1067" s="2">
        <v>9</v>
      </c>
      <c r="AM1067" s="2">
        <v>9</v>
      </c>
      <c r="AN1067" s="2">
        <v>6</v>
      </c>
      <c r="AO1067" s="2">
        <v>1</v>
      </c>
      <c r="AP1067" s="2">
        <v>0</v>
      </c>
      <c r="AQ1067" s="2">
        <f t="shared" si="302"/>
        <v>18</v>
      </c>
      <c r="AR1067" s="2">
        <f t="shared" si="303"/>
        <v>6</v>
      </c>
      <c r="AS1067" s="2">
        <f t="shared" si="304"/>
        <v>1</v>
      </c>
      <c r="AV1067" s="6">
        <f t="shared" si="305"/>
        <v>33</v>
      </c>
      <c r="AW1067" s="2">
        <v>18</v>
      </c>
      <c r="AX1067" s="2">
        <v>9</v>
      </c>
      <c r="AY1067" s="2">
        <v>5</v>
      </c>
      <c r="AZ1067" s="2">
        <v>1</v>
      </c>
      <c r="BA1067" s="2">
        <v>0</v>
      </c>
      <c r="BB1067" s="2">
        <f t="shared" si="306"/>
        <v>27</v>
      </c>
      <c r="BC1067" s="2">
        <f t="shared" si="307"/>
        <v>5</v>
      </c>
      <c r="BD1067" s="2">
        <f t="shared" si="308"/>
        <v>1</v>
      </c>
      <c r="BF1067" s="5"/>
    </row>
    <row r="1068" spans="7:58" x14ac:dyDescent="0.35">
      <c r="G1068" s="79" t="s">
        <v>3</v>
      </c>
      <c r="H1068" s="82" t="s">
        <v>108</v>
      </c>
      <c r="I1068" s="79" t="s">
        <v>167</v>
      </c>
      <c r="J1068" s="79" t="str">
        <f>IF('New GL Gauge'!$H$3&lt;2024,"Business and Strategy","Business and Strategy (Inc. Admin)")</f>
        <v>Business and Strategy (Inc. Admin)</v>
      </c>
      <c r="K1068" s="79" t="s">
        <v>132</v>
      </c>
      <c r="L1068" s="79" t="s">
        <v>132</v>
      </c>
      <c r="M1068" s="2" t="s">
        <v>67</v>
      </c>
      <c r="N1068" s="2">
        <v>17</v>
      </c>
      <c r="O1068" s="6">
        <f t="shared" si="293"/>
        <v>22</v>
      </c>
      <c r="P1068" s="2">
        <v>11</v>
      </c>
      <c r="Q1068" s="2">
        <v>6</v>
      </c>
      <c r="R1068" s="2">
        <v>5</v>
      </c>
      <c r="S1068" s="2">
        <v>0</v>
      </c>
      <c r="T1068" s="2">
        <v>0</v>
      </c>
      <c r="U1068" s="2">
        <f t="shared" si="294"/>
        <v>17</v>
      </c>
      <c r="V1068" s="2">
        <f t="shared" si="295"/>
        <v>5</v>
      </c>
      <c r="W1068" s="2">
        <f t="shared" si="296"/>
        <v>0</v>
      </c>
      <c r="Y1068" s="5"/>
      <c r="Z1068" s="6">
        <f t="shared" si="297"/>
        <v>34</v>
      </c>
      <c r="AA1068" s="2">
        <v>19</v>
      </c>
      <c r="AB1068" s="2">
        <v>8</v>
      </c>
      <c r="AC1068" s="2">
        <v>5</v>
      </c>
      <c r="AD1068" s="2">
        <v>1</v>
      </c>
      <c r="AE1068" s="2">
        <v>1</v>
      </c>
      <c r="AF1068" s="2">
        <f t="shared" si="298"/>
        <v>27</v>
      </c>
      <c r="AG1068" s="2">
        <f t="shared" si="299"/>
        <v>5</v>
      </c>
      <c r="AH1068" s="2">
        <f t="shared" si="300"/>
        <v>2</v>
      </c>
      <c r="AJ1068" s="5"/>
      <c r="AK1068" s="2">
        <f t="shared" si="301"/>
        <v>25</v>
      </c>
      <c r="AL1068" s="2">
        <v>14</v>
      </c>
      <c r="AM1068" s="2">
        <v>6</v>
      </c>
      <c r="AN1068" s="2">
        <v>5</v>
      </c>
      <c r="AO1068" s="2">
        <v>0</v>
      </c>
      <c r="AP1068" s="2">
        <v>0</v>
      </c>
      <c r="AQ1068" s="2">
        <f t="shared" si="302"/>
        <v>20</v>
      </c>
      <c r="AR1068" s="2">
        <f t="shared" si="303"/>
        <v>5</v>
      </c>
      <c r="AS1068" s="2">
        <f t="shared" si="304"/>
        <v>0</v>
      </c>
      <c r="AV1068" s="6">
        <f t="shared" si="305"/>
        <v>33</v>
      </c>
      <c r="AW1068" s="2">
        <v>21</v>
      </c>
      <c r="AX1068" s="2">
        <v>6</v>
      </c>
      <c r="AY1068" s="2">
        <v>4</v>
      </c>
      <c r="AZ1068" s="2">
        <v>1</v>
      </c>
      <c r="BA1068" s="2">
        <v>1</v>
      </c>
      <c r="BB1068" s="2">
        <f t="shared" si="306"/>
        <v>27</v>
      </c>
      <c r="BC1068" s="2">
        <f t="shared" si="307"/>
        <v>4</v>
      </c>
      <c r="BD1068" s="2">
        <f t="shared" si="308"/>
        <v>2</v>
      </c>
      <c r="BF1068" s="5"/>
    </row>
    <row r="1069" spans="7:58" x14ac:dyDescent="0.35">
      <c r="G1069" s="79" t="s">
        <v>3</v>
      </c>
      <c r="H1069" s="82" t="s">
        <v>108</v>
      </c>
      <c r="I1069" s="79" t="s">
        <v>167</v>
      </c>
      <c r="J1069" s="79" t="str">
        <f>IF('New GL Gauge'!$H$3&lt;2024,"Business and Strategy","Business and Strategy (Inc. Admin)")</f>
        <v>Business and Strategy (Inc. Admin)</v>
      </c>
      <c r="K1069" s="79" t="s">
        <v>132</v>
      </c>
      <c r="L1069" s="79" t="s">
        <v>132</v>
      </c>
      <c r="M1069" s="2" t="s">
        <v>67</v>
      </c>
      <c r="N1069" s="2">
        <v>18</v>
      </c>
      <c r="O1069" s="6">
        <f t="shared" si="293"/>
        <v>22</v>
      </c>
      <c r="P1069" s="2">
        <v>14</v>
      </c>
      <c r="Q1069" s="2">
        <v>4</v>
      </c>
      <c r="R1069" s="2">
        <v>1</v>
      </c>
      <c r="S1069" s="2">
        <v>2</v>
      </c>
      <c r="T1069" s="2">
        <v>1</v>
      </c>
      <c r="U1069" s="2">
        <f t="shared" si="294"/>
        <v>18</v>
      </c>
      <c r="V1069" s="2">
        <f t="shared" si="295"/>
        <v>1</v>
      </c>
      <c r="W1069" s="2">
        <f t="shared" si="296"/>
        <v>3</v>
      </c>
      <c r="Y1069" s="5"/>
      <c r="Z1069" s="6">
        <f t="shared" si="297"/>
        <v>34</v>
      </c>
      <c r="AA1069" s="2">
        <v>17</v>
      </c>
      <c r="AB1069" s="2">
        <v>8</v>
      </c>
      <c r="AC1069" s="2">
        <v>3</v>
      </c>
      <c r="AD1069" s="2">
        <v>1</v>
      </c>
      <c r="AE1069" s="2">
        <v>5</v>
      </c>
      <c r="AF1069" s="2">
        <f t="shared" si="298"/>
        <v>25</v>
      </c>
      <c r="AG1069" s="2">
        <f t="shared" si="299"/>
        <v>3</v>
      </c>
      <c r="AH1069" s="2">
        <f t="shared" si="300"/>
        <v>6</v>
      </c>
      <c r="AJ1069" s="5"/>
      <c r="AK1069" s="2">
        <f t="shared" si="301"/>
        <v>25</v>
      </c>
      <c r="AL1069" s="2">
        <v>9</v>
      </c>
      <c r="AM1069" s="2">
        <v>5</v>
      </c>
      <c r="AN1069" s="2">
        <v>5</v>
      </c>
      <c r="AO1069" s="2">
        <v>3</v>
      </c>
      <c r="AP1069" s="2">
        <v>3</v>
      </c>
      <c r="AQ1069" s="2">
        <f t="shared" si="302"/>
        <v>14</v>
      </c>
      <c r="AR1069" s="2">
        <f t="shared" si="303"/>
        <v>5</v>
      </c>
      <c r="AS1069" s="2">
        <f t="shared" si="304"/>
        <v>6</v>
      </c>
      <c r="AV1069" s="6">
        <f t="shared" si="305"/>
        <v>33</v>
      </c>
      <c r="AW1069" s="2">
        <v>19</v>
      </c>
      <c r="AX1069" s="2">
        <v>7</v>
      </c>
      <c r="AY1069" s="2">
        <v>4</v>
      </c>
      <c r="AZ1069" s="2">
        <v>0</v>
      </c>
      <c r="BA1069" s="2">
        <v>3</v>
      </c>
      <c r="BB1069" s="2">
        <f t="shared" si="306"/>
        <v>26</v>
      </c>
      <c r="BC1069" s="2">
        <f t="shared" si="307"/>
        <v>4</v>
      </c>
      <c r="BD1069" s="2">
        <f t="shared" si="308"/>
        <v>3</v>
      </c>
      <c r="BF1069" s="5"/>
    </row>
    <row r="1070" spans="7:58" x14ac:dyDescent="0.35">
      <c r="G1070" s="79" t="s">
        <v>3</v>
      </c>
      <c r="H1070" s="82" t="s">
        <v>108</v>
      </c>
      <c r="I1070" s="79" t="s">
        <v>167</v>
      </c>
      <c r="J1070" s="79" t="str">
        <f>IF('New GL Gauge'!$H$3&lt;2024,"Business and Strategy","Business and Strategy (Inc. Admin)")</f>
        <v>Business and Strategy (Inc. Admin)</v>
      </c>
      <c r="K1070" s="79" t="s">
        <v>132</v>
      </c>
      <c r="L1070" s="79" t="s">
        <v>132</v>
      </c>
      <c r="M1070" s="2" t="s">
        <v>76</v>
      </c>
      <c r="N1070" s="2">
        <v>19</v>
      </c>
      <c r="O1070" s="6">
        <f t="shared" si="293"/>
        <v>22</v>
      </c>
      <c r="P1070" s="2">
        <v>14</v>
      </c>
      <c r="Q1070" s="2">
        <v>6</v>
      </c>
      <c r="R1070" s="2">
        <v>1</v>
      </c>
      <c r="S1070" s="2">
        <v>1</v>
      </c>
      <c r="T1070" s="2">
        <v>0</v>
      </c>
      <c r="U1070" s="2">
        <f t="shared" si="294"/>
        <v>20</v>
      </c>
      <c r="V1070" s="2">
        <f t="shared" si="295"/>
        <v>1</v>
      </c>
      <c r="W1070" s="2">
        <f t="shared" si="296"/>
        <v>1</v>
      </c>
      <c r="Y1070" s="5"/>
      <c r="Z1070" s="6">
        <f t="shared" si="297"/>
        <v>34</v>
      </c>
      <c r="AA1070" s="2">
        <v>24</v>
      </c>
      <c r="AB1070" s="2">
        <v>6</v>
      </c>
      <c r="AC1070" s="2">
        <v>1</v>
      </c>
      <c r="AD1070" s="2">
        <v>2</v>
      </c>
      <c r="AE1070" s="2">
        <v>1</v>
      </c>
      <c r="AF1070" s="2">
        <f t="shared" si="298"/>
        <v>30</v>
      </c>
      <c r="AG1070" s="2">
        <f t="shared" si="299"/>
        <v>1</v>
      </c>
      <c r="AH1070" s="2">
        <f t="shared" si="300"/>
        <v>3</v>
      </c>
      <c r="AJ1070" s="5"/>
      <c r="AK1070" s="2">
        <f t="shared" si="301"/>
        <v>25</v>
      </c>
      <c r="AL1070" s="2">
        <v>18</v>
      </c>
      <c r="AM1070" s="2">
        <v>5</v>
      </c>
      <c r="AN1070" s="2">
        <v>1</v>
      </c>
      <c r="AO1070" s="2">
        <v>1</v>
      </c>
      <c r="AP1070" s="2">
        <v>0</v>
      </c>
      <c r="AQ1070" s="2">
        <f t="shared" si="302"/>
        <v>23</v>
      </c>
      <c r="AR1070" s="2">
        <f t="shared" si="303"/>
        <v>1</v>
      </c>
      <c r="AS1070" s="2">
        <f t="shared" si="304"/>
        <v>1</v>
      </c>
      <c r="AV1070" s="6">
        <f t="shared" si="305"/>
        <v>33</v>
      </c>
      <c r="AW1070" s="2">
        <v>20</v>
      </c>
      <c r="AX1070" s="2">
        <v>7</v>
      </c>
      <c r="AY1070" s="2">
        <v>4</v>
      </c>
      <c r="AZ1070" s="2">
        <v>2</v>
      </c>
      <c r="BA1070" s="2">
        <v>0</v>
      </c>
      <c r="BB1070" s="2">
        <f t="shared" si="306"/>
        <v>27</v>
      </c>
      <c r="BC1070" s="2">
        <f t="shared" si="307"/>
        <v>4</v>
      </c>
      <c r="BD1070" s="2">
        <f t="shared" si="308"/>
        <v>2</v>
      </c>
      <c r="BF1070" s="5"/>
    </row>
    <row r="1071" spans="7:58" x14ac:dyDescent="0.35">
      <c r="G1071" s="79" t="s">
        <v>3</v>
      </c>
      <c r="H1071" s="82" t="s">
        <v>108</v>
      </c>
      <c r="I1071" s="79" t="s">
        <v>167</v>
      </c>
      <c r="J1071" s="79" t="str">
        <f>IF('New GL Gauge'!$H$3&lt;2024,"Business and Strategy","Business and Strategy (Inc. Admin)")</f>
        <v>Business and Strategy (Inc. Admin)</v>
      </c>
      <c r="K1071" s="79" t="s">
        <v>132</v>
      </c>
      <c r="L1071" s="79" t="s">
        <v>132</v>
      </c>
      <c r="M1071" s="2" t="s">
        <v>76</v>
      </c>
      <c r="N1071" s="2">
        <v>20</v>
      </c>
      <c r="O1071" s="6">
        <f t="shared" si="293"/>
        <v>22</v>
      </c>
      <c r="P1071" s="2">
        <v>15</v>
      </c>
      <c r="Q1071" s="2">
        <v>2</v>
      </c>
      <c r="R1071" s="2">
        <v>4</v>
      </c>
      <c r="S1071" s="2">
        <v>0</v>
      </c>
      <c r="T1071" s="2">
        <v>1</v>
      </c>
      <c r="U1071" s="2">
        <f t="shared" si="294"/>
        <v>17</v>
      </c>
      <c r="V1071" s="2">
        <f t="shared" si="295"/>
        <v>4</v>
      </c>
      <c r="W1071" s="2">
        <f t="shared" si="296"/>
        <v>1</v>
      </c>
      <c r="Y1071" s="5"/>
      <c r="Z1071" s="6">
        <f t="shared" si="297"/>
        <v>34</v>
      </c>
      <c r="AA1071" s="2">
        <v>18</v>
      </c>
      <c r="AB1071" s="2">
        <v>7</v>
      </c>
      <c r="AC1071" s="2">
        <v>4</v>
      </c>
      <c r="AD1071" s="2">
        <v>2</v>
      </c>
      <c r="AE1071" s="2">
        <v>3</v>
      </c>
      <c r="AF1071" s="2">
        <f t="shared" si="298"/>
        <v>25</v>
      </c>
      <c r="AG1071" s="2">
        <f t="shared" si="299"/>
        <v>4</v>
      </c>
      <c r="AH1071" s="2">
        <f t="shared" si="300"/>
        <v>5</v>
      </c>
      <c r="AJ1071" s="5"/>
      <c r="AK1071" s="2">
        <f t="shared" si="301"/>
        <v>25</v>
      </c>
      <c r="AL1071" s="2">
        <v>16</v>
      </c>
      <c r="AM1071" s="2">
        <v>7</v>
      </c>
      <c r="AN1071" s="2">
        <v>0</v>
      </c>
      <c r="AO1071" s="2">
        <v>1</v>
      </c>
      <c r="AP1071" s="2">
        <v>1</v>
      </c>
      <c r="AQ1071" s="2">
        <f t="shared" si="302"/>
        <v>23</v>
      </c>
      <c r="AR1071" s="2">
        <f t="shared" si="303"/>
        <v>0</v>
      </c>
      <c r="AS1071" s="2">
        <f t="shared" si="304"/>
        <v>2</v>
      </c>
      <c r="AV1071" s="6">
        <f t="shared" si="305"/>
        <v>33</v>
      </c>
      <c r="AW1071" s="2">
        <v>20</v>
      </c>
      <c r="AX1071" s="2">
        <v>4</v>
      </c>
      <c r="AY1071" s="2">
        <v>8</v>
      </c>
      <c r="AZ1071" s="2">
        <v>1</v>
      </c>
      <c r="BA1071" s="2">
        <v>0</v>
      </c>
      <c r="BB1071" s="2">
        <f t="shared" si="306"/>
        <v>24</v>
      </c>
      <c r="BC1071" s="2">
        <f t="shared" si="307"/>
        <v>8</v>
      </c>
      <c r="BD1071" s="2">
        <f t="shared" si="308"/>
        <v>1</v>
      </c>
      <c r="BF1071" s="5"/>
    </row>
    <row r="1072" spans="7:58" x14ac:dyDescent="0.35">
      <c r="G1072" s="79" t="s">
        <v>3</v>
      </c>
      <c r="H1072" s="82" t="s">
        <v>108</v>
      </c>
      <c r="I1072" s="79" t="s">
        <v>167</v>
      </c>
      <c r="J1072" s="79" t="str">
        <f>IF('New GL Gauge'!$H$3&lt;2024,"Business and Strategy","Business and Strategy (Inc. Admin)")</f>
        <v>Business and Strategy (Inc. Admin)</v>
      </c>
      <c r="K1072" s="79" t="s">
        <v>132</v>
      </c>
      <c r="L1072" s="79" t="s">
        <v>132</v>
      </c>
      <c r="M1072" s="2" t="s">
        <v>76</v>
      </c>
      <c r="N1072" s="2">
        <v>21</v>
      </c>
      <c r="O1072" s="6">
        <f t="shared" si="293"/>
        <v>22</v>
      </c>
      <c r="P1072" s="2">
        <v>15</v>
      </c>
      <c r="Q1072" s="2">
        <v>2</v>
      </c>
      <c r="R1072" s="2">
        <v>3</v>
      </c>
      <c r="S1072" s="2">
        <v>1</v>
      </c>
      <c r="T1072" s="2">
        <v>1</v>
      </c>
      <c r="U1072" s="2">
        <f t="shared" si="294"/>
        <v>17</v>
      </c>
      <c r="V1072" s="2">
        <f t="shared" si="295"/>
        <v>3</v>
      </c>
      <c r="W1072" s="2">
        <f t="shared" si="296"/>
        <v>2</v>
      </c>
      <c r="Y1072" s="5"/>
      <c r="Z1072" s="6">
        <f t="shared" si="297"/>
        <v>34</v>
      </c>
      <c r="AA1072" s="2">
        <v>18</v>
      </c>
      <c r="AB1072" s="2">
        <v>7</v>
      </c>
      <c r="AC1072" s="2">
        <v>5</v>
      </c>
      <c r="AD1072" s="2">
        <v>1</v>
      </c>
      <c r="AE1072" s="2">
        <v>3</v>
      </c>
      <c r="AF1072" s="2">
        <f t="shared" si="298"/>
        <v>25</v>
      </c>
      <c r="AG1072" s="2">
        <f t="shared" si="299"/>
        <v>5</v>
      </c>
      <c r="AH1072" s="2">
        <f t="shared" si="300"/>
        <v>4</v>
      </c>
      <c r="AJ1072" s="5"/>
      <c r="AK1072" s="2">
        <f t="shared" si="301"/>
        <v>25</v>
      </c>
      <c r="AL1072" s="2">
        <v>17</v>
      </c>
      <c r="AM1072" s="2">
        <v>5</v>
      </c>
      <c r="AN1072" s="2">
        <v>2</v>
      </c>
      <c r="AO1072" s="2">
        <v>1</v>
      </c>
      <c r="AP1072" s="2">
        <v>0</v>
      </c>
      <c r="AQ1072" s="2">
        <f t="shared" si="302"/>
        <v>22</v>
      </c>
      <c r="AR1072" s="2">
        <f t="shared" si="303"/>
        <v>2</v>
      </c>
      <c r="AS1072" s="2">
        <f t="shared" si="304"/>
        <v>1</v>
      </c>
      <c r="AV1072" s="6">
        <f t="shared" si="305"/>
        <v>33</v>
      </c>
      <c r="AW1072" s="2">
        <v>21</v>
      </c>
      <c r="AX1072" s="2">
        <v>4</v>
      </c>
      <c r="AY1072" s="2">
        <v>3</v>
      </c>
      <c r="AZ1072" s="2">
        <v>3</v>
      </c>
      <c r="BA1072" s="2">
        <v>2</v>
      </c>
      <c r="BB1072" s="2">
        <f t="shared" si="306"/>
        <v>25</v>
      </c>
      <c r="BC1072" s="2">
        <f t="shared" si="307"/>
        <v>3</v>
      </c>
      <c r="BD1072" s="2">
        <f t="shared" si="308"/>
        <v>5</v>
      </c>
      <c r="BF1072" s="5"/>
    </row>
    <row r="1073" spans="7:58" x14ac:dyDescent="0.35">
      <c r="G1073" s="79" t="s">
        <v>3</v>
      </c>
      <c r="H1073" s="82" t="s">
        <v>108</v>
      </c>
      <c r="I1073" s="79" t="s">
        <v>167</v>
      </c>
      <c r="J1073" s="79" t="str">
        <f>IF('New GL Gauge'!$H$3&lt;2024,"Business and Strategy","Business and Strategy (Inc. Admin)")</f>
        <v>Business and Strategy (Inc. Admin)</v>
      </c>
      <c r="K1073" s="79" t="s">
        <v>132</v>
      </c>
      <c r="L1073" s="79" t="s">
        <v>132</v>
      </c>
      <c r="M1073" s="2" t="s">
        <v>76</v>
      </c>
      <c r="N1073" s="2">
        <v>22</v>
      </c>
      <c r="O1073" s="6">
        <f t="shared" si="293"/>
        <v>22</v>
      </c>
      <c r="P1073" s="2">
        <v>19</v>
      </c>
      <c r="Q1073" s="2">
        <v>1</v>
      </c>
      <c r="R1073" s="2">
        <v>1</v>
      </c>
      <c r="S1073" s="2">
        <v>0</v>
      </c>
      <c r="T1073" s="2">
        <v>1</v>
      </c>
      <c r="U1073" s="2">
        <f t="shared" si="294"/>
        <v>20</v>
      </c>
      <c r="V1073" s="2">
        <f t="shared" si="295"/>
        <v>1</v>
      </c>
      <c r="W1073" s="2">
        <f t="shared" si="296"/>
        <v>1</v>
      </c>
      <c r="Y1073" s="5"/>
      <c r="Z1073" s="6">
        <f t="shared" si="297"/>
        <v>34</v>
      </c>
      <c r="AA1073" s="2">
        <v>23</v>
      </c>
      <c r="AB1073" s="2">
        <v>8</v>
      </c>
      <c r="AC1073" s="2">
        <v>1</v>
      </c>
      <c r="AD1073" s="2">
        <v>0</v>
      </c>
      <c r="AE1073" s="2">
        <v>2</v>
      </c>
      <c r="AF1073" s="2">
        <f t="shared" si="298"/>
        <v>31</v>
      </c>
      <c r="AG1073" s="2">
        <f t="shared" si="299"/>
        <v>1</v>
      </c>
      <c r="AH1073" s="2">
        <f t="shared" si="300"/>
        <v>2</v>
      </c>
      <c r="AJ1073" s="5"/>
      <c r="AK1073" s="2">
        <f t="shared" si="301"/>
        <v>25</v>
      </c>
      <c r="AL1073" s="2">
        <v>22</v>
      </c>
      <c r="AM1073" s="2">
        <v>3</v>
      </c>
      <c r="AN1073" s="2">
        <v>0</v>
      </c>
      <c r="AO1073" s="2">
        <v>0</v>
      </c>
      <c r="AP1073" s="2">
        <v>0</v>
      </c>
      <c r="AQ1073" s="2">
        <f t="shared" si="302"/>
        <v>25</v>
      </c>
      <c r="AR1073" s="2">
        <f t="shared" si="303"/>
        <v>0</v>
      </c>
      <c r="AS1073" s="2">
        <f t="shared" si="304"/>
        <v>0</v>
      </c>
      <c r="AV1073" s="6">
        <f t="shared" si="305"/>
        <v>33</v>
      </c>
      <c r="AW1073" s="2">
        <v>28</v>
      </c>
      <c r="AX1073" s="2">
        <v>1</v>
      </c>
      <c r="AY1073" s="2">
        <v>2</v>
      </c>
      <c r="AZ1073" s="2">
        <v>2</v>
      </c>
      <c r="BA1073" s="2">
        <v>0</v>
      </c>
      <c r="BB1073" s="2">
        <f t="shared" si="306"/>
        <v>29</v>
      </c>
      <c r="BC1073" s="2">
        <f t="shared" si="307"/>
        <v>2</v>
      </c>
      <c r="BD1073" s="2">
        <f t="shared" si="308"/>
        <v>2</v>
      </c>
      <c r="BF1073" s="5"/>
    </row>
    <row r="1074" spans="7:58" x14ac:dyDescent="0.35">
      <c r="G1074" s="79" t="s">
        <v>3</v>
      </c>
      <c r="H1074" s="82" t="s">
        <v>108</v>
      </c>
      <c r="I1074" s="79" t="s">
        <v>167</v>
      </c>
      <c r="J1074" s="79" t="str">
        <f>IF('New GL Gauge'!$H$3&lt;2024,"Business and Strategy","Business and Strategy (Inc. Admin)")</f>
        <v>Business and Strategy (Inc. Admin)</v>
      </c>
      <c r="K1074" s="79" t="s">
        <v>132</v>
      </c>
      <c r="L1074" s="79" t="s">
        <v>132</v>
      </c>
      <c r="M1074" s="2" t="s">
        <v>76</v>
      </c>
      <c r="N1074" s="2">
        <v>23</v>
      </c>
      <c r="O1074" s="6">
        <f t="shared" si="293"/>
        <v>22</v>
      </c>
      <c r="P1074" s="2">
        <v>16</v>
      </c>
      <c r="Q1074" s="2">
        <v>2</v>
      </c>
      <c r="R1074" s="2">
        <v>2</v>
      </c>
      <c r="S1074" s="2">
        <v>1</v>
      </c>
      <c r="T1074" s="2">
        <v>1</v>
      </c>
      <c r="U1074" s="2">
        <f t="shared" si="294"/>
        <v>18</v>
      </c>
      <c r="V1074" s="2">
        <f t="shared" si="295"/>
        <v>2</v>
      </c>
      <c r="W1074" s="2">
        <f t="shared" si="296"/>
        <v>2</v>
      </c>
      <c r="Y1074" s="5"/>
      <c r="Z1074" s="6">
        <f t="shared" si="297"/>
        <v>34</v>
      </c>
      <c r="AA1074" s="2">
        <v>20</v>
      </c>
      <c r="AB1074" s="2">
        <v>7</v>
      </c>
      <c r="AC1074" s="2">
        <v>3</v>
      </c>
      <c r="AD1074" s="2">
        <v>1</v>
      </c>
      <c r="AE1074" s="2">
        <v>3</v>
      </c>
      <c r="AF1074" s="2">
        <f t="shared" si="298"/>
        <v>27</v>
      </c>
      <c r="AG1074" s="2">
        <f t="shared" si="299"/>
        <v>3</v>
      </c>
      <c r="AH1074" s="2">
        <f t="shared" si="300"/>
        <v>4</v>
      </c>
      <c r="AJ1074" s="5"/>
      <c r="AK1074" s="2">
        <f t="shared" si="301"/>
        <v>25</v>
      </c>
      <c r="AL1074" s="2">
        <v>19</v>
      </c>
      <c r="AM1074" s="2">
        <v>5</v>
      </c>
      <c r="AN1074" s="2">
        <v>0</v>
      </c>
      <c r="AO1074" s="2">
        <v>1</v>
      </c>
      <c r="AP1074" s="2">
        <v>0</v>
      </c>
      <c r="AQ1074" s="2">
        <f t="shared" si="302"/>
        <v>24</v>
      </c>
      <c r="AR1074" s="2">
        <f t="shared" si="303"/>
        <v>0</v>
      </c>
      <c r="AS1074" s="2">
        <f t="shared" si="304"/>
        <v>1</v>
      </c>
      <c r="AV1074" s="6">
        <f t="shared" si="305"/>
        <v>33</v>
      </c>
      <c r="AW1074" s="2">
        <v>24</v>
      </c>
      <c r="AX1074" s="2">
        <v>2</v>
      </c>
      <c r="AY1074" s="2">
        <v>4</v>
      </c>
      <c r="AZ1074" s="2">
        <v>3</v>
      </c>
      <c r="BA1074" s="2">
        <v>0</v>
      </c>
      <c r="BB1074" s="2">
        <f t="shared" si="306"/>
        <v>26</v>
      </c>
      <c r="BC1074" s="2">
        <f t="shared" si="307"/>
        <v>4</v>
      </c>
      <c r="BD1074" s="2">
        <f t="shared" si="308"/>
        <v>3</v>
      </c>
      <c r="BF1074" s="5"/>
    </row>
    <row r="1075" spans="7:58" x14ac:dyDescent="0.35">
      <c r="G1075" s="79" t="s">
        <v>3</v>
      </c>
      <c r="H1075" s="82" t="s">
        <v>108</v>
      </c>
      <c r="I1075" s="79" t="s">
        <v>167</v>
      </c>
      <c r="J1075" s="79" t="str">
        <f>IF('New GL Gauge'!$H$3&lt;2024,"Business and Strategy","Business and Strategy (Inc. Admin)")</f>
        <v>Business and Strategy (Inc. Admin)</v>
      </c>
      <c r="K1075" s="79" t="s">
        <v>132</v>
      </c>
      <c r="L1075" s="79" t="s">
        <v>132</v>
      </c>
      <c r="M1075" s="2" t="s">
        <v>76</v>
      </c>
      <c r="N1075" s="2">
        <v>24</v>
      </c>
      <c r="O1075" s="6">
        <f t="shared" si="293"/>
        <v>22</v>
      </c>
      <c r="P1075" s="2">
        <v>16</v>
      </c>
      <c r="Q1075" s="2">
        <v>3</v>
      </c>
      <c r="R1075" s="2">
        <v>1</v>
      </c>
      <c r="S1075" s="2">
        <v>1</v>
      </c>
      <c r="T1075" s="2">
        <v>1</v>
      </c>
      <c r="U1075" s="2">
        <f t="shared" si="294"/>
        <v>19</v>
      </c>
      <c r="V1075" s="2">
        <f t="shared" si="295"/>
        <v>1</v>
      </c>
      <c r="W1075" s="2">
        <f t="shared" si="296"/>
        <v>2</v>
      </c>
      <c r="Y1075" s="5"/>
      <c r="Z1075" s="6">
        <f t="shared" si="297"/>
        <v>34</v>
      </c>
      <c r="AA1075" s="2">
        <v>20</v>
      </c>
      <c r="AB1075" s="2">
        <v>7</v>
      </c>
      <c r="AC1075" s="2">
        <v>4</v>
      </c>
      <c r="AD1075" s="2">
        <v>2</v>
      </c>
      <c r="AE1075" s="2">
        <v>1</v>
      </c>
      <c r="AF1075" s="2">
        <f t="shared" si="298"/>
        <v>27</v>
      </c>
      <c r="AG1075" s="2">
        <f t="shared" si="299"/>
        <v>4</v>
      </c>
      <c r="AH1075" s="2">
        <f t="shared" si="300"/>
        <v>3</v>
      </c>
      <c r="AJ1075" s="5"/>
      <c r="AK1075" s="2">
        <f t="shared" si="301"/>
        <v>25</v>
      </c>
      <c r="AL1075" s="2">
        <v>18</v>
      </c>
      <c r="AM1075" s="2">
        <v>6</v>
      </c>
      <c r="AN1075" s="2">
        <v>0</v>
      </c>
      <c r="AO1075" s="2">
        <v>1</v>
      </c>
      <c r="AP1075" s="2">
        <v>0</v>
      </c>
      <c r="AQ1075" s="2">
        <f t="shared" si="302"/>
        <v>24</v>
      </c>
      <c r="AR1075" s="2">
        <f t="shared" si="303"/>
        <v>0</v>
      </c>
      <c r="AS1075" s="2">
        <f t="shared" si="304"/>
        <v>1</v>
      </c>
      <c r="AV1075" s="6">
        <f t="shared" si="305"/>
        <v>33</v>
      </c>
      <c r="AW1075" s="2">
        <v>22</v>
      </c>
      <c r="AX1075" s="2">
        <v>5</v>
      </c>
      <c r="AY1075" s="2">
        <v>6</v>
      </c>
      <c r="AZ1075" s="2">
        <v>0</v>
      </c>
      <c r="BA1075" s="2">
        <v>0</v>
      </c>
      <c r="BB1075" s="2">
        <f t="shared" si="306"/>
        <v>27</v>
      </c>
      <c r="BC1075" s="2">
        <f t="shared" si="307"/>
        <v>6</v>
      </c>
      <c r="BD1075" s="2">
        <f t="shared" si="308"/>
        <v>0</v>
      </c>
      <c r="BF1075" s="5"/>
    </row>
    <row r="1076" spans="7:58" x14ac:dyDescent="0.35">
      <c r="G1076" s="79" t="s">
        <v>3</v>
      </c>
      <c r="H1076" s="82" t="s">
        <v>108</v>
      </c>
      <c r="I1076" s="79" t="s">
        <v>167</v>
      </c>
      <c r="J1076" s="79" t="str">
        <f>IF('New GL Gauge'!$H$3&lt;2024,"Business and Strategy","Business and Strategy (Inc. Admin)")</f>
        <v>Business and Strategy (Inc. Admin)</v>
      </c>
      <c r="K1076" s="79" t="s">
        <v>132</v>
      </c>
      <c r="L1076" s="79" t="s">
        <v>132</v>
      </c>
      <c r="M1076" s="2" t="s">
        <v>76</v>
      </c>
      <c r="N1076" s="2">
        <v>25</v>
      </c>
      <c r="O1076" s="6">
        <f t="shared" si="293"/>
        <v>22</v>
      </c>
      <c r="P1076" s="2">
        <v>17</v>
      </c>
      <c r="Q1076" s="2">
        <v>2</v>
      </c>
      <c r="R1076" s="2">
        <v>1</v>
      </c>
      <c r="S1076" s="2">
        <v>1</v>
      </c>
      <c r="T1076" s="2">
        <v>1</v>
      </c>
      <c r="U1076" s="2">
        <f t="shared" si="294"/>
        <v>19</v>
      </c>
      <c r="V1076" s="2">
        <f t="shared" si="295"/>
        <v>1</v>
      </c>
      <c r="W1076" s="2">
        <f t="shared" si="296"/>
        <v>2</v>
      </c>
      <c r="Y1076" s="5"/>
      <c r="Z1076" s="6">
        <f t="shared" si="297"/>
        <v>34</v>
      </c>
      <c r="AA1076" s="2">
        <v>21</v>
      </c>
      <c r="AB1076" s="2">
        <v>5</v>
      </c>
      <c r="AC1076" s="2">
        <v>5</v>
      </c>
      <c r="AD1076" s="2">
        <v>2</v>
      </c>
      <c r="AE1076" s="2">
        <v>1</v>
      </c>
      <c r="AF1076" s="2">
        <f t="shared" si="298"/>
        <v>26</v>
      </c>
      <c r="AG1076" s="2">
        <f t="shared" si="299"/>
        <v>5</v>
      </c>
      <c r="AH1076" s="2">
        <f t="shared" si="300"/>
        <v>3</v>
      </c>
      <c r="AJ1076" s="5"/>
      <c r="AK1076" s="2">
        <f t="shared" si="301"/>
        <v>25</v>
      </c>
      <c r="AL1076" s="2">
        <v>18</v>
      </c>
      <c r="AM1076" s="2">
        <v>6</v>
      </c>
      <c r="AN1076" s="2">
        <v>0</v>
      </c>
      <c r="AO1076" s="2">
        <v>1</v>
      </c>
      <c r="AP1076" s="2">
        <v>0</v>
      </c>
      <c r="AQ1076" s="2">
        <f t="shared" si="302"/>
        <v>24</v>
      </c>
      <c r="AR1076" s="2">
        <f t="shared" si="303"/>
        <v>0</v>
      </c>
      <c r="AS1076" s="2">
        <f t="shared" si="304"/>
        <v>1</v>
      </c>
      <c r="AV1076" s="6">
        <f t="shared" si="305"/>
        <v>33</v>
      </c>
      <c r="AW1076" s="2">
        <v>21</v>
      </c>
      <c r="AX1076" s="2">
        <v>6</v>
      </c>
      <c r="AY1076" s="2">
        <v>4</v>
      </c>
      <c r="AZ1076" s="2">
        <v>2</v>
      </c>
      <c r="BA1076" s="2">
        <v>0</v>
      </c>
      <c r="BB1076" s="2">
        <f t="shared" si="306"/>
        <v>27</v>
      </c>
      <c r="BC1076" s="2">
        <f t="shared" si="307"/>
        <v>4</v>
      </c>
      <c r="BD1076" s="2">
        <f t="shared" si="308"/>
        <v>2</v>
      </c>
      <c r="BF1076" s="5"/>
    </row>
    <row r="1077" spans="7:58" x14ac:dyDescent="0.35">
      <c r="G1077" s="79" t="s">
        <v>3</v>
      </c>
      <c r="H1077" s="82" t="s">
        <v>108</v>
      </c>
      <c r="I1077" s="79" t="s">
        <v>167</v>
      </c>
      <c r="J1077" s="79" t="str">
        <f>IF('New GL Gauge'!$H$3&lt;2024,"Business and Strategy","Business and Strategy (Inc. Admin)")</f>
        <v>Business and Strategy (Inc. Admin)</v>
      </c>
      <c r="K1077" s="79" t="s">
        <v>132</v>
      </c>
      <c r="L1077" s="79" t="s">
        <v>132</v>
      </c>
      <c r="M1077" s="2" t="s">
        <v>76</v>
      </c>
      <c r="N1077" s="2">
        <v>26</v>
      </c>
      <c r="O1077" s="6">
        <f t="shared" si="293"/>
        <v>22</v>
      </c>
      <c r="P1077" s="2">
        <v>15</v>
      </c>
      <c r="Q1077" s="2">
        <v>4</v>
      </c>
      <c r="R1077" s="2">
        <v>2</v>
      </c>
      <c r="S1077" s="2">
        <v>0</v>
      </c>
      <c r="T1077" s="2">
        <v>1</v>
      </c>
      <c r="U1077" s="2">
        <f t="shared" si="294"/>
        <v>19</v>
      </c>
      <c r="V1077" s="2">
        <f t="shared" si="295"/>
        <v>2</v>
      </c>
      <c r="W1077" s="2">
        <f t="shared" si="296"/>
        <v>1</v>
      </c>
      <c r="Y1077" s="5"/>
      <c r="Z1077" s="6">
        <f t="shared" si="297"/>
        <v>34</v>
      </c>
      <c r="AA1077" s="2">
        <v>19</v>
      </c>
      <c r="AB1077" s="2">
        <v>4</v>
      </c>
      <c r="AC1077" s="2">
        <v>7</v>
      </c>
      <c r="AD1077" s="2">
        <v>2</v>
      </c>
      <c r="AE1077" s="2">
        <v>2</v>
      </c>
      <c r="AF1077" s="2">
        <f t="shared" si="298"/>
        <v>23</v>
      </c>
      <c r="AG1077" s="2">
        <f t="shared" si="299"/>
        <v>7</v>
      </c>
      <c r="AH1077" s="2">
        <f t="shared" si="300"/>
        <v>4</v>
      </c>
      <c r="AJ1077" s="5"/>
      <c r="AK1077" s="2">
        <f t="shared" si="301"/>
        <v>25</v>
      </c>
      <c r="AL1077" s="2">
        <v>17</v>
      </c>
      <c r="AM1077" s="2">
        <v>4</v>
      </c>
      <c r="AN1077" s="2">
        <v>2</v>
      </c>
      <c r="AO1077" s="2">
        <v>2</v>
      </c>
      <c r="AP1077" s="2">
        <v>0</v>
      </c>
      <c r="AQ1077" s="2">
        <f t="shared" si="302"/>
        <v>21</v>
      </c>
      <c r="AR1077" s="2">
        <f t="shared" si="303"/>
        <v>2</v>
      </c>
      <c r="AS1077" s="2">
        <f t="shared" si="304"/>
        <v>2</v>
      </c>
      <c r="AV1077" s="6">
        <f t="shared" si="305"/>
        <v>33</v>
      </c>
      <c r="AW1077" s="2">
        <v>21</v>
      </c>
      <c r="AX1077" s="2">
        <v>6</v>
      </c>
      <c r="AY1077" s="2">
        <v>1</v>
      </c>
      <c r="AZ1077" s="2">
        <v>3</v>
      </c>
      <c r="BA1077" s="2">
        <v>2</v>
      </c>
      <c r="BB1077" s="2">
        <f t="shared" si="306"/>
        <v>27</v>
      </c>
      <c r="BC1077" s="2">
        <f t="shared" si="307"/>
        <v>1</v>
      </c>
      <c r="BD1077" s="2">
        <f t="shared" si="308"/>
        <v>5</v>
      </c>
      <c r="BF1077" s="5"/>
    </row>
    <row r="1078" spans="7:58" x14ac:dyDescent="0.35">
      <c r="G1078" s="79" t="s">
        <v>3</v>
      </c>
      <c r="H1078" s="82" t="s">
        <v>108</v>
      </c>
      <c r="I1078" s="79" t="s">
        <v>167</v>
      </c>
      <c r="J1078" s="79" t="str">
        <f>IF('New GL Gauge'!$H$3&lt;2024,"Business and Strategy","Business and Strategy (Inc. Admin)")</f>
        <v>Business and Strategy (Inc. Admin)</v>
      </c>
      <c r="K1078" s="79" t="s">
        <v>132</v>
      </c>
      <c r="L1078" s="79" t="s">
        <v>132</v>
      </c>
      <c r="M1078" s="2" t="s">
        <v>76</v>
      </c>
      <c r="N1078" s="2">
        <v>27</v>
      </c>
      <c r="O1078" s="6">
        <f t="shared" si="293"/>
        <v>22</v>
      </c>
      <c r="P1078" s="2">
        <v>16</v>
      </c>
      <c r="Q1078" s="2">
        <v>3</v>
      </c>
      <c r="R1078" s="2">
        <v>1</v>
      </c>
      <c r="S1078" s="2">
        <v>1</v>
      </c>
      <c r="T1078" s="2">
        <v>1</v>
      </c>
      <c r="U1078" s="2">
        <f t="shared" si="294"/>
        <v>19</v>
      </c>
      <c r="V1078" s="2">
        <f t="shared" si="295"/>
        <v>1</v>
      </c>
      <c r="W1078" s="2">
        <f t="shared" si="296"/>
        <v>2</v>
      </c>
      <c r="Y1078" s="5"/>
      <c r="Z1078" s="6">
        <f t="shared" si="297"/>
        <v>34</v>
      </c>
      <c r="AA1078" s="2">
        <v>20</v>
      </c>
      <c r="AB1078" s="2">
        <v>6</v>
      </c>
      <c r="AC1078" s="2">
        <v>4</v>
      </c>
      <c r="AD1078" s="2">
        <v>2</v>
      </c>
      <c r="AE1078" s="2">
        <v>2</v>
      </c>
      <c r="AF1078" s="2">
        <f t="shared" si="298"/>
        <v>26</v>
      </c>
      <c r="AG1078" s="2">
        <f t="shared" si="299"/>
        <v>4</v>
      </c>
      <c r="AH1078" s="2">
        <f t="shared" si="300"/>
        <v>4</v>
      </c>
      <c r="AJ1078" s="5"/>
      <c r="AK1078" s="2">
        <f t="shared" si="301"/>
        <v>25</v>
      </c>
      <c r="AL1078" s="2">
        <v>16</v>
      </c>
      <c r="AM1078" s="2">
        <v>8</v>
      </c>
      <c r="AN1078" s="2">
        <v>0</v>
      </c>
      <c r="AO1078" s="2">
        <v>1</v>
      </c>
      <c r="AP1078" s="2">
        <v>0</v>
      </c>
      <c r="AQ1078" s="2">
        <f t="shared" si="302"/>
        <v>24</v>
      </c>
      <c r="AR1078" s="2">
        <f t="shared" si="303"/>
        <v>0</v>
      </c>
      <c r="AS1078" s="2">
        <f t="shared" si="304"/>
        <v>1</v>
      </c>
      <c r="AV1078" s="6">
        <f t="shared" si="305"/>
        <v>33</v>
      </c>
      <c r="AW1078" s="2">
        <v>21</v>
      </c>
      <c r="AX1078" s="2">
        <v>6</v>
      </c>
      <c r="AY1078" s="2">
        <v>6</v>
      </c>
      <c r="AZ1078" s="2">
        <v>0</v>
      </c>
      <c r="BA1078" s="2">
        <v>0</v>
      </c>
      <c r="BB1078" s="2">
        <f t="shared" si="306"/>
        <v>27</v>
      </c>
      <c r="BC1078" s="2">
        <f t="shared" si="307"/>
        <v>6</v>
      </c>
      <c r="BD1078" s="2">
        <f t="shared" si="308"/>
        <v>0</v>
      </c>
      <c r="BF1078" s="5"/>
    </row>
    <row r="1079" spans="7:58" x14ac:dyDescent="0.35">
      <c r="G1079" s="79" t="s">
        <v>3</v>
      </c>
      <c r="H1079" s="82" t="s">
        <v>108</v>
      </c>
      <c r="I1079" s="79" t="s">
        <v>167</v>
      </c>
      <c r="J1079" s="79" t="str">
        <f>IF('New GL Gauge'!$H$3&lt;2024,"Business and Strategy","Business and Strategy (Inc. Admin)")</f>
        <v>Business and Strategy (Inc. Admin)</v>
      </c>
      <c r="K1079" s="79" t="s">
        <v>132</v>
      </c>
      <c r="L1079" s="79" t="s">
        <v>132</v>
      </c>
      <c r="M1079" s="2" t="s">
        <v>76</v>
      </c>
      <c r="N1079" s="2">
        <v>28</v>
      </c>
      <c r="O1079" s="6">
        <f t="shared" si="293"/>
        <v>22</v>
      </c>
      <c r="P1079" s="2">
        <v>20</v>
      </c>
      <c r="Q1079" s="2">
        <v>0</v>
      </c>
      <c r="R1079" s="2">
        <v>2</v>
      </c>
      <c r="S1079" s="2">
        <v>0</v>
      </c>
      <c r="T1079" s="2">
        <v>0</v>
      </c>
      <c r="U1079" s="2">
        <f t="shared" si="294"/>
        <v>20</v>
      </c>
      <c r="V1079" s="2">
        <f t="shared" si="295"/>
        <v>2</v>
      </c>
      <c r="W1079" s="2">
        <f t="shared" si="296"/>
        <v>0</v>
      </c>
      <c r="Y1079" s="5"/>
      <c r="Z1079" s="6">
        <f t="shared" si="297"/>
        <v>34</v>
      </c>
      <c r="AA1079" s="2">
        <v>26</v>
      </c>
      <c r="AB1079" s="2">
        <v>5</v>
      </c>
      <c r="AC1079" s="2">
        <v>3</v>
      </c>
      <c r="AD1079" s="2">
        <v>0</v>
      </c>
      <c r="AE1079" s="2">
        <v>0</v>
      </c>
      <c r="AF1079" s="2">
        <f t="shared" si="298"/>
        <v>31</v>
      </c>
      <c r="AG1079" s="2">
        <f t="shared" si="299"/>
        <v>3</v>
      </c>
      <c r="AH1079" s="2">
        <f t="shared" si="300"/>
        <v>0</v>
      </c>
      <c r="AJ1079" s="5"/>
      <c r="AK1079" s="2">
        <f t="shared" si="301"/>
        <v>25</v>
      </c>
      <c r="AL1079" s="2">
        <v>21</v>
      </c>
      <c r="AM1079" s="2">
        <v>4</v>
      </c>
      <c r="AN1079" s="2">
        <v>0</v>
      </c>
      <c r="AO1079" s="2">
        <v>0</v>
      </c>
      <c r="AP1079" s="2">
        <v>0</v>
      </c>
      <c r="AQ1079" s="2">
        <f t="shared" si="302"/>
        <v>25</v>
      </c>
      <c r="AR1079" s="2">
        <f t="shared" si="303"/>
        <v>0</v>
      </c>
      <c r="AS1079" s="2">
        <f t="shared" si="304"/>
        <v>0</v>
      </c>
      <c r="AV1079" s="6">
        <f t="shared" si="305"/>
        <v>33</v>
      </c>
      <c r="AW1079" s="2">
        <v>27</v>
      </c>
      <c r="AX1079" s="2">
        <v>3</v>
      </c>
      <c r="AY1079" s="2">
        <v>0</v>
      </c>
      <c r="AZ1079" s="2">
        <v>2</v>
      </c>
      <c r="BA1079" s="2">
        <v>1</v>
      </c>
      <c r="BB1079" s="2">
        <f t="shared" si="306"/>
        <v>30</v>
      </c>
      <c r="BC1079" s="2">
        <f t="shared" si="307"/>
        <v>0</v>
      </c>
      <c r="BD1079" s="2">
        <f t="shared" si="308"/>
        <v>3</v>
      </c>
      <c r="BF1079" s="5"/>
    </row>
    <row r="1080" spans="7:58" x14ac:dyDescent="0.35">
      <c r="G1080" s="79" t="s">
        <v>3</v>
      </c>
      <c r="H1080" s="82" t="s">
        <v>108</v>
      </c>
      <c r="I1080" s="79" t="s">
        <v>167</v>
      </c>
      <c r="J1080" s="79" t="str">
        <f>IF('New GL Gauge'!$H$3&lt;2024,"Business and Strategy","Business and Strategy (Inc. Admin)")</f>
        <v>Business and Strategy (Inc. Admin)</v>
      </c>
      <c r="K1080" s="79" t="s">
        <v>132</v>
      </c>
      <c r="L1080" s="79" t="s">
        <v>132</v>
      </c>
      <c r="M1080" s="2" t="s">
        <v>76</v>
      </c>
      <c r="N1080" s="2">
        <v>29</v>
      </c>
      <c r="O1080" s="6">
        <f t="shared" si="293"/>
        <v>22</v>
      </c>
      <c r="P1080" s="2">
        <v>19</v>
      </c>
      <c r="Q1080" s="2">
        <v>0</v>
      </c>
      <c r="R1080" s="2">
        <v>2</v>
      </c>
      <c r="S1080" s="2">
        <v>0</v>
      </c>
      <c r="T1080" s="2">
        <v>1</v>
      </c>
      <c r="U1080" s="2">
        <f t="shared" si="294"/>
        <v>19</v>
      </c>
      <c r="V1080" s="2">
        <f t="shared" si="295"/>
        <v>2</v>
      </c>
      <c r="W1080" s="2">
        <f t="shared" si="296"/>
        <v>1</v>
      </c>
      <c r="Y1080" s="5"/>
      <c r="Z1080" s="6">
        <f t="shared" si="297"/>
        <v>34</v>
      </c>
      <c r="AA1080" s="2">
        <v>17</v>
      </c>
      <c r="AB1080" s="2">
        <v>8</v>
      </c>
      <c r="AC1080" s="2">
        <v>6</v>
      </c>
      <c r="AD1080" s="2">
        <v>1</v>
      </c>
      <c r="AE1080" s="2">
        <v>2</v>
      </c>
      <c r="AF1080" s="2">
        <f t="shared" si="298"/>
        <v>25</v>
      </c>
      <c r="AG1080" s="2">
        <f t="shared" si="299"/>
        <v>6</v>
      </c>
      <c r="AH1080" s="2">
        <f t="shared" si="300"/>
        <v>3</v>
      </c>
      <c r="AJ1080" s="5"/>
      <c r="AK1080" s="2">
        <f t="shared" si="301"/>
        <v>25</v>
      </c>
      <c r="AL1080" s="2">
        <v>17</v>
      </c>
      <c r="AM1080" s="2">
        <v>2</v>
      </c>
      <c r="AN1080" s="2">
        <v>3</v>
      </c>
      <c r="AO1080" s="2">
        <v>2</v>
      </c>
      <c r="AP1080" s="2">
        <v>1</v>
      </c>
      <c r="AQ1080" s="2">
        <f t="shared" si="302"/>
        <v>19</v>
      </c>
      <c r="AR1080" s="2">
        <f t="shared" si="303"/>
        <v>3</v>
      </c>
      <c r="AS1080" s="2">
        <f t="shared" si="304"/>
        <v>3</v>
      </c>
      <c r="AV1080" s="6">
        <f t="shared" si="305"/>
        <v>33</v>
      </c>
      <c r="AW1080" s="2">
        <v>22</v>
      </c>
      <c r="AX1080" s="2">
        <v>3</v>
      </c>
      <c r="AY1080" s="2">
        <v>3</v>
      </c>
      <c r="AZ1080" s="2">
        <v>3</v>
      </c>
      <c r="BA1080" s="2">
        <v>2</v>
      </c>
      <c r="BB1080" s="2">
        <f t="shared" si="306"/>
        <v>25</v>
      </c>
      <c r="BC1080" s="2">
        <f t="shared" si="307"/>
        <v>3</v>
      </c>
      <c r="BD1080" s="2">
        <f t="shared" si="308"/>
        <v>5</v>
      </c>
      <c r="BF1080" s="5"/>
    </row>
    <row r="1081" spans="7:58" x14ac:dyDescent="0.35">
      <c r="G1081" s="79" t="s">
        <v>3</v>
      </c>
      <c r="H1081" s="82" t="s">
        <v>108</v>
      </c>
      <c r="I1081" s="79" t="s">
        <v>167</v>
      </c>
      <c r="J1081" s="79" t="str">
        <f>IF('New GL Gauge'!$H$3&lt;2024,"Business and Strategy","Business and Strategy (Inc. Admin)")</f>
        <v>Business and Strategy (Inc. Admin)</v>
      </c>
      <c r="K1081" s="79" t="s">
        <v>132</v>
      </c>
      <c r="L1081" s="79" t="s">
        <v>132</v>
      </c>
      <c r="M1081" s="2" t="s">
        <v>76</v>
      </c>
      <c r="N1081" s="2">
        <v>30</v>
      </c>
      <c r="O1081" s="6">
        <f t="shared" si="293"/>
        <v>22</v>
      </c>
      <c r="P1081" s="2">
        <v>18</v>
      </c>
      <c r="Q1081" s="2">
        <v>1</v>
      </c>
      <c r="R1081" s="2">
        <v>2</v>
      </c>
      <c r="S1081" s="2">
        <v>0</v>
      </c>
      <c r="T1081" s="2">
        <v>1</v>
      </c>
      <c r="U1081" s="2">
        <f t="shared" si="294"/>
        <v>19</v>
      </c>
      <c r="V1081" s="2">
        <f t="shared" si="295"/>
        <v>2</v>
      </c>
      <c r="W1081" s="2">
        <f t="shared" si="296"/>
        <v>1</v>
      </c>
      <c r="Y1081" s="5"/>
      <c r="Z1081" s="6">
        <f t="shared" si="297"/>
        <v>34</v>
      </c>
      <c r="AA1081" s="2">
        <v>22</v>
      </c>
      <c r="AB1081" s="2">
        <v>5</v>
      </c>
      <c r="AC1081" s="2">
        <v>2</v>
      </c>
      <c r="AD1081" s="2">
        <v>1</v>
      </c>
      <c r="AE1081" s="2">
        <v>4</v>
      </c>
      <c r="AF1081" s="2">
        <f t="shared" si="298"/>
        <v>27</v>
      </c>
      <c r="AG1081" s="2">
        <f t="shared" si="299"/>
        <v>2</v>
      </c>
      <c r="AH1081" s="2">
        <f t="shared" si="300"/>
        <v>5</v>
      </c>
      <c r="AJ1081" s="5"/>
      <c r="AK1081" s="2">
        <f t="shared" si="301"/>
        <v>25</v>
      </c>
      <c r="AL1081" s="2">
        <v>19</v>
      </c>
      <c r="AM1081" s="2">
        <v>5</v>
      </c>
      <c r="AN1081" s="2">
        <v>1</v>
      </c>
      <c r="AO1081" s="2">
        <v>0</v>
      </c>
      <c r="AP1081" s="2">
        <v>0</v>
      </c>
      <c r="AQ1081" s="2">
        <f t="shared" si="302"/>
        <v>24</v>
      </c>
      <c r="AR1081" s="2">
        <f t="shared" si="303"/>
        <v>1</v>
      </c>
      <c r="AS1081" s="2">
        <f t="shared" si="304"/>
        <v>0</v>
      </c>
      <c r="AV1081" s="6">
        <f t="shared" si="305"/>
        <v>33</v>
      </c>
      <c r="AW1081" s="2">
        <v>23</v>
      </c>
      <c r="AX1081" s="2">
        <v>4</v>
      </c>
      <c r="AY1081" s="2">
        <v>2</v>
      </c>
      <c r="AZ1081" s="2">
        <v>4</v>
      </c>
      <c r="BA1081" s="2">
        <v>0</v>
      </c>
      <c r="BB1081" s="2">
        <f t="shared" si="306"/>
        <v>27</v>
      </c>
      <c r="BC1081" s="2">
        <f t="shared" si="307"/>
        <v>2</v>
      </c>
      <c r="BD1081" s="2">
        <f t="shared" si="308"/>
        <v>4</v>
      </c>
      <c r="BF1081" s="5"/>
    </row>
    <row r="1082" spans="7:58" x14ac:dyDescent="0.35">
      <c r="G1082" s="79" t="s">
        <v>3</v>
      </c>
      <c r="H1082" s="82" t="s">
        <v>108</v>
      </c>
      <c r="I1082" s="79" t="s">
        <v>167</v>
      </c>
      <c r="J1082" s="79" t="str">
        <f>IF('New GL Gauge'!$H$3&lt;2024,"Business and Strategy","Business and Strategy (Inc. Admin)")</f>
        <v>Business and Strategy (Inc. Admin)</v>
      </c>
      <c r="K1082" s="79" t="str">
        <f>IF('New GL Gauge'!$H$3&lt;2024,"Business and Strategy","Admin")</f>
        <v>Admin</v>
      </c>
      <c r="L1082" s="79" t="s">
        <v>29</v>
      </c>
      <c r="M1082" s="2" t="s">
        <v>3</v>
      </c>
      <c r="N1082" s="2">
        <v>1</v>
      </c>
      <c r="O1082" s="6">
        <f t="shared" si="282"/>
        <v>26</v>
      </c>
      <c r="P1082" s="2">
        <v>2</v>
      </c>
      <c r="Q1082" s="2">
        <v>14</v>
      </c>
      <c r="R1082" s="2">
        <v>6</v>
      </c>
      <c r="S1082" s="2">
        <v>4</v>
      </c>
      <c r="T1082" s="2">
        <v>0</v>
      </c>
      <c r="U1082" s="2">
        <f t="shared" si="284"/>
        <v>16</v>
      </c>
      <c r="V1082" s="2">
        <f t="shared" si="285"/>
        <v>6</v>
      </c>
      <c r="W1082" s="2">
        <f t="shared" si="286"/>
        <v>4</v>
      </c>
      <c r="X1082" s="2">
        <f>MAX(O1082:O1111)</f>
        <v>26</v>
      </c>
      <c r="Y1082" s="5">
        <v>66</v>
      </c>
      <c r="Z1082" s="6">
        <f t="shared" si="283"/>
        <v>31</v>
      </c>
      <c r="AA1082" s="2">
        <v>5</v>
      </c>
      <c r="AB1082" s="2">
        <v>10</v>
      </c>
      <c r="AC1082" s="2">
        <v>14</v>
      </c>
      <c r="AD1082" s="2">
        <v>2</v>
      </c>
      <c r="AE1082" s="2">
        <v>0</v>
      </c>
      <c r="AF1082" s="2">
        <f t="shared" si="287"/>
        <v>15</v>
      </c>
      <c r="AG1082" s="2">
        <f t="shared" si="288"/>
        <v>14</v>
      </c>
      <c r="AH1082" s="2">
        <f t="shared" si="289"/>
        <v>2</v>
      </c>
      <c r="AI1082" s="2">
        <f>MAX(Z1082:Z1111)</f>
        <v>31</v>
      </c>
      <c r="AJ1082" s="5">
        <v>63</v>
      </c>
      <c r="AK1082" s="6">
        <f t="shared" ref="AK1082" si="309">SUM(AQ1082:AS1082)</f>
        <v>32</v>
      </c>
      <c r="AL1082" s="2">
        <v>9</v>
      </c>
      <c r="AM1082" s="2">
        <v>12</v>
      </c>
      <c r="AN1082" s="2">
        <v>8</v>
      </c>
      <c r="AO1082" s="2">
        <v>2</v>
      </c>
      <c r="AP1082" s="2">
        <v>1</v>
      </c>
      <c r="AQ1082" s="2">
        <f t="shared" ref="AQ1082" si="310">AL1082+AM1082</f>
        <v>21</v>
      </c>
      <c r="AR1082" s="2">
        <f t="shared" ref="AR1082" si="311">AN1082</f>
        <v>8</v>
      </c>
      <c r="AS1082" s="2">
        <f t="shared" ref="AS1082" si="312">AO1082+AP1082</f>
        <v>3</v>
      </c>
      <c r="AT1082" s="2">
        <f>ROUND(SUM(AK1082:AK1111)/30,0)</f>
        <v>32</v>
      </c>
      <c r="AU1082" s="2">
        <v>65</v>
      </c>
      <c r="AV1082" s="6">
        <f t="shared" si="305"/>
        <v>28</v>
      </c>
      <c r="AW1082" s="2">
        <v>4</v>
      </c>
      <c r="AX1082" s="2">
        <v>15</v>
      </c>
      <c r="AY1082" s="2">
        <v>7</v>
      </c>
      <c r="AZ1082" s="2">
        <v>1</v>
      </c>
      <c r="BA1082" s="2">
        <v>1</v>
      </c>
      <c r="BB1082" s="2">
        <f t="shared" si="306"/>
        <v>19</v>
      </c>
      <c r="BC1082" s="2">
        <f t="shared" si="307"/>
        <v>7</v>
      </c>
      <c r="BD1082" s="2">
        <f t="shared" si="308"/>
        <v>2</v>
      </c>
      <c r="BE1082" s="2">
        <f>ROUND(SUM(AV1082:AV1111)/30,0)</f>
        <v>28</v>
      </c>
      <c r="BF1082" s="5">
        <v>53</v>
      </c>
    </row>
    <row r="1083" spans="7:58" x14ac:dyDescent="0.35">
      <c r="G1083" s="79" t="s">
        <v>3</v>
      </c>
      <c r="H1083" s="82" t="s">
        <v>108</v>
      </c>
      <c r="I1083" s="79" t="s">
        <v>167</v>
      </c>
      <c r="J1083" s="79" t="str">
        <f>IF('New GL Gauge'!$H$3&lt;2024,"Business and Strategy","Business and Strategy (Inc. Admin)")</f>
        <v>Business and Strategy (Inc. Admin)</v>
      </c>
      <c r="K1083" s="79" t="str">
        <f>IF('New GL Gauge'!$H$3&lt;2024,"Business and Strategy","Admin")</f>
        <v>Admin</v>
      </c>
      <c r="L1083" s="79" t="s">
        <v>29</v>
      </c>
      <c r="M1083" s="2" t="s">
        <v>3</v>
      </c>
      <c r="N1083" s="2">
        <v>2</v>
      </c>
      <c r="O1083" s="6">
        <f t="shared" si="282"/>
        <v>26</v>
      </c>
      <c r="P1083" s="2">
        <v>3</v>
      </c>
      <c r="Q1083" s="2">
        <v>15</v>
      </c>
      <c r="R1083" s="2">
        <v>7</v>
      </c>
      <c r="S1083" s="2">
        <v>1</v>
      </c>
      <c r="T1083" s="2">
        <v>0</v>
      </c>
      <c r="U1083" s="2">
        <f t="shared" si="284"/>
        <v>18</v>
      </c>
      <c r="V1083" s="2">
        <f t="shared" si="285"/>
        <v>7</v>
      </c>
      <c r="W1083" s="2">
        <f t="shared" si="286"/>
        <v>1</v>
      </c>
      <c r="Y1083" s="5"/>
      <c r="Z1083" s="6">
        <f t="shared" si="283"/>
        <v>31</v>
      </c>
      <c r="AA1083" s="2">
        <v>5</v>
      </c>
      <c r="AB1083" s="2">
        <v>11</v>
      </c>
      <c r="AC1083" s="2">
        <v>11</v>
      </c>
      <c r="AD1083" s="2">
        <v>3</v>
      </c>
      <c r="AE1083" s="2">
        <v>1</v>
      </c>
      <c r="AF1083" s="2">
        <f t="shared" si="287"/>
        <v>16</v>
      </c>
      <c r="AG1083" s="2">
        <f t="shared" si="288"/>
        <v>11</v>
      </c>
      <c r="AH1083" s="2">
        <f t="shared" si="289"/>
        <v>4</v>
      </c>
      <c r="AJ1083" s="5"/>
      <c r="AK1083" s="2">
        <f t="shared" si="274"/>
        <v>32</v>
      </c>
      <c r="AL1083" s="2">
        <v>7</v>
      </c>
      <c r="AM1083" s="2">
        <v>12</v>
      </c>
      <c r="AN1083" s="2">
        <v>11</v>
      </c>
      <c r="AO1083" s="2">
        <v>2</v>
      </c>
      <c r="AP1083" s="2">
        <v>0</v>
      </c>
      <c r="AQ1083" s="2">
        <f t="shared" ref="AQ1083:AQ1116" si="313">AL1083+AM1083</f>
        <v>19</v>
      </c>
      <c r="AR1083" s="2">
        <f t="shared" ref="AR1083:AR1116" si="314">AN1083</f>
        <v>11</v>
      </c>
      <c r="AS1083" s="2">
        <f t="shared" ref="AS1083:AS1116" si="315">AO1083+AP1083</f>
        <v>2</v>
      </c>
      <c r="AV1083" s="6">
        <f t="shared" si="305"/>
        <v>28</v>
      </c>
      <c r="AW1083" s="2">
        <v>5</v>
      </c>
      <c r="AX1083" s="2">
        <v>12</v>
      </c>
      <c r="AY1083" s="2">
        <v>8</v>
      </c>
      <c r="AZ1083" s="2">
        <v>2</v>
      </c>
      <c r="BA1083" s="2">
        <v>1</v>
      </c>
      <c r="BB1083" s="2">
        <f t="shared" si="306"/>
        <v>17</v>
      </c>
      <c r="BC1083" s="2">
        <f t="shared" si="307"/>
        <v>8</v>
      </c>
      <c r="BD1083" s="2">
        <f t="shared" si="308"/>
        <v>3</v>
      </c>
      <c r="BF1083" s="5"/>
    </row>
    <row r="1084" spans="7:58" x14ac:dyDescent="0.35">
      <c r="G1084" s="79" t="s">
        <v>3</v>
      </c>
      <c r="H1084" s="82" t="s">
        <v>108</v>
      </c>
      <c r="I1084" s="79" t="s">
        <v>167</v>
      </c>
      <c r="J1084" s="79" t="str">
        <f>IF('New GL Gauge'!$H$3&lt;2024,"Business and Strategy","Business and Strategy (Inc. Admin)")</f>
        <v>Business and Strategy (Inc. Admin)</v>
      </c>
      <c r="K1084" s="79" t="str">
        <f>IF('New GL Gauge'!$H$3&lt;2024,"Business and Strategy","Admin")</f>
        <v>Admin</v>
      </c>
      <c r="L1084" s="79" t="s">
        <v>29</v>
      </c>
      <c r="M1084" s="2" t="s">
        <v>3</v>
      </c>
      <c r="N1084" s="2">
        <v>3</v>
      </c>
      <c r="O1084" s="6">
        <f t="shared" si="282"/>
        <v>26</v>
      </c>
      <c r="P1084" s="2">
        <v>2</v>
      </c>
      <c r="Q1084" s="2">
        <v>15</v>
      </c>
      <c r="R1084" s="2">
        <v>5</v>
      </c>
      <c r="S1084" s="2">
        <v>3</v>
      </c>
      <c r="T1084" s="2">
        <v>1</v>
      </c>
      <c r="U1084" s="2">
        <f t="shared" si="284"/>
        <v>17</v>
      </c>
      <c r="V1084" s="2">
        <f t="shared" si="285"/>
        <v>5</v>
      </c>
      <c r="W1084" s="2">
        <f t="shared" si="286"/>
        <v>4</v>
      </c>
      <c r="Y1084" s="5"/>
      <c r="Z1084" s="6">
        <f t="shared" si="283"/>
        <v>31</v>
      </c>
      <c r="AA1084" s="2">
        <v>11</v>
      </c>
      <c r="AB1084" s="2">
        <v>11</v>
      </c>
      <c r="AC1084" s="2">
        <v>4</v>
      </c>
      <c r="AD1084" s="2">
        <v>4</v>
      </c>
      <c r="AE1084" s="2">
        <v>1</v>
      </c>
      <c r="AF1084" s="2">
        <f t="shared" si="287"/>
        <v>22</v>
      </c>
      <c r="AG1084" s="2">
        <f t="shared" si="288"/>
        <v>4</v>
      </c>
      <c r="AH1084" s="2">
        <f t="shared" si="289"/>
        <v>5</v>
      </c>
      <c r="AJ1084" s="5"/>
      <c r="AK1084" s="2">
        <f t="shared" si="274"/>
        <v>32</v>
      </c>
      <c r="AL1084" s="2">
        <v>13</v>
      </c>
      <c r="AM1084" s="2">
        <v>9</v>
      </c>
      <c r="AN1084" s="2">
        <v>8</v>
      </c>
      <c r="AO1084" s="2">
        <v>2</v>
      </c>
      <c r="AP1084" s="2">
        <v>0</v>
      </c>
      <c r="AQ1084" s="2">
        <f t="shared" si="313"/>
        <v>22</v>
      </c>
      <c r="AR1084" s="2">
        <f t="shared" si="314"/>
        <v>8</v>
      </c>
      <c r="AS1084" s="2">
        <f t="shared" si="315"/>
        <v>2</v>
      </c>
      <c r="AV1084" s="6">
        <f t="shared" si="305"/>
        <v>28</v>
      </c>
      <c r="AW1084" s="2">
        <v>9</v>
      </c>
      <c r="AX1084" s="2">
        <v>15</v>
      </c>
      <c r="AY1084" s="2">
        <v>2</v>
      </c>
      <c r="AZ1084" s="2">
        <v>1</v>
      </c>
      <c r="BA1084" s="2">
        <v>1</v>
      </c>
      <c r="BB1084" s="2">
        <f t="shared" si="306"/>
        <v>24</v>
      </c>
      <c r="BC1084" s="2">
        <f t="shared" si="307"/>
        <v>2</v>
      </c>
      <c r="BD1084" s="2">
        <f t="shared" si="308"/>
        <v>2</v>
      </c>
      <c r="BF1084" s="5"/>
    </row>
    <row r="1085" spans="7:58" x14ac:dyDescent="0.35">
      <c r="G1085" s="79" t="s">
        <v>3</v>
      </c>
      <c r="H1085" s="82" t="s">
        <v>108</v>
      </c>
      <c r="I1085" s="79" t="s">
        <v>167</v>
      </c>
      <c r="J1085" s="79" t="str">
        <f>IF('New GL Gauge'!$H$3&lt;2024,"Business and Strategy","Business and Strategy (Inc. Admin)")</f>
        <v>Business and Strategy (Inc. Admin)</v>
      </c>
      <c r="K1085" s="79" t="str">
        <f>IF('New GL Gauge'!$H$3&lt;2024,"Business and Strategy","Admin")</f>
        <v>Admin</v>
      </c>
      <c r="L1085" s="79" t="s">
        <v>29</v>
      </c>
      <c r="M1085" s="2" t="s">
        <v>3</v>
      </c>
      <c r="N1085" s="2">
        <v>4</v>
      </c>
      <c r="O1085" s="6">
        <f t="shared" si="282"/>
        <v>26</v>
      </c>
      <c r="P1085" s="2">
        <v>13</v>
      </c>
      <c r="Q1085" s="2">
        <v>9</v>
      </c>
      <c r="R1085" s="2">
        <v>3</v>
      </c>
      <c r="S1085" s="2">
        <v>1</v>
      </c>
      <c r="T1085" s="2">
        <v>0</v>
      </c>
      <c r="U1085" s="2">
        <f t="shared" si="284"/>
        <v>22</v>
      </c>
      <c r="V1085" s="2">
        <f t="shared" si="285"/>
        <v>3</v>
      </c>
      <c r="W1085" s="2">
        <f t="shared" si="286"/>
        <v>1</v>
      </c>
      <c r="Y1085" s="5"/>
      <c r="Z1085" s="6">
        <f t="shared" si="283"/>
        <v>31</v>
      </c>
      <c r="AA1085" s="2">
        <v>16</v>
      </c>
      <c r="AB1085" s="2">
        <v>10</v>
      </c>
      <c r="AC1085" s="2">
        <v>3</v>
      </c>
      <c r="AD1085" s="2">
        <v>2</v>
      </c>
      <c r="AE1085" s="2">
        <v>0</v>
      </c>
      <c r="AF1085" s="2">
        <f t="shared" si="287"/>
        <v>26</v>
      </c>
      <c r="AG1085" s="2">
        <f t="shared" si="288"/>
        <v>3</v>
      </c>
      <c r="AH1085" s="2">
        <f t="shared" si="289"/>
        <v>2</v>
      </c>
      <c r="AJ1085" s="5"/>
      <c r="AK1085" s="2">
        <f t="shared" si="274"/>
        <v>32</v>
      </c>
      <c r="AL1085" s="2">
        <v>22</v>
      </c>
      <c r="AM1085" s="2">
        <v>7</v>
      </c>
      <c r="AN1085" s="2">
        <v>2</v>
      </c>
      <c r="AO1085" s="2">
        <v>1</v>
      </c>
      <c r="AP1085" s="2">
        <v>0</v>
      </c>
      <c r="AQ1085" s="2">
        <f t="shared" si="313"/>
        <v>29</v>
      </c>
      <c r="AR1085" s="2">
        <f t="shared" si="314"/>
        <v>2</v>
      </c>
      <c r="AS1085" s="2">
        <f t="shared" si="315"/>
        <v>1</v>
      </c>
      <c r="AV1085" s="6">
        <f t="shared" si="305"/>
        <v>28</v>
      </c>
      <c r="AW1085" s="2">
        <v>16</v>
      </c>
      <c r="AX1085" s="2">
        <v>9</v>
      </c>
      <c r="AY1085" s="2">
        <v>1</v>
      </c>
      <c r="AZ1085" s="2">
        <v>1</v>
      </c>
      <c r="BA1085" s="2">
        <v>1</v>
      </c>
      <c r="BB1085" s="2">
        <f t="shared" si="306"/>
        <v>25</v>
      </c>
      <c r="BC1085" s="2">
        <f t="shared" si="307"/>
        <v>1</v>
      </c>
      <c r="BD1085" s="2">
        <f t="shared" si="308"/>
        <v>2</v>
      </c>
      <c r="BF1085" s="5"/>
    </row>
    <row r="1086" spans="7:58" x14ac:dyDescent="0.35">
      <c r="G1086" s="79" t="s">
        <v>3</v>
      </c>
      <c r="H1086" s="82" t="s">
        <v>108</v>
      </c>
      <c r="I1086" s="79" t="s">
        <v>167</v>
      </c>
      <c r="J1086" s="79" t="str">
        <f>IF('New GL Gauge'!$H$3&lt;2024,"Business and Strategy","Business and Strategy (Inc. Admin)")</f>
        <v>Business and Strategy (Inc. Admin)</v>
      </c>
      <c r="K1086" s="79" t="str">
        <f>IF('New GL Gauge'!$H$3&lt;2024,"Business and Strategy","Admin")</f>
        <v>Admin</v>
      </c>
      <c r="L1086" s="79" t="s">
        <v>29</v>
      </c>
      <c r="M1086" s="2" t="s">
        <v>3</v>
      </c>
      <c r="N1086" s="2">
        <v>5</v>
      </c>
      <c r="O1086" s="6">
        <f t="shared" si="282"/>
        <v>26</v>
      </c>
      <c r="P1086" s="2">
        <v>5</v>
      </c>
      <c r="Q1086" s="2">
        <v>13</v>
      </c>
      <c r="R1086" s="2">
        <v>6</v>
      </c>
      <c r="S1086" s="2">
        <v>2</v>
      </c>
      <c r="T1086" s="2">
        <v>0</v>
      </c>
      <c r="U1086" s="2">
        <f t="shared" si="284"/>
        <v>18</v>
      </c>
      <c r="V1086" s="2">
        <f t="shared" si="285"/>
        <v>6</v>
      </c>
      <c r="W1086" s="2">
        <f t="shared" si="286"/>
        <v>2</v>
      </c>
      <c r="Y1086" s="5"/>
      <c r="Z1086" s="6">
        <f t="shared" si="283"/>
        <v>31</v>
      </c>
      <c r="AA1086" s="2">
        <v>10</v>
      </c>
      <c r="AB1086" s="2">
        <v>12</v>
      </c>
      <c r="AC1086" s="2">
        <v>5</v>
      </c>
      <c r="AD1086" s="2">
        <v>4</v>
      </c>
      <c r="AE1086" s="2">
        <v>0</v>
      </c>
      <c r="AF1086" s="2">
        <f t="shared" si="287"/>
        <v>22</v>
      </c>
      <c r="AG1086" s="2">
        <f t="shared" si="288"/>
        <v>5</v>
      </c>
      <c r="AH1086" s="2">
        <f t="shared" si="289"/>
        <v>4</v>
      </c>
      <c r="AJ1086" s="5"/>
      <c r="AK1086" s="2">
        <f t="shared" si="274"/>
        <v>32</v>
      </c>
      <c r="AL1086" s="2">
        <v>10</v>
      </c>
      <c r="AM1086" s="2">
        <v>12</v>
      </c>
      <c r="AN1086" s="2">
        <v>8</v>
      </c>
      <c r="AO1086" s="2">
        <v>2</v>
      </c>
      <c r="AP1086" s="2">
        <v>0</v>
      </c>
      <c r="AQ1086" s="2">
        <f t="shared" si="313"/>
        <v>22</v>
      </c>
      <c r="AR1086" s="2">
        <f t="shared" si="314"/>
        <v>8</v>
      </c>
      <c r="AS1086" s="2">
        <f t="shared" si="315"/>
        <v>2</v>
      </c>
      <c r="AV1086" s="6">
        <f t="shared" si="305"/>
        <v>28</v>
      </c>
      <c r="AW1086" s="2">
        <v>11</v>
      </c>
      <c r="AX1086" s="2">
        <v>11</v>
      </c>
      <c r="AY1086" s="2">
        <v>4</v>
      </c>
      <c r="AZ1086" s="2">
        <v>1</v>
      </c>
      <c r="BA1086" s="2">
        <v>1</v>
      </c>
      <c r="BB1086" s="2">
        <f t="shared" si="306"/>
        <v>22</v>
      </c>
      <c r="BC1086" s="2">
        <f t="shared" si="307"/>
        <v>4</v>
      </c>
      <c r="BD1086" s="2">
        <f t="shared" si="308"/>
        <v>2</v>
      </c>
      <c r="BF1086" s="5"/>
    </row>
    <row r="1087" spans="7:58" x14ac:dyDescent="0.35">
      <c r="G1087" s="79" t="s">
        <v>3</v>
      </c>
      <c r="H1087" s="82" t="s">
        <v>108</v>
      </c>
      <c r="I1087" s="79" t="s">
        <v>167</v>
      </c>
      <c r="J1087" s="79" t="str">
        <f>IF('New GL Gauge'!$H$3&lt;2024,"Business and Strategy","Business and Strategy (Inc. Admin)")</f>
        <v>Business and Strategy (Inc. Admin)</v>
      </c>
      <c r="K1087" s="79" t="str">
        <f>IF('New GL Gauge'!$H$3&lt;2024,"Business and Strategy","Admin")</f>
        <v>Admin</v>
      </c>
      <c r="L1087" s="79" t="s">
        <v>29</v>
      </c>
      <c r="M1087" s="2" t="s">
        <v>3</v>
      </c>
      <c r="N1087" s="2">
        <v>6</v>
      </c>
      <c r="O1087" s="6">
        <f t="shared" si="282"/>
        <v>26</v>
      </c>
      <c r="P1087" s="2">
        <v>2</v>
      </c>
      <c r="Q1087" s="2">
        <v>9</v>
      </c>
      <c r="R1087" s="2">
        <v>7</v>
      </c>
      <c r="S1087" s="2">
        <v>5</v>
      </c>
      <c r="T1087" s="2">
        <v>3</v>
      </c>
      <c r="U1087" s="2">
        <f t="shared" si="284"/>
        <v>11</v>
      </c>
      <c r="V1087" s="2">
        <f t="shared" si="285"/>
        <v>7</v>
      </c>
      <c r="W1087" s="2">
        <f t="shared" si="286"/>
        <v>8</v>
      </c>
      <c r="Y1087" s="5"/>
      <c r="Z1087" s="6">
        <f t="shared" si="283"/>
        <v>31</v>
      </c>
      <c r="AA1087" s="2">
        <v>6</v>
      </c>
      <c r="AB1087" s="2">
        <v>9</v>
      </c>
      <c r="AC1087" s="2">
        <v>6</v>
      </c>
      <c r="AD1087" s="2">
        <v>8</v>
      </c>
      <c r="AE1087" s="2">
        <v>2</v>
      </c>
      <c r="AF1087" s="2">
        <f t="shared" si="287"/>
        <v>15</v>
      </c>
      <c r="AG1087" s="2">
        <f t="shared" si="288"/>
        <v>6</v>
      </c>
      <c r="AH1087" s="2">
        <f t="shared" si="289"/>
        <v>10</v>
      </c>
      <c r="AJ1087" s="5"/>
      <c r="AK1087" s="2">
        <f t="shared" si="274"/>
        <v>32</v>
      </c>
      <c r="AL1087" s="2">
        <v>11</v>
      </c>
      <c r="AM1087" s="2">
        <v>11</v>
      </c>
      <c r="AN1087" s="2">
        <v>6</v>
      </c>
      <c r="AO1087" s="2">
        <v>1</v>
      </c>
      <c r="AP1087" s="2">
        <v>3</v>
      </c>
      <c r="AQ1087" s="2">
        <f t="shared" si="313"/>
        <v>22</v>
      </c>
      <c r="AR1087" s="2">
        <f t="shared" si="314"/>
        <v>6</v>
      </c>
      <c r="AS1087" s="2">
        <f t="shared" si="315"/>
        <v>4</v>
      </c>
      <c r="AV1087" s="6">
        <f t="shared" si="305"/>
        <v>28</v>
      </c>
      <c r="AW1087" s="2">
        <v>8</v>
      </c>
      <c r="AX1087" s="2">
        <v>11</v>
      </c>
      <c r="AY1087" s="2">
        <v>6</v>
      </c>
      <c r="AZ1087" s="2">
        <v>1</v>
      </c>
      <c r="BA1087" s="2">
        <v>2</v>
      </c>
      <c r="BB1087" s="2">
        <f t="shared" si="306"/>
        <v>19</v>
      </c>
      <c r="BC1087" s="2">
        <f t="shared" si="307"/>
        <v>6</v>
      </c>
      <c r="BD1087" s="2">
        <f t="shared" si="308"/>
        <v>3</v>
      </c>
      <c r="BF1087" s="5"/>
    </row>
    <row r="1088" spans="7:58" x14ac:dyDescent="0.35">
      <c r="G1088" s="79" t="s">
        <v>3</v>
      </c>
      <c r="H1088" s="82" t="s">
        <v>108</v>
      </c>
      <c r="I1088" s="79" t="s">
        <v>167</v>
      </c>
      <c r="J1088" s="79" t="str">
        <f>IF('New GL Gauge'!$H$3&lt;2024,"Business and Strategy","Business and Strategy (Inc. Admin)")</f>
        <v>Business and Strategy (Inc. Admin)</v>
      </c>
      <c r="K1088" s="79" t="str">
        <f>IF('New GL Gauge'!$H$3&lt;2024,"Business and Strategy","Admin")</f>
        <v>Admin</v>
      </c>
      <c r="L1088" s="79" t="s">
        <v>29</v>
      </c>
      <c r="M1088" s="2" t="s">
        <v>3</v>
      </c>
      <c r="N1088" s="2">
        <v>7</v>
      </c>
      <c r="O1088" s="6">
        <f t="shared" si="282"/>
        <v>26</v>
      </c>
      <c r="P1088" s="2">
        <v>13</v>
      </c>
      <c r="Q1088" s="2">
        <v>4</v>
      </c>
      <c r="R1088" s="2">
        <v>3</v>
      </c>
      <c r="S1088" s="2">
        <v>5</v>
      </c>
      <c r="T1088" s="2">
        <v>1</v>
      </c>
      <c r="U1088" s="2">
        <f t="shared" si="284"/>
        <v>17</v>
      </c>
      <c r="V1088" s="2">
        <f t="shared" si="285"/>
        <v>3</v>
      </c>
      <c r="W1088" s="2">
        <f t="shared" si="286"/>
        <v>6</v>
      </c>
      <c r="Y1088" s="5"/>
      <c r="Z1088" s="6">
        <f t="shared" si="283"/>
        <v>31</v>
      </c>
      <c r="AA1088" s="2">
        <v>14</v>
      </c>
      <c r="AB1088" s="2">
        <v>7</v>
      </c>
      <c r="AC1088" s="2">
        <v>4</v>
      </c>
      <c r="AD1088" s="2">
        <v>3</v>
      </c>
      <c r="AE1088" s="2">
        <v>3</v>
      </c>
      <c r="AF1088" s="2">
        <f t="shared" si="287"/>
        <v>21</v>
      </c>
      <c r="AG1088" s="2">
        <f t="shared" si="288"/>
        <v>4</v>
      </c>
      <c r="AH1088" s="2">
        <f t="shared" si="289"/>
        <v>6</v>
      </c>
      <c r="AJ1088" s="5"/>
      <c r="AK1088" s="2">
        <f t="shared" si="274"/>
        <v>32</v>
      </c>
      <c r="AL1088" s="2">
        <v>22</v>
      </c>
      <c r="AM1088" s="2">
        <v>2</v>
      </c>
      <c r="AN1088" s="2">
        <v>5</v>
      </c>
      <c r="AO1088" s="2">
        <v>2</v>
      </c>
      <c r="AP1088" s="2">
        <v>1</v>
      </c>
      <c r="AQ1088" s="2">
        <f t="shared" si="313"/>
        <v>24</v>
      </c>
      <c r="AR1088" s="2">
        <f t="shared" si="314"/>
        <v>5</v>
      </c>
      <c r="AS1088" s="2">
        <f t="shared" si="315"/>
        <v>3</v>
      </c>
      <c r="AV1088" s="6">
        <f t="shared" si="305"/>
        <v>28</v>
      </c>
      <c r="AW1088" s="2">
        <v>17</v>
      </c>
      <c r="AX1088" s="2">
        <v>4</v>
      </c>
      <c r="AY1088" s="2">
        <v>1</v>
      </c>
      <c r="AZ1088" s="2">
        <v>2</v>
      </c>
      <c r="BA1088" s="2">
        <v>4</v>
      </c>
      <c r="BB1088" s="2">
        <f t="shared" si="306"/>
        <v>21</v>
      </c>
      <c r="BC1088" s="2">
        <f t="shared" si="307"/>
        <v>1</v>
      </c>
      <c r="BD1088" s="2">
        <f t="shared" si="308"/>
        <v>6</v>
      </c>
      <c r="BF1088" s="5"/>
    </row>
    <row r="1089" spans="7:58" x14ac:dyDescent="0.35">
      <c r="G1089" s="79" t="s">
        <v>3</v>
      </c>
      <c r="H1089" s="82" t="s">
        <v>108</v>
      </c>
      <c r="I1089" s="79" t="s">
        <v>167</v>
      </c>
      <c r="J1089" s="79" t="str">
        <f>IF('New GL Gauge'!$H$3&lt;2024,"Business and Strategy","Business and Strategy (Inc. Admin)")</f>
        <v>Business and Strategy (Inc. Admin)</v>
      </c>
      <c r="K1089" s="79" t="str">
        <f>IF('New GL Gauge'!$H$3&lt;2024,"Business and Strategy","Admin")</f>
        <v>Admin</v>
      </c>
      <c r="L1089" s="79" t="s">
        <v>29</v>
      </c>
      <c r="M1089" s="2" t="s">
        <v>3</v>
      </c>
      <c r="N1089" s="2">
        <v>8</v>
      </c>
      <c r="O1089" s="6">
        <f t="shared" si="282"/>
        <v>26</v>
      </c>
      <c r="P1089" s="2">
        <v>1</v>
      </c>
      <c r="Q1089" s="2">
        <v>9</v>
      </c>
      <c r="R1089" s="2">
        <v>3</v>
      </c>
      <c r="S1089" s="2">
        <v>8</v>
      </c>
      <c r="T1089" s="2">
        <v>5</v>
      </c>
      <c r="U1089" s="2">
        <f t="shared" si="284"/>
        <v>10</v>
      </c>
      <c r="V1089" s="2">
        <f t="shared" si="285"/>
        <v>3</v>
      </c>
      <c r="W1089" s="2">
        <f t="shared" si="286"/>
        <v>13</v>
      </c>
      <c r="Y1089" s="5"/>
      <c r="Z1089" s="6">
        <f t="shared" si="283"/>
        <v>31</v>
      </c>
      <c r="AA1089" s="2">
        <v>5</v>
      </c>
      <c r="AB1089" s="2">
        <v>7</v>
      </c>
      <c r="AC1089" s="2">
        <v>7</v>
      </c>
      <c r="AD1089" s="2">
        <v>7</v>
      </c>
      <c r="AE1089" s="2">
        <v>5</v>
      </c>
      <c r="AF1089" s="2">
        <f t="shared" si="287"/>
        <v>12</v>
      </c>
      <c r="AG1089" s="2">
        <f t="shared" si="288"/>
        <v>7</v>
      </c>
      <c r="AH1089" s="2">
        <f t="shared" si="289"/>
        <v>12</v>
      </c>
      <c r="AJ1089" s="5"/>
      <c r="AK1089" s="2">
        <f t="shared" si="274"/>
        <v>32</v>
      </c>
      <c r="AL1089" s="2">
        <v>8</v>
      </c>
      <c r="AM1089" s="2">
        <v>10</v>
      </c>
      <c r="AN1089" s="2">
        <v>5</v>
      </c>
      <c r="AO1089" s="2">
        <v>5</v>
      </c>
      <c r="AP1089" s="2">
        <v>4</v>
      </c>
      <c r="AQ1089" s="2">
        <f t="shared" si="313"/>
        <v>18</v>
      </c>
      <c r="AR1089" s="2">
        <f t="shared" si="314"/>
        <v>5</v>
      </c>
      <c r="AS1089" s="2">
        <f t="shared" si="315"/>
        <v>9</v>
      </c>
      <c r="AV1089" s="6">
        <f t="shared" si="305"/>
        <v>28</v>
      </c>
      <c r="AW1089" s="2">
        <v>5</v>
      </c>
      <c r="AX1089" s="2">
        <v>10</v>
      </c>
      <c r="AY1089" s="2">
        <v>5</v>
      </c>
      <c r="AZ1089" s="2">
        <v>4</v>
      </c>
      <c r="BA1089" s="2">
        <v>4</v>
      </c>
      <c r="BB1089" s="2">
        <f t="shared" si="306"/>
        <v>15</v>
      </c>
      <c r="BC1089" s="2">
        <f t="shared" si="307"/>
        <v>5</v>
      </c>
      <c r="BD1089" s="2">
        <f t="shared" si="308"/>
        <v>8</v>
      </c>
      <c r="BF1089" s="5"/>
    </row>
    <row r="1090" spans="7:58" x14ac:dyDescent="0.35">
      <c r="G1090" s="79" t="s">
        <v>3</v>
      </c>
      <c r="H1090" s="82" t="s">
        <v>108</v>
      </c>
      <c r="I1090" s="79" t="s">
        <v>167</v>
      </c>
      <c r="J1090" s="79" t="str">
        <f>IF('New GL Gauge'!$H$3&lt;2024,"Business and Strategy","Business and Strategy (Inc. Admin)")</f>
        <v>Business and Strategy (Inc. Admin)</v>
      </c>
      <c r="K1090" s="79" t="str">
        <f>IF('New GL Gauge'!$H$3&lt;2024,"Business and Strategy","Admin")</f>
        <v>Admin</v>
      </c>
      <c r="L1090" s="79" t="s">
        <v>29</v>
      </c>
      <c r="M1090" s="2" t="s">
        <v>3</v>
      </c>
      <c r="N1090" s="2">
        <v>9</v>
      </c>
      <c r="O1090" s="6">
        <f t="shared" si="282"/>
        <v>26</v>
      </c>
      <c r="P1090" s="2">
        <v>1</v>
      </c>
      <c r="Q1090" s="2">
        <v>8</v>
      </c>
      <c r="R1090" s="2">
        <v>4</v>
      </c>
      <c r="S1090" s="2">
        <v>5</v>
      </c>
      <c r="T1090" s="2">
        <v>8</v>
      </c>
      <c r="U1090" s="2">
        <f t="shared" si="284"/>
        <v>9</v>
      </c>
      <c r="V1090" s="2">
        <f t="shared" si="285"/>
        <v>4</v>
      </c>
      <c r="W1090" s="2">
        <f t="shared" si="286"/>
        <v>13</v>
      </c>
      <c r="Y1090" s="5"/>
      <c r="Z1090" s="6">
        <f t="shared" si="283"/>
        <v>31</v>
      </c>
      <c r="AA1090" s="2">
        <v>5</v>
      </c>
      <c r="AB1090" s="2">
        <v>6</v>
      </c>
      <c r="AC1090" s="2">
        <v>10</v>
      </c>
      <c r="AD1090" s="2">
        <v>3</v>
      </c>
      <c r="AE1090" s="2">
        <v>7</v>
      </c>
      <c r="AF1090" s="2">
        <f t="shared" si="287"/>
        <v>11</v>
      </c>
      <c r="AG1090" s="2">
        <f t="shared" si="288"/>
        <v>10</v>
      </c>
      <c r="AH1090" s="2">
        <f t="shared" si="289"/>
        <v>10</v>
      </c>
      <c r="AJ1090" s="5"/>
      <c r="AK1090" s="2">
        <f t="shared" si="274"/>
        <v>32</v>
      </c>
      <c r="AL1090" s="2">
        <v>5</v>
      </c>
      <c r="AM1090" s="2">
        <v>9</v>
      </c>
      <c r="AN1090" s="2">
        <v>7</v>
      </c>
      <c r="AO1090" s="2">
        <v>6</v>
      </c>
      <c r="AP1090" s="2">
        <v>5</v>
      </c>
      <c r="AQ1090" s="2">
        <f t="shared" si="313"/>
        <v>14</v>
      </c>
      <c r="AR1090" s="2">
        <f t="shared" si="314"/>
        <v>7</v>
      </c>
      <c r="AS1090" s="2">
        <f t="shared" si="315"/>
        <v>11</v>
      </c>
      <c r="AV1090" s="6">
        <f t="shared" si="305"/>
        <v>28</v>
      </c>
      <c r="AW1090" s="2">
        <v>4</v>
      </c>
      <c r="AX1090" s="2">
        <v>12</v>
      </c>
      <c r="AY1090" s="2">
        <v>3</v>
      </c>
      <c r="AZ1090" s="2">
        <v>1</v>
      </c>
      <c r="BA1090" s="2">
        <v>8</v>
      </c>
      <c r="BB1090" s="2">
        <f t="shared" si="306"/>
        <v>16</v>
      </c>
      <c r="BC1090" s="2">
        <f t="shared" si="307"/>
        <v>3</v>
      </c>
      <c r="BD1090" s="2">
        <f t="shared" si="308"/>
        <v>9</v>
      </c>
      <c r="BF1090" s="5"/>
    </row>
    <row r="1091" spans="7:58" x14ac:dyDescent="0.35">
      <c r="G1091" s="79" t="s">
        <v>3</v>
      </c>
      <c r="H1091" s="82" t="s">
        <v>108</v>
      </c>
      <c r="I1091" s="79" t="s">
        <v>167</v>
      </c>
      <c r="J1091" s="79" t="str">
        <f>IF('New GL Gauge'!$H$3&lt;2024,"Business and Strategy","Business and Strategy (Inc. Admin)")</f>
        <v>Business and Strategy (Inc. Admin)</v>
      </c>
      <c r="K1091" s="79" t="str">
        <f>IF('New GL Gauge'!$H$3&lt;2024,"Business and Strategy","Admin")</f>
        <v>Admin</v>
      </c>
      <c r="L1091" s="79" t="s">
        <v>29</v>
      </c>
      <c r="M1091" s="2" t="s">
        <v>67</v>
      </c>
      <c r="N1091" s="2">
        <v>10</v>
      </c>
      <c r="O1091" s="6">
        <f t="shared" si="282"/>
        <v>26</v>
      </c>
      <c r="P1091" s="2">
        <v>13</v>
      </c>
      <c r="Q1091" s="2">
        <v>9</v>
      </c>
      <c r="R1091" s="2">
        <v>4</v>
      </c>
      <c r="S1091" s="2">
        <v>0</v>
      </c>
      <c r="T1091" s="2">
        <v>0</v>
      </c>
      <c r="U1091" s="2">
        <f t="shared" si="284"/>
        <v>22</v>
      </c>
      <c r="V1091" s="2">
        <f t="shared" si="285"/>
        <v>4</v>
      </c>
      <c r="W1091" s="2">
        <f t="shared" si="286"/>
        <v>0</v>
      </c>
      <c r="Y1091" s="5"/>
      <c r="Z1091" s="6">
        <f t="shared" si="283"/>
        <v>31</v>
      </c>
      <c r="AA1091" s="2">
        <v>13</v>
      </c>
      <c r="AB1091" s="2">
        <v>12</v>
      </c>
      <c r="AC1091" s="2">
        <v>2</v>
      </c>
      <c r="AD1091" s="2">
        <v>3</v>
      </c>
      <c r="AE1091" s="2">
        <v>1</v>
      </c>
      <c r="AF1091" s="2">
        <f t="shared" si="287"/>
        <v>25</v>
      </c>
      <c r="AG1091" s="2">
        <f t="shared" si="288"/>
        <v>2</v>
      </c>
      <c r="AH1091" s="2">
        <f t="shared" si="289"/>
        <v>4</v>
      </c>
      <c r="AJ1091" s="5"/>
      <c r="AK1091" s="2">
        <f t="shared" si="274"/>
        <v>32</v>
      </c>
      <c r="AL1091" s="2">
        <v>16</v>
      </c>
      <c r="AM1091" s="2">
        <v>13</v>
      </c>
      <c r="AN1091" s="2">
        <v>2</v>
      </c>
      <c r="AO1091" s="2">
        <v>1</v>
      </c>
      <c r="AP1091" s="2">
        <v>0</v>
      </c>
      <c r="AQ1091" s="2">
        <f t="shared" si="313"/>
        <v>29</v>
      </c>
      <c r="AR1091" s="2">
        <f t="shared" si="314"/>
        <v>2</v>
      </c>
      <c r="AS1091" s="2">
        <f t="shared" si="315"/>
        <v>1</v>
      </c>
      <c r="AV1091" s="6">
        <f t="shared" si="305"/>
        <v>28</v>
      </c>
      <c r="AW1091" s="2">
        <v>15</v>
      </c>
      <c r="AX1091" s="2">
        <v>9</v>
      </c>
      <c r="AY1091" s="2">
        <v>2</v>
      </c>
      <c r="AZ1091" s="2">
        <v>1</v>
      </c>
      <c r="BA1091" s="2">
        <v>1</v>
      </c>
      <c r="BB1091" s="2">
        <f t="shared" si="306"/>
        <v>24</v>
      </c>
      <c r="BC1091" s="2">
        <f t="shared" si="307"/>
        <v>2</v>
      </c>
      <c r="BD1091" s="2">
        <f t="shared" si="308"/>
        <v>2</v>
      </c>
      <c r="BF1091" s="5"/>
    </row>
    <row r="1092" spans="7:58" x14ac:dyDescent="0.35">
      <c r="G1092" s="79" t="s">
        <v>3</v>
      </c>
      <c r="H1092" s="82" t="s">
        <v>108</v>
      </c>
      <c r="I1092" s="79" t="s">
        <v>167</v>
      </c>
      <c r="J1092" s="79" t="str">
        <f>IF('New GL Gauge'!$H$3&lt;2024,"Business and Strategy","Business and Strategy (Inc. Admin)")</f>
        <v>Business and Strategy (Inc. Admin)</v>
      </c>
      <c r="K1092" s="79" t="str">
        <f>IF('New GL Gauge'!$H$3&lt;2024,"Business and Strategy","Admin")</f>
        <v>Admin</v>
      </c>
      <c r="L1092" s="79" t="s">
        <v>29</v>
      </c>
      <c r="M1092" s="2" t="s">
        <v>67</v>
      </c>
      <c r="N1092" s="2">
        <v>11</v>
      </c>
      <c r="O1092" s="6">
        <f t="shared" si="282"/>
        <v>26</v>
      </c>
      <c r="P1092" s="2">
        <v>7</v>
      </c>
      <c r="Q1092" s="2">
        <v>11</v>
      </c>
      <c r="R1092" s="2">
        <v>6</v>
      </c>
      <c r="S1092" s="2">
        <v>1</v>
      </c>
      <c r="T1092" s="2">
        <v>1</v>
      </c>
      <c r="U1092" s="2">
        <f t="shared" si="284"/>
        <v>18</v>
      </c>
      <c r="V1092" s="2">
        <f t="shared" si="285"/>
        <v>6</v>
      </c>
      <c r="W1092" s="2">
        <f t="shared" si="286"/>
        <v>2</v>
      </c>
      <c r="Y1092" s="5"/>
      <c r="Z1092" s="6">
        <f t="shared" si="283"/>
        <v>31</v>
      </c>
      <c r="AA1092" s="2">
        <v>15</v>
      </c>
      <c r="AB1092" s="2">
        <v>7</v>
      </c>
      <c r="AC1092" s="2">
        <v>6</v>
      </c>
      <c r="AD1092" s="2">
        <v>2</v>
      </c>
      <c r="AE1092" s="2">
        <v>1</v>
      </c>
      <c r="AF1092" s="2">
        <f t="shared" si="287"/>
        <v>22</v>
      </c>
      <c r="AG1092" s="2">
        <f t="shared" si="288"/>
        <v>6</v>
      </c>
      <c r="AH1092" s="2">
        <f t="shared" si="289"/>
        <v>3</v>
      </c>
      <c r="AJ1092" s="5"/>
      <c r="AK1092" s="2">
        <f t="shared" si="274"/>
        <v>32</v>
      </c>
      <c r="AL1092" s="2">
        <v>14</v>
      </c>
      <c r="AM1092" s="2">
        <v>13</v>
      </c>
      <c r="AN1092" s="2">
        <v>4</v>
      </c>
      <c r="AO1092" s="2">
        <v>1</v>
      </c>
      <c r="AP1092" s="2">
        <v>0</v>
      </c>
      <c r="AQ1092" s="2">
        <f t="shared" si="313"/>
        <v>27</v>
      </c>
      <c r="AR1092" s="2">
        <f t="shared" si="314"/>
        <v>4</v>
      </c>
      <c r="AS1092" s="2">
        <f t="shared" si="315"/>
        <v>1</v>
      </c>
      <c r="AV1092" s="6">
        <f t="shared" si="305"/>
        <v>28</v>
      </c>
      <c r="AW1092" s="2">
        <v>12</v>
      </c>
      <c r="AX1092" s="2">
        <v>13</v>
      </c>
      <c r="AY1092" s="2">
        <v>2</v>
      </c>
      <c r="AZ1092" s="2">
        <v>0</v>
      </c>
      <c r="BA1092" s="2">
        <v>1</v>
      </c>
      <c r="BB1092" s="2">
        <f t="shared" si="306"/>
        <v>25</v>
      </c>
      <c r="BC1092" s="2">
        <f t="shared" si="307"/>
        <v>2</v>
      </c>
      <c r="BD1092" s="2">
        <f t="shared" si="308"/>
        <v>1</v>
      </c>
      <c r="BF1092" s="5"/>
    </row>
    <row r="1093" spans="7:58" x14ac:dyDescent="0.35">
      <c r="G1093" s="79" t="s">
        <v>3</v>
      </c>
      <c r="H1093" s="82" t="s">
        <v>108</v>
      </c>
      <c r="I1093" s="79" t="s">
        <v>167</v>
      </c>
      <c r="J1093" s="79" t="str">
        <f>IF('New GL Gauge'!$H$3&lt;2024,"Business and Strategy","Business and Strategy (Inc. Admin)")</f>
        <v>Business and Strategy (Inc. Admin)</v>
      </c>
      <c r="K1093" s="79" t="str">
        <f>IF('New GL Gauge'!$H$3&lt;2024,"Business and Strategy","Admin")</f>
        <v>Admin</v>
      </c>
      <c r="L1093" s="79" t="s">
        <v>29</v>
      </c>
      <c r="M1093" s="2" t="s">
        <v>67</v>
      </c>
      <c r="N1093" s="2">
        <v>12</v>
      </c>
      <c r="O1093" s="6">
        <f t="shared" si="282"/>
        <v>26</v>
      </c>
      <c r="P1093" s="2">
        <v>4</v>
      </c>
      <c r="Q1093" s="2">
        <v>13</v>
      </c>
      <c r="R1093" s="2">
        <v>5</v>
      </c>
      <c r="S1093" s="2">
        <v>4</v>
      </c>
      <c r="T1093" s="2">
        <v>0</v>
      </c>
      <c r="U1093" s="2">
        <f t="shared" si="284"/>
        <v>17</v>
      </c>
      <c r="V1093" s="2">
        <f t="shared" si="285"/>
        <v>5</v>
      </c>
      <c r="W1093" s="2">
        <f t="shared" si="286"/>
        <v>4</v>
      </c>
      <c r="Y1093" s="5"/>
      <c r="Z1093" s="6">
        <f t="shared" si="283"/>
        <v>31</v>
      </c>
      <c r="AA1093" s="2">
        <v>6</v>
      </c>
      <c r="AB1093" s="2">
        <v>9</v>
      </c>
      <c r="AC1093" s="2">
        <v>11</v>
      </c>
      <c r="AD1093" s="2">
        <v>4</v>
      </c>
      <c r="AE1093" s="2">
        <v>1</v>
      </c>
      <c r="AF1093" s="2">
        <f t="shared" si="287"/>
        <v>15</v>
      </c>
      <c r="AG1093" s="2">
        <f t="shared" si="288"/>
        <v>11</v>
      </c>
      <c r="AH1093" s="2">
        <f t="shared" si="289"/>
        <v>5</v>
      </c>
      <c r="AJ1093" s="5"/>
      <c r="AK1093" s="2">
        <f t="shared" si="274"/>
        <v>32</v>
      </c>
      <c r="AL1093" s="2">
        <v>11</v>
      </c>
      <c r="AM1093" s="2">
        <v>13</v>
      </c>
      <c r="AN1093" s="2">
        <v>6</v>
      </c>
      <c r="AO1093" s="2">
        <v>2</v>
      </c>
      <c r="AP1093" s="2">
        <v>0</v>
      </c>
      <c r="AQ1093" s="2">
        <f t="shared" si="313"/>
        <v>24</v>
      </c>
      <c r="AR1093" s="2">
        <f t="shared" si="314"/>
        <v>6</v>
      </c>
      <c r="AS1093" s="2">
        <f t="shared" si="315"/>
        <v>2</v>
      </c>
      <c r="AV1093" s="6">
        <f t="shared" si="305"/>
        <v>28</v>
      </c>
      <c r="AW1093" s="2">
        <v>10</v>
      </c>
      <c r="AX1093" s="2">
        <v>12</v>
      </c>
      <c r="AY1093" s="2">
        <v>3</v>
      </c>
      <c r="AZ1093" s="2">
        <v>0</v>
      </c>
      <c r="BA1093" s="2">
        <v>3</v>
      </c>
      <c r="BB1093" s="2">
        <f t="shared" si="306"/>
        <v>22</v>
      </c>
      <c r="BC1093" s="2">
        <f t="shared" si="307"/>
        <v>3</v>
      </c>
      <c r="BD1093" s="2">
        <f t="shared" si="308"/>
        <v>3</v>
      </c>
      <c r="BF1093" s="5"/>
    </row>
    <row r="1094" spans="7:58" x14ac:dyDescent="0.35">
      <c r="G1094" s="79" t="s">
        <v>3</v>
      </c>
      <c r="H1094" s="82" t="s">
        <v>108</v>
      </c>
      <c r="I1094" s="79" t="s">
        <v>167</v>
      </c>
      <c r="J1094" s="79" t="str">
        <f>IF('New GL Gauge'!$H$3&lt;2024,"Business and Strategy","Business and Strategy (Inc. Admin)")</f>
        <v>Business and Strategy (Inc. Admin)</v>
      </c>
      <c r="K1094" s="79" t="str">
        <f>IF('New GL Gauge'!$H$3&lt;2024,"Business and Strategy","Admin")</f>
        <v>Admin</v>
      </c>
      <c r="L1094" s="79" t="s">
        <v>29</v>
      </c>
      <c r="M1094" s="2" t="s">
        <v>67</v>
      </c>
      <c r="N1094" s="2">
        <v>13</v>
      </c>
      <c r="O1094" s="6">
        <f t="shared" si="282"/>
        <v>26</v>
      </c>
      <c r="P1094" s="2">
        <v>3</v>
      </c>
      <c r="Q1094" s="2">
        <v>14</v>
      </c>
      <c r="R1094" s="2">
        <v>6</v>
      </c>
      <c r="S1094" s="2">
        <v>1</v>
      </c>
      <c r="T1094" s="2">
        <v>2</v>
      </c>
      <c r="U1094" s="2">
        <f t="shared" si="284"/>
        <v>17</v>
      </c>
      <c r="V1094" s="2">
        <f t="shared" si="285"/>
        <v>6</v>
      </c>
      <c r="W1094" s="2">
        <f t="shared" si="286"/>
        <v>3</v>
      </c>
      <c r="Y1094" s="5"/>
      <c r="Z1094" s="6">
        <f t="shared" si="283"/>
        <v>31</v>
      </c>
      <c r="AA1094" s="2">
        <v>10</v>
      </c>
      <c r="AB1094" s="2">
        <v>10</v>
      </c>
      <c r="AC1094" s="2">
        <v>6</v>
      </c>
      <c r="AD1094" s="2">
        <v>2</v>
      </c>
      <c r="AE1094" s="2">
        <v>3</v>
      </c>
      <c r="AF1094" s="2">
        <f t="shared" si="287"/>
        <v>20</v>
      </c>
      <c r="AG1094" s="2">
        <f t="shared" si="288"/>
        <v>6</v>
      </c>
      <c r="AH1094" s="2">
        <f t="shared" si="289"/>
        <v>5</v>
      </c>
      <c r="AJ1094" s="5"/>
      <c r="AK1094" s="2">
        <f t="shared" si="274"/>
        <v>32</v>
      </c>
      <c r="AL1094" s="2">
        <v>15</v>
      </c>
      <c r="AM1094" s="2">
        <v>7</v>
      </c>
      <c r="AN1094" s="2">
        <v>6</v>
      </c>
      <c r="AO1094" s="2">
        <v>3</v>
      </c>
      <c r="AP1094" s="2">
        <v>1</v>
      </c>
      <c r="AQ1094" s="2">
        <f t="shared" si="313"/>
        <v>22</v>
      </c>
      <c r="AR1094" s="2">
        <f t="shared" si="314"/>
        <v>6</v>
      </c>
      <c r="AS1094" s="2">
        <f t="shared" si="315"/>
        <v>4</v>
      </c>
      <c r="AV1094" s="6">
        <f t="shared" si="305"/>
        <v>28</v>
      </c>
      <c r="AW1094" s="2">
        <v>11</v>
      </c>
      <c r="AX1094" s="2">
        <v>13</v>
      </c>
      <c r="AY1094" s="2">
        <v>0</v>
      </c>
      <c r="AZ1094" s="2">
        <v>3</v>
      </c>
      <c r="BA1094" s="2">
        <v>1</v>
      </c>
      <c r="BB1094" s="2">
        <f t="shared" si="306"/>
        <v>24</v>
      </c>
      <c r="BC1094" s="2">
        <f t="shared" si="307"/>
        <v>0</v>
      </c>
      <c r="BD1094" s="2">
        <f t="shared" si="308"/>
        <v>4</v>
      </c>
      <c r="BF1094" s="5"/>
    </row>
    <row r="1095" spans="7:58" x14ac:dyDescent="0.35">
      <c r="G1095" s="79" t="s">
        <v>3</v>
      </c>
      <c r="H1095" s="82" t="s">
        <v>108</v>
      </c>
      <c r="I1095" s="79" t="s">
        <v>167</v>
      </c>
      <c r="J1095" s="79" t="str">
        <f>IF('New GL Gauge'!$H$3&lt;2024,"Business and Strategy","Business and Strategy (Inc. Admin)")</f>
        <v>Business and Strategy (Inc. Admin)</v>
      </c>
      <c r="K1095" s="79" t="str">
        <f>IF('New GL Gauge'!$H$3&lt;2024,"Business and Strategy","Admin")</f>
        <v>Admin</v>
      </c>
      <c r="L1095" s="79" t="s">
        <v>29</v>
      </c>
      <c r="M1095" s="2" t="s">
        <v>67</v>
      </c>
      <c r="N1095" s="2">
        <v>14</v>
      </c>
      <c r="O1095" s="6">
        <f t="shared" si="282"/>
        <v>26</v>
      </c>
      <c r="P1095" s="2">
        <v>3</v>
      </c>
      <c r="Q1095" s="2">
        <v>6</v>
      </c>
      <c r="R1095" s="2">
        <v>9</v>
      </c>
      <c r="S1095" s="2">
        <v>4</v>
      </c>
      <c r="T1095" s="2">
        <v>4</v>
      </c>
      <c r="U1095" s="2">
        <f t="shared" si="284"/>
        <v>9</v>
      </c>
      <c r="V1095" s="2">
        <f t="shared" si="285"/>
        <v>9</v>
      </c>
      <c r="W1095" s="2">
        <f t="shared" si="286"/>
        <v>8</v>
      </c>
      <c r="Y1095" s="5"/>
      <c r="Z1095" s="6">
        <f t="shared" si="283"/>
        <v>31</v>
      </c>
      <c r="AA1095" s="2">
        <v>8</v>
      </c>
      <c r="AB1095" s="2">
        <v>8</v>
      </c>
      <c r="AC1095" s="2">
        <v>5</v>
      </c>
      <c r="AD1095" s="2">
        <v>6</v>
      </c>
      <c r="AE1095" s="2">
        <v>4</v>
      </c>
      <c r="AF1095" s="2">
        <f t="shared" si="287"/>
        <v>16</v>
      </c>
      <c r="AG1095" s="2">
        <f t="shared" si="288"/>
        <v>5</v>
      </c>
      <c r="AH1095" s="2">
        <f t="shared" si="289"/>
        <v>10</v>
      </c>
      <c r="AJ1095" s="5"/>
      <c r="AK1095" s="2">
        <f t="shared" si="274"/>
        <v>32</v>
      </c>
      <c r="AL1095" s="2">
        <v>8</v>
      </c>
      <c r="AM1095" s="2">
        <v>13</v>
      </c>
      <c r="AN1095" s="2">
        <v>6</v>
      </c>
      <c r="AO1095" s="2">
        <v>3</v>
      </c>
      <c r="AP1095" s="2">
        <v>2</v>
      </c>
      <c r="AQ1095" s="2">
        <f t="shared" si="313"/>
        <v>21</v>
      </c>
      <c r="AR1095" s="2">
        <f t="shared" si="314"/>
        <v>6</v>
      </c>
      <c r="AS1095" s="2">
        <f t="shared" si="315"/>
        <v>5</v>
      </c>
      <c r="AV1095" s="6">
        <f t="shared" si="305"/>
        <v>28</v>
      </c>
      <c r="AW1095" s="2">
        <v>10</v>
      </c>
      <c r="AX1095" s="2">
        <v>8</v>
      </c>
      <c r="AY1095" s="2">
        <v>4</v>
      </c>
      <c r="AZ1095" s="2">
        <v>3</v>
      </c>
      <c r="BA1095" s="2">
        <v>3</v>
      </c>
      <c r="BB1095" s="2">
        <f t="shared" si="306"/>
        <v>18</v>
      </c>
      <c r="BC1095" s="2">
        <f t="shared" si="307"/>
        <v>4</v>
      </c>
      <c r="BD1095" s="2">
        <f t="shared" si="308"/>
        <v>6</v>
      </c>
      <c r="BF1095" s="5"/>
    </row>
    <row r="1096" spans="7:58" x14ac:dyDescent="0.35">
      <c r="G1096" s="79" t="s">
        <v>3</v>
      </c>
      <c r="H1096" s="82" t="s">
        <v>108</v>
      </c>
      <c r="I1096" s="79" t="s">
        <v>167</v>
      </c>
      <c r="J1096" s="79" t="str">
        <f>IF('New GL Gauge'!$H$3&lt;2024,"Business and Strategy","Business and Strategy (Inc. Admin)")</f>
        <v>Business and Strategy (Inc. Admin)</v>
      </c>
      <c r="K1096" s="79" t="str">
        <f>IF('New GL Gauge'!$H$3&lt;2024,"Business and Strategy","Admin")</f>
        <v>Admin</v>
      </c>
      <c r="L1096" s="79" t="s">
        <v>29</v>
      </c>
      <c r="M1096" s="2" t="s">
        <v>67</v>
      </c>
      <c r="N1096" s="2">
        <v>15</v>
      </c>
      <c r="O1096" s="6">
        <f t="shared" si="282"/>
        <v>26</v>
      </c>
      <c r="P1096" s="2">
        <v>1</v>
      </c>
      <c r="Q1096" s="2">
        <v>9</v>
      </c>
      <c r="R1096" s="2">
        <v>5</v>
      </c>
      <c r="S1096" s="2">
        <v>5</v>
      </c>
      <c r="T1096" s="2">
        <v>6</v>
      </c>
      <c r="U1096" s="2">
        <f t="shared" si="284"/>
        <v>10</v>
      </c>
      <c r="V1096" s="2">
        <f t="shared" si="285"/>
        <v>5</v>
      </c>
      <c r="W1096" s="2">
        <f t="shared" si="286"/>
        <v>11</v>
      </c>
      <c r="Y1096" s="5"/>
      <c r="Z1096" s="6">
        <f t="shared" si="283"/>
        <v>31</v>
      </c>
      <c r="AA1096" s="2">
        <v>6</v>
      </c>
      <c r="AB1096" s="2">
        <v>7</v>
      </c>
      <c r="AC1096" s="2">
        <v>5</v>
      </c>
      <c r="AD1096" s="2">
        <v>10</v>
      </c>
      <c r="AE1096" s="2">
        <v>3</v>
      </c>
      <c r="AF1096" s="2">
        <f t="shared" si="287"/>
        <v>13</v>
      </c>
      <c r="AG1096" s="2">
        <f t="shared" si="288"/>
        <v>5</v>
      </c>
      <c r="AH1096" s="2">
        <f t="shared" si="289"/>
        <v>13</v>
      </c>
      <c r="AJ1096" s="5"/>
      <c r="AK1096" s="2">
        <f t="shared" si="274"/>
        <v>32</v>
      </c>
      <c r="AL1096" s="2">
        <v>10</v>
      </c>
      <c r="AM1096" s="2">
        <v>8</v>
      </c>
      <c r="AN1096" s="2">
        <v>7</v>
      </c>
      <c r="AO1096" s="2">
        <v>5</v>
      </c>
      <c r="AP1096" s="2">
        <v>2</v>
      </c>
      <c r="AQ1096" s="2">
        <f t="shared" si="313"/>
        <v>18</v>
      </c>
      <c r="AR1096" s="2">
        <f t="shared" si="314"/>
        <v>7</v>
      </c>
      <c r="AS1096" s="2">
        <f t="shared" si="315"/>
        <v>7</v>
      </c>
      <c r="AV1096" s="6">
        <f t="shared" si="305"/>
        <v>28</v>
      </c>
      <c r="AW1096" s="2">
        <v>7</v>
      </c>
      <c r="AX1096" s="2">
        <v>11</v>
      </c>
      <c r="AY1096" s="2">
        <v>4</v>
      </c>
      <c r="AZ1096" s="2">
        <v>3</v>
      </c>
      <c r="BA1096" s="2">
        <v>3</v>
      </c>
      <c r="BB1096" s="2">
        <f t="shared" si="306"/>
        <v>18</v>
      </c>
      <c r="BC1096" s="2">
        <f t="shared" si="307"/>
        <v>4</v>
      </c>
      <c r="BD1096" s="2">
        <f t="shared" si="308"/>
        <v>6</v>
      </c>
      <c r="BF1096" s="5"/>
    </row>
    <row r="1097" spans="7:58" x14ac:dyDescent="0.35">
      <c r="G1097" s="79" t="s">
        <v>3</v>
      </c>
      <c r="H1097" s="82" t="s">
        <v>108</v>
      </c>
      <c r="I1097" s="79" t="s">
        <v>167</v>
      </c>
      <c r="J1097" s="79" t="str">
        <f>IF('New GL Gauge'!$H$3&lt;2024,"Business and Strategy","Business and Strategy (Inc. Admin)")</f>
        <v>Business and Strategy (Inc. Admin)</v>
      </c>
      <c r="K1097" s="79" t="str">
        <f>IF('New GL Gauge'!$H$3&lt;2024,"Business and Strategy","Admin")</f>
        <v>Admin</v>
      </c>
      <c r="L1097" s="79" t="s">
        <v>29</v>
      </c>
      <c r="M1097" s="2" t="s">
        <v>67</v>
      </c>
      <c r="N1097" s="2">
        <v>16</v>
      </c>
      <c r="O1097" s="6">
        <f t="shared" si="282"/>
        <v>26</v>
      </c>
      <c r="P1097" s="2">
        <v>5</v>
      </c>
      <c r="Q1097" s="2">
        <v>13</v>
      </c>
      <c r="R1097" s="2">
        <v>4</v>
      </c>
      <c r="S1097" s="2">
        <v>3</v>
      </c>
      <c r="T1097" s="2">
        <v>1</v>
      </c>
      <c r="U1097" s="2">
        <f t="shared" si="284"/>
        <v>18</v>
      </c>
      <c r="V1097" s="2">
        <f t="shared" si="285"/>
        <v>4</v>
      </c>
      <c r="W1097" s="2">
        <f t="shared" si="286"/>
        <v>4</v>
      </c>
      <c r="Y1097" s="5"/>
      <c r="Z1097" s="6">
        <f t="shared" si="283"/>
        <v>31</v>
      </c>
      <c r="AA1097" s="2">
        <v>8</v>
      </c>
      <c r="AB1097" s="2">
        <v>9</v>
      </c>
      <c r="AC1097" s="2">
        <v>9</v>
      </c>
      <c r="AD1097" s="2">
        <v>4</v>
      </c>
      <c r="AE1097" s="2">
        <v>1</v>
      </c>
      <c r="AF1097" s="2">
        <f t="shared" si="287"/>
        <v>17</v>
      </c>
      <c r="AG1097" s="2">
        <f t="shared" si="288"/>
        <v>9</v>
      </c>
      <c r="AH1097" s="2">
        <f t="shared" si="289"/>
        <v>5</v>
      </c>
      <c r="AJ1097" s="5"/>
      <c r="AK1097" s="2">
        <f t="shared" si="274"/>
        <v>32</v>
      </c>
      <c r="AL1097" s="2">
        <v>12</v>
      </c>
      <c r="AM1097" s="2">
        <v>10</v>
      </c>
      <c r="AN1097" s="2">
        <v>7</v>
      </c>
      <c r="AO1097" s="2">
        <v>2</v>
      </c>
      <c r="AP1097" s="2">
        <v>1</v>
      </c>
      <c r="AQ1097" s="2">
        <f t="shared" si="313"/>
        <v>22</v>
      </c>
      <c r="AR1097" s="2">
        <f t="shared" si="314"/>
        <v>7</v>
      </c>
      <c r="AS1097" s="2">
        <f t="shared" si="315"/>
        <v>3</v>
      </c>
      <c r="AV1097" s="6">
        <f t="shared" si="305"/>
        <v>28</v>
      </c>
      <c r="AW1097" s="2">
        <v>9</v>
      </c>
      <c r="AX1097" s="2">
        <v>13</v>
      </c>
      <c r="AY1097" s="2">
        <v>3</v>
      </c>
      <c r="AZ1097" s="2">
        <v>2</v>
      </c>
      <c r="BA1097" s="2">
        <v>1</v>
      </c>
      <c r="BB1097" s="2">
        <f t="shared" si="306"/>
        <v>22</v>
      </c>
      <c r="BC1097" s="2">
        <f t="shared" si="307"/>
        <v>3</v>
      </c>
      <c r="BD1097" s="2">
        <f t="shared" si="308"/>
        <v>3</v>
      </c>
      <c r="BF1097" s="5"/>
    </row>
    <row r="1098" spans="7:58" x14ac:dyDescent="0.35">
      <c r="G1098" s="79" t="s">
        <v>3</v>
      </c>
      <c r="H1098" s="82" t="s">
        <v>108</v>
      </c>
      <c r="I1098" s="79" t="s">
        <v>167</v>
      </c>
      <c r="J1098" s="79" t="str">
        <f>IF('New GL Gauge'!$H$3&lt;2024,"Business and Strategy","Business and Strategy (Inc. Admin)")</f>
        <v>Business and Strategy (Inc. Admin)</v>
      </c>
      <c r="K1098" s="79" t="str">
        <f>IF('New GL Gauge'!$H$3&lt;2024,"Business and Strategy","Admin")</f>
        <v>Admin</v>
      </c>
      <c r="L1098" s="79" t="s">
        <v>29</v>
      </c>
      <c r="M1098" s="2" t="s">
        <v>67</v>
      </c>
      <c r="N1098" s="2">
        <v>17</v>
      </c>
      <c r="O1098" s="6">
        <f t="shared" si="282"/>
        <v>26</v>
      </c>
      <c r="P1098" s="2">
        <v>5</v>
      </c>
      <c r="Q1098" s="2">
        <v>9</v>
      </c>
      <c r="R1098" s="2">
        <v>6</v>
      </c>
      <c r="S1098" s="2">
        <v>5</v>
      </c>
      <c r="T1098" s="2">
        <v>1</v>
      </c>
      <c r="U1098" s="2">
        <f t="shared" si="284"/>
        <v>14</v>
      </c>
      <c r="V1098" s="2">
        <f t="shared" si="285"/>
        <v>6</v>
      </c>
      <c r="W1098" s="2">
        <f t="shared" si="286"/>
        <v>6</v>
      </c>
      <c r="Y1098" s="5"/>
      <c r="Z1098" s="6">
        <f t="shared" si="283"/>
        <v>31</v>
      </c>
      <c r="AA1098" s="2">
        <v>6</v>
      </c>
      <c r="AB1098" s="2">
        <v>10</v>
      </c>
      <c r="AC1098" s="2">
        <v>4</v>
      </c>
      <c r="AD1098" s="2">
        <v>5</v>
      </c>
      <c r="AE1098" s="2">
        <v>6</v>
      </c>
      <c r="AF1098" s="2">
        <f t="shared" si="287"/>
        <v>16</v>
      </c>
      <c r="AG1098" s="2">
        <f t="shared" si="288"/>
        <v>4</v>
      </c>
      <c r="AH1098" s="2">
        <f t="shared" si="289"/>
        <v>11</v>
      </c>
      <c r="AJ1098" s="5"/>
      <c r="AK1098" s="2">
        <f t="shared" si="274"/>
        <v>32</v>
      </c>
      <c r="AL1098" s="2">
        <v>15</v>
      </c>
      <c r="AM1098" s="2">
        <v>7</v>
      </c>
      <c r="AN1098" s="2">
        <v>5</v>
      </c>
      <c r="AO1098" s="2">
        <v>2</v>
      </c>
      <c r="AP1098" s="2">
        <v>3</v>
      </c>
      <c r="AQ1098" s="2">
        <f t="shared" si="313"/>
        <v>22</v>
      </c>
      <c r="AR1098" s="2">
        <f t="shared" si="314"/>
        <v>5</v>
      </c>
      <c r="AS1098" s="2">
        <f t="shared" si="315"/>
        <v>5</v>
      </c>
      <c r="AV1098" s="6">
        <f t="shared" si="305"/>
        <v>28</v>
      </c>
      <c r="AW1098" s="2">
        <v>9</v>
      </c>
      <c r="AX1098" s="2">
        <v>8</v>
      </c>
      <c r="AY1098" s="2">
        <v>3</v>
      </c>
      <c r="AZ1098" s="2">
        <v>5</v>
      </c>
      <c r="BA1098" s="2">
        <v>3</v>
      </c>
      <c r="BB1098" s="2">
        <f t="shared" si="306"/>
        <v>17</v>
      </c>
      <c r="BC1098" s="2">
        <f t="shared" si="307"/>
        <v>3</v>
      </c>
      <c r="BD1098" s="2">
        <f t="shared" si="308"/>
        <v>8</v>
      </c>
      <c r="BF1098" s="5"/>
    </row>
    <row r="1099" spans="7:58" x14ac:dyDescent="0.35">
      <c r="G1099" s="79" t="s">
        <v>3</v>
      </c>
      <c r="H1099" s="82" t="s">
        <v>108</v>
      </c>
      <c r="I1099" s="79" t="s">
        <v>167</v>
      </c>
      <c r="J1099" s="79" t="str">
        <f>IF('New GL Gauge'!$H$3&lt;2024,"Business and Strategy","Business and Strategy (Inc. Admin)")</f>
        <v>Business and Strategy (Inc. Admin)</v>
      </c>
      <c r="K1099" s="79" t="str">
        <f>IF('New GL Gauge'!$H$3&lt;2024,"Business and Strategy","Admin")</f>
        <v>Admin</v>
      </c>
      <c r="L1099" s="79" t="s">
        <v>29</v>
      </c>
      <c r="M1099" s="2" t="s">
        <v>67</v>
      </c>
      <c r="N1099" s="2">
        <v>18</v>
      </c>
      <c r="O1099" s="6">
        <f t="shared" si="282"/>
        <v>26</v>
      </c>
      <c r="P1099" s="2">
        <v>8</v>
      </c>
      <c r="Q1099" s="2">
        <v>8</v>
      </c>
      <c r="R1099" s="2">
        <v>6</v>
      </c>
      <c r="S1099" s="2">
        <v>3</v>
      </c>
      <c r="T1099" s="2">
        <v>1</v>
      </c>
      <c r="U1099" s="2">
        <f t="shared" si="284"/>
        <v>16</v>
      </c>
      <c r="V1099" s="2">
        <f t="shared" si="285"/>
        <v>6</v>
      </c>
      <c r="W1099" s="2">
        <f t="shared" si="286"/>
        <v>4</v>
      </c>
      <c r="Y1099" s="5"/>
      <c r="Z1099" s="6">
        <f t="shared" si="283"/>
        <v>31</v>
      </c>
      <c r="AA1099" s="2">
        <v>12</v>
      </c>
      <c r="AB1099" s="2">
        <v>5</v>
      </c>
      <c r="AC1099" s="2">
        <v>6</v>
      </c>
      <c r="AD1099" s="2">
        <v>6</v>
      </c>
      <c r="AE1099" s="2">
        <v>2</v>
      </c>
      <c r="AF1099" s="2">
        <f t="shared" si="287"/>
        <v>17</v>
      </c>
      <c r="AG1099" s="2">
        <f t="shared" si="288"/>
        <v>6</v>
      </c>
      <c r="AH1099" s="2">
        <f t="shared" si="289"/>
        <v>8</v>
      </c>
      <c r="AJ1099" s="5"/>
      <c r="AK1099" s="2">
        <f t="shared" si="274"/>
        <v>32</v>
      </c>
      <c r="AL1099" s="2">
        <v>13</v>
      </c>
      <c r="AM1099" s="2">
        <v>10</v>
      </c>
      <c r="AN1099" s="2">
        <v>4</v>
      </c>
      <c r="AO1099" s="2">
        <v>2</v>
      </c>
      <c r="AP1099" s="2">
        <v>3</v>
      </c>
      <c r="AQ1099" s="2">
        <f t="shared" si="313"/>
        <v>23</v>
      </c>
      <c r="AR1099" s="2">
        <f t="shared" si="314"/>
        <v>4</v>
      </c>
      <c r="AS1099" s="2">
        <f t="shared" si="315"/>
        <v>5</v>
      </c>
      <c r="AV1099" s="6">
        <f t="shared" si="305"/>
        <v>28</v>
      </c>
      <c r="AW1099" s="2">
        <v>11</v>
      </c>
      <c r="AX1099" s="2">
        <v>7</v>
      </c>
      <c r="AY1099" s="2">
        <v>4</v>
      </c>
      <c r="AZ1099" s="2">
        <v>3</v>
      </c>
      <c r="BA1099" s="2">
        <v>3</v>
      </c>
      <c r="BB1099" s="2">
        <f t="shared" si="306"/>
        <v>18</v>
      </c>
      <c r="BC1099" s="2">
        <f t="shared" si="307"/>
        <v>4</v>
      </c>
      <c r="BD1099" s="2">
        <f t="shared" si="308"/>
        <v>6</v>
      </c>
      <c r="BF1099" s="5"/>
    </row>
    <row r="1100" spans="7:58" x14ac:dyDescent="0.35">
      <c r="G1100" s="79" t="s">
        <v>3</v>
      </c>
      <c r="H1100" s="82" t="s">
        <v>108</v>
      </c>
      <c r="I1100" s="79" t="s">
        <v>167</v>
      </c>
      <c r="J1100" s="79" t="str">
        <f>IF('New GL Gauge'!$H$3&lt;2024,"Business and Strategy","Business and Strategy (Inc. Admin)")</f>
        <v>Business and Strategy (Inc. Admin)</v>
      </c>
      <c r="K1100" s="79" t="str">
        <f>IF('New GL Gauge'!$H$3&lt;2024,"Business and Strategy","Admin")</f>
        <v>Admin</v>
      </c>
      <c r="L1100" s="79" t="s">
        <v>29</v>
      </c>
      <c r="M1100" s="2" t="s">
        <v>76</v>
      </c>
      <c r="N1100" s="2">
        <v>19</v>
      </c>
      <c r="O1100" s="6">
        <f t="shared" si="282"/>
        <v>26</v>
      </c>
      <c r="P1100" s="2">
        <v>1</v>
      </c>
      <c r="Q1100" s="2">
        <v>10</v>
      </c>
      <c r="R1100" s="2">
        <v>6</v>
      </c>
      <c r="S1100" s="2">
        <v>9</v>
      </c>
      <c r="T1100" s="2">
        <v>0</v>
      </c>
      <c r="U1100" s="2">
        <f t="shared" si="284"/>
        <v>11</v>
      </c>
      <c r="V1100" s="2">
        <f t="shared" si="285"/>
        <v>6</v>
      </c>
      <c r="W1100" s="2">
        <f t="shared" si="286"/>
        <v>9</v>
      </c>
      <c r="Y1100" s="5"/>
      <c r="Z1100" s="6">
        <f t="shared" si="283"/>
        <v>31</v>
      </c>
      <c r="AA1100" s="2">
        <v>9</v>
      </c>
      <c r="AB1100" s="2">
        <v>8</v>
      </c>
      <c r="AC1100" s="2">
        <v>6</v>
      </c>
      <c r="AD1100" s="2">
        <v>5</v>
      </c>
      <c r="AE1100" s="2">
        <v>3</v>
      </c>
      <c r="AF1100" s="2">
        <f t="shared" si="287"/>
        <v>17</v>
      </c>
      <c r="AG1100" s="2">
        <f t="shared" si="288"/>
        <v>6</v>
      </c>
      <c r="AH1100" s="2">
        <f t="shared" si="289"/>
        <v>8</v>
      </c>
      <c r="AJ1100" s="5"/>
      <c r="AK1100" s="2">
        <f t="shared" si="274"/>
        <v>32</v>
      </c>
      <c r="AL1100" s="2">
        <v>15</v>
      </c>
      <c r="AM1100" s="2">
        <v>5</v>
      </c>
      <c r="AN1100" s="2">
        <v>6</v>
      </c>
      <c r="AO1100" s="2">
        <v>2</v>
      </c>
      <c r="AP1100" s="2">
        <v>4</v>
      </c>
      <c r="AQ1100" s="2">
        <f t="shared" si="313"/>
        <v>20</v>
      </c>
      <c r="AR1100" s="2">
        <f t="shared" si="314"/>
        <v>6</v>
      </c>
      <c r="AS1100" s="2">
        <f t="shared" si="315"/>
        <v>6</v>
      </c>
      <c r="AV1100" s="6">
        <f t="shared" si="305"/>
        <v>28</v>
      </c>
      <c r="AW1100" s="2">
        <v>14</v>
      </c>
      <c r="AX1100" s="2">
        <v>8</v>
      </c>
      <c r="AY1100" s="2">
        <v>4</v>
      </c>
      <c r="AZ1100" s="2">
        <v>0</v>
      </c>
      <c r="BA1100" s="2">
        <v>2</v>
      </c>
      <c r="BB1100" s="2">
        <f t="shared" si="306"/>
        <v>22</v>
      </c>
      <c r="BC1100" s="2">
        <f t="shared" si="307"/>
        <v>4</v>
      </c>
      <c r="BD1100" s="2">
        <f t="shared" si="308"/>
        <v>2</v>
      </c>
      <c r="BF1100" s="5"/>
    </row>
    <row r="1101" spans="7:58" x14ac:dyDescent="0.35">
      <c r="G1101" s="79" t="s">
        <v>3</v>
      </c>
      <c r="H1101" s="82" t="s">
        <v>108</v>
      </c>
      <c r="I1101" s="79" t="s">
        <v>167</v>
      </c>
      <c r="J1101" s="79" t="str">
        <f>IF('New GL Gauge'!$H$3&lt;2024,"Business and Strategy","Business and Strategy (Inc. Admin)")</f>
        <v>Business and Strategy (Inc. Admin)</v>
      </c>
      <c r="K1101" s="79" t="str">
        <f>IF('New GL Gauge'!$H$3&lt;2024,"Business and Strategy","Admin")</f>
        <v>Admin</v>
      </c>
      <c r="L1101" s="79" t="s">
        <v>29</v>
      </c>
      <c r="M1101" s="2" t="s">
        <v>76</v>
      </c>
      <c r="N1101" s="2">
        <v>20</v>
      </c>
      <c r="O1101" s="6">
        <f t="shared" si="282"/>
        <v>26</v>
      </c>
      <c r="P1101" s="2">
        <v>0</v>
      </c>
      <c r="Q1101" s="2">
        <v>7</v>
      </c>
      <c r="R1101" s="2">
        <v>7</v>
      </c>
      <c r="S1101" s="2">
        <v>10</v>
      </c>
      <c r="T1101" s="2">
        <v>2</v>
      </c>
      <c r="U1101" s="2">
        <f t="shared" si="284"/>
        <v>7</v>
      </c>
      <c r="V1101" s="2">
        <f t="shared" si="285"/>
        <v>7</v>
      </c>
      <c r="W1101" s="2">
        <f t="shared" si="286"/>
        <v>12</v>
      </c>
      <c r="Y1101" s="5"/>
      <c r="Z1101" s="6">
        <f t="shared" si="283"/>
        <v>31</v>
      </c>
      <c r="AA1101" s="2">
        <v>8</v>
      </c>
      <c r="AB1101" s="2">
        <v>3</v>
      </c>
      <c r="AC1101" s="2">
        <v>7</v>
      </c>
      <c r="AD1101" s="2">
        <v>7</v>
      </c>
      <c r="AE1101" s="2">
        <v>6</v>
      </c>
      <c r="AF1101" s="2">
        <f t="shared" si="287"/>
        <v>11</v>
      </c>
      <c r="AG1101" s="2">
        <f t="shared" si="288"/>
        <v>7</v>
      </c>
      <c r="AH1101" s="2">
        <f t="shared" si="289"/>
        <v>13</v>
      </c>
      <c r="AJ1101" s="5"/>
      <c r="AK1101" s="2">
        <f t="shared" si="274"/>
        <v>32</v>
      </c>
      <c r="AL1101" s="2">
        <v>13</v>
      </c>
      <c r="AM1101" s="2">
        <v>4</v>
      </c>
      <c r="AN1101" s="2">
        <v>8</v>
      </c>
      <c r="AO1101" s="2">
        <v>3</v>
      </c>
      <c r="AP1101" s="2">
        <v>4</v>
      </c>
      <c r="AQ1101" s="2">
        <f t="shared" si="313"/>
        <v>17</v>
      </c>
      <c r="AR1101" s="2">
        <f t="shared" si="314"/>
        <v>8</v>
      </c>
      <c r="AS1101" s="2">
        <f t="shared" si="315"/>
        <v>7</v>
      </c>
      <c r="AV1101" s="6">
        <f t="shared" si="305"/>
        <v>28</v>
      </c>
      <c r="AW1101" s="2">
        <v>13</v>
      </c>
      <c r="AX1101" s="2">
        <v>5</v>
      </c>
      <c r="AY1101" s="2">
        <v>5</v>
      </c>
      <c r="AZ1101" s="2">
        <v>2</v>
      </c>
      <c r="BA1101" s="2">
        <v>3</v>
      </c>
      <c r="BB1101" s="2">
        <f t="shared" si="306"/>
        <v>18</v>
      </c>
      <c r="BC1101" s="2">
        <f t="shared" si="307"/>
        <v>5</v>
      </c>
      <c r="BD1101" s="2">
        <f t="shared" si="308"/>
        <v>5</v>
      </c>
      <c r="BF1101" s="5"/>
    </row>
    <row r="1102" spans="7:58" x14ac:dyDescent="0.35">
      <c r="G1102" s="79" t="s">
        <v>3</v>
      </c>
      <c r="H1102" s="82" t="s">
        <v>108</v>
      </c>
      <c r="I1102" s="79" t="s">
        <v>167</v>
      </c>
      <c r="J1102" s="79" t="str">
        <f>IF('New GL Gauge'!$H$3&lt;2024,"Business and Strategy","Business and Strategy (Inc. Admin)")</f>
        <v>Business and Strategy (Inc. Admin)</v>
      </c>
      <c r="K1102" s="79" t="str">
        <f>IF('New GL Gauge'!$H$3&lt;2024,"Business and Strategy","Admin")</f>
        <v>Admin</v>
      </c>
      <c r="L1102" s="79" t="s">
        <v>29</v>
      </c>
      <c r="M1102" s="2" t="s">
        <v>76</v>
      </c>
      <c r="N1102" s="2">
        <v>21</v>
      </c>
      <c r="O1102" s="6">
        <f t="shared" si="282"/>
        <v>26</v>
      </c>
      <c r="P1102" s="2">
        <v>0</v>
      </c>
      <c r="Q1102" s="2">
        <v>9</v>
      </c>
      <c r="R1102" s="2">
        <v>7</v>
      </c>
      <c r="S1102" s="2">
        <v>6</v>
      </c>
      <c r="T1102" s="2">
        <v>4</v>
      </c>
      <c r="U1102" s="2">
        <f t="shared" si="284"/>
        <v>9</v>
      </c>
      <c r="V1102" s="2">
        <f t="shared" si="285"/>
        <v>7</v>
      </c>
      <c r="W1102" s="2">
        <f t="shared" si="286"/>
        <v>10</v>
      </c>
      <c r="Y1102" s="5"/>
      <c r="Z1102" s="6">
        <f t="shared" si="283"/>
        <v>31</v>
      </c>
      <c r="AA1102" s="2">
        <v>8</v>
      </c>
      <c r="AB1102" s="2">
        <v>7</v>
      </c>
      <c r="AC1102" s="2">
        <v>8</v>
      </c>
      <c r="AD1102" s="2">
        <v>3</v>
      </c>
      <c r="AE1102" s="2">
        <v>5</v>
      </c>
      <c r="AF1102" s="2">
        <f t="shared" si="287"/>
        <v>15</v>
      </c>
      <c r="AG1102" s="2">
        <f t="shared" si="288"/>
        <v>8</v>
      </c>
      <c r="AH1102" s="2">
        <f t="shared" si="289"/>
        <v>8</v>
      </c>
      <c r="AJ1102" s="5"/>
      <c r="AK1102" s="2">
        <f t="shared" si="274"/>
        <v>32</v>
      </c>
      <c r="AL1102" s="2">
        <v>13</v>
      </c>
      <c r="AM1102" s="2">
        <v>7</v>
      </c>
      <c r="AN1102" s="2">
        <v>9</v>
      </c>
      <c r="AO1102" s="2">
        <v>1</v>
      </c>
      <c r="AP1102" s="2">
        <v>2</v>
      </c>
      <c r="AQ1102" s="2">
        <f t="shared" si="313"/>
        <v>20</v>
      </c>
      <c r="AR1102" s="2">
        <f t="shared" si="314"/>
        <v>9</v>
      </c>
      <c r="AS1102" s="2">
        <f t="shared" si="315"/>
        <v>3</v>
      </c>
      <c r="AV1102" s="6">
        <f t="shared" si="305"/>
        <v>28</v>
      </c>
      <c r="AW1102" s="2">
        <v>13</v>
      </c>
      <c r="AX1102" s="2">
        <v>8</v>
      </c>
      <c r="AY1102" s="2">
        <v>3</v>
      </c>
      <c r="AZ1102" s="2">
        <v>2</v>
      </c>
      <c r="BA1102" s="2">
        <v>2</v>
      </c>
      <c r="BB1102" s="2">
        <f t="shared" si="306"/>
        <v>21</v>
      </c>
      <c r="BC1102" s="2">
        <f t="shared" si="307"/>
        <v>3</v>
      </c>
      <c r="BD1102" s="2">
        <f t="shared" si="308"/>
        <v>4</v>
      </c>
      <c r="BF1102" s="5"/>
    </row>
    <row r="1103" spans="7:58" x14ac:dyDescent="0.35">
      <c r="G1103" s="79" t="s">
        <v>3</v>
      </c>
      <c r="H1103" s="82" t="s">
        <v>108</v>
      </c>
      <c r="I1103" s="79" t="s">
        <v>167</v>
      </c>
      <c r="J1103" s="79" t="str">
        <f>IF('New GL Gauge'!$H$3&lt;2024,"Business and Strategy","Business and Strategy (Inc. Admin)")</f>
        <v>Business and Strategy (Inc. Admin)</v>
      </c>
      <c r="K1103" s="79" t="str">
        <f>IF('New GL Gauge'!$H$3&lt;2024,"Business and Strategy","Admin")</f>
        <v>Admin</v>
      </c>
      <c r="L1103" s="79" t="s">
        <v>29</v>
      </c>
      <c r="M1103" s="2" t="s">
        <v>76</v>
      </c>
      <c r="N1103" s="2">
        <v>22</v>
      </c>
      <c r="O1103" s="6">
        <f t="shared" si="282"/>
        <v>26</v>
      </c>
      <c r="P1103" s="2">
        <v>9</v>
      </c>
      <c r="Q1103" s="2">
        <v>8</v>
      </c>
      <c r="R1103" s="2">
        <v>4</v>
      </c>
      <c r="S1103" s="2">
        <v>5</v>
      </c>
      <c r="T1103" s="2">
        <v>0</v>
      </c>
      <c r="U1103" s="2">
        <f t="shared" si="284"/>
        <v>17</v>
      </c>
      <c r="V1103" s="2">
        <f t="shared" si="285"/>
        <v>4</v>
      </c>
      <c r="W1103" s="2">
        <f t="shared" si="286"/>
        <v>5</v>
      </c>
      <c r="Y1103" s="5"/>
      <c r="Z1103" s="6">
        <f t="shared" si="283"/>
        <v>31</v>
      </c>
      <c r="AA1103" s="2">
        <v>15</v>
      </c>
      <c r="AB1103" s="2">
        <v>6</v>
      </c>
      <c r="AC1103" s="2">
        <v>6</v>
      </c>
      <c r="AD1103" s="2">
        <v>2</v>
      </c>
      <c r="AE1103" s="2">
        <v>2</v>
      </c>
      <c r="AF1103" s="2">
        <f t="shared" si="287"/>
        <v>21</v>
      </c>
      <c r="AG1103" s="2">
        <f t="shared" si="288"/>
        <v>6</v>
      </c>
      <c r="AH1103" s="2">
        <f t="shared" si="289"/>
        <v>4</v>
      </c>
      <c r="AJ1103" s="5"/>
      <c r="AK1103" s="2">
        <f t="shared" si="274"/>
        <v>32</v>
      </c>
      <c r="AL1103" s="2">
        <v>22</v>
      </c>
      <c r="AM1103" s="2">
        <v>7</v>
      </c>
      <c r="AN1103" s="2">
        <v>0</v>
      </c>
      <c r="AO1103" s="2">
        <v>2</v>
      </c>
      <c r="AP1103" s="2">
        <v>1</v>
      </c>
      <c r="AQ1103" s="2">
        <f t="shared" si="313"/>
        <v>29</v>
      </c>
      <c r="AR1103" s="2">
        <f t="shared" si="314"/>
        <v>0</v>
      </c>
      <c r="AS1103" s="2">
        <f t="shared" si="315"/>
        <v>3</v>
      </c>
      <c r="AV1103" s="6">
        <f t="shared" si="305"/>
        <v>28</v>
      </c>
      <c r="AW1103" s="2">
        <v>20</v>
      </c>
      <c r="AX1103" s="2">
        <v>6</v>
      </c>
      <c r="AY1103" s="2">
        <v>1</v>
      </c>
      <c r="AZ1103" s="2">
        <v>0</v>
      </c>
      <c r="BA1103" s="2">
        <v>1</v>
      </c>
      <c r="BB1103" s="2">
        <f t="shared" si="306"/>
        <v>26</v>
      </c>
      <c r="BC1103" s="2">
        <f t="shared" si="307"/>
        <v>1</v>
      </c>
      <c r="BD1103" s="2">
        <f t="shared" si="308"/>
        <v>1</v>
      </c>
      <c r="BF1103" s="5"/>
    </row>
    <row r="1104" spans="7:58" x14ac:dyDescent="0.35">
      <c r="G1104" s="79" t="s">
        <v>3</v>
      </c>
      <c r="H1104" s="82" t="s">
        <v>108</v>
      </c>
      <c r="I1104" s="79" t="s">
        <v>167</v>
      </c>
      <c r="J1104" s="79" t="str">
        <f>IF('New GL Gauge'!$H$3&lt;2024,"Business and Strategy","Business and Strategy (Inc. Admin)")</f>
        <v>Business and Strategy (Inc. Admin)</v>
      </c>
      <c r="K1104" s="79" t="str">
        <f>IF('New GL Gauge'!$H$3&lt;2024,"Business and Strategy","Admin")</f>
        <v>Admin</v>
      </c>
      <c r="L1104" s="79" t="s">
        <v>29</v>
      </c>
      <c r="M1104" s="2" t="s">
        <v>76</v>
      </c>
      <c r="N1104" s="2">
        <v>23</v>
      </c>
      <c r="O1104" s="6">
        <f t="shared" si="282"/>
        <v>26</v>
      </c>
      <c r="P1104" s="2">
        <v>2</v>
      </c>
      <c r="Q1104" s="2">
        <v>7</v>
      </c>
      <c r="R1104" s="2">
        <v>10</v>
      </c>
      <c r="S1104" s="2">
        <v>6</v>
      </c>
      <c r="T1104" s="2">
        <v>1</v>
      </c>
      <c r="U1104" s="2">
        <f t="shared" si="284"/>
        <v>9</v>
      </c>
      <c r="V1104" s="2">
        <f t="shared" si="285"/>
        <v>10</v>
      </c>
      <c r="W1104" s="2">
        <f t="shared" si="286"/>
        <v>7</v>
      </c>
      <c r="Y1104" s="5"/>
      <c r="Z1104" s="6">
        <f t="shared" si="283"/>
        <v>31</v>
      </c>
      <c r="AA1104" s="2">
        <v>6</v>
      </c>
      <c r="AB1104" s="2">
        <v>10</v>
      </c>
      <c r="AC1104" s="2">
        <v>7</v>
      </c>
      <c r="AD1104" s="2">
        <v>5</v>
      </c>
      <c r="AE1104" s="2">
        <v>3</v>
      </c>
      <c r="AF1104" s="2">
        <f t="shared" si="287"/>
        <v>16</v>
      </c>
      <c r="AG1104" s="2">
        <f t="shared" si="288"/>
        <v>7</v>
      </c>
      <c r="AH1104" s="2">
        <f t="shared" si="289"/>
        <v>8</v>
      </c>
      <c r="AJ1104" s="5"/>
      <c r="AK1104" s="2">
        <f t="shared" si="274"/>
        <v>32</v>
      </c>
      <c r="AL1104" s="2">
        <v>16</v>
      </c>
      <c r="AM1104" s="2">
        <v>5</v>
      </c>
      <c r="AN1104" s="2">
        <v>8</v>
      </c>
      <c r="AO1104" s="2">
        <v>1</v>
      </c>
      <c r="AP1104" s="2">
        <v>2</v>
      </c>
      <c r="AQ1104" s="2">
        <f t="shared" si="313"/>
        <v>21</v>
      </c>
      <c r="AR1104" s="2">
        <f t="shared" si="314"/>
        <v>8</v>
      </c>
      <c r="AS1104" s="2">
        <f t="shared" si="315"/>
        <v>3</v>
      </c>
      <c r="AV1104" s="6">
        <f t="shared" si="305"/>
        <v>28</v>
      </c>
      <c r="AW1104" s="2">
        <v>15</v>
      </c>
      <c r="AX1104" s="2">
        <v>8</v>
      </c>
      <c r="AY1104" s="2">
        <v>3</v>
      </c>
      <c r="AZ1104" s="2">
        <v>0</v>
      </c>
      <c r="BA1104" s="2">
        <v>2</v>
      </c>
      <c r="BB1104" s="2">
        <f t="shared" si="306"/>
        <v>23</v>
      </c>
      <c r="BC1104" s="2">
        <f t="shared" si="307"/>
        <v>3</v>
      </c>
      <c r="BD1104" s="2">
        <f t="shared" si="308"/>
        <v>2</v>
      </c>
      <c r="BF1104" s="5"/>
    </row>
    <row r="1105" spans="7:58" x14ac:dyDescent="0.35">
      <c r="G1105" s="79" t="s">
        <v>3</v>
      </c>
      <c r="H1105" s="82" t="s">
        <v>108</v>
      </c>
      <c r="I1105" s="79" t="s">
        <v>167</v>
      </c>
      <c r="J1105" s="79" t="str">
        <f>IF('New GL Gauge'!$H$3&lt;2024,"Business and Strategy","Business and Strategy (Inc. Admin)")</f>
        <v>Business and Strategy (Inc. Admin)</v>
      </c>
      <c r="K1105" s="79" t="str">
        <f>IF('New GL Gauge'!$H$3&lt;2024,"Business and Strategy","Admin")</f>
        <v>Admin</v>
      </c>
      <c r="L1105" s="79" t="s">
        <v>29</v>
      </c>
      <c r="M1105" s="2" t="s">
        <v>76</v>
      </c>
      <c r="N1105" s="2">
        <v>24</v>
      </c>
      <c r="O1105" s="6">
        <f t="shared" si="282"/>
        <v>26</v>
      </c>
      <c r="P1105" s="2">
        <v>5</v>
      </c>
      <c r="Q1105" s="2">
        <v>8</v>
      </c>
      <c r="R1105" s="2">
        <v>9</v>
      </c>
      <c r="S1105" s="2">
        <v>3</v>
      </c>
      <c r="T1105" s="2">
        <v>1</v>
      </c>
      <c r="U1105" s="2">
        <f t="shared" si="284"/>
        <v>13</v>
      </c>
      <c r="V1105" s="2">
        <f t="shared" si="285"/>
        <v>9</v>
      </c>
      <c r="W1105" s="2">
        <f t="shared" si="286"/>
        <v>4</v>
      </c>
      <c r="Y1105" s="5"/>
      <c r="Z1105" s="6">
        <f t="shared" si="283"/>
        <v>31</v>
      </c>
      <c r="AA1105" s="2">
        <v>9</v>
      </c>
      <c r="AB1105" s="2">
        <v>5</v>
      </c>
      <c r="AC1105" s="2">
        <v>10</v>
      </c>
      <c r="AD1105" s="2">
        <v>4</v>
      </c>
      <c r="AE1105" s="2">
        <v>3</v>
      </c>
      <c r="AF1105" s="2">
        <f t="shared" si="287"/>
        <v>14</v>
      </c>
      <c r="AG1105" s="2">
        <f t="shared" si="288"/>
        <v>10</v>
      </c>
      <c r="AH1105" s="2">
        <f t="shared" si="289"/>
        <v>7</v>
      </c>
      <c r="AJ1105" s="5"/>
      <c r="AK1105" s="2">
        <f t="shared" si="274"/>
        <v>32</v>
      </c>
      <c r="AL1105" s="2">
        <v>15</v>
      </c>
      <c r="AM1105" s="2">
        <v>6</v>
      </c>
      <c r="AN1105" s="2">
        <v>8</v>
      </c>
      <c r="AO1105" s="2">
        <v>2</v>
      </c>
      <c r="AP1105" s="2">
        <v>1</v>
      </c>
      <c r="AQ1105" s="2">
        <f t="shared" si="313"/>
        <v>21</v>
      </c>
      <c r="AR1105" s="2">
        <f t="shared" si="314"/>
        <v>8</v>
      </c>
      <c r="AS1105" s="2">
        <f t="shared" si="315"/>
        <v>3</v>
      </c>
      <c r="AV1105" s="6">
        <f t="shared" si="305"/>
        <v>28</v>
      </c>
      <c r="AW1105" s="2">
        <v>11</v>
      </c>
      <c r="AX1105" s="2">
        <v>11</v>
      </c>
      <c r="AY1105" s="2">
        <v>4</v>
      </c>
      <c r="AZ1105" s="2">
        <v>1</v>
      </c>
      <c r="BA1105" s="2">
        <v>1</v>
      </c>
      <c r="BB1105" s="2">
        <f t="shared" si="306"/>
        <v>22</v>
      </c>
      <c r="BC1105" s="2">
        <f t="shared" si="307"/>
        <v>4</v>
      </c>
      <c r="BD1105" s="2">
        <f t="shared" si="308"/>
        <v>2</v>
      </c>
      <c r="BF1105" s="5"/>
    </row>
    <row r="1106" spans="7:58" x14ac:dyDescent="0.35">
      <c r="G1106" s="79" t="s">
        <v>3</v>
      </c>
      <c r="H1106" s="82" t="s">
        <v>108</v>
      </c>
      <c r="I1106" s="79" t="s">
        <v>167</v>
      </c>
      <c r="J1106" s="79" t="str">
        <f>IF('New GL Gauge'!$H$3&lt;2024,"Business and Strategy","Business and Strategy (Inc. Admin)")</f>
        <v>Business and Strategy (Inc. Admin)</v>
      </c>
      <c r="K1106" s="79" t="str">
        <f>IF('New GL Gauge'!$H$3&lt;2024,"Business and Strategy","Admin")</f>
        <v>Admin</v>
      </c>
      <c r="L1106" s="79" t="s">
        <v>29</v>
      </c>
      <c r="M1106" s="2" t="s">
        <v>76</v>
      </c>
      <c r="N1106" s="2">
        <v>25</v>
      </c>
      <c r="O1106" s="6">
        <f t="shared" si="282"/>
        <v>26</v>
      </c>
      <c r="P1106" s="2">
        <v>3</v>
      </c>
      <c r="Q1106" s="2">
        <v>11</v>
      </c>
      <c r="R1106" s="2">
        <v>5</v>
      </c>
      <c r="S1106" s="2">
        <v>5</v>
      </c>
      <c r="T1106" s="2">
        <v>2</v>
      </c>
      <c r="U1106" s="2">
        <f t="shared" si="284"/>
        <v>14</v>
      </c>
      <c r="V1106" s="2">
        <f t="shared" si="285"/>
        <v>5</v>
      </c>
      <c r="W1106" s="2">
        <f t="shared" si="286"/>
        <v>7</v>
      </c>
      <c r="Y1106" s="5"/>
      <c r="Z1106" s="6">
        <f t="shared" si="283"/>
        <v>31</v>
      </c>
      <c r="AA1106" s="2">
        <v>9</v>
      </c>
      <c r="AB1106" s="2">
        <v>4</v>
      </c>
      <c r="AC1106" s="2">
        <v>9</v>
      </c>
      <c r="AD1106" s="2">
        <v>5</v>
      </c>
      <c r="AE1106" s="2">
        <v>4</v>
      </c>
      <c r="AF1106" s="2">
        <f t="shared" si="287"/>
        <v>13</v>
      </c>
      <c r="AG1106" s="2">
        <f t="shared" si="288"/>
        <v>9</v>
      </c>
      <c r="AH1106" s="2">
        <f t="shared" si="289"/>
        <v>9</v>
      </c>
      <c r="AJ1106" s="5"/>
      <c r="AK1106" s="2">
        <f t="shared" si="274"/>
        <v>32</v>
      </c>
      <c r="AL1106" s="2">
        <v>13</v>
      </c>
      <c r="AM1106" s="2">
        <v>10</v>
      </c>
      <c r="AN1106" s="2">
        <v>4</v>
      </c>
      <c r="AO1106" s="2">
        <v>3</v>
      </c>
      <c r="AP1106" s="2">
        <v>2</v>
      </c>
      <c r="AQ1106" s="2">
        <f t="shared" si="313"/>
        <v>23</v>
      </c>
      <c r="AR1106" s="2">
        <f t="shared" si="314"/>
        <v>4</v>
      </c>
      <c r="AS1106" s="2">
        <f t="shared" si="315"/>
        <v>5</v>
      </c>
      <c r="AV1106" s="6">
        <f t="shared" si="305"/>
        <v>28</v>
      </c>
      <c r="AW1106" s="2">
        <v>14</v>
      </c>
      <c r="AX1106" s="2">
        <v>9</v>
      </c>
      <c r="AY1106" s="2">
        <v>2</v>
      </c>
      <c r="AZ1106" s="2">
        <v>1</v>
      </c>
      <c r="BA1106" s="2">
        <v>2</v>
      </c>
      <c r="BB1106" s="2">
        <f t="shared" si="306"/>
        <v>23</v>
      </c>
      <c r="BC1106" s="2">
        <f t="shared" si="307"/>
        <v>2</v>
      </c>
      <c r="BD1106" s="2">
        <f t="shared" si="308"/>
        <v>3</v>
      </c>
      <c r="BF1106" s="5"/>
    </row>
    <row r="1107" spans="7:58" x14ac:dyDescent="0.35">
      <c r="G1107" s="79" t="s">
        <v>3</v>
      </c>
      <c r="H1107" s="82" t="s">
        <v>108</v>
      </c>
      <c r="I1107" s="79" t="s">
        <v>167</v>
      </c>
      <c r="J1107" s="79" t="str">
        <f>IF('New GL Gauge'!$H$3&lt;2024,"Business and Strategy","Business and Strategy (Inc. Admin)")</f>
        <v>Business and Strategy (Inc. Admin)</v>
      </c>
      <c r="K1107" s="79" t="str">
        <f>IF('New GL Gauge'!$H$3&lt;2024,"Business and Strategy","Admin")</f>
        <v>Admin</v>
      </c>
      <c r="L1107" s="79" t="s">
        <v>29</v>
      </c>
      <c r="M1107" s="2" t="s">
        <v>76</v>
      </c>
      <c r="N1107" s="2">
        <v>26</v>
      </c>
      <c r="O1107" s="6">
        <f t="shared" si="282"/>
        <v>26</v>
      </c>
      <c r="P1107" s="2">
        <v>2</v>
      </c>
      <c r="Q1107" s="2">
        <v>8</v>
      </c>
      <c r="R1107" s="2">
        <v>5</v>
      </c>
      <c r="S1107" s="2">
        <v>8</v>
      </c>
      <c r="T1107" s="2">
        <v>3</v>
      </c>
      <c r="U1107" s="2">
        <f t="shared" si="284"/>
        <v>10</v>
      </c>
      <c r="V1107" s="2">
        <f t="shared" si="285"/>
        <v>5</v>
      </c>
      <c r="W1107" s="2">
        <f t="shared" si="286"/>
        <v>11</v>
      </c>
      <c r="Y1107" s="5"/>
      <c r="Z1107" s="6">
        <f t="shared" si="283"/>
        <v>31</v>
      </c>
      <c r="AA1107" s="2">
        <v>8</v>
      </c>
      <c r="AB1107" s="2">
        <v>6</v>
      </c>
      <c r="AC1107" s="2">
        <v>7</v>
      </c>
      <c r="AD1107" s="2">
        <v>6</v>
      </c>
      <c r="AE1107" s="2">
        <v>4</v>
      </c>
      <c r="AF1107" s="2">
        <f t="shared" si="287"/>
        <v>14</v>
      </c>
      <c r="AG1107" s="2">
        <f t="shared" si="288"/>
        <v>7</v>
      </c>
      <c r="AH1107" s="2">
        <f t="shared" si="289"/>
        <v>10</v>
      </c>
      <c r="AJ1107" s="5"/>
      <c r="AK1107" s="2">
        <f t="shared" si="274"/>
        <v>32</v>
      </c>
      <c r="AL1107" s="2">
        <v>14</v>
      </c>
      <c r="AM1107" s="2">
        <v>6</v>
      </c>
      <c r="AN1107" s="2">
        <v>6</v>
      </c>
      <c r="AO1107" s="2">
        <v>5</v>
      </c>
      <c r="AP1107" s="2">
        <v>1</v>
      </c>
      <c r="AQ1107" s="2">
        <f t="shared" si="313"/>
        <v>20</v>
      </c>
      <c r="AR1107" s="2">
        <f t="shared" si="314"/>
        <v>6</v>
      </c>
      <c r="AS1107" s="2">
        <f t="shared" si="315"/>
        <v>6</v>
      </c>
      <c r="AV1107" s="6">
        <f t="shared" si="305"/>
        <v>28</v>
      </c>
      <c r="AW1107" s="2">
        <v>12</v>
      </c>
      <c r="AX1107" s="2">
        <v>8</v>
      </c>
      <c r="AY1107" s="2">
        <v>5</v>
      </c>
      <c r="AZ1107" s="2">
        <v>2</v>
      </c>
      <c r="BA1107" s="2">
        <v>1</v>
      </c>
      <c r="BB1107" s="2">
        <f t="shared" si="306"/>
        <v>20</v>
      </c>
      <c r="BC1107" s="2">
        <f t="shared" si="307"/>
        <v>5</v>
      </c>
      <c r="BD1107" s="2">
        <f t="shared" si="308"/>
        <v>3</v>
      </c>
      <c r="BF1107" s="5"/>
    </row>
    <row r="1108" spans="7:58" x14ac:dyDescent="0.35">
      <c r="G1108" s="79" t="s">
        <v>3</v>
      </c>
      <c r="H1108" s="82" t="s">
        <v>108</v>
      </c>
      <c r="I1108" s="79" t="s">
        <v>167</v>
      </c>
      <c r="J1108" s="79" t="str">
        <f>IF('New GL Gauge'!$H$3&lt;2024,"Business and Strategy","Business and Strategy (Inc. Admin)")</f>
        <v>Business and Strategy (Inc. Admin)</v>
      </c>
      <c r="K1108" s="79" t="str">
        <f>IF('New GL Gauge'!$H$3&lt;2024,"Business and Strategy","Admin")</f>
        <v>Admin</v>
      </c>
      <c r="L1108" s="79" t="s">
        <v>29</v>
      </c>
      <c r="M1108" s="2" t="s">
        <v>76</v>
      </c>
      <c r="N1108" s="2">
        <v>27</v>
      </c>
      <c r="O1108" s="6">
        <f t="shared" si="282"/>
        <v>26</v>
      </c>
      <c r="P1108" s="2">
        <v>2</v>
      </c>
      <c r="Q1108" s="2">
        <v>8</v>
      </c>
      <c r="R1108" s="2">
        <v>7</v>
      </c>
      <c r="S1108" s="2">
        <v>8</v>
      </c>
      <c r="T1108" s="2">
        <v>1</v>
      </c>
      <c r="U1108" s="2">
        <f t="shared" si="284"/>
        <v>10</v>
      </c>
      <c r="V1108" s="2">
        <f t="shared" si="285"/>
        <v>7</v>
      </c>
      <c r="W1108" s="2">
        <f t="shared" si="286"/>
        <v>9</v>
      </c>
      <c r="Y1108" s="5"/>
      <c r="Z1108" s="6">
        <f t="shared" si="283"/>
        <v>31</v>
      </c>
      <c r="AA1108" s="2">
        <v>9</v>
      </c>
      <c r="AB1108" s="2">
        <v>4</v>
      </c>
      <c r="AC1108" s="2">
        <v>10</v>
      </c>
      <c r="AD1108" s="2">
        <v>5</v>
      </c>
      <c r="AE1108" s="2">
        <v>3</v>
      </c>
      <c r="AF1108" s="2">
        <f t="shared" si="287"/>
        <v>13</v>
      </c>
      <c r="AG1108" s="2">
        <f t="shared" si="288"/>
        <v>10</v>
      </c>
      <c r="AH1108" s="2">
        <f t="shared" si="289"/>
        <v>8</v>
      </c>
      <c r="AJ1108" s="5"/>
      <c r="AK1108" s="2">
        <f t="shared" si="274"/>
        <v>32</v>
      </c>
      <c r="AL1108" s="2">
        <v>14</v>
      </c>
      <c r="AM1108" s="2">
        <v>5</v>
      </c>
      <c r="AN1108" s="2">
        <v>10</v>
      </c>
      <c r="AO1108" s="2">
        <v>2</v>
      </c>
      <c r="AP1108" s="2">
        <v>1</v>
      </c>
      <c r="AQ1108" s="2">
        <f t="shared" si="313"/>
        <v>19</v>
      </c>
      <c r="AR1108" s="2">
        <f t="shared" si="314"/>
        <v>10</v>
      </c>
      <c r="AS1108" s="2">
        <f t="shared" si="315"/>
        <v>3</v>
      </c>
      <c r="AV1108" s="6">
        <f t="shared" si="305"/>
        <v>28</v>
      </c>
      <c r="AW1108" s="2">
        <v>13</v>
      </c>
      <c r="AX1108" s="2">
        <v>10</v>
      </c>
      <c r="AY1108" s="2">
        <v>3</v>
      </c>
      <c r="AZ1108" s="2">
        <v>1</v>
      </c>
      <c r="BA1108" s="2">
        <v>1</v>
      </c>
      <c r="BB1108" s="2">
        <f t="shared" si="306"/>
        <v>23</v>
      </c>
      <c r="BC1108" s="2">
        <f t="shared" si="307"/>
        <v>3</v>
      </c>
      <c r="BD1108" s="2">
        <f t="shared" si="308"/>
        <v>2</v>
      </c>
      <c r="BF1108" s="5"/>
    </row>
    <row r="1109" spans="7:58" x14ac:dyDescent="0.35">
      <c r="G1109" s="79" t="s">
        <v>3</v>
      </c>
      <c r="H1109" s="82" t="s">
        <v>108</v>
      </c>
      <c r="I1109" s="79" t="s">
        <v>167</v>
      </c>
      <c r="J1109" s="79" t="str">
        <f>IF('New GL Gauge'!$H$3&lt;2024,"Business and Strategy","Business and Strategy (Inc. Admin)")</f>
        <v>Business and Strategy (Inc. Admin)</v>
      </c>
      <c r="K1109" s="79" t="str">
        <f>IF('New GL Gauge'!$H$3&lt;2024,"Business and Strategy","Admin")</f>
        <v>Admin</v>
      </c>
      <c r="L1109" s="79" t="s">
        <v>29</v>
      </c>
      <c r="M1109" s="2" t="s">
        <v>76</v>
      </c>
      <c r="N1109" s="2">
        <v>28</v>
      </c>
      <c r="O1109" s="6">
        <f t="shared" si="282"/>
        <v>26</v>
      </c>
      <c r="P1109" s="2">
        <v>13</v>
      </c>
      <c r="Q1109" s="2">
        <v>9</v>
      </c>
      <c r="R1109" s="2">
        <v>4</v>
      </c>
      <c r="S1109" s="2">
        <v>0</v>
      </c>
      <c r="T1109" s="2">
        <v>0</v>
      </c>
      <c r="U1109" s="2">
        <f t="shared" si="284"/>
        <v>22</v>
      </c>
      <c r="V1109" s="2">
        <f t="shared" si="285"/>
        <v>4</v>
      </c>
      <c r="W1109" s="2">
        <f t="shared" si="286"/>
        <v>0</v>
      </c>
      <c r="Y1109" s="5"/>
      <c r="Z1109" s="6">
        <f t="shared" si="283"/>
        <v>31</v>
      </c>
      <c r="AA1109" s="2">
        <v>17</v>
      </c>
      <c r="AB1109" s="2">
        <v>9</v>
      </c>
      <c r="AC1109" s="2">
        <v>3</v>
      </c>
      <c r="AD1109" s="2">
        <v>1</v>
      </c>
      <c r="AE1109" s="2">
        <v>1</v>
      </c>
      <c r="AF1109" s="2">
        <f t="shared" si="287"/>
        <v>26</v>
      </c>
      <c r="AG1109" s="2">
        <f t="shared" si="288"/>
        <v>3</v>
      </c>
      <c r="AH1109" s="2">
        <f t="shared" si="289"/>
        <v>2</v>
      </c>
      <c r="AJ1109" s="5"/>
      <c r="AK1109" s="2">
        <f t="shared" si="274"/>
        <v>32</v>
      </c>
      <c r="AL1109" s="2">
        <v>25</v>
      </c>
      <c r="AM1109" s="2">
        <v>7</v>
      </c>
      <c r="AN1109" s="2">
        <v>0</v>
      </c>
      <c r="AO1109" s="2">
        <v>0</v>
      </c>
      <c r="AP1109" s="2">
        <v>0</v>
      </c>
      <c r="AQ1109" s="2">
        <f t="shared" si="313"/>
        <v>32</v>
      </c>
      <c r="AR1109" s="2">
        <f t="shared" si="314"/>
        <v>0</v>
      </c>
      <c r="AS1109" s="2">
        <f t="shared" si="315"/>
        <v>0</v>
      </c>
      <c r="AV1109" s="6">
        <f t="shared" si="305"/>
        <v>28</v>
      </c>
      <c r="AW1109" s="2">
        <v>21</v>
      </c>
      <c r="AX1109" s="2">
        <v>6</v>
      </c>
      <c r="AY1109" s="2">
        <v>0</v>
      </c>
      <c r="AZ1109" s="2">
        <v>0</v>
      </c>
      <c r="BA1109" s="2">
        <v>1</v>
      </c>
      <c r="BB1109" s="2">
        <f t="shared" si="306"/>
        <v>27</v>
      </c>
      <c r="BC1109" s="2">
        <f t="shared" si="307"/>
        <v>0</v>
      </c>
      <c r="BD1109" s="2">
        <f t="shared" si="308"/>
        <v>1</v>
      </c>
      <c r="BF1109" s="5"/>
    </row>
    <row r="1110" spans="7:58" x14ac:dyDescent="0.35">
      <c r="G1110" s="79" t="s">
        <v>3</v>
      </c>
      <c r="H1110" s="82" t="s">
        <v>108</v>
      </c>
      <c r="I1110" s="79" t="s">
        <v>167</v>
      </c>
      <c r="J1110" s="79" t="str">
        <f>IF('New GL Gauge'!$H$3&lt;2024,"Business and Strategy","Business and Strategy (Inc. Admin)")</f>
        <v>Business and Strategy (Inc. Admin)</v>
      </c>
      <c r="K1110" s="79" t="str">
        <f>IF('New GL Gauge'!$H$3&lt;2024,"Business and Strategy","Admin")</f>
        <v>Admin</v>
      </c>
      <c r="L1110" s="79" t="s">
        <v>29</v>
      </c>
      <c r="M1110" s="2" t="s">
        <v>76</v>
      </c>
      <c r="N1110" s="2">
        <v>29</v>
      </c>
      <c r="O1110" s="6">
        <f t="shared" si="282"/>
        <v>26</v>
      </c>
      <c r="P1110" s="2">
        <v>2</v>
      </c>
      <c r="Q1110" s="2">
        <v>8</v>
      </c>
      <c r="R1110" s="2">
        <v>6</v>
      </c>
      <c r="S1110" s="2">
        <v>8</v>
      </c>
      <c r="T1110" s="2">
        <v>2</v>
      </c>
      <c r="U1110" s="2">
        <f t="shared" si="284"/>
        <v>10</v>
      </c>
      <c r="V1110" s="2">
        <f t="shared" si="285"/>
        <v>6</v>
      </c>
      <c r="W1110" s="2">
        <f t="shared" si="286"/>
        <v>10</v>
      </c>
      <c r="Y1110" s="5"/>
      <c r="Z1110" s="6">
        <f t="shared" si="283"/>
        <v>31</v>
      </c>
      <c r="AA1110" s="2">
        <v>4</v>
      </c>
      <c r="AB1110" s="2">
        <v>9</v>
      </c>
      <c r="AC1110" s="2">
        <v>6</v>
      </c>
      <c r="AD1110" s="2">
        <v>9</v>
      </c>
      <c r="AE1110" s="2">
        <v>3</v>
      </c>
      <c r="AF1110" s="2">
        <f t="shared" si="287"/>
        <v>13</v>
      </c>
      <c r="AG1110" s="2">
        <f t="shared" si="288"/>
        <v>6</v>
      </c>
      <c r="AH1110" s="2">
        <f t="shared" si="289"/>
        <v>12</v>
      </c>
      <c r="AJ1110" s="5"/>
      <c r="AK1110" s="2">
        <f t="shared" si="274"/>
        <v>32</v>
      </c>
      <c r="AL1110" s="2">
        <v>9</v>
      </c>
      <c r="AM1110" s="2">
        <v>12</v>
      </c>
      <c r="AN1110" s="2">
        <v>3</v>
      </c>
      <c r="AO1110" s="2">
        <v>7</v>
      </c>
      <c r="AP1110" s="2">
        <v>1</v>
      </c>
      <c r="AQ1110" s="2">
        <f t="shared" si="313"/>
        <v>21</v>
      </c>
      <c r="AR1110" s="2">
        <f t="shared" si="314"/>
        <v>3</v>
      </c>
      <c r="AS1110" s="2">
        <f t="shared" si="315"/>
        <v>8</v>
      </c>
      <c r="AV1110" s="6">
        <f t="shared" si="305"/>
        <v>28</v>
      </c>
      <c r="AW1110" s="2">
        <v>9</v>
      </c>
      <c r="AX1110" s="2">
        <v>12</v>
      </c>
      <c r="AY1110" s="2">
        <v>3</v>
      </c>
      <c r="AZ1110" s="2">
        <v>3</v>
      </c>
      <c r="BA1110" s="2">
        <v>1</v>
      </c>
      <c r="BB1110" s="2">
        <f t="shared" si="306"/>
        <v>21</v>
      </c>
      <c r="BC1110" s="2">
        <f t="shared" si="307"/>
        <v>3</v>
      </c>
      <c r="BD1110" s="2">
        <f t="shared" si="308"/>
        <v>4</v>
      </c>
      <c r="BF1110" s="5"/>
    </row>
    <row r="1111" spans="7:58" x14ac:dyDescent="0.35">
      <c r="G1111" s="79" t="s">
        <v>3</v>
      </c>
      <c r="H1111" s="82" t="s">
        <v>108</v>
      </c>
      <c r="I1111" s="79" t="s">
        <v>167</v>
      </c>
      <c r="J1111" s="79" t="str">
        <f>IF('New GL Gauge'!$H$3&lt;2024,"Business and Strategy","Business and Strategy (Inc. Admin)")</f>
        <v>Business and Strategy (Inc. Admin)</v>
      </c>
      <c r="K1111" s="79" t="str">
        <f>IF('New GL Gauge'!$H$3&lt;2024,"Business and Strategy","Admin")</f>
        <v>Admin</v>
      </c>
      <c r="L1111" s="79" t="s">
        <v>29</v>
      </c>
      <c r="M1111" s="2" t="s">
        <v>76</v>
      </c>
      <c r="N1111" s="2">
        <v>30</v>
      </c>
      <c r="O1111" s="6">
        <f t="shared" si="282"/>
        <v>26</v>
      </c>
      <c r="P1111" s="2">
        <v>3</v>
      </c>
      <c r="Q1111" s="2">
        <v>13</v>
      </c>
      <c r="R1111" s="2">
        <v>7</v>
      </c>
      <c r="S1111" s="2">
        <v>2</v>
      </c>
      <c r="T1111" s="2">
        <v>1</v>
      </c>
      <c r="U1111" s="2">
        <f t="shared" si="284"/>
        <v>16</v>
      </c>
      <c r="V1111" s="2">
        <f t="shared" si="285"/>
        <v>7</v>
      </c>
      <c r="W1111" s="2">
        <f t="shared" si="286"/>
        <v>3</v>
      </c>
      <c r="Y1111" s="5"/>
      <c r="Z1111" s="6">
        <f t="shared" si="283"/>
        <v>31</v>
      </c>
      <c r="AA1111" s="2">
        <v>8</v>
      </c>
      <c r="AB1111" s="2">
        <v>10</v>
      </c>
      <c r="AC1111" s="2">
        <v>5</v>
      </c>
      <c r="AD1111" s="2">
        <v>6</v>
      </c>
      <c r="AE1111" s="2">
        <v>2</v>
      </c>
      <c r="AF1111" s="2">
        <f t="shared" si="287"/>
        <v>18</v>
      </c>
      <c r="AG1111" s="2">
        <f t="shared" si="288"/>
        <v>5</v>
      </c>
      <c r="AH1111" s="2">
        <f t="shared" si="289"/>
        <v>8</v>
      </c>
      <c r="AJ1111" s="5"/>
      <c r="AK1111" s="2">
        <f t="shared" ref="AK1111:AK1144" si="316">SUM(AQ1111:AS1111)</f>
        <v>32</v>
      </c>
      <c r="AL1111" s="2">
        <v>16</v>
      </c>
      <c r="AM1111" s="2">
        <v>8</v>
      </c>
      <c r="AN1111" s="2">
        <v>4</v>
      </c>
      <c r="AO1111" s="2">
        <v>2</v>
      </c>
      <c r="AP1111" s="2">
        <v>2</v>
      </c>
      <c r="AQ1111" s="2">
        <f t="shared" si="313"/>
        <v>24</v>
      </c>
      <c r="AR1111" s="2">
        <f t="shared" si="314"/>
        <v>4</v>
      </c>
      <c r="AS1111" s="2">
        <f t="shared" si="315"/>
        <v>4</v>
      </c>
      <c r="AV1111" s="6">
        <f t="shared" si="305"/>
        <v>28</v>
      </c>
      <c r="AW1111" s="2">
        <v>16</v>
      </c>
      <c r="AX1111" s="2">
        <v>8</v>
      </c>
      <c r="AY1111" s="2">
        <v>2</v>
      </c>
      <c r="AZ1111" s="2">
        <v>1</v>
      </c>
      <c r="BA1111" s="2">
        <v>1</v>
      </c>
      <c r="BB1111" s="2">
        <f t="shared" si="306"/>
        <v>24</v>
      </c>
      <c r="BC1111" s="2">
        <f t="shared" si="307"/>
        <v>2</v>
      </c>
      <c r="BD1111" s="2">
        <f t="shared" si="308"/>
        <v>2</v>
      </c>
      <c r="BF1111" s="5"/>
    </row>
    <row r="1112" spans="7:58" x14ac:dyDescent="0.35">
      <c r="G1112" s="79" t="s">
        <v>3</v>
      </c>
      <c r="H1112" s="82" t="s">
        <v>108</v>
      </c>
      <c r="I1112" s="79" t="s">
        <v>127</v>
      </c>
      <c r="J1112" s="79" t="s">
        <v>127</v>
      </c>
      <c r="K1112" s="79" t="s">
        <v>127</v>
      </c>
      <c r="L1112" s="79" t="s">
        <v>127</v>
      </c>
      <c r="M1112" s="2" t="s">
        <v>3</v>
      </c>
      <c r="N1112" s="2">
        <v>1</v>
      </c>
      <c r="O1112" s="6">
        <f t="shared" ref="O1112:O1171" si="317">SUM(U1112:W1112)</f>
        <v>15</v>
      </c>
      <c r="P1112" s="2">
        <v>6</v>
      </c>
      <c r="Q1112" s="2">
        <v>7</v>
      </c>
      <c r="R1112" s="2">
        <v>2</v>
      </c>
      <c r="S1112" s="2">
        <v>0</v>
      </c>
      <c r="T1112" s="2">
        <v>0</v>
      </c>
      <c r="U1112" s="2">
        <f t="shared" si="284"/>
        <v>13</v>
      </c>
      <c r="V1112" s="2">
        <f t="shared" si="285"/>
        <v>2</v>
      </c>
      <c r="W1112" s="2">
        <f t="shared" si="286"/>
        <v>0</v>
      </c>
      <c r="X1112" s="2">
        <f>MAX(O1112:O1141)</f>
        <v>15</v>
      </c>
      <c r="Y1112" s="5">
        <v>23</v>
      </c>
      <c r="Z1112" s="6">
        <f t="shared" ref="Z1112:Z1171" si="318">SUM(AF1112:AH1112)</f>
        <v>22</v>
      </c>
      <c r="AA1112" s="2">
        <v>15</v>
      </c>
      <c r="AB1112" s="2">
        <v>6</v>
      </c>
      <c r="AC1112" s="2">
        <v>1</v>
      </c>
      <c r="AD1112" s="2">
        <v>0</v>
      </c>
      <c r="AE1112" s="2">
        <v>0</v>
      </c>
      <c r="AF1112" s="2">
        <f t="shared" si="287"/>
        <v>21</v>
      </c>
      <c r="AG1112" s="2">
        <f t="shared" si="288"/>
        <v>1</v>
      </c>
      <c r="AH1112" s="2">
        <f t="shared" si="289"/>
        <v>0</v>
      </c>
      <c r="AI1112" s="2">
        <f>MAX(Z1112:Z1141)</f>
        <v>22</v>
      </c>
      <c r="AJ1112" s="5">
        <v>23</v>
      </c>
      <c r="AK1112" s="2">
        <f t="shared" si="316"/>
        <v>21</v>
      </c>
      <c r="AL1112" s="2">
        <v>12</v>
      </c>
      <c r="AM1112" s="2">
        <v>7</v>
      </c>
      <c r="AN1112" s="2">
        <v>2</v>
      </c>
      <c r="AO1112" s="2">
        <v>0</v>
      </c>
      <c r="AP1112" s="2">
        <v>0</v>
      </c>
      <c r="AQ1112" s="2">
        <f t="shared" si="313"/>
        <v>19</v>
      </c>
      <c r="AR1112" s="2">
        <f t="shared" si="314"/>
        <v>2</v>
      </c>
      <c r="AS1112" s="2">
        <f t="shared" si="315"/>
        <v>0</v>
      </c>
      <c r="AT1112" s="2">
        <f>ROUND(SUM(AK1112:AK1141)/30,0)</f>
        <v>21</v>
      </c>
      <c r="AU1112" s="2">
        <v>23</v>
      </c>
      <c r="AV1112" s="6">
        <f t="shared" si="305"/>
        <v>23</v>
      </c>
      <c r="AW1112" s="2">
        <v>10</v>
      </c>
      <c r="AX1112" s="2">
        <v>7</v>
      </c>
      <c r="AY1112" s="2">
        <v>4</v>
      </c>
      <c r="AZ1112" s="2">
        <v>2</v>
      </c>
      <c r="BA1112" s="2">
        <v>0</v>
      </c>
      <c r="BB1112" s="2">
        <f t="shared" si="306"/>
        <v>17</v>
      </c>
      <c r="BC1112" s="2">
        <f t="shared" si="307"/>
        <v>4</v>
      </c>
      <c r="BD1112" s="2">
        <f t="shared" si="308"/>
        <v>2</v>
      </c>
      <c r="BE1112" s="2">
        <f>ROUND(SUM(AV1112:AV1141)/30,0)</f>
        <v>23</v>
      </c>
      <c r="BF1112" s="5">
        <v>25</v>
      </c>
    </row>
    <row r="1113" spans="7:58" x14ac:dyDescent="0.35">
      <c r="G1113" s="79" t="s">
        <v>3</v>
      </c>
      <c r="H1113" s="82" t="s">
        <v>108</v>
      </c>
      <c r="I1113" s="79" t="s">
        <v>127</v>
      </c>
      <c r="J1113" s="79" t="s">
        <v>127</v>
      </c>
      <c r="K1113" s="79" t="s">
        <v>127</v>
      </c>
      <c r="L1113" s="79" t="s">
        <v>127</v>
      </c>
      <c r="M1113" s="2" t="s">
        <v>3</v>
      </c>
      <c r="N1113" s="2">
        <v>2</v>
      </c>
      <c r="O1113" s="6">
        <f t="shared" si="317"/>
        <v>15</v>
      </c>
      <c r="P1113" s="2">
        <v>4</v>
      </c>
      <c r="Q1113" s="2">
        <v>8</v>
      </c>
      <c r="R1113" s="2">
        <v>3</v>
      </c>
      <c r="S1113" s="2">
        <v>0</v>
      </c>
      <c r="T1113" s="2">
        <v>0</v>
      </c>
      <c r="U1113" s="2">
        <f t="shared" ref="U1113:U1171" si="319">P1113+Q1113</f>
        <v>12</v>
      </c>
      <c r="V1113" s="2">
        <f t="shared" ref="V1113:V1171" si="320">R1113</f>
        <v>3</v>
      </c>
      <c r="W1113" s="2">
        <f t="shared" ref="W1113:W1171" si="321">S1113+T1113</f>
        <v>0</v>
      </c>
      <c r="Y1113" s="5"/>
      <c r="Z1113" s="6">
        <f t="shared" si="318"/>
        <v>22</v>
      </c>
      <c r="AA1113" s="2">
        <v>5</v>
      </c>
      <c r="AB1113" s="2">
        <v>14</v>
      </c>
      <c r="AC1113" s="2">
        <v>3</v>
      </c>
      <c r="AD1113" s="2">
        <v>0</v>
      </c>
      <c r="AE1113" s="2">
        <v>0</v>
      </c>
      <c r="AF1113" s="2">
        <f t="shared" ref="AF1113:AF1171" si="322">AA1113+AB1113</f>
        <v>19</v>
      </c>
      <c r="AG1113" s="2">
        <f t="shared" ref="AG1113:AG1171" si="323">AC1113</f>
        <v>3</v>
      </c>
      <c r="AH1113" s="2">
        <f t="shared" ref="AH1113:AH1171" si="324">AD1113+AE1113</f>
        <v>0</v>
      </c>
      <c r="AJ1113" s="5"/>
      <c r="AK1113" s="2">
        <f t="shared" si="316"/>
        <v>21</v>
      </c>
      <c r="AL1113" s="2">
        <v>12</v>
      </c>
      <c r="AM1113" s="2">
        <v>7</v>
      </c>
      <c r="AN1113" s="2">
        <v>2</v>
      </c>
      <c r="AO1113" s="2">
        <v>0</v>
      </c>
      <c r="AP1113" s="2">
        <v>0</v>
      </c>
      <c r="AQ1113" s="2">
        <f t="shared" si="313"/>
        <v>19</v>
      </c>
      <c r="AR1113" s="2">
        <f t="shared" si="314"/>
        <v>2</v>
      </c>
      <c r="AS1113" s="2">
        <f t="shared" si="315"/>
        <v>0</v>
      </c>
      <c r="AV1113" s="6">
        <f t="shared" si="305"/>
        <v>23</v>
      </c>
      <c r="AW1113" s="2">
        <v>9</v>
      </c>
      <c r="AX1113" s="2">
        <v>8</v>
      </c>
      <c r="AY1113" s="2">
        <v>6</v>
      </c>
      <c r="AZ1113" s="2">
        <v>0</v>
      </c>
      <c r="BA1113" s="2">
        <v>0</v>
      </c>
      <c r="BB1113" s="2">
        <f t="shared" si="306"/>
        <v>17</v>
      </c>
      <c r="BC1113" s="2">
        <f t="shared" si="307"/>
        <v>6</v>
      </c>
      <c r="BD1113" s="2">
        <f t="shared" si="308"/>
        <v>0</v>
      </c>
      <c r="BF1113" s="5"/>
    </row>
    <row r="1114" spans="7:58" x14ac:dyDescent="0.35">
      <c r="G1114" s="79" t="s">
        <v>3</v>
      </c>
      <c r="H1114" s="82" t="s">
        <v>108</v>
      </c>
      <c r="I1114" s="79" t="s">
        <v>127</v>
      </c>
      <c r="J1114" s="79" t="s">
        <v>127</v>
      </c>
      <c r="K1114" s="79" t="s">
        <v>127</v>
      </c>
      <c r="L1114" s="79" t="s">
        <v>127</v>
      </c>
      <c r="M1114" s="2" t="s">
        <v>3</v>
      </c>
      <c r="N1114" s="2">
        <v>3</v>
      </c>
      <c r="O1114" s="6">
        <f t="shared" si="317"/>
        <v>15</v>
      </c>
      <c r="P1114" s="2">
        <v>9</v>
      </c>
      <c r="Q1114" s="2">
        <v>3</v>
      </c>
      <c r="R1114" s="2">
        <v>3</v>
      </c>
      <c r="S1114" s="2">
        <v>0</v>
      </c>
      <c r="T1114" s="2">
        <v>0</v>
      </c>
      <c r="U1114" s="2">
        <f t="shared" si="319"/>
        <v>12</v>
      </c>
      <c r="V1114" s="2">
        <f t="shared" si="320"/>
        <v>3</v>
      </c>
      <c r="W1114" s="2">
        <f t="shared" si="321"/>
        <v>0</v>
      </c>
      <c r="Y1114" s="5"/>
      <c r="Z1114" s="6">
        <f t="shared" si="318"/>
        <v>22</v>
      </c>
      <c r="AA1114" s="2">
        <v>13</v>
      </c>
      <c r="AB1114" s="2">
        <v>6</v>
      </c>
      <c r="AC1114" s="2">
        <v>3</v>
      </c>
      <c r="AD1114" s="2">
        <v>0</v>
      </c>
      <c r="AE1114" s="2">
        <v>0</v>
      </c>
      <c r="AF1114" s="2">
        <f t="shared" si="322"/>
        <v>19</v>
      </c>
      <c r="AG1114" s="2">
        <f t="shared" si="323"/>
        <v>3</v>
      </c>
      <c r="AH1114" s="2">
        <f t="shared" si="324"/>
        <v>0</v>
      </c>
      <c r="AJ1114" s="5"/>
      <c r="AK1114" s="2">
        <f t="shared" si="316"/>
        <v>21</v>
      </c>
      <c r="AL1114" s="2">
        <v>13</v>
      </c>
      <c r="AM1114" s="2">
        <v>6</v>
      </c>
      <c r="AN1114" s="2">
        <v>1</v>
      </c>
      <c r="AO1114" s="2">
        <v>1</v>
      </c>
      <c r="AP1114" s="2">
        <v>0</v>
      </c>
      <c r="AQ1114" s="2">
        <f t="shared" si="313"/>
        <v>19</v>
      </c>
      <c r="AR1114" s="2">
        <f t="shared" si="314"/>
        <v>1</v>
      </c>
      <c r="AS1114" s="2">
        <f t="shared" si="315"/>
        <v>1</v>
      </c>
      <c r="AV1114" s="6">
        <f t="shared" si="305"/>
        <v>23</v>
      </c>
      <c r="AW1114" s="2">
        <v>16</v>
      </c>
      <c r="AX1114" s="2">
        <v>6</v>
      </c>
      <c r="AY1114" s="2">
        <v>1</v>
      </c>
      <c r="AZ1114" s="2">
        <v>0</v>
      </c>
      <c r="BA1114" s="2">
        <v>0</v>
      </c>
      <c r="BB1114" s="2">
        <f t="shared" si="306"/>
        <v>22</v>
      </c>
      <c r="BC1114" s="2">
        <f t="shared" si="307"/>
        <v>1</v>
      </c>
      <c r="BD1114" s="2">
        <f t="shared" si="308"/>
        <v>0</v>
      </c>
      <c r="BF1114" s="5"/>
    </row>
    <row r="1115" spans="7:58" x14ac:dyDescent="0.35">
      <c r="G1115" s="79" t="s">
        <v>3</v>
      </c>
      <c r="H1115" s="82" t="s">
        <v>108</v>
      </c>
      <c r="I1115" s="79" t="s">
        <v>127</v>
      </c>
      <c r="J1115" s="79" t="s">
        <v>127</v>
      </c>
      <c r="K1115" s="79" t="s">
        <v>127</v>
      </c>
      <c r="L1115" s="79" t="s">
        <v>127</v>
      </c>
      <c r="M1115" s="2" t="s">
        <v>3</v>
      </c>
      <c r="N1115" s="2">
        <v>4</v>
      </c>
      <c r="O1115" s="6">
        <f t="shared" si="317"/>
        <v>15</v>
      </c>
      <c r="P1115" s="2">
        <v>12</v>
      </c>
      <c r="Q1115" s="2">
        <v>2</v>
      </c>
      <c r="R1115" s="2">
        <v>1</v>
      </c>
      <c r="S1115" s="2">
        <v>0</v>
      </c>
      <c r="T1115" s="2">
        <v>0</v>
      </c>
      <c r="U1115" s="2">
        <f t="shared" si="319"/>
        <v>14</v>
      </c>
      <c r="V1115" s="2">
        <f t="shared" si="320"/>
        <v>1</v>
      </c>
      <c r="W1115" s="2">
        <f t="shared" si="321"/>
        <v>0</v>
      </c>
      <c r="Y1115" s="5"/>
      <c r="Z1115" s="6">
        <f t="shared" si="318"/>
        <v>22</v>
      </c>
      <c r="AA1115" s="2">
        <v>16</v>
      </c>
      <c r="AB1115" s="2">
        <v>5</v>
      </c>
      <c r="AC1115" s="2">
        <v>1</v>
      </c>
      <c r="AD1115" s="2">
        <v>0</v>
      </c>
      <c r="AE1115" s="2">
        <v>0</v>
      </c>
      <c r="AF1115" s="2">
        <f t="shared" si="322"/>
        <v>21</v>
      </c>
      <c r="AG1115" s="2">
        <f t="shared" si="323"/>
        <v>1</v>
      </c>
      <c r="AH1115" s="2">
        <f t="shared" si="324"/>
        <v>0</v>
      </c>
      <c r="AJ1115" s="5"/>
      <c r="AK1115" s="2">
        <f t="shared" si="316"/>
        <v>21</v>
      </c>
      <c r="AL1115" s="2">
        <v>16</v>
      </c>
      <c r="AM1115" s="2">
        <v>4</v>
      </c>
      <c r="AN1115" s="2">
        <v>1</v>
      </c>
      <c r="AO1115" s="2">
        <v>0</v>
      </c>
      <c r="AP1115" s="2">
        <v>0</v>
      </c>
      <c r="AQ1115" s="2">
        <f t="shared" si="313"/>
        <v>20</v>
      </c>
      <c r="AR1115" s="2">
        <f t="shared" si="314"/>
        <v>1</v>
      </c>
      <c r="AS1115" s="2">
        <f t="shared" si="315"/>
        <v>0</v>
      </c>
      <c r="AV1115" s="6">
        <f t="shared" si="305"/>
        <v>23</v>
      </c>
      <c r="AW1115" s="2">
        <v>19</v>
      </c>
      <c r="AX1115" s="2">
        <v>4</v>
      </c>
      <c r="AY1115" s="2">
        <v>0</v>
      </c>
      <c r="AZ1115" s="2">
        <v>0</v>
      </c>
      <c r="BA1115" s="2">
        <v>0</v>
      </c>
      <c r="BB1115" s="2">
        <f t="shared" si="306"/>
        <v>23</v>
      </c>
      <c r="BC1115" s="2">
        <f t="shared" si="307"/>
        <v>0</v>
      </c>
      <c r="BD1115" s="2">
        <f t="shared" si="308"/>
        <v>0</v>
      </c>
      <c r="BF1115" s="5"/>
    </row>
    <row r="1116" spans="7:58" x14ac:dyDescent="0.35">
      <c r="G1116" s="79" t="s">
        <v>3</v>
      </c>
      <c r="H1116" s="82" t="s">
        <v>108</v>
      </c>
      <c r="I1116" s="79" t="s">
        <v>127</v>
      </c>
      <c r="J1116" s="79" t="s">
        <v>127</v>
      </c>
      <c r="K1116" s="79" t="s">
        <v>127</v>
      </c>
      <c r="L1116" s="79" t="s">
        <v>127</v>
      </c>
      <c r="M1116" s="2" t="s">
        <v>3</v>
      </c>
      <c r="N1116" s="2">
        <v>5</v>
      </c>
      <c r="O1116" s="6">
        <f t="shared" si="317"/>
        <v>15</v>
      </c>
      <c r="P1116" s="2">
        <v>9</v>
      </c>
      <c r="Q1116" s="2">
        <v>5</v>
      </c>
      <c r="R1116" s="2">
        <v>1</v>
      </c>
      <c r="S1116" s="2">
        <v>0</v>
      </c>
      <c r="T1116" s="2">
        <v>0</v>
      </c>
      <c r="U1116" s="2">
        <f t="shared" si="319"/>
        <v>14</v>
      </c>
      <c r="V1116" s="2">
        <f t="shared" si="320"/>
        <v>1</v>
      </c>
      <c r="W1116" s="2">
        <f t="shared" si="321"/>
        <v>0</v>
      </c>
      <c r="Y1116" s="5"/>
      <c r="Z1116" s="6">
        <f t="shared" si="318"/>
        <v>22</v>
      </c>
      <c r="AA1116" s="2">
        <v>19</v>
      </c>
      <c r="AB1116" s="2">
        <v>2</v>
      </c>
      <c r="AC1116" s="2">
        <v>1</v>
      </c>
      <c r="AD1116" s="2">
        <v>0</v>
      </c>
      <c r="AE1116" s="2">
        <v>0</v>
      </c>
      <c r="AF1116" s="2">
        <f t="shared" si="322"/>
        <v>21</v>
      </c>
      <c r="AG1116" s="2">
        <f t="shared" si="323"/>
        <v>1</v>
      </c>
      <c r="AH1116" s="2">
        <f t="shared" si="324"/>
        <v>0</v>
      </c>
      <c r="AJ1116" s="5"/>
      <c r="AK1116" s="2">
        <f t="shared" si="316"/>
        <v>21</v>
      </c>
      <c r="AL1116" s="2">
        <v>14</v>
      </c>
      <c r="AM1116" s="2">
        <v>6</v>
      </c>
      <c r="AN1116" s="2">
        <v>1</v>
      </c>
      <c r="AO1116" s="2">
        <v>0</v>
      </c>
      <c r="AP1116" s="2">
        <v>0</v>
      </c>
      <c r="AQ1116" s="2">
        <f t="shared" si="313"/>
        <v>20</v>
      </c>
      <c r="AR1116" s="2">
        <f t="shared" si="314"/>
        <v>1</v>
      </c>
      <c r="AS1116" s="2">
        <f t="shared" si="315"/>
        <v>0</v>
      </c>
      <c r="AV1116" s="6">
        <f t="shared" si="305"/>
        <v>23</v>
      </c>
      <c r="AW1116" s="2">
        <v>16</v>
      </c>
      <c r="AX1116" s="2">
        <v>4</v>
      </c>
      <c r="AY1116" s="2">
        <v>2</v>
      </c>
      <c r="AZ1116" s="2">
        <v>1</v>
      </c>
      <c r="BA1116" s="2">
        <v>0</v>
      </c>
      <c r="BB1116" s="2">
        <f t="shared" si="306"/>
        <v>20</v>
      </c>
      <c r="BC1116" s="2">
        <f t="shared" si="307"/>
        <v>2</v>
      </c>
      <c r="BD1116" s="2">
        <f t="shared" si="308"/>
        <v>1</v>
      </c>
      <c r="BF1116" s="5"/>
    </row>
    <row r="1117" spans="7:58" x14ac:dyDescent="0.35">
      <c r="G1117" s="79" t="s">
        <v>3</v>
      </c>
      <c r="H1117" s="82" t="s">
        <v>108</v>
      </c>
      <c r="I1117" s="79" t="s">
        <v>127</v>
      </c>
      <c r="J1117" s="79" t="s">
        <v>127</v>
      </c>
      <c r="K1117" s="79" t="s">
        <v>127</v>
      </c>
      <c r="L1117" s="79" t="s">
        <v>127</v>
      </c>
      <c r="M1117" s="2" t="s">
        <v>3</v>
      </c>
      <c r="N1117" s="2">
        <v>6</v>
      </c>
      <c r="O1117" s="6">
        <f t="shared" si="317"/>
        <v>15</v>
      </c>
      <c r="P1117" s="2">
        <v>5</v>
      </c>
      <c r="Q1117" s="2">
        <v>7</v>
      </c>
      <c r="R1117" s="2">
        <v>2</v>
      </c>
      <c r="S1117" s="2">
        <v>1</v>
      </c>
      <c r="T1117" s="2">
        <v>0</v>
      </c>
      <c r="U1117" s="2">
        <f t="shared" si="319"/>
        <v>12</v>
      </c>
      <c r="V1117" s="2">
        <f t="shared" si="320"/>
        <v>2</v>
      </c>
      <c r="W1117" s="2">
        <f t="shared" si="321"/>
        <v>1</v>
      </c>
      <c r="Y1117" s="5"/>
      <c r="Z1117" s="6">
        <f t="shared" si="318"/>
        <v>22</v>
      </c>
      <c r="AA1117" s="2">
        <v>16</v>
      </c>
      <c r="AB1117" s="2">
        <v>5</v>
      </c>
      <c r="AC1117" s="2">
        <v>1</v>
      </c>
      <c r="AD1117" s="2">
        <v>0</v>
      </c>
      <c r="AE1117" s="2">
        <v>0</v>
      </c>
      <c r="AF1117" s="2">
        <f t="shared" si="322"/>
        <v>21</v>
      </c>
      <c r="AG1117" s="2">
        <f t="shared" si="323"/>
        <v>1</v>
      </c>
      <c r="AH1117" s="2">
        <f t="shared" si="324"/>
        <v>0</v>
      </c>
      <c r="AJ1117" s="5"/>
      <c r="AK1117" s="2">
        <f t="shared" si="316"/>
        <v>21</v>
      </c>
      <c r="AL1117" s="2">
        <v>11</v>
      </c>
      <c r="AM1117" s="2">
        <v>9</v>
      </c>
      <c r="AN1117" s="2">
        <v>1</v>
      </c>
      <c r="AO1117" s="2">
        <v>0</v>
      </c>
      <c r="AP1117" s="2">
        <v>0</v>
      </c>
      <c r="AQ1117" s="2">
        <f t="shared" ref="AQ1117:AQ1171" si="325">AL1117+AM1117</f>
        <v>20</v>
      </c>
      <c r="AR1117" s="2">
        <f t="shared" ref="AR1117:AR1171" si="326">AN1117</f>
        <v>1</v>
      </c>
      <c r="AS1117" s="2">
        <f t="shared" ref="AS1117:AS1171" si="327">AO1117+AP1117</f>
        <v>0</v>
      </c>
      <c r="AV1117" s="6">
        <f t="shared" si="305"/>
        <v>23</v>
      </c>
      <c r="AW1117" s="2">
        <v>8</v>
      </c>
      <c r="AX1117" s="2">
        <v>10</v>
      </c>
      <c r="AY1117" s="2">
        <v>4</v>
      </c>
      <c r="AZ1117" s="2">
        <v>1</v>
      </c>
      <c r="BA1117" s="2">
        <v>0</v>
      </c>
      <c r="BB1117" s="2">
        <f t="shared" si="306"/>
        <v>18</v>
      </c>
      <c r="BC1117" s="2">
        <f t="shared" si="307"/>
        <v>4</v>
      </c>
      <c r="BD1117" s="2">
        <f t="shared" si="308"/>
        <v>1</v>
      </c>
      <c r="BF1117" s="5"/>
    </row>
    <row r="1118" spans="7:58" x14ac:dyDescent="0.35">
      <c r="G1118" s="79" t="s">
        <v>3</v>
      </c>
      <c r="H1118" s="82" t="s">
        <v>108</v>
      </c>
      <c r="I1118" s="79" t="s">
        <v>127</v>
      </c>
      <c r="J1118" s="79" t="s">
        <v>127</v>
      </c>
      <c r="K1118" s="79" t="s">
        <v>127</v>
      </c>
      <c r="L1118" s="79" t="s">
        <v>127</v>
      </c>
      <c r="M1118" s="2" t="s">
        <v>3</v>
      </c>
      <c r="N1118" s="2">
        <v>7</v>
      </c>
      <c r="O1118" s="6">
        <f t="shared" si="317"/>
        <v>15</v>
      </c>
      <c r="P1118" s="2">
        <v>8</v>
      </c>
      <c r="Q1118" s="2">
        <v>4</v>
      </c>
      <c r="R1118" s="2">
        <v>2</v>
      </c>
      <c r="S1118" s="2">
        <v>1</v>
      </c>
      <c r="T1118" s="2">
        <v>0</v>
      </c>
      <c r="U1118" s="2">
        <f t="shared" si="319"/>
        <v>12</v>
      </c>
      <c r="V1118" s="2">
        <f t="shared" si="320"/>
        <v>2</v>
      </c>
      <c r="W1118" s="2">
        <f t="shared" si="321"/>
        <v>1</v>
      </c>
      <c r="Y1118" s="5"/>
      <c r="Z1118" s="6">
        <f t="shared" si="318"/>
        <v>22</v>
      </c>
      <c r="AA1118" s="2">
        <v>18</v>
      </c>
      <c r="AB1118" s="2">
        <v>1</v>
      </c>
      <c r="AC1118" s="2">
        <v>2</v>
      </c>
      <c r="AD1118" s="2">
        <v>1</v>
      </c>
      <c r="AE1118" s="2">
        <v>0</v>
      </c>
      <c r="AF1118" s="2">
        <f t="shared" si="322"/>
        <v>19</v>
      </c>
      <c r="AG1118" s="2">
        <f t="shared" si="323"/>
        <v>2</v>
      </c>
      <c r="AH1118" s="2">
        <f t="shared" si="324"/>
        <v>1</v>
      </c>
      <c r="AJ1118" s="5"/>
      <c r="AK1118" s="2">
        <f t="shared" si="316"/>
        <v>21</v>
      </c>
      <c r="AL1118" s="2">
        <v>19</v>
      </c>
      <c r="AM1118" s="2">
        <v>1</v>
      </c>
      <c r="AN1118" s="2">
        <v>0</v>
      </c>
      <c r="AO1118" s="2">
        <v>1</v>
      </c>
      <c r="AP1118" s="2">
        <v>0</v>
      </c>
      <c r="AQ1118" s="2">
        <f t="shared" si="325"/>
        <v>20</v>
      </c>
      <c r="AR1118" s="2">
        <f t="shared" si="326"/>
        <v>0</v>
      </c>
      <c r="AS1118" s="2">
        <f t="shared" si="327"/>
        <v>1</v>
      </c>
      <c r="AV1118" s="6">
        <f t="shared" si="305"/>
        <v>23</v>
      </c>
      <c r="AW1118" s="2">
        <v>15</v>
      </c>
      <c r="AX1118" s="2">
        <v>3</v>
      </c>
      <c r="AY1118" s="2">
        <v>4</v>
      </c>
      <c r="AZ1118" s="2">
        <v>0</v>
      </c>
      <c r="BA1118" s="2">
        <v>1</v>
      </c>
      <c r="BB1118" s="2">
        <f t="shared" si="306"/>
        <v>18</v>
      </c>
      <c r="BC1118" s="2">
        <f t="shared" si="307"/>
        <v>4</v>
      </c>
      <c r="BD1118" s="2">
        <f t="shared" si="308"/>
        <v>1</v>
      </c>
      <c r="BF1118" s="5"/>
    </row>
    <row r="1119" spans="7:58" x14ac:dyDescent="0.35">
      <c r="G1119" s="79" t="s">
        <v>3</v>
      </c>
      <c r="H1119" s="82" t="s">
        <v>108</v>
      </c>
      <c r="I1119" s="79" t="s">
        <v>127</v>
      </c>
      <c r="J1119" s="79" t="s">
        <v>127</v>
      </c>
      <c r="K1119" s="79" t="s">
        <v>127</v>
      </c>
      <c r="L1119" s="79" t="s">
        <v>127</v>
      </c>
      <c r="M1119" s="2" t="s">
        <v>3</v>
      </c>
      <c r="N1119" s="2">
        <v>8</v>
      </c>
      <c r="O1119" s="6">
        <f t="shared" si="317"/>
        <v>15</v>
      </c>
      <c r="P1119" s="2">
        <v>7</v>
      </c>
      <c r="Q1119" s="2">
        <v>5</v>
      </c>
      <c r="R1119" s="2">
        <v>1</v>
      </c>
      <c r="S1119" s="2">
        <v>1</v>
      </c>
      <c r="T1119" s="2">
        <v>1</v>
      </c>
      <c r="U1119" s="2">
        <f t="shared" si="319"/>
        <v>12</v>
      </c>
      <c r="V1119" s="2">
        <f t="shared" si="320"/>
        <v>1</v>
      </c>
      <c r="W1119" s="2">
        <f t="shared" si="321"/>
        <v>2</v>
      </c>
      <c r="Y1119" s="5"/>
      <c r="Z1119" s="6">
        <f t="shared" si="318"/>
        <v>22</v>
      </c>
      <c r="AA1119" s="2">
        <v>15</v>
      </c>
      <c r="AB1119" s="2">
        <v>6</v>
      </c>
      <c r="AC1119" s="2">
        <v>1</v>
      </c>
      <c r="AD1119" s="2">
        <v>0</v>
      </c>
      <c r="AE1119" s="2">
        <v>0</v>
      </c>
      <c r="AF1119" s="2">
        <f t="shared" si="322"/>
        <v>21</v>
      </c>
      <c r="AG1119" s="2">
        <f t="shared" si="323"/>
        <v>1</v>
      </c>
      <c r="AH1119" s="2">
        <f t="shared" si="324"/>
        <v>0</v>
      </c>
      <c r="AJ1119" s="5"/>
      <c r="AK1119" s="2">
        <f t="shared" si="316"/>
        <v>21</v>
      </c>
      <c r="AL1119" s="2">
        <v>10</v>
      </c>
      <c r="AM1119" s="2">
        <v>5</v>
      </c>
      <c r="AN1119" s="2">
        <v>5</v>
      </c>
      <c r="AO1119" s="2">
        <v>1</v>
      </c>
      <c r="AP1119" s="2">
        <v>0</v>
      </c>
      <c r="AQ1119" s="2">
        <f t="shared" si="325"/>
        <v>15</v>
      </c>
      <c r="AR1119" s="2">
        <f t="shared" si="326"/>
        <v>5</v>
      </c>
      <c r="AS1119" s="2">
        <f t="shared" si="327"/>
        <v>1</v>
      </c>
      <c r="AV1119" s="6">
        <f t="shared" si="305"/>
        <v>23</v>
      </c>
      <c r="AW1119" s="2">
        <v>7</v>
      </c>
      <c r="AX1119" s="2">
        <v>8</v>
      </c>
      <c r="AY1119" s="2">
        <v>5</v>
      </c>
      <c r="AZ1119" s="2">
        <v>3</v>
      </c>
      <c r="BA1119" s="2">
        <v>0</v>
      </c>
      <c r="BB1119" s="2">
        <f t="shared" si="306"/>
        <v>15</v>
      </c>
      <c r="BC1119" s="2">
        <f t="shared" si="307"/>
        <v>5</v>
      </c>
      <c r="BD1119" s="2">
        <f t="shared" si="308"/>
        <v>3</v>
      </c>
      <c r="BF1119" s="5"/>
    </row>
    <row r="1120" spans="7:58" x14ac:dyDescent="0.35">
      <c r="G1120" s="79" t="s">
        <v>3</v>
      </c>
      <c r="H1120" s="82" t="s">
        <v>108</v>
      </c>
      <c r="I1120" s="79" t="s">
        <v>127</v>
      </c>
      <c r="J1120" s="79" t="s">
        <v>127</v>
      </c>
      <c r="K1120" s="79" t="s">
        <v>127</v>
      </c>
      <c r="L1120" s="79" t="s">
        <v>127</v>
      </c>
      <c r="M1120" s="2" t="s">
        <v>3</v>
      </c>
      <c r="N1120" s="2">
        <v>9</v>
      </c>
      <c r="O1120" s="6">
        <f t="shared" si="317"/>
        <v>15</v>
      </c>
      <c r="P1120" s="2">
        <v>6</v>
      </c>
      <c r="Q1120" s="2">
        <v>5</v>
      </c>
      <c r="R1120" s="2">
        <v>2</v>
      </c>
      <c r="S1120" s="2">
        <v>1</v>
      </c>
      <c r="T1120" s="2">
        <v>1</v>
      </c>
      <c r="U1120" s="2">
        <f t="shared" si="319"/>
        <v>11</v>
      </c>
      <c r="V1120" s="2">
        <f t="shared" si="320"/>
        <v>2</v>
      </c>
      <c r="W1120" s="2">
        <f t="shared" si="321"/>
        <v>2</v>
      </c>
      <c r="Y1120" s="5"/>
      <c r="Z1120" s="6">
        <f t="shared" si="318"/>
        <v>22</v>
      </c>
      <c r="AA1120" s="2">
        <v>12</v>
      </c>
      <c r="AB1120" s="2">
        <v>7</v>
      </c>
      <c r="AC1120" s="2">
        <v>3</v>
      </c>
      <c r="AD1120" s="2">
        <v>0</v>
      </c>
      <c r="AE1120" s="2">
        <v>0</v>
      </c>
      <c r="AF1120" s="2">
        <f t="shared" si="322"/>
        <v>19</v>
      </c>
      <c r="AG1120" s="2">
        <f t="shared" si="323"/>
        <v>3</v>
      </c>
      <c r="AH1120" s="2">
        <f t="shared" si="324"/>
        <v>0</v>
      </c>
      <c r="AJ1120" s="5"/>
      <c r="AK1120" s="2">
        <f t="shared" si="316"/>
        <v>21</v>
      </c>
      <c r="AL1120" s="2">
        <v>10</v>
      </c>
      <c r="AM1120" s="2">
        <v>5</v>
      </c>
      <c r="AN1120" s="2">
        <v>5</v>
      </c>
      <c r="AO1120" s="2">
        <v>0</v>
      </c>
      <c r="AP1120" s="2">
        <v>1</v>
      </c>
      <c r="AQ1120" s="2">
        <f t="shared" si="325"/>
        <v>15</v>
      </c>
      <c r="AR1120" s="2">
        <f t="shared" si="326"/>
        <v>5</v>
      </c>
      <c r="AS1120" s="2">
        <f t="shared" si="327"/>
        <v>1</v>
      </c>
      <c r="AV1120" s="6">
        <f t="shared" ref="AV1120:AV1183" si="328">SUM(BB1120:BD1120)</f>
        <v>23</v>
      </c>
      <c r="AW1120" s="2">
        <v>6</v>
      </c>
      <c r="AX1120" s="2">
        <v>9</v>
      </c>
      <c r="AY1120" s="2">
        <v>4</v>
      </c>
      <c r="AZ1120" s="2">
        <v>4</v>
      </c>
      <c r="BA1120" s="2">
        <v>0</v>
      </c>
      <c r="BB1120" s="2">
        <f t="shared" ref="BB1120:BB1183" si="329">AW1120+AX1120</f>
        <v>15</v>
      </c>
      <c r="BC1120" s="2">
        <f t="shared" ref="BC1120:BC1183" si="330">AY1120</f>
        <v>4</v>
      </c>
      <c r="BD1120" s="2">
        <f t="shared" ref="BD1120:BD1183" si="331">AZ1120+BA1120</f>
        <v>4</v>
      </c>
      <c r="BF1120" s="5"/>
    </row>
    <row r="1121" spans="7:58" x14ac:dyDescent="0.35">
      <c r="G1121" s="79" t="s">
        <v>3</v>
      </c>
      <c r="H1121" s="82" t="s">
        <v>108</v>
      </c>
      <c r="I1121" s="79" t="s">
        <v>127</v>
      </c>
      <c r="J1121" s="79" t="s">
        <v>127</v>
      </c>
      <c r="K1121" s="79" t="s">
        <v>127</v>
      </c>
      <c r="L1121" s="79" t="s">
        <v>127</v>
      </c>
      <c r="M1121" s="2" t="s">
        <v>67</v>
      </c>
      <c r="N1121" s="2">
        <v>10</v>
      </c>
      <c r="O1121" s="6">
        <f t="shared" si="317"/>
        <v>15</v>
      </c>
      <c r="P1121" s="2">
        <v>9</v>
      </c>
      <c r="Q1121" s="2">
        <v>4</v>
      </c>
      <c r="R1121" s="2">
        <v>2</v>
      </c>
      <c r="S1121" s="2">
        <v>0</v>
      </c>
      <c r="T1121" s="2">
        <v>0</v>
      </c>
      <c r="U1121" s="2">
        <f t="shared" si="319"/>
        <v>13</v>
      </c>
      <c r="V1121" s="2">
        <f t="shared" si="320"/>
        <v>2</v>
      </c>
      <c r="W1121" s="2">
        <f t="shared" si="321"/>
        <v>0</v>
      </c>
      <c r="Y1121" s="5"/>
      <c r="Z1121" s="6">
        <f t="shared" si="318"/>
        <v>22</v>
      </c>
      <c r="AA1121" s="2">
        <v>14</v>
      </c>
      <c r="AB1121" s="2">
        <v>7</v>
      </c>
      <c r="AC1121" s="2">
        <v>1</v>
      </c>
      <c r="AD1121" s="2">
        <v>0</v>
      </c>
      <c r="AE1121" s="2">
        <v>0</v>
      </c>
      <c r="AF1121" s="2">
        <f t="shared" si="322"/>
        <v>21</v>
      </c>
      <c r="AG1121" s="2">
        <f t="shared" si="323"/>
        <v>1</v>
      </c>
      <c r="AH1121" s="2">
        <f t="shared" si="324"/>
        <v>0</v>
      </c>
      <c r="AJ1121" s="5"/>
      <c r="AK1121" s="2">
        <f t="shared" si="316"/>
        <v>21</v>
      </c>
      <c r="AL1121" s="2">
        <v>12</v>
      </c>
      <c r="AM1121" s="2">
        <v>8</v>
      </c>
      <c r="AN1121" s="2">
        <v>1</v>
      </c>
      <c r="AO1121" s="2">
        <v>0</v>
      </c>
      <c r="AP1121" s="2">
        <v>0</v>
      </c>
      <c r="AQ1121" s="2">
        <f t="shared" si="325"/>
        <v>20</v>
      </c>
      <c r="AR1121" s="2">
        <f t="shared" si="326"/>
        <v>1</v>
      </c>
      <c r="AS1121" s="2">
        <f t="shared" si="327"/>
        <v>0</v>
      </c>
      <c r="AV1121" s="6">
        <f t="shared" si="328"/>
        <v>23</v>
      </c>
      <c r="AW1121" s="2">
        <v>10</v>
      </c>
      <c r="AX1121" s="2">
        <v>9</v>
      </c>
      <c r="AY1121" s="2">
        <v>1</v>
      </c>
      <c r="AZ1121" s="2">
        <v>2</v>
      </c>
      <c r="BA1121" s="2">
        <v>1</v>
      </c>
      <c r="BB1121" s="2">
        <f t="shared" si="329"/>
        <v>19</v>
      </c>
      <c r="BC1121" s="2">
        <f t="shared" si="330"/>
        <v>1</v>
      </c>
      <c r="BD1121" s="2">
        <f t="shared" si="331"/>
        <v>3</v>
      </c>
      <c r="BF1121" s="5"/>
    </row>
    <row r="1122" spans="7:58" x14ac:dyDescent="0.35">
      <c r="G1122" s="79" t="s">
        <v>3</v>
      </c>
      <c r="H1122" s="82" t="s">
        <v>108</v>
      </c>
      <c r="I1122" s="79" t="s">
        <v>127</v>
      </c>
      <c r="J1122" s="79" t="s">
        <v>127</v>
      </c>
      <c r="K1122" s="79" t="s">
        <v>127</v>
      </c>
      <c r="L1122" s="79" t="s">
        <v>127</v>
      </c>
      <c r="M1122" s="2" t="s">
        <v>67</v>
      </c>
      <c r="N1122" s="2">
        <v>11</v>
      </c>
      <c r="O1122" s="6">
        <f t="shared" si="317"/>
        <v>15</v>
      </c>
      <c r="P1122" s="2">
        <v>2</v>
      </c>
      <c r="Q1122" s="2">
        <v>8</v>
      </c>
      <c r="R1122" s="2">
        <v>2</v>
      </c>
      <c r="S1122" s="2">
        <v>3</v>
      </c>
      <c r="T1122" s="2">
        <v>0</v>
      </c>
      <c r="U1122" s="2">
        <f t="shared" si="319"/>
        <v>10</v>
      </c>
      <c r="V1122" s="2">
        <f t="shared" si="320"/>
        <v>2</v>
      </c>
      <c r="W1122" s="2">
        <f t="shared" si="321"/>
        <v>3</v>
      </c>
      <c r="Y1122" s="5"/>
      <c r="Z1122" s="6">
        <f t="shared" si="318"/>
        <v>22</v>
      </c>
      <c r="AA1122" s="2">
        <v>12</v>
      </c>
      <c r="AB1122" s="2">
        <v>8</v>
      </c>
      <c r="AC1122" s="2">
        <v>1</v>
      </c>
      <c r="AD1122" s="2">
        <v>1</v>
      </c>
      <c r="AE1122" s="2">
        <v>0</v>
      </c>
      <c r="AF1122" s="2">
        <f t="shared" si="322"/>
        <v>20</v>
      </c>
      <c r="AG1122" s="2">
        <f t="shared" si="323"/>
        <v>1</v>
      </c>
      <c r="AH1122" s="2">
        <f t="shared" si="324"/>
        <v>1</v>
      </c>
      <c r="AJ1122" s="5"/>
      <c r="AK1122" s="2">
        <f t="shared" si="316"/>
        <v>21</v>
      </c>
      <c r="AL1122" s="2">
        <v>8</v>
      </c>
      <c r="AM1122" s="2">
        <v>8</v>
      </c>
      <c r="AN1122" s="2">
        <v>5</v>
      </c>
      <c r="AO1122" s="2">
        <v>0</v>
      </c>
      <c r="AP1122" s="2">
        <v>0</v>
      </c>
      <c r="AQ1122" s="2">
        <f t="shared" si="325"/>
        <v>16</v>
      </c>
      <c r="AR1122" s="2">
        <f t="shared" si="326"/>
        <v>5</v>
      </c>
      <c r="AS1122" s="2">
        <f t="shared" si="327"/>
        <v>0</v>
      </c>
      <c r="AV1122" s="6">
        <f t="shared" si="328"/>
        <v>23</v>
      </c>
      <c r="AW1122" s="2">
        <v>5</v>
      </c>
      <c r="AX1122" s="2">
        <v>11</v>
      </c>
      <c r="AY1122" s="2">
        <v>5</v>
      </c>
      <c r="AZ1122" s="2">
        <v>2</v>
      </c>
      <c r="BA1122" s="2">
        <v>0</v>
      </c>
      <c r="BB1122" s="2">
        <f t="shared" si="329"/>
        <v>16</v>
      </c>
      <c r="BC1122" s="2">
        <f t="shared" si="330"/>
        <v>5</v>
      </c>
      <c r="BD1122" s="2">
        <f t="shared" si="331"/>
        <v>2</v>
      </c>
      <c r="BF1122" s="5"/>
    </row>
    <row r="1123" spans="7:58" x14ac:dyDescent="0.35">
      <c r="G1123" s="79" t="s">
        <v>3</v>
      </c>
      <c r="H1123" s="82" t="s">
        <v>108</v>
      </c>
      <c r="I1123" s="79" t="s">
        <v>127</v>
      </c>
      <c r="J1123" s="79" t="s">
        <v>127</v>
      </c>
      <c r="K1123" s="79" t="s">
        <v>127</v>
      </c>
      <c r="L1123" s="79" t="s">
        <v>127</v>
      </c>
      <c r="M1123" s="2" t="s">
        <v>67</v>
      </c>
      <c r="N1123" s="2">
        <v>12</v>
      </c>
      <c r="O1123" s="6">
        <f t="shared" si="317"/>
        <v>15</v>
      </c>
      <c r="P1123" s="2">
        <v>2</v>
      </c>
      <c r="Q1123" s="2">
        <v>9</v>
      </c>
      <c r="R1123" s="2">
        <v>3</v>
      </c>
      <c r="S1123" s="2">
        <v>1</v>
      </c>
      <c r="T1123" s="2">
        <v>0</v>
      </c>
      <c r="U1123" s="2">
        <f t="shared" si="319"/>
        <v>11</v>
      </c>
      <c r="V1123" s="2">
        <f t="shared" si="320"/>
        <v>3</v>
      </c>
      <c r="W1123" s="2">
        <f t="shared" si="321"/>
        <v>1</v>
      </c>
      <c r="Y1123" s="5"/>
      <c r="Z1123" s="6">
        <f t="shared" si="318"/>
        <v>22</v>
      </c>
      <c r="AA1123" s="2">
        <v>9</v>
      </c>
      <c r="AB1123" s="2">
        <v>8</v>
      </c>
      <c r="AC1123" s="2">
        <v>5</v>
      </c>
      <c r="AD1123" s="2">
        <v>0</v>
      </c>
      <c r="AE1123" s="2">
        <v>0</v>
      </c>
      <c r="AF1123" s="2">
        <f t="shared" si="322"/>
        <v>17</v>
      </c>
      <c r="AG1123" s="2">
        <f t="shared" si="323"/>
        <v>5</v>
      </c>
      <c r="AH1123" s="2">
        <f t="shared" si="324"/>
        <v>0</v>
      </c>
      <c r="AJ1123" s="5"/>
      <c r="AK1123" s="2">
        <f t="shared" si="316"/>
        <v>21</v>
      </c>
      <c r="AL1123" s="2">
        <v>7</v>
      </c>
      <c r="AM1123" s="2">
        <v>11</v>
      </c>
      <c r="AN1123" s="2">
        <v>1</v>
      </c>
      <c r="AO1123" s="2">
        <v>2</v>
      </c>
      <c r="AP1123" s="2">
        <v>0</v>
      </c>
      <c r="AQ1123" s="2">
        <f t="shared" si="325"/>
        <v>18</v>
      </c>
      <c r="AR1123" s="2">
        <f t="shared" si="326"/>
        <v>1</v>
      </c>
      <c r="AS1123" s="2">
        <f t="shared" si="327"/>
        <v>2</v>
      </c>
      <c r="AV1123" s="6">
        <f t="shared" si="328"/>
        <v>23</v>
      </c>
      <c r="AW1123" s="2">
        <v>7</v>
      </c>
      <c r="AX1123" s="2">
        <v>8</v>
      </c>
      <c r="AY1123" s="2">
        <v>5</v>
      </c>
      <c r="AZ1123" s="2">
        <v>1</v>
      </c>
      <c r="BA1123" s="2">
        <v>2</v>
      </c>
      <c r="BB1123" s="2">
        <f t="shared" si="329"/>
        <v>15</v>
      </c>
      <c r="BC1123" s="2">
        <f t="shared" si="330"/>
        <v>5</v>
      </c>
      <c r="BD1123" s="2">
        <f t="shared" si="331"/>
        <v>3</v>
      </c>
      <c r="BF1123" s="5"/>
    </row>
    <row r="1124" spans="7:58" x14ac:dyDescent="0.35">
      <c r="G1124" s="79" t="s">
        <v>3</v>
      </c>
      <c r="H1124" s="82" t="s">
        <v>108</v>
      </c>
      <c r="I1124" s="79" t="s">
        <v>127</v>
      </c>
      <c r="J1124" s="79" t="s">
        <v>127</v>
      </c>
      <c r="K1124" s="79" t="s">
        <v>127</v>
      </c>
      <c r="L1124" s="79" t="s">
        <v>127</v>
      </c>
      <c r="M1124" s="2" t="s">
        <v>67</v>
      </c>
      <c r="N1124" s="2">
        <v>13</v>
      </c>
      <c r="O1124" s="6">
        <f t="shared" si="317"/>
        <v>15</v>
      </c>
      <c r="P1124" s="2">
        <v>8</v>
      </c>
      <c r="Q1124" s="2">
        <v>4</v>
      </c>
      <c r="R1124" s="2">
        <v>2</v>
      </c>
      <c r="S1124" s="2">
        <v>0</v>
      </c>
      <c r="T1124" s="2">
        <v>1</v>
      </c>
      <c r="U1124" s="2">
        <f t="shared" si="319"/>
        <v>12</v>
      </c>
      <c r="V1124" s="2">
        <f t="shared" si="320"/>
        <v>2</v>
      </c>
      <c r="W1124" s="2">
        <f t="shared" si="321"/>
        <v>1</v>
      </c>
      <c r="Y1124" s="5"/>
      <c r="Z1124" s="6">
        <f t="shared" si="318"/>
        <v>22</v>
      </c>
      <c r="AA1124" s="2">
        <v>14</v>
      </c>
      <c r="AB1124" s="2">
        <v>7</v>
      </c>
      <c r="AC1124" s="2">
        <v>1</v>
      </c>
      <c r="AD1124" s="2">
        <v>0</v>
      </c>
      <c r="AE1124" s="2">
        <v>0</v>
      </c>
      <c r="AF1124" s="2">
        <f t="shared" si="322"/>
        <v>21</v>
      </c>
      <c r="AG1124" s="2">
        <f t="shared" si="323"/>
        <v>1</v>
      </c>
      <c r="AH1124" s="2">
        <f t="shared" si="324"/>
        <v>0</v>
      </c>
      <c r="AJ1124" s="5"/>
      <c r="AK1124" s="2">
        <f t="shared" si="316"/>
        <v>21</v>
      </c>
      <c r="AL1124" s="2">
        <v>13</v>
      </c>
      <c r="AM1124" s="2">
        <v>7</v>
      </c>
      <c r="AN1124" s="2">
        <v>1</v>
      </c>
      <c r="AO1124" s="2">
        <v>0</v>
      </c>
      <c r="AP1124" s="2">
        <v>0</v>
      </c>
      <c r="AQ1124" s="2">
        <f t="shared" si="325"/>
        <v>20</v>
      </c>
      <c r="AR1124" s="2">
        <f t="shared" si="326"/>
        <v>1</v>
      </c>
      <c r="AS1124" s="2">
        <f t="shared" si="327"/>
        <v>0</v>
      </c>
      <c r="AV1124" s="6">
        <f t="shared" si="328"/>
        <v>23</v>
      </c>
      <c r="AW1124" s="2">
        <v>12</v>
      </c>
      <c r="AX1124" s="2">
        <v>8</v>
      </c>
      <c r="AY1124" s="2">
        <v>3</v>
      </c>
      <c r="AZ1124" s="2">
        <v>0</v>
      </c>
      <c r="BA1124" s="2">
        <v>0</v>
      </c>
      <c r="BB1124" s="2">
        <f t="shared" si="329"/>
        <v>20</v>
      </c>
      <c r="BC1124" s="2">
        <f t="shared" si="330"/>
        <v>3</v>
      </c>
      <c r="BD1124" s="2">
        <f t="shared" si="331"/>
        <v>0</v>
      </c>
      <c r="BF1124" s="5"/>
    </row>
    <row r="1125" spans="7:58" x14ac:dyDescent="0.35">
      <c r="G1125" s="79" t="s">
        <v>3</v>
      </c>
      <c r="H1125" s="82" t="s">
        <v>108</v>
      </c>
      <c r="I1125" s="79" t="s">
        <v>127</v>
      </c>
      <c r="J1125" s="79" t="s">
        <v>127</v>
      </c>
      <c r="K1125" s="79" t="s">
        <v>127</v>
      </c>
      <c r="L1125" s="79" t="s">
        <v>127</v>
      </c>
      <c r="M1125" s="2" t="s">
        <v>67</v>
      </c>
      <c r="N1125" s="2">
        <v>14</v>
      </c>
      <c r="O1125" s="6">
        <f t="shared" si="317"/>
        <v>15</v>
      </c>
      <c r="P1125" s="2">
        <v>6</v>
      </c>
      <c r="Q1125" s="2">
        <v>5</v>
      </c>
      <c r="R1125" s="2">
        <v>3</v>
      </c>
      <c r="S1125" s="2">
        <v>0</v>
      </c>
      <c r="T1125" s="2">
        <v>1</v>
      </c>
      <c r="U1125" s="2">
        <f t="shared" si="319"/>
        <v>11</v>
      </c>
      <c r="V1125" s="2">
        <f t="shared" si="320"/>
        <v>3</v>
      </c>
      <c r="W1125" s="2">
        <f t="shared" si="321"/>
        <v>1</v>
      </c>
      <c r="Y1125" s="5"/>
      <c r="Z1125" s="6">
        <f t="shared" si="318"/>
        <v>22</v>
      </c>
      <c r="AA1125" s="2">
        <v>11</v>
      </c>
      <c r="AB1125" s="2">
        <v>9</v>
      </c>
      <c r="AC1125" s="2">
        <v>1</v>
      </c>
      <c r="AD1125" s="2">
        <v>1</v>
      </c>
      <c r="AE1125" s="2">
        <v>0</v>
      </c>
      <c r="AF1125" s="2">
        <f t="shared" si="322"/>
        <v>20</v>
      </c>
      <c r="AG1125" s="2">
        <f t="shared" si="323"/>
        <v>1</v>
      </c>
      <c r="AH1125" s="2">
        <f t="shared" si="324"/>
        <v>1</v>
      </c>
      <c r="AJ1125" s="5"/>
      <c r="AK1125" s="2">
        <f t="shared" si="316"/>
        <v>21</v>
      </c>
      <c r="AL1125" s="2">
        <v>14</v>
      </c>
      <c r="AM1125" s="2">
        <v>4</v>
      </c>
      <c r="AN1125" s="2">
        <v>3</v>
      </c>
      <c r="AO1125" s="2">
        <v>0</v>
      </c>
      <c r="AP1125" s="2">
        <v>0</v>
      </c>
      <c r="AQ1125" s="2">
        <f t="shared" si="325"/>
        <v>18</v>
      </c>
      <c r="AR1125" s="2">
        <f t="shared" si="326"/>
        <v>3</v>
      </c>
      <c r="AS1125" s="2">
        <f t="shared" si="327"/>
        <v>0</v>
      </c>
      <c r="AV1125" s="6">
        <f t="shared" si="328"/>
        <v>23</v>
      </c>
      <c r="AW1125" s="2">
        <v>11</v>
      </c>
      <c r="AX1125" s="2">
        <v>4</v>
      </c>
      <c r="AY1125" s="2">
        <v>6</v>
      </c>
      <c r="AZ1125" s="2">
        <v>2</v>
      </c>
      <c r="BA1125" s="2">
        <v>0</v>
      </c>
      <c r="BB1125" s="2">
        <f t="shared" si="329"/>
        <v>15</v>
      </c>
      <c r="BC1125" s="2">
        <f t="shared" si="330"/>
        <v>6</v>
      </c>
      <c r="BD1125" s="2">
        <f t="shared" si="331"/>
        <v>2</v>
      </c>
      <c r="BF1125" s="5"/>
    </row>
    <row r="1126" spans="7:58" x14ac:dyDescent="0.35">
      <c r="G1126" s="79" t="s">
        <v>3</v>
      </c>
      <c r="H1126" s="82" t="s">
        <v>108</v>
      </c>
      <c r="I1126" s="79" t="s">
        <v>127</v>
      </c>
      <c r="J1126" s="79" t="s">
        <v>127</v>
      </c>
      <c r="K1126" s="79" t="s">
        <v>127</v>
      </c>
      <c r="L1126" s="79" t="s">
        <v>127</v>
      </c>
      <c r="M1126" s="2" t="s">
        <v>67</v>
      </c>
      <c r="N1126" s="2">
        <v>15</v>
      </c>
      <c r="O1126" s="6">
        <f t="shared" si="317"/>
        <v>15</v>
      </c>
      <c r="P1126" s="2">
        <v>8</v>
      </c>
      <c r="Q1126" s="2">
        <v>6</v>
      </c>
      <c r="R1126" s="2">
        <v>1</v>
      </c>
      <c r="S1126" s="2">
        <v>0</v>
      </c>
      <c r="T1126" s="2">
        <v>0</v>
      </c>
      <c r="U1126" s="2">
        <f t="shared" si="319"/>
        <v>14</v>
      </c>
      <c r="V1126" s="2">
        <f t="shared" si="320"/>
        <v>1</v>
      </c>
      <c r="W1126" s="2">
        <f t="shared" si="321"/>
        <v>0</v>
      </c>
      <c r="Y1126" s="5"/>
      <c r="Z1126" s="6">
        <f t="shared" si="318"/>
        <v>22</v>
      </c>
      <c r="AA1126" s="2">
        <v>13</v>
      </c>
      <c r="AB1126" s="2">
        <v>7</v>
      </c>
      <c r="AC1126" s="2">
        <v>1</v>
      </c>
      <c r="AD1126" s="2">
        <v>1</v>
      </c>
      <c r="AE1126" s="2">
        <v>0</v>
      </c>
      <c r="AF1126" s="2">
        <f t="shared" si="322"/>
        <v>20</v>
      </c>
      <c r="AG1126" s="2">
        <f t="shared" si="323"/>
        <v>1</v>
      </c>
      <c r="AH1126" s="2">
        <f t="shared" si="324"/>
        <v>1</v>
      </c>
      <c r="AJ1126" s="5"/>
      <c r="AK1126" s="2">
        <f t="shared" si="316"/>
        <v>21</v>
      </c>
      <c r="AL1126" s="2">
        <v>11</v>
      </c>
      <c r="AM1126" s="2">
        <v>6</v>
      </c>
      <c r="AN1126" s="2">
        <v>3</v>
      </c>
      <c r="AO1126" s="2">
        <v>1</v>
      </c>
      <c r="AP1126" s="2">
        <v>0</v>
      </c>
      <c r="AQ1126" s="2">
        <f t="shared" si="325"/>
        <v>17</v>
      </c>
      <c r="AR1126" s="2">
        <f t="shared" si="326"/>
        <v>3</v>
      </c>
      <c r="AS1126" s="2">
        <f t="shared" si="327"/>
        <v>1</v>
      </c>
      <c r="AV1126" s="6">
        <f t="shared" si="328"/>
        <v>23</v>
      </c>
      <c r="AW1126" s="2">
        <v>9</v>
      </c>
      <c r="AX1126" s="2">
        <v>7</v>
      </c>
      <c r="AY1126" s="2">
        <v>3</v>
      </c>
      <c r="AZ1126" s="2">
        <v>3</v>
      </c>
      <c r="BA1126" s="2">
        <v>1</v>
      </c>
      <c r="BB1126" s="2">
        <f t="shared" si="329"/>
        <v>16</v>
      </c>
      <c r="BC1126" s="2">
        <f t="shared" si="330"/>
        <v>3</v>
      </c>
      <c r="BD1126" s="2">
        <f t="shared" si="331"/>
        <v>4</v>
      </c>
      <c r="BF1126" s="5"/>
    </row>
    <row r="1127" spans="7:58" x14ac:dyDescent="0.35">
      <c r="G1127" s="79" t="s">
        <v>3</v>
      </c>
      <c r="H1127" s="82" t="s">
        <v>108</v>
      </c>
      <c r="I1127" s="79" t="s">
        <v>127</v>
      </c>
      <c r="J1127" s="79" t="s">
        <v>127</v>
      </c>
      <c r="K1127" s="79" t="s">
        <v>127</v>
      </c>
      <c r="L1127" s="79" t="s">
        <v>127</v>
      </c>
      <c r="M1127" s="2" t="s">
        <v>67</v>
      </c>
      <c r="N1127" s="2">
        <v>16</v>
      </c>
      <c r="O1127" s="6">
        <f t="shared" si="317"/>
        <v>15</v>
      </c>
      <c r="P1127" s="2">
        <v>6</v>
      </c>
      <c r="Q1127" s="2">
        <v>6</v>
      </c>
      <c r="R1127" s="2">
        <v>2</v>
      </c>
      <c r="S1127" s="2">
        <v>0</v>
      </c>
      <c r="T1127" s="2">
        <v>1</v>
      </c>
      <c r="U1127" s="2">
        <f t="shared" si="319"/>
        <v>12</v>
      </c>
      <c r="V1127" s="2">
        <f t="shared" si="320"/>
        <v>2</v>
      </c>
      <c r="W1127" s="2">
        <f t="shared" si="321"/>
        <v>1</v>
      </c>
      <c r="Y1127" s="5"/>
      <c r="Z1127" s="6">
        <f t="shared" si="318"/>
        <v>22</v>
      </c>
      <c r="AA1127" s="2">
        <v>12</v>
      </c>
      <c r="AB1127" s="2">
        <v>7</v>
      </c>
      <c r="AC1127" s="2">
        <v>1</v>
      </c>
      <c r="AD1127" s="2">
        <v>1</v>
      </c>
      <c r="AE1127" s="2">
        <v>1</v>
      </c>
      <c r="AF1127" s="2">
        <f t="shared" si="322"/>
        <v>19</v>
      </c>
      <c r="AG1127" s="2">
        <f t="shared" si="323"/>
        <v>1</v>
      </c>
      <c r="AH1127" s="2">
        <f t="shared" si="324"/>
        <v>2</v>
      </c>
      <c r="AJ1127" s="5"/>
      <c r="AK1127" s="2">
        <f t="shared" si="316"/>
        <v>21</v>
      </c>
      <c r="AL1127" s="2">
        <v>13</v>
      </c>
      <c r="AM1127" s="2">
        <v>5</v>
      </c>
      <c r="AN1127" s="2">
        <v>2</v>
      </c>
      <c r="AO1127" s="2">
        <v>0</v>
      </c>
      <c r="AP1127" s="2">
        <v>1</v>
      </c>
      <c r="AQ1127" s="2">
        <f t="shared" si="325"/>
        <v>18</v>
      </c>
      <c r="AR1127" s="2">
        <f t="shared" si="326"/>
        <v>2</v>
      </c>
      <c r="AS1127" s="2">
        <f t="shared" si="327"/>
        <v>1</v>
      </c>
      <c r="AV1127" s="6">
        <f t="shared" si="328"/>
        <v>23</v>
      </c>
      <c r="AW1127" s="2">
        <v>11</v>
      </c>
      <c r="AX1127" s="2">
        <v>7</v>
      </c>
      <c r="AY1127" s="2">
        <v>3</v>
      </c>
      <c r="AZ1127" s="2">
        <v>2</v>
      </c>
      <c r="BA1127" s="2">
        <v>0</v>
      </c>
      <c r="BB1127" s="2">
        <f t="shared" si="329"/>
        <v>18</v>
      </c>
      <c r="BC1127" s="2">
        <f t="shared" si="330"/>
        <v>3</v>
      </c>
      <c r="BD1127" s="2">
        <f t="shared" si="331"/>
        <v>2</v>
      </c>
      <c r="BF1127" s="5"/>
    </row>
    <row r="1128" spans="7:58" x14ac:dyDescent="0.35">
      <c r="G1128" s="79" t="s">
        <v>3</v>
      </c>
      <c r="H1128" s="82" t="s">
        <v>108</v>
      </c>
      <c r="I1128" s="79" t="s">
        <v>127</v>
      </c>
      <c r="J1128" s="79" t="s">
        <v>127</v>
      </c>
      <c r="K1128" s="79" t="s">
        <v>127</v>
      </c>
      <c r="L1128" s="79" t="s">
        <v>127</v>
      </c>
      <c r="M1128" s="2" t="s">
        <v>67</v>
      </c>
      <c r="N1128" s="2">
        <v>17</v>
      </c>
      <c r="O1128" s="6">
        <f t="shared" si="317"/>
        <v>15</v>
      </c>
      <c r="P1128" s="2">
        <v>6</v>
      </c>
      <c r="Q1128" s="2">
        <v>6</v>
      </c>
      <c r="R1128" s="2">
        <v>2</v>
      </c>
      <c r="S1128" s="2">
        <v>1</v>
      </c>
      <c r="T1128" s="2">
        <v>0</v>
      </c>
      <c r="U1128" s="2">
        <f t="shared" si="319"/>
        <v>12</v>
      </c>
      <c r="V1128" s="2">
        <f t="shared" si="320"/>
        <v>2</v>
      </c>
      <c r="W1128" s="2">
        <f t="shared" si="321"/>
        <v>1</v>
      </c>
      <c r="Y1128" s="5"/>
      <c r="Z1128" s="6">
        <f t="shared" si="318"/>
        <v>22</v>
      </c>
      <c r="AA1128" s="2">
        <v>13</v>
      </c>
      <c r="AB1128" s="2">
        <v>7</v>
      </c>
      <c r="AC1128" s="2">
        <v>2</v>
      </c>
      <c r="AD1128" s="2">
        <v>0</v>
      </c>
      <c r="AE1128" s="2">
        <v>0</v>
      </c>
      <c r="AF1128" s="2">
        <f t="shared" si="322"/>
        <v>20</v>
      </c>
      <c r="AG1128" s="2">
        <f t="shared" si="323"/>
        <v>2</v>
      </c>
      <c r="AH1128" s="2">
        <f t="shared" si="324"/>
        <v>0</v>
      </c>
      <c r="AJ1128" s="5"/>
      <c r="AK1128" s="2">
        <f t="shared" si="316"/>
        <v>21</v>
      </c>
      <c r="AL1128" s="2">
        <v>12</v>
      </c>
      <c r="AM1128" s="2">
        <v>8</v>
      </c>
      <c r="AN1128" s="2">
        <v>1</v>
      </c>
      <c r="AO1128" s="2">
        <v>0</v>
      </c>
      <c r="AP1128" s="2">
        <v>0</v>
      </c>
      <c r="AQ1128" s="2">
        <f t="shared" si="325"/>
        <v>20</v>
      </c>
      <c r="AR1128" s="2">
        <f t="shared" si="326"/>
        <v>1</v>
      </c>
      <c r="AS1128" s="2">
        <f t="shared" si="327"/>
        <v>0</v>
      </c>
      <c r="AV1128" s="6">
        <f t="shared" si="328"/>
        <v>23</v>
      </c>
      <c r="AW1128" s="2">
        <v>12</v>
      </c>
      <c r="AX1128" s="2">
        <v>7</v>
      </c>
      <c r="AY1128" s="2">
        <v>1</v>
      </c>
      <c r="AZ1128" s="2">
        <v>2</v>
      </c>
      <c r="BA1128" s="2">
        <v>1</v>
      </c>
      <c r="BB1128" s="2">
        <f t="shared" si="329"/>
        <v>19</v>
      </c>
      <c r="BC1128" s="2">
        <f t="shared" si="330"/>
        <v>1</v>
      </c>
      <c r="BD1128" s="2">
        <f t="shared" si="331"/>
        <v>3</v>
      </c>
      <c r="BF1128" s="5"/>
    </row>
    <row r="1129" spans="7:58" x14ac:dyDescent="0.35">
      <c r="G1129" s="79" t="s">
        <v>3</v>
      </c>
      <c r="H1129" s="82" t="s">
        <v>108</v>
      </c>
      <c r="I1129" s="79" t="s">
        <v>127</v>
      </c>
      <c r="J1129" s="79" t="s">
        <v>127</v>
      </c>
      <c r="K1129" s="79" t="s">
        <v>127</v>
      </c>
      <c r="L1129" s="79" t="s">
        <v>127</v>
      </c>
      <c r="M1129" s="2" t="s">
        <v>67</v>
      </c>
      <c r="N1129" s="2">
        <v>18</v>
      </c>
      <c r="O1129" s="6">
        <f t="shared" si="317"/>
        <v>15</v>
      </c>
      <c r="P1129" s="2">
        <v>11</v>
      </c>
      <c r="Q1129" s="2">
        <v>3</v>
      </c>
      <c r="R1129" s="2">
        <v>0</v>
      </c>
      <c r="S1129" s="2">
        <v>1</v>
      </c>
      <c r="T1129" s="2">
        <v>0</v>
      </c>
      <c r="U1129" s="2">
        <f t="shared" si="319"/>
        <v>14</v>
      </c>
      <c r="V1129" s="2">
        <f t="shared" si="320"/>
        <v>0</v>
      </c>
      <c r="W1129" s="2">
        <f t="shared" si="321"/>
        <v>1</v>
      </c>
      <c r="Y1129" s="5"/>
      <c r="Z1129" s="6">
        <f t="shared" si="318"/>
        <v>22</v>
      </c>
      <c r="AA1129" s="2">
        <v>18</v>
      </c>
      <c r="AB1129" s="2">
        <v>2</v>
      </c>
      <c r="AC1129" s="2">
        <v>0</v>
      </c>
      <c r="AD1129" s="2">
        <v>1</v>
      </c>
      <c r="AE1129" s="2">
        <v>1</v>
      </c>
      <c r="AF1129" s="2">
        <f t="shared" si="322"/>
        <v>20</v>
      </c>
      <c r="AG1129" s="2">
        <f t="shared" si="323"/>
        <v>0</v>
      </c>
      <c r="AH1129" s="2">
        <f t="shared" si="324"/>
        <v>2</v>
      </c>
      <c r="AJ1129" s="5"/>
      <c r="AK1129" s="2">
        <f t="shared" si="316"/>
        <v>21</v>
      </c>
      <c r="AL1129" s="2">
        <v>14</v>
      </c>
      <c r="AM1129" s="2">
        <v>6</v>
      </c>
      <c r="AN1129" s="2">
        <v>1</v>
      </c>
      <c r="AO1129" s="2">
        <v>0</v>
      </c>
      <c r="AP1129" s="2">
        <v>0</v>
      </c>
      <c r="AQ1129" s="2">
        <f t="shared" si="325"/>
        <v>20</v>
      </c>
      <c r="AR1129" s="2">
        <f t="shared" si="326"/>
        <v>1</v>
      </c>
      <c r="AS1129" s="2">
        <f t="shared" si="327"/>
        <v>0</v>
      </c>
      <c r="AV1129" s="6">
        <f t="shared" si="328"/>
        <v>23</v>
      </c>
      <c r="AW1129" s="2">
        <v>11</v>
      </c>
      <c r="AX1129" s="2">
        <v>6</v>
      </c>
      <c r="AY1129" s="2">
        <v>5</v>
      </c>
      <c r="AZ1129" s="2">
        <v>0</v>
      </c>
      <c r="BA1129" s="2">
        <v>1</v>
      </c>
      <c r="BB1129" s="2">
        <f t="shared" si="329"/>
        <v>17</v>
      </c>
      <c r="BC1129" s="2">
        <f t="shared" si="330"/>
        <v>5</v>
      </c>
      <c r="BD1129" s="2">
        <f t="shared" si="331"/>
        <v>1</v>
      </c>
      <c r="BF1129" s="5"/>
    </row>
    <row r="1130" spans="7:58" x14ac:dyDescent="0.35">
      <c r="G1130" s="79" t="s">
        <v>3</v>
      </c>
      <c r="H1130" s="82" t="s">
        <v>108</v>
      </c>
      <c r="I1130" s="79" t="s">
        <v>127</v>
      </c>
      <c r="J1130" s="79" t="s">
        <v>127</v>
      </c>
      <c r="K1130" s="79" t="s">
        <v>127</v>
      </c>
      <c r="L1130" s="79" t="s">
        <v>127</v>
      </c>
      <c r="M1130" s="2" t="s">
        <v>76</v>
      </c>
      <c r="N1130" s="2">
        <v>19</v>
      </c>
      <c r="O1130" s="6">
        <f t="shared" si="317"/>
        <v>15</v>
      </c>
      <c r="P1130" s="2">
        <v>6</v>
      </c>
      <c r="Q1130" s="2">
        <v>3</v>
      </c>
      <c r="R1130" s="2">
        <v>5</v>
      </c>
      <c r="S1130" s="2">
        <v>1</v>
      </c>
      <c r="T1130" s="2">
        <v>0</v>
      </c>
      <c r="U1130" s="2">
        <f t="shared" si="319"/>
        <v>9</v>
      </c>
      <c r="V1130" s="2">
        <f t="shared" si="320"/>
        <v>5</v>
      </c>
      <c r="W1130" s="2">
        <f t="shared" si="321"/>
        <v>1</v>
      </c>
      <c r="Y1130" s="5"/>
      <c r="Z1130" s="6">
        <f t="shared" si="318"/>
        <v>22</v>
      </c>
      <c r="AA1130" s="2">
        <v>13</v>
      </c>
      <c r="AB1130" s="2">
        <v>5</v>
      </c>
      <c r="AC1130" s="2">
        <v>3</v>
      </c>
      <c r="AD1130" s="2">
        <v>1</v>
      </c>
      <c r="AE1130" s="2">
        <v>0</v>
      </c>
      <c r="AF1130" s="2">
        <f t="shared" si="322"/>
        <v>18</v>
      </c>
      <c r="AG1130" s="2">
        <f t="shared" si="323"/>
        <v>3</v>
      </c>
      <c r="AH1130" s="2">
        <f t="shared" si="324"/>
        <v>1</v>
      </c>
      <c r="AJ1130" s="5"/>
      <c r="AK1130" s="2">
        <f t="shared" si="316"/>
        <v>21</v>
      </c>
      <c r="AL1130" s="2">
        <v>15</v>
      </c>
      <c r="AM1130" s="2">
        <v>3</v>
      </c>
      <c r="AN1130" s="2">
        <v>2</v>
      </c>
      <c r="AO1130" s="2">
        <v>1</v>
      </c>
      <c r="AP1130" s="2">
        <v>0</v>
      </c>
      <c r="AQ1130" s="2">
        <f t="shared" si="325"/>
        <v>18</v>
      </c>
      <c r="AR1130" s="2">
        <f t="shared" si="326"/>
        <v>2</v>
      </c>
      <c r="AS1130" s="2">
        <f t="shared" si="327"/>
        <v>1</v>
      </c>
      <c r="AV1130" s="6">
        <f t="shared" si="328"/>
        <v>23</v>
      </c>
      <c r="AW1130" s="2">
        <v>11</v>
      </c>
      <c r="AX1130" s="2">
        <v>6</v>
      </c>
      <c r="AY1130" s="2">
        <v>3</v>
      </c>
      <c r="AZ1130" s="2">
        <v>2</v>
      </c>
      <c r="BA1130" s="2">
        <v>1</v>
      </c>
      <c r="BB1130" s="2">
        <f t="shared" si="329"/>
        <v>17</v>
      </c>
      <c r="BC1130" s="2">
        <f t="shared" si="330"/>
        <v>3</v>
      </c>
      <c r="BD1130" s="2">
        <f t="shared" si="331"/>
        <v>3</v>
      </c>
      <c r="BF1130" s="5"/>
    </row>
    <row r="1131" spans="7:58" x14ac:dyDescent="0.35">
      <c r="G1131" s="79" t="s">
        <v>3</v>
      </c>
      <c r="H1131" s="82" t="s">
        <v>108</v>
      </c>
      <c r="I1131" s="79" t="s">
        <v>127</v>
      </c>
      <c r="J1131" s="79" t="s">
        <v>127</v>
      </c>
      <c r="K1131" s="79" t="s">
        <v>127</v>
      </c>
      <c r="L1131" s="79" t="s">
        <v>127</v>
      </c>
      <c r="M1131" s="2" t="s">
        <v>76</v>
      </c>
      <c r="N1131" s="2">
        <v>20</v>
      </c>
      <c r="O1131" s="6">
        <f t="shared" si="317"/>
        <v>15</v>
      </c>
      <c r="P1131" s="2">
        <v>6</v>
      </c>
      <c r="Q1131" s="2">
        <v>8</v>
      </c>
      <c r="R1131" s="2">
        <v>1</v>
      </c>
      <c r="S1131" s="2">
        <v>0</v>
      </c>
      <c r="T1131" s="2">
        <v>0</v>
      </c>
      <c r="U1131" s="2">
        <f t="shared" si="319"/>
        <v>14</v>
      </c>
      <c r="V1131" s="2">
        <f t="shared" si="320"/>
        <v>1</v>
      </c>
      <c r="W1131" s="2">
        <f t="shared" si="321"/>
        <v>0</v>
      </c>
      <c r="Y1131" s="5"/>
      <c r="Z1131" s="6">
        <f t="shared" si="318"/>
        <v>22</v>
      </c>
      <c r="AA1131" s="2">
        <v>14</v>
      </c>
      <c r="AB1131" s="2">
        <v>3</v>
      </c>
      <c r="AC1131" s="2">
        <v>3</v>
      </c>
      <c r="AD1131" s="2">
        <v>2</v>
      </c>
      <c r="AE1131" s="2">
        <v>0</v>
      </c>
      <c r="AF1131" s="2">
        <f t="shared" si="322"/>
        <v>17</v>
      </c>
      <c r="AG1131" s="2">
        <f t="shared" si="323"/>
        <v>3</v>
      </c>
      <c r="AH1131" s="2">
        <f t="shared" si="324"/>
        <v>2</v>
      </c>
      <c r="AJ1131" s="5"/>
      <c r="AK1131" s="2">
        <f t="shared" si="316"/>
        <v>21</v>
      </c>
      <c r="AL1131" s="2">
        <v>15</v>
      </c>
      <c r="AM1131" s="2">
        <v>2</v>
      </c>
      <c r="AN1131" s="2">
        <v>3</v>
      </c>
      <c r="AO1131" s="2">
        <v>1</v>
      </c>
      <c r="AP1131" s="2">
        <v>0</v>
      </c>
      <c r="AQ1131" s="2">
        <f t="shared" si="325"/>
        <v>17</v>
      </c>
      <c r="AR1131" s="2">
        <f t="shared" si="326"/>
        <v>3</v>
      </c>
      <c r="AS1131" s="2">
        <f t="shared" si="327"/>
        <v>1</v>
      </c>
      <c r="AV1131" s="6">
        <f t="shared" si="328"/>
        <v>23</v>
      </c>
      <c r="AW1131" s="2">
        <v>10</v>
      </c>
      <c r="AX1131" s="2">
        <v>8</v>
      </c>
      <c r="AY1131" s="2">
        <v>2</v>
      </c>
      <c r="AZ1131" s="2">
        <v>2</v>
      </c>
      <c r="BA1131" s="2">
        <v>1</v>
      </c>
      <c r="BB1131" s="2">
        <f t="shared" si="329"/>
        <v>18</v>
      </c>
      <c r="BC1131" s="2">
        <f t="shared" si="330"/>
        <v>2</v>
      </c>
      <c r="BD1131" s="2">
        <f t="shared" si="331"/>
        <v>3</v>
      </c>
      <c r="BF1131" s="5"/>
    </row>
    <row r="1132" spans="7:58" x14ac:dyDescent="0.35">
      <c r="G1132" s="79" t="s">
        <v>3</v>
      </c>
      <c r="H1132" s="82" t="s">
        <v>108</v>
      </c>
      <c r="I1132" s="79" t="s">
        <v>127</v>
      </c>
      <c r="J1132" s="79" t="s">
        <v>127</v>
      </c>
      <c r="K1132" s="79" t="s">
        <v>127</v>
      </c>
      <c r="L1132" s="79" t="s">
        <v>127</v>
      </c>
      <c r="M1132" s="2" t="s">
        <v>76</v>
      </c>
      <c r="N1132" s="2">
        <v>21</v>
      </c>
      <c r="O1132" s="6">
        <f t="shared" si="317"/>
        <v>15</v>
      </c>
      <c r="P1132" s="2">
        <v>7</v>
      </c>
      <c r="Q1132" s="2">
        <v>8</v>
      </c>
      <c r="R1132" s="2">
        <v>0</v>
      </c>
      <c r="S1132" s="2">
        <v>0</v>
      </c>
      <c r="T1132" s="2">
        <v>0</v>
      </c>
      <c r="U1132" s="2">
        <f t="shared" si="319"/>
        <v>15</v>
      </c>
      <c r="V1132" s="2">
        <f t="shared" si="320"/>
        <v>0</v>
      </c>
      <c r="W1132" s="2">
        <f t="shared" si="321"/>
        <v>0</v>
      </c>
      <c r="Y1132" s="5"/>
      <c r="Z1132" s="6">
        <f t="shared" si="318"/>
        <v>22</v>
      </c>
      <c r="AA1132" s="2">
        <v>16</v>
      </c>
      <c r="AB1132" s="2">
        <v>4</v>
      </c>
      <c r="AC1132" s="2">
        <v>2</v>
      </c>
      <c r="AD1132" s="2">
        <v>0</v>
      </c>
      <c r="AE1132" s="2">
        <v>0</v>
      </c>
      <c r="AF1132" s="2">
        <f t="shared" si="322"/>
        <v>20</v>
      </c>
      <c r="AG1132" s="2">
        <f t="shared" si="323"/>
        <v>2</v>
      </c>
      <c r="AH1132" s="2">
        <f t="shared" si="324"/>
        <v>0</v>
      </c>
      <c r="AJ1132" s="5"/>
      <c r="AK1132" s="2">
        <f t="shared" si="316"/>
        <v>21</v>
      </c>
      <c r="AL1132" s="2">
        <v>15</v>
      </c>
      <c r="AM1132" s="2">
        <v>4</v>
      </c>
      <c r="AN1132" s="2">
        <v>2</v>
      </c>
      <c r="AO1132" s="2">
        <v>0</v>
      </c>
      <c r="AP1132" s="2">
        <v>0</v>
      </c>
      <c r="AQ1132" s="2">
        <f t="shared" si="325"/>
        <v>19</v>
      </c>
      <c r="AR1132" s="2">
        <f t="shared" si="326"/>
        <v>2</v>
      </c>
      <c r="AS1132" s="2">
        <f t="shared" si="327"/>
        <v>0</v>
      </c>
      <c r="AV1132" s="6">
        <f t="shared" si="328"/>
        <v>23</v>
      </c>
      <c r="AW1132" s="2">
        <v>10</v>
      </c>
      <c r="AX1132" s="2">
        <v>8</v>
      </c>
      <c r="AY1132" s="2">
        <v>2</v>
      </c>
      <c r="AZ1132" s="2">
        <v>3</v>
      </c>
      <c r="BA1132" s="2">
        <v>0</v>
      </c>
      <c r="BB1132" s="2">
        <f t="shared" si="329"/>
        <v>18</v>
      </c>
      <c r="BC1132" s="2">
        <f t="shared" si="330"/>
        <v>2</v>
      </c>
      <c r="BD1132" s="2">
        <f t="shared" si="331"/>
        <v>3</v>
      </c>
      <c r="BF1132" s="5"/>
    </row>
    <row r="1133" spans="7:58" x14ac:dyDescent="0.35">
      <c r="G1133" s="79" t="s">
        <v>3</v>
      </c>
      <c r="H1133" s="82" t="s">
        <v>108</v>
      </c>
      <c r="I1133" s="79" t="s">
        <v>127</v>
      </c>
      <c r="J1133" s="79" t="s">
        <v>127</v>
      </c>
      <c r="K1133" s="79" t="s">
        <v>127</v>
      </c>
      <c r="L1133" s="79" t="s">
        <v>127</v>
      </c>
      <c r="M1133" s="2" t="s">
        <v>76</v>
      </c>
      <c r="N1133" s="2">
        <v>22</v>
      </c>
      <c r="O1133" s="6">
        <f t="shared" si="317"/>
        <v>15</v>
      </c>
      <c r="P1133" s="2">
        <v>13</v>
      </c>
      <c r="Q1133" s="2">
        <v>1</v>
      </c>
      <c r="R1133" s="2">
        <v>1</v>
      </c>
      <c r="S1133" s="2">
        <v>0</v>
      </c>
      <c r="T1133" s="2">
        <v>0</v>
      </c>
      <c r="U1133" s="2">
        <f t="shared" si="319"/>
        <v>14</v>
      </c>
      <c r="V1133" s="2">
        <f t="shared" si="320"/>
        <v>1</v>
      </c>
      <c r="W1133" s="2">
        <f t="shared" si="321"/>
        <v>0</v>
      </c>
      <c r="Y1133" s="5"/>
      <c r="Z1133" s="6">
        <f t="shared" si="318"/>
        <v>22</v>
      </c>
      <c r="AA1133" s="2">
        <v>20</v>
      </c>
      <c r="AB1133" s="2">
        <v>2</v>
      </c>
      <c r="AC1133" s="2">
        <v>0</v>
      </c>
      <c r="AD1133" s="2">
        <v>0</v>
      </c>
      <c r="AE1133" s="2">
        <v>0</v>
      </c>
      <c r="AF1133" s="2">
        <f t="shared" si="322"/>
        <v>22</v>
      </c>
      <c r="AG1133" s="2">
        <f t="shared" si="323"/>
        <v>0</v>
      </c>
      <c r="AH1133" s="2">
        <f t="shared" si="324"/>
        <v>0</v>
      </c>
      <c r="AJ1133" s="5"/>
      <c r="AK1133" s="2">
        <f t="shared" si="316"/>
        <v>21</v>
      </c>
      <c r="AL1133" s="2">
        <v>18</v>
      </c>
      <c r="AM1133" s="2">
        <v>1</v>
      </c>
      <c r="AN1133" s="2">
        <v>2</v>
      </c>
      <c r="AO1133" s="2">
        <v>0</v>
      </c>
      <c r="AP1133" s="2">
        <v>0</v>
      </c>
      <c r="AQ1133" s="2">
        <f t="shared" si="325"/>
        <v>19</v>
      </c>
      <c r="AR1133" s="2">
        <f t="shared" si="326"/>
        <v>2</v>
      </c>
      <c r="AS1133" s="2">
        <f t="shared" si="327"/>
        <v>0</v>
      </c>
      <c r="AV1133" s="6">
        <f t="shared" si="328"/>
        <v>23</v>
      </c>
      <c r="AW1133" s="2">
        <v>18</v>
      </c>
      <c r="AX1133" s="2">
        <v>2</v>
      </c>
      <c r="AY1133" s="2">
        <v>2</v>
      </c>
      <c r="AZ1133" s="2">
        <v>1</v>
      </c>
      <c r="BA1133" s="2">
        <v>0</v>
      </c>
      <c r="BB1133" s="2">
        <f t="shared" si="329"/>
        <v>20</v>
      </c>
      <c r="BC1133" s="2">
        <f t="shared" si="330"/>
        <v>2</v>
      </c>
      <c r="BD1133" s="2">
        <f t="shared" si="331"/>
        <v>1</v>
      </c>
      <c r="BF1133" s="5"/>
    </row>
    <row r="1134" spans="7:58" x14ac:dyDescent="0.35">
      <c r="G1134" s="79" t="s">
        <v>3</v>
      </c>
      <c r="H1134" s="82" t="s">
        <v>108</v>
      </c>
      <c r="I1134" s="79" t="s">
        <v>127</v>
      </c>
      <c r="J1134" s="79" t="s">
        <v>127</v>
      </c>
      <c r="K1134" s="79" t="s">
        <v>127</v>
      </c>
      <c r="L1134" s="79" t="s">
        <v>127</v>
      </c>
      <c r="M1134" s="2" t="s">
        <v>76</v>
      </c>
      <c r="N1134" s="2">
        <v>23</v>
      </c>
      <c r="O1134" s="6">
        <f t="shared" si="317"/>
        <v>15</v>
      </c>
      <c r="P1134" s="2">
        <v>11</v>
      </c>
      <c r="Q1134" s="2">
        <v>4</v>
      </c>
      <c r="R1134" s="2">
        <v>0</v>
      </c>
      <c r="S1134" s="2">
        <v>0</v>
      </c>
      <c r="T1134" s="2">
        <v>0</v>
      </c>
      <c r="U1134" s="2">
        <f t="shared" si="319"/>
        <v>15</v>
      </c>
      <c r="V1134" s="2">
        <f t="shared" si="320"/>
        <v>0</v>
      </c>
      <c r="W1134" s="2">
        <f t="shared" si="321"/>
        <v>0</v>
      </c>
      <c r="Y1134" s="5"/>
      <c r="Z1134" s="6">
        <f t="shared" si="318"/>
        <v>22</v>
      </c>
      <c r="AA1134" s="2">
        <v>17</v>
      </c>
      <c r="AB1134" s="2">
        <v>5</v>
      </c>
      <c r="AC1134" s="2">
        <v>0</v>
      </c>
      <c r="AD1134" s="2">
        <v>0</v>
      </c>
      <c r="AE1134" s="2">
        <v>0</v>
      </c>
      <c r="AF1134" s="2">
        <f t="shared" si="322"/>
        <v>22</v>
      </c>
      <c r="AG1134" s="2">
        <f t="shared" si="323"/>
        <v>0</v>
      </c>
      <c r="AH1134" s="2">
        <f t="shared" si="324"/>
        <v>0</v>
      </c>
      <c r="AJ1134" s="5"/>
      <c r="AK1134" s="2">
        <f t="shared" si="316"/>
        <v>21</v>
      </c>
      <c r="AL1134" s="2">
        <v>13</v>
      </c>
      <c r="AM1134" s="2">
        <v>6</v>
      </c>
      <c r="AN1134" s="2">
        <v>2</v>
      </c>
      <c r="AO1134" s="2">
        <v>0</v>
      </c>
      <c r="AP1134" s="2">
        <v>0</v>
      </c>
      <c r="AQ1134" s="2">
        <f t="shared" si="325"/>
        <v>19</v>
      </c>
      <c r="AR1134" s="2">
        <f t="shared" si="326"/>
        <v>2</v>
      </c>
      <c r="AS1134" s="2">
        <f t="shared" si="327"/>
        <v>0</v>
      </c>
      <c r="AV1134" s="6">
        <f t="shared" si="328"/>
        <v>23</v>
      </c>
      <c r="AW1134" s="2">
        <v>13</v>
      </c>
      <c r="AX1134" s="2">
        <v>5</v>
      </c>
      <c r="AY1134" s="2">
        <v>3</v>
      </c>
      <c r="AZ1134" s="2">
        <v>2</v>
      </c>
      <c r="BA1134" s="2">
        <v>0</v>
      </c>
      <c r="BB1134" s="2">
        <f t="shared" si="329"/>
        <v>18</v>
      </c>
      <c r="BC1134" s="2">
        <f t="shared" si="330"/>
        <v>3</v>
      </c>
      <c r="BD1134" s="2">
        <f t="shared" si="331"/>
        <v>2</v>
      </c>
      <c r="BF1134" s="5"/>
    </row>
    <row r="1135" spans="7:58" x14ac:dyDescent="0.35">
      <c r="G1135" s="79" t="s">
        <v>3</v>
      </c>
      <c r="H1135" s="82" t="s">
        <v>108</v>
      </c>
      <c r="I1135" s="79" t="s">
        <v>127</v>
      </c>
      <c r="J1135" s="79" t="s">
        <v>127</v>
      </c>
      <c r="K1135" s="79" t="s">
        <v>127</v>
      </c>
      <c r="L1135" s="79" t="s">
        <v>127</v>
      </c>
      <c r="M1135" s="2" t="s">
        <v>76</v>
      </c>
      <c r="N1135" s="2">
        <v>24</v>
      </c>
      <c r="O1135" s="6">
        <f t="shared" si="317"/>
        <v>15</v>
      </c>
      <c r="P1135" s="2">
        <v>6</v>
      </c>
      <c r="Q1135" s="2">
        <v>7</v>
      </c>
      <c r="R1135" s="2">
        <v>2</v>
      </c>
      <c r="S1135" s="2">
        <v>0</v>
      </c>
      <c r="T1135" s="2">
        <v>0</v>
      </c>
      <c r="U1135" s="2">
        <f t="shared" si="319"/>
        <v>13</v>
      </c>
      <c r="V1135" s="2">
        <f t="shared" si="320"/>
        <v>2</v>
      </c>
      <c r="W1135" s="2">
        <f t="shared" si="321"/>
        <v>0</v>
      </c>
      <c r="Y1135" s="5"/>
      <c r="Z1135" s="6">
        <f t="shared" si="318"/>
        <v>22</v>
      </c>
      <c r="AA1135" s="2">
        <v>13</v>
      </c>
      <c r="AB1135" s="2">
        <v>7</v>
      </c>
      <c r="AC1135" s="2">
        <v>2</v>
      </c>
      <c r="AD1135" s="2">
        <v>0</v>
      </c>
      <c r="AE1135" s="2">
        <v>0</v>
      </c>
      <c r="AF1135" s="2">
        <f t="shared" si="322"/>
        <v>20</v>
      </c>
      <c r="AG1135" s="2">
        <f t="shared" si="323"/>
        <v>2</v>
      </c>
      <c r="AH1135" s="2">
        <f t="shared" si="324"/>
        <v>0</v>
      </c>
      <c r="AJ1135" s="5"/>
      <c r="AK1135" s="2">
        <f t="shared" si="316"/>
        <v>21</v>
      </c>
      <c r="AL1135" s="2">
        <v>12</v>
      </c>
      <c r="AM1135" s="2">
        <v>5</v>
      </c>
      <c r="AN1135" s="2">
        <v>4</v>
      </c>
      <c r="AO1135" s="2">
        <v>0</v>
      </c>
      <c r="AP1135" s="2">
        <v>0</v>
      </c>
      <c r="AQ1135" s="2">
        <f t="shared" si="325"/>
        <v>17</v>
      </c>
      <c r="AR1135" s="2">
        <f t="shared" si="326"/>
        <v>4</v>
      </c>
      <c r="AS1135" s="2">
        <f t="shared" si="327"/>
        <v>0</v>
      </c>
      <c r="AV1135" s="6">
        <f t="shared" si="328"/>
        <v>23</v>
      </c>
      <c r="AW1135" s="2">
        <v>9</v>
      </c>
      <c r="AX1135" s="2">
        <v>7</v>
      </c>
      <c r="AY1135" s="2">
        <v>4</v>
      </c>
      <c r="AZ1135" s="2">
        <v>2</v>
      </c>
      <c r="BA1135" s="2">
        <v>1</v>
      </c>
      <c r="BB1135" s="2">
        <f t="shared" si="329"/>
        <v>16</v>
      </c>
      <c r="BC1135" s="2">
        <f t="shared" si="330"/>
        <v>4</v>
      </c>
      <c r="BD1135" s="2">
        <f t="shared" si="331"/>
        <v>3</v>
      </c>
      <c r="BF1135" s="5"/>
    </row>
    <row r="1136" spans="7:58" x14ac:dyDescent="0.35">
      <c r="G1136" s="79" t="s">
        <v>3</v>
      </c>
      <c r="H1136" s="82" t="s">
        <v>108</v>
      </c>
      <c r="I1136" s="79" t="s">
        <v>127</v>
      </c>
      <c r="J1136" s="79" t="s">
        <v>127</v>
      </c>
      <c r="K1136" s="79" t="s">
        <v>127</v>
      </c>
      <c r="L1136" s="79" t="s">
        <v>127</v>
      </c>
      <c r="M1136" s="2" t="s">
        <v>76</v>
      </c>
      <c r="N1136" s="2">
        <v>25</v>
      </c>
      <c r="O1136" s="6">
        <f t="shared" si="317"/>
        <v>15</v>
      </c>
      <c r="P1136" s="2">
        <v>9</v>
      </c>
      <c r="Q1136" s="2">
        <v>6</v>
      </c>
      <c r="R1136" s="2">
        <v>0</v>
      </c>
      <c r="S1136" s="2">
        <v>0</v>
      </c>
      <c r="T1136" s="2">
        <v>0</v>
      </c>
      <c r="U1136" s="2">
        <f t="shared" si="319"/>
        <v>15</v>
      </c>
      <c r="V1136" s="2">
        <f t="shared" si="320"/>
        <v>0</v>
      </c>
      <c r="W1136" s="2">
        <f t="shared" si="321"/>
        <v>0</v>
      </c>
      <c r="Y1136" s="5"/>
      <c r="Z1136" s="6">
        <f t="shared" si="318"/>
        <v>22</v>
      </c>
      <c r="AA1136" s="2">
        <v>15</v>
      </c>
      <c r="AB1136" s="2">
        <v>5</v>
      </c>
      <c r="AC1136" s="2">
        <v>2</v>
      </c>
      <c r="AD1136" s="2">
        <v>0</v>
      </c>
      <c r="AE1136" s="2">
        <v>0</v>
      </c>
      <c r="AF1136" s="2">
        <f t="shared" si="322"/>
        <v>20</v>
      </c>
      <c r="AG1136" s="2">
        <f t="shared" si="323"/>
        <v>2</v>
      </c>
      <c r="AH1136" s="2">
        <f t="shared" si="324"/>
        <v>0</v>
      </c>
      <c r="AJ1136" s="5"/>
      <c r="AK1136" s="2">
        <f t="shared" si="316"/>
        <v>21</v>
      </c>
      <c r="AL1136" s="2">
        <v>16</v>
      </c>
      <c r="AM1136" s="2">
        <v>2</v>
      </c>
      <c r="AN1136" s="2">
        <v>2</v>
      </c>
      <c r="AO1136" s="2">
        <v>1</v>
      </c>
      <c r="AP1136" s="2">
        <v>0</v>
      </c>
      <c r="AQ1136" s="2">
        <f t="shared" si="325"/>
        <v>18</v>
      </c>
      <c r="AR1136" s="2">
        <f t="shared" si="326"/>
        <v>2</v>
      </c>
      <c r="AS1136" s="2">
        <f t="shared" si="327"/>
        <v>1</v>
      </c>
      <c r="AV1136" s="6">
        <f t="shared" si="328"/>
        <v>23</v>
      </c>
      <c r="AW1136" s="2">
        <v>9</v>
      </c>
      <c r="AX1136" s="2">
        <v>10</v>
      </c>
      <c r="AY1136" s="2">
        <v>2</v>
      </c>
      <c r="AZ1136" s="2">
        <v>2</v>
      </c>
      <c r="BA1136" s="2">
        <v>0</v>
      </c>
      <c r="BB1136" s="2">
        <f t="shared" si="329"/>
        <v>19</v>
      </c>
      <c r="BC1136" s="2">
        <f t="shared" si="330"/>
        <v>2</v>
      </c>
      <c r="BD1136" s="2">
        <f t="shared" si="331"/>
        <v>2</v>
      </c>
      <c r="BF1136" s="5"/>
    </row>
    <row r="1137" spans="7:58" x14ac:dyDescent="0.35">
      <c r="G1137" s="79" t="s">
        <v>3</v>
      </c>
      <c r="H1137" s="82" t="s">
        <v>108</v>
      </c>
      <c r="I1137" s="79" t="s">
        <v>127</v>
      </c>
      <c r="J1137" s="79" t="s">
        <v>127</v>
      </c>
      <c r="K1137" s="79" t="s">
        <v>127</v>
      </c>
      <c r="L1137" s="79" t="s">
        <v>127</v>
      </c>
      <c r="M1137" s="2" t="s">
        <v>76</v>
      </c>
      <c r="N1137" s="2">
        <v>26</v>
      </c>
      <c r="O1137" s="6">
        <f t="shared" si="317"/>
        <v>15</v>
      </c>
      <c r="P1137" s="2">
        <v>6</v>
      </c>
      <c r="Q1137" s="2">
        <v>8</v>
      </c>
      <c r="R1137" s="2">
        <v>0</v>
      </c>
      <c r="S1137" s="2">
        <v>0</v>
      </c>
      <c r="T1137" s="2">
        <v>1</v>
      </c>
      <c r="U1137" s="2">
        <f t="shared" si="319"/>
        <v>14</v>
      </c>
      <c r="V1137" s="2">
        <f t="shared" si="320"/>
        <v>0</v>
      </c>
      <c r="W1137" s="2">
        <f t="shared" si="321"/>
        <v>1</v>
      </c>
      <c r="Y1137" s="5"/>
      <c r="Z1137" s="6">
        <f t="shared" si="318"/>
        <v>22</v>
      </c>
      <c r="AA1137" s="2">
        <v>15</v>
      </c>
      <c r="AB1137" s="2">
        <v>4</v>
      </c>
      <c r="AC1137" s="2">
        <v>3</v>
      </c>
      <c r="AD1137" s="2">
        <v>0</v>
      </c>
      <c r="AE1137" s="2">
        <v>0</v>
      </c>
      <c r="AF1137" s="2">
        <f t="shared" si="322"/>
        <v>19</v>
      </c>
      <c r="AG1137" s="2">
        <f t="shared" si="323"/>
        <v>3</v>
      </c>
      <c r="AH1137" s="2">
        <f t="shared" si="324"/>
        <v>0</v>
      </c>
      <c r="AJ1137" s="5"/>
      <c r="AK1137" s="2">
        <f t="shared" si="316"/>
        <v>21</v>
      </c>
      <c r="AL1137" s="2">
        <v>15</v>
      </c>
      <c r="AM1137" s="2">
        <v>4</v>
      </c>
      <c r="AN1137" s="2">
        <v>1</v>
      </c>
      <c r="AO1137" s="2">
        <v>1</v>
      </c>
      <c r="AP1137" s="2">
        <v>0</v>
      </c>
      <c r="AQ1137" s="2">
        <f t="shared" si="325"/>
        <v>19</v>
      </c>
      <c r="AR1137" s="2">
        <f t="shared" si="326"/>
        <v>1</v>
      </c>
      <c r="AS1137" s="2">
        <f t="shared" si="327"/>
        <v>1</v>
      </c>
      <c r="AV1137" s="6">
        <f t="shared" si="328"/>
        <v>23</v>
      </c>
      <c r="AW1137" s="2">
        <v>9</v>
      </c>
      <c r="AX1137" s="2">
        <v>7</v>
      </c>
      <c r="AY1137" s="2">
        <v>4</v>
      </c>
      <c r="AZ1137" s="2">
        <v>2</v>
      </c>
      <c r="BA1137" s="2">
        <v>1</v>
      </c>
      <c r="BB1137" s="2">
        <f t="shared" si="329"/>
        <v>16</v>
      </c>
      <c r="BC1137" s="2">
        <f t="shared" si="330"/>
        <v>4</v>
      </c>
      <c r="BD1137" s="2">
        <f t="shared" si="331"/>
        <v>3</v>
      </c>
      <c r="BF1137" s="5"/>
    </row>
    <row r="1138" spans="7:58" x14ac:dyDescent="0.35">
      <c r="G1138" s="79" t="s">
        <v>3</v>
      </c>
      <c r="H1138" s="82" t="s">
        <v>108</v>
      </c>
      <c r="I1138" s="79" t="s">
        <v>127</v>
      </c>
      <c r="J1138" s="79" t="s">
        <v>127</v>
      </c>
      <c r="K1138" s="79" t="s">
        <v>127</v>
      </c>
      <c r="L1138" s="79" t="s">
        <v>127</v>
      </c>
      <c r="M1138" s="2" t="s">
        <v>76</v>
      </c>
      <c r="N1138" s="2">
        <v>27</v>
      </c>
      <c r="O1138" s="6">
        <f t="shared" si="317"/>
        <v>15</v>
      </c>
      <c r="P1138" s="2">
        <v>7</v>
      </c>
      <c r="Q1138" s="2">
        <v>7</v>
      </c>
      <c r="R1138" s="2">
        <v>1</v>
      </c>
      <c r="S1138" s="2">
        <v>0</v>
      </c>
      <c r="T1138" s="2">
        <v>0</v>
      </c>
      <c r="U1138" s="2">
        <f t="shared" si="319"/>
        <v>14</v>
      </c>
      <c r="V1138" s="2">
        <f t="shared" si="320"/>
        <v>1</v>
      </c>
      <c r="W1138" s="2">
        <f t="shared" si="321"/>
        <v>0</v>
      </c>
      <c r="Y1138" s="5"/>
      <c r="Z1138" s="6">
        <f t="shared" si="318"/>
        <v>22</v>
      </c>
      <c r="AA1138" s="2">
        <v>15</v>
      </c>
      <c r="AB1138" s="2">
        <v>7</v>
      </c>
      <c r="AC1138" s="2">
        <v>0</v>
      </c>
      <c r="AD1138" s="2">
        <v>0</v>
      </c>
      <c r="AE1138" s="2">
        <v>0</v>
      </c>
      <c r="AF1138" s="2">
        <f t="shared" si="322"/>
        <v>22</v>
      </c>
      <c r="AG1138" s="2">
        <f t="shared" si="323"/>
        <v>0</v>
      </c>
      <c r="AH1138" s="2">
        <f t="shared" si="324"/>
        <v>0</v>
      </c>
      <c r="AJ1138" s="5"/>
      <c r="AK1138" s="2">
        <f t="shared" si="316"/>
        <v>21</v>
      </c>
      <c r="AL1138" s="2">
        <v>15</v>
      </c>
      <c r="AM1138" s="2">
        <v>3</v>
      </c>
      <c r="AN1138" s="2">
        <v>2</v>
      </c>
      <c r="AO1138" s="2">
        <v>1</v>
      </c>
      <c r="AP1138" s="2">
        <v>0</v>
      </c>
      <c r="AQ1138" s="2">
        <f t="shared" si="325"/>
        <v>18</v>
      </c>
      <c r="AR1138" s="2">
        <f t="shared" si="326"/>
        <v>2</v>
      </c>
      <c r="AS1138" s="2">
        <f t="shared" si="327"/>
        <v>1</v>
      </c>
      <c r="AV1138" s="6">
        <f t="shared" si="328"/>
        <v>23</v>
      </c>
      <c r="AW1138" s="2">
        <v>11</v>
      </c>
      <c r="AX1138" s="2">
        <v>7</v>
      </c>
      <c r="AY1138" s="2">
        <v>3</v>
      </c>
      <c r="AZ1138" s="2">
        <v>1</v>
      </c>
      <c r="BA1138" s="2">
        <v>1</v>
      </c>
      <c r="BB1138" s="2">
        <f t="shared" si="329"/>
        <v>18</v>
      </c>
      <c r="BC1138" s="2">
        <f t="shared" si="330"/>
        <v>3</v>
      </c>
      <c r="BD1138" s="2">
        <f t="shared" si="331"/>
        <v>2</v>
      </c>
      <c r="BF1138" s="5"/>
    </row>
    <row r="1139" spans="7:58" x14ac:dyDescent="0.35">
      <c r="G1139" s="79" t="s">
        <v>3</v>
      </c>
      <c r="H1139" s="82" t="s">
        <v>108</v>
      </c>
      <c r="I1139" s="79" t="s">
        <v>127</v>
      </c>
      <c r="J1139" s="79" t="s">
        <v>127</v>
      </c>
      <c r="K1139" s="79" t="s">
        <v>127</v>
      </c>
      <c r="L1139" s="79" t="s">
        <v>127</v>
      </c>
      <c r="M1139" s="2" t="s">
        <v>76</v>
      </c>
      <c r="N1139" s="2">
        <v>28</v>
      </c>
      <c r="O1139" s="6">
        <f t="shared" si="317"/>
        <v>15</v>
      </c>
      <c r="P1139" s="2">
        <v>13</v>
      </c>
      <c r="Q1139" s="2">
        <v>2</v>
      </c>
      <c r="R1139" s="2">
        <v>0</v>
      </c>
      <c r="S1139" s="2">
        <v>0</v>
      </c>
      <c r="T1139" s="2">
        <v>0</v>
      </c>
      <c r="U1139" s="2">
        <f t="shared" si="319"/>
        <v>15</v>
      </c>
      <c r="V1139" s="2">
        <f t="shared" si="320"/>
        <v>0</v>
      </c>
      <c r="W1139" s="2">
        <f t="shared" si="321"/>
        <v>0</v>
      </c>
      <c r="Y1139" s="5"/>
      <c r="Z1139" s="6">
        <f t="shared" si="318"/>
        <v>22</v>
      </c>
      <c r="AA1139" s="2">
        <v>19</v>
      </c>
      <c r="AB1139" s="2">
        <v>1</v>
      </c>
      <c r="AC1139" s="2">
        <v>2</v>
      </c>
      <c r="AD1139" s="2">
        <v>0</v>
      </c>
      <c r="AE1139" s="2">
        <v>0</v>
      </c>
      <c r="AF1139" s="2">
        <f t="shared" si="322"/>
        <v>20</v>
      </c>
      <c r="AG1139" s="2">
        <f t="shared" si="323"/>
        <v>2</v>
      </c>
      <c r="AH1139" s="2">
        <f t="shared" si="324"/>
        <v>0</v>
      </c>
      <c r="AJ1139" s="5"/>
      <c r="AK1139" s="2">
        <f t="shared" si="316"/>
        <v>21</v>
      </c>
      <c r="AL1139" s="2">
        <v>17</v>
      </c>
      <c r="AM1139" s="2">
        <v>2</v>
      </c>
      <c r="AN1139" s="2">
        <v>2</v>
      </c>
      <c r="AO1139" s="2">
        <v>0</v>
      </c>
      <c r="AP1139" s="2">
        <v>0</v>
      </c>
      <c r="AQ1139" s="2">
        <f t="shared" si="325"/>
        <v>19</v>
      </c>
      <c r="AR1139" s="2">
        <f t="shared" si="326"/>
        <v>2</v>
      </c>
      <c r="AS1139" s="2">
        <f t="shared" si="327"/>
        <v>0</v>
      </c>
      <c r="AV1139" s="6">
        <f t="shared" si="328"/>
        <v>23</v>
      </c>
      <c r="AW1139" s="2">
        <v>18</v>
      </c>
      <c r="AX1139" s="2">
        <v>4</v>
      </c>
      <c r="AY1139" s="2">
        <v>0</v>
      </c>
      <c r="AZ1139" s="2">
        <v>0</v>
      </c>
      <c r="BA1139" s="2">
        <v>1</v>
      </c>
      <c r="BB1139" s="2">
        <f t="shared" si="329"/>
        <v>22</v>
      </c>
      <c r="BC1139" s="2">
        <f t="shared" si="330"/>
        <v>0</v>
      </c>
      <c r="BD1139" s="2">
        <f t="shared" si="331"/>
        <v>1</v>
      </c>
      <c r="BF1139" s="5"/>
    </row>
    <row r="1140" spans="7:58" x14ac:dyDescent="0.35">
      <c r="G1140" s="79" t="s">
        <v>3</v>
      </c>
      <c r="H1140" s="82" t="s">
        <v>108</v>
      </c>
      <c r="I1140" s="79" t="s">
        <v>127</v>
      </c>
      <c r="J1140" s="79" t="s">
        <v>127</v>
      </c>
      <c r="K1140" s="79" t="s">
        <v>127</v>
      </c>
      <c r="L1140" s="79" t="s">
        <v>127</v>
      </c>
      <c r="M1140" s="2" t="s">
        <v>76</v>
      </c>
      <c r="N1140" s="2">
        <v>29</v>
      </c>
      <c r="O1140" s="6">
        <f t="shared" si="317"/>
        <v>15</v>
      </c>
      <c r="P1140" s="2">
        <v>8</v>
      </c>
      <c r="Q1140" s="2">
        <v>7</v>
      </c>
      <c r="R1140" s="2">
        <v>0</v>
      </c>
      <c r="S1140" s="2">
        <v>0</v>
      </c>
      <c r="T1140" s="2">
        <v>0</v>
      </c>
      <c r="U1140" s="2">
        <f t="shared" si="319"/>
        <v>15</v>
      </c>
      <c r="V1140" s="2">
        <f t="shared" si="320"/>
        <v>0</v>
      </c>
      <c r="W1140" s="2">
        <f t="shared" si="321"/>
        <v>0</v>
      </c>
      <c r="Y1140" s="5"/>
      <c r="Z1140" s="6">
        <f t="shared" si="318"/>
        <v>22</v>
      </c>
      <c r="AA1140" s="2">
        <v>15</v>
      </c>
      <c r="AB1140" s="2">
        <v>5</v>
      </c>
      <c r="AC1140" s="2">
        <v>2</v>
      </c>
      <c r="AD1140" s="2">
        <v>0</v>
      </c>
      <c r="AE1140" s="2">
        <v>0</v>
      </c>
      <c r="AF1140" s="2">
        <f t="shared" si="322"/>
        <v>20</v>
      </c>
      <c r="AG1140" s="2">
        <f t="shared" si="323"/>
        <v>2</v>
      </c>
      <c r="AH1140" s="2">
        <f t="shared" si="324"/>
        <v>0</v>
      </c>
      <c r="AJ1140" s="5"/>
      <c r="AK1140" s="2">
        <f t="shared" si="316"/>
        <v>21</v>
      </c>
      <c r="AL1140" s="2">
        <v>14</v>
      </c>
      <c r="AM1140" s="2">
        <v>5</v>
      </c>
      <c r="AN1140" s="2">
        <v>1</v>
      </c>
      <c r="AO1140" s="2">
        <v>1</v>
      </c>
      <c r="AP1140" s="2">
        <v>0</v>
      </c>
      <c r="AQ1140" s="2">
        <f t="shared" si="325"/>
        <v>19</v>
      </c>
      <c r="AR1140" s="2">
        <f t="shared" si="326"/>
        <v>1</v>
      </c>
      <c r="AS1140" s="2">
        <f t="shared" si="327"/>
        <v>1</v>
      </c>
      <c r="AV1140" s="6">
        <f t="shared" si="328"/>
        <v>23</v>
      </c>
      <c r="AW1140" s="2">
        <v>9</v>
      </c>
      <c r="AX1140" s="2">
        <v>10</v>
      </c>
      <c r="AY1140" s="2">
        <v>2</v>
      </c>
      <c r="AZ1140" s="2">
        <v>1</v>
      </c>
      <c r="BA1140" s="2">
        <v>1</v>
      </c>
      <c r="BB1140" s="2">
        <f t="shared" si="329"/>
        <v>19</v>
      </c>
      <c r="BC1140" s="2">
        <f t="shared" si="330"/>
        <v>2</v>
      </c>
      <c r="BD1140" s="2">
        <f t="shared" si="331"/>
        <v>2</v>
      </c>
      <c r="BF1140" s="5"/>
    </row>
    <row r="1141" spans="7:58" x14ac:dyDescent="0.35">
      <c r="G1141" s="79" t="s">
        <v>3</v>
      </c>
      <c r="H1141" s="82" t="s">
        <v>108</v>
      </c>
      <c r="I1141" s="79" t="s">
        <v>127</v>
      </c>
      <c r="J1141" s="79" t="s">
        <v>127</v>
      </c>
      <c r="K1141" s="79" t="s">
        <v>127</v>
      </c>
      <c r="L1141" s="79" t="s">
        <v>127</v>
      </c>
      <c r="M1141" s="2" t="s">
        <v>76</v>
      </c>
      <c r="N1141" s="2">
        <v>30</v>
      </c>
      <c r="O1141" s="6">
        <f t="shared" si="317"/>
        <v>15</v>
      </c>
      <c r="P1141" s="2">
        <v>10</v>
      </c>
      <c r="Q1141" s="2">
        <v>5</v>
      </c>
      <c r="R1141" s="2">
        <v>0</v>
      </c>
      <c r="S1141" s="2">
        <v>0</v>
      </c>
      <c r="T1141" s="2">
        <v>0</v>
      </c>
      <c r="U1141" s="2">
        <f t="shared" si="319"/>
        <v>15</v>
      </c>
      <c r="V1141" s="2">
        <f t="shared" si="320"/>
        <v>0</v>
      </c>
      <c r="W1141" s="2">
        <f t="shared" si="321"/>
        <v>0</v>
      </c>
      <c r="Y1141" s="5"/>
      <c r="Z1141" s="6">
        <f t="shared" si="318"/>
        <v>22</v>
      </c>
      <c r="AA1141" s="2">
        <v>18</v>
      </c>
      <c r="AB1141" s="2">
        <v>3</v>
      </c>
      <c r="AC1141" s="2">
        <v>1</v>
      </c>
      <c r="AD1141" s="2">
        <v>0</v>
      </c>
      <c r="AE1141" s="2">
        <v>0</v>
      </c>
      <c r="AF1141" s="2">
        <f t="shared" si="322"/>
        <v>21</v>
      </c>
      <c r="AG1141" s="2">
        <f t="shared" si="323"/>
        <v>1</v>
      </c>
      <c r="AH1141" s="2">
        <f t="shared" si="324"/>
        <v>0</v>
      </c>
      <c r="AJ1141" s="5"/>
      <c r="AK1141" s="2">
        <f t="shared" si="316"/>
        <v>21</v>
      </c>
      <c r="AL1141" s="2">
        <v>17</v>
      </c>
      <c r="AM1141" s="2">
        <v>3</v>
      </c>
      <c r="AN1141" s="2">
        <v>1</v>
      </c>
      <c r="AO1141" s="2">
        <v>0</v>
      </c>
      <c r="AP1141" s="2">
        <v>0</v>
      </c>
      <c r="AQ1141" s="2">
        <f t="shared" si="325"/>
        <v>20</v>
      </c>
      <c r="AR1141" s="2">
        <f t="shared" si="326"/>
        <v>1</v>
      </c>
      <c r="AS1141" s="2">
        <f t="shared" si="327"/>
        <v>0</v>
      </c>
      <c r="AV1141" s="6">
        <f t="shared" si="328"/>
        <v>23</v>
      </c>
      <c r="AW1141" s="2">
        <v>15</v>
      </c>
      <c r="AX1141" s="2">
        <v>4</v>
      </c>
      <c r="AY1141" s="2">
        <v>2</v>
      </c>
      <c r="AZ1141" s="2">
        <v>2</v>
      </c>
      <c r="BA1141" s="2">
        <v>0</v>
      </c>
      <c r="BB1141" s="2">
        <f t="shared" si="329"/>
        <v>19</v>
      </c>
      <c r="BC1141" s="2">
        <f t="shared" si="330"/>
        <v>2</v>
      </c>
      <c r="BD1141" s="2">
        <f t="shared" si="331"/>
        <v>2</v>
      </c>
      <c r="BF1141" s="5"/>
    </row>
    <row r="1142" spans="7:58" x14ac:dyDescent="0.35">
      <c r="G1142" s="79" t="s">
        <v>3</v>
      </c>
      <c r="H1142" s="82" t="s">
        <v>108</v>
      </c>
      <c r="I1142" s="79" t="s">
        <v>122</v>
      </c>
      <c r="J1142" s="79" t="s">
        <v>122</v>
      </c>
      <c r="K1142" s="79" t="s">
        <v>122</v>
      </c>
      <c r="L1142" s="79" t="s">
        <v>122</v>
      </c>
      <c r="M1142" s="2" t="s">
        <v>3</v>
      </c>
      <c r="N1142" s="2">
        <v>1</v>
      </c>
      <c r="O1142" s="6">
        <f t="shared" si="317"/>
        <v>6</v>
      </c>
      <c r="P1142" s="2">
        <v>2</v>
      </c>
      <c r="Q1142" s="2">
        <v>2</v>
      </c>
      <c r="R1142" s="2">
        <v>1</v>
      </c>
      <c r="S1142" s="2">
        <v>1</v>
      </c>
      <c r="T1142" s="2">
        <v>0</v>
      </c>
      <c r="U1142" s="2">
        <f t="shared" si="319"/>
        <v>4</v>
      </c>
      <c r="V1142" s="2">
        <f t="shared" si="320"/>
        <v>1</v>
      </c>
      <c r="W1142" s="2">
        <f t="shared" si="321"/>
        <v>1</v>
      </c>
      <c r="X1142" s="2">
        <f>MAX(O1142:O1171)</f>
        <v>6</v>
      </c>
      <c r="Y1142" s="5">
        <v>7</v>
      </c>
      <c r="Z1142" s="6">
        <f t="shared" si="318"/>
        <v>15</v>
      </c>
      <c r="AA1142" s="2">
        <v>3</v>
      </c>
      <c r="AB1142" s="2">
        <v>9</v>
      </c>
      <c r="AC1142" s="2">
        <v>3</v>
      </c>
      <c r="AD1142" s="2">
        <v>0</v>
      </c>
      <c r="AE1142" s="2">
        <v>0</v>
      </c>
      <c r="AF1142" s="2">
        <f t="shared" si="322"/>
        <v>12</v>
      </c>
      <c r="AG1142" s="2">
        <f t="shared" si="323"/>
        <v>3</v>
      </c>
      <c r="AH1142" s="2">
        <f t="shared" si="324"/>
        <v>0</v>
      </c>
      <c r="AI1142" s="2">
        <f>MAX(Z1142:Z1171)</f>
        <v>15</v>
      </c>
      <c r="AJ1142" s="5">
        <v>7</v>
      </c>
      <c r="AK1142" s="2">
        <f t="shared" si="316"/>
        <v>8</v>
      </c>
      <c r="AL1142" s="2">
        <v>5</v>
      </c>
      <c r="AM1142" s="2">
        <v>3</v>
      </c>
      <c r="AN1142" s="2">
        <v>0</v>
      </c>
      <c r="AO1142" s="2">
        <v>0</v>
      </c>
      <c r="AP1142" s="2">
        <v>0</v>
      </c>
      <c r="AQ1142" s="2">
        <f t="shared" si="325"/>
        <v>8</v>
      </c>
      <c r="AR1142" s="2">
        <f t="shared" si="326"/>
        <v>0</v>
      </c>
      <c r="AS1142" s="2">
        <f t="shared" si="327"/>
        <v>0</v>
      </c>
      <c r="AT1142" s="2">
        <f>ROUND(SUM(AK1142:AK1171)/30,0)</f>
        <v>8</v>
      </c>
      <c r="AU1142" s="2">
        <v>7</v>
      </c>
      <c r="AV1142" s="6">
        <f t="shared" si="328"/>
        <v>6</v>
      </c>
      <c r="AW1142" s="2">
        <v>4</v>
      </c>
      <c r="AX1142" s="2">
        <v>2</v>
      </c>
      <c r="AY1142" s="2">
        <v>0</v>
      </c>
      <c r="AZ1142" s="2">
        <v>0</v>
      </c>
      <c r="BA1142" s="2">
        <v>0</v>
      </c>
      <c r="BB1142" s="2">
        <f t="shared" si="329"/>
        <v>6</v>
      </c>
      <c r="BC1142" s="2">
        <f t="shared" si="330"/>
        <v>0</v>
      </c>
      <c r="BD1142" s="2">
        <f t="shared" si="331"/>
        <v>0</v>
      </c>
      <c r="BE1142" s="2">
        <f>ROUND(SUM(AV1142:AV1171)/30,0)</f>
        <v>6</v>
      </c>
      <c r="BF1142" s="5">
        <v>8</v>
      </c>
    </row>
    <row r="1143" spans="7:58" x14ac:dyDescent="0.35">
      <c r="G1143" s="79" t="s">
        <v>3</v>
      </c>
      <c r="H1143" s="82" t="s">
        <v>108</v>
      </c>
      <c r="I1143" s="79" t="s">
        <v>122</v>
      </c>
      <c r="J1143" s="79" t="s">
        <v>122</v>
      </c>
      <c r="K1143" s="79" t="s">
        <v>122</v>
      </c>
      <c r="L1143" s="79" t="s">
        <v>122</v>
      </c>
      <c r="M1143" s="2" t="s">
        <v>3</v>
      </c>
      <c r="N1143" s="2">
        <v>2</v>
      </c>
      <c r="O1143" s="6">
        <f t="shared" si="317"/>
        <v>6</v>
      </c>
      <c r="P1143" s="2">
        <v>1</v>
      </c>
      <c r="Q1143" s="2">
        <v>4</v>
      </c>
      <c r="R1143" s="2">
        <v>1</v>
      </c>
      <c r="S1143" s="2">
        <v>0</v>
      </c>
      <c r="T1143" s="2">
        <v>0</v>
      </c>
      <c r="U1143" s="2">
        <f t="shared" si="319"/>
        <v>5</v>
      </c>
      <c r="V1143" s="2">
        <f t="shared" si="320"/>
        <v>1</v>
      </c>
      <c r="W1143" s="2">
        <f t="shared" si="321"/>
        <v>0</v>
      </c>
      <c r="Y1143" s="5"/>
      <c r="Z1143" s="6">
        <f t="shared" si="318"/>
        <v>15</v>
      </c>
      <c r="AA1143" s="2">
        <v>4</v>
      </c>
      <c r="AB1143" s="2">
        <v>7</v>
      </c>
      <c r="AC1143" s="2">
        <v>2</v>
      </c>
      <c r="AD1143" s="2">
        <v>2</v>
      </c>
      <c r="AE1143" s="2">
        <v>0</v>
      </c>
      <c r="AF1143" s="2">
        <f t="shared" si="322"/>
        <v>11</v>
      </c>
      <c r="AG1143" s="2">
        <f t="shared" si="323"/>
        <v>2</v>
      </c>
      <c r="AH1143" s="2">
        <f t="shared" si="324"/>
        <v>2</v>
      </c>
      <c r="AJ1143" s="5"/>
      <c r="AK1143" s="2">
        <f t="shared" si="316"/>
        <v>8</v>
      </c>
      <c r="AL1143" s="2">
        <v>4</v>
      </c>
      <c r="AM1143" s="2">
        <v>1</v>
      </c>
      <c r="AN1143" s="2">
        <v>3</v>
      </c>
      <c r="AO1143" s="2">
        <v>0</v>
      </c>
      <c r="AP1143" s="2">
        <v>0</v>
      </c>
      <c r="AQ1143" s="2">
        <f t="shared" si="325"/>
        <v>5</v>
      </c>
      <c r="AR1143" s="2">
        <f t="shared" si="326"/>
        <v>3</v>
      </c>
      <c r="AS1143" s="2">
        <f t="shared" si="327"/>
        <v>0</v>
      </c>
      <c r="AV1143" s="6">
        <f t="shared" si="328"/>
        <v>6</v>
      </c>
      <c r="AW1143" s="2">
        <v>2</v>
      </c>
      <c r="AX1143" s="2">
        <v>3</v>
      </c>
      <c r="AY1143" s="2">
        <v>1</v>
      </c>
      <c r="AZ1143" s="2">
        <v>0</v>
      </c>
      <c r="BA1143" s="2">
        <v>0</v>
      </c>
      <c r="BB1143" s="2">
        <f t="shared" si="329"/>
        <v>5</v>
      </c>
      <c r="BC1143" s="2">
        <f t="shared" si="330"/>
        <v>1</v>
      </c>
      <c r="BD1143" s="2">
        <f t="shared" si="331"/>
        <v>0</v>
      </c>
      <c r="BF1143" s="5"/>
    </row>
    <row r="1144" spans="7:58" x14ac:dyDescent="0.35">
      <c r="G1144" s="79" t="s">
        <v>3</v>
      </c>
      <c r="H1144" s="82" t="s">
        <v>108</v>
      </c>
      <c r="I1144" s="79" t="s">
        <v>122</v>
      </c>
      <c r="J1144" s="79" t="s">
        <v>122</v>
      </c>
      <c r="K1144" s="79" t="s">
        <v>122</v>
      </c>
      <c r="L1144" s="79" t="s">
        <v>122</v>
      </c>
      <c r="M1144" s="2" t="s">
        <v>3</v>
      </c>
      <c r="N1144" s="2">
        <v>3</v>
      </c>
      <c r="O1144" s="6">
        <f t="shared" si="317"/>
        <v>6</v>
      </c>
      <c r="P1144" s="2">
        <v>2</v>
      </c>
      <c r="Q1144" s="2">
        <v>3</v>
      </c>
      <c r="R1144" s="2">
        <v>1</v>
      </c>
      <c r="S1144" s="2">
        <v>0</v>
      </c>
      <c r="T1144" s="2">
        <v>0</v>
      </c>
      <c r="U1144" s="2">
        <f t="shared" si="319"/>
        <v>5</v>
      </c>
      <c r="V1144" s="2">
        <f t="shared" si="320"/>
        <v>1</v>
      </c>
      <c r="W1144" s="2">
        <f t="shared" si="321"/>
        <v>0</v>
      </c>
      <c r="Y1144" s="5"/>
      <c r="Z1144" s="6">
        <f t="shared" si="318"/>
        <v>15</v>
      </c>
      <c r="AA1144" s="2">
        <v>10</v>
      </c>
      <c r="AB1144" s="2">
        <v>4</v>
      </c>
      <c r="AC1144" s="2">
        <v>1</v>
      </c>
      <c r="AD1144" s="2">
        <v>0</v>
      </c>
      <c r="AE1144" s="2">
        <v>0</v>
      </c>
      <c r="AF1144" s="2">
        <f t="shared" si="322"/>
        <v>14</v>
      </c>
      <c r="AG1144" s="2">
        <f t="shared" si="323"/>
        <v>1</v>
      </c>
      <c r="AH1144" s="2">
        <f t="shared" si="324"/>
        <v>0</v>
      </c>
      <c r="AJ1144" s="5"/>
      <c r="AK1144" s="2">
        <f t="shared" si="316"/>
        <v>8</v>
      </c>
      <c r="AL1144" s="2">
        <v>4</v>
      </c>
      <c r="AM1144" s="2">
        <v>3</v>
      </c>
      <c r="AN1144" s="2">
        <v>1</v>
      </c>
      <c r="AO1144" s="2">
        <v>0</v>
      </c>
      <c r="AP1144" s="2">
        <v>0</v>
      </c>
      <c r="AQ1144" s="2">
        <f t="shared" si="325"/>
        <v>7</v>
      </c>
      <c r="AR1144" s="2">
        <f t="shared" si="326"/>
        <v>1</v>
      </c>
      <c r="AS1144" s="2">
        <f t="shared" si="327"/>
        <v>0</v>
      </c>
      <c r="AV1144" s="6">
        <f t="shared" si="328"/>
        <v>6</v>
      </c>
      <c r="AW1144" s="2">
        <v>6</v>
      </c>
      <c r="AX1144" s="2">
        <v>0</v>
      </c>
      <c r="AY1144" s="2">
        <v>0</v>
      </c>
      <c r="AZ1144" s="2">
        <v>0</v>
      </c>
      <c r="BA1144" s="2">
        <v>0</v>
      </c>
      <c r="BB1144" s="2">
        <f t="shared" si="329"/>
        <v>6</v>
      </c>
      <c r="BC1144" s="2">
        <f t="shared" si="330"/>
        <v>0</v>
      </c>
      <c r="BD1144" s="2">
        <f t="shared" si="331"/>
        <v>0</v>
      </c>
      <c r="BF1144" s="5"/>
    </row>
    <row r="1145" spans="7:58" x14ac:dyDescent="0.35">
      <c r="G1145" s="79" t="s">
        <v>3</v>
      </c>
      <c r="H1145" s="82" t="s">
        <v>108</v>
      </c>
      <c r="I1145" s="79" t="s">
        <v>122</v>
      </c>
      <c r="J1145" s="79" t="s">
        <v>122</v>
      </c>
      <c r="K1145" s="79" t="s">
        <v>122</v>
      </c>
      <c r="L1145" s="79" t="s">
        <v>122</v>
      </c>
      <c r="M1145" s="2" t="s">
        <v>3</v>
      </c>
      <c r="N1145" s="2">
        <v>4</v>
      </c>
      <c r="O1145" s="6">
        <f t="shared" si="317"/>
        <v>6</v>
      </c>
      <c r="P1145" s="2">
        <v>4</v>
      </c>
      <c r="Q1145" s="2">
        <v>1</v>
      </c>
      <c r="R1145" s="2">
        <v>1</v>
      </c>
      <c r="S1145" s="2">
        <v>0</v>
      </c>
      <c r="T1145" s="2">
        <v>0</v>
      </c>
      <c r="U1145" s="2">
        <f t="shared" si="319"/>
        <v>5</v>
      </c>
      <c r="V1145" s="2">
        <f t="shared" si="320"/>
        <v>1</v>
      </c>
      <c r="W1145" s="2">
        <f t="shared" si="321"/>
        <v>0</v>
      </c>
      <c r="Y1145" s="5"/>
      <c r="Z1145" s="6">
        <f t="shared" si="318"/>
        <v>15</v>
      </c>
      <c r="AA1145" s="2">
        <v>13</v>
      </c>
      <c r="AB1145" s="2">
        <v>1</v>
      </c>
      <c r="AC1145" s="2">
        <v>1</v>
      </c>
      <c r="AD1145" s="2">
        <v>0</v>
      </c>
      <c r="AE1145" s="2">
        <v>0</v>
      </c>
      <c r="AF1145" s="2">
        <f t="shared" si="322"/>
        <v>14</v>
      </c>
      <c r="AG1145" s="2">
        <f t="shared" si="323"/>
        <v>1</v>
      </c>
      <c r="AH1145" s="2">
        <f t="shared" si="324"/>
        <v>0</v>
      </c>
      <c r="AJ1145" s="5"/>
      <c r="AK1145" s="2">
        <f t="shared" ref="AK1145:AK1268" si="332">SUM(AQ1145:AS1145)</f>
        <v>8</v>
      </c>
      <c r="AL1145" s="2">
        <v>5</v>
      </c>
      <c r="AM1145" s="2">
        <v>2</v>
      </c>
      <c r="AN1145" s="2">
        <v>1</v>
      </c>
      <c r="AO1145" s="2">
        <v>0</v>
      </c>
      <c r="AP1145" s="2">
        <v>0</v>
      </c>
      <c r="AQ1145" s="2">
        <f t="shared" si="325"/>
        <v>7</v>
      </c>
      <c r="AR1145" s="2">
        <f t="shared" si="326"/>
        <v>1</v>
      </c>
      <c r="AS1145" s="2">
        <f t="shared" si="327"/>
        <v>0</v>
      </c>
      <c r="AV1145" s="6">
        <f t="shared" si="328"/>
        <v>6</v>
      </c>
      <c r="AW1145" s="2">
        <v>6</v>
      </c>
      <c r="AX1145" s="2">
        <v>0</v>
      </c>
      <c r="AY1145" s="2">
        <v>0</v>
      </c>
      <c r="AZ1145" s="2">
        <v>0</v>
      </c>
      <c r="BA1145" s="2">
        <v>0</v>
      </c>
      <c r="BB1145" s="2">
        <f t="shared" si="329"/>
        <v>6</v>
      </c>
      <c r="BC1145" s="2">
        <f t="shared" si="330"/>
        <v>0</v>
      </c>
      <c r="BD1145" s="2">
        <f t="shared" si="331"/>
        <v>0</v>
      </c>
      <c r="BF1145" s="5"/>
    </row>
    <row r="1146" spans="7:58" x14ac:dyDescent="0.35">
      <c r="G1146" s="79" t="s">
        <v>3</v>
      </c>
      <c r="H1146" s="82" t="s">
        <v>108</v>
      </c>
      <c r="I1146" s="79" t="s">
        <v>122</v>
      </c>
      <c r="J1146" s="79" t="s">
        <v>122</v>
      </c>
      <c r="K1146" s="79" t="s">
        <v>122</v>
      </c>
      <c r="L1146" s="79" t="s">
        <v>122</v>
      </c>
      <c r="M1146" s="2" t="s">
        <v>3</v>
      </c>
      <c r="N1146" s="2">
        <v>5</v>
      </c>
      <c r="O1146" s="6">
        <f t="shared" si="317"/>
        <v>6</v>
      </c>
      <c r="P1146" s="2">
        <v>2</v>
      </c>
      <c r="Q1146" s="2">
        <v>3</v>
      </c>
      <c r="R1146" s="2">
        <v>0</v>
      </c>
      <c r="S1146" s="2">
        <v>1</v>
      </c>
      <c r="T1146" s="2">
        <v>0</v>
      </c>
      <c r="U1146" s="2">
        <f t="shared" si="319"/>
        <v>5</v>
      </c>
      <c r="V1146" s="2">
        <f t="shared" si="320"/>
        <v>0</v>
      </c>
      <c r="W1146" s="2">
        <f t="shared" si="321"/>
        <v>1</v>
      </c>
      <c r="Y1146" s="5"/>
      <c r="Z1146" s="6">
        <f t="shared" si="318"/>
        <v>15</v>
      </c>
      <c r="AA1146" s="2">
        <v>5</v>
      </c>
      <c r="AB1146" s="2">
        <v>7</v>
      </c>
      <c r="AC1146" s="2">
        <v>3</v>
      </c>
      <c r="AD1146" s="2">
        <v>0</v>
      </c>
      <c r="AE1146" s="2">
        <v>0</v>
      </c>
      <c r="AF1146" s="2">
        <f t="shared" si="322"/>
        <v>12</v>
      </c>
      <c r="AG1146" s="2">
        <f t="shared" si="323"/>
        <v>3</v>
      </c>
      <c r="AH1146" s="2">
        <f t="shared" si="324"/>
        <v>0</v>
      </c>
      <c r="AJ1146" s="5"/>
      <c r="AK1146" s="2">
        <f t="shared" si="332"/>
        <v>8</v>
      </c>
      <c r="AL1146" s="2">
        <v>1</v>
      </c>
      <c r="AM1146" s="2">
        <v>5</v>
      </c>
      <c r="AN1146" s="2">
        <v>2</v>
      </c>
      <c r="AO1146" s="2">
        <v>0</v>
      </c>
      <c r="AP1146" s="2">
        <v>0</v>
      </c>
      <c r="AQ1146" s="2">
        <f t="shared" si="325"/>
        <v>6</v>
      </c>
      <c r="AR1146" s="2">
        <f t="shared" si="326"/>
        <v>2</v>
      </c>
      <c r="AS1146" s="2">
        <f t="shared" si="327"/>
        <v>0</v>
      </c>
      <c r="AV1146" s="6">
        <f t="shared" si="328"/>
        <v>6</v>
      </c>
      <c r="AW1146" s="2">
        <v>4</v>
      </c>
      <c r="AX1146" s="2">
        <v>2</v>
      </c>
      <c r="AY1146" s="2">
        <v>0</v>
      </c>
      <c r="AZ1146" s="2">
        <v>0</v>
      </c>
      <c r="BA1146" s="2">
        <v>0</v>
      </c>
      <c r="BB1146" s="2">
        <f t="shared" si="329"/>
        <v>6</v>
      </c>
      <c r="BC1146" s="2">
        <f t="shared" si="330"/>
        <v>0</v>
      </c>
      <c r="BD1146" s="2">
        <f t="shared" si="331"/>
        <v>0</v>
      </c>
      <c r="BF1146" s="5"/>
    </row>
    <row r="1147" spans="7:58" x14ac:dyDescent="0.35">
      <c r="G1147" s="79" t="s">
        <v>3</v>
      </c>
      <c r="H1147" s="82" t="s">
        <v>108</v>
      </c>
      <c r="I1147" s="79" t="s">
        <v>122</v>
      </c>
      <c r="J1147" s="79" t="s">
        <v>122</v>
      </c>
      <c r="K1147" s="79" t="s">
        <v>122</v>
      </c>
      <c r="L1147" s="79" t="s">
        <v>122</v>
      </c>
      <c r="M1147" s="2" t="s">
        <v>3</v>
      </c>
      <c r="N1147" s="2">
        <v>6</v>
      </c>
      <c r="O1147" s="6">
        <f t="shared" si="317"/>
        <v>6</v>
      </c>
      <c r="P1147" s="2">
        <v>0</v>
      </c>
      <c r="Q1147" s="2">
        <v>3</v>
      </c>
      <c r="R1147" s="2">
        <v>1</v>
      </c>
      <c r="S1147" s="2">
        <v>2</v>
      </c>
      <c r="T1147" s="2">
        <v>0</v>
      </c>
      <c r="U1147" s="2">
        <f t="shared" si="319"/>
        <v>3</v>
      </c>
      <c r="V1147" s="2">
        <f t="shared" si="320"/>
        <v>1</v>
      </c>
      <c r="W1147" s="2">
        <f t="shared" si="321"/>
        <v>2</v>
      </c>
      <c r="Y1147" s="5"/>
      <c r="Z1147" s="6">
        <f t="shared" si="318"/>
        <v>15</v>
      </c>
      <c r="AA1147" s="2">
        <v>3</v>
      </c>
      <c r="AB1147" s="2">
        <v>6</v>
      </c>
      <c r="AC1147" s="2">
        <v>6</v>
      </c>
      <c r="AD1147" s="2">
        <v>0</v>
      </c>
      <c r="AE1147" s="2">
        <v>0</v>
      </c>
      <c r="AF1147" s="2">
        <f t="shared" si="322"/>
        <v>9</v>
      </c>
      <c r="AG1147" s="2">
        <f t="shared" si="323"/>
        <v>6</v>
      </c>
      <c r="AH1147" s="2">
        <f t="shared" si="324"/>
        <v>0</v>
      </c>
      <c r="AJ1147" s="5"/>
      <c r="AK1147" s="2">
        <f t="shared" si="332"/>
        <v>8</v>
      </c>
      <c r="AL1147" s="2">
        <v>1</v>
      </c>
      <c r="AM1147" s="2">
        <v>5</v>
      </c>
      <c r="AN1147" s="2">
        <v>2</v>
      </c>
      <c r="AO1147" s="2">
        <v>0</v>
      </c>
      <c r="AP1147" s="2">
        <v>0</v>
      </c>
      <c r="AQ1147" s="2">
        <f t="shared" si="325"/>
        <v>6</v>
      </c>
      <c r="AR1147" s="2">
        <f t="shared" si="326"/>
        <v>2</v>
      </c>
      <c r="AS1147" s="2">
        <f t="shared" si="327"/>
        <v>0</v>
      </c>
      <c r="AV1147" s="6">
        <f t="shared" si="328"/>
        <v>6</v>
      </c>
      <c r="AW1147" s="2">
        <v>4</v>
      </c>
      <c r="AX1147" s="2">
        <v>2</v>
      </c>
      <c r="AY1147" s="2">
        <v>0</v>
      </c>
      <c r="AZ1147" s="2">
        <v>0</v>
      </c>
      <c r="BA1147" s="2">
        <v>0</v>
      </c>
      <c r="BB1147" s="2">
        <f t="shared" si="329"/>
        <v>6</v>
      </c>
      <c r="BC1147" s="2">
        <f t="shared" si="330"/>
        <v>0</v>
      </c>
      <c r="BD1147" s="2">
        <f t="shared" si="331"/>
        <v>0</v>
      </c>
      <c r="BF1147" s="5"/>
    </row>
    <row r="1148" spans="7:58" x14ac:dyDescent="0.35">
      <c r="G1148" s="79" t="s">
        <v>3</v>
      </c>
      <c r="H1148" s="82" t="s">
        <v>108</v>
      </c>
      <c r="I1148" s="79" t="s">
        <v>122</v>
      </c>
      <c r="J1148" s="79" t="s">
        <v>122</v>
      </c>
      <c r="K1148" s="79" t="s">
        <v>122</v>
      </c>
      <c r="L1148" s="79" t="s">
        <v>122</v>
      </c>
      <c r="M1148" s="2" t="s">
        <v>3</v>
      </c>
      <c r="N1148" s="2">
        <v>7</v>
      </c>
      <c r="O1148" s="6">
        <f t="shared" si="317"/>
        <v>6</v>
      </c>
      <c r="P1148" s="2">
        <v>3</v>
      </c>
      <c r="Q1148" s="2">
        <v>1</v>
      </c>
      <c r="R1148" s="2">
        <v>0</v>
      </c>
      <c r="S1148" s="2">
        <v>1</v>
      </c>
      <c r="T1148" s="2">
        <v>1</v>
      </c>
      <c r="U1148" s="2">
        <f t="shared" si="319"/>
        <v>4</v>
      </c>
      <c r="V1148" s="2">
        <f t="shared" si="320"/>
        <v>0</v>
      </c>
      <c r="W1148" s="2">
        <f t="shared" si="321"/>
        <v>2</v>
      </c>
      <c r="Y1148" s="5"/>
      <c r="Z1148" s="6">
        <f t="shared" si="318"/>
        <v>15</v>
      </c>
      <c r="AA1148" s="2">
        <v>11</v>
      </c>
      <c r="AB1148" s="2">
        <v>2</v>
      </c>
      <c r="AC1148" s="2">
        <v>2</v>
      </c>
      <c r="AD1148" s="2">
        <v>0</v>
      </c>
      <c r="AE1148" s="2">
        <v>0</v>
      </c>
      <c r="AF1148" s="2">
        <f t="shared" si="322"/>
        <v>13</v>
      </c>
      <c r="AG1148" s="2">
        <f t="shared" si="323"/>
        <v>2</v>
      </c>
      <c r="AH1148" s="2">
        <f t="shared" si="324"/>
        <v>0</v>
      </c>
      <c r="AJ1148" s="5"/>
      <c r="AK1148" s="2">
        <f t="shared" si="332"/>
        <v>8</v>
      </c>
      <c r="AL1148" s="2">
        <v>3</v>
      </c>
      <c r="AM1148" s="2">
        <v>3</v>
      </c>
      <c r="AN1148" s="2">
        <v>2</v>
      </c>
      <c r="AO1148" s="2">
        <v>0</v>
      </c>
      <c r="AP1148" s="2">
        <v>0</v>
      </c>
      <c r="AQ1148" s="2">
        <f t="shared" si="325"/>
        <v>6</v>
      </c>
      <c r="AR1148" s="2">
        <f t="shared" si="326"/>
        <v>2</v>
      </c>
      <c r="AS1148" s="2">
        <f t="shared" si="327"/>
        <v>0</v>
      </c>
      <c r="AV1148" s="6">
        <f t="shared" si="328"/>
        <v>6</v>
      </c>
      <c r="AW1148" s="2">
        <v>6</v>
      </c>
      <c r="AX1148" s="2">
        <v>0</v>
      </c>
      <c r="AY1148" s="2">
        <v>0</v>
      </c>
      <c r="AZ1148" s="2">
        <v>0</v>
      </c>
      <c r="BA1148" s="2">
        <v>0</v>
      </c>
      <c r="BB1148" s="2">
        <f t="shared" si="329"/>
        <v>6</v>
      </c>
      <c r="BC1148" s="2">
        <f t="shared" si="330"/>
        <v>0</v>
      </c>
      <c r="BD1148" s="2">
        <f t="shared" si="331"/>
        <v>0</v>
      </c>
      <c r="BF1148" s="5"/>
    </row>
    <row r="1149" spans="7:58" x14ac:dyDescent="0.35">
      <c r="G1149" s="79" t="s">
        <v>3</v>
      </c>
      <c r="H1149" s="82" t="s">
        <v>108</v>
      </c>
      <c r="I1149" s="79" t="s">
        <v>122</v>
      </c>
      <c r="J1149" s="79" t="s">
        <v>122</v>
      </c>
      <c r="K1149" s="79" t="s">
        <v>122</v>
      </c>
      <c r="L1149" s="79" t="s">
        <v>122</v>
      </c>
      <c r="M1149" s="2" t="s">
        <v>3</v>
      </c>
      <c r="N1149" s="2">
        <v>8</v>
      </c>
      <c r="O1149" s="6">
        <f t="shared" si="317"/>
        <v>6</v>
      </c>
      <c r="P1149" s="2">
        <v>1</v>
      </c>
      <c r="Q1149" s="2">
        <v>1</v>
      </c>
      <c r="R1149" s="2">
        <v>2</v>
      </c>
      <c r="S1149" s="2">
        <v>2</v>
      </c>
      <c r="T1149" s="2">
        <v>0</v>
      </c>
      <c r="U1149" s="2">
        <f t="shared" si="319"/>
        <v>2</v>
      </c>
      <c r="V1149" s="2">
        <f t="shared" si="320"/>
        <v>2</v>
      </c>
      <c r="W1149" s="2">
        <f t="shared" si="321"/>
        <v>2</v>
      </c>
      <c r="Y1149" s="5"/>
      <c r="Z1149" s="6">
        <f t="shared" si="318"/>
        <v>15</v>
      </c>
      <c r="AA1149" s="2">
        <v>5</v>
      </c>
      <c r="AB1149" s="2">
        <v>7</v>
      </c>
      <c r="AC1149" s="2">
        <v>2</v>
      </c>
      <c r="AD1149" s="2">
        <v>1</v>
      </c>
      <c r="AE1149" s="2">
        <v>0</v>
      </c>
      <c r="AF1149" s="2">
        <f t="shared" si="322"/>
        <v>12</v>
      </c>
      <c r="AG1149" s="2">
        <f t="shared" si="323"/>
        <v>2</v>
      </c>
      <c r="AH1149" s="2">
        <f t="shared" si="324"/>
        <v>1</v>
      </c>
      <c r="AJ1149" s="5"/>
      <c r="AK1149" s="2">
        <f t="shared" si="332"/>
        <v>8</v>
      </c>
      <c r="AL1149" s="2">
        <v>3</v>
      </c>
      <c r="AM1149" s="2">
        <v>2</v>
      </c>
      <c r="AN1149" s="2">
        <v>3</v>
      </c>
      <c r="AO1149" s="2">
        <v>0</v>
      </c>
      <c r="AP1149" s="2">
        <v>0</v>
      </c>
      <c r="AQ1149" s="2">
        <f t="shared" si="325"/>
        <v>5</v>
      </c>
      <c r="AR1149" s="2">
        <f t="shared" si="326"/>
        <v>3</v>
      </c>
      <c r="AS1149" s="2">
        <f t="shared" si="327"/>
        <v>0</v>
      </c>
      <c r="AV1149" s="6">
        <f t="shared" si="328"/>
        <v>6</v>
      </c>
      <c r="AW1149" s="2">
        <v>4</v>
      </c>
      <c r="AX1149" s="2">
        <v>2</v>
      </c>
      <c r="AY1149" s="2">
        <v>0</v>
      </c>
      <c r="AZ1149" s="2">
        <v>0</v>
      </c>
      <c r="BA1149" s="2">
        <v>0</v>
      </c>
      <c r="BB1149" s="2">
        <f t="shared" si="329"/>
        <v>6</v>
      </c>
      <c r="BC1149" s="2">
        <f t="shared" si="330"/>
        <v>0</v>
      </c>
      <c r="BD1149" s="2">
        <f t="shared" si="331"/>
        <v>0</v>
      </c>
      <c r="BF1149" s="5"/>
    </row>
    <row r="1150" spans="7:58" x14ac:dyDescent="0.35">
      <c r="G1150" s="79" t="s">
        <v>3</v>
      </c>
      <c r="H1150" s="82" t="s">
        <v>108</v>
      </c>
      <c r="I1150" s="79" t="s">
        <v>122</v>
      </c>
      <c r="J1150" s="79" t="s">
        <v>122</v>
      </c>
      <c r="K1150" s="79" t="s">
        <v>122</v>
      </c>
      <c r="L1150" s="79" t="s">
        <v>122</v>
      </c>
      <c r="M1150" s="2" t="s">
        <v>3</v>
      </c>
      <c r="N1150" s="2">
        <v>9</v>
      </c>
      <c r="O1150" s="6">
        <f t="shared" si="317"/>
        <v>6</v>
      </c>
      <c r="P1150" s="2">
        <v>2</v>
      </c>
      <c r="Q1150" s="2">
        <v>1</v>
      </c>
      <c r="R1150" s="2">
        <v>3</v>
      </c>
      <c r="S1150" s="2">
        <v>0</v>
      </c>
      <c r="T1150" s="2">
        <v>0</v>
      </c>
      <c r="U1150" s="2">
        <f t="shared" si="319"/>
        <v>3</v>
      </c>
      <c r="V1150" s="2">
        <f t="shared" si="320"/>
        <v>3</v>
      </c>
      <c r="W1150" s="2">
        <f t="shared" si="321"/>
        <v>0</v>
      </c>
      <c r="Y1150" s="5"/>
      <c r="Z1150" s="6">
        <f t="shared" si="318"/>
        <v>15</v>
      </c>
      <c r="AA1150" s="2">
        <v>4</v>
      </c>
      <c r="AB1150" s="2">
        <v>5</v>
      </c>
      <c r="AC1150" s="2">
        <v>3</v>
      </c>
      <c r="AD1150" s="2">
        <v>1</v>
      </c>
      <c r="AE1150" s="2">
        <v>2</v>
      </c>
      <c r="AF1150" s="2">
        <f t="shared" si="322"/>
        <v>9</v>
      </c>
      <c r="AG1150" s="2">
        <f t="shared" si="323"/>
        <v>3</v>
      </c>
      <c r="AH1150" s="2">
        <f t="shared" si="324"/>
        <v>3</v>
      </c>
      <c r="AJ1150" s="5"/>
      <c r="AK1150" s="2">
        <f t="shared" si="332"/>
        <v>8</v>
      </c>
      <c r="AL1150" s="2">
        <v>2</v>
      </c>
      <c r="AM1150" s="2">
        <v>2</v>
      </c>
      <c r="AN1150" s="2">
        <v>4</v>
      </c>
      <c r="AO1150" s="2">
        <v>0</v>
      </c>
      <c r="AP1150" s="2">
        <v>0</v>
      </c>
      <c r="AQ1150" s="2">
        <f t="shared" si="325"/>
        <v>4</v>
      </c>
      <c r="AR1150" s="2">
        <f t="shared" si="326"/>
        <v>4</v>
      </c>
      <c r="AS1150" s="2">
        <f t="shared" si="327"/>
        <v>0</v>
      </c>
      <c r="AV1150" s="6">
        <f t="shared" si="328"/>
        <v>6</v>
      </c>
      <c r="AW1150" s="2">
        <v>3</v>
      </c>
      <c r="AX1150" s="2">
        <v>0</v>
      </c>
      <c r="AY1150" s="2">
        <v>3</v>
      </c>
      <c r="AZ1150" s="2">
        <v>0</v>
      </c>
      <c r="BA1150" s="2">
        <v>0</v>
      </c>
      <c r="BB1150" s="2">
        <f t="shared" si="329"/>
        <v>3</v>
      </c>
      <c r="BC1150" s="2">
        <f t="shared" si="330"/>
        <v>3</v>
      </c>
      <c r="BD1150" s="2">
        <f t="shared" si="331"/>
        <v>0</v>
      </c>
      <c r="BF1150" s="5"/>
    </row>
    <row r="1151" spans="7:58" x14ac:dyDescent="0.35">
      <c r="G1151" s="79" t="s">
        <v>3</v>
      </c>
      <c r="H1151" s="82" t="s">
        <v>108</v>
      </c>
      <c r="I1151" s="79" t="s">
        <v>122</v>
      </c>
      <c r="J1151" s="79" t="s">
        <v>122</v>
      </c>
      <c r="K1151" s="79" t="s">
        <v>122</v>
      </c>
      <c r="L1151" s="79" t="s">
        <v>122</v>
      </c>
      <c r="M1151" s="2" t="s">
        <v>67</v>
      </c>
      <c r="N1151" s="2">
        <v>10</v>
      </c>
      <c r="O1151" s="6">
        <f t="shared" si="317"/>
        <v>6</v>
      </c>
      <c r="P1151" s="2">
        <v>2</v>
      </c>
      <c r="Q1151" s="2">
        <v>3</v>
      </c>
      <c r="R1151" s="2">
        <v>1</v>
      </c>
      <c r="S1151" s="2">
        <v>0</v>
      </c>
      <c r="T1151" s="2">
        <v>0</v>
      </c>
      <c r="U1151" s="2">
        <f t="shared" si="319"/>
        <v>5</v>
      </c>
      <c r="V1151" s="2">
        <f t="shared" si="320"/>
        <v>1</v>
      </c>
      <c r="W1151" s="2">
        <f t="shared" si="321"/>
        <v>0</v>
      </c>
      <c r="Y1151" s="5"/>
      <c r="Z1151" s="6">
        <f t="shared" si="318"/>
        <v>15</v>
      </c>
      <c r="AA1151" s="2">
        <v>9</v>
      </c>
      <c r="AB1151" s="2">
        <v>5</v>
      </c>
      <c r="AC1151" s="2">
        <v>1</v>
      </c>
      <c r="AD1151" s="2">
        <v>0</v>
      </c>
      <c r="AE1151" s="2">
        <v>0</v>
      </c>
      <c r="AF1151" s="2">
        <f t="shared" si="322"/>
        <v>14</v>
      </c>
      <c r="AG1151" s="2">
        <f t="shared" si="323"/>
        <v>1</v>
      </c>
      <c r="AH1151" s="2">
        <f t="shared" si="324"/>
        <v>0</v>
      </c>
      <c r="AJ1151" s="5"/>
      <c r="AK1151" s="2">
        <f t="shared" si="332"/>
        <v>8</v>
      </c>
      <c r="AL1151" s="2">
        <v>4</v>
      </c>
      <c r="AM1151" s="2">
        <v>2</v>
      </c>
      <c r="AN1151" s="2">
        <v>2</v>
      </c>
      <c r="AO1151" s="2">
        <v>0</v>
      </c>
      <c r="AP1151" s="2">
        <v>0</v>
      </c>
      <c r="AQ1151" s="2">
        <f t="shared" si="325"/>
        <v>6</v>
      </c>
      <c r="AR1151" s="2">
        <f t="shared" si="326"/>
        <v>2</v>
      </c>
      <c r="AS1151" s="2">
        <f t="shared" si="327"/>
        <v>0</v>
      </c>
      <c r="AV1151" s="6">
        <f t="shared" si="328"/>
        <v>6</v>
      </c>
      <c r="AW1151" s="2">
        <v>5</v>
      </c>
      <c r="AX1151" s="2">
        <v>1</v>
      </c>
      <c r="AY1151" s="2">
        <v>0</v>
      </c>
      <c r="AZ1151" s="2">
        <v>0</v>
      </c>
      <c r="BA1151" s="2">
        <v>0</v>
      </c>
      <c r="BB1151" s="2">
        <f t="shared" si="329"/>
        <v>6</v>
      </c>
      <c r="BC1151" s="2">
        <f t="shared" si="330"/>
        <v>0</v>
      </c>
      <c r="BD1151" s="2">
        <f t="shared" si="331"/>
        <v>0</v>
      </c>
      <c r="BF1151" s="5"/>
    </row>
    <row r="1152" spans="7:58" x14ac:dyDescent="0.35">
      <c r="G1152" s="79" t="s">
        <v>3</v>
      </c>
      <c r="H1152" s="82" t="s">
        <v>108</v>
      </c>
      <c r="I1152" s="79" t="s">
        <v>122</v>
      </c>
      <c r="J1152" s="79" t="s">
        <v>122</v>
      </c>
      <c r="K1152" s="79" t="s">
        <v>122</v>
      </c>
      <c r="L1152" s="79" t="s">
        <v>122</v>
      </c>
      <c r="M1152" s="2" t="s">
        <v>67</v>
      </c>
      <c r="N1152" s="2">
        <v>11</v>
      </c>
      <c r="O1152" s="6">
        <f t="shared" si="317"/>
        <v>6</v>
      </c>
      <c r="P1152" s="2">
        <v>2</v>
      </c>
      <c r="Q1152" s="2">
        <v>1</v>
      </c>
      <c r="R1152" s="2">
        <v>3</v>
      </c>
      <c r="S1152" s="2">
        <v>0</v>
      </c>
      <c r="T1152" s="2">
        <v>0</v>
      </c>
      <c r="U1152" s="2">
        <f t="shared" si="319"/>
        <v>3</v>
      </c>
      <c r="V1152" s="2">
        <f t="shared" si="320"/>
        <v>3</v>
      </c>
      <c r="W1152" s="2">
        <f t="shared" si="321"/>
        <v>0</v>
      </c>
      <c r="Y1152" s="5"/>
      <c r="Z1152" s="6">
        <f t="shared" si="318"/>
        <v>15</v>
      </c>
      <c r="AA1152" s="2">
        <v>3</v>
      </c>
      <c r="AB1152" s="2">
        <v>5</v>
      </c>
      <c r="AC1152" s="2">
        <v>4</v>
      </c>
      <c r="AD1152" s="2">
        <v>3</v>
      </c>
      <c r="AE1152" s="2">
        <v>0</v>
      </c>
      <c r="AF1152" s="2">
        <f t="shared" si="322"/>
        <v>8</v>
      </c>
      <c r="AG1152" s="2">
        <f t="shared" si="323"/>
        <v>4</v>
      </c>
      <c r="AH1152" s="2">
        <f t="shared" si="324"/>
        <v>3</v>
      </c>
      <c r="AJ1152" s="5"/>
      <c r="AK1152" s="2">
        <f t="shared" si="332"/>
        <v>8</v>
      </c>
      <c r="AL1152" s="2">
        <v>0</v>
      </c>
      <c r="AM1152" s="2">
        <v>5</v>
      </c>
      <c r="AN1152" s="2">
        <v>1</v>
      </c>
      <c r="AO1152" s="2">
        <v>1</v>
      </c>
      <c r="AP1152" s="2">
        <v>1</v>
      </c>
      <c r="AQ1152" s="2">
        <f t="shared" si="325"/>
        <v>5</v>
      </c>
      <c r="AR1152" s="2">
        <f t="shared" si="326"/>
        <v>1</v>
      </c>
      <c r="AS1152" s="2">
        <f t="shared" si="327"/>
        <v>2</v>
      </c>
      <c r="AV1152" s="6">
        <f t="shared" si="328"/>
        <v>6</v>
      </c>
      <c r="AW1152" s="2">
        <v>4</v>
      </c>
      <c r="AX1152" s="2">
        <v>1</v>
      </c>
      <c r="AY1152" s="2">
        <v>1</v>
      </c>
      <c r="AZ1152" s="2">
        <v>0</v>
      </c>
      <c r="BA1152" s="2">
        <v>0</v>
      </c>
      <c r="BB1152" s="2">
        <f t="shared" si="329"/>
        <v>5</v>
      </c>
      <c r="BC1152" s="2">
        <f t="shared" si="330"/>
        <v>1</v>
      </c>
      <c r="BD1152" s="2">
        <f t="shared" si="331"/>
        <v>0</v>
      </c>
      <c r="BF1152" s="5"/>
    </row>
    <row r="1153" spans="7:58" x14ac:dyDescent="0.35">
      <c r="G1153" s="79" t="s">
        <v>3</v>
      </c>
      <c r="H1153" s="82" t="s">
        <v>108</v>
      </c>
      <c r="I1153" s="79" t="s">
        <v>122</v>
      </c>
      <c r="J1153" s="79" t="s">
        <v>122</v>
      </c>
      <c r="K1153" s="79" t="s">
        <v>122</v>
      </c>
      <c r="L1153" s="79" t="s">
        <v>122</v>
      </c>
      <c r="M1153" s="2" t="s">
        <v>67</v>
      </c>
      <c r="N1153" s="2">
        <v>12</v>
      </c>
      <c r="O1153" s="6">
        <f t="shared" si="317"/>
        <v>6</v>
      </c>
      <c r="P1153" s="2">
        <v>1</v>
      </c>
      <c r="Q1153" s="2">
        <v>2</v>
      </c>
      <c r="R1153" s="2">
        <v>0</v>
      </c>
      <c r="S1153" s="2">
        <v>3</v>
      </c>
      <c r="T1153" s="2">
        <v>0</v>
      </c>
      <c r="U1153" s="2">
        <f t="shared" si="319"/>
        <v>3</v>
      </c>
      <c r="V1153" s="2">
        <f t="shared" si="320"/>
        <v>0</v>
      </c>
      <c r="W1153" s="2">
        <f t="shared" si="321"/>
        <v>3</v>
      </c>
      <c r="Y1153" s="5"/>
      <c r="Z1153" s="6">
        <f t="shared" si="318"/>
        <v>15</v>
      </c>
      <c r="AA1153" s="2">
        <v>8</v>
      </c>
      <c r="AB1153" s="2">
        <v>4</v>
      </c>
      <c r="AC1153" s="2">
        <v>3</v>
      </c>
      <c r="AD1153" s="2">
        <v>0</v>
      </c>
      <c r="AE1153" s="2">
        <v>0</v>
      </c>
      <c r="AF1153" s="2">
        <f t="shared" si="322"/>
        <v>12</v>
      </c>
      <c r="AG1153" s="2">
        <f t="shared" si="323"/>
        <v>3</v>
      </c>
      <c r="AH1153" s="2">
        <f t="shared" si="324"/>
        <v>0</v>
      </c>
      <c r="AJ1153" s="5"/>
      <c r="AK1153" s="2">
        <f t="shared" si="332"/>
        <v>8</v>
      </c>
      <c r="AL1153" s="2">
        <v>1</v>
      </c>
      <c r="AM1153" s="2">
        <v>3</v>
      </c>
      <c r="AN1153" s="2">
        <v>2</v>
      </c>
      <c r="AO1153" s="2">
        <v>2</v>
      </c>
      <c r="AP1153" s="2">
        <v>0</v>
      </c>
      <c r="AQ1153" s="2">
        <f t="shared" si="325"/>
        <v>4</v>
      </c>
      <c r="AR1153" s="2">
        <f t="shared" si="326"/>
        <v>2</v>
      </c>
      <c r="AS1153" s="2">
        <f t="shared" si="327"/>
        <v>2</v>
      </c>
      <c r="AV1153" s="6">
        <f t="shared" si="328"/>
        <v>6</v>
      </c>
      <c r="AW1153" s="2">
        <v>2</v>
      </c>
      <c r="AX1153" s="2">
        <v>1</v>
      </c>
      <c r="AY1153" s="2">
        <v>2</v>
      </c>
      <c r="AZ1153" s="2">
        <v>0</v>
      </c>
      <c r="BA1153" s="2">
        <v>1</v>
      </c>
      <c r="BB1153" s="2">
        <f t="shared" si="329"/>
        <v>3</v>
      </c>
      <c r="BC1153" s="2">
        <f t="shared" si="330"/>
        <v>2</v>
      </c>
      <c r="BD1153" s="2">
        <f t="shared" si="331"/>
        <v>1</v>
      </c>
      <c r="BF1153" s="5"/>
    </row>
    <row r="1154" spans="7:58" x14ac:dyDescent="0.35">
      <c r="G1154" s="79" t="s">
        <v>3</v>
      </c>
      <c r="H1154" s="82" t="s">
        <v>108</v>
      </c>
      <c r="I1154" s="79" t="s">
        <v>122</v>
      </c>
      <c r="J1154" s="79" t="s">
        <v>122</v>
      </c>
      <c r="K1154" s="79" t="s">
        <v>122</v>
      </c>
      <c r="L1154" s="79" t="s">
        <v>122</v>
      </c>
      <c r="M1154" s="2" t="s">
        <v>67</v>
      </c>
      <c r="N1154" s="2">
        <v>13</v>
      </c>
      <c r="O1154" s="6">
        <f t="shared" si="317"/>
        <v>6</v>
      </c>
      <c r="P1154" s="2">
        <v>1</v>
      </c>
      <c r="Q1154" s="2">
        <v>4</v>
      </c>
      <c r="R1154" s="2">
        <v>0</v>
      </c>
      <c r="S1154" s="2">
        <v>1</v>
      </c>
      <c r="T1154" s="2">
        <v>0</v>
      </c>
      <c r="U1154" s="2">
        <f t="shared" si="319"/>
        <v>5</v>
      </c>
      <c r="V1154" s="2">
        <f t="shared" si="320"/>
        <v>0</v>
      </c>
      <c r="W1154" s="2">
        <f t="shared" si="321"/>
        <v>1</v>
      </c>
      <c r="Y1154" s="5"/>
      <c r="Z1154" s="6">
        <f t="shared" si="318"/>
        <v>15</v>
      </c>
      <c r="AA1154" s="2">
        <v>7</v>
      </c>
      <c r="AB1154" s="2">
        <v>5</v>
      </c>
      <c r="AC1154" s="2">
        <v>3</v>
      </c>
      <c r="AD1154" s="2">
        <v>0</v>
      </c>
      <c r="AE1154" s="2">
        <v>0</v>
      </c>
      <c r="AF1154" s="2">
        <f t="shared" si="322"/>
        <v>12</v>
      </c>
      <c r="AG1154" s="2">
        <f t="shared" si="323"/>
        <v>3</v>
      </c>
      <c r="AH1154" s="2">
        <f t="shared" si="324"/>
        <v>0</v>
      </c>
      <c r="AJ1154" s="5"/>
      <c r="AK1154" s="2">
        <f t="shared" si="332"/>
        <v>8</v>
      </c>
      <c r="AL1154" s="2">
        <v>3</v>
      </c>
      <c r="AM1154" s="2">
        <v>3</v>
      </c>
      <c r="AN1154" s="2">
        <v>1</v>
      </c>
      <c r="AO1154" s="2">
        <v>1</v>
      </c>
      <c r="AP1154" s="2">
        <v>0</v>
      </c>
      <c r="AQ1154" s="2">
        <f t="shared" si="325"/>
        <v>6</v>
      </c>
      <c r="AR1154" s="2">
        <f t="shared" si="326"/>
        <v>1</v>
      </c>
      <c r="AS1154" s="2">
        <f t="shared" si="327"/>
        <v>1</v>
      </c>
      <c r="AV1154" s="6">
        <f t="shared" si="328"/>
        <v>6</v>
      </c>
      <c r="AW1154" s="2">
        <v>3</v>
      </c>
      <c r="AX1154" s="2">
        <v>3</v>
      </c>
      <c r="AY1154" s="2">
        <v>0</v>
      </c>
      <c r="AZ1154" s="2">
        <v>0</v>
      </c>
      <c r="BA1154" s="2">
        <v>0</v>
      </c>
      <c r="BB1154" s="2">
        <f t="shared" si="329"/>
        <v>6</v>
      </c>
      <c r="BC1154" s="2">
        <f t="shared" si="330"/>
        <v>0</v>
      </c>
      <c r="BD1154" s="2">
        <f t="shared" si="331"/>
        <v>0</v>
      </c>
      <c r="BF1154" s="5"/>
    </row>
    <row r="1155" spans="7:58" x14ac:dyDescent="0.35">
      <c r="G1155" s="79" t="s">
        <v>3</v>
      </c>
      <c r="H1155" s="82" t="s">
        <v>108</v>
      </c>
      <c r="I1155" s="79" t="s">
        <v>122</v>
      </c>
      <c r="J1155" s="79" t="s">
        <v>122</v>
      </c>
      <c r="K1155" s="79" t="s">
        <v>122</v>
      </c>
      <c r="L1155" s="79" t="s">
        <v>122</v>
      </c>
      <c r="M1155" s="2" t="s">
        <v>67</v>
      </c>
      <c r="N1155" s="2">
        <v>14</v>
      </c>
      <c r="O1155" s="6">
        <f t="shared" si="317"/>
        <v>6</v>
      </c>
      <c r="P1155" s="2">
        <v>0</v>
      </c>
      <c r="Q1155" s="2">
        <v>4</v>
      </c>
      <c r="R1155" s="2">
        <v>0</v>
      </c>
      <c r="S1155" s="2">
        <v>1</v>
      </c>
      <c r="T1155" s="2">
        <v>1</v>
      </c>
      <c r="U1155" s="2">
        <f t="shared" si="319"/>
        <v>4</v>
      </c>
      <c r="V1155" s="2">
        <f t="shared" si="320"/>
        <v>0</v>
      </c>
      <c r="W1155" s="2">
        <f t="shared" si="321"/>
        <v>2</v>
      </c>
      <c r="Y1155" s="5"/>
      <c r="Z1155" s="6">
        <f t="shared" si="318"/>
        <v>15</v>
      </c>
      <c r="AA1155" s="2">
        <v>6</v>
      </c>
      <c r="AB1155" s="2">
        <v>6</v>
      </c>
      <c r="AC1155" s="2">
        <v>3</v>
      </c>
      <c r="AD1155" s="2">
        <v>0</v>
      </c>
      <c r="AE1155" s="2">
        <v>0</v>
      </c>
      <c r="AF1155" s="2">
        <f t="shared" si="322"/>
        <v>12</v>
      </c>
      <c r="AG1155" s="2">
        <f t="shared" si="323"/>
        <v>3</v>
      </c>
      <c r="AH1155" s="2">
        <f t="shared" si="324"/>
        <v>0</v>
      </c>
      <c r="AJ1155" s="5"/>
      <c r="AK1155" s="2">
        <f t="shared" si="332"/>
        <v>8</v>
      </c>
      <c r="AL1155" s="2">
        <v>3</v>
      </c>
      <c r="AM1155" s="2">
        <v>3</v>
      </c>
      <c r="AN1155" s="2">
        <v>2</v>
      </c>
      <c r="AO1155" s="2">
        <v>0</v>
      </c>
      <c r="AP1155" s="2">
        <v>0</v>
      </c>
      <c r="AQ1155" s="2">
        <f t="shared" si="325"/>
        <v>6</v>
      </c>
      <c r="AR1155" s="2">
        <f t="shared" si="326"/>
        <v>2</v>
      </c>
      <c r="AS1155" s="2">
        <f t="shared" si="327"/>
        <v>0</v>
      </c>
      <c r="AV1155" s="6">
        <f t="shared" si="328"/>
        <v>6</v>
      </c>
      <c r="AW1155" s="2">
        <v>3</v>
      </c>
      <c r="AX1155" s="2">
        <v>2</v>
      </c>
      <c r="AY1155" s="2">
        <v>1</v>
      </c>
      <c r="AZ1155" s="2">
        <v>0</v>
      </c>
      <c r="BA1155" s="2">
        <v>0</v>
      </c>
      <c r="BB1155" s="2">
        <f t="shared" si="329"/>
        <v>5</v>
      </c>
      <c r="BC1155" s="2">
        <f t="shared" si="330"/>
        <v>1</v>
      </c>
      <c r="BD1155" s="2">
        <f t="shared" si="331"/>
        <v>0</v>
      </c>
      <c r="BF1155" s="5"/>
    </row>
    <row r="1156" spans="7:58" x14ac:dyDescent="0.35">
      <c r="G1156" s="79" t="s">
        <v>3</v>
      </c>
      <c r="H1156" s="82" t="s">
        <v>108</v>
      </c>
      <c r="I1156" s="79" t="s">
        <v>122</v>
      </c>
      <c r="J1156" s="79" t="s">
        <v>122</v>
      </c>
      <c r="K1156" s="79" t="s">
        <v>122</v>
      </c>
      <c r="L1156" s="79" t="s">
        <v>122</v>
      </c>
      <c r="M1156" s="2" t="s">
        <v>67</v>
      </c>
      <c r="N1156" s="2">
        <v>15</v>
      </c>
      <c r="O1156" s="6">
        <f t="shared" si="317"/>
        <v>6</v>
      </c>
      <c r="P1156" s="2">
        <v>2</v>
      </c>
      <c r="Q1156" s="2">
        <v>1</v>
      </c>
      <c r="R1156" s="2">
        <v>2</v>
      </c>
      <c r="S1156" s="2">
        <v>1</v>
      </c>
      <c r="T1156" s="2">
        <v>0</v>
      </c>
      <c r="U1156" s="2">
        <f t="shared" si="319"/>
        <v>3</v>
      </c>
      <c r="V1156" s="2">
        <f t="shared" si="320"/>
        <v>2</v>
      </c>
      <c r="W1156" s="2">
        <f t="shared" si="321"/>
        <v>1</v>
      </c>
      <c r="Y1156" s="5"/>
      <c r="Z1156" s="6">
        <f t="shared" si="318"/>
        <v>15</v>
      </c>
      <c r="AA1156" s="2">
        <v>6</v>
      </c>
      <c r="AB1156" s="2">
        <v>2</v>
      </c>
      <c r="AC1156" s="2">
        <v>5</v>
      </c>
      <c r="AD1156" s="2">
        <v>2</v>
      </c>
      <c r="AE1156" s="2">
        <v>0</v>
      </c>
      <c r="AF1156" s="2">
        <f t="shared" si="322"/>
        <v>8</v>
      </c>
      <c r="AG1156" s="2">
        <f t="shared" si="323"/>
        <v>5</v>
      </c>
      <c r="AH1156" s="2">
        <f t="shared" si="324"/>
        <v>2</v>
      </c>
      <c r="AJ1156" s="5"/>
      <c r="AK1156" s="2">
        <f t="shared" si="332"/>
        <v>8</v>
      </c>
      <c r="AL1156" s="2">
        <v>2</v>
      </c>
      <c r="AM1156" s="2">
        <v>3</v>
      </c>
      <c r="AN1156" s="2">
        <v>2</v>
      </c>
      <c r="AO1156" s="2">
        <v>1</v>
      </c>
      <c r="AP1156" s="2">
        <v>0</v>
      </c>
      <c r="AQ1156" s="2">
        <f t="shared" si="325"/>
        <v>5</v>
      </c>
      <c r="AR1156" s="2">
        <f t="shared" si="326"/>
        <v>2</v>
      </c>
      <c r="AS1156" s="2">
        <f t="shared" si="327"/>
        <v>1</v>
      </c>
      <c r="AV1156" s="6">
        <f t="shared" si="328"/>
        <v>6</v>
      </c>
      <c r="AW1156" s="2">
        <v>4</v>
      </c>
      <c r="AX1156" s="2">
        <v>1</v>
      </c>
      <c r="AY1156" s="2">
        <v>1</v>
      </c>
      <c r="AZ1156" s="2">
        <v>0</v>
      </c>
      <c r="BA1156" s="2">
        <v>0</v>
      </c>
      <c r="BB1156" s="2">
        <f t="shared" si="329"/>
        <v>5</v>
      </c>
      <c r="BC1156" s="2">
        <f t="shared" si="330"/>
        <v>1</v>
      </c>
      <c r="BD1156" s="2">
        <f t="shared" si="331"/>
        <v>0</v>
      </c>
      <c r="BF1156" s="5"/>
    </row>
    <row r="1157" spans="7:58" x14ac:dyDescent="0.35">
      <c r="G1157" s="79" t="s">
        <v>3</v>
      </c>
      <c r="H1157" s="82" t="s">
        <v>108</v>
      </c>
      <c r="I1157" s="79" t="s">
        <v>122</v>
      </c>
      <c r="J1157" s="79" t="s">
        <v>122</v>
      </c>
      <c r="K1157" s="79" t="s">
        <v>122</v>
      </c>
      <c r="L1157" s="79" t="s">
        <v>122</v>
      </c>
      <c r="M1157" s="2" t="s">
        <v>67</v>
      </c>
      <c r="N1157" s="2">
        <v>16</v>
      </c>
      <c r="O1157" s="6">
        <f t="shared" si="317"/>
        <v>6</v>
      </c>
      <c r="P1157" s="2">
        <v>3</v>
      </c>
      <c r="Q1157" s="2">
        <v>1</v>
      </c>
      <c r="R1157" s="2">
        <v>1</v>
      </c>
      <c r="S1157" s="2">
        <v>1</v>
      </c>
      <c r="T1157" s="2">
        <v>0</v>
      </c>
      <c r="U1157" s="2">
        <f t="shared" si="319"/>
        <v>4</v>
      </c>
      <c r="V1157" s="2">
        <f t="shared" si="320"/>
        <v>1</v>
      </c>
      <c r="W1157" s="2">
        <f t="shared" si="321"/>
        <v>1</v>
      </c>
      <c r="Y1157" s="5"/>
      <c r="Z1157" s="6">
        <f t="shared" si="318"/>
        <v>15</v>
      </c>
      <c r="AA1157" s="2">
        <v>6</v>
      </c>
      <c r="AB1157" s="2">
        <v>3</v>
      </c>
      <c r="AC1157" s="2">
        <v>3</v>
      </c>
      <c r="AD1157" s="2">
        <v>2</v>
      </c>
      <c r="AE1157" s="2">
        <v>1</v>
      </c>
      <c r="AF1157" s="2">
        <f t="shared" si="322"/>
        <v>9</v>
      </c>
      <c r="AG1157" s="2">
        <f t="shared" si="323"/>
        <v>3</v>
      </c>
      <c r="AH1157" s="2">
        <f t="shared" si="324"/>
        <v>3</v>
      </c>
      <c r="AJ1157" s="5"/>
      <c r="AK1157" s="2">
        <f t="shared" si="332"/>
        <v>8</v>
      </c>
      <c r="AL1157" s="2">
        <v>4</v>
      </c>
      <c r="AM1157" s="2">
        <v>3</v>
      </c>
      <c r="AN1157" s="2">
        <v>1</v>
      </c>
      <c r="AO1157" s="2">
        <v>0</v>
      </c>
      <c r="AP1157" s="2">
        <v>0</v>
      </c>
      <c r="AQ1157" s="2">
        <f t="shared" si="325"/>
        <v>7</v>
      </c>
      <c r="AR1157" s="2">
        <f t="shared" si="326"/>
        <v>1</v>
      </c>
      <c r="AS1157" s="2">
        <f t="shared" si="327"/>
        <v>0</v>
      </c>
      <c r="AV1157" s="6">
        <f t="shared" si="328"/>
        <v>6</v>
      </c>
      <c r="AW1157" s="2">
        <v>5</v>
      </c>
      <c r="AX1157" s="2">
        <v>1</v>
      </c>
      <c r="AY1157" s="2">
        <v>0</v>
      </c>
      <c r="AZ1157" s="2">
        <v>0</v>
      </c>
      <c r="BA1157" s="2">
        <v>0</v>
      </c>
      <c r="BB1157" s="2">
        <f t="shared" si="329"/>
        <v>6</v>
      </c>
      <c r="BC1157" s="2">
        <f t="shared" si="330"/>
        <v>0</v>
      </c>
      <c r="BD1157" s="2">
        <f t="shared" si="331"/>
        <v>0</v>
      </c>
      <c r="BF1157" s="5"/>
    </row>
    <row r="1158" spans="7:58" x14ac:dyDescent="0.35">
      <c r="G1158" s="79" t="s">
        <v>3</v>
      </c>
      <c r="H1158" s="82" t="s">
        <v>108</v>
      </c>
      <c r="I1158" s="79" t="s">
        <v>122</v>
      </c>
      <c r="J1158" s="79" t="s">
        <v>122</v>
      </c>
      <c r="K1158" s="79" t="s">
        <v>122</v>
      </c>
      <c r="L1158" s="79" t="s">
        <v>122</v>
      </c>
      <c r="M1158" s="2" t="s">
        <v>67</v>
      </c>
      <c r="N1158" s="2">
        <v>17</v>
      </c>
      <c r="O1158" s="6">
        <f t="shared" si="317"/>
        <v>6</v>
      </c>
      <c r="P1158" s="2">
        <v>2</v>
      </c>
      <c r="Q1158" s="2">
        <v>1</v>
      </c>
      <c r="R1158" s="2">
        <v>1</v>
      </c>
      <c r="S1158" s="2">
        <v>2</v>
      </c>
      <c r="T1158" s="2">
        <v>0</v>
      </c>
      <c r="U1158" s="2">
        <f t="shared" si="319"/>
        <v>3</v>
      </c>
      <c r="V1158" s="2">
        <f t="shared" si="320"/>
        <v>1</v>
      </c>
      <c r="W1158" s="2">
        <f t="shared" si="321"/>
        <v>2</v>
      </c>
      <c r="Y1158" s="5"/>
      <c r="Z1158" s="6">
        <f t="shared" si="318"/>
        <v>15</v>
      </c>
      <c r="AA1158" s="2">
        <v>6</v>
      </c>
      <c r="AB1158" s="2">
        <v>5</v>
      </c>
      <c r="AC1158" s="2">
        <v>4</v>
      </c>
      <c r="AD1158" s="2">
        <v>0</v>
      </c>
      <c r="AE1158" s="2">
        <v>0</v>
      </c>
      <c r="AF1158" s="2">
        <f t="shared" si="322"/>
        <v>11</v>
      </c>
      <c r="AG1158" s="2">
        <f t="shared" si="323"/>
        <v>4</v>
      </c>
      <c r="AH1158" s="2">
        <f t="shared" si="324"/>
        <v>0</v>
      </c>
      <c r="AJ1158" s="5"/>
      <c r="AK1158" s="2">
        <f t="shared" si="332"/>
        <v>8</v>
      </c>
      <c r="AL1158" s="2">
        <v>3</v>
      </c>
      <c r="AM1158" s="2">
        <v>3</v>
      </c>
      <c r="AN1158" s="2">
        <v>2</v>
      </c>
      <c r="AO1158" s="2">
        <v>0</v>
      </c>
      <c r="AP1158" s="2">
        <v>0</v>
      </c>
      <c r="AQ1158" s="2">
        <f t="shared" si="325"/>
        <v>6</v>
      </c>
      <c r="AR1158" s="2">
        <f t="shared" si="326"/>
        <v>2</v>
      </c>
      <c r="AS1158" s="2">
        <f t="shared" si="327"/>
        <v>0</v>
      </c>
      <c r="AV1158" s="6">
        <f t="shared" si="328"/>
        <v>6</v>
      </c>
      <c r="AW1158" s="2">
        <v>4</v>
      </c>
      <c r="AX1158" s="2">
        <v>2</v>
      </c>
      <c r="AY1158" s="2">
        <v>0</v>
      </c>
      <c r="AZ1158" s="2">
        <v>0</v>
      </c>
      <c r="BA1158" s="2">
        <v>0</v>
      </c>
      <c r="BB1158" s="2">
        <f t="shared" si="329"/>
        <v>6</v>
      </c>
      <c r="BC1158" s="2">
        <f t="shared" si="330"/>
        <v>0</v>
      </c>
      <c r="BD1158" s="2">
        <f t="shared" si="331"/>
        <v>0</v>
      </c>
      <c r="BF1158" s="5"/>
    </row>
    <row r="1159" spans="7:58" x14ac:dyDescent="0.35">
      <c r="G1159" s="79" t="s">
        <v>3</v>
      </c>
      <c r="H1159" s="82" t="s">
        <v>108</v>
      </c>
      <c r="I1159" s="79" t="s">
        <v>122</v>
      </c>
      <c r="J1159" s="79" t="s">
        <v>122</v>
      </c>
      <c r="K1159" s="79" t="s">
        <v>122</v>
      </c>
      <c r="L1159" s="79" t="s">
        <v>122</v>
      </c>
      <c r="M1159" s="2" t="s">
        <v>67</v>
      </c>
      <c r="N1159" s="2">
        <v>18</v>
      </c>
      <c r="O1159" s="6">
        <f t="shared" si="317"/>
        <v>6</v>
      </c>
      <c r="P1159" s="2">
        <v>5</v>
      </c>
      <c r="Q1159" s="2">
        <v>1</v>
      </c>
      <c r="R1159" s="2">
        <v>0</v>
      </c>
      <c r="S1159" s="2">
        <v>0</v>
      </c>
      <c r="T1159" s="2">
        <v>0</v>
      </c>
      <c r="U1159" s="2">
        <f t="shared" si="319"/>
        <v>6</v>
      </c>
      <c r="V1159" s="2">
        <f t="shared" si="320"/>
        <v>0</v>
      </c>
      <c r="W1159" s="2">
        <f t="shared" si="321"/>
        <v>0</v>
      </c>
      <c r="Y1159" s="5"/>
      <c r="Z1159" s="6">
        <f t="shared" si="318"/>
        <v>15</v>
      </c>
      <c r="AA1159" s="2">
        <v>10</v>
      </c>
      <c r="AB1159" s="2">
        <v>2</v>
      </c>
      <c r="AC1159" s="2">
        <v>2</v>
      </c>
      <c r="AD1159" s="2">
        <v>0</v>
      </c>
      <c r="AE1159" s="2">
        <v>1</v>
      </c>
      <c r="AF1159" s="2">
        <f t="shared" si="322"/>
        <v>12</v>
      </c>
      <c r="AG1159" s="2">
        <f t="shared" si="323"/>
        <v>2</v>
      </c>
      <c r="AH1159" s="2">
        <f t="shared" si="324"/>
        <v>1</v>
      </c>
      <c r="AJ1159" s="5"/>
      <c r="AK1159" s="2">
        <f t="shared" si="332"/>
        <v>8</v>
      </c>
      <c r="AL1159" s="2">
        <v>2</v>
      </c>
      <c r="AM1159" s="2">
        <v>5</v>
      </c>
      <c r="AN1159" s="2">
        <v>1</v>
      </c>
      <c r="AO1159" s="2">
        <v>0</v>
      </c>
      <c r="AP1159" s="2">
        <v>0</v>
      </c>
      <c r="AQ1159" s="2">
        <f t="shared" si="325"/>
        <v>7</v>
      </c>
      <c r="AR1159" s="2">
        <f t="shared" si="326"/>
        <v>1</v>
      </c>
      <c r="AS1159" s="2">
        <f t="shared" si="327"/>
        <v>0</v>
      </c>
      <c r="AV1159" s="6">
        <f t="shared" si="328"/>
        <v>6</v>
      </c>
      <c r="AW1159" s="2">
        <v>3</v>
      </c>
      <c r="AX1159" s="2">
        <v>3</v>
      </c>
      <c r="AY1159" s="2">
        <v>0</v>
      </c>
      <c r="AZ1159" s="2">
        <v>0</v>
      </c>
      <c r="BA1159" s="2">
        <v>0</v>
      </c>
      <c r="BB1159" s="2">
        <f t="shared" si="329"/>
        <v>6</v>
      </c>
      <c r="BC1159" s="2">
        <f t="shared" si="330"/>
        <v>0</v>
      </c>
      <c r="BD1159" s="2">
        <f t="shared" si="331"/>
        <v>0</v>
      </c>
      <c r="BF1159" s="5"/>
    </row>
    <row r="1160" spans="7:58" x14ac:dyDescent="0.35">
      <c r="G1160" s="79" t="s">
        <v>3</v>
      </c>
      <c r="H1160" s="82" t="s">
        <v>108</v>
      </c>
      <c r="I1160" s="79" t="s">
        <v>122</v>
      </c>
      <c r="J1160" s="79" t="s">
        <v>122</v>
      </c>
      <c r="K1160" s="79" t="s">
        <v>122</v>
      </c>
      <c r="L1160" s="79" t="s">
        <v>122</v>
      </c>
      <c r="M1160" s="2" t="s">
        <v>76</v>
      </c>
      <c r="N1160" s="2">
        <v>19</v>
      </c>
      <c r="O1160" s="6">
        <f t="shared" si="317"/>
        <v>6</v>
      </c>
      <c r="P1160" s="2">
        <v>4</v>
      </c>
      <c r="Q1160" s="2">
        <v>1</v>
      </c>
      <c r="R1160" s="2">
        <v>1</v>
      </c>
      <c r="S1160" s="2">
        <v>0</v>
      </c>
      <c r="T1160" s="2">
        <v>0</v>
      </c>
      <c r="U1160" s="2">
        <f t="shared" si="319"/>
        <v>5</v>
      </c>
      <c r="V1160" s="2">
        <f t="shared" si="320"/>
        <v>1</v>
      </c>
      <c r="W1160" s="2">
        <f t="shared" si="321"/>
        <v>0</v>
      </c>
      <c r="Y1160" s="5"/>
      <c r="Z1160" s="6">
        <f t="shared" si="318"/>
        <v>15</v>
      </c>
      <c r="AA1160" s="2">
        <v>9</v>
      </c>
      <c r="AB1160" s="2">
        <v>6</v>
      </c>
      <c r="AC1160" s="2">
        <v>0</v>
      </c>
      <c r="AD1160" s="2">
        <v>0</v>
      </c>
      <c r="AE1160" s="2">
        <v>0</v>
      </c>
      <c r="AF1160" s="2">
        <f t="shared" si="322"/>
        <v>15</v>
      </c>
      <c r="AG1160" s="2">
        <f t="shared" si="323"/>
        <v>0</v>
      </c>
      <c r="AH1160" s="2">
        <f t="shared" si="324"/>
        <v>0</v>
      </c>
      <c r="AJ1160" s="5"/>
      <c r="AK1160" s="2">
        <f t="shared" si="332"/>
        <v>8</v>
      </c>
      <c r="AL1160" s="2">
        <v>3</v>
      </c>
      <c r="AM1160" s="2">
        <v>5</v>
      </c>
      <c r="AN1160" s="2">
        <v>0</v>
      </c>
      <c r="AO1160" s="2">
        <v>0</v>
      </c>
      <c r="AP1160" s="2">
        <v>0</v>
      </c>
      <c r="AQ1160" s="2">
        <f t="shared" si="325"/>
        <v>8</v>
      </c>
      <c r="AR1160" s="2">
        <f t="shared" si="326"/>
        <v>0</v>
      </c>
      <c r="AS1160" s="2">
        <f t="shared" si="327"/>
        <v>0</v>
      </c>
      <c r="AV1160" s="6">
        <f t="shared" si="328"/>
        <v>6</v>
      </c>
      <c r="AW1160" s="2">
        <v>5</v>
      </c>
      <c r="AX1160" s="2">
        <v>1</v>
      </c>
      <c r="AY1160" s="2">
        <v>0</v>
      </c>
      <c r="AZ1160" s="2">
        <v>0</v>
      </c>
      <c r="BA1160" s="2">
        <v>0</v>
      </c>
      <c r="BB1160" s="2">
        <f t="shared" si="329"/>
        <v>6</v>
      </c>
      <c r="BC1160" s="2">
        <f t="shared" si="330"/>
        <v>0</v>
      </c>
      <c r="BD1160" s="2">
        <f t="shared" si="331"/>
        <v>0</v>
      </c>
      <c r="BF1160" s="5"/>
    </row>
    <row r="1161" spans="7:58" x14ac:dyDescent="0.35">
      <c r="G1161" s="79" t="s">
        <v>3</v>
      </c>
      <c r="H1161" s="82" t="s">
        <v>108</v>
      </c>
      <c r="I1161" s="79" t="s">
        <v>122</v>
      </c>
      <c r="J1161" s="79" t="s">
        <v>122</v>
      </c>
      <c r="K1161" s="79" t="s">
        <v>122</v>
      </c>
      <c r="L1161" s="79" t="s">
        <v>122</v>
      </c>
      <c r="M1161" s="2" t="s">
        <v>76</v>
      </c>
      <c r="N1161" s="2">
        <v>20</v>
      </c>
      <c r="O1161" s="6">
        <f t="shared" si="317"/>
        <v>6</v>
      </c>
      <c r="P1161" s="2">
        <v>2</v>
      </c>
      <c r="Q1161" s="2">
        <v>2</v>
      </c>
      <c r="R1161" s="2">
        <v>0</v>
      </c>
      <c r="S1161" s="2">
        <v>2</v>
      </c>
      <c r="T1161" s="2">
        <v>0</v>
      </c>
      <c r="U1161" s="2">
        <f t="shared" si="319"/>
        <v>4</v>
      </c>
      <c r="V1161" s="2">
        <f t="shared" si="320"/>
        <v>0</v>
      </c>
      <c r="W1161" s="2">
        <f t="shared" si="321"/>
        <v>2</v>
      </c>
      <c r="Y1161" s="5"/>
      <c r="Z1161" s="6">
        <f t="shared" si="318"/>
        <v>15</v>
      </c>
      <c r="AA1161" s="2">
        <v>9</v>
      </c>
      <c r="AB1161" s="2">
        <v>4</v>
      </c>
      <c r="AC1161" s="2">
        <v>2</v>
      </c>
      <c r="AD1161" s="2">
        <v>0</v>
      </c>
      <c r="AE1161" s="2">
        <v>0</v>
      </c>
      <c r="AF1161" s="2">
        <f t="shared" si="322"/>
        <v>13</v>
      </c>
      <c r="AG1161" s="2">
        <f t="shared" si="323"/>
        <v>2</v>
      </c>
      <c r="AH1161" s="2">
        <f t="shared" si="324"/>
        <v>0</v>
      </c>
      <c r="AJ1161" s="5"/>
      <c r="AK1161" s="2">
        <f t="shared" si="332"/>
        <v>8</v>
      </c>
      <c r="AL1161" s="2">
        <v>2</v>
      </c>
      <c r="AM1161" s="2">
        <v>5</v>
      </c>
      <c r="AN1161" s="2">
        <v>1</v>
      </c>
      <c r="AO1161" s="2">
        <v>0</v>
      </c>
      <c r="AP1161" s="2">
        <v>0</v>
      </c>
      <c r="AQ1161" s="2">
        <f t="shared" si="325"/>
        <v>7</v>
      </c>
      <c r="AR1161" s="2">
        <f t="shared" si="326"/>
        <v>1</v>
      </c>
      <c r="AS1161" s="2">
        <f t="shared" si="327"/>
        <v>0</v>
      </c>
      <c r="AV1161" s="6">
        <f t="shared" si="328"/>
        <v>6</v>
      </c>
      <c r="AW1161" s="2">
        <v>4</v>
      </c>
      <c r="AX1161" s="2">
        <v>2</v>
      </c>
      <c r="AY1161" s="2">
        <v>0</v>
      </c>
      <c r="AZ1161" s="2">
        <v>0</v>
      </c>
      <c r="BA1161" s="2">
        <v>0</v>
      </c>
      <c r="BB1161" s="2">
        <f t="shared" si="329"/>
        <v>6</v>
      </c>
      <c r="BC1161" s="2">
        <f t="shared" si="330"/>
        <v>0</v>
      </c>
      <c r="BD1161" s="2">
        <f t="shared" si="331"/>
        <v>0</v>
      </c>
      <c r="BF1161" s="5"/>
    </row>
    <row r="1162" spans="7:58" x14ac:dyDescent="0.35">
      <c r="G1162" s="79" t="s">
        <v>3</v>
      </c>
      <c r="H1162" s="82" t="s">
        <v>108</v>
      </c>
      <c r="I1162" s="79" t="s">
        <v>122</v>
      </c>
      <c r="J1162" s="79" t="s">
        <v>122</v>
      </c>
      <c r="K1162" s="79" t="s">
        <v>122</v>
      </c>
      <c r="L1162" s="79" t="s">
        <v>122</v>
      </c>
      <c r="M1162" s="2" t="s">
        <v>76</v>
      </c>
      <c r="N1162" s="2">
        <v>21</v>
      </c>
      <c r="O1162" s="6">
        <f t="shared" si="317"/>
        <v>6</v>
      </c>
      <c r="P1162" s="2">
        <v>2</v>
      </c>
      <c r="Q1162" s="2">
        <v>1</v>
      </c>
      <c r="R1162" s="2">
        <v>2</v>
      </c>
      <c r="S1162" s="2">
        <v>1</v>
      </c>
      <c r="T1162" s="2">
        <v>0</v>
      </c>
      <c r="U1162" s="2">
        <f t="shared" si="319"/>
        <v>3</v>
      </c>
      <c r="V1162" s="2">
        <f t="shared" si="320"/>
        <v>2</v>
      </c>
      <c r="W1162" s="2">
        <f t="shared" si="321"/>
        <v>1</v>
      </c>
      <c r="Y1162" s="5"/>
      <c r="Z1162" s="6">
        <f t="shared" si="318"/>
        <v>15</v>
      </c>
      <c r="AA1162" s="2">
        <v>8</v>
      </c>
      <c r="AB1162" s="2">
        <v>3</v>
      </c>
      <c r="AC1162" s="2">
        <v>3</v>
      </c>
      <c r="AD1162" s="2">
        <v>1</v>
      </c>
      <c r="AE1162" s="2">
        <v>0</v>
      </c>
      <c r="AF1162" s="2">
        <f t="shared" si="322"/>
        <v>11</v>
      </c>
      <c r="AG1162" s="2">
        <f t="shared" si="323"/>
        <v>3</v>
      </c>
      <c r="AH1162" s="2">
        <f t="shared" si="324"/>
        <v>1</v>
      </c>
      <c r="AJ1162" s="5"/>
      <c r="AK1162" s="2">
        <f t="shared" si="332"/>
        <v>8</v>
      </c>
      <c r="AL1162" s="2">
        <v>2</v>
      </c>
      <c r="AM1162" s="2">
        <v>3</v>
      </c>
      <c r="AN1162" s="2">
        <v>3</v>
      </c>
      <c r="AO1162" s="2">
        <v>0</v>
      </c>
      <c r="AP1162" s="2">
        <v>0</v>
      </c>
      <c r="AQ1162" s="2">
        <f t="shared" si="325"/>
        <v>5</v>
      </c>
      <c r="AR1162" s="2">
        <f t="shared" si="326"/>
        <v>3</v>
      </c>
      <c r="AS1162" s="2">
        <f t="shared" si="327"/>
        <v>0</v>
      </c>
      <c r="AV1162" s="6">
        <f t="shared" si="328"/>
        <v>6</v>
      </c>
      <c r="AW1162" s="2">
        <v>4</v>
      </c>
      <c r="AX1162" s="2">
        <v>2</v>
      </c>
      <c r="AY1162" s="2">
        <v>0</v>
      </c>
      <c r="AZ1162" s="2">
        <v>0</v>
      </c>
      <c r="BA1162" s="2">
        <v>0</v>
      </c>
      <c r="BB1162" s="2">
        <f t="shared" si="329"/>
        <v>6</v>
      </c>
      <c r="BC1162" s="2">
        <f t="shared" si="330"/>
        <v>0</v>
      </c>
      <c r="BD1162" s="2">
        <f t="shared" si="331"/>
        <v>0</v>
      </c>
      <c r="BF1162" s="5"/>
    </row>
    <row r="1163" spans="7:58" x14ac:dyDescent="0.35">
      <c r="G1163" s="79" t="s">
        <v>3</v>
      </c>
      <c r="H1163" s="82" t="s">
        <v>108</v>
      </c>
      <c r="I1163" s="79" t="s">
        <v>122</v>
      </c>
      <c r="J1163" s="79" t="s">
        <v>122</v>
      </c>
      <c r="K1163" s="79" t="s">
        <v>122</v>
      </c>
      <c r="L1163" s="79" t="s">
        <v>122</v>
      </c>
      <c r="M1163" s="2" t="s">
        <v>76</v>
      </c>
      <c r="N1163" s="2">
        <v>22</v>
      </c>
      <c r="O1163" s="6">
        <f t="shared" si="317"/>
        <v>6</v>
      </c>
      <c r="P1163" s="2">
        <v>4</v>
      </c>
      <c r="Q1163" s="2">
        <v>2</v>
      </c>
      <c r="R1163" s="2">
        <v>0</v>
      </c>
      <c r="S1163" s="2">
        <v>0</v>
      </c>
      <c r="T1163" s="2">
        <v>0</v>
      </c>
      <c r="U1163" s="2">
        <f t="shared" si="319"/>
        <v>6</v>
      </c>
      <c r="V1163" s="2">
        <f t="shared" si="320"/>
        <v>0</v>
      </c>
      <c r="W1163" s="2">
        <f t="shared" si="321"/>
        <v>0</v>
      </c>
      <c r="Y1163" s="5"/>
      <c r="Z1163" s="6">
        <f t="shared" si="318"/>
        <v>15</v>
      </c>
      <c r="AA1163" s="2">
        <v>12</v>
      </c>
      <c r="AB1163" s="2">
        <v>2</v>
      </c>
      <c r="AC1163" s="2">
        <v>1</v>
      </c>
      <c r="AD1163" s="2">
        <v>0</v>
      </c>
      <c r="AE1163" s="2">
        <v>0</v>
      </c>
      <c r="AF1163" s="2">
        <f t="shared" si="322"/>
        <v>14</v>
      </c>
      <c r="AG1163" s="2">
        <f t="shared" si="323"/>
        <v>1</v>
      </c>
      <c r="AH1163" s="2">
        <f t="shared" si="324"/>
        <v>0</v>
      </c>
      <c r="AJ1163" s="5"/>
      <c r="AK1163" s="2">
        <f t="shared" si="332"/>
        <v>8</v>
      </c>
      <c r="AL1163" s="2">
        <v>4</v>
      </c>
      <c r="AM1163" s="2">
        <v>3</v>
      </c>
      <c r="AN1163" s="2">
        <v>1</v>
      </c>
      <c r="AO1163" s="2">
        <v>0</v>
      </c>
      <c r="AP1163" s="2">
        <v>0</v>
      </c>
      <c r="AQ1163" s="2">
        <f t="shared" si="325"/>
        <v>7</v>
      </c>
      <c r="AR1163" s="2">
        <f t="shared" si="326"/>
        <v>1</v>
      </c>
      <c r="AS1163" s="2">
        <f t="shared" si="327"/>
        <v>0</v>
      </c>
      <c r="AV1163" s="6">
        <f t="shared" si="328"/>
        <v>6</v>
      </c>
      <c r="AW1163" s="2">
        <v>4</v>
      </c>
      <c r="AX1163" s="2">
        <v>2</v>
      </c>
      <c r="AY1163" s="2">
        <v>0</v>
      </c>
      <c r="AZ1163" s="2">
        <v>0</v>
      </c>
      <c r="BA1163" s="2">
        <v>0</v>
      </c>
      <c r="BB1163" s="2">
        <f t="shared" si="329"/>
        <v>6</v>
      </c>
      <c r="BC1163" s="2">
        <f t="shared" si="330"/>
        <v>0</v>
      </c>
      <c r="BD1163" s="2">
        <f t="shared" si="331"/>
        <v>0</v>
      </c>
      <c r="BF1163" s="5"/>
    </row>
    <row r="1164" spans="7:58" x14ac:dyDescent="0.35">
      <c r="G1164" s="79" t="s">
        <v>3</v>
      </c>
      <c r="H1164" s="82" t="s">
        <v>108</v>
      </c>
      <c r="I1164" s="79" t="s">
        <v>122</v>
      </c>
      <c r="J1164" s="79" t="s">
        <v>122</v>
      </c>
      <c r="K1164" s="79" t="s">
        <v>122</v>
      </c>
      <c r="L1164" s="79" t="s">
        <v>122</v>
      </c>
      <c r="M1164" s="2" t="s">
        <v>76</v>
      </c>
      <c r="N1164" s="2">
        <v>23</v>
      </c>
      <c r="O1164" s="6">
        <f t="shared" si="317"/>
        <v>6</v>
      </c>
      <c r="P1164" s="2">
        <v>4</v>
      </c>
      <c r="Q1164" s="2">
        <v>0</v>
      </c>
      <c r="R1164" s="2">
        <v>2</v>
      </c>
      <c r="S1164" s="2">
        <v>0</v>
      </c>
      <c r="T1164" s="2">
        <v>0</v>
      </c>
      <c r="U1164" s="2">
        <f t="shared" si="319"/>
        <v>4</v>
      </c>
      <c r="V1164" s="2">
        <f t="shared" si="320"/>
        <v>2</v>
      </c>
      <c r="W1164" s="2">
        <f t="shared" si="321"/>
        <v>0</v>
      </c>
      <c r="Y1164" s="5"/>
      <c r="Z1164" s="6">
        <f t="shared" si="318"/>
        <v>15</v>
      </c>
      <c r="AA1164" s="2">
        <v>10</v>
      </c>
      <c r="AB1164" s="2">
        <v>4</v>
      </c>
      <c r="AC1164" s="2">
        <v>1</v>
      </c>
      <c r="AD1164" s="2">
        <v>0</v>
      </c>
      <c r="AE1164" s="2">
        <v>0</v>
      </c>
      <c r="AF1164" s="2">
        <f t="shared" si="322"/>
        <v>14</v>
      </c>
      <c r="AG1164" s="2">
        <f t="shared" si="323"/>
        <v>1</v>
      </c>
      <c r="AH1164" s="2">
        <f t="shared" si="324"/>
        <v>0</v>
      </c>
      <c r="AJ1164" s="5"/>
      <c r="AK1164" s="2">
        <f t="shared" si="332"/>
        <v>8</v>
      </c>
      <c r="AL1164" s="2">
        <v>4</v>
      </c>
      <c r="AM1164" s="2">
        <v>3</v>
      </c>
      <c r="AN1164" s="2">
        <v>1</v>
      </c>
      <c r="AO1164" s="2">
        <v>0</v>
      </c>
      <c r="AP1164" s="2">
        <v>0</v>
      </c>
      <c r="AQ1164" s="2">
        <f t="shared" si="325"/>
        <v>7</v>
      </c>
      <c r="AR1164" s="2">
        <f t="shared" si="326"/>
        <v>1</v>
      </c>
      <c r="AS1164" s="2">
        <f t="shared" si="327"/>
        <v>0</v>
      </c>
      <c r="AV1164" s="6">
        <f t="shared" si="328"/>
        <v>6</v>
      </c>
      <c r="AW1164" s="2">
        <v>4</v>
      </c>
      <c r="AX1164" s="2">
        <v>2</v>
      </c>
      <c r="AY1164" s="2">
        <v>0</v>
      </c>
      <c r="AZ1164" s="2">
        <v>0</v>
      </c>
      <c r="BA1164" s="2">
        <v>0</v>
      </c>
      <c r="BB1164" s="2">
        <f t="shared" si="329"/>
        <v>6</v>
      </c>
      <c r="BC1164" s="2">
        <f t="shared" si="330"/>
        <v>0</v>
      </c>
      <c r="BD1164" s="2">
        <f t="shared" si="331"/>
        <v>0</v>
      </c>
      <c r="BF1164" s="5"/>
    </row>
    <row r="1165" spans="7:58" x14ac:dyDescent="0.35">
      <c r="G1165" s="79" t="s">
        <v>3</v>
      </c>
      <c r="H1165" s="82" t="s">
        <v>108</v>
      </c>
      <c r="I1165" s="79" t="s">
        <v>122</v>
      </c>
      <c r="J1165" s="79" t="s">
        <v>122</v>
      </c>
      <c r="K1165" s="79" t="s">
        <v>122</v>
      </c>
      <c r="L1165" s="79" t="s">
        <v>122</v>
      </c>
      <c r="M1165" s="2" t="s">
        <v>76</v>
      </c>
      <c r="N1165" s="2">
        <v>24</v>
      </c>
      <c r="O1165" s="6">
        <f t="shared" si="317"/>
        <v>6</v>
      </c>
      <c r="P1165" s="2">
        <v>3</v>
      </c>
      <c r="Q1165" s="2">
        <v>0</v>
      </c>
      <c r="R1165" s="2">
        <v>3</v>
      </c>
      <c r="S1165" s="2">
        <v>0</v>
      </c>
      <c r="T1165" s="2">
        <v>0</v>
      </c>
      <c r="U1165" s="2">
        <f t="shared" si="319"/>
        <v>3</v>
      </c>
      <c r="V1165" s="2">
        <f t="shared" si="320"/>
        <v>3</v>
      </c>
      <c r="W1165" s="2">
        <f t="shared" si="321"/>
        <v>0</v>
      </c>
      <c r="Y1165" s="5"/>
      <c r="Z1165" s="6">
        <f t="shared" si="318"/>
        <v>15</v>
      </c>
      <c r="AA1165" s="2">
        <v>6</v>
      </c>
      <c r="AB1165" s="2">
        <v>4</v>
      </c>
      <c r="AC1165" s="2">
        <v>5</v>
      </c>
      <c r="AD1165" s="2">
        <v>0</v>
      </c>
      <c r="AE1165" s="2">
        <v>0</v>
      </c>
      <c r="AF1165" s="2">
        <f t="shared" si="322"/>
        <v>10</v>
      </c>
      <c r="AG1165" s="2">
        <f t="shared" si="323"/>
        <v>5</v>
      </c>
      <c r="AH1165" s="2">
        <f t="shared" si="324"/>
        <v>0</v>
      </c>
      <c r="AJ1165" s="5"/>
      <c r="AK1165" s="2">
        <f t="shared" si="332"/>
        <v>8</v>
      </c>
      <c r="AL1165" s="2">
        <v>3</v>
      </c>
      <c r="AM1165" s="2">
        <v>5</v>
      </c>
      <c r="AN1165" s="2">
        <v>0</v>
      </c>
      <c r="AO1165" s="2">
        <v>0</v>
      </c>
      <c r="AP1165" s="2">
        <v>0</v>
      </c>
      <c r="AQ1165" s="2">
        <f t="shared" si="325"/>
        <v>8</v>
      </c>
      <c r="AR1165" s="2">
        <f t="shared" si="326"/>
        <v>0</v>
      </c>
      <c r="AS1165" s="2">
        <f t="shared" si="327"/>
        <v>0</v>
      </c>
      <c r="AV1165" s="6">
        <f t="shared" si="328"/>
        <v>6</v>
      </c>
      <c r="AW1165" s="2">
        <v>4</v>
      </c>
      <c r="AX1165" s="2">
        <v>2</v>
      </c>
      <c r="AY1165" s="2">
        <v>0</v>
      </c>
      <c r="AZ1165" s="2">
        <v>0</v>
      </c>
      <c r="BA1165" s="2">
        <v>0</v>
      </c>
      <c r="BB1165" s="2">
        <f t="shared" si="329"/>
        <v>6</v>
      </c>
      <c r="BC1165" s="2">
        <f t="shared" si="330"/>
        <v>0</v>
      </c>
      <c r="BD1165" s="2">
        <f t="shared" si="331"/>
        <v>0</v>
      </c>
      <c r="BF1165" s="5"/>
    </row>
    <row r="1166" spans="7:58" x14ac:dyDescent="0.35">
      <c r="G1166" s="79" t="s">
        <v>3</v>
      </c>
      <c r="H1166" s="82" t="s">
        <v>108</v>
      </c>
      <c r="I1166" s="79" t="s">
        <v>122</v>
      </c>
      <c r="J1166" s="79" t="s">
        <v>122</v>
      </c>
      <c r="K1166" s="79" t="s">
        <v>122</v>
      </c>
      <c r="L1166" s="79" t="s">
        <v>122</v>
      </c>
      <c r="M1166" s="2" t="s">
        <v>76</v>
      </c>
      <c r="N1166" s="2">
        <v>25</v>
      </c>
      <c r="O1166" s="6">
        <f t="shared" si="317"/>
        <v>6</v>
      </c>
      <c r="P1166" s="2">
        <v>3</v>
      </c>
      <c r="Q1166" s="2">
        <v>2</v>
      </c>
      <c r="R1166" s="2">
        <v>1</v>
      </c>
      <c r="S1166" s="2">
        <v>0</v>
      </c>
      <c r="T1166" s="2">
        <v>0</v>
      </c>
      <c r="U1166" s="2">
        <f t="shared" si="319"/>
        <v>5</v>
      </c>
      <c r="V1166" s="2">
        <f t="shared" si="320"/>
        <v>1</v>
      </c>
      <c r="W1166" s="2">
        <f t="shared" si="321"/>
        <v>0</v>
      </c>
      <c r="Y1166" s="5"/>
      <c r="Z1166" s="6">
        <f t="shared" si="318"/>
        <v>15</v>
      </c>
      <c r="AA1166" s="2">
        <v>8</v>
      </c>
      <c r="AB1166" s="2">
        <v>5</v>
      </c>
      <c r="AC1166" s="2">
        <v>2</v>
      </c>
      <c r="AD1166" s="2">
        <v>0</v>
      </c>
      <c r="AE1166" s="2">
        <v>0</v>
      </c>
      <c r="AF1166" s="2">
        <f t="shared" si="322"/>
        <v>13</v>
      </c>
      <c r="AG1166" s="2">
        <f t="shared" si="323"/>
        <v>2</v>
      </c>
      <c r="AH1166" s="2">
        <f t="shared" si="324"/>
        <v>0</v>
      </c>
      <c r="AJ1166" s="5"/>
      <c r="AK1166" s="2">
        <f t="shared" si="332"/>
        <v>8</v>
      </c>
      <c r="AL1166" s="2">
        <v>4</v>
      </c>
      <c r="AM1166" s="2">
        <v>3</v>
      </c>
      <c r="AN1166" s="2">
        <v>1</v>
      </c>
      <c r="AO1166" s="2">
        <v>0</v>
      </c>
      <c r="AP1166" s="2">
        <v>0</v>
      </c>
      <c r="AQ1166" s="2">
        <f t="shared" si="325"/>
        <v>7</v>
      </c>
      <c r="AR1166" s="2">
        <f t="shared" si="326"/>
        <v>1</v>
      </c>
      <c r="AS1166" s="2">
        <f t="shared" si="327"/>
        <v>0</v>
      </c>
      <c r="AV1166" s="6">
        <f t="shared" si="328"/>
        <v>6</v>
      </c>
      <c r="AW1166" s="2">
        <v>4</v>
      </c>
      <c r="AX1166" s="2">
        <v>2</v>
      </c>
      <c r="AY1166" s="2">
        <v>0</v>
      </c>
      <c r="AZ1166" s="2">
        <v>0</v>
      </c>
      <c r="BA1166" s="2">
        <v>0</v>
      </c>
      <c r="BB1166" s="2">
        <f t="shared" si="329"/>
        <v>6</v>
      </c>
      <c r="BC1166" s="2">
        <f t="shared" si="330"/>
        <v>0</v>
      </c>
      <c r="BD1166" s="2">
        <f t="shared" si="331"/>
        <v>0</v>
      </c>
      <c r="BF1166" s="5"/>
    </row>
    <row r="1167" spans="7:58" x14ac:dyDescent="0.35">
      <c r="G1167" s="79" t="s">
        <v>3</v>
      </c>
      <c r="H1167" s="82" t="s">
        <v>108</v>
      </c>
      <c r="I1167" s="79" t="s">
        <v>122</v>
      </c>
      <c r="J1167" s="79" t="s">
        <v>122</v>
      </c>
      <c r="K1167" s="79" t="s">
        <v>122</v>
      </c>
      <c r="L1167" s="79" t="s">
        <v>122</v>
      </c>
      <c r="M1167" s="2" t="s">
        <v>76</v>
      </c>
      <c r="N1167" s="2">
        <v>26</v>
      </c>
      <c r="O1167" s="6">
        <f t="shared" si="317"/>
        <v>6</v>
      </c>
      <c r="P1167" s="2">
        <v>3</v>
      </c>
      <c r="Q1167" s="2">
        <v>1</v>
      </c>
      <c r="R1167" s="2">
        <v>2</v>
      </c>
      <c r="S1167" s="2">
        <v>0</v>
      </c>
      <c r="T1167" s="2">
        <v>0</v>
      </c>
      <c r="U1167" s="2">
        <f t="shared" si="319"/>
        <v>4</v>
      </c>
      <c r="V1167" s="2">
        <f t="shared" si="320"/>
        <v>2</v>
      </c>
      <c r="W1167" s="2">
        <f t="shared" si="321"/>
        <v>0</v>
      </c>
      <c r="Y1167" s="5"/>
      <c r="Z1167" s="6">
        <f t="shared" si="318"/>
        <v>15</v>
      </c>
      <c r="AA1167" s="2">
        <v>7</v>
      </c>
      <c r="AB1167" s="2">
        <v>5</v>
      </c>
      <c r="AC1167" s="2">
        <v>2</v>
      </c>
      <c r="AD1167" s="2">
        <v>1</v>
      </c>
      <c r="AE1167" s="2">
        <v>0</v>
      </c>
      <c r="AF1167" s="2">
        <f t="shared" si="322"/>
        <v>12</v>
      </c>
      <c r="AG1167" s="2">
        <f t="shared" si="323"/>
        <v>2</v>
      </c>
      <c r="AH1167" s="2">
        <f t="shared" si="324"/>
        <v>1</v>
      </c>
      <c r="AJ1167" s="5"/>
      <c r="AK1167" s="2">
        <f t="shared" si="332"/>
        <v>8</v>
      </c>
      <c r="AL1167" s="2">
        <v>3</v>
      </c>
      <c r="AM1167" s="2">
        <v>4</v>
      </c>
      <c r="AN1167" s="2">
        <v>1</v>
      </c>
      <c r="AO1167" s="2">
        <v>0</v>
      </c>
      <c r="AP1167" s="2">
        <v>0</v>
      </c>
      <c r="AQ1167" s="2">
        <f t="shared" si="325"/>
        <v>7</v>
      </c>
      <c r="AR1167" s="2">
        <f t="shared" si="326"/>
        <v>1</v>
      </c>
      <c r="AS1167" s="2">
        <f t="shared" si="327"/>
        <v>0</v>
      </c>
      <c r="AV1167" s="6">
        <f t="shared" si="328"/>
        <v>6</v>
      </c>
      <c r="AW1167" s="2">
        <v>4</v>
      </c>
      <c r="AX1167" s="2">
        <v>2</v>
      </c>
      <c r="AY1167" s="2">
        <v>0</v>
      </c>
      <c r="AZ1167" s="2">
        <v>0</v>
      </c>
      <c r="BA1167" s="2">
        <v>0</v>
      </c>
      <c r="BB1167" s="2">
        <f t="shared" si="329"/>
        <v>6</v>
      </c>
      <c r="BC1167" s="2">
        <f t="shared" si="330"/>
        <v>0</v>
      </c>
      <c r="BD1167" s="2">
        <f t="shared" si="331"/>
        <v>0</v>
      </c>
      <c r="BF1167" s="5"/>
    </row>
    <row r="1168" spans="7:58" x14ac:dyDescent="0.35">
      <c r="G1168" s="79" t="s">
        <v>3</v>
      </c>
      <c r="H1168" s="82" t="s">
        <v>108</v>
      </c>
      <c r="I1168" s="79" t="s">
        <v>122</v>
      </c>
      <c r="J1168" s="79" t="s">
        <v>122</v>
      </c>
      <c r="K1168" s="79" t="s">
        <v>122</v>
      </c>
      <c r="L1168" s="79" t="s">
        <v>122</v>
      </c>
      <c r="M1168" s="2" t="s">
        <v>76</v>
      </c>
      <c r="N1168" s="2">
        <v>27</v>
      </c>
      <c r="O1168" s="6">
        <f t="shared" si="317"/>
        <v>6</v>
      </c>
      <c r="P1168" s="2">
        <v>3</v>
      </c>
      <c r="Q1168" s="2">
        <v>0</v>
      </c>
      <c r="R1168" s="2">
        <v>3</v>
      </c>
      <c r="S1168" s="2">
        <v>0</v>
      </c>
      <c r="T1168" s="2">
        <v>0</v>
      </c>
      <c r="U1168" s="2">
        <f t="shared" si="319"/>
        <v>3</v>
      </c>
      <c r="V1168" s="2">
        <f t="shared" si="320"/>
        <v>3</v>
      </c>
      <c r="W1168" s="2">
        <f t="shared" si="321"/>
        <v>0</v>
      </c>
      <c r="Y1168" s="5"/>
      <c r="Z1168" s="6">
        <f t="shared" si="318"/>
        <v>15</v>
      </c>
      <c r="AA1168" s="2">
        <v>5</v>
      </c>
      <c r="AB1168" s="2">
        <v>7</v>
      </c>
      <c r="AC1168" s="2">
        <v>3</v>
      </c>
      <c r="AD1168" s="2">
        <v>0</v>
      </c>
      <c r="AE1168" s="2">
        <v>0</v>
      </c>
      <c r="AF1168" s="2">
        <f t="shared" si="322"/>
        <v>12</v>
      </c>
      <c r="AG1168" s="2">
        <f t="shared" si="323"/>
        <v>3</v>
      </c>
      <c r="AH1168" s="2">
        <f t="shared" si="324"/>
        <v>0</v>
      </c>
      <c r="AJ1168" s="5"/>
      <c r="AK1168" s="2">
        <f t="shared" si="332"/>
        <v>8</v>
      </c>
      <c r="AL1168" s="2">
        <v>3</v>
      </c>
      <c r="AM1168" s="2">
        <v>4</v>
      </c>
      <c r="AN1168" s="2">
        <v>1</v>
      </c>
      <c r="AO1168" s="2">
        <v>0</v>
      </c>
      <c r="AP1168" s="2">
        <v>0</v>
      </c>
      <c r="AQ1168" s="2">
        <f t="shared" si="325"/>
        <v>7</v>
      </c>
      <c r="AR1168" s="2">
        <f t="shared" si="326"/>
        <v>1</v>
      </c>
      <c r="AS1168" s="2">
        <f t="shared" si="327"/>
        <v>0</v>
      </c>
      <c r="AV1168" s="6">
        <f t="shared" si="328"/>
        <v>6</v>
      </c>
      <c r="AW1168" s="2">
        <v>5</v>
      </c>
      <c r="AX1168" s="2">
        <v>1</v>
      </c>
      <c r="AY1168" s="2">
        <v>0</v>
      </c>
      <c r="AZ1168" s="2">
        <v>0</v>
      </c>
      <c r="BA1168" s="2">
        <v>0</v>
      </c>
      <c r="BB1168" s="2">
        <f t="shared" si="329"/>
        <v>6</v>
      </c>
      <c r="BC1168" s="2">
        <f t="shared" si="330"/>
        <v>0</v>
      </c>
      <c r="BD1168" s="2">
        <f t="shared" si="331"/>
        <v>0</v>
      </c>
      <c r="BF1168" s="5"/>
    </row>
    <row r="1169" spans="7:58" x14ac:dyDescent="0.35">
      <c r="G1169" s="79" t="s">
        <v>3</v>
      </c>
      <c r="H1169" s="82" t="s">
        <v>108</v>
      </c>
      <c r="I1169" s="79" t="s">
        <v>122</v>
      </c>
      <c r="J1169" s="79" t="s">
        <v>122</v>
      </c>
      <c r="K1169" s="79" t="s">
        <v>122</v>
      </c>
      <c r="L1169" s="79" t="s">
        <v>122</v>
      </c>
      <c r="M1169" s="2" t="s">
        <v>76</v>
      </c>
      <c r="N1169" s="2">
        <v>28</v>
      </c>
      <c r="O1169" s="6">
        <f t="shared" si="317"/>
        <v>6</v>
      </c>
      <c r="P1169" s="2">
        <v>4</v>
      </c>
      <c r="Q1169" s="2">
        <v>0</v>
      </c>
      <c r="R1169" s="2">
        <v>2</v>
      </c>
      <c r="S1169" s="2">
        <v>0</v>
      </c>
      <c r="T1169" s="2">
        <v>0</v>
      </c>
      <c r="U1169" s="2">
        <f t="shared" si="319"/>
        <v>4</v>
      </c>
      <c r="V1169" s="2">
        <f t="shared" si="320"/>
        <v>2</v>
      </c>
      <c r="W1169" s="2">
        <f t="shared" si="321"/>
        <v>0</v>
      </c>
      <c r="Y1169" s="5"/>
      <c r="Z1169" s="6">
        <f t="shared" si="318"/>
        <v>15</v>
      </c>
      <c r="AA1169" s="2">
        <v>11</v>
      </c>
      <c r="AB1169" s="2">
        <v>4</v>
      </c>
      <c r="AC1169" s="2">
        <v>0</v>
      </c>
      <c r="AD1169" s="2">
        <v>0</v>
      </c>
      <c r="AE1169" s="2">
        <v>0</v>
      </c>
      <c r="AF1169" s="2">
        <f t="shared" si="322"/>
        <v>15</v>
      </c>
      <c r="AG1169" s="2">
        <f t="shared" si="323"/>
        <v>0</v>
      </c>
      <c r="AH1169" s="2">
        <f t="shared" si="324"/>
        <v>0</v>
      </c>
      <c r="AJ1169" s="5"/>
      <c r="AK1169" s="2">
        <f t="shared" si="332"/>
        <v>8</v>
      </c>
      <c r="AL1169" s="2">
        <v>5</v>
      </c>
      <c r="AM1169" s="2">
        <v>3</v>
      </c>
      <c r="AN1169" s="2">
        <v>0</v>
      </c>
      <c r="AO1169" s="2">
        <v>0</v>
      </c>
      <c r="AP1169" s="2">
        <v>0</v>
      </c>
      <c r="AQ1169" s="2">
        <f t="shared" si="325"/>
        <v>8</v>
      </c>
      <c r="AR1169" s="2">
        <f t="shared" si="326"/>
        <v>0</v>
      </c>
      <c r="AS1169" s="2">
        <f t="shared" si="327"/>
        <v>0</v>
      </c>
      <c r="AV1169" s="6">
        <f t="shared" si="328"/>
        <v>6</v>
      </c>
      <c r="AW1169" s="2">
        <v>5</v>
      </c>
      <c r="AX1169" s="2">
        <v>1</v>
      </c>
      <c r="AY1169" s="2">
        <v>0</v>
      </c>
      <c r="AZ1169" s="2">
        <v>0</v>
      </c>
      <c r="BA1169" s="2">
        <v>0</v>
      </c>
      <c r="BB1169" s="2">
        <f t="shared" si="329"/>
        <v>6</v>
      </c>
      <c r="BC1169" s="2">
        <f t="shared" si="330"/>
        <v>0</v>
      </c>
      <c r="BD1169" s="2">
        <f t="shared" si="331"/>
        <v>0</v>
      </c>
      <c r="BF1169" s="5"/>
    </row>
    <row r="1170" spans="7:58" x14ac:dyDescent="0.35">
      <c r="G1170" s="79" t="s">
        <v>3</v>
      </c>
      <c r="H1170" s="82" t="s">
        <v>108</v>
      </c>
      <c r="I1170" s="79" t="s">
        <v>122</v>
      </c>
      <c r="J1170" s="79" t="s">
        <v>122</v>
      </c>
      <c r="K1170" s="79" t="s">
        <v>122</v>
      </c>
      <c r="L1170" s="79" t="s">
        <v>122</v>
      </c>
      <c r="M1170" s="2" t="s">
        <v>76</v>
      </c>
      <c r="N1170" s="2">
        <v>29</v>
      </c>
      <c r="O1170" s="6">
        <f t="shared" si="317"/>
        <v>6</v>
      </c>
      <c r="P1170" s="2">
        <v>3</v>
      </c>
      <c r="Q1170" s="2">
        <v>2</v>
      </c>
      <c r="R1170" s="2">
        <v>1</v>
      </c>
      <c r="S1170" s="2">
        <v>0</v>
      </c>
      <c r="T1170" s="2">
        <v>0</v>
      </c>
      <c r="U1170" s="2">
        <f t="shared" si="319"/>
        <v>5</v>
      </c>
      <c r="V1170" s="2">
        <f t="shared" si="320"/>
        <v>1</v>
      </c>
      <c r="W1170" s="2">
        <f t="shared" si="321"/>
        <v>0</v>
      </c>
      <c r="Y1170" s="5"/>
      <c r="Z1170" s="6">
        <f t="shared" si="318"/>
        <v>15</v>
      </c>
      <c r="AA1170" s="2">
        <v>6</v>
      </c>
      <c r="AB1170" s="2">
        <v>6</v>
      </c>
      <c r="AC1170" s="2">
        <v>3</v>
      </c>
      <c r="AD1170" s="2">
        <v>0</v>
      </c>
      <c r="AE1170" s="2">
        <v>0</v>
      </c>
      <c r="AF1170" s="2">
        <f t="shared" si="322"/>
        <v>12</v>
      </c>
      <c r="AG1170" s="2">
        <f t="shared" si="323"/>
        <v>3</v>
      </c>
      <c r="AH1170" s="2">
        <f t="shared" si="324"/>
        <v>0</v>
      </c>
      <c r="AJ1170" s="5"/>
      <c r="AK1170" s="2">
        <f t="shared" si="332"/>
        <v>8</v>
      </c>
      <c r="AL1170" s="2">
        <v>4</v>
      </c>
      <c r="AM1170" s="2">
        <v>4</v>
      </c>
      <c r="AN1170" s="2">
        <v>0</v>
      </c>
      <c r="AO1170" s="2">
        <v>0</v>
      </c>
      <c r="AP1170" s="2">
        <v>0</v>
      </c>
      <c r="AQ1170" s="2">
        <f t="shared" si="325"/>
        <v>8</v>
      </c>
      <c r="AR1170" s="2">
        <f t="shared" si="326"/>
        <v>0</v>
      </c>
      <c r="AS1170" s="2">
        <f t="shared" si="327"/>
        <v>0</v>
      </c>
      <c r="AV1170" s="6">
        <f t="shared" si="328"/>
        <v>6</v>
      </c>
      <c r="AW1170" s="2">
        <v>5</v>
      </c>
      <c r="AX1170" s="2">
        <v>1</v>
      </c>
      <c r="AY1170" s="2">
        <v>0</v>
      </c>
      <c r="AZ1170" s="2">
        <v>0</v>
      </c>
      <c r="BA1170" s="2">
        <v>0</v>
      </c>
      <c r="BB1170" s="2">
        <f t="shared" si="329"/>
        <v>6</v>
      </c>
      <c r="BC1170" s="2">
        <f t="shared" si="330"/>
        <v>0</v>
      </c>
      <c r="BD1170" s="2">
        <f t="shared" si="331"/>
        <v>0</v>
      </c>
      <c r="BF1170" s="5"/>
    </row>
    <row r="1171" spans="7:58" x14ac:dyDescent="0.35">
      <c r="G1171" s="79" t="s">
        <v>3</v>
      </c>
      <c r="H1171" s="83" t="s">
        <v>108</v>
      </c>
      <c r="I1171" s="79" t="s">
        <v>122</v>
      </c>
      <c r="J1171" s="79" t="s">
        <v>122</v>
      </c>
      <c r="K1171" s="79" t="s">
        <v>122</v>
      </c>
      <c r="L1171" s="79" t="s">
        <v>122</v>
      </c>
      <c r="M1171" s="2" t="s">
        <v>76</v>
      </c>
      <c r="N1171" s="2">
        <v>30</v>
      </c>
      <c r="O1171" s="6">
        <f t="shared" si="317"/>
        <v>6</v>
      </c>
      <c r="P1171" s="2">
        <v>4</v>
      </c>
      <c r="Q1171" s="2">
        <v>1</v>
      </c>
      <c r="R1171" s="2">
        <v>1</v>
      </c>
      <c r="S1171" s="2">
        <v>0</v>
      </c>
      <c r="T1171" s="2">
        <v>0</v>
      </c>
      <c r="U1171" s="2">
        <f t="shared" si="319"/>
        <v>5</v>
      </c>
      <c r="V1171" s="2">
        <f t="shared" si="320"/>
        <v>1</v>
      </c>
      <c r="W1171" s="2">
        <f t="shared" si="321"/>
        <v>0</v>
      </c>
      <c r="Y1171" s="5"/>
      <c r="Z1171" s="6">
        <f t="shared" si="318"/>
        <v>15</v>
      </c>
      <c r="AA1171" s="2">
        <v>9</v>
      </c>
      <c r="AB1171" s="2">
        <v>5</v>
      </c>
      <c r="AC1171" s="2">
        <v>1</v>
      </c>
      <c r="AD1171" s="2">
        <v>0</v>
      </c>
      <c r="AE1171" s="2">
        <v>0</v>
      </c>
      <c r="AF1171" s="2">
        <f t="shared" si="322"/>
        <v>14</v>
      </c>
      <c r="AG1171" s="2">
        <f t="shared" si="323"/>
        <v>1</v>
      </c>
      <c r="AH1171" s="2">
        <f t="shared" si="324"/>
        <v>0</v>
      </c>
      <c r="AJ1171" s="5"/>
      <c r="AK1171" s="2">
        <f t="shared" si="332"/>
        <v>8</v>
      </c>
      <c r="AL1171" s="2">
        <v>4</v>
      </c>
      <c r="AM1171" s="2">
        <v>4</v>
      </c>
      <c r="AN1171" s="2">
        <v>0</v>
      </c>
      <c r="AO1171" s="2">
        <v>0</v>
      </c>
      <c r="AP1171" s="2">
        <v>0</v>
      </c>
      <c r="AQ1171" s="2">
        <f t="shared" si="325"/>
        <v>8</v>
      </c>
      <c r="AR1171" s="2">
        <f t="shared" si="326"/>
        <v>0</v>
      </c>
      <c r="AS1171" s="2">
        <f t="shared" si="327"/>
        <v>0</v>
      </c>
      <c r="AV1171" s="6">
        <f t="shared" si="328"/>
        <v>6</v>
      </c>
      <c r="AW1171" s="2">
        <v>5</v>
      </c>
      <c r="AX1171" s="2">
        <v>1</v>
      </c>
      <c r="AY1171" s="2">
        <v>0</v>
      </c>
      <c r="AZ1171" s="2">
        <v>0</v>
      </c>
      <c r="BA1171" s="2">
        <v>0</v>
      </c>
      <c r="BB1171" s="2">
        <f t="shared" si="329"/>
        <v>6</v>
      </c>
      <c r="BC1171" s="2">
        <f t="shared" si="330"/>
        <v>0</v>
      </c>
      <c r="BD1171" s="2">
        <f t="shared" si="331"/>
        <v>0</v>
      </c>
      <c r="BF1171" s="5"/>
    </row>
    <row r="1172" spans="7:58" x14ac:dyDescent="0.35">
      <c r="G1172" s="79" t="s">
        <v>3</v>
      </c>
      <c r="H1172" s="81" t="s">
        <v>112</v>
      </c>
      <c r="I1172" s="79" t="s">
        <v>112</v>
      </c>
      <c r="J1172" s="79" t="s">
        <v>112</v>
      </c>
      <c r="K1172" s="79" t="s">
        <v>112</v>
      </c>
      <c r="L1172" s="79" t="s">
        <v>112</v>
      </c>
      <c r="M1172" s="2" t="s">
        <v>3</v>
      </c>
      <c r="N1172" s="2">
        <v>1</v>
      </c>
      <c r="O1172" s="6"/>
      <c r="Y1172" s="5"/>
      <c r="Z1172" s="6"/>
      <c r="AJ1172" s="5"/>
      <c r="AV1172" s="6">
        <f t="shared" si="328"/>
        <v>0</v>
      </c>
      <c r="AW1172" s="2">
        <v>0</v>
      </c>
      <c r="AX1172" s="2">
        <v>0</v>
      </c>
      <c r="AY1172" s="2">
        <v>0</v>
      </c>
      <c r="AZ1172" s="2">
        <v>0</v>
      </c>
      <c r="BA1172" s="2">
        <v>0</v>
      </c>
      <c r="BB1172" s="2">
        <f t="shared" si="329"/>
        <v>0</v>
      </c>
      <c r="BC1172" s="2">
        <f t="shared" si="330"/>
        <v>0</v>
      </c>
      <c r="BD1172" s="2">
        <f t="shared" si="331"/>
        <v>0</v>
      </c>
      <c r="BE1172" s="2">
        <f>ROUND(SUM(AV1172:AV1201)/30,0)</f>
        <v>0</v>
      </c>
      <c r="BF1172" s="5">
        <v>0</v>
      </c>
    </row>
    <row r="1173" spans="7:58" x14ac:dyDescent="0.35">
      <c r="G1173" s="79" t="s">
        <v>3</v>
      </c>
      <c r="H1173" s="82" t="s">
        <v>112</v>
      </c>
      <c r="I1173" s="79" t="s">
        <v>112</v>
      </c>
      <c r="J1173" s="79" t="s">
        <v>112</v>
      </c>
      <c r="K1173" s="79" t="s">
        <v>112</v>
      </c>
      <c r="L1173" s="79" t="s">
        <v>112</v>
      </c>
      <c r="M1173" s="2" t="s">
        <v>3</v>
      </c>
      <c r="N1173" s="2">
        <v>2</v>
      </c>
      <c r="O1173" s="6"/>
      <c r="Y1173" s="5"/>
      <c r="Z1173" s="6"/>
      <c r="AJ1173" s="5"/>
      <c r="AV1173" s="6">
        <f t="shared" si="328"/>
        <v>0</v>
      </c>
      <c r="AW1173" s="2">
        <v>0</v>
      </c>
      <c r="AX1173" s="2">
        <v>0</v>
      </c>
      <c r="AY1173" s="2">
        <v>0</v>
      </c>
      <c r="AZ1173" s="2">
        <v>0</v>
      </c>
      <c r="BA1173" s="2">
        <v>0</v>
      </c>
      <c r="BB1173" s="2">
        <f t="shared" si="329"/>
        <v>0</v>
      </c>
      <c r="BC1173" s="2">
        <f t="shared" si="330"/>
        <v>0</v>
      </c>
      <c r="BD1173" s="2">
        <f t="shared" si="331"/>
        <v>0</v>
      </c>
      <c r="BF1173" s="5"/>
    </row>
    <row r="1174" spans="7:58" x14ac:dyDescent="0.35">
      <c r="G1174" s="79" t="s">
        <v>3</v>
      </c>
      <c r="H1174" s="82" t="s">
        <v>112</v>
      </c>
      <c r="I1174" s="79" t="s">
        <v>112</v>
      </c>
      <c r="J1174" s="79" t="s">
        <v>112</v>
      </c>
      <c r="K1174" s="79" t="s">
        <v>112</v>
      </c>
      <c r="L1174" s="79" t="s">
        <v>112</v>
      </c>
      <c r="M1174" s="2" t="s">
        <v>3</v>
      </c>
      <c r="N1174" s="2">
        <v>3</v>
      </c>
      <c r="O1174" s="6"/>
      <c r="Y1174" s="5"/>
      <c r="Z1174" s="6"/>
      <c r="AJ1174" s="5"/>
      <c r="AV1174" s="6">
        <f t="shared" si="328"/>
        <v>0</v>
      </c>
      <c r="AW1174" s="2">
        <v>0</v>
      </c>
      <c r="AX1174" s="2">
        <v>0</v>
      </c>
      <c r="AY1174" s="2">
        <v>0</v>
      </c>
      <c r="AZ1174" s="2">
        <v>0</v>
      </c>
      <c r="BA1174" s="2">
        <v>0</v>
      </c>
      <c r="BB1174" s="2">
        <f t="shared" si="329"/>
        <v>0</v>
      </c>
      <c r="BC1174" s="2">
        <f t="shared" si="330"/>
        <v>0</v>
      </c>
      <c r="BD1174" s="2">
        <f t="shared" si="331"/>
        <v>0</v>
      </c>
      <c r="BF1174" s="5"/>
    </row>
    <row r="1175" spans="7:58" x14ac:dyDescent="0.35">
      <c r="G1175" s="79" t="s">
        <v>3</v>
      </c>
      <c r="H1175" s="82" t="s">
        <v>112</v>
      </c>
      <c r="I1175" s="79" t="s">
        <v>112</v>
      </c>
      <c r="J1175" s="79" t="s">
        <v>112</v>
      </c>
      <c r="K1175" s="79" t="s">
        <v>112</v>
      </c>
      <c r="L1175" s="79" t="s">
        <v>112</v>
      </c>
      <c r="M1175" s="2" t="s">
        <v>3</v>
      </c>
      <c r="N1175" s="2">
        <v>4</v>
      </c>
      <c r="O1175" s="6"/>
      <c r="Y1175" s="5"/>
      <c r="Z1175" s="6"/>
      <c r="AJ1175" s="5"/>
      <c r="AV1175" s="6">
        <f t="shared" si="328"/>
        <v>0</v>
      </c>
      <c r="AW1175" s="2">
        <v>0</v>
      </c>
      <c r="AX1175" s="2">
        <v>0</v>
      </c>
      <c r="AY1175" s="2">
        <v>0</v>
      </c>
      <c r="AZ1175" s="2">
        <v>0</v>
      </c>
      <c r="BA1175" s="2">
        <v>0</v>
      </c>
      <c r="BB1175" s="2">
        <f t="shared" si="329"/>
        <v>0</v>
      </c>
      <c r="BC1175" s="2">
        <f t="shared" si="330"/>
        <v>0</v>
      </c>
      <c r="BD1175" s="2">
        <f t="shared" si="331"/>
        <v>0</v>
      </c>
      <c r="BF1175" s="5"/>
    </row>
    <row r="1176" spans="7:58" x14ac:dyDescent="0.35">
      <c r="G1176" s="79" t="s">
        <v>3</v>
      </c>
      <c r="H1176" s="82" t="s">
        <v>112</v>
      </c>
      <c r="I1176" s="79" t="s">
        <v>112</v>
      </c>
      <c r="J1176" s="79" t="s">
        <v>112</v>
      </c>
      <c r="K1176" s="79" t="s">
        <v>112</v>
      </c>
      <c r="L1176" s="79" t="s">
        <v>112</v>
      </c>
      <c r="M1176" s="2" t="s">
        <v>3</v>
      </c>
      <c r="N1176" s="2">
        <v>5</v>
      </c>
      <c r="O1176" s="6"/>
      <c r="Y1176" s="5"/>
      <c r="Z1176" s="6"/>
      <c r="AJ1176" s="5"/>
      <c r="AV1176" s="6">
        <f t="shared" si="328"/>
        <v>0</v>
      </c>
      <c r="AW1176" s="2">
        <v>0</v>
      </c>
      <c r="AX1176" s="2">
        <v>0</v>
      </c>
      <c r="AY1176" s="2">
        <v>0</v>
      </c>
      <c r="AZ1176" s="2">
        <v>0</v>
      </c>
      <c r="BA1176" s="2">
        <v>0</v>
      </c>
      <c r="BB1176" s="2">
        <f t="shared" si="329"/>
        <v>0</v>
      </c>
      <c r="BC1176" s="2">
        <f t="shared" si="330"/>
        <v>0</v>
      </c>
      <c r="BD1176" s="2">
        <f t="shared" si="331"/>
        <v>0</v>
      </c>
      <c r="BF1176" s="5"/>
    </row>
    <row r="1177" spans="7:58" x14ac:dyDescent="0.35">
      <c r="G1177" s="79" t="s">
        <v>3</v>
      </c>
      <c r="H1177" s="82" t="s">
        <v>112</v>
      </c>
      <c r="I1177" s="79" t="s">
        <v>112</v>
      </c>
      <c r="J1177" s="79" t="s">
        <v>112</v>
      </c>
      <c r="K1177" s="79" t="s">
        <v>112</v>
      </c>
      <c r="L1177" s="79" t="s">
        <v>112</v>
      </c>
      <c r="M1177" s="2" t="s">
        <v>3</v>
      </c>
      <c r="N1177" s="2">
        <v>6</v>
      </c>
      <c r="O1177" s="6"/>
      <c r="Y1177" s="5"/>
      <c r="Z1177" s="6"/>
      <c r="AJ1177" s="5"/>
      <c r="AV1177" s="6">
        <f t="shared" si="328"/>
        <v>0</v>
      </c>
      <c r="AW1177" s="2">
        <v>0</v>
      </c>
      <c r="AX1177" s="2">
        <v>0</v>
      </c>
      <c r="AY1177" s="2">
        <v>0</v>
      </c>
      <c r="AZ1177" s="2">
        <v>0</v>
      </c>
      <c r="BA1177" s="2">
        <v>0</v>
      </c>
      <c r="BB1177" s="2">
        <f t="shared" si="329"/>
        <v>0</v>
      </c>
      <c r="BC1177" s="2">
        <f t="shared" si="330"/>
        <v>0</v>
      </c>
      <c r="BD1177" s="2">
        <f t="shared" si="331"/>
        <v>0</v>
      </c>
      <c r="BF1177" s="5"/>
    </row>
    <row r="1178" spans="7:58" x14ac:dyDescent="0.35">
      <c r="G1178" s="79" t="s">
        <v>3</v>
      </c>
      <c r="H1178" s="82" t="s">
        <v>112</v>
      </c>
      <c r="I1178" s="79" t="s">
        <v>112</v>
      </c>
      <c r="J1178" s="79" t="s">
        <v>112</v>
      </c>
      <c r="K1178" s="79" t="s">
        <v>112</v>
      </c>
      <c r="L1178" s="79" t="s">
        <v>112</v>
      </c>
      <c r="M1178" s="2" t="s">
        <v>3</v>
      </c>
      <c r="N1178" s="2">
        <v>7</v>
      </c>
      <c r="O1178" s="6"/>
      <c r="Y1178" s="5"/>
      <c r="Z1178" s="6"/>
      <c r="AJ1178" s="5"/>
      <c r="AV1178" s="6">
        <f t="shared" si="328"/>
        <v>0</v>
      </c>
      <c r="AW1178" s="2">
        <v>0</v>
      </c>
      <c r="AX1178" s="2">
        <v>0</v>
      </c>
      <c r="AY1178" s="2">
        <v>0</v>
      </c>
      <c r="AZ1178" s="2">
        <v>0</v>
      </c>
      <c r="BA1178" s="2">
        <v>0</v>
      </c>
      <c r="BB1178" s="2">
        <f t="shared" si="329"/>
        <v>0</v>
      </c>
      <c r="BC1178" s="2">
        <f t="shared" si="330"/>
        <v>0</v>
      </c>
      <c r="BD1178" s="2">
        <f t="shared" si="331"/>
        <v>0</v>
      </c>
      <c r="BF1178" s="5"/>
    </row>
    <row r="1179" spans="7:58" x14ac:dyDescent="0.35">
      <c r="G1179" s="79" t="s">
        <v>3</v>
      </c>
      <c r="H1179" s="82" t="s">
        <v>112</v>
      </c>
      <c r="I1179" s="79" t="s">
        <v>112</v>
      </c>
      <c r="J1179" s="79" t="s">
        <v>112</v>
      </c>
      <c r="K1179" s="79" t="s">
        <v>112</v>
      </c>
      <c r="L1179" s="79" t="s">
        <v>112</v>
      </c>
      <c r="M1179" s="2" t="s">
        <v>3</v>
      </c>
      <c r="N1179" s="2">
        <v>8</v>
      </c>
      <c r="O1179" s="6"/>
      <c r="Y1179" s="5"/>
      <c r="Z1179" s="6"/>
      <c r="AJ1179" s="5"/>
      <c r="AV1179" s="6">
        <f t="shared" si="328"/>
        <v>0</v>
      </c>
      <c r="AW1179" s="2">
        <v>0</v>
      </c>
      <c r="AX1179" s="2">
        <v>0</v>
      </c>
      <c r="AY1179" s="2">
        <v>0</v>
      </c>
      <c r="AZ1179" s="2">
        <v>0</v>
      </c>
      <c r="BA1179" s="2">
        <v>0</v>
      </c>
      <c r="BB1179" s="2">
        <f t="shared" si="329"/>
        <v>0</v>
      </c>
      <c r="BC1179" s="2">
        <f t="shared" si="330"/>
        <v>0</v>
      </c>
      <c r="BD1179" s="2">
        <f t="shared" si="331"/>
        <v>0</v>
      </c>
      <c r="BF1179" s="5"/>
    </row>
    <row r="1180" spans="7:58" x14ac:dyDescent="0.35">
      <c r="G1180" s="79" t="s">
        <v>3</v>
      </c>
      <c r="H1180" s="82" t="s">
        <v>112</v>
      </c>
      <c r="I1180" s="79" t="s">
        <v>112</v>
      </c>
      <c r="J1180" s="79" t="s">
        <v>112</v>
      </c>
      <c r="K1180" s="79" t="s">
        <v>112</v>
      </c>
      <c r="L1180" s="79" t="s">
        <v>112</v>
      </c>
      <c r="M1180" s="2" t="s">
        <v>3</v>
      </c>
      <c r="N1180" s="2">
        <v>9</v>
      </c>
      <c r="O1180" s="6"/>
      <c r="Y1180" s="5"/>
      <c r="Z1180" s="6"/>
      <c r="AJ1180" s="5"/>
      <c r="AV1180" s="6">
        <f t="shared" si="328"/>
        <v>0</v>
      </c>
      <c r="AW1180" s="2">
        <v>0</v>
      </c>
      <c r="AX1180" s="2">
        <v>0</v>
      </c>
      <c r="AY1180" s="2">
        <v>0</v>
      </c>
      <c r="AZ1180" s="2">
        <v>0</v>
      </c>
      <c r="BA1180" s="2">
        <v>0</v>
      </c>
      <c r="BB1180" s="2">
        <f t="shared" si="329"/>
        <v>0</v>
      </c>
      <c r="BC1180" s="2">
        <f t="shared" si="330"/>
        <v>0</v>
      </c>
      <c r="BD1180" s="2">
        <f t="shared" si="331"/>
        <v>0</v>
      </c>
      <c r="BF1180" s="5"/>
    </row>
    <row r="1181" spans="7:58" x14ac:dyDescent="0.35">
      <c r="G1181" s="79" t="s">
        <v>3</v>
      </c>
      <c r="H1181" s="82" t="s">
        <v>112</v>
      </c>
      <c r="I1181" s="79" t="s">
        <v>112</v>
      </c>
      <c r="J1181" s="79" t="s">
        <v>112</v>
      </c>
      <c r="K1181" s="79" t="s">
        <v>112</v>
      </c>
      <c r="L1181" s="79" t="s">
        <v>112</v>
      </c>
      <c r="M1181" s="2" t="s">
        <v>67</v>
      </c>
      <c r="N1181" s="2">
        <v>10</v>
      </c>
      <c r="O1181" s="6"/>
      <c r="Y1181" s="5"/>
      <c r="Z1181" s="6"/>
      <c r="AJ1181" s="5"/>
      <c r="AV1181" s="6">
        <f t="shared" si="328"/>
        <v>0</v>
      </c>
      <c r="AW1181" s="2">
        <v>0</v>
      </c>
      <c r="AX1181" s="2">
        <v>0</v>
      </c>
      <c r="AY1181" s="2">
        <v>0</v>
      </c>
      <c r="AZ1181" s="2">
        <v>0</v>
      </c>
      <c r="BA1181" s="2">
        <v>0</v>
      </c>
      <c r="BB1181" s="2">
        <f t="shared" si="329"/>
        <v>0</v>
      </c>
      <c r="BC1181" s="2">
        <f t="shared" si="330"/>
        <v>0</v>
      </c>
      <c r="BD1181" s="2">
        <f t="shared" si="331"/>
        <v>0</v>
      </c>
      <c r="BF1181" s="5"/>
    </row>
    <row r="1182" spans="7:58" x14ac:dyDescent="0.35">
      <c r="G1182" s="79" t="s">
        <v>3</v>
      </c>
      <c r="H1182" s="82" t="s">
        <v>112</v>
      </c>
      <c r="I1182" s="79" t="s">
        <v>112</v>
      </c>
      <c r="J1182" s="79" t="s">
        <v>112</v>
      </c>
      <c r="K1182" s="79" t="s">
        <v>112</v>
      </c>
      <c r="L1182" s="79" t="s">
        <v>112</v>
      </c>
      <c r="M1182" s="2" t="s">
        <v>67</v>
      </c>
      <c r="N1182" s="2">
        <v>11</v>
      </c>
      <c r="O1182" s="6"/>
      <c r="Y1182" s="5"/>
      <c r="Z1182" s="6"/>
      <c r="AJ1182" s="5"/>
      <c r="AV1182" s="6">
        <f t="shared" si="328"/>
        <v>0</v>
      </c>
      <c r="AW1182" s="2">
        <v>0</v>
      </c>
      <c r="AX1182" s="2">
        <v>0</v>
      </c>
      <c r="AY1182" s="2">
        <v>0</v>
      </c>
      <c r="AZ1182" s="2">
        <v>0</v>
      </c>
      <c r="BA1182" s="2">
        <v>0</v>
      </c>
      <c r="BB1182" s="2">
        <f t="shared" si="329"/>
        <v>0</v>
      </c>
      <c r="BC1182" s="2">
        <f t="shared" si="330"/>
        <v>0</v>
      </c>
      <c r="BD1182" s="2">
        <f t="shared" si="331"/>
        <v>0</v>
      </c>
      <c r="BF1182" s="5"/>
    </row>
    <row r="1183" spans="7:58" x14ac:dyDescent="0.35">
      <c r="G1183" s="79" t="s">
        <v>3</v>
      </c>
      <c r="H1183" s="82" t="s">
        <v>112</v>
      </c>
      <c r="I1183" s="79" t="s">
        <v>112</v>
      </c>
      <c r="J1183" s="79" t="s">
        <v>112</v>
      </c>
      <c r="K1183" s="79" t="s">
        <v>112</v>
      </c>
      <c r="L1183" s="79" t="s">
        <v>112</v>
      </c>
      <c r="M1183" s="2" t="s">
        <v>67</v>
      </c>
      <c r="N1183" s="2">
        <v>12</v>
      </c>
      <c r="O1183" s="6"/>
      <c r="Y1183" s="5"/>
      <c r="Z1183" s="6"/>
      <c r="AJ1183" s="5"/>
      <c r="AV1183" s="6">
        <f t="shared" si="328"/>
        <v>0</v>
      </c>
      <c r="AW1183" s="2">
        <v>0</v>
      </c>
      <c r="AX1183" s="2">
        <v>0</v>
      </c>
      <c r="AY1183" s="2">
        <v>0</v>
      </c>
      <c r="AZ1183" s="2">
        <v>0</v>
      </c>
      <c r="BA1183" s="2">
        <v>0</v>
      </c>
      <c r="BB1183" s="2">
        <f t="shared" si="329"/>
        <v>0</v>
      </c>
      <c r="BC1183" s="2">
        <f t="shared" si="330"/>
        <v>0</v>
      </c>
      <c r="BD1183" s="2">
        <f t="shared" si="331"/>
        <v>0</v>
      </c>
      <c r="BF1183" s="5"/>
    </row>
    <row r="1184" spans="7:58" x14ac:dyDescent="0.35">
      <c r="G1184" s="79" t="s">
        <v>3</v>
      </c>
      <c r="H1184" s="82" t="s">
        <v>112</v>
      </c>
      <c r="I1184" s="79" t="s">
        <v>112</v>
      </c>
      <c r="J1184" s="79" t="s">
        <v>112</v>
      </c>
      <c r="K1184" s="79" t="s">
        <v>112</v>
      </c>
      <c r="L1184" s="79" t="s">
        <v>112</v>
      </c>
      <c r="M1184" s="2" t="s">
        <v>67</v>
      </c>
      <c r="N1184" s="2">
        <v>13</v>
      </c>
      <c r="O1184" s="6"/>
      <c r="Y1184" s="5"/>
      <c r="Z1184" s="6"/>
      <c r="AJ1184" s="5"/>
      <c r="AV1184" s="6">
        <f t="shared" ref="AV1184:AV1247" si="333">SUM(BB1184:BD1184)</f>
        <v>0</v>
      </c>
      <c r="AW1184" s="2">
        <v>0</v>
      </c>
      <c r="AX1184" s="2">
        <v>0</v>
      </c>
      <c r="AY1184" s="2">
        <v>0</v>
      </c>
      <c r="AZ1184" s="2">
        <v>0</v>
      </c>
      <c r="BA1184" s="2">
        <v>0</v>
      </c>
      <c r="BB1184" s="2">
        <f t="shared" ref="BB1184:BB1247" si="334">AW1184+AX1184</f>
        <v>0</v>
      </c>
      <c r="BC1184" s="2">
        <f t="shared" ref="BC1184:BC1247" si="335">AY1184</f>
        <v>0</v>
      </c>
      <c r="BD1184" s="2">
        <f t="shared" ref="BD1184:BD1247" si="336">AZ1184+BA1184</f>
        <v>0</v>
      </c>
      <c r="BF1184" s="5"/>
    </row>
    <row r="1185" spans="7:58" x14ac:dyDescent="0.35">
      <c r="G1185" s="79" t="s">
        <v>3</v>
      </c>
      <c r="H1185" s="82" t="s">
        <v>112</v>
      </c>
      <c r="I1185" s="79" t="s">
        <v>112</v>
      </c>
      <c r="J1185" s="79" t="s">
        <v>112</v>
      </c>
      <c r="K1185" s="79" t="s">
        <v>112</v>
      </c>
      <c r="L1185" s="79" t="s">
        <v>112</v>
      </c>
      <c r="M1185" s="2" t="s">
        <v>67</v>
      </c>
      <c r="N1185" s="2">
        <v>14</v>
      </c>
      <c r="O1185" s="6"/>
      <c r="Y1185" s="5"/>
      <c r="Z1185" s="6"/>
      <c r="AJ1185" s="5"/>
      <c r="AV1185" s="6">
        <f t="shared" si="333"/>
        <v>0</v>
      </c>
      <c r="AW1185" s="2">
        <v>0</v>
      </c>
      <c r="AX1185" s="2">
        <v>0</v>
      </c>
      <c r="AY1185" s="2">
        <v>0</v>
      </c>
      <c r="AZ1185" s="2">
        <v>0</v>
      </c>
      <c r="BA1185" s="2">
        <v>0</v>
      </c>
      <c r="BB1185" s="2">
        <f t="shared" si="334"/>
        <v>0</v>
      </c>
      <c r="BC1185" s="2">
        <f t="shared" si="335"/>
        <v>0</v>
      </c>
      <c r="BD1185" s="2">
        <f t="shared" si="336"/>
        <v>0</v>
      </c>
      <c r="BF1185" s="5"/>
    </row>
    <row r="1186" spans="7:58" x14ac:dyDescent="0.35">
      <c r="G1186" s="79" t="s">
        <v>3</v>
      </c>
      <c r="H1186" s="82" t="s">
        <v>112</v>
      </c>
      <c r="I1186" s="79" t="s">
        <v>112</v>
      </c>
      <c r="J1186" s="79" t="s">
        <v>112</v>
      </c>
      <c r="K1186" s="79" t="s">
        <v>112</v>
      </c>
      <c r="L1186" s="79" t="s">
        <v>112</v>
      </c>
      <c r="M1186" s="2" t="s">
        <v>67</v>
      </c>
      <c r="N1186" s="2">
        <v>15</v>
      </c>
      <c r="O1186" s="6"/>
      <c r="Y1186" s="5"/>
      <c r="Z1186" s="6"/>
      <c r="AJ1186" s="5"/>
      <c r="AV1186" s="6">
        <f t="shared" si="333"/>
        <v>0</v>
      </c>
      <c r="AW1186" s="2">
        <v>0</v>
      </c>
      <c r="AX1186" s="2">
        <v>0</v>
      </c>
      <c r="AY1186" s="2">
        <v>0</v>
      </c>
      <c r="AZ1186" s="2">
        <v>0</v>
      </c>
      <c r="BA1186" s="2">
        <v>0</v>
      </c>
      <c r="BB1186" s="2">
        <f t="shared" si="334"/>
        <v>0</v>
      </c>
      <c r="BC1186" s="2">
        <f t="shared" si="335"/>
        <v>0</v>
      </c>
      <c r="BD1186" s="2">
        <f t="shared" si="336"/>
        <v>0</v>
      </c>
      <c r="BF1186" s="5"/>
    </row>
    <row r="1187" spans="7:58" x14ac:dyDescent="0.35">
      <c r="G1187" s="79" t="s">
        <v>3</v>
      </c>
      <c r="H1187" s="82" t="s">
        <v>112</v>
      </c>
      <c r="I1187" s="79" t="s">
        <v>112</v>
      </c>
      <c r="J1187" s="79" t="s">
        <v>112</v>
      </c>
      <c r="K1187" s="79" t="s">
        <v>112</v>
      </c>
      <c r="L1187" s="79" t="s">
        <v>112</v>
      </c>
      <c r="M1187" s="2" t="s">
        <v>67</v>
      </c>
      <c r="N1187" s="2">
        <v>16</v>
      </c>
      <c r="O1187" s="6"/>
      <c r="Y1187" s="5"/>
      <c r="Z1187" s="6"/>
      <c r="AJ1187" s="5"/>
      <c r="AV1187" s="6">
        <f t="shared" si="333"/>
        <v>0</v>
      </c>
      <c r="AW1187" s="2">
        <v>0</v>
      </c>
      <c r="AX1187" s="2">
        <v>0</v>
      </c>
      <c r="AY1187" s="2">
        <v>0</v>
      </c>
      <c r="AZ1187" s="2">
        <v>0</v>
      </c>
      <c r="BA1187" s="2">
        <v>0</v>
      </c>
      <c r="BB1187" s="2">
        <f t="shared" si="334"/>
        <v>0</v>
      </c>
      <c r="BC1187" s="2">
        <f t="shared" si="335"/>
        <v>0</v>
      </c>
      <c r="BD1187" s="2">
        <f t="shared" si="336"/>
        <v>0</v>
      </c>
      <c r="BF1187" s="5"/>
    </row>
    <row r="1188" spans="7:58" x14ac:dyDescent="0.35">
      <c r="G1188" s="79" t="s">
        <v>3</v>
      </c>
      <c r="H1188" s="82" t="s">
        <v>112</v>
      </c>
      <c r="I1188" s="79" t="s">
        <v>112</v>
      </c>
      <c r="J1188" s="79" t="s">
        <v>112</v>
      </c>
      <c r="K1188" s="79" t="s">
        <v>112</v>
      </c>
      <c r="L1188" s="79" t="s">
        <v>112</v>
      </c>
      <c r="M1188" s="2" t="s">
        <v>67</v>
      </c>
      <c r="N1188" s="2">
        <v>17</v>
      </c>
      <c r="O1188" s="6"/>
      <c r="Y1188" s="5"/>
      <c r="Z1188" s="6"/>
      <c r="AJ1188" s="5"/>
      <c r="AV1188" s="6">
        <f t="shared" si="333"/>
        <v>0</v>
      </c>
      <c r="AW1188" s="2">
        <v>0</v>
      </c>
      <c r="AX1188" s="2">
        <v>0</v>
      </c>
      <c r="AY1188" s="2">
        <v>0</v>
      </c>
      <c r="AZ1188" s="2">
        <v>0</v>
      </c>
      <c r="BA1188" s="2">
        <v>0</v>
      </c>
      <c r="BB1188" s="2">
        <f t="shared" si="334"/>
        <v>0</v>
      </c>
      <c r="BC1188" s="2">
        <f t="shared" si="335"/>
        <v>0</v>
      </c>
      <c r="BD1188" s="2">
        <f t="shared" si="336"/>
        <v>0</v>
      </c>
      <c r="BF1188" s="5"/>
    </row>
    <row r="1189" spans="7:58" x14ac:dyDescent="0.35">
      <c r="G1189" s="79" t="s">
        <v>3</v>
      </c>
      <c r="H1189" s="82" t="s">
        <v>112</v>
      </c>
      <c r="I1189" s="79" t="s">
        <v>112</v>
      </c>
      <c r="J1189" s="79" t="s">
        <v>112</v>
      </c>
      <c r="K1189" s="79" t="s">
        <v>112</v>
      </c>
      <c r="L1189" s="79" t="s">
        <v>112</v>
      </c>
      <c r="M1189" s="2" t="s">
        <v>67</v>
      </c>
      <c r="N1189" s="2">
        <v>18</v>
      </c>
      <c r="O1189" s="6"/>
      <c r="Y1189" s="5"/>
      <c r="Z1189" s="6"/>
      <c r="AJ1189" s="5"/>
      <c r="AV1189" s="6">
        <f t="shared" si="333"/>
        <v>0</v>
      </c>
      <c r="AW1189" s="2">
        <v>0</v>
      </c>
      <c r="AX1189" s="2">
        <v>0</v>
      </c>
      <c r="AY1189" s="2">
        <v>0</v>
      </c>
      <c r="AZ1189" s="2">
        <v>0</v>
      </c>
      <c r="BA1189" s="2">
        <v>0</v>
      </c>
      <c r="BB1189" s="2">
        <f t="shared" si="334"/>
        <v>0</v>
      </c>
      <c r="BC1189" s="2">
        <f t="shared" si="335"/>
        <v>0</v>
      </c>
      <c r="BD1189" s="2">
        <f t="shared" si="336"/>
        <v>0</v>
      </c>
      <c r="BF1189" s="5"/>
    </row>
    <row r="1190" spans="7:58" x14ac:dyDescent="0.35">
      <c r="G1190" s="79" t="s">
        <v>3</v>
      </c>
      <c r="H1190" s="82" t="s">
        <v>112</v>
      </c>
      <c r="I1190" s="79" t="s">
        <v>112</v>
      </c>
      <c r="J1190" s="79" t="s">
        <v>112</v>
      </c>
      <c r="K1190" s="79" t="s">
        <v>112</v>
      </c>
      <c r="L1190" s="79" t="s">
        <v>112</v>
      </c>
      <c r="M1190" s="2" t="s">
        <v>76</v>
      </c>
      <c r="N1190" s="2">
        <v>19</v>
      </c>
      <c r="O1190" s="6"/>
      <c r="Y1190" s="5"/>
      <c r="Z1190" s="6"/>
      <c r="AJ1190" s="5"/>
      <c r="AV1190" s="6">
        <f t="shared" si="333"/>
        <v>0</v>
      </c>
      <c r="AW1190" s="2">
        <v>0</v>
      </c>
      <c r="AX1190" s="2">
        <v>0</v>
      </c>
      <c r="AY1190" s="2">
        <v>0</v>
      </c>
      <c r="AZ1190" s="2">
        <v>0</v>
      </c>
      <c r="BA1190" s="2">
        <v>0</v>
      </c>
      <c r="BB1190" s="2">
        <f t="shared" si="334"/>
        <v>0</v>
      </c>
      <c r="BC1190" s="2">
        <f t="shared" si="335"/>
        <v>0</v>
      </c>
      <c r="BD1190" s="2">
        <f t="shared" si="336"/>
        <v>0</v>
      </c>
      <c r="BF1190" s="5"/>
    </row>
    <row r="1191" spans="7:58" x14ac:dyDescent="0.35">
      <c r="G1191" s="79" t="s">
        <v>3</v>
      </c>
      <c r="H1191" s="82" t="s">
        <v>112</v>
      </c>
      <c r="I1191" s="79" t="s">
        <v>112</v>
      </c>
      <c r="J1191" s="79" t="s">
        <v>112</v>
      </c>
      <c r="K1191" s="79" t="s">
        <v>112</v>
      </c>
      <c r="L1191" s="79" t="s">
        <v>112</v>
      </c>
      <c r="M1191" s="2" t="s">
        <v>76</v>
      </c>
      <c r="N1191" s="2">
        <v>20</v>
      </c>
      <c r="O1191" s="6"/>
      <c r="Y1191" s="5"/>
      <c r="Z1191" s="6"/>
      <c r="AJ1191" s="5"/>
      <c r="AV1191" s="6">
        <f t="shared" si="333"/>
        <v>0</v>
      </c>
      <c r="AW1191" s="2">
        <v>0</v>
      </c>
      <c r="AX1191" s="2">
        <v>0</v>
      </c>
      <c r="AY1191" s="2">
        <v>0</v>
      </c>
      <c r="AZ1191" s="2">
        <v>0</v>
      </c>
      <c r="BA1191" s="2">
        <v>0</v>
      </c>
      <c r="BB1191" s="2">
        <f t="shared" si="334"/>
        <v>0</v>
      </c>
      <c r="BC1191" s="2">
        <f t="shared" si="335"/>
        <v>0</v>
      </c>
      <c r="BD1191" s="2">
        <f t="shared" si="336"/>
        <v>0</v>
      </c>
      <c r="BF1191" s="5"/>
    </row>
    <row r="1192" spans="7:58" x14ac:dyDescent="0.35">
      <c r="G1192" s="79" t="s">
        <v>3</v>
      </c>
      <c r="H1192" s="82" t="s">
        <v>112</v>
      </c>
      <c r="I1192" s="79" t="s">
        <v>112</v>
      </c>
      <c r="J1192" s="79" t="s">
        <v>112</v>
      </c>
      <c r="K1192" s="79" t="s">
        <v>112</v>
      </c>
      <c r="L1192" s="79" t="s">
        <v>112</v>
      </c>
      <c r="M1192" s="2" t="s">
        <v>76</v>
      </c>
      <c r="N1192" s="2">
        <v>21</v>
      </c>
      <c r="O1192" s="6"/>
      <c r="Y1192" s="5"/>
      <c r="Z1192" s="6"/>
      <c r="AJ1192" s="5"/>
      <c r="AV1192" s="6">
        <f t="shared" si="333"/>
        <v>0</v>
      </c>
      <c r="AW1192" s="2">
        <v>0</v>
      </c>
      <c r="AX1192" s="2">
        <v>0</v>
      </c>
      <c r="AY1192" s="2">
        <v>0</v>
      </c>
      <c r="AZ1192" s="2">
        <v>0</v>
      </c>
      <c r="BA1192" s="2">
        <v>0</v>
      </c>
      <c r="BB1192" s="2">
        <f t="shared" si="334"/>
        <v>0</v>
      </c>
      <c r="BC1192" s="2">
        <f t="shared" si="335"/>
        <v>0</v>
      </c>
      <c r="BD1192" s="2">
        <f t="shared" si="336"/>
        <v>0</v>
      </c>
      <c r="BF1192" s="5"/>
    </row>
    <row r="1193" spans="7:58" x14ac:dyDescent="0.35">
      <c r="G1193" s="79" t="s">
        <v>3</v>
      </c>
      <c r="H1193" s="82" t="s">
        <v>112</v>
      </c>
      <c r="I1193" s="79" t="s">
        <v>112</v>
      </c>
      <c r="J1193" s="79" t="s">
        <v>112</v>
      </c>
      <c r="K1193" s="79" t="s">
        <v>112</v>
      </c>
      <c r="L1193" s="79" t="s">
        <v>112</v>
      </c>
      <c r="M1193" s="2" t="s">
        <v>76</v>
      </c>
      <c r="N1193" s="2">
        <v>22</v>
      </c>
      <c r="O1193" s="6"/>
      <c r="Y1193" s="5"/>
      <c r="Z1193" s="6"/>
      <c r="AJ1193" s="5"/>
      <c r="AV1193" s="6">
        <f t="shared" si="333"/>
        <v>0</v>
      </c>
      <c r="AW1193" s="2">
        <v>0</v>
      </c>
      <c r="AX1193" s="2">
        <v>0</v>
      </c>
      <c r="AY1193" s="2">
        <v>0</v>
      </c>
      <c r="AZ1193" s="2">
        <v>0</v>
      </c>
      <c r="BA1193" s="2">
        <v>0</v>
      </c>
      <c r="BB1193" s="2">
        <f t="shared" si="334"/>
        <v>0</v>
      </c>
      <c r="BC1193" s="2">
        <f t="shared" si="335"/>
        <v>0</v>
      </c>
      <c r="BD1193" s="2">
        <f t="shared" si="336"/>
        <v>0</v>
      </c>
      <c r="BF1193" s="5"/>
    </row>
    <row r="1194" spans="7:58" x14ac:dyDescent="0.35">
      <c r="G1194" s="79" t="s">
        <v>3</v>
      </c>
      <c r="H1194" s="82" t="s">
        <v>112</v>
      </c>
      <c r="I1194" s="79" t="s">
        <v>112</v>
      </c>
      <c r="J1194" s="79" t="s">
        <v>112</v>
      </c>
      <c r="K1194" s="79" t="s">
        <v>112</v>
      </c>
      <c r="L1194" s="79" t="s">
        <v>112</v>
      </c>
      <c r="M1194" s="2" t="s">
        <v>76</v>
      </c>
      <c r="N1194" s="2">
        <v>23</v>
      </c>
      <c r="O1194" s="6"/>
      <c r="Y1194" s="5"/>
      <c r="Z1194" s="6"/>
      <c r="AJ1194" s="5"/>
      <c r="AV1194" s="6">
        <f t="shared" si="333"/>
        <v>0</v>
      </c>
      <c r="AW1194" s="2">
        <v>0</v>
      </c>
      <c r="AX1194" s="2">
        <v>0</v>
      </c>
      <c r="AY1194" s="2">
        <v>0</v>
      </c>
      <c r="AZ1194" s="2">
        <v>0</v>
      </c>
      <c r="BA1194" s="2">
        <v>0</v>
      </c>
      <c r="BB1194" s="2">
        <f t="shared" si="334"/>
        <v>0</v>
      </c>
      <c r="BC1194" s="2">
        <f t="shared" si="335"/>
        <v>0</v>
      </c>
      <c r="BD1194" s="2">
        <f t="shared" si="336"/>
        <v>0</v>
      </c>
      <c r="BF1194" s="5"/>
    </row>
    <row r="1195" spans="7:58" x14ac:dyDescent="0.35">
      <c r="G1195" s="79" t="s">
        <v>3</v>
      </c>
      <c r="H1195" s="82" t="s">
        <v>112</v>
      </c>
      <c r="I1195" s="79" t="s">
        <v>112</v>
      </c>
      <c r="J1195" s="79" t="s">
        <v>112</v>
      </c>
      <c r="K1195" s="79" t="s">
        <v>112</v>
      </c>
      <c r="L1195" s="79" t="s">
        <v>112</v>
      </c>
      <c r="M1195" s="2" t="s">
        <v>76</v>
      </c>
      <c r="N1195" s="2">
        <v>24</v>
      </c>
      <c r="O1195" s="6"/>
      <c r="Y1195" s="5"/>
      <c r="Z1195" s="6"/>
      <c r="AJ1195" s="5"/>
      <c r="AV1195" s="6">
        <f t="shared" si="333"/>
        <v>0</v>
      </c>
      <c r="AW1195" s="2">
        <v>0</v>
      </c>
      <c r="AX1195" s="2">
        <v>0</v>
      </c>
      <c r="AY1195" s="2">
        <v>0</v>
      </c>
      <c r="AZ1195" s="2">
        <v>0</v>
      </c>
      <c r="BA1195" s="2">
        <v>0</v>
      </c>
      <c r="BB1195" s="2">
        <f t="shared" si="334"/>
        <v>0</v>
      </c>
      <c r="BC1195" s="2">
        <f t="shared" si="335"/>
        <v>0</v>
      </c>
      <c r="BD1195" s="2">
        <f t="shared" si="336"/>
        <v>0</v>
      </c>
      <c r="BF1195" s="5"/>
    </row>
    <row r="1196" spans="7:58" x14ac:dyDescent="0.35">
      <c r="G1196" s="79" t="s">
        <v>3</v>
      </c>
      <c r="H1196" s="82" t="s">
        <v>112</v>
      </c>
      <c r="I1196" s="79" t="s">
        <v>112</v>
      </c>
      <c r="J1196" s="79" t="s">
        <v>112</v>
      </c>
      <c r="K1196" s="79" t="s">
        <v>112</v>
      </c>
      <c r="L1196" s="79" t="s">
        <v>112</v>
      </c>
      <c r="M1196" s="2" t="s">
        <v>76</v>
      </c>
      <c r="N1196" s="2">
        <v>25</v>
      </c>
      <c r="O1196" s="6"/>
      <c r="Y1196" s="5"/>
      <c r="Z1196" s="6"/>
      <c r="AJ1196" s="5"/>
      <c r="AV1196" s="6">
        <f t="shared" si="333"/>
        <v>0</v>
      </c>
      <c r="AW1196" s="2">
        <v>0</v>
      </c>
      <c r="AX1196" s="2">
        <v>0</v>
      </c>
      <c r="AY1196" s="2">
        <v>0</v>
      </c>
      <c r="AZ1196" s="2">
        <v>0</v>
      </c>
      <c r="BA1196" s="2">
        <v>0</v>
      </c>
      <c r="BB1196" s="2">
        <f t="shared" si="334"/>
        <v>0</v>
      </c>
      <c r="BC1196" s="2">
        <f t="shared" si="335"/>
        <v>0</v>
      </c>
      <c r="BD1196" s="2">
        <f t="shared" si="336"/>
        <v>0</v>
      </c>
      <c r="BF1196" s="5"/>
    </row>
    <row r="1197" spans="7:58" x14ac:dyDescent="0.35">
      <c r="G1197" s="79" t="s">
        <v>3</v>
      </c>
      <c r="H1197" s="82" t="s">
        <v>112</v>
      </c>
      <c r="I1197" s="79" t="s">
        <v>112</v>
      </c>
      <c r="J1197" s="79" t="s">
        <v>112</v>
      </c>
      <c r="K1197" s="79" t="s">
        <v>112</v>
      </c>
      <c r="L1197" s="79" t="s">
        <v>112</v>
      </c>
      <c r="M1197" s="2" t="s">
        <v>76</v>
      </c>
      <c r="N1197" s="2">
        <v>26</v>
      </c>
      <c r="O1197" s="6"/>
      <c r="Y1197" s="5"/>
      <c r="Z1197" s="6"/>
      <c r="AJ1197" s="5"/>
      <c r="AV1197" s="6">
        <f t="shared" si="333"/>
        <v>0</v>
      </c>
      <c r="AW1197" s="2">
        <v>0</v>
      </c>
      <c r="AX1197" s="2">
        <v>0</v>
      </c>
      <c r="AY1197" s="2">
        <v>0</v>
      </c>
      <c r="AZ1197" s="2">
        <v>0</v>
      </c>
      <c r="BA1197" s="2">
        <v>0</v>
      </c>
      <c r="BB1197" s="2">
        <f t="shared" si="334"/>
        <v>0</v>
      </c>
      <c r="BC1197" s="2">
        <f t="shared" si="335"/>
        <v>0</v>
      </c>
      <c r="BD1197" s="2">
        <f t="shared" si="336"/>
        <v>0</v>
      </c>
      <c r="BF1197" s="5"/>
    </row>
    <row r="1198" spans="7:58" x14ac:dyDescent="0.35">
      <c r="G1198" s="79" t="s">
        <v>3</v>
      </c>
      <c r="H1198" s="82" t="s">
        <v>112</v>
      </c>
      <c r="I1198" s="79" t="s">
        <v>112</v>
      </c>
      <c r="J1198" s="79" t="s">
        <v>112</v>
      </c>
      <c r="K1198" s="79" t="s">
        <v>112</v>
      </c>
      <c r="L1198" s="79" t="s">
        <v>112</v>
      </c>
      <c r="M1198" s="2" t="s">
        <v>76</v>
      </c>
      <c r="N1198" s="2">
        <v>27</v>
      </c>
      <c r="O1198" s="6"/>
      <c r="Y1198" s="5"/>
      <c r="Z1198" s="6"/>
      <c r="AJ1198" s="5"/>
      <c r="AV1198" s="6">
        <f t="shared" si="333"/>
        <v>0</v>
      </c>
      <c r="AW1198" s="2">
        <v>0</v>
      </c>
      <c r="AX1198" s="2">
        <v>0</v>
      </c>
      <c r="AY1198" s="2">
        <v>0</v>
      </c>
      <c r="AZ1198" s="2">
        <v>0</v>
      </c>
      <c r="BA1198" s="2">
        <v>0</v>
      </c>
      <c r="BB1198" s="2">
        <f t="shared" si="334"/>
        <v>0</v>
      </c>
      <c r="BC1198" s="2">
        <f t="shared" si="335"/>
        <v>0</v>
      </c>
      <c r="BD1198" s="2">
        <f t="shared" si="336"/>
        <v>0</v>
      </c>
      <c r="BF1198" s="5"/>
    </row>
    <row r="1199" spans="7:58" x14ac:dyDescent="0.35">
      <c r="G1199" s="79" t="s">
        <v>3</v>
      </c>
      <c r="H1199" s="82" t="s">
        <v>112</v>
      </c>
      <c r="I1199" s="79" t="s">
        <v>112</v>
      </c>
      <c r="J1199" s="79" t="s">
        <v>112</v>
      </c>
      <c r="K1199" s="79" t="s">
        <v>112</v>
      </c>
      <c r="L1199" s="79" t="s">
        <v>112</v>
      </c>
      <c r="M1199" s="2" t="s">
        <v>76</v>
      </c>
      <c r="N1199" s="2">
        <v>28</v>
      </c>
      <c r="O1199" s="6"/>
      <c r="Y1199" s="5"/>
      <c r="Z1199" s="6"/>
      <c r="AJ1199" s="5"/>
      <c r="AV1199" s="6">
        <f t="shared" si="333"/>
        <v>0</v>
      </c>
      <c r="AW1199" s="2">
        <v>0</v>
      </c>
      <c r="AX1199" s="2">
        <v>0</v>
      </c>
      <c r="AY1199" s="2">
        <v>0</v>
      </c>
      <c r="AZ1199" s="2">
        <v>0</v>
      </c>
      <c r="BA1199" s="2">
        <v>0</v>
      </c>
      <c r="BB1199" s="2">
        <f t="shared" si="334"/>
        <v>0</v>
      </c>
      <c r="BC1199" s="2">
        <f t="shared" si="335"/>
        <v>0</v>
      </c>
      <c r="BD1199" s="2">
        <f t="shared" si="336"/>
        <v>0</v>
      </c>
      <c r="BF1199" s="5"/>
    </row>
    <row r="1200" spans="7:58" x14ac:dyDescent="0.35">
      <c r="G1200" s="79" t="s">
        <v>3</v>
      </c>
      <c r="H1200" s="82" t="s">
        <v>112</v>
      </c>
      <c r="I1200" s="79" t="s">
        <v>112</v>
      </c>
      <c r="J1200" s="79" t="s">
        <v>112</v>
      </c>
      <c r="K1200" s="79" t="s">
        <v>112</v>
      </c>
      <c r="L1200" s="79" t="s">
        <v>112</v>
      </c>
      <c r="M1200" s="2" t="s">
        <v>76</v>
      </c>
      <c r="N1200" s="2">
        <v>29</v>
      </c>
      <c r="O1200" s="6"/>
      <c r="Y1200" s="5"/>
      <c r="Z1200" s="6"/>
      <c r="AJ1200" s="5"/>
      <c r="AV1200" s="6">
        <f t="shared" si="333"/>
        <v>0</v>
      </c>
      <c r="AW1200" s="2">
        <v>0</v>
      </c>
      <c r="AX1200" s="2">
        <v>0</v>
      </c>
      <c r="AY1200" s="2">
        <v>0</v>
      </c>
      <c r="AZ1200" s="2">
        <v>0</v>
      </c>
      <c r="BA1200" s="2">
        <v>0</v>
      </c>
      <c r="BB1200" s="2">
        <f t="shared" si="334"/>
        <v>0</v>
      </c>
      <c r="BC1200" s="2">
        <f t="shared" si="335"/>
        <v>0</v>
      </c>
      <c r="BD1200" s="2">
        <f t="shared" si="336"/>
        <v>0</v>
      </c>
      <c r="BF1200" s="5"/>
    </row>
    <row r="1201" spans="7:58" x14ac:dyDescent="0.35">
      <c r="G1201" s="79" t="s">
        <v>3</v>
      </c>
      <c r="H1201" s="82" t="s">
        <v>112</v>
      </c>
      <c r="I1201" s="79" t="s">
        <v>112</v>
      </c>
      <c r="J1201" s="79" t="s">
        <v>112</v>
      </c>
      <c r="K1201" s="79" t="s">
        <v>112</v>
      </c>
      <c r="L1201" s="79" t="s">
        <v>112</v>
      </c>
      <c r="M1201" s="2" t="s">
        <v>76</v>
      </c>
      <c r="N1201" s="2">
        <v>30</v>
      </c>
      <c r="O1201" s="6"/>
      <c r="Y1201" s="5"/>
      <c r="Z1201" s="6"/>
      <c r="AJ1201" s="5"/>
      <c r="AV1201" s="6">
        <f t="shared" si="333"/>
        <v>0</v>
      </c>
      <c r="AW1201" s="2">
        <v>0</v>
      </c>
      <c r="AX1201" s="2">
        <v>0</v>
      </c>
      <c r="AY1201" s="2">
        <v>0</v>
      </c>
      <c r="AZ1201" s="2">
        <v>0</v>
      </c>
      <c r="BA1201" s="2">
        <v>0</v>
      </c>
      <c r="BB1201" s="2">
        <f t="shared" si="334"/>
        <v>0</v>
      </c>
      <c r="BC1201" s="2">
        <f t="shared" si="335"/>
        <v>0</v>
      </c>
      <c r="BD1201" s="2">
        <f t="shared" si="336"/>
        <v>0</v>
      </c>
      <c r="BF1201" s="5"/>
    </row>
    <row r="1202" spans="7:58" x14ac:dyDescent="0.35">
      <c r="G1202" s="79" t="s">
        <v>3</v>
      </c>
      <c r="H1202" s="82" t="s">
        <v>112</v>
      </c>
      <c r="I1202" s="79" t="s">
        <v>8</v>
      </c>
      <c r="J1202" s="79" t="s">
        <v>8</v>
      </c>
      <c r="K1202" s="79" t="s">
        <v>8</v>
      </c>
      <c r="L1202" s="79" t="s">
        <v>8</v>
      </c>
      <c r="M1202" s="2" t="s">
        <v>3</v>
      </c>
      <c r="N1202" s="2">
        <v>1</v>
      </c>
      <c r="O1202" s="6">
        <f t="shared" ref="O1202:O1203" si="337">SUM(U1202:W1202)</f>
        <v>6</v>
      </c>
      <c r="P1202" s="2">
        <v>2</v>
      </c>
      <c r="Q1202" s="2">
        <v>2</v>
      </c>
      <c r="R1202" s="2">
        <v>1</v>
      </c>
      <c r="S1202" s="2">
        <v>1</v>
      </c>
      <c r="T1202" s="2">
        <v>0</v>
      </c>
      <c r="U1202" s="2">
        <f t="shared" ref="U1202:U1261" si="338">P1202+Q1202</f>
        <v>4</v>
      </c>
      <c r="V1202" s="2">
        <f t="shared" ref="V1202:V1261" si="339">R1202</f>
        <v>1</v>
      </c>
      <c r="W1202" s="2">
        <f t="shared" ref="W1202:W1261" si="340">S1202+T1202</f>
        <v>1</v>
      </c>
      <c r="X1202" s="2">
        <f>MAX(O1202:O1231)</f>
        <v>6</v>
      </c>
      <c r="Y1202" s="5">
        <v>3</v>
      </c>
      <c r="Z1202" s="6">
        <f t="shared" ref="Z1202:Z1203" si="341">SUM(AF1202:AH1202)</f>
        <v>4</v>
      </c>
      <c r="AA1202" s="2">
        <v>0</v>
      </c>
      <c r="AB1202" s="2">
        <v>2</v>
      </c>
      <c r="AC1202" s="2">
        <v>0</v>
      </c>
      <c r="AD1202" s="2">
        <v>0</v>
      </c>
      <c r="AE1202" s="2">
        <v>2</v>
      </c>
      <c r="AF1202" s="2">
        <f t="shared" ref="AF1202:AF1261" si="342">AA1202+AB1202</f>
        <v>2</v>
      </c>
      <c r="AG1202" s="2">
        <f t="shared" ref="AG1202:AG1261" si="343">AC1202</f>
        <v>0</v>
      </c>
      <c r="AH1202" s="2">
        <f t="shared" ref="AH1202:AH1261" si="344">AD1202+AE1202</f>
        <v>2</v>
      </c>
      <c r="AI1202" s="2">
        <f>MAX(Z1202:Z1231)</f>
        <v>4</v>
      </c>
      <c r="AJ1202" s="5">
        <v>0</v>
      </c>
      <c r="AK1202" s="2">
        <f t="shared" ref="AK1202:AK1206" si="345">SUM(AQ1202:AS1202)</f>
        <v>9</v>
      </c>
      <c r="AL1202" s="2">
        <v>3</v>
      </c>
      <c r="AM1202" s="2">
        <v>1</v>
      </c>
      <c r="AN1202" s="2">
        <v>2</v>
      </c>
      <c r="AO1202" s="2">
        <v>1</v>
      </c>
      <c r="AP1202" s="2">
        <v>2</v>
      </c>
      <c r="AQ1202" s="2">
        <f t="shared" ref="AQ1202:AQ1261" si="346">AL1202+AM1202</f>
        <v>4</v>
      </c>
      <c r="AR1202" s="2">
        <f t="shared" ref="AR1202:AR1261" si="347">AN1202</f>
        <v>2</v>
      </c>
      <c r="AS1202" s="2">
        <f t="shared" ref="AS1202:AS1261" si="348">AO1202+AP1202</f>
        <v>3</v>
      </c>
      <c r="AT1202" s="2">
        <f t="shared" ref="AT1202" si="349">ROUND(SUM(AK1202:AK1231)/30,0)</f>
        <v>9</v>
      </c>
      <c r="AU1202" s="2">
        <v>19</v>
      </c>
      <c r="AV1202" s="6">
        <f t="shared" si="333"/>
        <v>12</v>
      </c>
      <c r="AW1202" s="2">
        <v>2</v>
      </c>
      <c r="AX1202" s="2">
        <v>5</v>
      </c>
      <c r="AY1202" s="2">
        <v>2</v>
      </c>
      <c r="AZ1202" s="2">
        <v>2</v>
      </c>
      <c r="BA1202" s="2">
        <v>1</v>
      </c>
      <c r="BB1202" s="2">
        <f t="shared" si="334"/>
        <v>7</v>
      </c>
      <c r="BC1202" s="2">
        <f t="shared" si="335"/>
        <v>2</v>
      </c>
      <c r="BD1202" s="2">
        <f t="shared" si="336"/>
        <v>3</v>
      </c>
      <c r="BE1202" s="2">
        <f>ROUND(SUM(AV1202:AV1231)/30,0)</f>
        <v>12</v>
      </c>
      <c r="BF1202" s="5">
        <v>0</v>
      </c>
    </row>
    <row r="1203" spans="7:58" x14ac:dyDescent="0.35">
      <c r="G1203" s="79" t="s">
        <v>3</v>
      </c>
      <c r="H1203" s="82" t="s">
        <v>112</v>
      </c>
      <c r="I1203" s="79" t="s">
        <v>8</v>
      </c>
      <c r="J1203" s="79" t="s">
        <v>8</v>
      </c>
      <c r="K1203" s="79" t="s">
        <v>8</v>
      </c>
      <c r="L1203" s="79" t="s">
        <v>8</v>
      </c>
      <c r="M1203" s="2" t="s">
        <v>3</v>
      </c>
      <c r="N1203" s="2">
        <v>2</v>
      </c>
      <c r="O1203" s="6">
        <f t="shared" si="337"/>
        <v>6</v>
      </c>
      <c r="P1203" s="2">
        <v>2</v>
      </c>
      <c r="Q1203" s="2">
        <v>3</v>
      </c>
      <c r="R1203" s="2">
        <v>0</v>
      </c>
      <c r="S1203" s="2">
        <v>0</v>
      </c>
      <c r="T1203" s="2">
        <v>1</v>
      </c>
      <c r="U1203" s="2">
        <f t="shared" si="338"/>
        <v>5</v>
      </c>
      <c r="V1203" s="2">
        <f t="shared" si="339"/>
        <v>0</v>
      </c>
      <c r="W1203" s="2">
        <f t="shared" si="340"/>
        <v>1</v>
      </c>
      <c r="Y1203" s="5"/>
      <c r="Z1203" s="6">
        <f t="shared" si="341"/>
        <v>4</v>
      </c>
      <c r="AA1203" s="2">
        <v>0</v>
      </c>
      <c r="AB1203" s="2">
        <v>2</v>
      </c>
      <c r="AC1203" s="2">
        <v>0</v>
      </c>
      <c r="AD1203" s="2">
        <v>0</v>
      </c>
      <c r="AE1203" s="2">
        <v>2</v>
      </c>
      <c r="AF1203" s="2">
        <f t="shared" si="342"/>
        <v>2</v>
      </c>
      <c r="AG1203" s="2">
        <f t="shared" si="343"/>
        <v>0</v>
      </c>
      <c r="AH1203" s="2">
        <f t="shared" si="344"/>
        <v>2</v>
      </c>
      <c r="AJ1203" s="5"/>
      <c r="AK1203" s="2">
        <f t="shared" si="345"/>
        <v>9</v>
      </c>
      <c r="AL1203" s="2">
        <v>0</v>
      </c>
      <c r="AM1203" s="2">
        <v>4</v>
      </c>
      <c r="AN1203" s="2">
        <v>2</v>
      </c>
      <c r="AO1203" s="2">
        <v>2</v>
      </c>
      <c r="AP1203" s="2">
        <v>1</v>
      </c>
      <c r="AQ1203" s="2">
        <f t="shared" si="346"/>
        <v>4</v>
      </c>
      <c r="AR1203" s="2">
        <f t="shared" si="347"/>
        <v>2</v>
      </c>
      <c r="AS1203" s="2">
        <f t="shared" si="348"/>
        <v>3</v>
      </c>
      <c r="AV1203" s="6">
        <f t="shared" si="333"/>
        <v>12</v>
      </c>
      <c r="AW1203" s="2">
        <v>4</v>
      </c>
      <c r="AX1203" s="2">
        <v>1</v>
      </c>
      <c r="AY1203" s="2">
        <v>4</v>
      </c>
      <c r="AZ1203" s="2">
        <v>2</v>
      </c>
      <c r="BA1203" s="2">
        <v>1</v>
      </c>
      <c r="BB1203" s="2">
        <f t="shared" si="334"/>
        <v>5</v>
      </c>
      <c r="BC1203" s="2">
        <f t="shared" si="335"/>
        <v>4</v>
      </c>
      <c r="BD1203" s="2">
        <f t="shared" si="336"/>
        <v>3</v>
      </c>
      <c r="BF1203" s="5"/>
    </row>
    <row r="1204" spans="7:58" x14ac:dyDescent="0.35">
      <c r="G1204" s="79" t="s">
        <v>3</v>
      </c>
      <c r="H1204" s="82" t="s">
        <v>112</v>
      </c>
      <c r="I1204" s="79" t="s">
        <v>8</v>
      </c>
      <c r="J1204" s="79" t="s">
        <v>8</v>
      </c>
      <c r="K1204" s="79" t="s">
        <v>8</v>
      </c>
      <c r="L1204" s="79" t="s">
        <v>8</v>
      </c>
      <c r="M1204" s="2" t="s">
        <v>3</v>
      </c>
      <c r="N1204" s="2">
        <v>3</v>
      </c>
      <c r="O1204" s="6">
        <f t="shared" ref="O1204:O1261" si="350">SUM(U1204:W1204)</f>
        <v>6</v>
      </c>
      <c r="P1204" s="2">
        <v>2</v>
      </c>
      <c r="Q1204" s="2">
        <v>2</v>
      </c>
      <c r="R1204" s="2">
        <v>1</v>
      </c>
      <c r="S1204" s="2">
        <v>0</v>
      </c>
      <c r="T1204" s="2">
        <v>1</v>
      </c>
      <c r="U1204" s="2">
        <f t="shared" si="338"/>
        <v>4</v>
      </c>
      <c r="V1204" s="2">
        <f t="shared" si="339"/>
        <v>1</v>
      </c>
      <c r="W1204" s="2">
        <f t="shared" si="340"/>
        <v>1</v>
      </c>
      <c r="Y1204" s="5"/>
      <c r="Z1204" s="6">
        <f t="shared" ref="Z1204:Z1261" si="351">SUM(AF1204:AH1204)</f>
        <v>4</v>
      </c>
      <c r="AA1204" s="2">
        <v>2</v>
      </c>
      <c r="AB1204" s="2">
        <v>1</v>
      </c>
      <c r="AC1204" s="2">
        <v>1</v>
      </c>
      <c r="AD1204" s="2">
        <v>0</v>
      </c>
      <c r="AE1204" s="2">
        <v>0</v>
      </c>
      <c r="AF1204" s="2">
        <f t="shared" si="342"/>
        <v>3</v>
      </c>
      <c r="AG1204" s="2">
        <f t="shared" si="343"/>
        <v>1</v>
      </c>
      <c r="AH1204" s="2">
        <f t="shared" si="344"/>
        <v>0</v>
      </c>
      <c r="AJ1204" s="5"/>
      <c r="AK1204" s="2">
        <f t="shared" si="345"/>
        <v>9</v>
      </c>
      <c r="AL1204" s="2">
        <v>5</v>
      </c>
      <c r="AM1204" s="2">
        <v>2</v>
      </c>
      <c r="AN1204" s="2">
        <v>1</v>
      </c>
      <c r="AO1204" s="2">
        <v>0</v>
      </c>
      <c r="AP1204" s="2">
        <v>1</v>
      </c>
      <c r="AQ1204" s="2">
        <f t="shared" si="346"/>
        <v>7</v>
      </c>
      <c r="AR1204" s="2">
        <f t="shared" si="347"/>
        <v>1</v>
      </c>
      <c r="AS1204" s="2">
        <f t="shared" si="348"/>
        <v>1</v>
      </c>
      <c r="AV1204" s="6">
        <f t="shared" si="333"/>
        <v>12</v>
      </c>
      <c r="AW1204" s="2">
        <v>6</v>
      </c>
      <c r="AX1204" s="2">
        <v>4</v>
      </c>
      <c r="AY1204" s="2">
        <v>2</v>
      </c>
      <c r="AZ1204" s="2">
        <v>0</v>
      </c>
      <c r="BA1204" s="2">
        <v>0</v>
      </c>
      <c r="BB1204" s="2">
        <f t="shared" si="334"/>
        <v>10</v>
      </c>
      <c r="BC1204" s="2">
        <f t="shared" si="335"/>
        <v>2</v>
      </c>
      <c r="BD1204" s="2">
        <f t="shared" si="336"/>
        <v>0</v>
      </c>
      <c r="BF1204" s="5"/>
    </row>
    <row r="1205" spans="7:58" x14ac:dyDescent="0.35">
      <c r="G1205" s="79" t="s">
        <v>3</v>
      </c>
      <c r="H1205" s="82" t="s">
        <v>112</v>
      </c>
      <c r="I1205" s="79" t="s">
        <v>8</v>
      </c>
      <c r="J1205" s="79" t="s">
        <v>8</v>
      </c>
      <c r="K1205" s="79" t="s">
        <v>8</v>
      </c>
      <c r="L1205" s="79" t="s">
        <v>8</v>
      </c>
      <c r="M1205" s="2" t="s">
        <v>3</v>
      </c>
      <c r="N1205" s="2">
        <v>4</v>
      </c>
      <c r="O1205" s="6">
        <f t="shared" si="350"/>
        <v>6</v>
      </c>
      <c r="P1205" s="2">
        <v>4</v>
      </c>
      <c r="Q1205" s="2">
        <v>0</v>
      </c>
      <c r="R1205" s="2">
        <v>2</v>
      </c>
      <c r="S1205" s="2">
        <v>0</v>
      </c>
      <c r="T1205" s="2">
        <v>0</v>
      </c>
      <c r="U1205" s="2">
        <f t="shared" si="338"/>
        <v>4</v>
      </c>
      <c r="V1205" s="2">
        <f t="shared" si="339"/>
        <v>2</v>
      </c>
      <c r="W1205" s="2">
        <f t="shared" si="340"/>
        <v>0</v>
      </c>
      <c r="Y1205" s="5"/>
      <c r="Z1205" s="6">
        <f t="shared" si="351"/>
        <v>4</v>
      </c>
      <c r="AA1205" s="2">
        <v>2</v>
      </c>
      <c r="AB1205" s="2">
        <v>2</v>
      </c>
      <c r="AC1205" s="2">
        <v>0</v>
      </c>
      <c r="AD1205" s="2">
        <v>0</v>
      </c>
      <c r="AE1205" s="2">
        <v>0</v>
      </c>
      <c r="AF1205" s="2">
        <f t="shared" si="342"/>
        <v>4</v>
      </c>
      <c r="AG1205" s="2">
        <f t="shared" si="343"/>
        <v>0</v>
      </c>
      <c r="AH1205" s="2">
        <f t="shared" si="344"/>
        <v>0</v>
      </c>
      <c r="AJ1205" s="5"/>
      <c r="AK1205" s="2">
        <f t="shared" si="345"/>
        <v>9</v>
      </c>
      <c r="AL1205" s="2">
        <v>7</v>
      </c>
      <c r="AM1205" s="2">
        <v>1</v>
      </c>
      <c r="AN1205" s="2">
        <v>0</v>
      </c>
      <c r="AO1205" s="2">
        <v>0</v>
      </c>
      <c r="AP1205" s="2">
        <v>1</v>
      </c>
      <c r="AQ1205" s="2">
        <f t="shared" si="346"/>
        <v>8</v>
      </c>
      <c r="AR1205" s="2">
        <f t="shared" si="347"/>
        <v>0</v>
      </c>
      <c r="AS1205" s="2">
        <f t="shared" si="348"/>
        <v>1</v>
      </c>
      <c r="AV1205" s="6">
        <f t="shared" si="333"/>
        <v>12</v>
      </c>
      <c r="AW1205" s="2">
        <v>9</v>
      </c>
      <c r="AX1205" s="2">
        <v>2</v>
      </c>
      <c r="AY1205" s="2">
        <v>0</v>
      </c>
      <c r="AZ1205" s="2">
        <v>0</v>
      </c>
      <c r="BA1205" s="2">
        <v>1</v>
      </c>
      <c r="BB1205" s="2">
        <f t="shared" si="334"/>
        <v>11</v>
      </c>
      <c r="BC1205" s="2">
        <f t="shared" si="335"/>
        <v>0</v>
      </c>
      <c r="BD1205" s="2">
        <f t="shared" si="336"/>
        <v>1</v>
      </c>
      <c r="BF1205" s="5"/>
    </row>
    <row r="1206" spans="7:58" x14ac:dyDescent="0.35">
      <c r="G1206" s="79" t="s">
        <v>3</v>
      </c>
      <c r="H1206" s="82" t="s">
        <v>112</v>
      </c>
      <c r="I1206" s="79" t="s">
        <v>8</v>
      </c>
      <c r="J1206" s="79" t="s">
        <v>8</v>
      </c>
      <c r="K1206" s="79" t="s">
        <v>8</v>
      </c>
      <c r="L1206" s="79" t="s">
        <v>8</v>
      </c>
      <c r="M1206" s="2" t="s">
        <v>3</v>
      </c>
      <c r="N1206" s="2">
        <v>5</v>
      </c>
      <c r="O1206" s="6">
        <f t="shared" si="350"/>
        <v>6</v>
      </c>
      <c r="P1206" s="2">
        <v>3</v>
      </c>
      <c r="Q1206" s="2">
        <v>1</v>
      </c>
      <c r="R1206" s="2">
        <v>0</v>
      </c>
      <c r="S1206" s="2">
        <v>1</v>
      </c>
      <c r="T1206" s="2">
        <v>1</v>
      </c>
      <c r="U1206" s="2">
        <f t="shared" si="338"/>
        <v>4</v>
      </c>
      <c r="V1206" s="2">
        <f t="shared" si="339"/>
        <v>0</v>
      </c>
      <c r="W1206" s="2">
        <f t="shared" si="340"/>
        <v>2</v>
      </c>
      <c r="Y1206" s="5"/>
      <c r="Z1206" s="6">
        <f t="shared" si="351"/>
        <v>4</v>
      </c>
      <c r="AA1206" s="2">
        <v>0</v>
      </c>
      <c r="AB1206" s="2">
        <v>2</v>
      </c>
      <c r="AC1206" s="2">
        <v>1</v>
      </c>
      <c r="AD1206" s="2">
        <v>1</v>
      </c>
      <c r="AE1206" s="2">
        <v>0</v>
      </c>
      <c r="AF1206" s="2">
        <f t="shared" si="342"/>
        <v>2</v>
      </c>
      <c r="AG1206" s="2">
        <f t="shared" si="343"/>
        <v>1</v>
      </c>
      <c r="AH1206" s="2">
        <f t="shared" si="344"/>
        <v>1</v>
      </c>
      <c r="AJ1206" s="5"/>
      <c r="AK1206" s="2">
        <f t="shared" si="345"/>
        <v>9</v>
      </c>
      <c r="AL1206" s="2">
        <v>3</v>
      </c>
      <c r="AM1206" s="2">
        <v>2</v>
      </c>
      <c r="AN1206" s="2">
        <v>3</v>
      </c>
      <c r="AO1206" s="2">
        <v>0</v>
      </c>
      <c r="AP1206" s="2">
        <v>1</v>
      </c>
      <c r="AQ1206" s="2">
        <f t="shared" si="346"/>
        <v>5</v>
      </c>
      <c r="AR1206" s="2">
        <f t="shared" si="347"/>
        <v>3</v>
      </c>
      <c r="AS1206" s="2">
        <f t="shared" si="348"/>
        <v>1</v>
      </c>
      <c r="AV1206" s="6">
        <f t="shared" si="333"/>
        <v>12</v>
      </c>
      <c r="AW1206" s="2">
        <v>5</v>
      </c>
      <c r="AX1206" s="2">
        <v>5</v>
      </c>
      <c r="AY1206" s="2">
        <v>2</v>
      </c>
      <c r="AZ1206" s="2">
        <v>0</v>
      </c>
      <c r="BA1206" s="2">
        <v>0</v>
      </c>
      <c r="BB1206" s="2">
        <f t="shared" si="334"/>
        <v>10</v>
      </c>
      <c r="BC1206" s="2">
        <f t="shared" si="335"/>
        <v>2</v>
      </c>
      <c r="BD1206" s="2">
        <f t="shared" si="336"/>
        <v>0</v>
      </c>
      <c r="BF1206" s="5"/>
    </row>
    <row r="1207" spans="7:58" x14ac:dyDescent="0.35">
      <c r="G1207" s="79" t="s">
        <v>3</v>
      </c>
      <c r="H1207" s="82" t="s">
        <v>112</v>
      </c>
      <c r="I1207" s="79" t="s">
        <v>8</v>
      </c>
      <c r="J1207" s="79" t="s">
        <v>8</v>
      </c>
      <c r="K1207" s="79" t="s">
        <v>8</v>
      </c>
      <c r="L1207" s="79" t="s">
        <v>8</v>
      </c>
      <c r="M1207" s="2" t="s">
        <v>3</v>
      </c>
      <c r="N1207" s="2">
        <v>6</v>
      </c>
      <c r="O1207" s="6">
        <f t="shared" si="350"/>
        <v>6</v>
      </c>
      <c r="P1207" s="2">
        <v>3</v>
      </c>
      <c r="Q1207" s="2">
        <v>2</v>
      </c>
      <c r="R1207" s="2">
        <v>0</v>
      </c>
      <c r="S1207" s="2">
        <v>0</v>
      </c>
      <c r="T1207" s="2">
        <v>1</v>
      </c>
      <c r="U1207" s="2">
        <f t="shared" si="338"/>
        <v>5</v>
      </c>
      <c r="V1207" s="2">
        <f t="shared" si="339"/>
        <v>0</v>
      </c>
      <c r="W1207" s="2">
        <f t="shared" si="340"/>
        <v>1</v>
      </c>
      <c r="Y1207" s="5"/>
      <c r="Z1207" s="6">
        <f t="shared" si="351"/>
        <v>4</v>
      </c>
      <c r="AA1207" s="2">
        <v>0</v>
      </c>
      <c r="AB1207" s="2">
        <v>1</v>
      </c>
      <c r="AC1207" s="2">
        <v>1</v>
      </c>
      <c r="AD1207" s="2">
        <v>1</v>
      </c>
      <c r="AE1207" s="2">
        <v>1</v>
      </c>
      <c r="AF1207" s="2">
        <f t="shared" si="342"/>
        <v>1</v>
      </c>
      <c r="AG1207" s="2">
        <f t="shared" si="343"/>
        <v>1</v>
      </c>
      <c r="AH1207" s="2">
        <f t="shared" si="344"/>
        <v>2</v>
      </c>
      <c r="AJ1207" s="5"/>
      <c r="AK1207" s="2">
        <f t="shared" ref="AK1207:AK1261" si="352">SUM(AQ1207:AS1207)</f>
        <v>9</v>
      </c>
      <c r="AL1207" s="2">
        <v>2</v>
      </c>
      <c r="AM1207" s="2">
        <v>4</v>
      </c>
      <c r="AN1207" s="2">
        <v>1</v>
      </c>
      <c r="AO1207" s="2">
        <v>1</v>
      </c>
      <c r="AP1207" s="2">
        <v>1</v>
      </c>
      <c r="AQ1207" s="2">
        <f t="shared" si="346"/>
        <v>6</v>
      </c>
      <c r="AR1207" s="2">
        <f t="shared" si="347"/>
        <v>1</v>
      </c>
      <c r="AS1207" s="2">
        <f t="shared" si="348"/>
        <v>2</v>
      </c>
      <c r="AV1207" s="6">
        <f t="shared" si="333"/>
        <v>12</v>
      </c>
      <c r="AW1207" s="2">
        <v>1</v>
      </c>
      <c r="AX1207" s="2">
        <v>6</v>
      </c>
      <c r="AY1207" s="2">
        <v>4</v>
      </c>
      <c r="AZ1207" s="2">
        <v>1</v>
      </c>
      <c r="BA1207" s="2">
        <v>0</v>
      </c>
      <c r="BB1207" s="2">
        <f t="shared" si="334"/>
        <v>7</v>
      </c>
      <c r="BC1207" s="2">
        <f t="shared" si="335"/>
        <v>4</v>
      </c>
      <c r="BD1207" s="2">
        <f t="shared" si="336"/>
        <v>1</v>
      </c>
      <c r="BF1207" s="5"/>
    </row>
    <row r="1208" spans="7:58" x14ac:dyDescent="0.35">
      <c r="G1208" s="79" t="s">
        <v>3</v>
      </c>
      <c r="H1208" s="82" t="s">
        <v>112</v>
      </c>
      <c r="I1208" s="79" t="s">
        <v>8</v>
      </c>
      <c r="J1208" s="79" t="s">
        <v>8</v>
      </c>
      <c r="K1208" s="79" t="s">
        <v>8</v>
      </c>
      <c r="L1208" s="79" t="s">
        <v>8</v>
      </c>
      <c r="M1208" s="2" t="s">
        <v>3</v>
      </c>
      <c r="N1208" s="2">
        <v>7</v>
      </c>
      <c r="O1208" s="6">
        <f t="shared" si="350"/>
        <v>6</v>
      </c>
      <c r="P1208" s="2">
        <v>5</v>
      </c>
      <c r="Q1208" s="2">
        <v>0</v>
      </c>
      <c r="R1208" s="2">
        <v>0</v>
      </c>
      <c r="S1208" s="2">
        <v>0</v>
      </c>
      <c r="T1208" s="2">
        <v>1</v>
      </c>
      <c r="U1208" s="2">
        <f t="shared" si="338"/>
        <v>5</v>
      </c>
      <c r="V1208" s="2">
        <f t="shared" si="339"/>
        <v>0</v>
      </c>
      <c r="W1208" s="2">
        <f t="shared" si="340"/>
        <v>1</v>
      </c>
      <c r="Y1208" s="5"/>
      <c r="Z1208" s="6">
        <f t="shared" si="351"/>
        <v>4</v>
      </c>
      <c r="AA1208" s="2">
        <v>3</v>
      </c>
      <c r="AB1208" s="2">
        <v>0</v>
      </c>
      <c r="AC1208" s="2">
        <v>1</v>
      </c>
      <c r="AD1208" s="2">
        <v>0</v>
      </c>
      <c r="AE1208" s="2">
        <v>0</v>
      </c>
      <c r="AF1208" s="2">
        <f t="shared" si="342"/>
        <v>3</v>
      </c>
      <c r="AG1208" s="2">
        <f t="shared" si="343"/>
        <v>1</v>
      </c>
      <c r="AH1208" s="2">
        <f t="shared" si="344"/>
        <v>0</v>
      </c>
      <c r="AJ1208" s="5"/>
      <c r="AK1208" s="2">
        <f t="shared" si="352"/>
        <v>9</v>
      </c>
      <c r="AL1208" s="2">
        <v>4</v>
      </c>
      <c r="AM1208" s="2">
        <v>3</v>
      </c>
      <c r="AN1208" s="2">
        <v>1</v>
      </c>
      <c r="AO1208" s="2">
        <v>0</v>
      </c>
      <c r="AP1208" s="2">
        <v>1</v>
      </c>
      <c r="AQ1208" s="2">
        <f t="shared" si="346"/>
        <v>7</v>
      </c>
      <c r="AR1208" s="2">
        <f t="shared" si="347"/>
        <v>1</v>
      </c>
      <c r="AS1208" s="2">
        <f t="shared" si="348"/>
        <v>1</v>
      </c>
      <c r="AV1208" s="6">
        <f t="shared" si="333"/>
        <v>12</v>
      </c>
      <c r="AW1208" s="2">
        <v>6</v>
      </c>
      <c r="AX1208" s="2">
        <v>0</v>
      </c>
      <c r="AY1208" s="2">
        <v>5</v>
      </c>
      <c r="AZ1208" s="2">
        <v>1</v>
      </c>
      <c r="BA1208" s="2">
        <v>0</v>
      </c>
      <c r="BB1208" s="2">
        <f t="shared" si="334"/>
        <v>6</v>
      </c>
      <c r="BC1208" s="2">
        <f t="shared" si="335"/>
        <v>5</v>
      </c>
      <c r="BD1208" s="2">
        <f t="shared" si="336"/>
        <v>1</v>
      </c>
      <c r="BF1208" s="5"/>
    </row>
    <row r="1209" spans="7:58" x14ac:dyDescent="0.35">
      <c r="G1209" s="79" t="s">
        <v>3</v>
      </c>
      <c r="H1209" s="82" t="s">
        <v>112</v>
      </c>
      <c r="I1209" s="79" t="s">
        <v>8</v>
      </c>
      <c r="J1209" s="79" t="s">
        <v>8</v>
      </c>
      <c r="K1209" s="79" t="s">
        <v>8</v>
      </c>
      <c r="L1209" s="79" t="s">
        <v>8</v>
      </c>
      <c r="M1209" s="2" t="s">
        <v>3</v>
      </c>
      <c r="N1209" s="2">
        <v>8</v>
      </c>
      <c r="O1209" s="6">
        <f t="shared" si="350"/>
        <v>6</v>
      </c>
      <c r="P1209" s="2">
        <v>2</v>
      </c>
      <c r="Q1209" s="2">
        <v>1</v>
      </c>
      <c r="R1209" s="2">
        <v>2</v>
      </c>
      <c r="S1209" s="2">
        <v>0</v>
      </c>
      <c r="T1209" s="2">
        <v>1</v>
      </c>
      <c r="U1209" s="2">
        <f t="shared" si="338"/>
        <v>3</v>
      </c>
      <c r="V1209" s="2">
        <f t="shared" si="339"/>
        <v>2</v>
      </c>
      <c r="W1209" s="2">
        <f t="shared" si="340"/>
        <v>1</v>
      </c>
      <c r="Y1209" s="5"/>
      <c r="Z1209" s="6">
        <f t="shared" si="351"/>
        <v>4</v>
      </c>
      <c r="AA1209" s="2">
        <v>0</v>
      </c>
      <c r="AB1209" s="2">
        <v>2</v>
      </c>
      <c r="AC1209" s="2">
        <v>0</v>
      </c>
      <c r="AD1209" s="2">
        <v>1</v>
      </c>
      <c r="AE1209" s="2">
        <v>1</v>
      </c>
      <c r="AF1209" s="2">
        <f t="shared" si="342"/>
        <v>2</v>
      </c>
      <c r="AG1209" s="2">
        <f t="shared" si="343"/>
        <v>0</v>
      </c>
      <c r="AH1209" s="2">
        <f t="shared" si="344"/>
        <v>2</v>
      </c>
      <c r="AJ1209" s="5"/>
      <c r="AK1209" s="2">
        <f t="shared" si="352"/>
        <v>9</v>
      </c>
      <c r="AL1209" s="2">
        <v>2</v>
      </c>
      <c r="AM1209" s="2">
        <v>2</v>
      </c>
      <c r="AN1209" s="2">
        <v>1</v>
      </c>
      <c r="AO1209" s="2">
        <v>0</v>
      </c>
      <c r="AP1209" s="2">
        <v>4</v>
      </c>
      <c r="AQ1209" s="2">
        <f t="shared" si="346"/>
        <v>4</v>
      </c>
      <c r="AR1209" s="2">
        <f t="shared" si="347"/>
        <v>1</v>
      </c>
      <c r="AS1209" s="2">
        <f t="shared" si="348"/>
        <v>4</v>
      </c>
      <c r="AV1209" s="6">
        <f t="shared" si="333"/>
        <v>12</v>
      </c>
      <c r="AW1209" s="2">
        <v>3</v>
      </c>
      <c r="AX1209" s="2">
        <v>2</v>
      </c>
      <c r="AY1209" s="2">
        <v>3</v>
      </c>
      <c r="AZ1209" s="2">
        <v>3</v>
      </c>
      <c r="BA1209" s="2">
        <v>1</v>
      </c>
      <c r="BB1209" s="2">
        <f t="shared" si="334"/>
        <v>5</v>
      </c>
      <c r="BC1209" s="2">
        <f t="shared" si="335"/>
        <v>3</v>
      </c>
      <c r="BD1209" s="2">
        <f t="shared" si="336"/>
        <v>4</v>
      </c>
      <c r="BF1209" s="5"/>
    </row>
    <row r="1210" spans="7:58" x14ac:dyDescent="0.35">
      <c r="G1210" s="79" t="s">
        <v>3</v>
      </c>
      <c r="H1210" s="82" t="s">
        <v>112</v>
      </c>
      <c r="I1210" s="79" t="s">
        <v>8</v>
      </c>
      <c r="J1210" s="79" t="s">
        <v>8</v>
      </c>
      <c r="K1210" s="79" t="s">
        <v>8</v>
      </c>
      <c r="L1210" s="79" t="s">
        <v>8</v>
      </c>
      <c r="M1210" s="2" t="s">
        <v>3</v>
      </c>
      <c r="N1210" s="2">
        <v>9</v>
      </c>
      <c r="O1210" s="6">
        <f t="shared" si="350"/>
        <v>6</v>
      </c>
      <c r="P1210" s="2">
        <v>2</v>
      </c>
      <c r="Q1210" s="2">
        <v>3</v>
      </c>
      <c r="R1210" s="2">
        <v>0</v>
      </c>
      <c r="S1210" s="2">
        <v>0</v>
      </c>
      <c r="T1210" s="2">
        <v>1</v>
      </c>
      <c r="U1210" s="2">
        <f t="shared" si="338"/>
        <v>5</v>
      </c>
      <c r="V1210" s="2">
        <f t="shared" si="339"/>
        <v>0</v>
      </c>
      <c r="W1210" s="2">
        <f t="shared" si="340"/>
        <v>1</v>
      </c>
      <c r="Y1210" s="5"/>
      <c r="Z1210" s="6">
        <f t="shared" si="351"/>
        <v>4</v>
      </c>
      <c r="AA1210" s="2">
        <v>0</v>
      </c>
      <c r="AB1210" s="2">
        <v>2</v>
      </c>
      <c r="AC1210" s="2">
        <v>1</v>
      </c>
      <c r="AD1210" s="2">
        <v>0</v>
      </c>
      <c r="AE1210" s="2">
        <v>1</v>
      </c>
      <c r="AF1210" s="2">
        <f t="shared" si="342"/>
        <v>2</v>
      </c>
      <c r="AG1210" s="2">
        <f t="shared" si="343"/>
        <v>1</v>
      </c>
      <c r="AH1210" s="2">
        <f t="shared" si="344"/>
        <v>1</v>
      </c>
      <c r="AJ1210" s="5"/>
      <c r="AK1210" s="2">
        <f t="shared" si="352"/>
        <v>9</v>
      </c>
      <c r="AL1210" s="2">
        <v>2</v>
      </c>
      <c r="AM1210" s="2">
        <v>2</v>
      </c>
      <c r="AN1210" s="2">
        <v>1</v>
      </c>
      <c r="AO1210" s="2">
        <v>0</v>
      </c>
      <c r="AP1210" s="2">
        <v>4</v>
      </c>
      <c r="AQ1210" s="2">
        <f t="shared" si="346"/>
        <v>4</v>
      </c>
      <c r="AR1210" s="2">
        <f t="shared" si="347"/>
        <v>1</v>
      </c>
      <c r="AS1210" s="2">
        <f t="shared" si="348"/>
        <v>4</v>
      </c>
      <c r="AV1210" s="6">
        <f t="shared" si="333"/>
        <v>12</v>
      </c>
      <c r="AW1210" s="2">
        <v>4</v>
      </c>
      <c r="AX1210" s="2">
        <v>1</v>
      </c>
      <c r="AY1210" s="2">
        <v>3</v>
      </c>
      <c r="AZ1210" s="2">
        <v>2</v>
      </c>
      <c r="BA1210" s="2">
        <v>2</v>
      </c>
      <c r="BB1210" s="2">
        <f t="shared" si="334"/>
        <v>5</v>
      </c>
      <c r="BC1210" s="2">
        <f t="shared" si="335"/>
        <v>3</v>
      </c>
      <c r="BD1210" s="2">
        <f t="shared" si="336"/>
        <v>4</v>
      </c>
      <c r="BF1210" s="5"/>
    </row>
    <row r="1211" spans="7:58" x14ac:dyDescent="0.35">
      <c r="G1211" s="79" t="s">
        <v>3</v>
      </c>
      <c r="H1211" s="82" t="s">
        <v>112</v>
      </c>
      <c r="I1211" s="79" t="s">
        <v>8</v>
      </c>
      <c r="J1211" s="79" t="s">
        <v>8</v>
      </c>
      <c r="K1211" s="79" t="s">
        <v>8</v>
      </c>
      <c r="L1211" s="79" t="s">
        <v>8</v>
      </c>
      <c r="M1211" s="2" t="s">
        <v>67</v>
      </c>
      <c r="N1211" s="2">
        <v>10</v>
      </c>
      <c r="O1211" s="6">
        <f t="shared" si="350"/>
        <v>6</v>
      </c>
      <c r="P1211" s="2">
        <v>4</v>
      </c>
      <c r="Q1211" s="2">
        <v>2</v>
      </c>
      <c r="R1211" s="2">
        <v>0</v>
      </c>
      <c r="S1211" s="2">
        <v>0</v>
      </c>
      <c r="T1211" s="2">
        <v>0</v>
      </c>
      <c r="U1211" s="2">
        <f t="shared" si="338"/>
        <v>6</v>
      </c>
      <c r="V1211" s="2">
        <f t="shared" si="339"/>
        <v>0</v>
      </c>
      <c r="W1211" s="2">
        <f t="shared" si="340"/>
        <v>0</v>
      </c>
      <c r="Y1211" s="5"/>
      <c r="Z1211" s="6">
        <f t="shared" si="351"/>
        <v>4</v>
      </c>
      <c r="AA1211" s="2">
        <v>2</v>
      </c>
      <c r="AB1211" s="2">
        <v>1</v>
      </c>
      <c r="AC1211" s="2">
        <v>1</v>
      </c>
      <c r="AD1211" s="2">
        <v>0</v>
      </c>
      <c r="AE1211" s="2">
        <v>0</v>
      </c>
      <c r="AF1211" s="2">
        <f t="shared" si="342"/>
        <v>3</v>
      </c>
      <c r="AG1211" s="2">
        <f t="shared" si="343"/>
        <v>1</v>
      </c>
      <c r="AH1211" s="2">
        <f t="shared" si="344"/>
        <v>0</v>
      </c>
      <c r="AJ1211" s="5"/>
      <c r="AK1211" s="2">
        <f t="shared" si="352"/>
        <v>9</v>
      </c>
      <c r="AL1211" s="2">
        <v>4</v>
      </c>
      <c r="AM1211" s="2">
        <v>4</v>
      </c>
      <c r="AN1211" s="2">
        <v>0</v>
      </c>
      <c r="AO1211" s="2">
        <v>1</v>
      </c>
      <c r="AP1211" s="2">
        <v>0</v>
      </c>
      <c r="AQ1211" s="2">
        <f t="shared" si="346"/>
        <v>8</v>
      </c>
      <c r="AR1211" s="2">
        <f t="shared" si="347"/>
        <v>0</v>
      </c>
      <c r="AS1211" s="2">
        <f t="shared" si="348"/>
        <v>1</v>
      </c>
      <c r="AV1211" s="6">
        <f t="shared" si="333"/>
        <v>12</v>
      </c>
      <c r="AW1211" s="2">
        <v>8</v>
      </c>
      <c r="AX1211" s="2">
        <v>3</v>
      </c>
      <c r="AY1211" s="2">
        <v>1</v>
      </c>
      <c r="AZ1211" s="2">
        <v>0</v>
      </c>
      <c r="BA1211" s="2">
        <v>0</v>
      </c>
      <c r="BB1211" s="2">
        <f t="shared" si="334"/>
        <v>11</v>
      </c>
      <c r="BC1211" s="2">
        <f t="shared" si="335"/>
        <v>1</v>
      </c>
      <c r="BD1211" s="2">
        <f t="shared" si="336"/>
        <v>0</v>
      </c>
      <c r="BF1211" s="5"/>
    </row>
    <row r="1212" spans="7:58" x14ac:dyDescent="0.35">
      <c r="G1212" s="79" t="s">
        <v>3</v>
      </c>
      <c r="H1212" s="82" t="s">
        <v>112</v>
      </c>
      <c r="I1212" s="79" t="s">
        <v>8</v>
      </c>
      <c r="J1212" s="79" t="s">
        <v>8</v>
      </c>
      <c r="K1212" s="79" t="s">
        <v>8</v>
      </c>
      <c r="L1212" s="79" t="s">
        <v>8</v>
      </c>
      <c r="M1212" s="2" t="s">
        <v>67</v>
      </c>
      <c r="N1212" s="2">
        <v>11</v>
      </c>
      <c r="O1212" s="6">
        <f t="shared" si="350"/>
        <v>6</v>
      </c>
      <c r="P1212" s="2">
        <v>3</v>
      </c>
      <c r="Q1212" s="2">
        <v>1</v>
      </c>
      <c r="R1212" s="2">
        <v>1</v>
      </c>
      <c r="S1212" s="2">
        <v>0</v>
      </c>
      <c r="T1212" s="2">
        <v>1</v>
      </c>
      <c r="U1212" s="2">
        <f t="shared" si="338"/>
        <v>4</v>
      </c>
      <c r="V1212" s="2">
        <f t="shared" si="339"/>
        <v>1</v>
      </c>
      <c r="W1212" s="2">
        <f t="shared" si="340"/>
        <v>1</v>
      </c>
      <c r="Y1212" s="5"/>
      <c r="Z1212" s="6">
        <f t="shared" si="351"/>
        <v>4</v>
      </c>
      <c r="AA1212" s="2">
        <v>1</v>
      </c>
      <c r="AB1212" s="2">
        <v>1</v>
      </c>
      <c r="AC1212" s="2">
        <v>1</v>
      </c>
      <c r="AD1212" s="2">
        <v>0</v>
      </c>
      <c r="AE1212" s="2">
        <v>1</v>
      </c>
      <c r="AF1212" s="2">
        <f t="shared" si="342"/>
        <v>2</v>
      </c>
      <c r="AG1212" s="2">
        <f t="shared" si="343"/>
        <v>1</v>
      </c>
      <c r="AH1212" s="2">
        <f t="shared" si="344"/>
        <v>1</v>
      </c>
      <c r="AJ1212" s="5"/>
      <c r="AK1212" s="2">
        <f t="shared" si="352"/>
        <v>9</v>
      </c>
      <c r="AL1212" s="2">
        <v>2</v>
      </c>
      <c r="AM1212" s="2">
        <v>5</v>
      </c>
      <c r="AN1212" s="2">
        <v>1</v>
      </c>
      <c r="AO1212" s="2">
        <v>1</v>
      </c>
      <c r="AP1212" s="2">
        <v>0</v>
      </c>
      <c r="AQ1212" s="2">
        <f t="shared" si="346"/>
        <v>7</v>
      </c>
      <c r="AR1212" s="2">
        <f t="shared" si="347"/>
        <v>1</v>
      </c>
      <c r="AS1212" s="2">
        <f t="shared" si="348"/>
        <v>1</v>
      </c>
      <c r="AV1212" s="6">
        <f t="shared" si="333"/>
        <v>12</v>
      </c>
      <c r="AW1212" s="2">
        <v>2</v>
      </c>
      <c r="AX1212" s="2">
        <v>7</v>
      </c>
      <c r="AY1212" s="2">
        <v>1</v>
      </c>
      <c r="AZ1212" s="2">
        <v>1</v>
      </c>
      <c r="BA1212" s="2">
        <v>1</v>
      </c>
      <c r="BB1212" s="2">
        <f t="shared" si="334"/>
        <v>9</v>
      </c>
      <c r="BC1212" s="2">
        <f t="shared" si="335"/>
        <v>1</v>
      </c>
      <c r="BD1212" s="2">
        <f t="shared" si="336"/>
        <v>2</v>
      </c>
      <c r="BF1212" s="5"/>
    </row>
    <row r="1213" spans="7:58" x14ac:dyDescent="0.35">
      <c r="G1213" s="79" t="s">
        <v>3</v>
      </c>
      <c r="H1213" s="82" t="s">
        <v>112</v>
      </c>
      <c r="I1213" s="79" t="s">
        <v>8</v>
      </c>
      <c r="J1213" s="79" t="s">
        <v>8</v>
      </c>
      <c r="K1213" s="79" t="s">
        <v>8</v>
      </c>
      <c r="L1213" s="79" t="s">
        <v>8</v>
      </c>
      <c r="M1213" s="2" t="s">
        <v>67</v>
      </c>
      <c r="N1213" s="2">
        <v>12</v>
      </c>
      <c r="O1213" s="6">
        <f t="shared" si="350"/>
        <v>6</v>
      </c>
      <c r="P1213" s="2">
        <v>2</v>
      </c>
      <c r="Q1213" s="2">
        <v>3</v>
      </c>
      <c r="R1213" s="2">
        <v>0</v>
      </c>
      <c r="S1213" s="2">
        <v>1</v>
      </c>
      <c r="T1213" s="2">
        <v>0</v>
      </c>
      <c r="U1213" s="2">
        <f t="shared" si="338"/>
        <v>5</v>
      </c>
      <c r="V1213" s="2">
        <f t="shared" si="339"/>
        <v>0</v>
      </c>
      <c r="W1213" s="2">
        <f t="shared" si="340"/>
        <v>1</v>
      </c>
      <c r="Y1213" s="5"/>
      <c r="Z1213" s="6">
        <f t="shared" si="351"/>
        <v>4</v>
      </c>
      <c r="AA1213" s="2">
        <v>1</v>
      </c>
      <c r="AB1213" s="2">
        <v>2</v>
      </c>
      <c r="AC1213" s="2">
        <v>1</v>
      </c>
      <c r="AD1213" s="2">
        <v>0</v>
      </c>
      <c r="AE1213" s="2">
        <v>0</v>
      </c>
      <c r="AF1213" s="2">
        <f t="shared" si="342"/>
        <v>3</v>
      </c>
      <c r="AG1213" s="2">
        <f t="shared" si="343"/>
        <v>1</v>
      </c>
      <c r="AH1213" s="2">
        <f t="shared" si="344"/>
        <v>0</v>
      </c>
      <c r="AJ1213" s="5"/>
      <c r="AK1213" s="2">
        <f t="shared" si="352"/>
        <v>9</v>
      </c>
      <c r="AL1213" s="2">
        <v>3</v>
      </c>
      <c r="AM1213" s="2">
        <v>5</v>
      </c>
      <c r="AN1213" s="2">
        <v>1</v>
      </c>
      <c r="AO1213" s="2">
        <v>0</v>
      </c>
      <c r="AP1213" s="2">
        <v>0</v>
      </c>
      <c r="AQ1213" s="2">
        <f t="shared" si="346"/>
        <v>8</v>
      </c>
      <c r="AR1213" s="2">
        <f t="shared" si="347"/>
        <v>1</v>
      </c>
      <c r="AS1213" s="2">
        <f t="shared" si="348"/>
        <v>0</v>
      </c>
      <c r="AV1213" s="6">
        <f t="shared" si="333"/>
        <v>12</v>
      </c>
      <c r="AW1213" s="2">
        <v>3</v>
      </c>
      <c r="AX1213" s="2">
        <v>6</v>
      </c>
      <c r="AY1213" s="2">
        <v>2</v>
      </c>
      <c r="AZ1213" s="2">
        <v>0</v>
      </c>
      <c r="BA1213" s="2">
        <v>1</v>
      </c>
      <c r="BB1213" s="2">
        <f t="shared" si="334"/>
        <v>9</v>
      </c>
      <c r="BC1213" s="2">
        <f t="shared" si="335"/>
        <v>2</v>
      </c>
      <c r="BD1213" s="2">
        <f t="shared" si="336"/>
        <v>1</v>
      </c>
      <c r="BF1213" s="5"/>
    </row>
    <row r="1214" spans="7:58" x14ac:dyDescent="0.35">
      <c r="G1214" s="79" t="s">
        <v>3</v>
      </c>
      <c r="H1214" s="82" t="s">
        <v>112</v>
      </c>
      <c r="I1214" s="79" t="s">
        <v>8</v>
      </c>
      <c r="J1214" s="79" t="s">
        <v>8</v>
      </c>
      <c r="K1214" s="79" t="s">
        <v>8</v>
      </c>
      <c r="L1214" s="79" t="s">
        <v>8</v>
      </c>
      <c r="M1214" s="2" t="s">
        <v>67</v>
      </c>
      <c r="N1214" s="2">
        <v>13</v>
      </c>
      <c r="O1214" s="6">
        <f t="shared" si="350"/>
        <v>6</v>
      </c>
      <c r="P1214" s="2">
        <v>2</v>
      </c>
      <c r="Q1214" s="2">
        <v>3</v>
      </c>
      <c r="R1214" s="2">
        <v>0</v>
      </c>
      <c r="S1214" s="2">
        <v>0</v>
      </c>
      <c r="T1214" s="2">
        <v>1</v>
      </c>
      <c r="U1214" s="2">
        <f t="shared" si="338"/>
        <v>5</v>
      </c>
      <c r="V1214" s="2">
        <f t="shared" si="339"/>
        <v>0</v>
      </c>
      <c r="W1214" s="2">
        <f t="shared" si="340"/>
        <v>1</v>
      </c>
      <c r="Y1214" s="5"/>
      <c r="Z1214" s="6">
        <f t="shared" si="351"/>
        <v>4</v>
      </c>
      <c r="AA1214" s="2">
        <v>0</v>
      </c>
      <c r="AB1214" s="2">
        <v>2</v>
      </c>
      <c r="AC1214" s="2">
        <v>2</v>
      </c>
      <c r="AD1214" s="2">
        <v>0</v>
      </c>
      <c r="AE1214" s="2">
        <v>0</v>
      </c>
      <c r="AF1214" s="2">
        <f t="shared" si="342"/>
        <v>2</v>
      </c>
      <c r="AG1214" s="2">
        <f t="shared" si="343"/>
        <v>2</v>
      </c>
      <c r="AH1214" s="2">
        <f t="shared" si="344"/>
        <v>0</v>
      </c>
      <c r="AJ1214" s="5"/>
      <c r="AK1214" s="2">
        <f t="shared" si="352"/>
        <v>9</v>
      </c>
      <c r="AL1214" s="2">
        <v>3</v>
      </c>
      <c r="AM1214" s="2">
        <v>2</v>
      </c>
      <c r="AN1214" s="2">
        <v>4</v>
      </c>
      <c r="AO1214" s="2">
        <v>0</v>
      </c>
      <c r="AP1214" s="2">
        <v>0</v>
      </c>
      <c r="AQ1214" s="2">
        <f t="shared" si="346"/>
        <v>5</v>
      </c>
      <c r="AR1214" s="2">
        <f t="shared" si="347"/>
        <v>4</v>
      </c>
      <c r="AS1214" s="2">
        <f t="shared" si="348"/>
        <v>0</v>
      </c>
      <c r="AV1214" s="6">
        <f t="shared" si="333"/>
        <v>12</v>
      </c>
      <c r="AW1214" s="2">
        <v>5</v>
      </c>
      <c r="AX1214" s="2">
        <v>4</v>
      </c>
      <c r="AY1214" s="2">
        <v>2</v>
      </c>
      <c r="AZ1214" s="2">
        <v>0</v>
      </c>
      <c r="BA1214" s="2">
        <v>1</v>
      </c>
      <c r="BB1214" s="2">
        <f t="shared" si="334"/>
        <v>9</v>
      </c>
      <c r="BC1214" s="2">
        <f t="shared" si="335"/>
        <v>2</v>
      </c>
      <c r="BD1214" s="2">
        <f t="shared" si="336"/>
        <v>1</v>
      </c>
      <c r="BF1214" s="5"/>
    </row>
    <row r="1215" spans="7:58" x14ac:dyDescent="0.35">
      <c r="G1215" s="79" t="s">
        <v>3</v>
      </c>
      <c r="H1215" s="82" t="s">
        <v>112</v>
      </c>
      <c r="I1215" s="79" t="s">
        <v>8</v>
      </c>
      <c r="J1215" s="79" t="s">
        <v>8</v>
      </c>
      <c r="K1215" s="79" t="s">
        <v>8</v>
      </c>
      <c r="L1215" s="79" t="s">
        <v>8</v>
      </c>
      <c r="M1215" s="2" t="s">
        <v>67</v>
      </c>
      <c r="N1215" s="2">
        <v>14</v>
      </c>
      <c r="O1215" s="6">
        <f t="shared" si="350"/>
        <v>6</v>
      </c>
      <c r="P1215" s="2">
        <v>2</v>
      </c>
      <c r="Q1215" s="2">
        <v>3</v>
      </c>
      <c r="R1215" s="2">
        <v>0</v>
      </c>
      <c r="S1215" s="2">
        <v>0</v>
      </c>
      <c r="T1215" s="2">
        <v>1</v>
      </c>
      <c r="U1215" s="2">
        <f t="shared" si="338"/>
        <v>5</v>
      </c>
      <c r="V1215" s="2">
        <f t="shared" si="339"/>
        <v>0</v>
      </c>
      <c r="W1215" s="2">
        <f t="shared" si="340"/>
        <v>1</v>
      </c>
      <c r="Y1215" s="5"/>
      <c r="Z1215" s="6">
        <f t="shared" si="351"/>
        <v>4</v>
      </c>
      <c r="AA1215" s="2">
        <v>0</v>
      </c>
      <c r="AB1215" s="2">
        <v>2</v>
      </c>
      <c r="AC1215" s="2">
        <v>0</v>
      </c>
      <c r="AD1215" s="2">
        <v>0</v>
      </c>
      <c r="AE1215" s="2">
        <v>2</v>
      </c>
      <c r="AF1215" s="2">
        <f t="shared" si="342"/>
        <v>2</v>
      </c>
      <c r="AG1215" s="2">
        <f t="shared" si="343"/>
        <v>0</v>
      </c>
      <c r="AH1215" s="2">
        <f t="shared" si="344"/>
        <v>2</v>
      </c>
      <c r="AJ1215" s="5"/>
      <c r="AK1215" s="2">
        <f t="shared" si="352"/>
        <v>9</v>
      </c>
      <c r="AL1215" s="2">
        <v>3</v>
      </c>
      <c r="AM1215" s="2">
        <v>3</v>
      </c>
      <c r="AN1215" s="2">
        <v>0</v>
      </c>
      <c r="AO1215" s="2">
        <v>0</v>
      </c>
      <c r="AP1215" s="2">
        <v>3</v>
      </c>
      <c r="AQ1215" s="2">
        <f t="shared" si="346"/>
        <v>6</v>
      </c>
      <c r="AR1215" s="2">
        <f t="shared" si="347"/>
        <v>0</v>
      </c>
      <c r="AS1215" s="2">
        <f t="shared" si="348"/>
        <v>3</v>
      </c>
      <c r="AV1215" s="6">
        <f t="shared" si="333"/>
        <v>12</v>
      </c>
      <c r="AW1215" s="2">
        <v>4</v>
      </c>
      <c r="AX1215" s="2">
        <v>5</v>
      </c>
      <c r="AY1215" s="2">
        <v>1</v>
      </c>
      <c r="AZ1215" s="2">
        <v>2</v>
      </c>
      <c r="BA1215" s="2">
        <v>0</v>
      </c>
      <c r="BB1215" s="2">
        <f t="shared" si="334"/>
        <v>9</v>
      </c>
      <c r="BC1215" s="2">
        <f t="shared" si="335"/>
        <v>1</v>
      </c>
      <c r="BD1215" s="2">
        <f t="shared" si="336"/>
        <v>2</v>
      </c>
      <c r="BF1215" s="5"/>
    </row>
    <row r="1216" spans="7:58" x14ac:dyDescent="0.35">
      <c r="G1216" s="79" t="s">
        <v>3</v>
      </c>
      <c r="H1216" s="82" t="s">
        <v>112</v>
      </c>
      <c r="I1216" s="79" t="s">
        <v>8</v>
      </c>
      <c r="J1216" s="79" t="s">
        <v>8</v>
      </c>
      <c r="K1216" s="79" t="s">
        <v>8</v>
      </c>
      <c r="L1216" s="79" t="s">
        <v>8</v>
      </c>
      <c r="M1216" s="2" t="s">
        <v>67</v>
      </c>
      <c r="N1216" s="2">
        <v>15</v>
      </c>
      <c r="O1216" s="6">
        <f t="shared" si="350"/>
        <v>6</v>
      </c>
      <c r="P1216" s="2">
        <v>2</v>
      </c>
      <c r="Q1216" s="2">
        <v>3</v>
      </c>
      <c r="R1216" s="2">
        <v>0</v>
      </c>
      <c r="S1216" s="2">
        <v>0</v>
      </c>
      <c r="T1216" s="2">
        <v>1</v>
      </c>
      <c r="U1216" s="2">
        <f t="shared" si="338"/>
        <v>5</v>
      </c>
      <c r="V1216" s="2">
        <f t="shared" si="339"/>
        <v>0</v>
      </c>
      <c r="W1216" s="2">
        <f t="shared" si="340"/>
        <v>1</v>
      </c>
      <c r="Y1216" s="5"/>
      <c r="Z1216" s="6">
        <f t="shared" si="351"/>
        <v>4</v>
      </c>
      <c r="AA1216" s="2">
        <v>0</v>
      </c>
      <c r="AB1216" s="2">
        <v>1</v>
      </c>
      <c r="AC1216" s="2">
        <v>2</v>
      </c>
      <c r="AD1216" s="2">
        <v>0</v>
      </c>
      <c r="AE1216" s="2">
        <v>1</v>
      </c>
      <c r="AF1216" s="2">
        <f t="shared" si="342"/>
        <v>1</v>
      </c>
      <c r="AG1216" s="2">
        <f t="shared" si="343"/>
        <v>2</v>
      </c>
      <c r="AH1216" s="2">
        <f t="shared" si="344"/>
        <v>1</v>
      </c>
      <c r="AJ1216" s="5"/>
      <c r="AK1216" s="2">
        <f t="shared" si="352"/>
        <v>9</v>
      </c>
      <c r="AL1216" s="2">
        <v>1</v>
      </c>
      <c r="AM1216" s="2">
        <v>4</v>
      </c>
      <c r="AN1216" s="2">
        <v>1</v>
      </c>
      <c r="AO1216" s="2">
        <v>0</v>
      </c>
      <c r="AP1216" s="2">
        <v>3</v>
      </c>
      <c r="AQ1216" s="2">
        <f t="shared" si="346"/>
        <v>5</v>
      </c>
      <c r="AR1216" s="2">
        <f t="shared" si="347"/>
        <v>1</v>
      </c>
      <c r="AS1216" s="2">
        <f t="shared" si="348"/>
        <v>3</v>
      </c>
      <c r="AV1216" s="6">
        <f t="shared" si="333"/>
        <v>12</v>
      </c>
      <c r="AW1216" s="2">
        <v>2</v>
      </c>
      <c r="AX1216" s="2">
        <v>4</v>
      </c>
      <c r="AY1216" s="2">
        <v>2</v>
      </c>
      <c r="AZ1216" s="2">
        <v>3</v>
      </c>
      <c r="BA1216" s="2">
        <v>1</v>
      </c>
      <c r="BB1216" s="2">
        <f t="shared" si="334"/>
        <v>6</v>
      </c>
      <c r="BC1216" s="2">
        <f t="shared" si="335"/>
        <v>2</v>
      </c>
      <c r="BD1216" s="2">
        <f t="shared" si="336"/>
        <v>4</v>
      </c>
      <c r="BF1216" s="5"/>
    </row>
    <row r="1217" spans="7:58" x14ac:dyDescent="0.35">
      <c r="G1217" s="79" t="s">
        <v>3</v>
      </c>
      <c r="H1217" s="82" t="s">
        <v>112</v>
      </c>
      <c r="I1217" s="79" t="s">
        <v>8</v>
      </c>
      <c r="J1217" s="79" t="s">
        <v>8</v>
      </c>
      <c r="K1217" s="79" t="s">
        <v>8</v>
      </c>
      <c r="L1217" s="79" t="s">
        <v>8</v>
      </c>
      <c r="M1217" s="2" t="s">
        <v>67</v>
      </c>
      <c r="N1217" s="2">
        <v>16</v>
      </c>
      <c r="O1217" s="6">
        <f t="shared" si="350"/>
        <v>6</v>
      </c>
      <c r="P1217" s="2">
        <v>1</v>
      </c>
      <c r="Q1217" s="2">
        <v>4</v>
      </c>
      <c r="R1217" s="2">
        <v>0</v>
      </c>
      <c r="S1217" s="2">
        <v>1</v>
      </c>
      <c r="T1217" s="2">
        <v>0</v>
      </c>
      <c r="U1217" s="2">
        <f t="shared" si="338"/>
        <v>5</v>
      </c>
      <c r="V1217" s="2">
        <f t="shared" si="339"/>
        <v>0</v>
      </c>
      <c r="W1217" s="2">
        <f t="shared" si="340"/>
        <v>1</v>
      </c>
      <c r="Y1217" s="5"/>
      <c r="Z1217" s="6">
        <f t="shared" si="351"/>
        <v>4</v>
      </c>
      <c r="AA1217" s="2">
        <v>0</v>
      </c>
      <c r="AB1217" s="2">
        <v>3</v>
      </c>
      <c r="AC1217" s="2">
        <v>1</v>
      </c>
      <c r="AD1217" s="2">
        <v>0</v>
      </c>
      <c r="AE1217" s="2">
        <v>0</v>
      </c>
      <c r="AF1217" s="2">
        <f t="shared" si="342"/>
        <v>3</v>
      </c>
      <c r="AG1217" s="2">
        <f t="shared" si="343"/>
        <v>1</v>
      </c>
      <c r="AH1217" s="2">
        <f t="shared" si="344"/>
        <v>0</v>
      </c>
      <c r="AJ1217" s="5"/>
      <c r="AK1217" s="2">
        <f t="shared" si="352"/>
        <v>9</v>
      </c>
      <c r="AL1217" s="2">
        <v>1</v>
      </c>
      <c r="AM1217" s="2">
        <v>6</v>
      </c>
      <c r="AN1217" s="2">
        <v>1</v>
      </c>
      <c r="AO1217" s="2">
        <v>0</v>
      </c>
      <c r="AP1217" s="2">
        <v>1</v>
      </c>
      <c r="AQ1217" s="2">
        <f t="shared" si="346"/>
        <v>7</v>
      </c>
      <c r="AR1217" s="2">
        <f t="shared" si="347"/>
        <v>1</v>
      </c>
      <c r="AS1217" s="2">
        <f t="shared" si="348"/>
        <v>1</v>
      </c>
      <c r="AV1217" s="6">
        <f t="shared" si="333"/>
        <v>12</v>
      </c>
      <c r="AW1217" s="2">
        <v>5</v>
      </c>
      <c r="AX1217" s="2">
        <v>4</v>
      </c>
      <c r="AY1217" s="2">
        <v>2</v>
      </c>
      <c r="AZ1217" s="2">
        <v>1</v>
      </c>
      <c r="BA1217" s="2">
        <v>0</v>
      </c>
      <c r="BB1217" s="2">
        <f t="shared" si="334"/>
        <v>9</v>
      </c>
      <c r="BC1217" s="2">
        <f t="shared" si="335"/>
        <v>2</v>
      </c>
      <c r="BD1217" s="2">
        <f t="shared" si="336"/>
        <v>1</v>
      </c>
      <c r="BF1217" s="5"/>
    </row>
    <row r="1218" spans="7:58" x14ac:dyDescent="0.35">
      <c r="G1218" s="79" t="s">
        <v>3</v>
      </c>
      <c r="H1218" s="82" t="s">
        <v>112</v>
      </c>
      <c r="I1218" s="79" t="s">
        <v>8</v>
      </c>
      <c r="J1218" s="79" t="s">
        <v>8</v>
      </c>
      <c r="K1218" s="79" t="s">
        <v>8</v>
      </c>
      <c r="L1218" s="79" t="s">
        <v>8</v>
      </c>
      <c r="M1218" s="2" t="s">
        <v>67</v>
      </c>
      <c r="N1218" s="2">
        <v>17</v>
      </c>
      <c r="O1218" s="6">
        <f t="shared" si="350"/>
        <v>6</v>
      </c>
      <c r="P1218" s="2">
        <v>2</v>
      </c>
      <c r="Q1218" s="2">
        <v>1</v>
      </c>
      <c r="R1218" s="2">
        <v>1</v>
      </c>
      <c r="S1218" s="2">
        <v>1</v>
      </c>
      <c r="T1218" s="2">
        <v>1</v>
      </c>
      <c r="U1218" s="2">
        <f t="shared" si="338"/>
        <v>3</v>
      </c>
      <c r="V1218" s="2">
        <f t="shared" si="339"/>
        <v>1</v>
      </c>
      <c r="W1218" s="2">
        <f t="shared" si="340"/>
        <v>2</v>
      </c>
      <c r="Y1218" s="5"/>
      <c r="Z1218" s="6">
        <f t="shared" si="351"/>
        <v>4</v>
      </c>
      <c r="AA1218" s="2">
        <v>1</v>
      </c>
      <c r="AB1218" s="2">
        <v>2</v>
      </c>
      <c r="AC1218" s="2">
        <v>1</v>
      </c>
      <c r="AD1218" s="2">
        <v>0</v>
      </c>
      <c r="AE1218" s="2">
        <v>0</v>
      </c>
      <c r="AF1218" s="2">
        <f t="shared" si="342"/>
        <v>3</v>
      </c>
      <c r="AG1218" s="2">
        <f t="shared" si="343"/>
        <v>1</v>
      </c>
      <c r="AH1218" s="2">
        <f t="shared" si="344"/>
        <v>0</v>
      </c>
      <c r="AJ1218" s="5"/>
      <c r="AK1218" s="2">
        <f t="shared" si="352"/>
        <v>9</v>
      </c>
      <c r="AL1218" s="2">
        <v>2</v>
      </c>
      <c r="AM1218" s="2">
        <v>5</v>
      </c>
      <c r="AN1218" s="2">
        <v>1</v>
      </c>
      <c r="AO1218" s="2">
        <v>0</v>
      </c>
      <c r="AP1218" s="2">
        <v>1</v>
      </c>
      <c r="AQ1218" s="2">
        <f t="shared" si="346"/>
        <v>7</v>
      </c>
      <c r="AR1218" s="2">
        <f t="shared" si="347"/>
        <v>1</v>
      </c>
      <c r="AS1218" s="2">
        <f t="shared" si="348"/>
        <v>1</v>
      </c>
      <c r="AV1218" s="6">
        <f t="shared" si="333"/>
        <v>12</v>
      </c>
      <c r="AW1218" s="2">
        <v>3</v>
      </c>
      <c r="AX1218" s="2">
        <v>4</v>
      </c>
      <c r="AY1218" s="2">
        <v>3</v>
      </c>
      <c r="AZ1218" s="2">
        <v>2</v>
      </c>
      <c r="BA1218" s="2">
        <v>0</v>
      </c>
      <c r="BB1218" s="2">
        <f t="shared" si="334"/>
        <v>7</v>
      </c>
      <c r="BC1218" s="2">
        <f t="shared" si="335"/>
        <v>3</v>
      </c>
      <c r="BD1218" s="2">
        <f t="shared" si="336"/>
        <v>2</v>
      </c>
      <c r="BF1218" s="5"/>
    </row>
    <row r="1219" spans="7:58" x14ac:dyDescent="0.35">
      <c r="G1219" s="79" t="s">
        <v>3</v>
      </c>
      <c r="H1219" s="82" t="s">
        <v>112</v>
      </c>
      <c r="I1219" s="79" t="s">
        <v>8</v>
      </c>
      <c r="J1219" s="79" t="s">
        <v>8</v>
      </c>
      <c r="K1219" s="79" t="s">
        <v>8</v>
      </c>
      <c r="L1219" s="79" t="s">
        <v>8</v>
      </c>
      <c r="M1219" s="2" t="s">
        <v>67</v>
      </c>
      <c r="N1219" s="2">
        <v>18</v>
      </c>
      <c r="O1219" s="6">
        <f t="shared" si="350"/>
        <v>6</v>
      </c>
      <c r="P1219" s="2">
        <v>4</v>
      </c>
      <c r="Q1219" s="2">
        <v>1</v>
      </c>
      <c r="R1219" s="2">
        <v>0</v>
      </c>
      <c r="S1219" s="2">
        <v>0</v>
      </c>
      <c r="T1219" s="2">
        <v>1</v>
      </c>
      <c r="U1219" s="2">
        <f t="shared" si="338"/>
        <v>5</v>
      </c>
      <c r="V1219" s="2">
        <f t="shared" si="339"/>
        <v>0</v>
      </c>
      <c r="W1219" s="2">
        <f t="shared" si="340"/>
        <v>1</v>
      </c>
      <c r="Y1219" s="5"/>
      <c r="Z1219" s="6">
        <f t="shared" si="351"/>
        <v>4</v>
      </c>
      <c r="AA1219" s="2">
        <v>3</v>
      </c>
      <c r="AB1219" s="2">
        <v>0</v>
      </c>
      <c r="AC1219" s="2">
        <v>1</v>
      </c>
      <c r="AD1219" s="2">
        <v>0</v>
      </c>
      <c r="AE1219" s="2">
        <v>0</v>
      </c>
      <c r="AF1219" s="2">
        <f t="shared" si="342"/>
        <v>3</v>
      </c>
      <c r="AG1219" s="2">
        <f t="shared" si="343"/>
        <v>1</v>
      </c>
      <c r="AH1219" s="2">
        <f t="shared" si="344"/>
        <v>0</v>
      </c>
      <c r="AJ1219" s="5"/>
      <c r="AK1219" s="2">
        <f t="shared" si="352"/>
        <v>9</v>
      </c>
      <c r="AL1219" s="2">
        <v>4</v>
      </c>
      <c r="AM1219" s="2">
        <v>2</v>
      </c>
      <c r="AN1219" s="2">
        <v>2</v>
      </c>
      <c r="AO1219" s="2">
        <v>1</v>
      </c>
      <c r="AP1219" s="2">
        <v>0</v>
      </c>
      <c r="AQ1219" s="2">
        <f t="shared" si="346"/>
        <v>6</v>
      </c>
      <c r="AR1219" s="2">
        <f t="shared" si="347"/>
        <v>2</v>
      </c>
      <c r="AS1219" s="2">
        <f t="shared" si="348"/>
        <v>1</v>
      </c>
      <c r="AV1219" s="6">
        <f t="shared" si="333"/>
        <v>12</v>
      </c>
      <c r="AW1219" s="2">
        <v>5</v>
      </c>
      <c r="AX1219" s="2">
        <v>2</v>
      </c>
      <c r="AY1219" s="2">
        <v>2</v>
      </c>
      <c r="AZ1219" s="2">
        <v>2</v>
      </c>
      <c r="BA1219" s="2">
        <v>1</v>
      </c>
      <c r="BB1219" s="2">
        <f t="shared" si="334"/>
        <v>7</v>
      </c>
      <c r="BC1219" s="2">
        <f t="shared" si="335"/>
        <v>2</v>
      </c>
      <c r="BD1219" s="2">
        <f t="shared" si="336"/>
        <v>3</v>
      </c>
      <c r="BF1219" s="5"/>
    </row>
    <row r="1220" spans="7:58" x14ac:dyDescent="0.35">
      <c r="G1220" s="79" t="s">
        <v>3</v>
      </c>
      <c r="H1220" s="82" t="s">
        <v>112</v>
      </c>
      <c r="I1220" s="79" t="s">
        <v>8</v>
      </c>
      <c r="J1220" s="79" t="s">
        <v>8</v>
      </c>
      <c r="K1220" s="79" t="s">
        <v>8</v>
      </c>
      <c r="L1220" s="79" t="s">
        <v>8</v>
      </c>
      <c r="M1220" s="2" t="s">
        <v>76</v>
      </c>
      <c r="N1220" s="2">
        <v>19</v>
      </c>
      <c r="O1220" s="6">
        <f t="shared" si="350"/>
        <v>6</v>
      </c>
      <c r="P1220" s="2">
        <v>4</v>
      </c>
      <c r="Q1220" s="2">
        <v>1</v>
      </c>
      <c r="R1220" s="2">
        <v>0</v>
      </c>
      <c r="S1220" s="2">
        <v>1</v>
      </c>
      <c r="T1220" s="2">
        <v>0</v>
      </c>
      <c r="U1220" s="2">
        <f t="shared" si="338"/>
        <v>5</v>
      </c>
      <c r="V1220" s="2">
        <f t="shared" si="339"/>
        <v>0</v>
      </c>
      <c r="W1220" s="2">
        <f t="shared" si="340"/>
        <v>1</v>
      </c>
      <c r="Y1220" s="5"/>
      <c r="Z1220" s="6">
        <f t="shared" si="351"/>
        <v>4</v>
      </c>
      <c r="AA1220" s="2">
        <v>1</v>
      </c>
      <c r="AB1220" s="2">
        <v>1</v>
      </c>
      <c r="AC1220" s="2">
        <v>1</v>
      </c>
      <c r="AD1220" s="2">
        <v>0</v>
      </c>
      <c r="AE1220" s="2">
        <v>1</v>
      </c>
      <c r="AF1220" s="2">
        <f t="shared" si="342"/>
        <v>2</v>
      </c>
      <c r="AG1220" s="2">
        <f t="shared" si="343"/>
        <v>1</v>
      </c>
      <c r="AH1220" s="2">
        <f t="shared" si="344"/>
        <v>1</v>
      </c>
      <c r="AJ1220" s="5"/>
      <c r="AK1220" s="2">
        <f t="shared" si="352"/>
        <v>9</v>
      </c>
      <c r="AL1220" s="2">
        <v>5</v>
      </c>
      <c r="AM1220" s="2">
        <v>1</v>
      </c>
      <c r="AN1220" s="2">
        <v>2</v>
      </c>
      <c r="AO1220" s="2">
        <v>0</v>
      </c>
      <c r="AP1220" s="2">
        <v>1</v>
      </c>
      <c r="AQ1220" s="2">
        <f t="shared" si="346"/>
        <v>6</v>
      </c>
      <c r="AR1220" s="2">
        <f t="shared" si="347"/>
        <v>2</v>
      </c>
      <c r="AS1220" s="2">
        <f t="shared" si="348"/>
        <v>1</v>
      </c>
      <c r="AV1220" s="6">
        <f t="shared" si="333"/>
        <v>12</v>
      </c>
      <c r="AW1220" s="2">
        <v>4</v>
      </c>
      <c r="AX1220" s="2">
        <v>4</v>
      </c>
      <c r="AY1220" s="2">
        <v>2</v>
      </c>
      <c r="AZ1220" s="2">
        <v>1</v>
      </c>
      <c r="BA1220" s="2">
        <v>1</v>
      </c>
      <c r="BB1220" s="2">
        <f t="shared" si="334"/>
        <v>8</v>
      </c>
      <c r="BC1220" s="2">
        <f t="shared" si="335"/>
        <v>2</v>
      </c>
      <c r="BD1220" s="2">
        <f t="shared" si="336"/>
        <v>2</v>
      </c>
      <c r="BF1220" s="5"/>
    </row>
    <row r="1221" spans="7:58" x14ac:dyDescent="0.35">
      <c r="G1221" s="79" t="s">
        <v>3</v>
      </c>
      <c r="H1221" s="82" t="s">
        <v>112</v>
      </c>
      <c r="I1221" s="79" t="s">
        <v>8</v>
      </c>
      <c r="J1221" s="79" t="s">
        <v>8</v>
      </c>
      <c r="K1221" s="79" t="s">
        <v>8</v>
      </c>
      <c r="L1221" s="79" t="s">
        <v>8</v>
      </c>
      <c r="M1221" s="2" t="s">
        <v>76</v>
      </c>
      <c r="N1221" s="2">
        <v>20</v>
      </c>
      <c r="O1221" s="6">
        <f t="shared" si="350"/>
        <v>6</v>
      </c>
      <c r="P1221" s="2">
        <v>3</v>
      </c>
      <c r="Q1221" s="2">
        <v>1</v>
      </c>
      <c r="R1221" s="2">
        <v>1</v>
      </c>
      <c r="S1221" s="2">
        <v>1</v>
      </c>
      <c r="T1221" s="2">
        <v>0</v>
      </c>
      <c r="U1221" s="2">
        <f t="shared" si="338"/>
        <v>4</v>
      </c>
      <c r="V1221" s="2">
        <f t="shared" si="339"/>
        <v>1</v>
      </c>
      <c r="W1221" s="2">
        <f t="shared" si="340"/>
        <v>1</v>
      </c>
      <c r="Y1221" s="5"/>
      <c r="Z1221" s="6">
        <f t="shared" si="351"/>
        <v>4</v>
      </c>
      <c r="AA1221" s="2">
        <v>0</v>
      </c>
      <c r="AB1221" s="2">
        <v>1</v>
      </c>
      <c r="AC1221" s="2">
        <v>1</v>
      </c>
      <c r="AD1221" s="2">
        <v>1</v>
      </c>
      <c r="AE1221" s="2">
        <v>1</v>
      </c>
      <c r="AF1221" s="2">
        <f t="shared" si="342"/>
        <v>1</v>
      </c>
      <c r="AG1221" s="2">
        <f t="shared" si="343"/>
        <v>1</v>
      </c>
      <c r="AH1221" s="2">
        <f t="shared" si="344"/>
        <v>2</v>
      </c>
      <c r="AJ1221" s="5"/>
      <c r="AK1221" s="2">
        <f t="shared" si="352"/>
        <v>9</v>
      </c>
      <c r="AL1221" s="2">
        <v>4</v>
      </c>
      <c r="AM1221" s="2">
        <v>1</v>
      </c>
      <c r="AN1221" s="2">
        <v>2</v>
      </c>
      <c r="AO1221" s="2">
        <v>0</v>
      </c>
      <c r="AP1221" s="2">
        <v>2</v>
      </c>
      <c r="AQ1221" s="2">
        <f t="shared" si="346"/>
        <v>5</v>
      </c>
      <c r="AR1221" s="2">
        <f t="shared" si="347"/>
        <v>2</v>
      </c>
      <c r="AS1221" s="2">
        <f t="shared" si="348"/>
        <v>2</v>
      </c>
      <c r="AV1221" s="6">
        <f t="shared" si="333"/>
        <v>12</v>
      </c>
      <c r="AW1221" s="2">
        <v>2</v>
      </c>
      <c r="AX1221" s="2">
        <v>5</v>
      </c>
      <c r="AY1221" s="2">
        <v>2</v>
      </c>
      <c r="AZ1221" s="2">
        <v>1</v>
      </c>
      <c r="BA1221" s="2">
        <v>2</v>
      </c>
      <c r="BB1221" s="2">
        <f t="shared" si="334"/>
        <v>7</v>
      </c>
      <c r="BC1221" s="2">
        <f t="shared" si="335"/>
        <v>2</v>
      </c>
      <c r="BD1221" s="2">
        <f t="shared" si="336"/>
        <v>3</v>
      </c>
      <c r="BF1221" s="5"/>
    </row>
    <row r="1222" spans="7:58" x14ac:dyDescent="0.35">
      <c r="G1222" s="79" t="s">
        <v>3</v>
      </c>
      <c r="H1222" s="82" t="s">
        <v>112</v>
      </c>
      <c r="I1222" s="79" t="s">
        <v>8</v>
      </c>
      <c r="J1222" s="79" t="s">
        <v>8</v>
      </c>
      <c r="K1222" s="79" t="s">
        <v>8</v>
      </c>
      <c r="L1222" s="79" t="s">
        <v>8</v>
      </c>
      <c r="M1222" s="2" t="s">
        <v>76</v>
      </c>
      <c r="N1222" s="2">
        <v>21</v>
      </c>
      <c r="O1222" s="6">
        <f t="shared" si="350"/>
        <v>6</v>
      </c>
      <c r="P1222" s="2">
        <v>4</v>
      </c>
      <c r="Q1222" s="2">
        <v>0</v>
      </c>
      <c r="R1222" s="2">
        <v>1</v>
      </c>
      <c r="S1222" s="2">
        <v>1</v>
      </c>
      <c r="T1222" s="2">
        <v>0</v>
      </c>
      <c r="U1222" s="2">
        <f t="shared" si="338"/>
        <v>4</v>
      </c>
      <c r="V1222" s="2">
        <f t="shared" si="339"/>
        <v>1</v>
      </c>
      <c r="W1222" s="2">
        <f t="shared" si="340"/>
        <v>1</v>
      </c>
      <c r="Y1222" s="5"/>
      <c r="Z1222" s="6">
        <f t="shared" si="351"/>
        <v>4</v>
      </c>
      <c r="AA1222" s="2">
        <v>1</v>
      </c>
      <c r="AB1222" s="2">
        <v>0</v>
      </c>
      <c r="AC1222" s="2">
        <v>0</v>
      </c>
      <c r="AD1222" s="2">
        <v>2</v>
      </c>
      <c r="AE1222" s="2">
        <v>1</v>
      </c>
      <c r="AF1222" s="2">
        <f t="shared" si="342"/>
        <v>1</v>
      </c>
      <c r="AG1222" s="2">
        <f t="shared" si="343"/>
        <v>0</v>
      </c>
      <c r="AH1222" s="2">
        <f t="shared" si="344"/>
        <v>3</v>
      </c>
      <c r="AJ1222" s="5"/>
      <c r="AK1222" s="2">
        <f t="shared" si="352"/>
        <v>9</v>
      </c>
      <c r="AL1222" s="2">
        <v>4</v>
      </c>
      <c r="AM1222" s="2">
        <v>1</v>
      </c>
      <c r="AN1222" s="2">
        <v>3</v>
      </c>
      <c r="AO1222" s="2">
        <v>0</v>
      </c>
      <c r="AP1222" s="2">
        <v>1</v>
      </c>
      <c r="AQ1222" s="2">
        <f t="shared" si="346"/>
        <v>5</v>
      </c>
      <c r="AR1222" s="2">
        <f t="shared" si="347"/>
        <v>3</v>
      </c>
      <c r="AS1222" s="2">
        <f t="shared" si="348"/>
        <v>1</v>
      </c>
      <c r="AV1222" s="6">
        <f t="shared" si="333"/>
        <v>12</v>
      </c>
      <c r="AW1222" s="2">
        <v>2</v>
      </c>
      <c r="AX1222" s="2">
        <v>3</v>
      </c>
      <c r="AY1222" s="2">
        <v>4</v>
      </c>
      <c r="AZ1222" s="2">
        <v>2</v>
      </c>
      <c r="BA1222" s="2">
        <v>1</v>
      </c>
      <c r="BB1222" s="2">
        <f t="shared" si="334"/>
        <v>5</v>
      </c>
      <c r="BC1222" s="2">
        <f t="shared" si="335"/>
        <v>4</v>
      </c>
      <c r="BD1222" s="2">
        <f t="shared" si="336"/>
        <v>3</v>
      </c>
      <c r="BF1222" s="5"/>
    </row>
    <row r="1223" spans="7:58" x14ac:dyDescent="0.35">
      <c r="G1223" s="79" t="s">
        <v>3</v>
      </c>
      <c r="H1223" s="82" t="s">
        <v>112</v>
      </c>
      <c r="I1223" s="79" t="s">
        <v>8</v>
      </c>
      <c r="J1223" s="79" t="s">
        <v>8</v>
      </c>
      <c r="K1223" s="79" t="s">
        <v>8</v>
      </c>
      <c r="L1223" s="79" t="s">
        <v>8</v>
      </c>
      <c r="M1223" s="2" t="s">
        <v>76</v>
      </c>
      <c r="N1223" s="2">
        <v>22</v>
      </c>
      <c r="O1223" s="6">
        <f t="shared" si="350"/>
        <v>6</v>
      </c>
      <c r="P1223" s="2">
        <v>5</v>
      </c>
      <c r="Q1223" s="2">
        <v>0</v>
      </c>
      <c r="R1223" s="2">
        <v>1</v>
      </c>
      <c r="S1223" s="2">
        <v>0</v>
      </c>
      <c r="T1223" s="2">
        <v>0</v>
      </c>
      <c r="U1223" s="2">
        <f t="shared" si="338"/>
        <v>5</v>
      </c>
      <c r="V1223" s="2">
        <f t="shared" si="339"/>
        <v>1</v>
      </c>
      <c r="W1223" s="2">
        <f t="shared" si="340"/>
        <v>0</v>
      </c>
      <c r="Y1223" s="5"/>
      <c r="Z1223" s="6">
        <f t="shared" si="351"/>
        <v>4</v>
      </c>
      <c r="AA1223" s="2">
        <v>2</v>
      </c>
      <c r="AB1223" s="2">
        <v>0</v>
      </c>
      <c r="AC1223" s="2">
        <v>1</v>
      </c>
      <c r="AD1223" s="2">
        <v>1</v>
      </c>
      <c r="AE1223" s="2">
        <v>0</v>
      </c>
      <c r="AF1223" s="2">
        <f t="shared" si="342"/>
        <v>2</v>
      </c>
      <c r="AG1223" s="2">
        <f t="shared" si="343"/>
        <v>1</v>
      </c>
      <c r="AH1223" s="2">
        <f t="shared" si="344"/>
        <v>1</v>
      </c>
      <c r="AJ1223" s="5"/>
      <c r="AK1223" s="2">
        <f t="shared" si="352"/>
        <v>9</v>
      </c>
      <c r="AL1223" s="2">
        <v>6</v>
      </c>
      <c r="AM1223" s="2">
        <v>1</v>
      </c>
      <c r="AN1223" s="2">
        <v>1</v>
      </c>
      <c r="AO1223" s="2">
        <v>1</v>
      </c>
      <c r="AP1223" s="2">
        <v>0</v>
      </c>
      <c r="AQ1223" s="2">
        <f t="shared" si="346"/>
        <v>7</v>
      </c>
      <c r="AR1223" s="2">
        <f t="shared" si="347"/>
        <v>1</v>
      </c>
      <c r="AS1223" s="2">
        <f t="shared" si="348"/>
        <v>1</v>
      </c>
      <c r="AV1223" s="6">
        <f t="shared" si="333"/>
        <v>12</v>
      </c>
      <c r="AW1223" s="2">
        <v>6</v>
      </c>
      <c r="AX1223" s="2">
        <v>3</v>
      </c>
      <c r="AY1223" s="2">
        <v>3</v>
      </c>
      <c r="AZ1223" s="2">
        <v>0</v>
      </c>
      <c r="BA1223" s="2">
        <v>0</v>
      </c>
      <c r="BB1223" s="2">
        <f t="shared" si="334"/>
        <v>9</v>
      </c>
      <c r="BC1223" s="2">
        <f t="shared" si="335"/>
        <v>3</v>
      </c>
      <c r="BD1223" s="2">
        <f t="shared" si="336"/>
        <v>0</v>
      </c>
      <c r="BF1223" s="5"/>
    </row>
    <row r="1224" spans="7:58" x14ac:dyDescent="0.35">
      <c r="G1224" s="79" t="s">
        <v>3</v>
      </c>
      <c r="H1224" s="82" t="s">
        <v>112</v>
      </c>
      <c r="I1224" s="79" t="s">
        <v>8</v>
      </c>
      <c r="J1224" s="79" t="s">
        <v>8</v>
      </c>
      <c r="K1224" s="79" t="s">
        <v>8</v>
      </c>
      <c r="L1224" s="79" t="s">
        <v>8</v>
      </c>
      <c r="M1224" s="2" t="s">
        <v>76</v>
      </c>
      <c r="N1224" s="2">
        <v>23</v>
      </c>
      <c r="O1224" s="6">
        <f t="shared" si="350"/>
        <v>6</v>
      </c>
      <c r="P1224" s="2">
        <v>4</v>
      </c>
      <c r="Q1224" s="2">
        <v>1</v>
      </c>
      <c r="R1224" s="2">
        <v>1</v>
      </c>
      <c r="S1224" s="2">
        <v>0</v>
      </c>
      <c r="T1224" s="2">
        <v>0</v>
      </c>
      <c r="U1224" s="2">
        <f t="shared" si="338"/>
        <v>5</v>
      </c>
      <c r="V1224" s="2">
        <f t="shared" si="339"/>
        <v>1</v>
      </c>
      <c r="W1224" s="2">
        <f t="shared" si="340"/>
        <v>0</v>
      </c>
      <c r="Y1224" s="5"/>
      <c r="Z1224" s="6">
        <f t="shared" si="351"/>
        <v>4</v>
      </c>
      <c r="AA1224" s="2">
        <v>2</v>
      </c>
      <c r="AB1224" s="2">
        <v>0</v>
      </c>
      <c r="AC1224" s="2">
        <v>1</v>
      </c>
      <c r="AD1224" s="2">
        <v>1</v>
      </c>
      <c r="AE1224" s="2">
        <v>0</v>
      </c>
      <c r="AF1224" s="2">
        <f t="shared" si="342"/>
        <v>2</v>
      </c>
      <c r="AG1224" s="2">
        <f t="shared" si="343"/>
        <v>1</v>
      </c>
      <c r="AH1224" s="2">
        <f t="shared" si="344"/>
        <v>1</v>
      </c>
      <c r="AJ1224" s="5"/>
      <c r="AK1224" s="2">
        <f t="shared" si="352"/>
        <v>9</v>
      </c>
      <c r="AL1224" s="2">
        <v>5</v>
      </c>
      <c r="AM1224" s="2">
        <v>1</v>
      </c>
      <c r="AN1224" s="2">
        <v>1</v>
      </c>
      <c r="AO1224" s="2">
        <v>1</v>
      </c>
      <c r="AP1224" s="2">
        <v>1</v>
      </c>
      <c r="AQ1224" s="2">
        <f t="shared" si="346"/>
        <v>6</v>
      </c>
      <c r="AR1224" s="2">
        <f t="shared" si="347"/>
        <v>1</v>
      </c>
      <c r="AS1224" s="2">
        <f t="shared" si="348"/>
        <v>2</v>
      </c>
      <c r="AV1224" s="6">
        <f t="shared" si="333"/>
        <v>12</v>
      </c>
      <c r="AW1224" s="2">
        <v>6</v>
      </c>
      <c r="AX1224" s="2">
        <v>1</v>
      </c>
      <c r="AY1224" s="2">
        <v>4</v>
      </c>
      <c r="AZ1224" s="2">
        <v>0</v>
      </c>
      <c r="BA1224" s="2">
        <v>1</v>
      </c>
      <c r="BB1224" s="2">
        <f t="shared" si="334"/>
        <v>7</v>
      </c>
      <c r="BC1224" s="2">
        <f t="shared" si="335"/>
        <v>4</v>
      </c>
      <c r="BD1224" s="2">
        <f t="shared" si="336"/>
        <v>1</v>
      </c>
      <c r="BF1224" s="5"/>
    </row>
    <row r="1225" spans="7:58" x14ac:dyDescent="0.35">
      <c r="G1225" s="79" t="s">
        <v>3</v>
      </c>
      <c r="H1225" s="82" t="s">
        <v>112</v>
      </c>
      <c r="I1225" s="79" t="s">
        <v>8</v>
      </c>
      <c r="J1225" s="79" t="s">
        <v>8</v>
      </c>
      <c r="K1225" s="79" t="s">
        <v>8</v>
      </c>
      <c r="L1225" s="79" t="s">
        <v>8</v>
      </c>
      <c r="M1225" s="2" t="s">
        <v>76</v>
      </c>
      <c r="N1225" s="2">
        <v>24</v>
      </c>
      <c r="O1225" s="6">
        <f t="shared" si="350"/>
        <v>6</v>
      </c>
      <c r="P1225" s="2">
        <v>3</v>
      </c>
      <c r="Q1225" s="2">
        <v>2</v>
      </c>
      <c r="R1225" s="2">
        <v>0</v>
      </c>
      <c r="S1225" s="2">
        <v>1</v>
      </c>
      <c r="T1225" s="2">
        <v>0</v>
      </c>
      <c r="U1225" s="2">
        <f t="shared" si="338"/>
        <v>5</v>
      </c>
      <c r="V1225" s="2">
        <f t="shared" si="339"/>
        <v>0</v>
      </c>
      <c r="W1225" s="2">
        <f t="shared" si="340"/>
        <v>1</v>
      </c>
      <c r="Y1225" s="5"/>
      <c r="Z1225" s="6">
        <f t="shared" si="351"/>
        <v>4</v>
      </c>
      <c r="AA1225" s="2">
        <v>1</v>
      </c>
      <c r="AB1225" s="2">
        <v>0</v>
      </c>
      <c r="AC1225" s="2">
        <v>2</v>
      </c>
      <c r="AD1225" s="2">
        <v>0</v>
      </c>
      <c r="AE1225" s="2">
        <v>1</v>
      </c>
      <c r="AF1225" s="2">
        <f t="shared" si="342"/>
        <v>1</v>
      </c>
      <c r="AG1225" s="2">
        <f t="shared" si="343"/>
        <v>2</v>
      </c>
      <c r="AH1225" s="2">
        <f t="shared" si="344"/>
        <v>1</v>
      </c>
      <c r="AJ1225" s="5"/>
      <c r="AK1225" s="2">
        <f t="shared" si="352"/>
        <v>9</v>
      </c>
      <c r="AL1225" s="2">
        <v>4</v>
      </c>
      <c r="AM1225" s="2">
        <v>2</v>
      </c>
      <c r="AN1225" s="2">
        <v>1</v>
      </c>
      <c r="AO1225" s="2">
        <v>2</v>
      </c>
      <c r="AP1225" s="2">
        <v>0</v>
      </c>
      <c r="AQ1225" s="2">
        <f t="shared" si="346"/>
        <v>6</v>
      </c>
      <c r="AR1225" s="2">
        <f t="shared" si="347"/>
        <v>1</v>
      </c>
      <c r="AS1225" s="2">
        <f t="shared" si="348"/>
        <v>2</v>
      </c>
      <c r="AV1225" s="6">
        <f t="shared" si="333"/>
        <v>12</v>
      </c>
      <c r="AW1225" s="2">
        <v>2</v>
      </c>
      <c r="AX1225" s="2">
        <v>6</v>
      </c>
      <c r="AY1225" s="2">
        <v>1</v>
      </c>
      <c r="AZ1225" s="2">
        <v>2</v>
      </c>
      <c r="BA1225" s="2">
        <v>1</v>
      </c>
      <c r="BB1225" s="2">
        <f t="shared" si="334"/>
        <v>8</v>
      </c>
      <c r="BC1225" s="2">
        <f t="shared" si="335"/>
        <v>1</v>
      </c>
      <c r="BD1225" s="2">
        <f t="shared" si="336"/>
        <v>3</v>
      </c>
      <c r="BF1225" s="5"/>
    </row>
    <row r="1226" spans="7:58" x14ac:dyDescent="0.35">
      <c r="G1226" s="79" t="s">
        <v>3</v>
      </c>
      <c r="H1226" s="82" t="s">
        <v>112</v>
      </c>
      <c r="I1226" s="79" t="s">
        <v>8</v>
      </c>
      <c r="J1226" s="79" t="s">
        <v>8</v>
      </c>
      <c r="K1226" s="79" t="s">
        <v>8</v>
      </c>
      <c r="L1226" s="79" t="s">
        <v>8</v>
      </c>
      <c r="M1226" s="2" t="s">
        <v>76</v>
      </c>
      <c r="N1226" s="2">
        <v>25</v>
      </c>
      <c r="O1226" s="6">
        <f t="shared" si="350"/>
        <v>6</v>
      </c>
      <c r="P1226" s="2">
        <v>4</v>
      </c>
      <c r="Q1226" s="2">
        <v>1</v>
      </c>
      <c r="R1226" s="2">
        <v>1</v>
      </c>
      <c r="S1226" s="2">
        <v>0</v>
      </c>
      <c r="T1226" s="2">
        <v>0</v>
      </c>
      <c r="U1226" s="2">
        <f t="shared" si="338"/>
        <v>5</v>
      </c>
      <c r="V1226" s="2">
        <f t="shared" si="339"/>
        <v>1</v>
      </c>
      <c r="W1226" s="2">
        <f t="shared" si="340"/>
        <v>0</v>
      </c>
      <c r="Y1226" s="5"/>
      <c r="Z1226" s="6">
        <f t="shared" si="351"/>
        <v>4</v>
      </c>
      <c r="AA1226" s="2">
        <v>1</v>
      </c>
      <c r="AB1226" s="2">
        <v>1</v>
      </c>
      <c r="AC1226" s="2">
        <v>0</v>
      </c>
      <c r="AD1226" s="2">
        <v>1</v>
      </c>
      <c r="AE1226" s="2">
        <v>1</v>
      </c>
      <c r="AF1226" s="2">
        <f t="shared" si="342"/>
        <v>2</v>
      </c>
      <c r="AG1226" s="2">
        <f t="shared" si="343"/>
        <v>0</v>
      </c>
      <c r="AH1226" s="2">
        <f t="shared" si="344"/>
        <v>2</v>
      </c>
      <c r="AJ1226" s="5"/>
      <c r="AK1226" s="2">
        <f t="shared" si="352"/>
        <v>9</v>
      </c>
      <c r="AL1226" s="2">
        <v>5</v>
      </c>
      <c r="AM1226" s="2">
        <v>2</v>
      </c>
      <c r="AN1226" s="2">
        <v>0</v>
      </c>
      <c r="AO1226" s="2">
        <v>0</v>
      </c>
      <c r="AP1226" s="2">
        <v>2</v>
      </c>
      <c r="AQ1226" s="2">
        <f t="shared" si="346"/>
        <v>7</v>
      </c>
      <c r="AR1226" s="2">
        <f t="shared" si="347"/>
        <v>0</v>
      </c>
      <c r="AS1226" s="2">
        <f t="shared" si="348"/>
        <v>2</v>
      </c>
      <c r="AV1226" s="6">
        <f t="shared" si="333"/>
        <v>12</v>
      </c>
      <c r="AW1226" s="2">
        <v>5</v>
      </c>
      <c r="AX1226" s="2">
        <v>1</v>
      </c>
      <c r="AY1226" s="2">
        <v>3</v>
      </c>
      <c r="AZ1226" s="2">
        <v>3</v>
      </c>
      <c r="BA1226" s="2">
        <v>0</v>
      </c>
      <c r="BB1226" s="2">
        <f t="shared" si="334"/>
        <v>6</v>
      </c>
      <c r="BC1226" s="2">
        <f t="shared" si="335"/>
        <v>3</v>
      </c>
      <c r="BD1226" s="2">
        <f t="shared" si="336"/>
        <v>3</v>
      </c>
      <c r="BF1226" s="5"/>
    </row>
    <row r="1227" spans="7:58" x14ac:dyDescent="0.35">
      <c r="G1227" s="79" t="s">
        <v>3</v>
      </c>
      <c r="H1227" s="82" t="s">
        <v>112</v>
      </c>
      <c r="I1227" s="79" t="s">
        <v>8</v>
      </c>
      <c r="J1227" s="79" t="s">
        <v>8</v>
      </c>
      <c r="K1227" s="79" t="s">
        <v>8</v>
      </c>
      <c r="L1227" s="79" t="s">
        <v>8</v>
      </c>
      <c r="M1227" s="2" t="s">
        <v>76</v>
      </c>
      <c r="N1227" s="2">
        <v>26</v>
      </c>
      <c r="O1227" s="6">
        <f t="shared" si="350"/>
        <v>6</v>
      </c>
      <c r="P1227" s="2">
        <v>4</v>
      </c>
      <c r="Q1227" s="2">
        <v>1</v>
      </c>
      <c r="R1227" s="2">
        <v>0</v>
      </c>
      <c r="S1227" s="2">
        <v>1</v>
      </c>
      <c r="T1227" s="2">
        <v>0</v>
      </c>
      <c r="U1227" s="2">
        <f t="shared" si="338"/>
        <v>5</v>
      </c>
      <c r="V1227" s="2">
        <f t="shared" si="339"/>
        <v>0</v>
      </c>
      <c r="W1227" s="2">
        <f t="shared" si="340"/>
        <v>1</v>
      </c>
      <c r="Y1227" s="5"/>
      <c r="Z1227" s="6">
        <f t="shared" si="351"/>
        <v>4</v>
      </c>
      <c r="AA1227" s="2">
        <v>1</v>
      </c>
      <c r="AB1227" s="2">
        <v>0</v>
      </c>
      <c r="AC1227" s="2">
        <v>1</v>
      </c>
      <c r="AD1227" s="2">
        <v>1</v>
      </c>
      <c r="AE1227" s="2">
        <v>1</v>
      </c>
      <c r="AF1227" s="2">
        <f t="shared" si="342"/>
        <v>1</v>
      </c>
      <c r="AG1227" s="2">
        <f t="shared" si="343"/>
        <v>1</v>
      </c>
      <c r="AH1227" s="2">
        <f t="shared" si="344"/>
        <v>2</v>
      </c>
      <c r="AJ1227" s="5"/>
      <c r="AK1227" s="2">
        <f t="shared" si="352"/>
        <v>9</v>
      </c>
      <c r="AL1227" s="2">
        <v>4</v>
      </c>
      <c r="AM1227" s="2">
        <v>3</v>
      </c>
      <c r="AN1227" s="2">
        <v>1</v>
      </c>
      <c r="AO1227" s="2">
        <v>1</v>
      </c>
      <c r="AP1227" s="2">
        <v>0</v>
      </c>
      <c r="AQ1227" s="2">
        <f t="shared" si="346"/>
        <v>7</v>
      </c>
      <c r="AR1227" s="2">
        <f t="shared" si="347"/>
        <v>1</v>
      </c>
      <c r="AS1227" s="2">
        <f t="shared" si="348"/>
        <v>1</v>
      </c>
      <c r="AV1227" s="6">
        <f t="shared" si="333"/>
        <v>12</v>
      </c>
      <c r="AW1227" s="2">
        <v>3</v>
      </c>
      <c r="AX1227" s="2">
        <v>3</v>
      </c>
      <c r="AY1227" s="2">
        <v>2</v>
      </c>
      <c r="AZ1227" s="2">
        <v>3</v>
      </c>
      <c r="BA1227" s="2">
        <v>1</v>
      </c>
      <c r="BB1227" s="2">
        <f t="shared" si="334"/>
        <v>6</v>
      </c>
      <c r="BC1227" s="2">
        <f t="shared" si="335"/>
        <v>2</v>
      </c>
      <c r="BD1227" s="2">
        <f t="shared" si="336"/>
        <v>4</v>
      </c>
      <c r="BF1227" s="5"/>
    </row>
    <row r="1228" spans="7:58" x14ac:dyDescent="0.35">
      <c r="G1228" s="79" t="s">
        <v>3</v>
      </c>
      <c r="H1228" s="82" t="s">
        <v>112</v>
      </c>
      <c r="I1228" s="79" t="s">
        <v>8</v>
      </c>
      <c r="J1228" s="79" t="s">
        <v>8</v>
      </c>
      <c r="K1228" s="79" t="s">
        <v>8</v>
      </c>
      <c r="L1228" s="79" t="s">
        <v>8</v>
      </c>
      <c r="M1228" s="2" t="s">
        <v>76</v>
      </c>
      <c r="N1228" s="2">
        <v>27</v>
      </c>
      <c r="O1228" s="6">
        <f t="shared" si="350"/>
        <v>6</v>
      </c>
      <c r="P1228" s="2">
        <v>4</v>
      </c>
      <c r="Q1228" s="2">
        <v>0</v>
      </c>
      <c r="R1228" s="2">
        <v>2</v>
      </c>
      <c r="S1228" s="2">
        <v>0</v>
      </c>
      <c r="T1228" s="2">
        <v>0</v>
      </c>
      <c r="U1228" s="2">
        <f t="shared" si="338"/>
        <v>4</v>
      </c>
      <c r="V1228" s="2">
        <f t="shared" si="339"/>
        <v>2</v>
      </c>
      <c r="W1228" s="2">
        <f t="shared" si="340"/>
        <v>0</v>
      </c>
      <c r="Y1228" s="5"/>
      <c r="Z1228" s="6">
        <f t="shared" si="351"/>
        <v>4</v>
      </c>
      <c r="AA1228" s="2">
        <v>1</v>
      </c>
      <c r="AB1228" s="2">
        <v>0</v>
      </c>
      <c r="AC1228" s="2">
        <v>1</v>
      </c>
      <c r="AD1228" s="2">
        <v>1</v>
      </c>
      <c r="AE1228" s="2">
        <v>1</v>
      </c>
      <c r="AF1228" s="2">
        <f t="shared" si="342"/>
        <v>1</v>
      </c>
      <c r="AG1228" s="2">
        <f t="shared" si="343"/>
        <v>1</v>
      </c>
      <c r="AH1228" s="2">
        <f t="shared" si="344"/>
        <v>2</v>
      </c>
      <c r="AJ1228" s="5"/>
      <c r="AK1228" s="2">
        <f t="shared" si="352"/>
        <v>9</v>
      </c>
      <c r="AL1228" s="2">
        <v>5</v>
      </c>
      <c r="AM1228" s="2">
        <v>1</v>
      </c>
      <c r="AN1228" s="2">
        <v>2</v>
      </c>
      <c r="AO1228" s="2">
        <v>0</v>
      </c>
      <c r="AP1228" s="2">
        <v>1</v>
      </c>
      <c r="AQ1228" s="2">
        <f t="shared" si="346"/>
        <v>6</v>
      </c>
      <c r="AR1228" s="2">
        <f t="shared" si="347"/>
        <v>2</v>
      </c>
      <c r="AS1228" s="2">
        <f t="shared" si="348"/>
        <v>1</v>
      </c>
      <c r="AV1228" s="6">
        <f t="shared" si="333"/>
        <v>12</v>
      </c>
      <c r="AW1228" s="2">
        <v>2</v>
      </c>
      <c r="AX1228" s="2">
        <v>4</v>
      </c>
      <c r="AY1228" s="2">
        <v>4</v>
      </c>
      <c r="AZ1228" s="2">
        <v>2</v>
      </c>
      <c r="BA1228" s="2">
        <v>0</v>
      </c>
      <c r="BB1228" s="2">
        <f t="shared" si="334"/>
        <v>6</v>
      </c>
      <c r="BC1228" s="2">
        <f t="shared" si="335"/>
        <v>4</v>
      </c>
      <c r="BD1228" s="2">
        <f t="shared" si="336"/>
        <v>2</v>
      </c>
      <c r="BF1228" s="5"/>
    </row>
    <row r="1229" spans="7:58" x14ac:dyDescent="0.35">
      <c r="G1229" s="79" t="s">
        <v>3</v>
      </c>
      <c r="H1229" s="82" t="s">
        <v>112</v>
      </c>
      <c r="I1229" s="79" t="s">
        <v>8</v>
      </c>
      <c r="J1229" s="79" t="s">
        <v>8</v>
      </c>
      <c r="K1229" s="79" t="s">
        <v>8</v>
      </c>
      <c r="L1229" s="79" t="s">
        <v>8</v>
      </c>
      <c r="M1229" s="2" t="s">
        <v>76</v>
      </c>
      <c r="N1229" s="2">
        <v>28</v>
      </c>
      <c r="O1229" s="6">
        <f t="shared" si="350"/>
        <v>6</v>
      </c>
      <c r="P1229" s="2">
        <v>6</v>
      </c>
      <c r="Q1229" s="2">
        <v>0</v>
      </c>
      <c r="R1229" s="2">
        <v>0</v>
      </c>
      <c r="S1229" s="2">
        <v>0</v>
      </c>
      <c r="T1229" s="2">
        <v>0</v>
      </c>
      <c r="U1229" s="2">
        <f t="shared" si="338"/>
        <v>6</v>
      </c>
      <c r="V1229" s="2">
        <f t="shared" si="339"/>
        <v>0</v>
      </c>
      <c r="W1229" s="2">
        <f t="shared" si="340"/>
        <v>0</v>
      </c>
      <c r="Y1229" s="5"/>
      <c r="Z1229" s="6">
        <f t="shared" si="351"/>
        <v>4</v>
      </c>
      <c r="AA1229" s="2">
        <v>2</v>
      </c>
      <c r="AB1229" s="2">
        <v>1</v>
      </c>
      <c r="AC1229" s="2">
        <v>1</v>
      </c>
      <c r="AD1229" s="2">
        <v>0</v>
      </c>
      <c r="AE1229" s="2">
        <v>0</v>
      </c>
      <c r="AF1229" s="2">
        <f t="shared" si="342"/>
        <v>3</v>
      </c>
      <c r="AG1229" s="2">
        <f t="shared" si="343"/>
        <v>1</v>
      </c>
      <c r="AH1229" s="2">
        <f t="shared" si="344"/>
        <v>0</v>
      </c>
      <c r="AJ1229" s="5"/>
      <c r="AK1229" s="2">
        <f t="shared" si="352"/>
        <v>9</v>
      </c>
      <c r="AL1229" s="2">
        <v>6</v>
      </c>
      <c r="AM1229" s="2">
        <v>2</v>
      </c>
      <c r="AN1229" s="2">
        <v>1</v>
      </c>
      <c r="AO1229" s="2">
        <v>0</v>
      </c>
      <c r="AP1229" s="2">
        <v>0</v>
      </c>
      <c r="AQ1229" s="2">
        <f t="shared" si="346"/>
        <v>8</v>
      </c>
      <c r="AR1229" s="2">
        <f t="shared" si="347"/>
        <v>1</v>
      </c>
      <c r="AS1229" s="2">
        <f t="shared" si="348"/>
        <v>0</v>
      </c>
      <c r="AV1229" s="6">
        <f t="shared" si="333"/>
        <v>12</v>
      </c>
      <c r="AW1229" s="2">
        <v>7</v>
      </c>
      <c r="AX1229" s="2">
        <v>3</v>
      </c>
      <c r="AY1229" s="2">
        <v>1</v>
      </c>
      <c r="AZ1229" s="2">
        <v>1</v>
      </c>
      <c r="BA1229" s="2">
        <v>0</v>
      </c>
      <c r="BB1229" s="2">
        <f t="shared" si="334"/>
        <v>10</v>
      </c>
      <c r="BC1229" s="2">
        <f t="shared" si="335"/>
        <v>1</v>
      </c>
      <c r="BD1229" s="2">
        <f t="shared" si="336"/>
        <v>1</v>
      </c>
      <c r="BF1229" s="5"/>
    </row>
    <row r="1230" spans="7:58" x14ac:dyDescent="0.35">
      <c r="G1230" s="79" t="s">
        <v>3</v>
      </c>
      <c r="H1230" s="82" t="s">
        <v>112</v>
      </c>
      <c r="I1230" s="79" t="s">
        <v>8</v>
      </c>
      <c r="J1230" s="79" t="s">
        <v>8</v>
      </c>
      <c r="K1230" s="79" t="s">
        <v>8</v>
      </c>
      <c r="L1230" s="79" t="s">
        <v>8</v>
      </c>
      <c r="M1230" s="2" t="s">
        <v>76</v>
      </c>
      <c r="N1230" s="2">
        <v>29</v>
      </c>
      <c r="O1230" s="6">
        <f t="shared" si="350"/>
        <v>6</v>
      </c>
      <c r="P1230" s="2">
        <v>3</v>
      </c>
      <c r="Q1230" s="2">
        <v>2</v>
      </c>
      <c r="R1230" s="2">
        <v>0</v>
      </c>
      <c r="S1230" s="2">
        <v>1</v>
      </c>
      <c r="T1230" s="2">
        <v>0</v>
      </c>
      <c r="U1230" s="2">
        <f t="shared" si="338"/>
        <v>5</v>
      </c>
      <c r="V1230" s="2">
        <f t="shared" si="339"/>
        <v>0</v>
      </c>
      <c r="W1230" s="2">
        <f t="shared" si="340"/>
        <v>1</v>
      </c>
      <c r="Y1230" s="5"/>
      <c r="Z1230" s="6">
        <f t="shared" si="351"/>
        <v>4</v>
      </c>
      <c r="AA1230" s="2">
        <v>1</v>
      </c>
      <c r="AB1230" s="2">
        <v>1</v>
      </c>
      <c r="AC1230" s="2">
        <v>0</v>
      </c>
      <c r="AD1230" s="2">
        <v>0</v>
      </c>
      <c r="AE1230" s="2">
        <v>2</v>
      </c>
      <c r="AF1230" s="2">
        <f t="shared" si="342"/>
        <v>2</v>
      </c>
      <c r="AG1230" s="2">
        <f t="shared" si="343"/>
        <v>0</v>
      </c>
      <c r="AH1230" s="2">
        <f t="shared" si="344"/>
        <v>2</v>
      </c>
      <c r="AJ1230" s="5"/>
      <c r="AK1230" s="2">
        <f t="shared" si="352"/>
        <v>9</v>
      </c>
      <c r="AL1230" s="2">
        <v>4</v>
      </c>
      <c r="AM1230" s="2">
        <v>1</v>
      </c>
      <c r="AN1230" s="2">
        <v>2</v>
      </c>
      <c r="AO1230" s="2">
        <v>0</v>
      </c>
      <c r="AP1230" s="2">
        <v>2</v>
      </c>
      <c r="AQ1230" s="2">
        <f t="shared" si="346"/>
        <v>5</v>
      </c>
      <c r="AR1230" s="2">
        <f t="shared" si="347"/>
        <v>2</v>
      </c>
      <c r="AS1230" s="2">
        <f t="shared" si="348"/>
        <v>2</v>
      </c>
      <c r="AV1230" s="6">
        <f t="shared" si="333"/>
        <v>12</v>
      </c>
      <c r="AW1230" s="2">
        <v>4</v>
      </c>
      <c r="AX1230" s="2">
        <v>3</v>
      </c>
      <c r="AY1230" s="2">
        <v>2</v>
      </c>
      <c r="AZ1230" s="2">
        <v>1</v>
      </c>
      <c r="BA1230" s="2">
        <v>2</v>
      </c>
      <c r="BB1230" s="2">
        <f t="shared" si="334"/>
        <v>7</v>
      </c>
      <c r="BC1230" s="2">
        <f t="shared" si="335"/>
        <v>2</v>
      </c>
      <c r="BD1230" s="2">
        <f t="shared" si="336"/>
        <v>3</v>
      </c>
      <c r="BF1230" s="5"/>
    </row>
    <row r="1231" spans="7:58" x14ac:dyDescent="0.35">
      <c r="G1231" s="79" t="s">
        <v>3</v>
      </c>
      <c r="H1231" s="82" t="s">
        <v>112</v>
      </c>
      <c r="I1231" s="79" t="s">
        <v>8</v>
      </c>
      <c r="J1231" s="79" t="s">
        <v>8</v>
      </c>
      <c r="K1231" s="79" t="s">
        <v>8</v>
      </c>
      <c r="L1231" s="79" t="s">
        <v>8</v>
      </c>
      <c r="M1231" s="2" t="s">
        <v>76</v>
      </c>
      <c r="N1231" s="2">
        <v>30</v>
      </c>
      <c r="O1231" s="6">
        <f t="shared" si="350"/>
        <v>6</v>
      </c>
      <c r="P1231" s="2">
        <v>4</v>
      </c>
      <c r="Q1231" s="2">
        <v>1</v>
      </c>
      <c r="R1231" s="2">
        <v>0</v>
      </c>
      <c r="S1231" s="2">
        <v>1</v>
      </c>
      <c r="T1231" s="2">
        <v>0</v>
      </c>
      <c r="U1231" s="2">
        <f t="shared" si="338"/>
        <v>5</v>
      </c>
      <c r="V1231" s="2">
        <f t="shared" si="339"/>
        <v>0</v>
      </c>
      <c r="W1231" s="2">
        <f t="shared" si="340"/>
        <v>1</v>
      </c>
      <c r="Y1231" s="5"/>
      <c r="Z1231" s="6">
        <f t="shared" si="351"/>
        <v>4</v>
      </c>
      <c r="AA1231" s="2">
        <v>1</v>
      </c>
      <c r="AB1231" s="2">
        <v>1</v>
      </c>
      <c r="AC1231" s="2">
        <v>0</v>
      </c>
      <c r="AD1231" s="2">
        <v>0</v>
      </c>
      <c r="AE1231" s="2">
        <v>2</v>
      </c>
      <c r="AF1231" s="2">
        <f t="shared" si="342"/>
        <v>2</v>
      </c>
      <c r="AG1231" s="2">
        <f t="shared" si="343"/>
        <v>0</v>
      </c>
      <c r="AH1231" s="2">
        <f t="shared" si="344"/>
        <v>2</v>
      </c>
      <c r="AJ1231" s="5"/>
      <c r="AK1231" s="2">
        <f t="shared" si="352"/>
        <v>9</v>
      </c>
      <c r="AL1231" s="2">
        <v>5</v>
      </c>
      <c r="AM1231" s="2">
        <v>1</v>
      </c>
      <c r="AN1231" s="2">
        <v>1</v>
      </c>
      <c r="AO1231" s="2">
        <v>1</v>
      </c>
      <c r="AP1231" s="2">
        <v>1</v>
      </c>
      <c r="AQ1231" s="2">
        <f t="shared" si="346"/>
        <v>6</v>
      </c>
      <c r="AR1231" s="2">
        <f t="shared" si="347"/>
        <v>1</v>
      </c>
      <c r="AS1231" s="2">
        <f t="shared" si="348"/>
        <v>2</v>
      </c>
      <c r="AV1231" s="6">
        <f t="shared" si="333"/>
        <v>12</v>
      </c>
      <c r="AW1231" s="2">
        <v>4</v>
      </c>
      <c r="AX1231" s="2">
        <v>4</v>
      </c>
      <c r="AY1231" s="2">
        <v>2</v>
      </c>
      <c r="AZ1231" s="2">
        <v>2</v>
      </c>
      <c r="BA1231" s="2">
        <v>0</v>
      </c>
      <c r="BB1231" s="2">
        <f t="shared" si="334"/>
        <v>8</v>
      </c>
      <c r="BC1231" s="2">
        <f t="shared" si="335"/>
        <v>2</v>
      </c>
      <c r="BD1231" s="2">
        <f t="shared" si="336"/>
        <v>2</v>
      </c>
      <c r="BF1231" s="5"/>
    </row>
    <row r="1232" spans="7:58" x14ac:dyDescent="0.35">
      <c r="G1232" s="79" t="s">
        <v>3</v>
      </c>
      <c r="H1232" s="82" t="s">
        <v>112</v>
      </c>
      <c r="I1232" s="79" t="s">
        <v>8</v>
      </c>
      <c r="J1232" s="79" t="s">
        <v>140</v>
      </c>
      <c r="K1232" s="79" t="s">
        <v>140</v>
      </c>
      <c r="L1232" s="79" t="s">
        <v>140</v>
      </c>
      <c r="M1232" s="2" t="s">
        <v>3</v>
      </c>
      <c r="N1232" s="2">
        <v>1</v>
      </c>
      <c r="O1232" s="6">
        <f t="shared" si="350"/>
        <v>0</v>
      </c>
      <c r="P1232" s="2">
        <v>0</v>
      </c>
      <c r="Q1232" s="2">
        <v>0</v>
      </c>
      <c r="R1232" s="2">
        <v>0</v>
      </c>
      <c r="S1232" s="2">
        <v>0</v>
      </c>
      <c r="T1232" s="2">
        <v>0</v>
      </c>
      <c r="U1232" s="2">
        <f t="shared" si="338"/>
        <v>0</v>
      </c>
      <c r="V1232" s="2">
        <f t="shared" si="339"/>
        <v>0</v>
      </c>
      <c r="W1232" s="2">
        <f t="shared" si="340"/>
        <v>0</v>
      </c>
      <c r="X1232" s="2">
        <f>MAX(O1232:O1261)</f>
        <v>0</v>
      </c>
      <c r="Y1232" s="5">
        <v>0</v>
      </c>
      <c r="Z1232" s="6">
        <f t="shared" si="351"/>
        <v>0</v>
      </c>
      <c r="AA1232" s="2">
        <v>0</v>
      </c>
      <c r="AB1232" s="2">
        <v>0</v>
      </c>
      <c r="AC1232" s="2">
        <v>0</v>
      </c>
      <c r="AD1232" s="2">
        <v>0</v>
      </c>
      <c r="AE1232" s="2">
        <v>0</v>
      </c>
      <c r="AF1232" s="2">
        <f t="shared" si="342"/>
        <v>0</v>
      </c>
      <c r="AG1232" s="2">
        <f t="shared" si="343"/>
        <v>0</v>
      </c>
      <c r="AH1232" s="2">
        <f t="shared" si="344"/>
        <v>0</v>
      </c>
      <c r="AI1232" s="2">
        <f>MAX(Z1232:Z1261)</f>
        <v>0</v>
      </c>
      <c r="AJ1232" s="5">
        <v>24</v>
      </c>
      <c r="AK1232" s="2">
        <f t="shared" si="352"/>
        <v>0</v>
      </c>
      <c r="AL1232" s="2">
        <v>0</v>
      </c>
      <c r="AM1232" s="2">
        <v>0</v>
      </c>
      <c r="AN1232" s="2">
        <v>0</v>
      </c>
      <c r="AO1232" s="2">
        <v>0</v>
      </c>
      <c r="AP1232" s="2">
        <v>0</v>
      </c>
      <c r="AQ1232" s="2">
        <f t="shared" si="346"/>
        <v>0</v>
      </c>
      <c r="AR1232" s="2">
        <f t="shared" si="347"/>
        <v>0</v>
      </c>
      <c r="AS1232" s="2">
        <f t="shared" si="348"/>
        <v>0</v>
      </c>
      <c r="AT1232" s="2">
        <f t="shared" ref="AT1232" si="353">ROUND(SUM(AK1232:AK1261)/30,0)</f>
        <v>0</v>
      </c>
      <c r="AU1232" s="2">
        <v>0</v>
      </c>
      <c r="AV1232" s="6">
        <f t="shared" si="333"/>
        <v>0</v>
      </c>
      <c r="AW1232" s="2">
        <v>0</v>
      </c>
      <c r="AX1232" s="2">
        <v>0</v>
      </c>
      <c r="AY1232" s="2">
        <v>0</v>
      </c>
      <c r="AZ1232" s="2">
        <v>0</v>
      </c>
      <c r="BA1232" s="2">
        <v>0</v>
      </c>
      <c r="BB1232" s="2">
        <f t="shared" si="334"/>
        <v>0</v>
      </c>
      <c r="BC1232" s="2">
        <f t="shared" si="335"/>
        <v>0</v>
      </c>
      <c r="BD1232" s="2">
        <f t="shared" si="336"/>
        <v>0</v>
      </c>
      <c r="BE1232" s="2">
        <f>ROUND(SUM(AV1232:AV1261)/30,0)</f>
        <v>0</v>
      </c>
      <c r="BF1232" s="84">
        <v>18</v>
      </c>
    </row>
    <row r="1233" spans="7:58" x14ac:dyDescent="0.35">
      <c r="G1233" s="79" t="s">
        <v>3</v>
      </c>
      <c r="H1233" s="82" t="s">
        <v>112</v>
      </c>
      <c r="I1233" s="79" t="s">
        <v>8</v>
      </c>
      <c r="J1233" s="79" t="s">
        <v>140</v>
      </c>
      <c r="K1233" s="79" t="s">
        <v>140</v>
      </c>
      <c r="L1233" s="79" t="s">
        <v>140</v>
      </c>
      <c r="M1233" s="2" t="s">
        <v>3</v>
      </c>
      <c r="N1233" s="2">
        <v>2</v>
      </c>
      <c r="O1233" s="6">
        <f t="shared" si="350"/>
        <v>0</v>
      </c>
      <c r="P1233" s="2">
        <v>0</v>
      </c>
      <c r="Q1233" s="2">
        <v>0</v>
      </c>
      <c r="R1233" s="2">
        <v>0</v>
      </c>
      <c r="S1233" s="2">
        <v>0</v>
      </c>
      <c r="T1233" s="2">
        <v>0</v>
      </c>
      <c r="U1233" s="2">
        <f t="shared" si="338"/>
        <v>0</v>
      </c>
      <c r="V1233" s="2">
        <f t="shared" si="339"/>
        <v>0</v>
      </c>
      <c r="W1233" s="2">
        <f t="shared" si="340"/>
        <v>0</v>
      </c>
      <c r="Y1233" s="5"/>
      <c r="Z1233" s="6">
        <f t="shared" si="351"/>
        <v>0</v>
      </c>
      <c r="AA1233" s="2">
        <v>0</v>
      </c>
      <c r="AB1233" s="2">
        <v>0</v>
      </c>
      <c r="AC1233" s="2">
        <v>0</v>
      </c>
      <c r="AD1233" s="2">
        <v>0</v>
      </c>
      <c r="AE1233" s="2">
        <v>0</v>
      </c>
      <c r="AF1233" s="2">
        <f t="shared" si="342"/>
        <v>0</v>
      </c>
      <c r="AG1233" s="2">
        <f t="shared" si="343"/>
        <v>0</v>
      </c>
      <c r="AH1233" s="2">
        <f t="shared" si="344"/>
        <v>0</v>
      </c>
      <c r="AJ1233" s="5"/>
      <c r="AK1233" s="2">
        <f t="shared" si="352"/>
        <v>0</v>
      </c>
      <c r="AL1233" s="2">
        <v>0</v>
      </c>
      <c r="AM1233" s="2">
        <v>0</v>
      </c>
      <c r="AN1233" s="2">
        <v>0</v>
      </c>
      <c r="AO1233" s="2">
        <v>0</v>
      </c>
      <c r="AP1233" s="2">
        <v>0</v>
      </c>
      <c r="AQ1233" s="2">
        <f t="shared" si="346"/>
        <v>0</v>
      </c>
      <c r="AR1233" s="2">
        <f t="shared" si="347"/>
        <v>0</v>
      </c>
      <c r="AS1233" s="2">
        <f t="shared" si="348"/>
        <v>0</v>
      </c>
      <c r="AV1233" s="6">
        <f t="shared" si="333"/>
        <v>0</v>
      </c>
      <c r="AW1233" s="2">
        <v>0</v>
      </c>
      <c r="AX1233" s="2">
        <v>0</v>
      </c>
      <c r="AY1233" s="2">
        <v>0</v>
      </c>
      <c r="AZ1233" s="2">
        <v>0</v>
      </c>
      <c r="BA1233" s="2">
        <v>0</v>
      </c>
      <c r="BB1233" s="2">
        <f t="shared" si="334"/>
        <v>0</v>
      </c>
      <c r="BC1233" s="2">
        <f t="shared" si="335"/>
        <v>0</v>
      </c>
      <c r="BD1233" s="2">
        <f t="shared" si="336"/>
        <v>0</v>
      </c>
      <c r="BF1233" s="5"/>
    </row>
    <row r="1234" spans="7:58" x14ac:dyDescent="0.35">
      <c r="G1234" s="79" t="s">
        <v>3</v>
      </c>
      <c r="H1234" s="82" t="s">
        <v>112</v>
      </c>
      <c r="I1234" s="79" t="s">
        <v>8</v>
      </c>
      <c r="J1234" s="79" t="s">
        <v>140</v>
      </c>
      <c r="K1234" s="79" t="s">
        <v>140</v>
      </c>
      <c r="L1234" s="79" t="s">
        <v>140</v>
      </c>
      <c r="M1234" s="2" t="s">
        <v>3</v>
      </c>
      <c r="N1234" s="2">
        <v>3</v>
      </c>
      <c r="O1234" s="6">
        <f t="shared" si="350"/>
        <v>0</v>
      </c>
      <c r="P1234" s="2">
        <v>0</v>
      </c>
      <c r="Q1234" s="2">
        <v>0</v>
      </c>
      <c r="R1234" s="2">
        <v>0</v>
      </c>
      <c r="S1234" s="2">
        <v>0</v>
      </c>
      <c r="T1234" s="2">
        <v>0</v>
      </c>
      <c r="U1234" s="2">
        <f t="shared" si="338"/>
        <v>0</v>
      </c>
      <c r="V1234" s="2">
        <f t="shared" si="339"/>
        <v>0</v>
      </c>
      <c r="W1234" s="2">
        <f t="shared" si="340"/>
        <v>0</v>
      </c>
      <c r="Y1234" s="5"/>
      <c r="Z1234" s="6">
        <f t="shared" si="351"/>
        <v>0</v>
      </c>
      <c r="AA1234" s="2">
        <v>0</v>
      </c>
      <c r="AB1234" s="2">
        <v>0</v>
      </c>
      <c r="AC1234" s="2">
        <v>0</v>
      </c>
      <c r="AD1234" s="2">
        <v>0</v>
      </c>
      <c r="AE1234" s="2">
        <v>0</v>
      </c>
      <c r="AF1234" s="2">
        <f t="shared" si="342"/>
        <v>0</v>
      </c>
      <c r="AG1234" s="2">
        <f t="shared" si="343"/>
        <v>0</v>
      </c>
      <c r="AH1234" s="2">
        <f t="shared" si="344"/>
        <v>0</v>
      </c>
      <c r="AJ1234" s="5"/>
      <c r="AK1234" s="2">
        <f t="shared" si="352"/>
        <v>0</v>
      </c>
      <c r="AL1234" s="2">
        <v>0</v>
      </c>
      <c r="AM1234" s="2">
        <v>0</v>
      </c>
      <c r="AN1234" s="2">
        <v>0</v>
      </c>
      <c r="AO1234" s="2">
        <v>0</v>
      </c>
      <c r="AP1234" s="2">
        <v>0</v>
      </c>
      <c r="AQ1234" s="2">
        <f t="shared" si="346"/>
        <v>0</v>
      </c>
      <c r="AR1234" s="2">
        <f t="shared" si="347"/>
        <v>0</v>
      </c>
      <c r="AS1234" s="2">
        <f t="shared" si="348"/>
        <v>0</v>
      </c>
      <c r="AV1234" s="6">
        <f t="shared" si="333"/>
        <v>0</v>
      </c>
      <c r="AW1234" s="2">
        <v>0</v>
      </c>
      <c r="AX1234" s="2">
        <v>0</v>
      </c>
      <c r="AY1234" s="2">
        <v>0</v>
      </c>
      <c r="AZ1234" s="2">
        <v>0</v>
      </c>
      <c r="BA1234" s="2">
        <v>0</v>
      </c>
      <c r="BB1234" s="2">
        <f t="shared" si="334"/>
        <v>0</v>
      </c>
      <c r="BC1234" s="2">
        <f t="shared" si="335"/>
        <v>0</v>
      </c>
      <c r="BD1234" s="2">
        <f t="shared" si="336"/>
        <v>0</v>
      </c>
      <c r="BF1234" s="5"/>
    </row>
    <row r="1235" spans="7:58" x14ac:dyDescent="0.35">
      <c r="G1235" s="79" t="s">
        <v>3</v>
      </c>
      <c r="H1235" s="82" t="s">
        <v>112</v>
      </c>
      <c r="I1235" s="79" t="s">
        <v>8</v>
      </c>
      <c r="J1235" s="79" t="s">
        <v>140</v>
      </c>
      <c r="K1235" s="79" t="s">
        <v>140</v>
      </c>
      <c r="L1235" s="79" t="s">
        <v>140</v>
      </c>
      <c r="M1235" s="2" t="s">
        <v>3</v>
      </c>
      <c r="N1235" s="2">
        <v>4</v>
      </c>
      <c r="O1235" s="6">
        <f t="shared" si="350"/>
        <v>0</v>
      </c>
      <c r="P1235" s="2">
        <v>0</v>
      </c>
      <c r="Q1235" s="2">
        <v>0</v>
      </c>
      <c r="R1235" s="2">
        <v>0</v>
      </c>
      <c r="S1235" s="2">
        <v>0</v>
      </c>
      <c r="T1235" s="2">
        <v>0</v>
      </c>
      <c r="U1235" s="2">
        <f t="shared" si="338"/>
        <v>0</v>
      </c>
      <c r="V1235" s="2">
        <f t="shared" si="339"/>
        <v>0</v>
      </c>
      <c r="W1235" s="2">
        <f t="shared" si="340"/>
        <v>0</v>
      </c>
      <c r="Y1235" s="5"/>
      <c r="Z1235" s="6">
        <f t="shared" si="351"/>
        <v>0</v>
      </c>
      <c r="AA1235" s="2">
        <v>0</v>
      </c>
      <c r="AB1235" s="2">
        <v>0</v>
      </c>
      <c r="AC1235" s="2">
        <v>0</v>
      </c>
      <c r="AD1235" s="2">
        <v>0</v>
      </c>
      <c r="AE1235" s="2">
        <v>0</v>
      </c>
      <c r="AF1235" s="2">
        <f t="shared" si="342"/>
        <v>0</v>
      </c>
      <c r="AG1235" s="2">
        <f t="shared" si="343"/>
        <v>0</v>
      </c>
      <c r="AH1235" s="2">
        <f t="shared" si="344"/>
        <v>0</v>
      </c>
      <c r="AJ1235" s="5"/>
      <c r="AK1235" s="2">
        <f t="shared" si="352"/>
        <v>0</v>
      </c>
      <c r="AL1235" s="2">
        <v>0</v>
      </c>
      <c r="AM1235" s="2">
        <v>0</v>
      </c>
      <c r="AN1235" s="2">
        <v>0</v>
      </c>
      <c r="AO1235" s="2">
        <v>0</v>
      </c>
      <c r="AP1235" s="2">
        <v>0</v>
      </c>
      <c r="AQ1235" s="2">
        <f t="shared" si="346"/>
        <v>0</v>
      </c>
      <c r="AR1235" s="2">
        <f t="shared" si="347"/>
        <v>0</v>
      </c>
      <c r="AS1235" s="2">
        <f t="shared" si="348"/>
        <v>0</v>
      </c>
      <c r="AV1235" s="6">
        <f t="shared" si="333"/>
        <v>0</v>
      </c>
      <c r="AW1235" s="2">
        <v>0</v>
      </c>
      <c r="AX1235" s="2">
        <v>0</v>
      </c>
      <c r="AY1235" s="2">
        <v>0</v>
      </c>
      <c r="AZ1235" s="2">
        <v>0</v>
      </c>
      <c r="BA1235" s="2">
        <v>0</v>
      </c>
      <c r="BB1235" s="2">
        <f t="shared" si="334"/>
        <v>0</v>
      </c>
      <c r="BC1235" s="2">
        <f t="shared" si="335"/>
        <v>0</v>
      </c>
      <c r="BD1235" s="2">
        <f t="shared" si="336"/>
        <v>0</v>
      </c>
      <c r="BF1235" s="5"/>
    </row>
    <row r="1236" spans="7:58" x14ac:dyDescent="0.35">
      <c r="G1236" s="79" t="s">
        <v>3</v>
      </c>
      <c r="H1236" s="82" t="s">
        <v>112</v>
      </c>
      <c r="I1236" s="79" t="s">
        <v>8</v>
      </c>
      <c r="J1236" s="79" t="s">
        <v>140</v>
      </c>
      <c r="K1236" s="79" t="s">
        <v>140</v>
      </c>
      <c r="L1236" s="79" t="s">
        <v>140</v>
      </c>
      <c r="M1236" s="2" t="s">
        <v>3</v>
      </c>
      <c r="N1236" s="2">
        <v>5</v>
      </c>
      <c r="O1236" s="6">
        <f t="shared" si="350"/>
        <v>0</v>
      </c>
      <c r="P1236" s="2">
        <v>0</v>
      </c>
      <c r="Q1236" s="2">
        <v>0</v>
      </c>
      <c r="R1236" s="2">
        <v>0</v>
      </c>
      <c r="S1236" s="2">
        <v>0</v>
      </c>
      <c r="T1236" s="2">
        <v>0</v>
      </c>
      <c r="U1236" s="2">
        <f t="shared" si="338"/>
        <v>0</v>
      </c>
      <c r="V1236" s="2">
        <f t="shared" si="339"/>
        <v>0</v>
      </c>
      <c r="W1236" s="2">
        <f t="shared" si="340"/>
        <v>0</v>
      </c>
      <c r="Y1236" s="5"/>
      <c r="Z1236" s="6">
        <f t="shared" si="351"/>
        <v>0</v>
      </c>
      <c r="AA1236" s="2">
        <v>0</v>
      </c>
      <c r="AB1236" s="2">
        <v>0</v>
      </c>
      <c r="AC1236" s="2">
        <v>0</v>
      </c>
      <c r="AD1236" s="2">
        <v>0</v>
      </c>
      <c r="AE1236" s="2">
        <v>0</v>
      </c>
      <c r="AF1236" s="2">
        <f t="shared" si="342"/>
        <v>0</v>
      </c>
      <c r="AG1236" s="2">
        <f t="shared" si="343"/>
        <v>0</v>
      </c>
      <c r="AH1236" s="2">
        <f t="shared" si="344"/>
        <v>0</v>
      </c>
      <c r="AJ1236" s="5"/>
      <c r="AK1236" s="2">
        <f t="shared" si="352"/>
        <v>0</v>
      </c>
      <c r="AL1236" s="2">
        <v>0</v>
      </c>
      <c r="AM1236" s="2">
        <v>0</v>
      </c>
      <c r="AN1236" s="2">
        <v>0</v>
      </c>
      <c r="AO1236" s="2">
        <v>0</v>
      </c>
      <c r="AP1236" s="2">
        <v>0</v>
      </c>
      <c r="AQ1236" s="2">
        <f t="shared" si="346"/>
        <v>0</v>
      </c>
      <c r="AR1236" s="2">
        <f t="shared" si="347"/>
        <v>0</v>
      </c>
      <c r="AS1236" s="2">
        <f t="shared" si="348"/>
        <v>0</v>
      </c>
      <c r="AV1236" s="6">
        <f t="shared" si="333"/>
        <v>0</v>
      </c>
      <c r="AW1236" s="2">
        <v>0</v>
      </c>
      <c r="AX1236" s="2">
        <v>0</v>
      </c>
      <c r="AY1236" s="2">
        <v>0</v>
      </c>
      <c r="AZ1236" s="2">
        <v>0</v>
      </c>
      <c r="BA1236" s="2">
        <v>0</v>
      </c>
      <c r="BB1236" s="2">
        <f t="shared" si="334"/>
        <v>0</v>
      </c>
      <c r="BC1236" s="2">
        <f t="shared" si="335"/>
        <v>0</v>
      </c>
      <c r="BD1236" s="2">
        <f t="shared" si="336"/>
        <v>0</v>
      </c>
      <c r="BF1236" s="5"/>
    </row>
    <row r="1237" spans="7:58" x14ac:dyDescent="0.35">
      <c r="G1237" s="79" t="s">
        <v>3</v>
      </c>
      <c r="H1237" s="82" t="s">
        <v>112</v>
      </c>
      <c r="I1237" s="79" t="s">
        <v>8</v>
      </c>
      <c r="J1237" s="79" t="s">
        <v>140</v>
      </c>
      <c r="K1237" s="79" t="s">
        <v>140</v>
      </c>
      <c r="L1237" s="79" t="s">
        <v>140</v>
      </c>
      <c r="M1237" s="2" t="s">
        <v>3</v>
      </c>
      <c r="N1237" s="2">
        <v>6</v>
      </c>
      <c r="O1237" s="6">
        <f t="shared" si="350"/>
        <v>0</v>
      </c>
      <c r="P1237" s="2">
        <v>0</v>
      </c>
      <c r="Q1237" s="2">
        <v>0</v>
      </c>
      <c r="R1237" s="2">
        <v>0</v>
      </c>
      <c r="S1237" s="2">
        <v>0</v>
      </c>
      <c r="T1237" s="2">
        <v>0</v>
      </c>
      <c r="U1237" s="2">
        <f t="shared" si="338"/>
        <v>0</v>
      </c>
      <c r="V1237" s="2">
        <f t="shared" si="339"/>
        <v>0</v>
      </c>
      <c r="W1237" s="2">
        <f t="shared" si="340"/>
        <v>0</v>
      </c>
      <c r="Y1237" s="5"/>
      <c r="Z1237" s="6">
        <f t="shared" si="351"/>
        <v>0</v>
      </c>
      <c r="AA1237" s="2">
        <v>0</v>
      </c>
      <c r="AB1237" s="2">
        <v>0</v>
      </c>
      <c r="AC1237" s="2">
        <v>0</v>
      </c>
      <c r="AD1237" s="2">
        <v>0</v>
      </c>
      <c r="AE1237" s="2">
        <v>0</v>
      </c>
      <c r="AF1237" s="2">
        <f t="shared" si="342"/>
        <v>0</v>
      </c>
      <c r="AG1237" s="2">
        <f t="shared" si="343"/>
        <v>0</v>
      </c>
      <c r="AH1237" s="2">
        <f t="shared" si="344"/>
        <v>0</v>
      </c>
      <c r="AJ1237" s="5"/>
      <c r="AK1237" s="2">
        <f t="shared" si="352"/>
        <v>0</v>
      </c>
      <c r="AL1237" s="2">
        <v>0</v>
      </c>
      <c r="AM1237" s="2">
        <v>0</v>
      </c>
      <c r="AN1237" s="2">
        <v>0</v>
      </c>
      <c r="AO1237" s="2">
        <v>0</v>
      </c>
      <c r="AP1237" s="2">
        <v>0</v>
      </c>
      <c r="AQ1237" s="2">
        <f t="shared" si="346"/>
        <v>0</v>
      </c>
      <c r="AR1237" s="2">
        <f t="shared" si="347"/>
        <v>0</v>
      </c>
      <c r="AS1237" s="2">
        <f t="shared" si="348"/>
        <v>0</v>
      </c>
      <c r="AV1237" s="6">
        <f t="shared" si="333"/>
        <v>0</v>
      </c>
      <c r="AW1237" s="2">
        <v>0</v>
      </c>
      <c r="AX1237" s="2">
        <v>0</v>
      </c>
      <c r="AY1237" s="2">
        <v>0</v>
      </c>
      <c r="AZ1237" s="2">
        <v>0</v>
      </c>
      <c r="BA1237" s="2">
        <v>0</v>
      </c>
      <c r="BB1237" s="2">
        <f t="shared" si="334"/>
        <v>0</v>
      </c>
      <c r="BC1237" s="2">
        <f t="shared" si="335"/>
        <v>0</v>
      </c>
      <c r="BD1237" s="2">
        <f t="shared" si="336"/>
        <v>0</v>
      </c>
      <c r="BF1237" s="5"/>
    </row>
    <row r="1238" spans="7:58" x14ac:dyDescent="0.35">
      <c r="G1238" s="79" t="s">
        <v>3</v>
      </c>
      <c r="H1238" s="82" t="s">
        <v>112</v>
      </c>
      <c r="I1238" s="79" t="s">
        <v>8</v>
      </c>
      <c r="J1238" s="79" t="s">
        <v>140</v>
      </c>
      <c r="K1238" s="79" t="s">
        <v>140</v>
      </c>
      <c r="L1238" s="79" t="s">
        <v>140</v>
      </c>
      <c r="M1238" s="2" t="s">
        <v>3</v>
      </c>
      <c r="N1238" s="2">
        <v>7</v>
      </c>
      <c r="O1238" s="6">
        <f t="shared" si="350"/>
        <v>0</v>
      </c>
      <c r="P1238" s="2">
        <v>0</v>
      </c>
      <c r="Q1238" s="2">
        <v>0</v>
      </c>
      <c r="R1238" s="2">
        <v>0</v>
      </c>
      <c r="S1238" s="2">
        <v>0</v>
      </c>
      <c r="T1238" s="2">
        <v>0</v>
      </c>
      <c r="U1238" s="2">
        <f t="shared" si="338"/>
        <v>0</v>
      </c>
      <c r="V1238" s="2">
        <f t="shared" si="339"/>
        <v>0</v>
      </c>
      <c r="W1238" s="2">
        <f t="shared" si="340"/>
        <v>0</v>
      </c>
      <c r="Y1238" s="5"/>
      <c r="Z1238" s="6">
        <f t="shared" si="351"/>
        <v>0</v>
      </c>
      <c r="AA1238" s="2">
        <v>0</v>
      </c>
      <c r="AB1238" s="2">
        <v>0</v>
      </c>
      <c r="AC1238" s="2">
        <v>0</v>
      </c>
      <c r="AD1238" s="2">
        <v>0</v>
      </c>
      <c r="AE1238" s="2">
        <v>0</v>
      </c>
      <c r="AF1238" s="2">
        <f t="shared" si="342"/>
        <v>0</v>
      </c>
      <c r="AG1238" s="2">
        <f t="shared" si="343"/>
        <v>0</v>
      </c>
      <c r="AH1238" s="2">
        <f t="shared" si="344"/>
        <v>0</v>
      </c>
      <c r="AJ1238" s="5"/>
      <c r="AK1238" s="2">
        <f t="shared" si="352"/>
        <v>0</v>
      </c>
      <c r="AL1238" s="2">
        <v>0</v>
      </c>
      <c r="AM1238" s="2">
        <v>0</v>
      </c>
      <c r="AN1238" s="2">
        <v>0</v>
      </c>
      <c r="AO1238" s="2">
        <v>0</v>
      </c>
      <c r="AP1238" s="2">
        <v>0</v>
      </c>
      <c r="AQ1238" s="2">
        <f t="shared" si="346"/>
        <v>0</v>
      </c>
      <c r="AR1238" s="2">
        <f t="shared" si="347"/>
        <v>0</v>
      </c>
      <c r="AS1238" s="2">
        <f t="shared" si="348"/>
        <v>0</v>
      </c>
      <c r="AV1238" s="6">
        <f t="shared" si="333"/>
        <v>0</v>
      </c>
      <c r="AW1238" s="2">
        <v>0</v>
      </c>
      <c r="AX1238" s="2">
        <v>0</v>
      </c>
      <c r="AY1238" s="2">
        <v>0</v>
      </c>
      <c r="AZ1238" s="2">
        <v>0</v>
      </c>
      <c r="BA1238" s="2">
        <v>0</v>
      </c>
      <c r="BB1238" s="2">
        <f t="shared" si="334"/>
        <v>0</v>
      </c>
      <c r="BC1238" s="2">
        <f t="shared" si="335"/>
        <v>0</v>
      </c>
      <c r="BD1238" s="2">
        <f t="shared" si="336"/>
        <v>0</v>
      </c>
      <c r="BF1238" s="5"/>
    </row>
    <row r="1239" spans="7:58" x14ac:dyDescent="0.35">
      <c r="G1239" s="79" t="s">
        <v>3</v>
      </c>
      <c r="H1239" s="82" t="s">
        <v>112</v>
      </c>
      <c r="I1239" s="79" t="s">
        <v>8</v>
      </c>
      <c r="J1239" s="79" t="s">
        <v>140</v>
      </c>
      <c r="K1239" s="79" t="s">
        <v>140</v>
      </c>
      <c r="L1239" s="79" t="s">
        <v>140</v>
      </c>
      <c r="M1239" s="2" t="s">
        <v>3</v>
      </c>
      <c r="N1239" s="2">
        <v>8</v>
      </c>
      <c r="O1239" s="6">
        <f t="shared" si="350"/>
        <v>0</v>
      </c>
      <c r="P1239" s="2">
        <v>0</v>
      </c>
      <c r="Q1239" s="2">
        <v>0</v>
      </c>
      <c r="R1239" s="2">
        <v>0</v>
      </c>
      <c r="S1239" s="2">
        <v>0</v>
      </c>
      <c r="T1239" s="2">
        <v>0</v>
      </c>
      <c r="U1239" s="2">
        <f t="shared" si="338"/>
        <v>0</v>
      </c>
      <c r="V1239" s="2">
        <f t="shared" si="339"/>
        <v>0</v>
      </c>
      <c r="W1239" s="2">
        <f t="shared" si="340"/>
        <v>0</v>
      </c>
      <c r="Y1239" s="5"/>
      <c r="Z1239" s="6">
        <f t="shared" si="351"/>
        <v>0</v>
      </c>
      <c r="AA1239" s="2">
        <v>0</v>
      </c>
      <c r="AB1239" s="2">
        <v>0</v>
      </c>
      <c r="AC1239" s="2">
        <v>0</v>
      </c>
      <c r="AD1239" s="2">
        <v>0</v>
      </c>
      <c r="AE1239" s="2">
        <v>0</v>
      </c>
      <c r="AF1239" s="2">
        <f t="shared" si="342"/>
        <v>0</v>
      </c>
      <c r="AG1239" s="2">
        <f t="shared" si="343"/>
        <v>0</v>
      </c>
      <c r="AH1239" s="2">
        <f t="shared" si="344"/>
        <v>0</v>
      </c>
      <c r="AJ1239" s="5"/>
      <c r="AK1239" s="2">
        <f t="shared" si="352"/>
        <v>0</v>
      </c>
      <c r="AL1239" s="2">
        <v>0</v>
      </c>
      <c r="AM1239" s="2">
        <v>0</v>
      </c>
      <c r="AN1239" s="2">
        <v>0</v>
      </c>
      <c r="AO1239" s="2">
        <v>0</v>
      </c>
      <c r="AP1239" s="2">
        <v>0</v>
      </c>
      <c r="AQ1239" s="2">
        <f t="shared" si="346"/>
        <v>0</v>
      </c>
      <c r="AR1239" s="2">
        <f t="shared" si="347"/>
        <v>0</v>
      </c>
      <c r="AS1239" s="2">
        <f t="shared" si="348"/>
        <v>0</v>
      </c>
      <c r="AV1239" s="6">
        <f t="shared" si="333"/>
        <v>0</v>
      </c>
      <c r="AW1239" s="2">
        <v>0</v>
      </c>
      <c r="AX1239" s="2">
        <v>0</v>
      </c>
      <c r="AY1239" s="2">
        <v>0</v>
      </c>
      <c r="AZ1239" s="2">
        <v>0</v>
      </c>
      <c r="BA1239" s="2">
        <v>0</v>
      </c>
      <c r="BB1239" s="2">
        <f t="shared" si="334"/>
        <v>0</v>
      </c>
      <c r="BC1239" s="2">
        <f t="shared" si="335"/>
        <v>0</v>
      </c>
      <c r="BD1239" s="2">
        <f t="shared" si="336"/>
        <v>0</v>
      </c>
      <c r="BF1239" s="5"/>
    </row>
    <row r="1240" spans="7:58" x14ac:dyDescent="0.35">
      <c r="G1240" s="79" t="s">
        <v>3</v>
      </c>
      <c r="H1240" s="82" t="s">
        <v>112</v>
      </c>
      <c r="I1240" s="79" t="s">
        <v>8</v>
      </c>
      <c r="J1240" s="79" t="s">
        <v>140</v>
      </c>
      <c r="K1240" s="79" t="s">
        <v>140</v>
      </c>
      <c r="L1240" s="79" t="s">
        <v>140</v>
      </c>
      <c r="M1240" s="2" t="s">
        <v>3</v>
      </c>
      <c r="N1240" s="2">
        <v>9</v>
      </c>
      <c r="O1240" s="6">
        <f t="shared" si="350"/>
        <v>0</v>
      </c>
      <c r="P1240" s="2">
        <v>0</v>
      </c>
      <c r="Q1240" s="2">
        <v>0</v>
      </c>
      <c r="R1240" s="2">
        <v>0</v>
      </c>
      <c r="S1240" s="2">
        <v>0</v>
      </c>
      <c r="T1240" s="2">
        <v>0</v>
      </c>
      <c r="U1240" s="2">
        <f t="shared" si="338"/>
        <v>0</v>
      </c>
      <c r="V1240" s="2">
        <f t="shared" si="339"/>
        <v>0</v>
      </c>
      <c r="W1240" s="2">
        <f t="shared" si="340"/>
        <v>0</v>
      </c>
      <c r="Y1240" s="5"/>
      <c r="Z1240" s="6">
        <f t="shared" si="351"/>
        <v>0</v>
      </c>
      <c r="AA1240" s="2">
        <v>0</v>
      </c>
      <c r="AB1240" s="2">
        <v>0</v>
      </c>
      <c r="AC1240" s="2">
        <v>0</v>
      </c>
      <c r="AD1240" s="2">
        <v>0</v>
      </c>
      <c r="AE1240" s="2">
        <v>0</v>
      </c>
      <c r="AF1240" s="2">
        <f t="shared" si="342"/>
        <v>0</v>
      </c>
      <c r="AG1240" s="2">
        <f t="shared" si="343"/>
        <v>0</v>
      </c>
      <c r="AH1240" s="2">
        <f t="shared" si="344"/>
        <v>0</v>
      </c>
      <c r="AJ1240" s="5"/>
      <c r="AK1240" s="2">
        <f t="shared" si="352"/>
        <v>0</v>
      </c>
      <c r="AL1240" s="2">
        <v>0</v>
      </c>
      <c r="AM1240" s="2">
        <v>0</v>
      </c>
      <c r="AN1240" s="2">
        <v>0</v>
      </c>
      <c r="AO1240" s="2">
        <v>0</v>
      </c>
      <c r="AP1240" s="2">
        <v>0</v>
      </c>
      <c r="AQ1240" s="2">
        <f t="shared" si="346"/>
        <v>0</v>
      </c>
      <c r="AR1240" s="2">
        <f t="shared" si="347"/>
        <v>0</v>
      </c>
      <c r="AS1240" s="2">
        <f t="shared" si="348"/>
        <v>0</v>
      </c>
      <c r="AV1240" s="6">
        <f t="shared" si="333"/>
        <v>0</v>
      </c>
      <c r="AW1240" s="2">
        <v>0</v>
      </c>
      <c r="AX1240" s="2">
        <v>0</v>
      </c>
      <c r="AY1240" s="2">
        <v>0</v>
      </c>
      <c r="AZ1240" s="2">
        <v>0</v>
      </c>
      <c r="BA1240" s="2">
        <v>0</v>
      </c>
      <c r="BB1240" s="2">
        <f t="shared" si="334"/>
        <v>0</v>
      </c>
      <c r="BC1240" s="2">
        <f t="shared" si="335"/>
        <v>0</v>
      </c>
      <c r="BD1240" s="2">
        <f t="shared" si="336"/>
        <v>0</v>
      </c>
      <c r="BF1240" s="5"/>
    </row>
    <row r="1241" spans="7:58" x14ac:dyDescent="0.35">
      <c r="G1241" s="79" t="s">
        <v>3</v>
      </c>
      <c r="H1241" s="82" t="s">
        <v>112</v>
      </c>
      <c r="I1241" s="79" t="s">
        <v>8</v>
      </c>
      <c r="J1241" s="79" t="s">
        <v>140</v>
      </c>
      <c r="K1241" s="79" t="s">
        <v>140</v>
      </c>
      <c r="L1241" s="79" t="s">
        <v>140</v>
      </c>
      <c r="M1241" s="2" t="s">
        <v>67</v>
      </c>
      <c r="N1241" s="2">
        <v>10</v>
      </c>
      <c r="O1241" s="6">
        <f t="shared" si="350"/>
        <v>0</v>
      </c>
      <c r="P1241" s="2">
        <v>0</v>
      </c>
      <c r="Q1241" s="2">
        <v>0</v>
      </c>
      <c r="R1241" s="2">
        <v>0</v>
      </c>
      <c r="S1241" s="2">
        <v>0</v>
      </c>
      <c r="T1241" s="2">
        <v>0</v>
      </c>
      <c r="U1241" s="2">
        <f t="shared" si="338"/>
        <v>0</v>
      </c>
      <c r="V1241" s="2">
        <f t="shared" si="339"/>
        <v>0</v>
      </c>
      <c r="W1241" s="2">
        <f t="shared" si="340"/>
        <v>0</v>
      </c>
      <c r="Y1241" s="5"/>
      <c r="Z1241" s="6">
        <f t="shared" si="351"/>
        <v>0</v>
      </c>
      <c r="AA1241" s="2">
        <v>0</v>
      </c>
      <c r="AB1241" s="2">
        <v>0</v>
      </c>
      <c r="AC1241" s="2">
        <v>0</v>
      </c>
      <c r="AD1241" s="2">
        <v>0</v>
      </c>
      <c r="AE1241" s="2">
        <v>0</v>
      </c>
      <c r="AF1241" s="2">
        <f t="shared" si="342"/>
        <v>0</v>
      </c>
      <c r="AG1241" s="2">
        <f t="shared" si="343"/>
        <v>0</v>
      </c>
      <c r="AH1241" s="2">
        <f t="shared" si="344"/>
        <v>0</v>
      </c>
      <c r="AJ1241" s="5"/>
      <c r="AK1241" s="2">
        <f t="shared" si="352"/>
        <v>0</v>
      </c>
      <c r="AL1241" s="2">
        <v>0</v>
      </c>
      <c r="AM1241" s="2">
        <v>0</v>
      </c>
      <c r="AN1241" s="2">
        <v>0</v>
      </c>
      <c r="AO1241" s="2">
        <v>0</v>
      </c>
      <c r="AP1241" s="2">
        <v>0</v>
      </c>
      <c r="AQ1241" s="2">
        <f t="shared" si="346"/>
        <v>0</v>
      </c>
      <c r="AR1241" s="2">
        <f t="shared" si="347"/>
        <v>0</v>
      </c>
      <c r="AS1241" s="2">
        <f t="shared" si="348"/>
        <v>0</v>
      </c>
      <c r="AV1241" s="6">
        <f t="shared" si="333"/>
        <v>0</v>
      </c>
      <c r="AW1241" s="2">
        <v>0</v>
      </c>
      <c r="AX1241" s="2">
        <v>0</v>
      </c>
      <c r="AY1241" s="2">
        <v>0</v>
      </c>
      <c r="AZ1241" s="2">
        <v>0</v>
      </c>
      <c r="BA1241" s="2">
        <v>0</v>
      </c>
      <c r="BB1241" s="2">
        <f t="shared" si="334"/>
        <v>0</v>
      </c>
      <c r="BC1241" s="2">
        <f t="shared" si="335"/>
        <v>0</v>
      </c>
      <c r="BD1241" s="2">
        <f t="shared" si="336"/>
        <v>0</v>
      </c>
      <c r="BF1241" s="5"/>
    </row>
    <row r="1242" spans="7:58" x14ac:dyDescent="0.35">
      <c r="G1242" s="79" t="s">
        <v>3</v>
      </c>
      <c r="H1242" s="82" t="s">
        <v>112</v>
      </c>
      <c r="I1242" s="79" t="s">
        <v>8</v>
      </c>
      <c r="J1242" s="79" t="s">
        <v>140</v>
      </c>
      <c r="K1242" s="79" t="s">
        <v>140</v>
      </c>
      <c r="L1242" s="79" t="s">
        <v>140</v>
      </c>
      <c r="M1242" s="2" t="s">
        <v>67</v>
      </c>
      <c r="N1242" s="2">
        <v>11</v>
      </c>
      <c r="O1242" s="6">
        <f t="shared" si="350"/>
        <v>0</v>
      </c>
      <c r="P1242" s="2">
        <v>0</v>
      </c>
      <c r="Q1242" s="2">
        <v>0</v>
      </c>
      <c r="R1242" s="2">
        <v>0</v>
      </c>
      <c r="S1242" s="2">
        <v>0</v>
      </c>
      <c r="T1242" s="2">
        <v>0</v>
      </c>
      <c r="U1242" s="2">
        <f t="shared" si="338"/>
        <v>0</v>
      </c>
      <c r="V1242" s="2">
        <f t="shared" si="339"/>
        <v>0</v>
      </c>
      <c r="W1242" s="2">
        <f t="shared" si="340"/>
        <v>0</v>
      </c>
      <c r="Y1242" s="5"/>
      <c r="Z1242" s="6">
        <f t="shared" si="351"/>
        <v>0</v>
      </c>
      <c r="AA1242" s="2">
        <v>0</v>
      </c>
      <c r="AB1242" s="2">
        <v>0</v>
      </c>
      <c r="AC1242" s="2">
        <v>0</v>
      </c>
      <c r="AD1242" s="2">
        <v>0</v>
      </c>
      <c r="AE1242" s="2">
        <v>0</v>
      </c>
      <c r="AF1242" s="2">
        <f t="shared" si="342"/>
        <v>0</v>
      </c>
      <c r="AG1242" s="2">
        <f t="shared" si="343"/>
        <v>0</v>
      </c>
      <c r="AH1242" s="2">
        <f t="shared" si="344"/>
        <v>0</v>
      </c>
      <c r="AJ1242" s="5"/>
      <c r="AK1242" s="2">
        <f t="shared" si="352"/>
        <v>0</v>
      </c>
      <c r="AL1242" s="2">
        <v>0</v>
      </c>
      <c r="AM1242" s="2">
        <v>0</v>
      </c>
      <c r="AN1242" s="2">
        <v>0</v>
      </c>
      <c r="AO1242" s="2">
        <v>0</v>
      </c>
      <c r="AP1242" s="2">
        <v>0</v>
      </c>
      <c r="AQ1242" s="2">
        <f t="shared" si="346"/>
        <v>0</v>
      </c>
      <c r="AR1242" s="2">
        <f t="shared" si="347"/>
        <v>0</v>
      </c>
      <c r="AS1242" s="2">
        <f t="shared" si="348"/>
        <v>0</v>
      </c>
      <c r="AV1242" s="6">
        <f t="shared" si="333"/>
        <v>0</v>
      </c>
      <c r="AW1242" s="2">
        <v>0</v>
      </c>
      <c r="AX1242" s="2">
        <v>0</v>
      </c>
      <c r="AY1242" s="2">
        <v>0</v>
      </c>
      <c r="AZ1242" s="2">
        <v>0</v>
      </c>
      <c r="BA1242" s="2">
        <v>0</v>
      </c>
      <c r="BB1242" s="2">
        <f t="shared" si="334"/>
        <v>0</v>
      </c>
      <c r="BC1242" s="2">
        <f t="shared" si="335"/>
        <v>0</v>
      </c>
      <c r="BD1242" s="2">
        <f t="shared" si="336"/>
        <v>0</v>
      </c>
      <c r="BF1242" s="5"/>
    </row>
    <row r="1243" spans="7:58" x14ac:dyDescent="0.35">
      <c r="G1243" s="79" t="s">
        <v>3</v>
      </c>
      <c r="H1243" s="82" t="s">
        <v>112</v>
      </c>
      <c r="I1243" s="79" t="s">
        <v>8</v>
      </c>
      <c r="J1243" s="79" t="s">
        <v>140</v>
      </c>
      <c r="K1243" s="79" t="s">
        <v>140</v>
      </c>
      <c r="L1243" s="79" t="s">
        <v>140</v>
      </c>
      <c r="M1243" s="2" t="s">
        <v>67</v>
      </c>
      <c r="N1243" s="2">
        <v>12</v>
      </c>
      <c r="O1243" s="6">
        <f t="shared" si="350"/>
        <v>0</v>
      </c>
      <c r="P1243" s="2">
        <v>0</v>
      </c>
      <c r="Q1243" s="2">
        <v>0</v>
      </c>
      <c r="R1243" s="2">
        <v>0</v>
      </c>
      <c r="S1243" s="2">
        <v>0</v>
      </c>
      <c r="T1243" s="2">
        <v>0</v>
      </c>
      <c r="U1243" s="2">
        <f t="shared" si="338"/>
        <v>0</v>
      </c>
      <c r="V1243" s="2">
        <f t="shared" si="339"/>
        <v>0</v>
      </c>
      <c r="W1243" s="2">
        <f t="shared" si="340"/>
        <v>0</v>
      </c>
      <c r="Y1243" s="5"/>
      <c r="Z1243" s="6">
        <f t="shared" si="351"/>
        <v>0</v>
      </c>
      <c r="AA1243" s="2">
        <v>0</v>
      </c>
      <c r="AB1243" s="2">
        <v>0</v>
      </c>
      <c r="AC1243" s="2">
        <v>0</v>
      </c>
      <c r="AD1243" s="2">
        <v>0</v>
      </c>
      <c r="AE1243" s="2">
        <v>0</v>
      </c>
      <c r="AF1243" s="2">
        <f t="shared" si="342"/>
        <v>0</v>
      </c>
      <c r="AG1243" s="2">
        <f t="shared" si="343"/>
        <v>0</v>
      </c>
      <c r="AH1243" s="2">
        <f t="shared" si="344"/>
        <v>0</v>
      </c>
      <c r="AJ1243" s="5"/>
      <c r="AK1243" s="2">
        <f t="shared" si="352"/>
        <v>0</v>
      </c>
      <c r="AL1243" s="2">
        <v>0</v>
      </c>
      <c r="AM1243" s="2">
        <v>0</v>
      </c>
      <c r="AN1243" s="2">
        <v>0</v>
      </c>
      <c r="AO1243" s="2">
        <v>0</v>
      </c>
      <c r="AP1243" s="2">
        <v>0</v>
      </c>
      <c r="AQ1243" s="2">
        <f t="shared" si="346"/>
        <v>0</v>
      </c>
      <c r="AR1243" s="2">
        <f t="shared" si="347"/>
        <v>0</v>
      </c>
      <c r="AS1243" s="2">
        <f t="shared" si="348"/>
        <v>0</v>
      </c>
      <c r="AV1243" s="6">
        <f t="shared" si="333"/>
        <v>0</v>
      </c>
      <c r="AW1243" s="2">
        <v>0</v>
      </c>
      <c r="AX1243" s="2">
        <v>0</v>
      </c>
      <c r="AY1243" s="2">
        <v>0</v>
      </c>
      <c r="AZ1243" s="2">
        <v>0</v>
      </c>
      <c r="BA1243" s="2">
        <v>0</v>
      </c>
      <c r="BB1243" s="2">
        <f t="shared" si="334"/>
        <v>0</v>
      </c>
      <c r="BC1243" s="2">
        <f t="shared" si="335"/>
        <v>0</v>
      </c>
      <c r="BD1243" s="2">
        <f t="shared" si="336"/>
        <v>0</v>
      </c>
      <c r="BF1243" s="5"/>
    </row>
    <row r="1244" spans="7:58" x14ac:dyDescent="0.35">
      <c r="G1244" s="79" t="s">
        <v>3</v>
      </c>
      <c r="H1244" s="82" t="s">
        <v>112</v>
      </c>
      <c r="I1244" s="79" t="s">
        <v>8</v>
      </c>
      <c r="J1244" s="79" t="s">
        <v>140</v>
      </c>
      <c r="K1244" s="79" t="s">
        <v>140</v>
      </c>
      <c r="L1244" s="79" t="s">
        <v>140</v>
      </c>
      <c r="M1244" s="2" t="s">
        <v>67</v>
      </c>
      <c r="N1244" s="2">
        <v>13</v>
      </c>
      <c r="O1244" s="6">
        <f t="shared" si="350"/>
        <v>0</v>
      </c>
      <c r="P1244" s="2">
        <v>0</v>
      </c>
      <c r="Q1244" s="2">
        <v>0</v>
      </c>
      <c r="R1244" s="2">
        <v>0</v>
      </c>
      <c r="S1244" s="2">
        <v>0</v>
      </c>
      <c r="T1244" s="2">
        <v>0</v>
      </c>
      <c r="U1244" s="2">
        <f t="shared" si="338"/>
        <v>0</v>
      </c>
      <c r="V1244" s="2">
        <f t="shared" si="339"/>
        <v>0</v>
      </c>
      <c r="W1244" s="2">
        <f t="shared" si="340"/>
        <v>0</v>
      </c>
      <c r="Y1244" s="5"/>
      <c r="Z1244" s="6">
        <f t="shared" si="351"/>
        <v>0</v>
      </c>
      <c r="AA1244" s="2">
        <v>0</v>
      </c>
      <c r="AB1244" s="2">
        <v>0</v>
      </c>
      <c r="AC1244" s="2">
        <v>0</v>
      </c>
      <c r="AD1244" s="2">
        <v>0</v>
      </c>
      <c r="AE1244" s="2">
        <v>0</v>
      </c>
      <c r="AF1244" s="2">
        <f t="shared" si="342"/>
        <v>0</v>
      </c>
      <c r="AG1244" s="2">
        <f t="shared" si="343"/>
        <v>0</v>
      </c>
      <c r="AH1244" s="2">
        <f t="shared" si="344"/>
        <v>0</v>
      </c>
      <c r="AJ1244" s="5"/>
      <c r="AK1244" s="2">
        <f t="shared" si="352"/>
        <v>0</v>
      </c>
      <c r="AL1244" s="2">
        <v>0</v>
      </c>
      <c r="AM1244" s="2">
        <v>0</v>
      </c>
      <c r="AN1244" s="2">
        <v>0</v>
      </c>
      <c r="AO1244" s="2">
        <v>0</v>
      </c>
      <c r="AP1244" s="2">
        <v>0</v>
      </c>
      <c r="AQ1244" s="2">
        <f t="shared" si="346"/>
        <v>0</v>
      </c>
      <c r="AR1244" s="2">
        <f t="shared" si="347"/>
        <v>0</v>
      </c>
      <c r="AS1244" s="2">
        <f t="shared" si="348"/>
        <v>0</v>
      </c>
      <c r="AV1244" s="6">
        <f t="shared" si="333"/>
        <v>0</v>
      </c>
      <c r="AW1244" s="2">
        <v>0</v>
      </c>
      <c r="AX1244" s="2">
        <v>0</v>
      </c>
      <c r="AY1244" s="2">
        <v>0</v>
      </c>
      <c r="AZ1244" s="2">
        <v>0</v>
      </c>
      <c r="BA1244" s="2">
        <v>0</v>
      </c>
      <c r="BB1244" s="2">
        <f t="shared" si="334"/>
        <v>0</v>
      </c>
      <c r="BC1244" s="2">
        <f t="shared" si="335"/>
        <v>0</v>
      </c>
      <c r="BD1244" s="2">
        <f t="shared" si="336"/>
        <v>0</v>
      </c>
      <c r="BF1244" s="5"/>
    </row>
    <row r="1245" spans="7:58" x14ac:dyDescent="0.35">
      <c r="G1245" s="79" t="s">
        <v>3</v>
      </c>
      <c r="H1245" s="82" t="s">
        <v>112</v>
      </c>
      <c r="I1245" s="79" t="s">
        <v>8</v>
      </c>
      <c r="J1245" s="79" t="s">
        <v>140</v>
      </c>
      <c r="K1245" s="79" t="s">
        <v>140</v>
      </c>
      <c r="L1245" s="79" t="s">
        <v>140</v>
      </c>
      <c r="M1245" s="2" t="s">
        <v>67</v>
      </c>
      <c r="N1245" s="2">
        <v>14</v>
      </c>
      <c r="O1245" s="6">
        <f t="shared" si="350"/>
        <v>0</v>
      </c>
      <c r="P1245" s="2">
        <v>0</v>
      </c>
      <c r="Q1245" s="2">
        <v>0</v>
      </c>
      <c r="R1245" s="2">
        <v>0</v>
      </c>
      <c r="S1245" s="2">
        <v>0</v>
      </c>
      <c r="T1245" s="2">
        <v>0</v>
      </c>
      <c r="U1245" s="2">
        <f t="shared" si="338"/>
        <v>0</v>
      </c>
      <c r="V1245" s="2">
        <f t="shared" si="339"/>
        <v>0</v>
      </c>
      <c r="W1245" s="2">
        <f t="shared" si="340"/>
        <v>0</v>
      </c>
      <c r="Y1245" s="5"/>
      <c r="Z1245" s="6">
        <f t="shared" si="351"/>
        <v>0</v>
      </c>
      <c r="AA1245" s="2">
        <v>0</v>
      </c>
      <c r="AB1245" s="2">
        <v>0</v>
      </c>
      <c r="AC1245" s="2">
        <v>0</v>
      </c>
      <c r="AD1245" s="2">
        <v>0</v>
      </c>
      <c r="AE1245" s="2">
        <v>0</v>
      </c>
      <c r="AF1245" s="2">
        <f t="shared" si="342"/>
        <v>0</v>
      </c>
      <c r="AG1245" s="2">
        <f t="shared" si="343"/>
        <v>0</v>
      </c>
      <c r="AH1245" s="2">
        <f t="shared" si="344"/>
        <v>0</v>
      </c>
      <c r="AJ1245" s="5"/>
      <c r="AK1245" s="2">
        <f t="shared" si="352"/>
        <v>0</v>
      </c>
      <c r="AL1245" s="2">
        <v>0</v>
      </c>
      <c r="AM1245" s="2">
        <v>0</v>
      </c>
      <c r="AN1245" s="2">
        <v>0</v>
      </c>
      <c r="AO1245" s="2">
        <v>0</v>
      </c>
      <c r="AP1245" s="2">
        <v>0</v>
      </c>
      <c r="AQ1245" s="2">
        <f t="shared" si="346"/>
        <v>0</v>
      </c>
      <c r="AR1245" s="2">
        <f t="shared" si="347"/>
        <v>0</v>
      </c>
      <c r="AS1245" s="2">
        <f t="shared" si="348"/>
        <v>0</v>
      </c>
      <c r="AV1245" s="6">
        <f t="shared" si="333"/>
        <v>0</v>
      </c>
      <c r="AW1245" s="2">
        <v>0</v>
      </c>
      <c r="AX1245" s="2">
        <v>0</v>
      </c>
      <c r="AY1245" s="2">
        <v>0</v>
      </c>
      <c r="AZ1245" s="2">
        <v>0</v>
      </c>
      <c r="BA1245" s="2">
        <v>0</v>
      </c>
      <c r="BB1245" s="2">
        <f t="shared" si="334"/>
        <v>0</v>
      </c>
      <c r="BC1245" s="2">
        <f t="shared" si="335"/>
        <v>0</v>
      </c>
      <c r="BD1245" s="2">
        <f t="shared" si="336"/>
        <v>0</v>
      </c>
      <c r="BF1245" s="5"/>
    </row>
    <row r="1246" spans="7:58" x14ac:dyDescent="0.35">
      <c r="G1246" s="79" t="s">
        <v>3</v>
      </c>
      <c r="H1246" s="82" t="s">
        <v>112</v>
      </c>
      <c r="I1246" s="79" t="s">
        <v>8</v>
      </c>
      <c r="J1246" s="79" t="s">
        <v>140</v>
      </c>
      <c r="K1246" s="79" t="s">
        <v>140</v>
      </c>
      <c r="L1246" s="79" t="s">
        <v>140</v>
      </c>
      <c r="M1246" s="2" t="s">
        <v>67</v>
      </c>
      <c r="N1246" s="2">
        <v>15</v>
      </c>
      <c r="O1246" s="6">
        <f t="shared" si="350"/>
        <v>0</v>
      </c>
      <c r="P1246" s="2">
        <v>0</v>
      </c>
      <c r="Q1246" s="2">
        <v>0</v>
      </c>
      <c r="R1246" s="2">
        <v>0</v>
      </c>
      <c r="S1246" s="2">
        <v>0</v>
      </c>
      <c r="T1246" s="2">
        <v>0</v>
      </c>
      <c r="U1246" s="2">
        <f t="shared" si="338"/>
        <v>0</v>
      </c>
      <c r="V1246" s="2">
        <f t="shared" si="339"/>
        <v>0</v>
      </c>
      <c r="W1246" s="2">
        <f t="shared" si="340"/>
        <v>0</v>
      </c>
      <c r="Y1246" s="5"/>
      <c r="Z1246" s="6">
        <f t="shared" si="351"/>
        <v>0</v>
      </c>
      <c r="AA1246" s="2">
        <v>0</v>
      </c>
      <c r="AB1246" s="2">
        <v>0</v>
      </c>
      <c r="AC1246" s="2">
        <v>0</v>
      </c>
      <c r="AD1246" s="2">
        <v>0</v>
      </c>
      <c r="AE1246" s="2">
        <v>0</v>
      </c>
      <c r="AF1246" s="2">
        <f t="shared" si="342"/>
        <v>0</v>
      </c>
      <c r="AG1246" s="2">
        <f t="shared" si="343"/>
        <v>0</v>
      </c>
      <c r="AH1246" s="2">
        <f t="shared" si="344"/>
        <v>0</v>
      </c>
      <c r="AJ1246" s="5"/>
      <c r="AK1246" s="2">
        <f t="shared" si="352"/>
        <v>0</v>
      </c>
      <c r="AL1246" s="2">
        <v>0</v>
      </c>
      <c r="AM1246" s="2">
        <v>0</v>
      </c>
      <c r="AN1246" s="2">
        <v>0</v>
      </c>
      <c r="AO1246" s="2">
        <v>0</v>
      </c>
      <c r="AP1246" s="2">
        <v>0</v>
      </c>
      <c r="AQ1246" s="2">
        <f t="shared" si="346"/>
        <v>0</v>
      </c>
      <c r="AR1246" s="2">
        <f t="shared" si="347"/>
        <v>0</v>
      </c>
      <c r="AS1246" s="2">
        <f t="shared" si="348"/>
        <v>0</v>
      </c>
      <c r="AV1246" s="6">
        <f t="shared" si="333"/>
        <v>0</v>
      </c>
      <c r="AW1246" s="2">
        <v>0</v>
      </c>
      <c r="AX1246" s="2">
        <v>0</v>
      </c>
      <c r="AY1246" s="2">
        <v>0</v>
      </c>
      <c r="AZ1246" s="2">
        <v>0</v>
      </c>
      <c r="BA1246" s="2">
        <v>0</v>
      </c>
      <c r="BB1246" s="2">
        <f t="shared" si="334"/>
        <v>0</v>
      </c>
      <c r="BC1246" s="2">
        <f t="shared" si="335"/>
        <v>0</v>
      </c>
      <c r="BD1246" s="2">
        <f t="shared" si="336"/>
        <v>0</v>
      </c>
      <c r="BF1246" s="5"/>
    </row>
    <row r="1247" spans="7:58" x14ac:dyDescent="0.35">
      <c r="G1247" s="79" t="s">
        <v>3</v>
      </c>
      <c r="H1247" s="82" t="s">
        <v>112</v>
      </c>
      <c r="I1247" s="79" t="s">
        <v>8</v>
      </c>
      <c r="J1247" s="79" t="s">
        <v>140</v>
      </c>
      <c r="K1247" s="79" t="s">
        <v>140</v>
      </c>
      <c r="L1247" s="79" t="s">
        <v>140</v>
      </c>
      <c r="M1247" s="2" t="s">
        <v>67</v>
      </c>
      <c r="N1247" s="2">
        <v>16</v>
      </c>
      <c r="O1247" s="6">
        <f t="shared" si="350"/>
        <v>0</v>
      </c>
      <c r="P1247" s="2">
        <v>0</v>
      </c>
      <c r="Q1247" s="2">
        <v>0</v>
      </c>
      <c r="R1247" s="2">
        <v>0</v>
      </c>
      <c r="S1247" s="2">
        <v>0</v>
      </c>
      <c r="T1247" s="2">
        <v>0</v>
      </c>
      <c r="U1247" s="2">
        <f t="shared" si="338"/>
        <v>0</v>
      </c>
      <c r="V1247" s="2">
        <f t="shared" si="339"/>
        <v>0</v>
      </c>
      <c r="W1247" s="2">
        <f t="shared" si="340"/>
        <v>0</v>
      </c>
      <c r="Y1247" s="5"/>
      <c r="Z1247" s="6">
        <f t="shared" si="351"/>
        <v>0</v>
      </c>
      <c r="AA1247" s="2">
        <v>0</v>
      </c>
      <c r="AB1247" s="2">
        <v>0</v>
      </c>
      <c r="AC1247" s="2">
        <v>0</v>
      </c>
      <c r="AD1247" s="2">
        <v>0</v>
      </c>
      <c r="AE1247" s="2">
        <v>0</v>
      </c>
      <c r="AF1247" s="2">
        <f t="shared" si="342"/>
        <v>0</v>
      </c>
      <c r="AG1247" s="2">
        <f t="shared" si="343"/>
        <v>0</v>
      </c>
      <c r="AH1247" s="2">
        <f t="shared" si="344"/>
        <v>0</v>
      </c>
      <c r="AJ1247" s="5"/>
      <c r="AK1247" s="2">
        <f t="shared" si="352"/>
        <v>0</v>
      </c>
      <c r="AL1247" s="2">
        <v>0</v>
      </c>
      <c r="AM1247" s="2">
        <v>0</v>
      </c>
      <c r="AN1247" s="2">
        <v>0</v>
      </c>
      <c r="AO1247" s="2">
        <v>0</v>
      </c>
      <c r="AP1247" s="2">
        <v>0</v>
      </c>
      <c r="AQ1247" s="2">
        <f t="shared" si="346"/>
        <v>0</v>
      </c>
      <c r="AR1247" s="2">
        <f t="shared" si="347"/>
        <v>0</v>
      </c>
      <c r="AS1247" s="2">
        <f t="shared" si="348"/>
        <v>0</v>
      </c>
      <c r="AV1247" s="6">
        <f t="shared" si="333"/>
        <v>0</v>
      </c>
      <c r="AW1247" s="2">
        <v>0</v>
      </c>
      <c r="AX1247" s="2">
        <v>0</v>
      </c>
      <c r="AY1247" s="2">
        <v>0</v>
      </c>
      <c r="AZ1247" s="2">
        <v>0</v>
      </c>
      <c r="BA1247" s="2">
        <v>0</v>
      </c>
      <c r="BB1247" s="2">
        <f t="shared" si="334"/>
        <v>0</v>
      </c>
      <c r="BC1247" s="2">
        <f t="shared" si="335"/>
        <v>0</v>
      </c>
      <c r="BD1247" s="2">
        <f t="shared" si="336"/>
        <v>0</v>
      </c>
      <c r="BF1247" s="5"/>
    </row>
    <row r="1248" spans="7:58" x14ac:dyDescent="0.35">
      <c r="G1248" s="79" t="s">
        <v>3</v>
      </c>
      <c r="H1248" s="82" t="s">
        <v>112</v>
      </c>
      <c r="I1248" s="79" t="s">
        <v>8</v>
      </c>
      <c r="J1248" s="79" t="s">
        <v>140</v>
      </c>
      <c r="K1248" s="79" t="s">
        <v>140</v>
      </c>
      <c r="L1248" s="79" t="s">
        <v>140</v>
      </c>
      <c r="M1248" s="2" t="s">
        <v>67</v>
      </c>
      <c r="N1248" s="2">
        <v>17</v>
      </c>
      <c r="O1248" s="6">
        <f t="shared" si="350"/>
        <v>0</v>
      </c>
      <c r="P1248" s="2">
        <v>0</v>
      </c>
      <c r="Q1248" s="2">
        <v>0</v>
      </c>
      <c r="R1248" s="2">
        <v>0</v>
      </c>
      <c r="S1248" s="2">
        <v>0</v>
      </c>
      <c r="T1248" s="2">
        <v>0</v>
      </c>
      <c r="U1248" s="2">
        <f t="shared" si="338"/>
        <v>0</v>
      </c>
      <c r="V1248" s="2">
        <f t="shared" si="339"/>
        <v>0</v>
      </c>
      <c r="W1248" s="2">
        <f t="shared" si="340"/>
        <v>0</v>
      </c>
      <c r="Y1248" s="5"/>
      <c r="Z1248" s="6">
        <f t="shared" si="351"/>
        <v>0</v>
      </c>
      <c r="AA1248" s="2">
        <v>0</v>
      </c>
      <c r="AB1248" s="2">
        <v>0</v>
      </c>
      <c r="AC1248" s="2">
        <v>0</v>
      </c>
      <c r="AD1248" s="2">
        <v>0</v>
      </c>
      <c r="AE1248" s="2">
        <v>0</v>
      </c>
      <c r="AF1248" s="2">
        <f t="shared" si="342"/>
        <v>0</v>
      </c>
      <c r="AG1248" s="2">
        <f t="shared" si="343"/>
        <v>0</v>
      </c>
      <c r="AH1248" s="2">
        <f t="shared" si="344"/>
        <v>0</v>
      </c>
      <c r="AJ1248" s="5"/>
      <c r="AK1248" s="2">
        <f t="shared" si="352"/>
        <v>0</v>
      </c>
      <c r="AL1248" s="2">
        <v>0</v>
      </c>
      <c r="AM1248" s="2">
        <v>0</v>
      </c>
      <c r="AN1248" s="2">
        <v>0</v>
      </c>
      <c r="AO1248" s="2">
        <v>0</v>
      </c>
      <c r="AP1248" s="2">
        <v>0</v>
      </c>
      <c r="AQ1248" s="2">
        <f t="shared" si="346"/>
        <v>0</v>
      </c>
      <c r="AR1248" s="2">
        <f t="shared" si="347"/>
        <v>0</v>
      </c>
      <c r="AS1248" s="2">
        <f t="shared" si="348"/>
        <v>0</v>
      </c>
      <c r="AV1248" s="6">
        <f t="shared" ref="AV1248:AV1311" si="354">SUM(BB1248:BD1248)</f>
        <v>0</v>
      </c>
      <c r="AW1248" s="2">
        <v>0</v>
      </c>
      <c r="AX1248" s="2">
        <v>0</v>
      </c>
      <c r="AY1248" s="2">
        <v>0</v>
      </c>
      <c r="AZ1248" s="2">
        <v>0</v>
      </c>
      <c r="BA1248" s="2">
        <v>0</v>
      </c>
      <c r="BB1248" s="2">
        <f t="shared" ref="BB1248:BB1311" si="355">AW1248+AX1248</f>
        <v>0</v>
      </c>
      <c r="BC1248" s="2">
        <f t="shared" ref="BC1248:BC1311" si="356">AY1248</f>
        <v>0</v>
      </c>
      <c r="BD1248" s="2">
        <f t="shared" ref="BD1248:BD1311" si="357">AZ1248+BA1248</f>
        <v>0</v>
      </c>
      <c r="BF1248" s="5"/>
    </row>
    <row r="1249" spans="7:58" x14ac:dyDescent="0.35">
      <c r="G1249" s="79" t="s">
        <v>3</v>
      </c>
      <c r="H1249" s="82" t="s">
        <v>112</v>
      </c>
      <c r="I1249" s="79" t="s">
        <v>8</v>
      </c>
      <c r="J1249" s="79" t="s">
        <v>140</v>
      </c>
      <c r="K1249" s="79" t="s">
        <v>140</v>
      </c>
      <c r="L1249" s="79" t="s">
        <v>140</v>
      </c>
      <c r="M1249" s="2" t="s">
        <v>67</v>
      </c>
      <c r="N1249" s="2">
        <v>18</v>
      </c>
      <c r="O1249" s="6">
        <f t="shared" si="350"/>
        <v>0</v>
      </c>
      <c r="P1249" s="2">
        <v>0</v>
      </c>
      <c r="Q1249" s="2">
        <v>0</v>
      </c>
      <c r="R1249" s="2">
        <v>0</v>
      </c>
      <c r="S1249" s="2">
        <v>0</v>
      </c>
      <c r="T1249" s="2">
        <v>0</v>
      </c>
      <c r="U1249" s="2">
        <f t="shared" si="338"/>
        <v>0</v>
      </c>
      <c r="V1249" s="2">
        <f t="shared" si="339"/>
        <v>0</v>
      </c>
      <c r="W1249" s="2">
        <f t="shared" si="340"/>
        <v>0</v>
      </c>
      <c r="Y1249" s="5"/>
      <c r="Z1249" s="6">
        <f t="shared" si="351"/>
        <v>0</v>
      </c>
      <c r="AA1249" s="2">
        <v>0</v>
      </c>
      <c r="AB1249" s="2">
        <v>0</v>
      </c>
      <c r="AC1249" s="2">
        <v>0</v>
      </c>
      <c r="AD1249" s="2">
        <v>0</v>
      </c>
      <c r="AE1249" s="2">
        <v>0</v>
      </c>
      <c r="AF1249" s="2">
        <f t="shared" si="342"/>
        <v>0</v>
      </c>
      <c r="AG1249" s="2">
        <f t="shared" si="343"/>
        <v>0</v>
      </c>
      <c r="AH1249" s="2">
        <f t="shared" si="344"/>
        <v>0</v>
      </c>
      <c r="AJ1249" s="5"/>
      <c r="AK1249" s="2">
        <f t="shared" si="352"/>
        <v>0</v>
      </c>
      <c r="AL1249" s="2">
        <v>0</v>
      </c>
      <c r="AM1249" s="2">
        <v>0</v>
      </c>
      <c r="AN1249" s="2">
        <v>0</v>
      </c>
      <c r="AO1249" s="2">
        <v>0</v>
      </c>
      <c r="AP1249" s="2">
        <v>0</v>
      </c>
      <c r="AQ1249" s="2">
        <f t="shared" si="346"/>
        <v>0</v>
      </c>
      <c r="AR1249" s="2">
        <f t="shared" si="347"/>
        <v>0</v>
      </c>
      <c r="AS1249" s="2">
        <f t="shared" si="348"/>
        <v>0</v>
      </c>
      <c r="AV1249" s="6">
        <f t="shared" si="354"/>
        <v>0</v>
      </c>
      <c r="AW1249" s="2">
        <v>0</v>
      </c>
      <c r="AX1249" s="2">
        <v>0</v>
      </c>
      <c r="AY1249" s="2">
        <v>0</v>
      </c>
      <c r="AZ1249" s="2">
        <v>0</v>
      </c>
      <c r="BA1249" s="2">
        <v>0</v>
      </c>
      <c r="BB1249" s="2">
        <f t="shared" si="355"/>
        <v>0</v>
      </c>
      <c r="BC1249" s="2">
        <f t="shared" si="356"/>
        <v>0</v>
      </c>
      <c r="BD1249" s="2">
        <f t="shared" si="357"/>
        <v>0</v>
      </c>
      <c r="BF1249" s="5"/>
    </row>
    <row r="1250" spans="7:58" x14ac:dyDescent="0.35">
      <c r="G1250" s="79" t="s">
        <v>3</v>
      </c>
      <c r="H1250" s="82" t="s">
        <v>112</v>
      </c>
      <c r="I1250" s="79" t="s">
        <v>8</v>
      </c>
      <c r="J1250" s="79" t="s">
        <v>140</v>
      </c>
      <c r="K1250" s="79" t="s">
        <v>140</v>
      </c>
      <c r="L1250" s="79" t="s">
        <v>140</v>
      </c>
      <c r="M1250" s="2" t="s">
        <v>76</v>
      </c>
      <c r="N1250" s="2">
        <v>19</v>
      </c>
      <c r="O1250" s="6">
        <f t="shared" si="350"/>
        <v>0</v>
      </c>
      <c r="P1250" s="2">
        <v>0</v>
      </c>
      <c r="Q1250" s="2">
        <v>0</v>
      </c>
      <c r="R1250" s="2">
        <v>0</v>
      </c>
      <c r="S1250" s="2">
        <v>0</v>
      </c>
      <c r="T1250" s="2">
        <v>0</v>
      </c>
      <c r="U1250" s="2">
        <f t="shared" si="338"/>
        <v>0</v>
      </c>
      <c r="V1250" s="2">
        <f t="shared" si="339"/>
        <v>0</v>
      </c>
      <c r="W1250" s="2">
        <f t="shared" si="340"/>
        <v>0</v>
      </c>
      <c r="Y1250" s="5"/>
      <c r="Z1250" s="6">
        <f t="shared" si="351"/>
        <v>0</v>
      </c>
      <c r="AA1250" s="2">
        <v>0</v>
      </c>
      <c r="AB1250" s="2">
        <v>0</v>
      </c>
      <c r="AC1250" s="2">
        <v>0</v>
      </c>
      <c r="AD1250" s="2">
        <v>0</v>
      </c>
      <c r="AE1250" s="2">
        <v>0</v>
      </c>
      <c r="AF1250" s="2">
        <f t="shared" si="342"/>
        <v>0</v>
      </c>
      <c r="AG1250" s="2">
        <f t="shared" si="343"/>
        <v>0</v>
      </c>
      <c r="AH1250" s="2">
        <f t="shared" si="344"/>
        <v>0</v>
      </c>
      <c r="AJ1250" s="5"/>
      <c r="AK1250" s="2">
        <f t="shared" si="352"/>
        <v>0</v>
      </c>
      <c r="AL1250" s="2">
        <v>0</v>
      </c>
      <c r="AM1250" s="2">
        <v>0</v>
      </c>
      <c r="AN1250" s="2">
        <v>0</v>
      </c>
      <c r="AO1250" s="2">
        <v>0</v>
      </c>
      <c r="AP1250" s="2">
        <v>0</v>
      </c>
      <c r="AQ1250" s="2">
        <f t="shared" si="346"/>
        <v>0</v>
      </c>
      <c r="AR1250" s="2">
        <f t="shared" si="347"/>
        <v>0</v>
      </c>
      <c r="AS1250" s="2">
        <f t="shared" si="348"/>
        <v>0</v>
      </c>
      <c r="AV1250" s="6">
        <f t="shared" si="354"/>
        <v>0</v>
      </c>
      <c r="AW1250" s="2">
        <v>0</v>
      </c>
      <c r="AX1250" s="2">
        <v>0</v>
      </c>
      <c r="AY1250" s="2">
        <v>0</v>
      </c>
      <c r="AZ1250" s="2">
        <v>0</v>
      </c>
      <c r="BA1250" s="2">
        <v>0</v>
      </c>
      <c r="BB1250" s="2">
        <f t="shared" si="355"/>
        <v>0</v>
      </c>
      <c r="BC1250" s="2">
        <f t="shared" si="356"/>
        <v>0</v>
      </c>
      <c r="BD1250" s="2">
        <f t="shared" si="357"/>
        <v>0</v>
      </c>
      <c r="BF1250" s="5"/>
    </row>
    <row r="1251" spans="7:58" x14ac:dyDescent="0.35">
      <c r="G1251" s="79" t="s">
        <v>3</v>
      </c>
      <c r="H1251" s="82" t="s">
        <v>112</v>
      </c>
      <c r="I1251" s="79" t="s">
        <v>8</v>
      </c>
      <c r="J1251" s="79" t="s">
        <v>140</v>
      </c>
      <c r="K1251" s="79" t="s">
        <v>140</v>
      </c>
      <c r="L1251" s="79" t="s">
        <v>140</v>
      </c>
      <c r="M1251" s="2" t="s">
        <v>76</v>
      </c>
      <c r="N1251" s="2">
        <v>20</v>
      </c>
      <c r="O1251" s="6">
        <f t="shared" si="350"/>
        <v>0</v>
      </c>
      <c r="P1251" s="2">
        <v>0</v>
      </c>
      <c r="Q1251" s="2">
        <v>0</v>
      </c>
      <c r="R1251" s="2">
        <v>0</v>
      </c>
      <c r="S1251" s="2">
        <v>0</v>
      </c>
      <c r="T1251" s="2">
        <v>0</v>
      </c>
      <c r="U1251" s="2">
        <f t="shared" si="338"/>
        <v>0</v>
      </c>
      <c r="V1251" s="2">
        <f t="shared" si="339"/>
        <v>0</v>
      </c>
      <c r="W1251" s="2">
        <f t="shared" si="340"/>
        <v>0</v>
      </c>
      <c r="Y1251" s="5"/>
      <c r="Z1251" s="6">
        <f t="shared" si="351"/>
        <v>0</v>
      </c>
      <c r="AA1251" s="2">
        <v>0</v>
      </c>
      <c r="AB1251" s="2">
        <v>0</v>
      </c>
      <c r="AC1251" s="2">
        <v>0</v>
      </c>
      <c r="AD1251" s="2">
        <v>0</v>
      </c>
      <c r="AE1251" s="2">
        <v>0</v>
      </c>
      <c r="AF1251" s="2">
        <f t="shared" si="342"/>
        <v>0</v>
      </c>
      <c r="AG1251" s="2">
        <f t="shared" si="343"/>
        <v>0</v>
      </c>
      <c r="AH1251" s="2">
        <f t="shared" si="344"/>
        <v>0</v>
      </c>
      <c r="AJ1251" s="5"/>
      <c r="AK1251" s="2">
        <f t="shared" si="352"/>
        <v>0</v>
      </c>
      <c r="AL1251" s="2">
        <v>0</v>
      </c>
      <c r="AM1251" s="2">
        <v>0</v>
      </c>
      <c r="AN1251" s="2">
        <v>0</v>
      </c>
      <c r="AO1251" s="2">
        <v>0</v>
      </c>
      <c r="AP1251" s="2">
        <v>0</v>
      </c>
      <c r="AQ1251" s="2">
        <f t="shared" si="346"/>
        <v>0</v>
      </c>
      <c r="AR1251" s="2">
        <f t="shared" si="347"/>
        <v>0</v>
      </c>
      <c r="AS1251" s="2">
        <f t="shared" si="348"/>
        <v>0</v>
      </c>
      <c r="AV1251" s="6">
        <f t="shared" si="354"/>
        <v>0</v>
      </c>
      <c r="AW1251" s="2">
        <v>0</v>
      </c>
      <c r="AX1251" s="2">
        <v>0</v>
      </c>
      <c r="AY1251" s="2">
        <v>0</v>
      </c>
      <c r="AZ1251" s="2">
        <v>0</v>
      </c>
      <c r="BA1251" s="2">
        <v>0</v>
      </c>
      <c r="BB1251" s="2">
        <f t="shared" si="355"/>
        <v>0</v>
      </c>
      <c r="BC1251" s="2">
        <f t="shared" si="356"/>
        <v>0</v>
      </c>
      <c r="BD1251" s="2">
        <f t="shared" si="357"/>
        <v>0</v>
      </c>
      <c r="BF1251" s="5"/>
    </row>
    <row r="1252" spans="7:58" x14ac:dyDescent="0.35">
      <c r="G1252" s="79" t="s">
        <v>3</v>
      </c>
      <c r="H1252" s="82" t="s">
        <v>112</v>
      </c>
      <c r="I1252" s="79" t="s">
        <v>8</v>
      </c>
      <c r="J1252" s="79" t="s">
        <v>140</v>
      </c>
      <c r="K1252" s="79" t="s">
        <v>140</v>
      </c>
      <c r="L1252" s="79" t="s">
        <v>140</v>
      </c>
      <c r="M1252" s="2" t="s">
        <v>76</v>
      </c>
      <c r="N1252" s="2">
        <v>21</v>
      </c>
      <c r="O1252" s="6">
        <f t="shared" si="350"/>
        <v>0</v>
      </c>
      <c r="P1252" s="2">
        <v>0</v>
      </c>
      <c r="Q1252" s="2">
        <v>0</v>
      </c>
      <c r="R1252" s="2">
        <v>0</v>
      </c>
      <c r="S1252" s="2">
        <v>0</v>
      </c>
      <c r="T1252" s="2">
        <v>0</v>
      </c>
      <c r="U1252" s="2">
        <f t="shared" si="338"/>
        <v>0</v>
      </c>
      <c r="V1252" s="2">
        <f t="shared" si="339"/>
        <v>0</v>
      </c>
      <c r="W1252" s="2">
        <f t="shared" si="340"/>
        <v>0</v>
      </c>
      <c r="Y1252" s="5"/>
      <c r="Z1252" s="6">
        <f t="shared" si="351"/>
        <v>0</v>
      </c>
      <c r="AA1252" s="2">
        <v>0</v>
      </c>
      <c r="AB1252" s="2">
        <v>0</v>
      </c>
      <c r="AC1252" s="2">
        <v>0</v>
      </c>
      <c r="AD1252" s="2">
        <v>0</v>
      </c>
      <c r="AE1252" s="2">
        <v>0</v>
      </c>
      <c r="AF1252" s="2">
        <f t="shared" si="342"/>
        <v>0</v>
      </c>
      <c r="AG1252" s="2">
        <f t="shared" si="343"/>
        <v>0</v>
      </c>
      <c r="AH1252" s="2">
        <f t="shared" si="344"/>
        <v>0</v>
      </c>
      <c r="AJ1252" s="5"/>
      <c r="AK1252" s="2">
        <f t="shared" si="352"/>
        <v>0</v>
      </c>
      <c r="AL1252" s="2">
        <v>0</v>
      </c>
      <c r="AM1252" s="2">
        <v>0</v>
      </c>
      <c r="AN1252" s="2">
        <v>0</v>
      </c>
      <c r="AO1252" s="2">
        <v>0</v>
      </c>
      <c r="AP1252" s="2">
        <v>0</v>
      </c>
      <c r="AQ1252" s="2">
        <f t="shared" si="346"/>
        <v>0</v>
      </c>
      <c r="AR1252" s="2">
        <f t="shared" si="347"/>
        <v>0</v>
      </c>
      <c r="AS1252" s="2">
        <f t="shared" si="348"/>
        <v>0</v>
      </c>
      <c r="AV1252" s="6">
        <f t="shared" si="354"/>
        <v>0</v>
      </c>
      <c r="AW1252" s="2">
        <v>0</v>
      </c>
      <c r="AX1252" s="2">
        <v>0</v>
      </c>
      <c r="AY1252" s="2">
        <v>0</v>
      </c>
      <c r="AZ1252" s="2">
        <v>0</v>
      </c>
      <c r="BA1252" s="2">
        <v>0</v>
      </c>
      <c r="BB1252" s="2">
        <f t="shared" si="355"/>
        <v>0</v>
      </c>
      <c r="BC1252" s="2">
        <f t="shared" si="356"/>
        <v>0</v>
      </c>
      <c r="BD1252" s="2">
        <f t="shared" si="357"/>
        <v>0</v>
      </c>
      <c r="BF1252" s="5"/>
    </row>
    <row r="1253" spans="7:58" x14ac:dyDescent="0.35">
      <c r="G1253" s="79" t="s">
        <v>3</v>
      </c>
      <c r="H1253" s="82" t="s">
        <v>112</v>
      </c>
      <c r="I1253" s="79" t="s">
        <v>8</v>
      </c>
      <c r="J1253" s="79" t="s">
        <v>140</v>
      </c>
      <c r="K1253" s="79" t="s">
        <v>140</v>
      </c>
      <c r="L1253" s="79" t="s">
        <v>140</v>
      </c>
      <c r="M1253" s="2" t="s">
        <v>76</v>
      </c>
      <c r="N1253" s="2">
        <v>22</v>
      </c>
      <c r="O1253" s="6">
        <f t="shared" si="350"/>
        <v>0</v>
      </c>
      <c r="P1253" s="2">
        <v>0</v>
      </c>
      <c r="Q1253" s="2">
        <v>0</v>
      </c>
      <c r="R1253" s="2">
        <v>0</v>
      </c>
      <c r="S1253" s="2">
        <v>0</v>
      </c>
      <c r="T1253" s="2">
        <v>0</v>
      </c>
      <c r="U1253" s="2">
        <f t="shared" si="338"/>
        <v>0</v>
      </c>
      <c r="V1253" s="2">
        <f t="shared" si="339"/>
        <v>0</v>
      </c>
      <c r="W1253" s="2">
        <f t="shared" si="340"/>
        <v>0</v>
      </c>
      <c r="Y1253" s="5"/>
      <c r="Z1253" s="6">
        <f t="shared" si="351"/>
        <v>0</v>
      </c>
      <c r="AA1253" s="2">
        <v>0</v>
      </c>
      <c r="AB1253" s="2">
        <v>0</v>
      </c>
      <c r="AC1253" s="2">
        <v>0</v>
      </c>
      <c r="AD1253" s="2">
        <v>0</v>
      </c>
      <c r="AE1253" s="2">
        <v>0</v>
      </c>
      <c r="AF1253" s="2">
        <f t="shared" si="342"/>
        <v>0</v>
      </c>
      <c r="AG1253" s="2">
        <f t="shared" si="343"/>
        <v>0</v>
      </c>
      <c r="AH1253" s="2">
        <f t="shared" si="344"/>
        <v>0</v>
      </c>
      <c r="AJ1253" s="5"/>
      <c r="AK1253" s="2">
        <f t="shared" si="352"/>
        <v>0</v>
      </c>
      <c r="AL1253" s="2">
        <v>0</v>
      </c>
      <c r="AM1253" s="2">
        <v>0</v>
      </c>
      <c r="AN1253" s="2">
        <v>0</v>
      </c>
      <c r="AO1253" s="2">
        <v>0</v>
      </c>
      <c r="AP1253" s="2">
        <v>0</v>
      </c>
      <c r="AQ1253" s="2">
        <f t="shared" si="346"/>
        <v>0</v>
      </c>
      <c r="AR1253" s="2">
        <f t="shared" si="347"/>
        <v>0</v>
      </c>
      <c r="AS1253" s="2">
        <f t="shared" si="348"/>
        <v>0</v>
      </c>
      <c r="AV1253" s="6">
        <f t="shared" si="354"/>
        <v>0</v>
      </c>
      <c r="AW1253" s="2">
        <v>0</v>
      </c>
      <c r="AX1253" s="2">
        <v>0</v>
      </c>
      <c r="AY1253" s="2">
        <v>0</v>
      </c>
      <c r="AZ1253" s="2">
        <v>0</v>
      </c>
      <c r="BA1253" s="2">
        <v>0</v>
      </c>
      <c r="BB1253" s="2">
        <f t="shared" si="355"/>
        <v>0</v>
      </c>
      <c r="BC1253" s="2">
        <f t="shared" si="356"/>
        <v>0</v>
      </c>
      <c r="BD1253" s="2">
        <f t="shared" si="357"/>
        <v>0</v>
      </c>
      <c r="BF1253" s="5"/>
    </row>
    <row r="1254" spans="7:58" x14ac:dyDescent="0.35">
      <c r="G1254" s="79" t="s">
        <v>3</v>
      </c>
      <c r="H1254" s="82" t="s">
        <v>112</v>
      </c>
      <c r="I1254" s="79" t="s">
        <v>8</v>
      </c>
      <c r="J1254" s="79" t="s">
        <v>140</v>
      </c>
      <c r="K1254" s="79" t="s">
        <v>140</v>
      </c>
      <c r="L1254" s="79" t="s">
        <v>140</v>
      </c>
      <c r="M1254" s="2" t="s">
        <v>76</v>
      </c>
      <c r="N1254" s="2">
        <v>23</v>
      </c>
      <c r="O1254" s="6">
        <f t="shared" si="350"/>
        <v>0</v>
      </c>
      <c r="P1254" s="2">
        <v>0</v>
      </c>
      <c r="Q1254" s="2">
        <v>0</v>
      </c>
      <c r="R1254" s="2">
        <v>0</v>
      </c>
      <c r="S1254" s="2">
        <v>0</v>
      </c>
      <c r="T1254" s="2">
        <v>0</v>
      </c>
      <c r="U1254" s="2">
        <f t="shared" si="338"/>
        <v>0</v>
      </c>
      <c r="V1254" s="2">
        <f t="shared" si="339"/>
        <v>0</v>
      </c>
      <c r="W1254" s="2">
        <f t="shared" si="340"/>
        <v>0</v>
      </c>
      <c r="Y1254" s="5"/>
      <c r="Z1254" s="6">
        <f t="shared" si="351"/>
        <v>0</v>
      </c>
      <c r="AA1254" s="2">
        <v>0</v>
      </c>
      <c r="AB1254" s="2">
        <v>0</v>
      </c>
      <c r="AC1254" s="2">
        <v>0</v>
      </c>
      <c r="AD1254" s="2">
        <v>0</v>
      </c>
      <c r="AE1254" s="2">
        <v>0</v>
      </c>
      <c r="AF1254" s="2">
        <f t="shared" si="342"/>
        <v>0</v>
      </c>
      <c r="AG1254" s="2">
        <f t="shared" si="343"/>
        <v>0</v>
      </c>
      <c r="AH1254" s="2">
        <f t="shared" si="344"/>
        <v>0</v>
      </c>
      <c r="AJ1254" s="5"/>
      <c r="AK1254" s="2">
        <f t="shared" si="352"/>
        <v>0</v>
      </c>
      <c r="AL1254" s="2">
        <v>0</v>
      </c>
      <c r="AM1254" s="2">
        <v>0</v>
      </c>
      <c r="AN1254" s="2">
        <v>0</v>
      </c>
      <c r="AO1254" s="2">
        <v>0</v>
      </c>
      <c r="AP1254" s="2">
        <v>0</v>
      </c>
      <c r="AQ1254" s="2">
        <f t="shared" si="346"/>
        <v>0</v>
      </c>
      <c r="AR1254" s="2">
        <f t="shared" si="347"/>
        <v>0</v>
      </c>
      <c r="AS1254" s="2">
        <f t="shared" si="348"/>
        <v>0</v>
      </c>
      <c r="AV1254" s="6">
        <f t="shared" si="354"/>
        <v>0</v>
      </c>
      <c r="AW1254" s="2">
        <v>0</v>
      </c>
      <c r="AX1254" s="2">
        <v>0</v>
      </c>
      <c r="AY1254" s="2">
        <v>0</v>
      </c>
      <c r="AZ1254" s="2">
        <v>0</v>
      </c>
      <c r="BA1254" s="2">
        <v>0</v>
      </c>
      <c r="BB1254" s="2">
        <f t="shared" si="355"/>
        <v>0</v>
      </c>
      <c r="BC1254" s="2">
        <f t="shared" si="356"/>
        <v>0</v>
      </c>
      <c r="BD1254" s="2">
        <f t="shared" si="357"/>
        <v>0</v>
      </c>
      <c r="BF1254" s="5"/>
    </row>
    <row r="1255" spans="7:58" x14ac:dyDescent="0.35">
      <c r="G1255" s="79" t="s">
        <v>3</v>
      </c>
      <c r="H1255" s="82" t="s">
        <v>112</v>
      </c>
      <c r="I1255" s="79" t="s">
        <v>8</v>
      </c>
      <c r="J1255" s="79" t="s">
        <v>140</v>
      </c>
      <c r="K1255" s="79" t="s">
        <v>140</v>
      </c>
      <c r="L1255" s="79" t="s">
        <v>140</v>
      </c>
      <c r="M1255" s="2" t="s">
        <v>76</v>
      </c>
      <c r="N1255" s="2">
        <v>24</v>
      </c>
      <c r="O1255" s="6">
        <f t="shared" si="350"/>
        <v>0</v>
      </c>
      <c r="P1255" s="2">
        <v>0</v>
      </c>
      <c r="Q1255" s="2">
        <v>0</v>
      </c>
      <c r="R1255" s="2">
        <v>0</v>
      </c>
      <c r="S1255" s="2">
        <v>0</v>
      </c>
      <c r="T1255" s="2">
        <v>0</v>
      </c>
      <c r="U1255" s="2">
        <f t="shared" si="338"/>
        <v>0</v>
      </c>
      <c r="V1255" s="2">
        <f t="shared" si="339"/>
        <v>0</v>
      </c>
      <c r="W1255" s="2">
        <f t="shared" si="340"/>
        <v>0</v>
      </c>
      <c r="Y1255" s="5"/>
      <c r="Z1255" s="6">
        <f t="shared" si="351"/>
        <v>0</v>
      </c>
      <c r="AA1255" s="2">
        <v>0</v>
      </c>
      <c r="AB1255" s="2">
        <v>0</v>
      </c>
      <c r="AC1255" s="2">
        <v>0</v>
      </c>
      <c r="AD1255" s="2">
        <v>0</v>
      </c>
      <c r="AE1255" s="2">
        <v>0</v>
      </c>
      <c r="AF1255" s="2">
        <f t="shared" si="342"/>
        <v>0</v>
      </c>
      <c r="AG1255" s="2">
        <f t="shared" si="343"/>
        <v>0</v>
      </c>
      <c r="AH1255" s="2">
        <f t="shared" si="344"/>
        <v>0</v>
      </c>
      <c r="AJ1255" s="5"/>
      <c r="AK1255" s="2">
        <f t="shared" si="352"/>
        <v>0</v>
      </c>
      <c r="AL1255" s="2">
        <v>0</v>
      </c>
      <c r="AM1255" s="2">
        <v>0</v>
      </c>
      <c r="AN1255" s="2">
        <v>0</v>
      </c>
      <c r="AO1255" s="2">
        <v>0</v>
      </c>
      <c r="AP1255" s="2">
        <v>0</v>
      </c>
      <c r="AQ1255" s="2">
        <f t="shared" si="346"/>
        <v>0</v>
      </c>
      <c r="AR1255" s="2">
        <f t="shared" si="347"/>
        <v>0</v>
      </c>
      <c r="AS1255" s="2">
        <f t="shared" si="348"/>
        <v>0</v>
      </c>
      <c r="AV1255" s="6">
        <f t="shared" si="354"/>
        <v>0</v>
      </c>
      <c r="AW1255" s="2">
        <v>0</v>
      </c>
      <c r="AX1255" s="2">
        <v>0</v>
      </c>
      <c r="AY1255" s="2">
        <v>0</v>
      </c>
      <c r="AZ1255" s="2">
        <v>0</v>
      </c>
      <c r="BA1255" s="2">
        <v>0</v>
      </c>
      <c r="BB1255" s="2">
        <f t="shared" si="355"/>
        <v>0</v>
      </c>
      <c r="BC1255" s="2">
        <f t="shared" si="356"/>
        <v>0</v>
      </c>
      <c r="BD1255" s="2">
        <f t="shared" si="357"/>
        <v>0</v>
      </c>
      <c r="BF1255" s="5"/>
    </row>
    <row r="1256" spans="7:58" x14ac:dyDescent="0.35">
      <c r="G1256" s="79" t="s">
        <v>3</v>
      </c>
      <c r="H1256" s="82" t="s">
        <v>112</v>
      </c>
      <c r="I1256" s="79" t="s">
        <v>8</v>
      </c>
      <c r="J1256" s="79" t="s">
        <v>140</v>
      </c>
      <c r="K1256" s="79" t="s">
        <v>140</v>
      </c>
      <c r="L1256" s="79" t="s">
        <v>140</v>
      </c>
      <c r="M1256" s="2" t="s">
        <v>76</v>
      </c>
      <c r="N1256" s="2">
        <v>25</v>
      </c>
      <c r="O1256" s="6">
        <f t="shared" si="350"/>
        <v>0</v>
      </c>
      <c r="P1256" s="2">
        <v>0</v>
      </c>
      <c r="Q1256" s="2">
        <v>0</v>
      </c>
      <c r="R1256" s="2">
        <v>0</v>
      </c>
      <c r="S1256" s="2">
        <v>0</v>
      </c>
      <c r="T1256" s="2">
        <v>0</v>
      </c>
      <c r="U1256" s="2">
        <f t="shared" si="338"/>
        <v>0</v>
      </c>
      <c r="V1256" s="2">
        <f t="shared" si="339"/>
        <v>0</v>
      </c>
      <c r="W1256" s="2">
        <f t="shared" si="340"/>
        <v>0</v>
      </c>
      <c r="Y1256" s="5"/>
      <c r="Z1256" s="6">
        <f t="shared" si="351"/>
        <v>0</v>
      </c>
      <c r="AA1256" s="2">
        <v>0</v>
      </c>
      <c r="AB1256" s="2">
        <v>0</v>
      </c>
      <c r="AC1256" s="2">
        <v>0</v>
      </c>
      <c r="AD1256" s="2">
        <v>0</v>
      </c>
      <c r="AE1256" s="2">
        <v>0</v>
      </c>
      <c r="AF1256" s="2">
        <f t="shared" si="342"/>
        <v>0</v>
      </c>
      <c r="AG1256" s="2">
        <f t="shared" si="343"/>
        <v>0</v>
      </c>
      <c r="AH1256" s="2">
        <f t="shared" si="344"/>
        <v>0</v>
      </c>
      <c r="AJ1256" s="5"/>
      <c r="AK1256" s="2">
        <f t="shared" si="352"/>
        <v>0</v>
      </c>
      <c r="AL1256" s="2">
        <v>0</v>
      </c>
      <c r="AM1256" s="2">
        <v>0</v>
      </c>
      <c r="AN1256" s="2">
        <v>0</v>
      </c>
      <c r="AO1256" s="2">
        <v>0</v>
      </c>
      <c r="AP1256" s="2">
        <v>0</v>
      </c>
      <c r="AQ1256" s="2">
        <f t="shared" si="346"/>
        <v>0</v>
      </c>
      <c r="AR1256" s="2">
        <f t="shared" si="347"/>
        <v>0</v>
      </c>
      <c r="AS1256" s="2">
        <f t="shared" si="348"/>
        <v>0</v>
      </c>
      <c r="AV1256" s="6">
        <f t="shared" si="354"/>
        <v>0</v>
      </c>
      <c r="AW1256" s="2">
        <v>0</v>
      </c>
      <c r="AX1256" s="2">
        <v>0</v>
      </c>
      <c r="AY1256" s="2">
        <v>0</v>
      </c>
      <c r="AZ1256" s="2">
        <v>0</v>
      </c>
      <c r="BA1256" s="2">
        <v>0</v>
      </c>
      <c r="BB1256" s="2">
        <f t="shared" si="355"/>
        <v>0</v>
      </c>
      <c r="BC1256" s="2">
        <f t="shared" si="356"/>
        <v>0</v>
      </c>
      <c r="BD1256" s="2">
        <f t="shared" si="357"/>
        <v>0</v>
      </c>
      <c r="BF1256" s="5"/>
    </row>
    <row r="1257" spans="7:58" x14ac:dyDescent="0.35">
      <c r="G1257" s="79" t="s">
        <v>3</v>
      </c>
      <c r="H1257" s="82" t="s">
        <v>112</v>
      </c>
      <c r="I1257" s="79" t="s">
        <v>8</v>
      </c>
      <c r="J1257" s="79" t="s">
        <v>140</v>
      </c>
      <c r="K1257" s="79" t="s">
        <v>140</v>
      </c>
      <c r="L1257" s="79" t="s">
        <v>140</v>
      </c>
      <c r="M1257" s="2" t="s">
        <v>76</v>
      </c>
      <c r="N1257" s="2">
        <v>26</v>
      </c>
      <c r="O1257" s="6">
        <f t="shared" si="350"/>
        <v>0</v>
      </c>
      <c r="P1257" s="2">
        <v>0</v>
      </c>
      <c r="Q1257" s="2">
        <v>0</v>
      </c>
      <c r="R1257" s="2">
        <v>0</v>
      </c>
      <c r="S1257" s="2">
        <v>0</v>
      </c>
      <c r="T1257" s="2">
        <v>0</v>
      </c>
      <c r="U1257" s="2">
        <f t="shared" si="338"/>
        <v>0</v>
      </c>
      <c r="V1257" s="2">
        <f t="shared" si="339"/>
        <v>0</v>
      </c>
      <c r="W1257" s="2">
        <f t="shared" si="340"/>
        <v>0</v>
      </c>
      <c r="Y1257" s="5"/>
      <c r="Z1257" s="6">
        <f t="shared" si="351"/>
        <v>0</v>
      </c>
      <c r="AA1257" s="2">
        <v>0</v>
      </c>
      <c r="AB1257" s="2">
        <v>0</v>
      </c>
      <c r="AC1257" s="2">
        <v>0</v>
      </c>
      <c r="AD1257" s="2">
        <v>0</v>
      </c>
      <c r="AE1257" s="2">
        <v>0</v>
      </c>
      <c r="AF1257" s="2">
        <f t="shared" si="342"/>
        <v>0</v>
      </c>
      <c r="AG1257" s="2">
        <f t="shared" si="343"/>
        <v>0</v>
      </c>
      <c r="AH1257" s="2">
        <f t="shared" si="344"/>
        <v>0</v>
      </c>
      <c r="AJ1257" s="5"/>
      <c r="AK1257" s="2">
        <f t="shared" si="352"/>
        <v>0</v>
      </c>
      <c r="AL1257" s="2">
        <v>0</v>
      </c>
      <c r="AM1257" s="2">
        <v>0</v>
      </c>
      <c r="AN1257" s="2">
        <v>0</v>
      </c>
      <c r="AO1257" s="2">
        <v>0</v>
      </c>
      <c r="AP1257" s="2">
        <v>0</v>
      </c>
      <c r="AQ1257" s="2">
        <f t="shared" si="346"/>
        <v>0</v>
      </c>
      <c r="AR1257" s="2">
        <f t="shared" si="347"/>
        <v>0</v>
      </c>
      <c r="AS1257" s="2">
        <f t="shared" si="348"/>
        <v>0</v>
      </c>
      <c r="AV1257" s="6">
        <f t="shared" si="354"/>
        <v>0</v>
      </c>
      <c r="AW1257" s="2">
        <v>0</v>
      </c>
      <c r="AX1257" s="2">
        <v>0</v>
      </c>
      <c r="AY1257" s="2">
        <v>0</v>
      </c>
      <c r="AZ1257" s="2">
        <v>0</v>
      </c>
      <c r="BA1257" s="2">
        <v>0</v>
      </c>
      <c r="BB1257" s="2">
        <f t="shared" si="355"/>
        <v>0</v>
      </c>
      <c r="BC1257" s="2">
        <f t="shared" si="356"/>
        <v>0</v>
      </c>
      <c r="BD1257" s="2">
        <f t="shared" si="357"/>
        <v>0</v>
      </c>
      <c r="BF1257" s="5"/>
    </row>
    <row r="1258" spans="7:58" x14ac:dyDescent="0.35">
      <c r="G1258" s="79" t="s">
        <v>3</v>
      </c>
      <c r="H1258" s="82" t="s">
        <v>112</v>
      </c>
      <c r="I1258" s="79" t="s">
        <v>8</v>
      </c>
      <c r="J1258" s="79" t="s">
        <v>140</v>
      </c>
      <c r="K1258" s="79" t="s">
        <v>140</v>
      </c>
      <c r="L1258" s="79" t="s">
        <v>140</v>
      </c>
      <c r="M1258" s="2" t="s">
        <v>76</v>
      </c>
      <c r="N1258" s="2">
        <v>27</v>
      </c>
      <c r="O1258" s="6">
        <f t="shared" si="350"/>
        <v>0</v>
      </c>
      <c r="P1258" s="2">
        <v>0</v>
      </c>
      <c r="Q1258" s="2">
        <v>0</v>
      </c>
      <c r="R1258" s="2">
        <v>0</v>
      </c>
      <c r="S1258" s="2">
        <v>0</v>
      </c>
      <c r="T1258" s="2">
        <v>0</v>
      </c>
      <c r="U1258" s="2">
        <f t="shared" si="338"/>
        <v>0</v>
      </c>
      <c r="V1258" s="2">
        <f t="shared" si="339"/>
        <v>0</v>
      </c>
      <c r="W1258" s="2">
        <f t="shared" si="340"/>
        <v>0</v>
      </c>
      <c r="Y1258" s="5"/>
      <c r="Z1258" s="6">
        <f t="shared" si="351"/>
        <v>0</v>
      </c>
      <c r="AA1258" s="2">
        <v>0</v>
      </c>
      <c r="AB1258" s="2">
        <v>0</v>
      </c>
      <c r="AC1258" s="2">
        <v>0</v>
      </c>
      <c r="AD1258" s="2">
        <v>0</v>
      </c>
      <c r="AE1258" s="2">
        <v>0</v>
      </c>
      <c r="AF1258" s="2">
        <f t="shared" si="342"/>
        <v>0</v>
      </c>
      <c r="AG1258" s="2">
        <f t="shared" si="343"/>
        <v>0</v>
      </c>
      <c r="AH1258" s="2">
        <f t="shared" si="344"/>
        <v>0</v>
      </c>
      <c r="AJ1258" s="5"/>
      <c r="AK1258" s="2">
        <f t="shared" si="352"/>
        <v>0</v>
      </c>
      <c r="AL1258" s="2">
        <v>0</v>
      </c>
      <c r="AM1258" s="2">
        <v>0</v>
      </c>
      <c r="AN1258" s="2">
        <v>0</v>
      </c>
      <c r="AO1258" s="2">
        <v>0</v>
      </c>
      <c r="AP1258" s="2">
        <v>0</v>
      </c>
      <c r="AQ1258" s="2">
        <f t="shared" si="346"/>
        <v>0</v>
      </c>
      <c r="AR1258" s="2">
        <f t="shared" si="347"/>
        <v>0</v>
      </c>
      <c r="AS1258" s="2">
        <f t="shared" si="348"/>
        <v>0</v>
      </c>
      <c r="AV1258" s="6">
        <f t="shared" si="354"/>
        <v>0</v>
      </c>
      <c r="AW1258" s="2">
        <v>0</v>
      </c>
      <c r="AX1258" s="2">
        <v>0</v>
      </c>
      <c r="AY1258" s="2">
        <v>0</v>
      </c>
      <c r="AZ1258" s="2">
        <v>0</v>
      </c>
      <c r="BA1258" s="2">
        <v>0</v>
      </c>
      <c r="BB1258" s="2">
        <f t="shared" si="355"/>
        <v>0</v>
      </c>
      <c r="BC1258" s="2">
        <f t="shared" si="356"/>
        <v>0</v>
      </c>
      <c r="BD1258" s="2">
        <f t="shared" si="357"/>
        <v>0</v>
      </c>
      <c r="BF1258" s="5"/>
    </row>
    <row r="1259" spans="7:58" x14ac:dyDescent="0.35">
      <c r="G1259" s="79" t="s">
        <v>3</v>
      </c>
      <c r="H1259" s="82" t="s">
        <v>112</v>
      </c>
      <c r="I1259" s="79" t="s">
        <v>8</v>
      </c>
      <c r="J1259" s="79" t="s">
        <v>140</v>
      </c>
      <c r="K1259" s="79" t="s">
        <v>140</v>
      </c>
      <c r="L1259" s="79" t="s">
        <v>140</v>
      </c>
      <c r="M1259" s="2" t="s">
        <v>76</v>
      </c>
      <c r="N1259" s="2">
        <v>28</v>
      </c>
      <c r="O1259" s="6">
        <f t="shared" si="350"/>
        <v>0</v>
      </c>
      <c r="P1259" s="2">
        <v>0</v>
      </c>
      <c r="Q1259" s="2">
        <v>0</v>
      </c>
      <c r="R1259" s="2">
        <v>0</v>
      </c>
      <c r="S1259" s="2">
        <v>0</v>
      </c>
      <c r="T1259" s="2">
        <v>0</v>
      </c>
      <c r="U1259" s="2">
        <f t="shared" si="338"/>
        <v>0</v>
      </c>
      <c r="V1259" s="2">
        <f t="shared" si="339"/>
        <v>0</v>
      </c>
      <c r="W1259" s="2">
        <f t="shared" si="340"/>
        <v>0</v>
      </c>
      <c r="Y1259" s="5"/>
      <c r="Z1259" s="6">
        <f t="shared" si="351"/>
        <v>0</v>
      </c>
      <c r="AA1259" s="2">
        <v>0</v>
      </c>
      <c r="AB1259" s="2">
        <v>0</v>
      </c>
      <c r="AC1259" s="2">
        <v>0</v>
      </c>
      <c r="AD1259" s="2">
        <v>0</v>
      </c>
      <c r="AE1259" s="2">
        <v>0</v>
      </c>
      <c r="AF1259" s="2">
        <f t="shared" si="342"/>
        <v>0</v>
      </c>
      <c r="AG1259" s="2">
        <f t="shared" si="343"/>
        <v>0</v>
      </c>
      <c r="AH1259" s="2">
        <f t="shared" si="344"/>
        <v>0</v>
      </c>
      <c r="AJ1259" s="5"/>
      <c r="AK1259" s="2">
        <f t="shared" si="352"/>
        <v>0</v>
      </c>
      <c r="AL1259" s="2">
        <v>0</v>
      </c>
      <c r="AM1259" s="2">
        <v>0</v>
      </c>
      <c r="AN1259" s="2">
        <v>0</v>
      </c>
      <c r="AO1259" s="2">
        <v>0</v>
      </c>
      <c r="AP1259" s="2">
        <v>0</v>
      </c>
      <c r="AQ1259" s="2">
        <f t="shared" si="346"/>
        <v>0</v>
      </c>
      <c r="AR1259" s="2">
        <f t="shared" si="347"/>
        <v>0</v>
      </c>
      <c r="AS1259" s="2">
        <f t="shared" si="348"/>
        <v>0</v>
      </c>
      <c r="AV1259" s="6">
        <f t="shared" si="354"/>
        <v>0</v>
      </c>
      <c r="AW1259" s="2">
        <v>0</v>
      </c>
      <c r="AX1259" s="2">
        <v>0</v>
      </c>
      <c r="AY1259" s="2">
        <v>0</v>
      </c>
      <c r="AZ1259" s="2">
        <v>0</v>
      </c>
      <c r="BA1259" s="2">
        <v>0</v>
      </c>
      <c r="BB1259" s="2">
        <f t="shared" si="355"/>
        <v>0</v>
      </c>
      <c r="BC1259" s="2">
        <f t="shared" si="356"/>
        <v>0</v>
      </c>
      <c r="BD1259" s="2">
        <f t="shared" si="357"/>
        <v>0</v>
      </c>
      <c r="BF1259" s="5"/>
    </row>
    <row r="1260" spans="7:58" x14ac:dyDescent="0.35">
      <c r="G1260" s="79" t="s">
        <v>3</v>
      </c>
      <c r="H1260" s="82" t="s">
        <v>112</v>
      </c>
      <c r="I1260" s="79" t="s">
        <v>8</v>
      </c>
      <c r="J1260" s="79" t="s">
        <v>140</v>
      </c>
      <c r="K1260" s="79" t="s">
        <v>140</v>
      </c>
      <c r="L1260" s="79" t="s">
        <v>140</v>
      </c>
      <c r="M1260" s="2" t="s">
        <v>76</v>
      </c>
      <c r="N1260" s="2">
        <v>29</v>
      </c>
      <c r="O1260" s="6">
        <f t="shared" si="350"/>
        <v>0</v>
      </c>
      <c r="P1260" s="2">
        <v>0</v>
      </c>
      <c r="Q1260" s="2">
        <v>0</v>
      </c>
      <c r="R1260" s="2">
        <v>0</v>
      </c>
      <c r="S1260" s="2">
        <v>0</v>
      </c>
      <c r="T1260" s="2">
        <v>0</v>
      </c>
      <c r="U1260" s="2">
        <f t="shared" si="338"/>
        <v>0</v>
      </c>
      <c r="V1260" s="2">
        <f t="shared" si="339"/>
        <v>0</v>
      </c>
      <c r="W1260" s="2">
        <f t="shared" si="340"/>
        <v>0</v>
      </c>
      <c r="Y1260" s="5"/>
      <c r="Z1260" s="6">
        <f t="shared" si="351"/>
        <v>0</v>
      </c>
      <c r="AA1260" s="2">
        <v>0</v>
      </c>
      <c r="AB1260" s="2">
        <v>0</v>
      </c>
      <c r="AC1260" s="2">
        <v>0</v>
      </c>
      <c r="AD1260" s="2">
        <v>0</v>
      </c>
      <c r="AE1260" s="2">
        <v>0</v>
      </c>
      <c r="AF1260" s="2">
        <f t="shared" si="342"/>
        <v>0</v>
      </c>
      <c r="AG1260" s="2">
        <f t="shared" si="343"/>
        <v>0</v>
      </c>
      <c r="AH1260" s="2">
        <f t="shared" si="344"/>
        <v>0</v>
      </c>
      <c r="AJ1260" s="5"/>
      <c r="AK1260" s="2">
        <f t="shared" si="352"/>
        <v>0</v>
      </c>
      <c r="AL1260" s="2">
        <v>0</v>
      </c>
      <c r="AM1260" s="2">
        <v>0</v>
      </c>
      <c r="AN1260" s="2">
        <v>0</v>
      </c>
      <c r="AO1260" s="2">
        <v>0</v>
      </c>
      <c r="AP1260" s="2">
        <v>0</v>
      </c>
      <c r="AQ1260" s="2">
        <f t="shared" si="346"/>
        <v>0</v>
      </c>
      <c r="AR1260" s="2">
        <f t="shared" si="347"/>
        <v>0</v>
      </c>
      <c r="AS1260" s="2">
        <f t="shared" si="348"/>
        <v>0</v>
      </c>
      <c r="AV1260" s="6">
        <f t="shared" si="354"/>
        <v>0</v>
      </c>
      <c r="AW1260" s="2">
        <v>0</v>
      </c>
      <c r="AX1260" s="2">
        <v>0</v>
      </c>
      <c r="AY1260" s="2">
        <v>0</v>
      </c>
      <c r="AZ1260" s="2">
        <v>0</v>
      </c>
      <c r="BA1260" s="2">
        <v>0</v>
      </c>
      <c r="BB1260" s="2">
        <f t="shared" si="355"/>
        <v>0</v>
      </c>
      <c r="BC1260" s="2">
        <f t="shared" si="356"/>
        <v>0</v>
      </c>
      <c r="BD1260" s="2">
        <f t="shared" si="357"/>
        <v>0</v>
      </c>
      <c r="BF1260" s="5"/>
    </row>
    <row r="1261" spans="7:58" x14ac:dyDescent="0.35">
      <c r="G1261" s="79" t="s">
        <v>3</v>
      </c>
      <c r="H1261" s="82" t="s">
        <v>112</v>
      </c>
      <c r="I1261" s="79" t="s">
        <v>8</v>
      </c>
      <c r="J1261" s="79" t="s">
        <v>140</v>
      </c>
      <c r="K1261" s="79" t="s">
        <v>140</v>
      </c>
      <c r="L1261" s="79" t="s">
        <v>140</v>
      </c>
      <c r="M1261" s="2" t="s">
        <v>76</v>
      </c>
      <c r="N1261" s="2">
        <v>30</v>
      </c>
      <c r="O1261" s="6">
        <f t="shared" si="350"/>
        <v>0</v>
      </c>
      <c r="P1261" s="2">
        <v>0</v>
      </c>
      <c r="Q1261" s="2">
        <v>0</v>
      </c>
      <c r="R1261" s="2">
        <v>0</v>
      </c>
      <c r="S1261" s="2">
        <v>0</v>
      </c>
      <c r="T1261" s="2">
        <v>0</v>
      </c>
      <c r="U1261" s="2">
        <f t="shared" si="338"/>
        <v>0</v>
      </c>
      <c r="V1261" s="2">
        <f t="shared" si="339"/>
        <v>0</v>
      </c>
      <c r="W1261" s="2">
        <f t="shared" si="340"/>
        <v>0</v>
      </c>
      <c r="Y1261" s="5"/>
      <c r="Z1261" s="6">
        <f t="shared" si="351"/>
        <v>0</v>
      </c>
      <c r="AA1261" s="2">
        <v>0</v>
      </c>
      <c r="AB1261" s="2">
        <v>0</v>
      </c>
      <c r="AC1261" s="2">
        <v>0</v>
      </c>
      <c r="AD1261" s="2">
        <v>0</v>
      </c>
      <c r="AE1261" s="2">
        <v>0</v>
      </c>
      <c r="AF1261" s="2">
        <f t="shared" si="342"/>
        <v>0</v>
      </c>
      <c r="AG1261" s="2">
        <f t="shared" si="343"/>
        <v>0</v>
      </c>
      <c r="AH1261" s="2">
        <f t="shared" si="344"/>
        <v>0</v>
      </c>
      <c r="AJ1261" s="5"/>
      <c r="AK1261" s="2">
        <f t="shared" si="352"/>
        <v>0</v>
      </c>
      <c r="AL1261" s="2">
        <v>0</v>
      </c>
      <c r="AM1261" s="2">
        <v>0</v>
      </c>
      <c r="AN1261" s="2">
        <v>0</v>
      </c>
      <c r="AO1261" s="2">
        <v>0</v>
      </c>
      <c r="AP1261" s="2">
        <v>0</v>
      </c>
      <c r="AQ1261" s="2">
        <f t="shared" si="346"/>
        <v>0</v>
      </c>
      <c r="AR1261" s="2">
        <f t="shared" si="347"/>
        <v>0</v>
      </c>
      <c r="AS1261" s="2">
        <f t="shared" si="348"/>
        <v>0</v>
      </c>
      <c r="AV1261" s="6">
        <f t="shared" si="354"/>
        <v>0</v>
      </c>
      <c r="AW1261" s="2">
        <v>0</v>
      </c>
      <c r="AX1261" s="2">
        <v>0</v>
      </c>
      <c r="AY1261" s="2">
        <v>0</v>
      </c>
      <c r="AZ1261" s="2">
        <v>0</v>
      </c>
      <c r="BA1261" s="2">
        <v>0</v>
      </c>
      <c r="BB1261" s="2">
        <f t="shared" si="355"/>
        <v>0</v>
      </c>
      <c r="BC1261" s="2">
        <f t="shared" si="356"/>
        <v>0</v>
      </c>
      <c r="BD1261" s="2">
        <f t="shared" si="357"/>
        <v>0</v>
      </c>
      <c r="BF1261" s="5"/>
    </row>
    <row r="1262" spans="7:58" x14ac:dyDescent="0.35">
      <c r="G1262" s="79" t="s">
        <v>3</v>
      </c>
      <c r="H1262" s="82" t="s">
        <v>112</v>
      </c>
      <c r="I1262" s="79" t="s">
        <v>8</v>
      </c>
      <c r="J1262" s="79" t="s">
        <v>140</v>
      </c>
      <c r="K1262" s="79" t="str">
        <f>IF('New GL Gauge'!$H$3&lt;2025,"Sport Operations Area 1","Sport Operations Cluster 1")</f>
        <v>Sport Operations Cluster 1</v>
      </c>
      <c r="L1262" s="79" t="str">
        <f>IF('New GL Gauge'!$H$3&lt;2025,"Sport Operations Area 1","Sport Operations Cluster 1")</f>
        <v>Sport Operations Cluster 1</v>
      </c>
      <c r="M1262" s="2" t="s">
        <v>3</v>
      </c>
      <c r="N1262" s="2">
        <v>1</v>
      </c>
      <c r="O1262" s="6">
        <f t="shared" ref="O1262:O1299" si="358">SUM(U1262:W1262)</f>
        <v>30</v>
      </c>
      <c r="P1262" s="2">
        <v>3</v>
      </c>
      <c r="Q1262" s="2">
        <v>6</v>
      </c>
      <c r="R1262" s="2">
        <v>5</v>
      </c>
      <c r="S1262" s="2">
        <v>11</v>
      </c>
      <c r="T1262" s="2">
        <v>5</v>
      </c>
      <c r="U1262" s="2">
        <f t="shared" ref="U1262:U1300" si="359">P1262+Q1262</f>
        <v>9</v>
      </c>
      <c r="V1262" s="2">
        <f t="shared" ref="V1262:V1300" si="360">R1262</f>
        <v>5</v>
      </c>
      <c r="W1262" s="2">
        <f t="shared" ref="W1262:W1300" si="361">S1262+T1262</f>
        <v>16</v>
      </c>
      <c r="X1262" s="2">
        <f>MAX(O1262:O1291)</f>
        <v>30</v>
      </c>
      <c r="Y1262" s="5">
        <v>112</v>
      </c>
      <c r="Z1262" s="6">
        <f t="shared" ref="Z1262:Z1299" si="362">SUM(AF1262:AH1262)</f>
        <v>30</v>
      </c>
      <c r="AA1262" s="2">
        <v>5</v>
      </c>
      <c r="AB1262" s="2">
        <v>9</v>
      </c>
      <c r="AC1262" s="2">
        <v>4</v>
      </c>
      <c r="AD1262" s="2">
        <v>10</v>
      </c>
      <c r="AE1262" s="2">
        <v>2</v>
      </c>
      <c r="AF1262" s="2">
        <f t="shared" ref="AF1262:AF1300" si="363">AA1262+AB1262</f>
        <v>14</v>
      </c>
      <c r="AG1262" s="2">
        <f t="shared" ref="AG1262:AG1300" si="364">AC1262</f>
        <v>4</v>
      </c>
      <c r="AH1262" s="2">
        <f t="shared" ref="AH1262:AH1300" si="365">AD1262+AE1262</f>
        <v>12</v>
      </c>
      <c r="AI1262" s="2">
        <f>MAX(Z1262:Z1291)</f>
        <v>30</v>
      </c>
      <c r="AJ1262" s="5">
        <v>80</v>
      </c>
      <c r="AK1262" s="2">
        <f t="shared" si="332"/>
        <v>40</v>
      </c>
      <c r="AL1262" s="2">
        <v>11</v>
      </c>
      <c r="AM1262" s="2">
        <v>8</v>
      </c>
      <c r="AN1262" s="2">
        <v>11</v>
      </c>
      <c r="AO1262" s="2">
        <v>3</v>
      </c>
      <c r="AP1262" s="2">
        <v>7</v>
      </c>
      <c r="AQ1262" s="2">
        <f t="shared" ref="AQ1262:AQ1304" si="366">AL1262+AM1262</f>
        <v>19</v>
      </c>
      <c r="AR1262" s="2">
        <f t="shared" ref="AR1262:AR1304" si="367">AN1262</f>
        <v>11</v>
      </c>
      <c r="AS1262" s="2">
        <f t="shared" ref="AS1262:AS1304" si="368">AO1262+AP1262</f>
        <v>10</v>
      </c>
      <c r="AT1262" s="2">
        <f>ROUND(SUM(AK1262:AK1291)/30,0)</f>
        <v>40</v>
      </c>
      <c r="AU1262" s="2">
        <v>78</v>
      </c>
      <c r="AV1262" s="6">
        <f t="shared" si="354"/>
        <v>12</v>
      </c>
      <c r="AW1262" s="2">
        <v>3</v>
      </c>
      <c r="AX1262" s="2">
        <v>2</v>
      </c>
      <c r="AY1262" s="2">
        <v>3</v>
      </c>
      <c r="AZ1262" s="2">
        <v>2</v>
      </c>
      <c r="BA1262" s="2">
        <v>2</v>
      </c>
      <c r="BB1262" s="2">
        <f t="shared" si="355"/>
        <v>5</v>
      </c>
      <c r="BC1262" s="2">
        <f t="shared" si="356"/>
        <v>3</v>
      </c>
      <c r="BD1262" s="2">
        <f t="shared" si="357"/>
        <v>4</v>
      </c>
      <c r="BE1262" s="2">
        <f>ROUND(SUM(AV1262:AV1291)/30,0)</f>
        <v>12</v>
      </c>
      <c r="BF1262" s="5">
        <v>79</v>
      </c>
    </row>
    <row r="1263" spans="7:58" x14ac:dyDescent="0.35">
      <c r="G1263" s="79" t="s">
        <v>3</v>
      </c>
      <c r="H1263" s="82" t="s">
        <v>112</v>
      </c>
      <c r="I1263" s="79" t="s">
        <v>8</v>
      </c>
      <c r="J1263" s="79" t="s">
        <v>140</v>
      </c>
      <c r="K1263" s="79" t="s">
        <v>31</v>
      </c>
      <c r="L1263" s="79" t="s">
        <v>31</v>
      </c>
      <c r="M1263" s="2" t="s">
        <v>3</v>
      </c>
      <c r="N1263" s="2">
        <v>2</v>
      </c>
      <c r="O1263" s="6">
        <f t="shared" si="358"/>
        <v>30</v>
      </c>
      <c r="P1263" s="2">
        <v>3</v>
      </c>
      <c r="Q1263" s="2">
        <v>2</v>
      </c>
      <c r="R1263" s="2">
        <v>10</v>
      </c>
      <c r="S1263" s="2">
        <v>4</v>
      </c>
      <c r="T1263" s="2">
        <v>11</v>
      </c>
      <c r="U1263" s="2">
        <f t="shared" si="359"/>
        <v>5</v>
      </c>
      <c r="V1263" s="2">
        <f t="shared" si="360"/>
        <v>10</v>
      </c>
      <c r="W1263" s="2">
        <f t="shared" si="361"/>
        <v>15</v>
      </c>
      <c r="Y1263" s="5"/>
      <c r="Z1263" s="6">
        <f t="shared" si="362"/>
        <v>30</v>
      </c>
      <c r="AA1263" s="2">
        <v>5</v>
      </c>
      <c r="AB1263" s="2">
        <v>4</v>
      </c>
      <c r="AC1263" s="2">
        <v>4</v>
      </c>
      <c r="AD1263" s="2">
        <v>9</v>
      </c>
      <c r="AE1263" s="2">
        <v>8</v>
      </c>
      <c r="AF1263" s="2">
        <f t="shared" si="363"/>
        <v>9</v>
      </c>
      <c r="AG1263" s="2">
        <f t="shared" si="364"/>
        <v>4</v>
      </c>
      <c r="AH1263" s="2">
        <f t="shared" si="365"/>
        <v>17</v>
      </c>
      <c r="AJ1263" s="5"/>
      <c r="AK1263" s="2">
        <f t="shared" si="332"/>
        <v>40</v>
      </c>
      <c r="AL1263" s="2">
        <v>7</v>
      </c>
      <c r="AM1263" s="2">
        <v>9</v>
      </c>
      <c r="AN1263" s="2">
        <v>10</v>
      </c>
      <c r="AO1263" s="2">
        <v>6</v>
      </c>
      <c r="AP1263" s="2">
        <v>8</v>
      </c>
      <c r="AQ1263" s="2">
        <f t="shared" si="366"/>
        <v>16</v>
      </c>
      <c r="AR1263" s="2">
        <f t="shared" si="367"/>
        <v>10</v>
      </c>
      <c r="AS1263" s="2">
        <f t="shared" si="368"/>
        <v>14</v>
      </c>
      <c r="AV1263" s="6">
        <f t="shared" si="354"/>
        <v>12</v>
      </c>
      <c r="AW1263" s="2">
        <v>2</v>
      </c>
      <c r="AX1263" s="2">
        <v>1</v>
      </c>
      <c r="AY1263" s="2">
        <v>3</v>
      </c>
      <c r="AZ1263" s="2">
        <v>4</v>
      </c>
      <c r="BA1263" s="2">
        <v>2</v>
      </c>
      <c r="BB1263" s="2">
        <f t="shared" si="355"/>
        <v>3</v>
      </c>
      <c r="BC1263" s="2">
        <f t="shared" si="356"/>
        <v>3</v>
      </c>
      <c r="BD1263" s="2">
        <f t="shared" si="357"/>
        <v>6</v>
      </c>
      <c r="BF1263" s="5"/>
    </row>
    <row r="1264" spans="7:58" x14ac:dyDescent="0.35">
      <c r="G1264" s="79" t="s">
        <v>3</v>
      </c>
      <c r="H1264" s="82" t="s">
        <v>112</v>
      </c>
      <c r="I1264" s="79" t="s">
        <v>8</v>
      </c>
      <c r="J1264" s="79" t="s">
        <v>140</v>
      </c>
      <c r="K1264" s="79" t="s">
        <v>31</v>
      </c>
      <c r="L1264" s="79" t="s">
        <v>31</v>
      </c>
      <c r="M1264" s="2" t="s">
        <v>3</v>
      </c>
      <c r="N1264" s="2">
        <v>3</v>
      </c>
      <c r="O1264" s="6">
        <f t="shared" si="358"/>
        <v>30</v>
      </c>
      <c r="P1264" s="2">
        <v>4</v>
      </c>
      <c r="Q1264" s="2">
        <v>12</v>
      </c>
      <c r="R1264" s="2">
        <v>8</v>
      </c>
      <c r="S1264" s="2">
        <v>5</v>
      </c>
      <c r="T1264" s="2">
        <v>1</v>
      </c>
      <c r="U1264" s="2">
        <f t="shared" si="359"/>
        <v>16</v>
      </c>
      <c r="V1264" s="2">
        <f t="shared" si="360"/>
        <v>8</v>
      </c>
      <c r="W1264" s="2">
        <f t="shared" si="361"/>
        <v>6</v>
      </c>
      <c r="Y1264" s="5"/>
      <c r="Z1264" s="6">
        <f t="shared" si="362"/>
        <v>30</v>
      </c>
      <c r="AA1264" s="2">
        <v>6</v>
      </c>
      <c r="AB1264" s="2">
        <v>12</v>
      </c>
      <c r="AC1264" s="2">
        <v>5</v>
      </c>
      <c r="AD1264" s="2">
        <v>2</v>
      </c>
      <c r="AE1264" s="2">
        <v>5</v>
      </c>
      <c r="AF1264" s="2">
        <f t="shared" si="363"/>
        <v>18</v>
      </c>
      <c r="AG1264" s="2">
        <f t="shared" si="364"/>
        <v>5</v>
      </c>
      <c r="AH1264" s="2">
        <f t="shared" si="365"/>
        <v>7</v>
      </c>
      <c r="AJ1264" s="5"/>
      <c r="AK1264" s="2">
        <f t="shared" si="332"/>
        <v>40</v>
      </c>
      <c r="AL1264" s="2">
        <v>20</v>
      </c>
      <c r="AM1264" s="2">
        <v>10</v>
      </c>
      <c r="AN1264" s="2">
        <v>7</v>
      </c>
      <c r="AO1264" s="2">
        <v>2</v>
      </c>
      <c r="AP1264" s="2">
        <v>1</v>
      </c>
      <c r="AQ1264" s="2">
        <f t="shared" si="366"/>
        <v>30</v>
      </c>
      <c r="AR1264" s="2">
        <f t="shared" si="367"/>
        <v>7</v>
      </c>
      <c r="AS1264" s="2">
        <f t="shared" si="368"/>
        <v>3</v>
      </c>
      <c r="AV1264" s="6">
        <f t="shared" si="354"/>
        <v>12</v>
      </c>
      <c r="AW1264" s="2">
        <v>5</v>
      </c>
      <c r="AX1264" s="2">
        <v>2</v>
      </c>
      <c r="AY1264" s="2">
        <v>2</v>
      </c>
      <c r="AZ1264" s="2">
        <v>3</v>
      </c>
      <c r="BA1264" s="2">
        <v>0</v>
      </c>
      <c r="BB1264" s="2">
        <f t="shared" si="355"/>
        <v>7</v>
      </c>
      <c r="BC1264" s="2">
        <f t="shared" si="356"/>
        <v>2</v>
      </c>
      <c r="BD1264" s="2">
        <f t="shared" si="357"/>
        <v>3</v>
      </c>
      <c r="BF1264" s="5"/>
    </row>
    <row r="1265" spans="7:58" x14ac:dyDescent="0.35">
      <c r="G1265" s="79" t="s">
        <v>3</v>
      </c>
      <c r="H1265" s="82" t="s">
        <v>112</v>
      </c>
      <c r="I1265" s="79" t="s">
        <v>8</v>
      </c>
      <c r="J1265" s="79" t="s">
        <v>140</v>
      </c>
      <c r="K1265" s="79" t="s">
        <v>31</v>
      </c>
      <c r="L1265" s="79" t="s">
        <v>31</v>
      </c>
      <c r="M1265" s="2" t="s">
        <v>3</v>
      </c>
      <c r="N1265" s="2">
        <v>4</v>
      </c>
      <c r="O1265" s="6">
        <f t="shared" si="358"/>
        <v>30</v>
      </c>
      <c r="P1265" s="2">
        <v>14</v>
      </c>
      <c r="Q1265" s="2">
        <v>9</v>
      </c>
      <c r="R1265" s="2">
        <v>5</v>
      </c>
      <c r="S1265" s="2">
        <v>2</v>
      </c>
      <c r="T1265" s="2">
        <v>0</v>
      </c>
      <c r="U1265" s="2">
        <f t="shared" si="359"/>
        <v>23</v>
      </c>
      <c r="V1265" s="2">
        <f t="shared" si="360"/>
        <v>5</v>
      </c>
      <c r="W1265" s="2">
        <f t="shared" si="361"/>
        <v>2</v>
      </c>
      <c r="Y1265" s="5"/>
      <c r="Z1265" s="6">
        <f t="shared" si="362"/>
        <v>30</v>
      </c>
      <c r="AA1265" s="2">
        <v>15</v>
      </c>
      <c r="AB1265" s="2">
        <v>10</v>
      </c>
      <c r="AC1265" s="2">
        <v>2</v>
      </c>
      <c r="AD1265" s="2">
        <v>2</v>
      </c>
      <c r="AE1265" s="2">
        <v>1</v>
      </c>
      <c r="AF1265" s="2">
        <f t="shared" si="363"/>
        <v>25</v>
      </c>
      <c r="AG1265" s="2">
        <f t="shared" si="364"/>
        <v>2</v>
      </c>
      <c r="AH1265" s="2">
        <f t="shared" si="365"/>
        <v>3</v>
      </c>
      <c r="AJ1265" s="5"/>
      <c r="AK1265" s="2">
        <f t="shared" si="332"/>
        <v>40</v>
      </c>
      <c r="AL1265" s="2">
        <v>25</v>
      </c>
      <c r="AM1265" s="2">
        <v>12</v>
      </c>
      <c r="AN1265" s="2">
        <v>3</v>
      </c>
      <c r="AO1265" s="2">
        <v>0</v>
      </c>
      <c r="AP1265" s="2">
        <v>0</v>
      </c>
      <c r="AQ1265" s="2">
        <f t="shared" si="366"/>
        <v>37</v>
      </c>
      <c r="AR1265" s="2">
        <f t="shared" si="367"/>
        <v>3</v>
      </c>
      <c r="AS1265" s="2">
        <f t="shared" si="368"/>
        <v>0</v>
      </c>
      <c r="AV1265" s="6">
        <f t="shared" si="354"/>
        <v>12</v>
      </c>
      <c r="AW1265" s="2">
        <v>6</v>
      </c>
      <c r="AX1265" s="2">
        <v>3</v>
      </c>
      <c r="AY1265" s="2">
        <v>2</v>
      </c>
      <c r="AZ1265" s="2">
        <v>0</v>
      </c>
      <c r="BA1265" s="2">
        <v>1</v>
      </c>
      <c r="BB1265" s="2">
        <f t="shared" si="355"/>
        <v>9</v>
      </c>
      <c r="BC1265" s="2">
        <f t="shared" si="356"/>
        <v>2</v>
      </c>
      <c r="BD1265" s="2">
        <f t="shared" si="357"/>
        <v>1</v>
      </c>
      <c r="BF1265" s="5"/>
    </row>
    <row r="1266" spans="7:58" x14ac:dyDescent="0.35">
      <c r="G1266" s="79" t="s">
        <v>3</v>
      </c>
      <c r="H1266" s="82" t="s">
        <v>112</v>
      </c>
      <c r="I1266" s="79" t="s">
        <v>8</v>
      </c>
      <c r="J1266" s="79" t="s">
        <v>140</v>
      </c>
      <c r="K1266" s="79" t="s">
        <v>31</v>
      </c>
      <c r="L1266" s="79" t="s">
        <v>31</v>
      </c>
      <c r="M1266" s="2" t="s">
        <v>3</v>
      </c>
      <c r="N1266" s="2">
        <v>5</v>
      </c>
      <c r="O1266" s="6">
        <f t="shared" si="358"/>
        <v>30</v>
      </c>
      <c r="P1266" s="2">
        <v>4</v>
      </c>
      <c r="Q1266" s="2">
        <v>9</v>
      </c>
      <c r="R1266" s="2">
        <v>11</v>
      </c>
      <c r="S1266" s="2">
        <v>4</v>
      </c>
      <c r="T1266" s="2">
        <v>2</v>
      </c>
      <c r="U1266" s="2">
        <f t="shared" si="359"/>
        <v>13</v>
      </c>
      <c r="V1266" s="2">
        <f t="shared" si="360"/>
        <v>11</v>
      </c>
      <c r="W1266" s="2">
        <f t="shared" si="361"/>
        <v>6</v>
      </c>
      <c r="Y1266" s="5"/>
      <c r="Z1266" s="6">
        <f t="shared" si="362"/>
        <v>30</v>
      </c>
      <c r="AA1266" s="2">
        <v>5</v>
      </c>
      <c r="AB1266" s="2">
        <v>7</v>
      </c>
      <c r="AC1266" s="2">
        <v>11</v>
      </c>
      <c r="AD1266" s="2">
        <v>4</v>
      </c>
      <c r="AE1266" s="2">
        <v>3</v>
      </c>
      <c r="AF1266" s="2">
        <f t="shared" si="363"/>
        <v>12</v>
      </c>
      <c r="AG1266" s="2">
        <f t="shared" si="364"/>
        <v>11</v>
      </c>
      <c r="AH1266" s="2">
        <f t="shared" si="365"/>
        <v>7</v>
      </c>
      <c r="AJ1266" s="5"/>
      <c r="AK1266" s="2">
        <f t="shared" si="332"/>
        <v>40</v>
      </c>
      <c r="AL1266" s="2">
        <v>13</v>
      </c>
      <c r="AM1266" s="2">
        <v>13</v>
      </c>
      <c r="AN1266" s="2">
        <v>9</v>
      </c>
      <c r="AO1266" s="2">
        <v>3</v>
      </c>
      <c r="AP1266" s="2">
        <v>2</v>
      </c>
      <c r="AQ1266" s="2">
        <f t="shared" si="366"/>
        <v>26</v>
      </c>
      <c r="AR1266" s="2">
        <f t="shared" si="367"/>
        <v>9</v>
      </c>
      <c r="AS1266" s="2">
        <f t="shared" si="368"/>
        <v>5</v>
      </c>
      <c r="AV1266" s="6">
        <f t="shared" si="354"/>
        <v>12</v>
      </c>
      <c r="AW1266" s="2">
        <v>3</v>
      </c>
      <c r="AX1266" s="2">
        <v>3</v>
      </c>
      <c r="AY1266" s="2">
        <v>3</v>
      </c>
      <c r="AZ1266" s="2">
        <v>2</v>
      </c>
      <c r="BA1266" s="2">
        <v>1</v>
      </c>
      <c r="BB1266" s="2">
        <f t="shared" si="355"/>
        <v>6</v>
      </c>
      <c r="BC1266" s="2">
        <f t="shared" si="356"/>
        <v>3</v>
      </c>
      <c r="BD1266" s="2">
        <f t="shared" si="357"/>
        <v>3</v>
      </c>
      <c r="BF1266" s="5"/>
    </row>
    <row r="1267" spans="7:58" x14ac:dyDescent="0.35">
      <c r="G1267" s="79" t="s">
        <v>3</v>
      </c>
      <c r="H1267" s="82" t="s">
        <v>112</v>
      </c>
      <c r="I1267" s="79" t="s">
        <v>8</v>
      </c>
      <c r="J1267" s="79" t="s">
        <v>140</v>
      </c>
      <c r="K1267" s="79" t="s">
        <v>31</v>
      </c>
      <c r="L1267" s="79" t="s">
        <v>31</v>
      </c>
      <c r="M1267" s="2" t="s">
        <v>3</v>
      </c>
      <c r="N1267" s="2">
        <v>6</v>
      </c>
      <c r="O1267" s="6">
        <f t="shared" si="358"/>
        <v>30</v>
      </c>
      <c r="P1267" s="2">
        <v>4</v>
      </c>
      <c r="Q1267" s="2">
        <v>8</v>
      </c>
      <c r="R1267" s="2">
        <v>7</v>
      </c>
      <c r="S1267" s="2">
        <v>9</v>
      </c>
      <c r="T1267" s="2">
        <v>2</v>
      </c>
      <c r="U1267" s="2">
        <f t="shared" si="359"/>
        <v>12</v>
      </c>
      <c r="V1267" s="2">
        <f t="shared" si="360"/>
        <v>7</v>
      </c>
      <c r="W1267" s="2">
        <f t="shared" si="361"/>
        <v>11</v>
      </c>
      <c r="Y1267" s="5"/>
      <c r="Z1267" s="6">
        <f t="shared" si="362"/>
        <v>30</v>
      </c>
      <c r="AA1267" s="2">
        <v>4</v>
      </c>
      <c r="AB1267" s="2">
        <v>7</v>
      </c>
      <c r="AC1267" s="2">
        <v>10</v>
      </c>
      <c r="AD1267" s="2">
        <v>2</v>
      </c>
      <c r="AE1267" s="2">
        <v>7</v>
      </c>
      <c r="AF1267" s="2">
        <f t="shared" si="363"/>
        <v>11</v>
      </c>
      <c r="AG1267" s="2">
        <f t="shared" si="364"/>
        <v>10</v>
      </c>
      <c r="AH1267" s="2">
        <f t="shared" si="365"/>
        <v>9</v>
      </c>
      <c r="AJ1267" s="5"/>
      <c r="AK1267" s="2">
        <f t="shared" si="332"/>
        <v>40</v>
      </c>
      <c r="AL1267" s="2">
        <v>12</v>
      </c>
      <c r="AM1267" s="2">
        <v>10</v>
      </c>
      <c r="AN1267" s="2">
        <v>10</v>
      </c>
      <c r="AO1267" s="2">
        <v>5</v>
      </c>
      <c r="AP1267" s="2">
        <v>3</v>
      </c>
      <c r="AQ1267" s="2">
        <f t="shared" si="366"/>
        <v>22</v>
      </c>
      <c r="AR1267" s="2">
        <f t="shared" si="367"/>
        <v>10</v>
      </c>
      <c r="AS1267" s="2">
        <f t="shared" si="368"/>
        <v>8</v>
      </c>
      <c r="AV1267" s="6">
        <f t="shared" si="354"/>
        <v>12</v>
      </c>
      <c r="AW1267" s="2">
        <v>3</v>
      </c>
      <c r="AX1267" s="2">
        <v>2</v>
      </c>
      <c r="AY1267" s="2">
        <v>4</v>
      </c>
      <c r="AZ1267" s="2">
        <v>2</v>
      </c>
      <c r="BA1267" s="2">
        <v>1</v>
      </c>
      <c r="BB1267" s="2">
        <f t="shared" si="355"/>
        <v>5</v>
      </c>
      <c r="BC1267" s="2">
        <f t="shared" si="356"/>
        <v>4</v>
      </c>
      <c r="BD1267" s="2">
        <f t="shared" si="357"/>
        <v>3</v>
      </c>
      <c r="BF1267" s="5"/>
    </row>
    <row r="1268" spans="7:58" x14ac:dyDescent="0.35">
      <c r="G1268" s="79" t="s">
        <v>3</v>
      </c>
      <c r="H1268" s="82" t="s">
        <v>112</v>
      </c>
      <c r="I1268" s="79" t="s">
        <v>8</v>
      </c>
      <c r="J1268" s="79" t="s">
        <v>140</v>
      </c>
      <c r="K1268" s="79" t="s">
        <v>31</v>
      </c>
      <c r="L1268" s="79" t="s">
        <v>31</v>
      </c>
      <c r="M1268" s="2" t="s">
        <v>3</v>
      </c>
      <c r="N1268" s="2">
        <v>7</v>
      </c>
      <c r="O1268" s="6">
        <f t="shared" si="358"/>
        <v>30</v>
      </c>
      <c r="P1268" s="2">
        <v>12</v>
      </c>
      <c r="Q1268" s="2">
        <v>7</v>
      </c>
      <c r="R1268" s="2">
        <v>5</v>
      </c>
      <c r="S1268" s="2">
        <v>2</v>
      </c>
      <c r="T1268" s="2">
        <v>4</v>
      </c>
      <c r="U1268" s="2">
        <f t="shared" si="359"/>
        <v>19</v>
      </c>
      <c r="V1268" s="2">
        <f t="shared" si="360"/>
        <v>5</v>
      </c>
      <c r="W1268" s="2">
        <f t="shared" si="361"/>
        <v>6</v>
      </c>
      <c r="Y1268" s="5"/>
      <c r="Z1268" s="6">
        <f t="shared" si="362"/>
        <v>30</v>
      </c>
      <c r="AA1268" s="2">
        <v>10</v>
      </c>
      <c r="AB1268" s="2">
        <v>7</v>
      </c>
      <c r="AC1268" s="2">
        <v>4</v>
      </c>
      <c r="AD1268" s="2">
        <v>3</v>
      </c>
      <c r="AE1268" s="2">
        <v>6</v>
      </c>
      <c r="AF1268" s="2">
        <f t="shared" si="363"/>
        <v>17</v>
      </c>
      <c r="AG1268" s="2">
        <f t="shared" si="364"/>
        <v>4</v>
      </c>
      <c r="AH1268" s="2">
        <f t="shared" si="365"/>
        <v>9</v>
      </c>
      <c r="AJ1268" s="5"/>
      <c r="AK1268" s="2">
        <f t="shared" si="332"/>
        <v>40</v>
      </c>
      <c r="AL1268" s="2">
        <v>23</v>
      </c>
      <c r="AM1268" s="2">
        <v>7</v>
      </c>
      <c r="AN1268" s="2">
        <v>7</v>
      </c>
      <c r="AO1268" s="2">
        <v>1</v>
      </c>
      <c r="AP1268" s="2">
        <v>2</v>
      </c>
      <c r="AQ1268" s="2">
        <f t="shared" si="366"/>
        <v>30</v>
      </c>
      <c r="AR1268" s="2">
        <f t="shared" si="367"/>
        <v>7</v>
      </c>
      <c r="AS1268" s="2">
        <f t="shared" si="368"/>
        <v>3</v>
      </c>
      <c r="AV1268" s="6">
        <f t="shared" si="354"/>
        <v>12</v>
      </c>
      <c r="AW1268" s="2">
        <v>6</v>
      </c>
      <c r="AX1268" s="2">
        <v>3</v>
      </c>
      <c r="AY1268" s="2">
        <v>1</v>
      </c>
      <c r="AZ1268" s="2">
        <v>1</v>
      </c>
      <c r="BA1268" s="2">
        <v>1</v>
      </c>
      <c r="BB1268" s="2">
        <f t="shared" si="355"/>
        <v>9</v>
      </c>
      <c r="BC1268" s="2">
        <f t="shared" si="356"/>
        <v>1</v>
      </c>
      <c r="BD1268" s="2">
        <f t="shared" si="357"/>
        <v>2</v>
      </c>
      <c r="BF1268" s="5"/>
    </row>
    <row r="1269" spans="7:58" x14ac:dyDescent="0.35">
      <c r="G1269" s="79" t="s">
        <v>3</v>
      </c>
      <c r="H1269" s="82" t="s">
        <v>112</v>
      </c>
      <c r="I1269" s="79" t="s">
        <v>8</v>
      </c>
      <c r="J1269" s="79" t="s">
        <v>140</v>
      </c>
      <c r="K1269" s="79" t="s">
        <v>31</v>
      </c>
      <c r="L1269" s="79" t="s">
        <v>31</v>
      </c>
      <c r="M1269" s="2" t="s">
        <v>3</v>
      </c>
      <c r="N1269" s="2">
        <v>8</v>
      </c>
      <c r="O1269" s="6">
        <f t="shared" si="358"/>
        <v>30</v>
      </c>
      <c r="P1269" s="2">
        <v>2</v>
      </c>
      <c r="Q1269" s="2">
        <v>3</v>
      </c>
      <c r="R1269" s="2">
        <v>8</v>
      </c>
      <c r="S1269" s="2">
        <v>8</v>
      </c>
      <c r="T1269" s="2">
        <v>9</v>
      </c>
      <c r="U1269" s="2">
        <f t="shared" si="359"/>
        <v>5</v>
      </c>
      <c r="V1269" s="2">
        <f t="shared" si="360"/>
        <v>8</v>
      </c>
      <c r="W1269" s="2">
        <f t="shared" si="361"/>
        <v>17</v>
      </c>
      <c r="Y1269" s="5"/>
      <c r="Z1269" s="6">
        <f t="shared" si="362"/>
        <v>30</v>
      </c>
      <c r="AA1269" s="2">
        <v>3</v>
      </c>
      <c r="AB1269" s="2">
        <v>4</v>
      </c>
      <c r="AC1269" s="2">
        <v>8</v>
      </c>
      <c r="AD1269" s="2">
        <v>7</v>
      </c>
      <c r="AE1269" s="2">
        <v>8</v>
      </c>
      <c r="AF1269" s="2">
        <f t="shared" si="363"/>
        <v>7</v>
      </c>
      <c r="AG1269" s="2">
        <f t="shared" si="364"/>
        <v>8</v>
      </c>
      <c r="AH1269" s="2">
        <f t="shared" si="365"/>
        <v>15</v>
      </c>
      <c r="AJ1269" s="5"/>
      <c r="AK1269" s="2">
        <f t="shared" ref="AK1269:AK1362" si="369">SUM(AQ1269:AS1269)</f>
        <v>40</v>
      </c>
      <c r="AL1269" s="2">
        <v>7</v>
      </c>
      <c r="AM1269" s="2">
        <v>8</v>
      </c>
      <c r="AN1269" s="2">
        <v>15</v>
      </c>
      <c r="AO1269" s="2">
        <v>3</v>
      </c>
      <c r="AP1269" s="2">
        <v>7</v>
      </c>
      <c r="AQ1269" s="2">
        <f t="shared" si="366"/>
        <v>15</v>
      </c>
      <c r="AR1269" s="2">
        <f t="shared" si="367"/>
        <v>15</v>
      </c>
      <c r="AS1269" s="2">
        <f t="shared" si="368"/>
        <v>10</v>
      </c>
      <c r="AV1269" s="6">
        <f t="shared" si="354"/>
        <v>12</v>
      </c>
      <c r="AW1269" s="2">
        <v>1</v>
      </c>
      <c r="AX1269" s="2">
        <v>1</v>
      </c>
      <c r="AY1269" s="2">
        <v>5</v>
      </c>
      <c r="AZ1269" s="2">
        <v>0</v>
      </c>
      <c r="BA1269" s="2">
        <v>5</v>
      </c>
      <c r="BB1269" s="2">
        <f t="shared" si="355"/>
        <v>2</v>
      </c>
      <c r="BC1269" s="2">
        <f t="shared" si="356"/>
        <v>5</v>
      </c>
      <c r="BD1269" s="2">
        <f t="shared" si="357"/>
        <v>5</v>
      </c>
      <c r="BF1269" s="5"/>
    </row>
    <row r="1270" spans="7:58" x14ac:dyDescent="0.35">
      <c r="G1270" s="79" t="s">
        <v>3</v>
      </c>
      <c r="H1270" s="82" t="s">
        <v>112</v>
      </c>
      <c r="I1270" s="79" t="s">
        <v>8</v>
      </c>
      <c r="J1270" s="79" t="s">
        <v>140</v>
      </c>
      <c r="K1270" s="79" t="s">
        <v>31</v>
      </c>
      <c r="L1270" s="79" t="s">
        <v>31</v>
      </c>
      <c r="M1270" s="2" t="s">
        <v>3</v>
      </c>
      <c r="N1270" s="2">
        <v>9</v>
      </c>
      <c r="O1270" s="6">
        <f t="shared" si="358"/>
        <v>30</v>
      </c>
      <c r="P1270" s="2">
        <v>2</v>
      </c>
      <c r="Q1270" s="2">
        <v>2</v>
      </c>
      <c r="R1270" s="2">
        <v>5</v>
      </c>
      <c r="S1270" s="2">
        <v>7</v>
      </c>
      <c r="T1270" s="2">
        <v>14</v>
      </c>
      <c r="U1270" s="2">
        <f t="shared" si="359"/>
        <v>4</v>
      </c>
      <c r="V1270" s="2">
        <f t="shared" si="360"/>
        <v>5</v>
      </c>
      <c r="W1270" s="2">
        <f t="shared" si="361"/>
        <v>21</v>
      </c>
      <c r="Y1270" s="5"/>
      <c r="Z1270" s="6">
        <f t="shared" si="362"/>
        <v>30</v>
      </c>
      <c r="AA1270" s="2">
        <v>3</v>
      </c>
      <c r="AB1270" s="2">
        <v>2</v>
      </c>
      <c r="AC1270" s="2">
        <v>4</v>
      </c>
      <c r="AD1270" s="2">
        <v>6</v>
      </c>
      <c r="AE1270" s="2">
        <v>15</v>
      </c>
      <c r="AF1270" s="2">
        <f t="shared" si="363"/>
        <v>5</v>
      </c>
      <c r="AG1270" s="2">
        <f t="shared" si="364"/>
        <v>4</v>
      </c>
      <c r="AH1270" s="2">
        <f t="shared" si="365"/>
        <v>21</v>
      </c>
      <c r="AJ1270" s="5"/>
      <c r="AK1270" s="2">
        <f t="shared" si="369"/>
        <v>40</v>
      </c>
      <c r="AL1270" s="2">
        <v>7</v>
      </c>
      <c r="AM1270" s="2">
        <v>8</v>
      </c>
      <c r="AN1270" s="2">
        <v>11</v>
      </c>
      <c r="AO1270" s="2">
        <v>3</v>
      </c>
      <c r="AP1270" s="2">
        <v>11</v>
      </c>
      <c r="AQ1270" s="2">
        <f t="shared" si="366"/>
        <v>15</v>
      </c>
      <c r="AR1270" s="2">
        <f t="shared" si="367"/>
        <v>11</v>
      </c>
      <c r="AS1270" s="2">
        <f t="shared" si="368"/>
        <v>14</v>
      </c>
      <c r="AV1270" s="6">
        <f t="shared" si="354"/>
        <v>12</v>
      </c>
      <c r="AW1270" s="2">
        <v>0</v>
      </c>
      <c r="AX1270" s="2">
        <v>1</v>
      </c>
      <c r="AY1270" s="2">
        <v>4</v>
      </c>
      <c r="AZ1270" s="2">
        <v>2</v>
      </c>
      <c r="BA1270" s="2">
        <v>5</v>
      </c>
      <c r="BB1270" s="2">
        <f t="shared" si="355"/>
        <v>1</v>
      </c>
      <c r="BC1270" s="2">
        <f t="shared" si="356"/>
        <v>4</v>
      </c>
      <c r="BD1270" s="2">
        <f t="shared" si="357"/>
        <v>7</v>
      </c>
      <c r="BF1270" s="5"/>
    </row>
    <row r="1271" spans="7:58" x14ac:dyDescent="0.35">
      <c r="G1271" s="79" t="s">
        <v>3</v>
      </c>
      <c r="H1271" s="82" t="s">
        <v>112</v>
      </c>
      <c r="I1271" s="79" t="s">
        <v>8</v>
      </c>
      <c r="J1271" s="79" t="s">
        <v>140</v>
      </c>
      <c r="K1271" s="79" t="s">
        <v>31</v>
      </c>
      <c r="L1271" s="79" t="s">
        <v>31</v>
      </c>
      <c r="M1271" s="2" t="s">
        <v>67</v>
      </c>
      <c r="N1271" s="2">
        <v>10</v>
      </c>
      <c r="O1271" s="6">
        <f t="shared" si="358"/>
        <v>30</v>
      </c>
      <c r="P1271" s="2">
        <v>12</v>
      </c>
      <c r="Q1271" s="2">
        <v>14</v>
      </c>
      <c r="R1271" s="2">
        <v>2</v>
      </c>
      <c r="S1271" s="2">
        <v>2</v>
      </c>
      <c r="T1271" s="2">
        <v>0</v>
      </c>
      <c r="U1271" s="2">
        <f t="shared" si="359"/>
        <v>26</v>
      </c>
      <c r="V1271" s="2">
        <f t="shared" si="360"/>
        <v>2</v>
      </c>
      <c r="W1271" s="2">
        <f t="shared" si="361"/>
        <v>2</v>
      </c>
      <c r="Y1271" s="5"/>
      <c r="Z1271" s="6">
        <f t="shared" si="362"/>
        <v>30</v>
      </c>
      <c r="AA1271" s="2">
        <v>10</v>
      </c>
      <c r="AB1271" s="2">
        <v>11</v>
      </c>
      <c r="AC1271" s="2">
        <v>5</v>
      </c>
      <c r="AD1271" s="2">
        <v>3</v>
      </c>
      <c r="AE1271" s="2">
        <v>1</v>
      </c>
      <c r="AF1271" s="2">
        <f t="shared" si="363"/>
        <v>21</v>
      </c>
      <c r="AG1271" s="2">
        <f t="shared" si="364"/>
        <v>5</v>
      </c>
      <c r="AH1271" s="2">
        <f t="shared" si="365"/>
        <v>4</v>
      </c>
      <c r="AJ1271" s="5"/>
      <c r="AK1271" s="2">
        <f t="shared" si="369"/>
        <v>40</v>
      </c>
      <c r="AL1271" s="2">
        <v>20</v>
      </c>
      <c r="AM1271" s="2">
        <v>15</v>
      </c>
      <c r="AN1271" s="2">
        <v>3</v>
      </c>
      <c r="AO1271" s="2">
        <v>1</v>
      </c>
      <c r="AP1271" s="2">
        <v>1</v>
      </c>
      <c r="AQ1271" s="2">
        <f t="shared" si="366"/>
        <v>35</v>
      </c>
      <c r="AR1271" s="2">
        <f t="shared" si="367"/>
        <v>3</v>
      </c>
      <c r="AS1271" s="2">
        <f t="shared" si="368"/>
        <v>2</v>
      </c>
      <c r="AV1271" s="6">
        <f t="shared" si="354"/>
        <v>12</v>
      </c>
      <c r="AW1271" s="2">
        <v>5</v>
      </c>
      <c r="AX1271" s="2">
        <v>6</v>
      </c>
      <c r="AY1271" s="2">
        <v>0</v>
      </c>
      <c r="AZ1271" s="2">
        <v>1</v>
      </c>
      <c r="BA1271" s="2">
        <v>0</v>
      </c>
      <c r="BB1271" s="2">
        <f t="shared" si="355"/>
        <v>11</v>
      </c>
      <c r="BC1271" s="2">
        <f t="shared" si="356"/>
        <v>0</v>
      </c>
      <c r="BD1271" s="2">
        <f t="shared" si="357"/>
        <v>1</v>
      </c>
      <c r="BF1271" s="5"/>
    </row>
    <row r="1272" spans="7:58" x14ac:dyDescent="0.35">
      <c r="G1272" s="79" t="s">
        <v>3</v>
      </c>
      <c r="H1272" s="82" t="s">
        <v>112</v>
      </c>
      <c r="I1272" s="79" t="s">
        <v>8</v>
      </c>
      <c r="J1272" s="79" t="s">
        <v>140</v>
      </c>
      <c r="K1272" s="79" t="s">
        <v>31</v>
      </c>
      <c r="L1272" s="79" t="s">
        <v>31</v>
      </c>
      <c r="M1272" s="2" t="s">
        <v>67</v>
      </c>
      <c r="N1272" s="2">
        <v>11</v>
      </c>
      <c r="O1272" s="6">
        <f t="shared" si="358"/>
        <v>30</v>
      </c>
      <c r="P1272" s="2">
        <v>7</v>
      </c>
      <c r="Q1272" s="2">
        <v>8</v>
      </c>
      <c r="R1272" s="2">
        <v>9</v>
      </c>
      <c r="S1272" s="2">
        <v>4</v>
      </c>
      <c r="T1272" s="2">
        <v>2</v>
      </c>
      <c r="U1272" s="2">
        <f t="shared" si="359"/>
        <v>15</v>
      </c>
      <c r="V1272" s="2">
        <f t="shared" si="360"/>
        <v>9</v>
      </c>
      <c r="W1272" s="2">
        <f t="shared" si="361"/>
        <v>6</v>
      </c>
      <c r="Y1272" s="5"/>
      <c r="Z1272" s="6">
        <f t="shared" si="362"/>
        <v>30</v>
      </c>
      <c r="AA1272" s="2">
        <v>7</v>
      </c>
      <c r="AB1272" s="2">
        <v>10</v>
      </c>
      <c r="AC1272" s="2">
        <v>7</v>
      </c>
      <c r="AD1272" s="2">
        <v>4</v>
      </c>
      <c r="AE1272" s="2">
        <v>2</v>
      </c>
      <c r="AF1272" s="2">
        <f t="shared" si="363"/>
        <v>17</v>
      </c>
      <c r="AG1272" s="2">
        <f t="shared" si="364"/>
        <v>7</v>
      </c>
      <c r="AH1272" s="2">
        <f t="shared" si="365"/>
        <v>6</v>
      </c>
      <c r="AJ1272" s="5"/>
      <c r="AK1272" s="2">
        <f t="shared" si="369"/>
        <v>40</v>
      </c>
      <c r="AL1272" s="2">
        <v>9</v>
      </c>
      <c r="AM1272" s="2">
        <v>14</v>
      </c>
      <c r="AN1272" s="2">
        <v>11</v>
      </c>
      <c r="AO1272" s="2">
        <v>4</v>
      </c>
      <c r="AP1272" s="2">
        <v>2</v>
      </c>
      <c r="AQ1272" s="2">
        <f t="shared" si="366"/>
        <v>23</v>
      </c>
      <c r="AR1272" s="2">
        <f t="shared" si="367"/>
        <v>11</v>
      </c>
      <c r="AS1272" s="2">
        <f t="shared" si="368"/>
        <v>6</v>
      </c>
      <c r="AV1272" s="6">
        <f t="shared" si="354"/>
        <v>12</v>
      </c>
      <c r="AW1272" s="2">
        <v>3</v>
      </c>
      <c r="AX1272" s="2">
        <v>4</v>
      </c>
      <c r="AY1272" s="2">
        <v>3</v>
      </c>
      <c r="AZ1272" s="2">
        <v>1</v>
      </c>
      <c r="BA1272" s="2">
        <v>1</v>
      </c>
      <c r="BB1272" s="2">
        <f t="shared" si="355"/>
        <v>7</v>
      </c>
      <c r="BC1272" s="2">
        <f t="shared" si="356"/>
        <v>3</v>
      </c>
      <c r="BD1272" s="2">
        <f t="shared" si="357"/>
        <v>2</v>
      </c>
      <c r="BF1272" s="5"/>
    </row>
    <row r="1273" spans="7:58" x14ac:dyDescent="0.35">
      <c r="G1273" s="79" t="s">
        <v>3</v>
      </c>
      <c r="H1273" s="82" t="s">
        <v>112</v>
      </c>
      <c r="I1273" s="79" t="s">
        <v>8</v>
      </c>
      <c r="J1273" s="79" t="s">
        <v>140</v>
      </c>
      <c r="K1273" s="79" t="s">
        <v>31</v>
      </c>
      <c r="L1273" s="79" t="s">
        <v>31</v>
      </c>
      <c r="M1273" s="2" t="s">
        <v>67</v>
      </c>
      <c r="N1273" s="2">
        <v>12</v>
      </c>
      <c r="O1273" s="6">
        <f t="shared" si="358"/>
        <v>30</v>
      </c>
      <c r="P1273" s="2">
        <v>6</v>
      </c>
      <c r="Q1273" s="2">
        <v>7</v>
      </c>
      <c r="R1273" s="2">
        <v>11</v>
      </c>
      <c r="S1273" s="2">
        <v>2</v>
      </c>
      <c r="T1273" s="2">
        <v>4</v>
      </c>
      <c r="U1273" s="2">
        <f t="shared" si="359"/>
        <v>13</v>
      </c>
      <c r="V1273" s="2">
        <f t="shared" si="360"/>
        <v>11</v>
      </c>
      <c r="W1273" s="2">
        <f t="shared" si="361"/>
        <v>6</v>
      </c>
      <c r="Y1273" s="5"/>
      <c r="Z1273" s="6">
        <f t="shared" si="362"/>
        <v>30</v>
      </c>
      <c r="AA1273" s="2">
        <v>6</v>
      </c>
      <c r="AB1273" s="2">
        <v>10</v>
      </c>
      <c r="AC1273" s="2">
        <v>10</v>
      </c>
      <c r="AD1273" s="2">
        <v>2</v>
      </c>
      <c r="AE1273" s="2">
        <v>2</v>
      </c>
      <c r="AF1273" s="2">
        <f t="shared" si="363"/>
        <v>16</v>
      </c>
      <c r="AG1273" s="2">
        <f t="shared" si="364"/>
        <v>10</v>
      </c>
      <c r="AH1273" s="2">
        <f t="shared" si="365"/>
        <v>4</v>
      </c>
      <c r="AJ1273" s="5"/>
      <c r="AK1273" s="2">
        <f t="shared" si="369"/>
        <v>40</v>
      </c>
      <c r="AL1273" s="2">
        <v>8</v>
      </c>
      <c r="AM1273" s="2">
        <v>18</v>
      </c>
      <c r="AN1273" s="2">
        <v>10</v>
      </c>
      <c r="AO1273" s="2">
        <v>4</v>
      </c>
      <c r="AP1273" s="2">
        <v>0</v>
      </c>
      <c r="AQ1273" s="2">
        <f t="shared" si="366"/>
        <v>26</v>
      </c>
      <c r="AR1273" s="2">
        <f t="shared" si="367"/>
        <v>10</v>
      </c>
      <c r="AS1273" s="2">
        <f t="shared" si="368"/>
        <v>4</v>
      </c>
      <c r="AV1273" s="6">
        <f t="shared" si="354"/>
        <v>12</v>
      </c>
      <c r="AW1273" s="2">
        <v>1</v>
      </c>
      <c r="AX1273" s="2">
        <v>4</v>
      </c>
      <c r="AY1273" s="2">
        <v>5</v>
      </c>
      <c r="AZ1273" s="2">
        <v>2</v>
      </c>
      <c r="BA1273" s="2">
        <v>0</v>
      </c>
      <c r="BB1273" s="2">
        <f t="shared" si="355"/>
        <v>5</v>
      </c>
      <c r="BC1273" s="2">
        <f t="shared" si="356"/>
        <v>5</v>
      </c>
      <c r="BD1273" s="2">
        <f t="shared" si="357"/>
        <v>2</v>
      </c>
      <c r="BF1273" s="5"/>
    </row>
    <row r="1274" spans="7:58" x14ac:dyDescent="0.35">
      <c r="G1274" s="79" t="s">
        <v>3</v>
      </c>
      <c r="H1274" s="82" t="s">
        <v>112</v>
      </c>
      <c r="I1274" s="79" t="s">
        <v>8</v>
      </c>
      <c r="J1274" s="79" t="s">
        <v>140</v>
      </c>
      <c r="K1274" s="79" t="s">
        <v>31</v>
      </c>
      <c r="L1274" s="79" t="s">
        <v>31</v>
      </c>
      <c r="M1274" s="2" t="s">
        <v>67</v>
      </c>
      <c r="N1274" s="2">
        <v>13</v>
      </c>
      <c r="O1274" s="6">
        <f t="shared" si="358"/>
        <v>30</v>
      </c>
      <c r="P1274" s="2">
        <v>3</v>
      </c>
      <c r="Q1274" s="2">
        <v>11</v>
      </c>
      <c r="R1274" s="2">
        <v>7</v>
      </c>
      <c r="S1274" s="2">
        <v>6</v>
      </c>
      <c r="T1274" s="2">
        <v>3</v>
      </c>
      <c r="U1274" s="2">
        <f t="shared" si="359"/>
        <v>14</v>
      </c>
      <c r="V1274" s="2">
        <f t="shared" si="360"/>
        <v>7</v>
      </c>
      <c r="W1274" s="2">
        <f t="shared" si="361"/>
        <v>9</v>
      </c>
      <c r="Y1274" s="5"/>
      <c r="Z1274" s="6">
        <f t="shared" si="362"/>
        <v>30</v>
      </c>
      <c r="AA1274" s="2">
        <v>3</v>
      </c>
      <c r="AB1274" s="2">
        <v>14</v>
      </c>
      <c r="AC1274" s="2">
        <v>7</v>
      </c>
      <c r="AD1274" s="2">
        <v>4</v>
      </c>
      <c r="AE1274" s="2">
        <v>2</v>
      </c>
      <c r="AF1274" s="2">
        <f t="shared" si="363"/>
        <v>17</v>
      </c>
      <c r="AG1274" s="2">
        <f t="shared" si="364"/>
        <v>7</v>
      </c>
      <c r="AH1274" s="2">
        <f t="shared" si="365"/>
        <v>6</v>
      </c>
      <c r="AJ1274" s="5"/>
      <c r="AK1274" s="2">
        <f t="shared" si="369"/>
        <v>40</v>
      </c>
      <c r="AL1274" s="2">
        <v>13</v>
      </c>
      <c r="AM1274" s="2">
        <v>19</v>
      </c>
      <c r="AN1274" s="2">
        <v>6</v>
      </c>
      <c r="AO1274" s="2">
        <v>0</v>
      </c>
      <c r="AP1274" s="2">
        <v>2</v>
      </c>
      <c r="AQ1274" s="2">
        <f t="shared" si="366"/>
        <v>32</v>
      </c>
      <c r="AR1274" s="2">
        <f t="shared" si="367"/>
        <v>6</v>
      </c>
      <c r="AS1274" s="2">
        <f t="shared" si="368"/>
        <v>2</v>
      </c>
      <c r="AV1274" s="6">
        <f t="shared" si="354"/>
        <v>12</v>
      </c>
      <c r="AW1274" s="2">
        <v>2</v>
      </c>
      <c r="AX1274" s="2">
        <v>3</v>
      </c>
      <c r="AY1274" s="2">
        <v>6</v>
      </c>
      <c r="AZ1274" s="2">
        <v>1</v>
      </c>
      <c r="BA1274" s="2">
        <v>0</v>
      </c>
      <c r="BB1274" s="2">
        <f t="shared" si="355"/>
        <v>5</v>
      </c>
      <c r="BC1274" s="2">
        <f t="shared" si="356"/>
        <v>6</v>
      </c>
      <c r="BD1274" s="2">
        <f t="shared" si="357"/>
        <v>1</v>
      </c>
      <c r="BF1274" s="5"/>
    </row>
    <row r="1275" spans="7:58" x14ac:dyDescent="0.35">
      <c r="G1275" s="79" t="s">
        <v>3</v>
      </c>
      <c r="H1275" s="82" t="s">
        <v>112</v>
      </c>
      <c r="I1275" s="79" t="s">
        <v>8</v>
      </c>
      <c r="J1275" s="79" t="s">
        <v>140</v>
      </c>
      <c r="K1275" s="79" t="s">
        <v>31</v>
      </c>
      <c r="L1275" s="79" t="s">
        <v>31</v>
      </c>
      <c r="M1275" s="2" t="s">
        <v>67</v>
      </c>
      <c r="N1275" s="2">
        <v>14</v>
      </c>
      <c r="O1275" s="6">
        <f t="shared" si="358"/>
        <v>30</v>
      </c>
      <c r="P1275" s="2">
        <v>2</v>
      </c>
      <c r="Q1275" s="2">
        <v>7</v>
      </c>
      <c r="R1275" s="2">
        <v>7</v>
      </c>
      <c r="S1275" s="2">
        <v>8</v>
      </c>
      <c r="T1275" s="2">
        <v>6</v>
      </c>
      <c r="U1275" s="2">
        <f t="shared" si="359"/>
        <v>9</v>
      </c>
      <c r="V1275" s="2">
        <f t="shared" si="360"/>
        <v>7</v>
      </c>
      <c r="W1275" s="2">
        <f t="shared" si="361"/>
        <v>14</v>
      </c>
      <c r="Y1275" s="5"/>
      <c r="Z1275" s="6">
        <f t="shared" si="362"/>
        <v>30</v>
      </c>
      <c r="AA1275" s="2">
        <v>5</v>
      </c>
      <c r="AB1275" s="2">
        <v>4</v>
      </c>
      <c r="AC1275" s="2">
        <v>7</v>
      </c>
      <c r="AD1275" s="2">
        <v>8</v>
      </c>
      <c r="AE1275" s="2">
        <v>6</v>
      </c>
      <c r="AF1275" s="2">
        <f t="shared" si="363"/>
        <v>9</v>
      </c>
      <c r="AG1275" s="2">
        <f t="shared" si="364"/>
        <v>7</v>
      </c>
      <c r="AH1275" s="2">
        <f t="shared" si="365"/>
        <v>14</v>
      </c>
      <c r="AJ1275" s="5"/>
      <c r="AK1275" s="2">
        <f t="shared" si="369"/>
        <v>40</v>
      </c>
      <c r="AL1275" s="2">
        <v>9</v>
      </c>
      <c r="AM1275" s="2">
        <v>9</v>
      </c>
      <c r="AN1275" s="2">
        <v>9</v>
      </c>
      <c r="AO1275" s="2">
        <v>4</v>
      </c>
      <c r="AP1275" s="2">
        <v>9</v>
      </c>
      <c r="AQ1275" s="2">
        <f t="shared" si="366"/>
        <v>18</v>
      </c>
      <c r="AR1275" s="2">
        <f t="shared" si="367"/>
        <v>9</v>
      </c>
      <c r="AS1275" s="2">
        <f t="shared" si="368"/>
        <v>13</v>
      </c>
      <c r="AV1275" s="6">
        <f t="shared" si="354"/>
        <v>12</v>
      </c>
      <c r="AW1275" s="2">
        <v>3</v>
      </c>
      <c r="AX1275" s="2">
        <v>1</v>
      </c>
      <c r="AY1275" s="2">
        <v>1</v>
      </c>
      <c r="AZ1275" s="2">
        <v>5</v>
      </c>
      <c r="BA1275" s="2">
        <v>2</v>
      </c>
      <c r="BB1275" s="2">
        <f t="shared" si="355"/>
        <v>4</v>
      </c>
      <c r="BC1275" s="2">
        <f t="shared" si="356"/>
        <v>1</v>
      </c>
      <c r="BD1275" s="2">
        <f t="shared" si="357"/>
        <v>7</v>
      </c>
      <c r="BF1275" s="5"/>
    </row>
    <row r="1276" spans="7:58" x14ac:dyDescent="0.35">
      <c r="G1276" s="79" t="s">
        <v>3</v>
      </c>
      <c r="H1276" s="82" t="s">
        <v>112</v>
      </c>
      <c r="I1276" s="79" t="s">
        <v>8</v>
      </c>
      <c r="J1276" s="79" t="s">
        <v>140</v>
      </c>
      <c r="K1276" s="79" t="s">
        <v>31</v>
      </c>
      <c r="L1276" s="79" t="s">
        <v>31</v>
      </c>
      <c r="M1276" s="2" t="s">
        <v>67</v>
      </c>
      <c r="N1276" s="2">
        <v>15</v>
      </c>
      <c r="O1276" s="6">
        <f t="shared" si="358"/>
        <v>30</v>
      </c>
      <c r="P1276" s="2">
        <v>3</v>
      </c>
      <c r="Q1276" s="2">
        <v>4</v>
      </c>
      <c r="R1276" s="2">
        <v>6</v>
      </c>
      <c r="S1276" s="2">
        <v>7</v>
      </c>
      <c r="T1276" s="2">
        <v>10</v>
      </c>
      <c r="U1276" s="2">
        <f t="shared" si="359"/>
        <v>7</v>
      </c>
      <c r="V1276" s="2">
        <f t="shared" si="360"/>
        <v>6</v>
      </c>
      <c r="W1276" s="2">
        <f t="shared" si="361"/>
        <v>17</v>
      </c>
      <c r="Y1276" s="5"/>
      <c r="Z1276" s="6">
        <f t="shared" si="362"/>
        <v>30</v>
      </c>
      <c r="AA1276" s="2">
        <v>4</v>
      </c>
      <c r="AB1276" s="2">
        <v>4</v>
      </c>
      <c r="AC1276" s="2">
        <v>11</v>
      </c>
      <c r="AD1276" s="2">
        <v>3</v>
      </c>
      <c r="AE1276" s="2">
        <v>8</v>
      </c>
      <c r="AF1276" s="2">
        <f t="shared" si="363"/>
        <v>8</v>
      </c>
      <c r="AG1276" s="2">
        <f t="shared" si="364"/>
        <v>11</v>
      </c>
      <c r="AH1276" s="2">
        <f t="shared" si="365"/>
        <v>11</v>
      </c>
      <c r="AJ1276" s="5"/>
      <c r="AK1276" s="2">
        <f t="shared" si="369"/>
        <v>40</v>
      </c>
      <c r="AL1276" s="2">
        <v>11</v>
      </c>
      <c r="AM1276" s="2">
        <v>6</v>
      </c>
      <c r="AN1276" s="2">
        <v>10</v>
      </c>
      <c r="AO1276" s="2">
        <v>6</v>
      </c>
      <c r="AP1276" s="2">
        <v>7</v>
      </c>
      <c r="AQ1276" s="2">
        <f t="shared" si="366"/>
        <v>17</v>
      </c>
      <c r="AR1276" s="2">
        <f t="shared" si="367"/>
        <v>10</v>
      </c>
      <c r="AS1276" s="2">
        <f t="shared" si="368"/>
        <v>13</v>
      </c>
      <c r="AV1276" s="6">
        <f t="shared" si="354"/>
        <v>12</v>
      </c>
      <c r="AW1276" s="2">
        <v>3</v>
      </c>
      <c r="AX1276" s="2">
        <v>2</v>
      </c>
      <c r="AY1276" s="2">
        <v>1</v>
      </c>
      <c r="AZ1276" s="2">
        <v>2</v>
      </c>
      <c r="BA1276" s="2">
        <v>4</v>
      </c>
      <c r="BB1276" s="2">
        <f t="shared" si="355"/>
        <v>5</v>
      </c>
      <c r="BC1276" s="2">
        <f t="shared" si="356"/>
        <v>1</v>
      </c>
      <c r="BD1276" s="2">
        <f t="shared" si="357"/>
        <v>6</v>
      </c>
      <c r="BF1276" s="5"/>
    </row>
    <row r="1277" spans="7:58" x14ac:dyDescent="0.35">
      <c r="G1277" s="79" t="s">
        <v>3</v>
      </c>
      <c r="H1277" s="82" t="s">
        <v>112</v>
      </c>
      <c r="I1277" s="79" t="s">
        <v>8</v>
      </c>
      <c r="J1277" s="79" t="s">
        <v>140</v>
      </c>
      <c r="K1277" s="79" t="s">
        <v>31</v>
      </c>
      <c r="L1277" s="79" t="s">
        <v>31</v>
      </c>
      <c r="M1277" s="2" t="s">
        <v>67</v>
      </c>
      <c r="N1277" s="2">
        <v>16</v>
      </c>
      <c r="O1277" s="6">
        <f t="shared" si="358"/>
        <v>30</v>
      </c>
      <c r="P1277" s="2">
        <v>6</v>
      </c>
      <c r="Q1277" s="2">
        <v>5</v>
      </c>
      <c r="R1277" s="2">
        <v>7</v>
      </c>
      <c r="S1277" s="2">
        <v>6</v>
      </c>
      <c r="T1277" s="2">
        <v>6</v>
      </c>
      <c r="U1277" s="2">
        <f t="shared" si="359"/>
        <v>11</v>
      </c>
      <c r="V1277" s="2">
        <f t="shared" si="360"/>
        <v>7</v>
      </c>
      <c r="W1277" s="2">
        <f t="shared" si="361"/>
        <v>12</v>
      </c>
      <c r="Y1277" s="5"/>
      <c r="Z1277" s="6">
        <f t="shared" si="362"/>
        <v>30</v>
      </c>
      <c r="AA1277" s="2">
        <v>3</v>
      </c>
      <c r="AB1277" s="2">
        <v>8</v>
      </c>
      <c r="AC1277" s="2">
        <v>12</v>
      </c>
      <c r="AD1277" s="2">
        <v>2</v>
      </c>
      <c r="AE1277" s="2">
        <v>5</v>
      </c>
      <c r="AF1277" s="2">
        <f t="shared" si="363"/>
        <v>11</v>
      </c>
      <c r="AG1277" s="2">
        <f t="shared" si="364"/>
        <v>12</v>
      </c>
      <c r="AH1277" s="2">
        <f t="shared" si="365"/>
        <v>7</v>
      </c>
      <c r="AJ1277" s="5"/>
      <c r="AK1277" s="2">
        <f t="shared" si="369"/>
        <v>40</v>
      </c>
      <c r="AL1277" s="2">
        <v>10</v>
      </c>
      <c r="AM1277" s="2">
        <v>10</v>
      </c>
      <c r="AN1277" s="2">
        <v>11</v>
      </c>
      <c r="AO1277" s="2">
        <v>4</v>
      </c>
      <c r="AP1277" s="2">
        <v>5</v>
      </c>
      <c r="AQ1277" s="2">
        <f t="shared" si="366"/>
        <v>20</v>
      </c>
      <c r="AR1277" s="2">
        <f t="shared" si="367"/>
        <v>11</v>
      </c>
      <c r="AS1277" s="2">
        <f t="shared" si="368"/>
        <v>9</v>
      </c>
      <c r="AV1277" s="6">
        <f t="shared" si="354"/>
        <v>12</v>
      </c>
      <c r="AW1277" s="2">
        <v>2</v>
      </c>
      <c r="AX1277" s="2">
        <v>2</v>
      </c>
      <c r="AY1277" s="2">
        <v>5</v>
      </c>
      <c r="AZ1277" s="2">
        <v>2</v>
      </c>
      <c r="BA1277" s="2">
        <v>1</v>
      </c>
      <c r="BB1277" s="2">
        <f t="shared" si="355"/>
        <v>4</v>
      </c>
      <c r="BC1277" s="2">
        <f t="shared" si="356"/>
        <v>5</v>
      </c>
      <c r="BD1277" s="2">
        <f t="shared" si="357"/>
        <v>3</v>
      </c>
      <c r="BF1277" s="5"/>
    </row>
    <row r="1278" spans="7:58" x14ac:dyDescent="0.35">
      <c r="G1278" s="79" t="s">
        <v>3</v>
      </c>
      <c r="H1278" s="82" t="s">
        <v>112</v>
      </c>
      <c r="I1278" s="79" t="s">
        <v>8</v>
      </c>
      <c r="J1278" s="79" t="s">
        <v>140</v>
      </c>
      <c r="K1278" s="79" t="s">
        <v>31</v>
      </c>
      <c r="L1278" s="79" t="s">
        <v>31</v>
      </c>
      <c r="M1278" s="2" t="s">
        <v>67</v>
      </c>
      <c r="N1278" s="2">
        <v>17</v>
      </c>
      <c r="O1278" s="6">
        <f t="shared" si="358"/>
        <v>30</v>
      </c>
      <c r="P1278" s="2">
        <v>2</v>
      </c>
      <c r="Q1278" s="2">
        <v>9</v>
      </c>
      <c r="R1278" s="2">
        <v>7</v>
      </c>
      <c r="S1278" s="2">
        <v>8</v>
      </c>
      <c r="T1278" s="2">
        <v>4</v>
      </c>
      <c r="U1278" s="2">
        <f t="shared" si="359"/>
        <v>11</v>
      </c>
      <c r="V1278" s="2">
        <f t="shared" si="360"/>
        <v>7</v>
      </c>
      <c r="W1278" s="2">
        <f t="shared" si="361"/>
        <v>12</v>
      </c>
      <c r="Y1278" s="5"/>
      <c r="Z1278" s="6">
        <f t="shared" si="362"/>
        <v>30</v>
      </c>
      <c r="AA1278" s="2">
        <v>4</v>
      </c>
      <c r="AB1278" s="2">
        <v>11</v>
      </c>
      <c r="AC1278" s="2">
        <v>9</v>
      </c>
      <c r="AD1278" s="2">
        <v>1</v>
      </c>
      <c r="AE1278" s="2">
        <v>5</v>
      </c>
      <c r="AF1278" s="2">
        <f t="shared" si="363"/>
        <v>15</v>
      </c>
      <c r="AG1278" s="2">
        <f t="shared" si="364"/>
        <v>9</v>
      </c>
      <c r="AH1278" s="2">
        <f t="shared" si="365"/>
        <v>6</v>
      </c>
      <c r="AJ1278" s="5"/>
      <c r="AK1278" s="2">
        <f t="shared" si="369"/>
        <v>40</v>
      </c>
      <c r="AL1278" s="2">
        <v>12</v>
      </c>
      <c r="AM1278" s="2">
        <v>11</v>
      </c>
      <c r="AN1278" s="2">
        <v>7</v>
      </c>
      <c r="AO1278" s="2">
        <v>7</v>
      </c>
      <c r="AP1278" s="2">
        <v>3</v>
      </c>
      <c r="AQ1278" s="2">
        <f t="shared" si="366"/>
        <v>23</v>
      </c>
      <c r="AR1278" s="2">
        <f t="shared" si="367"/>
        <v>7</v>
      </c>
      <c r="AS1278" s="2">
        <f t="shared" si="368"/>
        <v>10</v>
      </c>
      <c r="AV1278" s="6">
        <f t="shared" si="354"/>
        <v>12</v>
      </c>
      <c r="AW1278" s="2">
        <v>2</v>
      </c>
      <c r="AX1278" s="2">
        <v>2</v>
      </c>
      <c r="AY1278" s="2">
        <v>5</v>
      </c>
      <c r="AZ1278" s="2">
        <v>2</v>
      </c>
      <c r="BA1278" s="2">
        <v>1</v>
      </c>
      <c r="BB1278" s="2">
        <f t="shared" si="355"/>
        <v>4</v>
      </c>
      <c r="BC1278" s="2">
        <f t="shared" si="356"/>
        <v>5</v>
      </c>
      <c r="BD1278" s="2">
        <f t="shared" si="357"/>
        <v>3</v>
      </c>
      <c r="BF1278" s="5"/>
    </row>
    <row r="1279" spans="7:58" x14ac:dyDescent="0.35">
      <c r="G1279" s="79" t="s">
        <v>3</v>
      </c>
      <c r="H1279" s="82" t="s">
        <v>112</v>
      </c>
      <c r="I1279" s="79" t="s">
        <v>8</v>
      </c>
      <c r="J1279" s="79" t="s">
        <v>140</v>
      </c>
      <c r="K1279" s="79" t="s">
        <v>31</v>
      </c>
      <c r="L1279" s="79" t="s">
        <v>31</v>
      </c>
      <c r="M1279" s="2" t="s">
        <v>67</v>
      </c>
      <c r="N1279" s="2">
        <v>18</v>
      </c>
      <c r="O1279" s="6">
        <f t="shared" si="358"/>
        <v>30</v>
      </c>
      <c r="P1279" s="2">
        <v>17</v>
      </c>
      <c r="Q1279" s="2">
        <v>7</v>
      </c>
      <c r="R1279" s="2">
        <v>2</v>
      </c>
      <c r="S1279" s="2">
        <v>2</v>
      </c>
      <c r="T1279" s="2">
        <v>2</v>
      </c>
      <c r="U1279" s="2">
        <f t="shared" si="359"/>
        <v>24</v>
      </c>
      <c r="V1279" s="2">
        <f t="shared" si="360"/>
        <v>2</v>
      </c>
      <c r="W1279" s="2">
        <f t="shared" si="361"/>
        <v>4</v>
      </c>
      <c r="Y1279" s="5"/>
      <c r="Z1279" s="6">
        <f t="shared" si="362"/>
        <v>30</v>
      </c>
      <c r="AA1279" s="2">
        <v>18</v>
      </c>
      <c r="AB1279" s="2">
        <v>5</v>
      </c>
      <c r="AC1279" s="2">
        <v>2</v>
      </c>
      <c r="AD1279" s="2">
        <v>1</v>
      </c>
      <c r="AE1279" s="2">
        <v>4</v>
      </c>
      <c r="AF1279" s="2">
        <f t="shared" si="363"/>
        <v>23</v>
      </c>
      <c r="AG1279" s="2">
        <f t="shared" si="364"/>
        <v>2</v>
      </c>
      <c r="AH1279" s="2">
        <f t="shared" si="365"/>
        <v>5</v>
      </c>
      <c r="AJ1279" s="5"/>
      <c r="AK1279" s="2">
        <f t="shared" si="369"/>
        <v>40</v>
      </c>
      <c r="AL1279" s="2">
        <v>22</v>
      </c>
      <c r="AM1279" s="2">
        <v>5</v>
      </c>
      <c r="AN1279" s="2">
        <v>11</v>
      </c>
      <c r="AO1279" s="2">
        <v>2</v>
      </c>
      <c r="AP1279" s="2">
        <v>0</v>
      </c>
      <c r="AQ1279" s="2">
        <f t="shared" si="366"/>
        <v>27</v>
      </c>
      <c r="AR1279" s="2">
        <f t="shared" si="367"/>
        <v>11</v>
      </c>
      <c r="AS1279" s="2">
        <f t="shared" si="368"/>
        <v>2</v>
      </c>
      <c r="AV1279" s="6">
        <f t="shared" si="354"/>
        <v>12</v>
      </c>
      <c r="AW1279" s="2">
        <v>7</v>
      </c>
      <c r="AX1279" s="2">
        <v>0</v>
      </c>
      <c r="AY1279" s="2">
        <v>3</v>
      </c>
      <c r="AZ1279" s="2">
        <v>2</v>
      </c>
      <c r="BA1279" s="2">
        <v>0</v>
      </c>
      <c r="BB1279" s="2">
        <f t="shared" si="355"/>
        <v>7</v>
      </c>
      <c r="BC1279" s="2">
        <f t="shared" si="356"/>
        <v>3</v>
      </c>
      <c r="BD1279" s="2">
        <f t="shared" si="357"/>
        <v>2</v>
      </c>
      <c r="BF1279" s="5"/>
    </row>
    <row r="1280" spans="7:58" x14ac:dyDescent="0.35">
      <c r="G1280" s="79" t="s">
        <v>3</v>
      </c>
      <c r="H1280" s="82" t="s">
        <v>112</v>
      </c>
      <c r="I1280" s="79" t="s">
        <v>8</v>
      </c>
      <c r="J1280" s="79" t="s">
        <v>140</v>
      </c>
      <c r="K1280" s="79" t="s">
        <v>31</v>
      </c>
      <c r="L1280" s="79" t="s">
        <v>31</v>
      </c>
      <c r="M1280" s="2" t="s">
        <v>76</v>
      </c>
      <c r="N1280" s="2">
        <v>19</v>
      </c>
      <c r="O1280" s="6">
        <f t="shared" si="358"/>
        <v>30</v>
      </c>
      <c r="P1280" s="2">
        <v>8</v>
      </c>
      <c r="Q1280" s="2">
        <v>10</v>
      </c>
      <c r="R1280" s="2">
        <v>6</v>
      </c>
      <c r="S1280" s="2">
        <v>3</v>
      </c>
      <c r="T1280" s="2">
        <v>3</v>
      </c>
      <c r="U1280" s="2">
        <f t="shared" si="359"/>
        <v>18</v>
      </c>
      <c r="V1280" s="2">
        <f t="shared" si="360"/>
        <v>6</v>
      </c>
      <c r="W1280" s="2">
        <f t="shared" si="361"/>
        <v>6</v>
      </c>
      <c r="Y1280" s="5"/>
      <c r="Z1280" s="6">
        <f t="shared" si="362"/>
        <v>30</v>
      </c>
      <c r="AA1280" s="2">
        <v>11</v>
      </c>
      <c r="AB1280" s="2">
        <v>10</v>
      </c>
      <c r="AC1280" s="2">
        <v>5</v>
      </c>
      <c r="AD1280" s="2">
        <v>1</v>
      </c>
      <c r="AE1280" s="2">
        <v>3</v>
      </c>
      <c r="AF1280" s="2">
        <f t="shared" si="363"/>
        <v>21</v>
      </c>
      <c r="AG1280" s="2">
        <f t="shared" si="364"/>
        <v>5</v>
      </c>
      <c r="AH1280" s="2">
        <f t="shared" si="365"/>
        <v>4</v>
      </c>
      <c r="AJ1280" s="5"/>
      <c r="AK1280" s="2">
        <f t="shared" si="369"/>
        <v>40</v>
      </c>
      <c r="AL1280" s="2">
        <v>20</v>
      </c>
      <c r="AM1280" s="2">
        <v>8</v>
      </c>
      <c r="AN1280" s="2">
        <v>6</v>
      </c>
      <c r="AO1280" s="2">
        <v>6</v>
      </c>
      <c r="AP1280" s="2">
        <v>0</v>
      </c>
      <c r="AQ1280" s="2">
        <f t="shared" si="366"/>
        <v>28</v>
      </c>
      <c r="AR1280" s="2">
        <f t="shared" si="367"/>
        <v>6</v>
      </c>
      <c r="AS1280" s="2">
        <f t="shared" si="368"/>
        <v>6</v>
      </c>
      <c r="AV1280" s="6">
        <f t="shared" si="354"/>
        <v>12</v>
      </c>
      <c r="AW1280" s="2">
        <v>4</v>
      </c>
      <c r="AX1280" s="2">
        <v>3</v>
      </c>
      <c r="AY1280" s="2">
        <v>3</v>
      </c>
      <c r="AZ1280" s="2">
        <v>1</v>
      </c>
      <c r="BA1280" s="2">
        <v>1</v>
      </c>
      <c r="BB1280" s="2">
        <f t="shared" si="355"/>
        <v>7</v>
      </c>
      <c r="BC1280" s="2">
        <f t="shared" si="356"/>
        <v>3</v>
      </c>
      <c r="BD1280" s="2">
        <f t="shared" si="357"/>
        <v>2</v>
      </c>
      <c r="BF1280" s="5"/>
    </row>
    <row r="1281" spans="7:58" x14ac:dyDescent="0.35">
      <c r="G1281" s="79" t="s">
        <v>3</v>
      </c>
      <c r="H1281" s="82" t="s">
        <v>112</v>
      </c>
      <c r="I1281" s="79" t="s">
        <v>8</v>
      </c>
      <c r="J1281" s="79" t="s">
        <v>140</v>
      </c>
      <c r="K1281" s="79" t="s">
        <v>31</v>
      </c>
      <c r="L1281" s="79" t="s">
        <v>31</v>
      </c>
      <c r="M1281" s="2" t="s">
        <v>76</v>
      </c>
      <c r="N1281" s="2">
        <v>20</v>
      </c>
      <c r="O1281" s="6">
        <f t="shared" si="358"/>
        <v>30</v>
      </c>
      <c r="P1281" s="2">
        <v>4</v>
      </c>
      <c r="Q1281" s="2">
        <v>6</v>
      </c>
      <c r="R1281" s="2">
        <v>7</v>
      </c>
      <c r="S1281" s="2">
        <v>7</v>
      </c>
      <c r="T1281" s="2">
        <v>6</v>
      </c>
      <c r="U1281" s="2">
        <f t="shared" si="359"/>
        <v>10</v>
      </c>
      <c r="V1281" s="2">
        <f t="shared" si="360"/>
        <v>7</v>
      </c>
      <c r="W1281" s="2">
        <f t="shared" si="361"/>
        <v>13</v>
      </c>
      <c r="Y1281" s="5"/>
      <c r="Z1281" s="6">
        <f t="shared" si="362"/>
        <v>30</v>
      </c>
      <c r="AA1281" s="2">
        <v>10</v>
      </c>
      <c r="AB1281" s="2">
        <v>4</v>
      </c>
      <c r="AC1281" s="2">
        <v>9</v>
      </c>
      <c r="AD1281" s="2">
        <v>1</v>
      </c>
      <c r="AE1281" s="2">
        <v>6</v>
      </c>
      <c r="AF1281" s="2">
        <f t="shared" si="363"/>
        <v>14</v>
      </c>
      <c r="AG1281" s="2">
        <f t="shared" si="364"/>
        <v>9</v>
      </c>
      <c r="AH1281" s="2">
        <f t="shared" si="365"/>
        <v>7</v>
      </c>
      <c r="AJ1281" s="5"/>
      <c r="AK1281" s="2">
        <f t="shared" si="369"/>
        <v>40</v>
      </c>
      <c r="AL1281" s="2">
        <v>17</v>
      </c>
      <c r="AM1281" s="2">
        <v>7</v>
      </c>
      <c r="AN1281" s="2">
        <v>9</v>
      </c>
      <c r="AO1281" s="2">
        <v>5</v>
      </c>
      <c r="AP1281" s="2">
        <v>2</v>
      </c>
      <c r="AQ1281" s="2">
        <f t="shared" si="366"/>
        <v>24</v>
      </c>
      <c r="AR1281" s="2">
        <f t="shared" si="367"/>
        <v>9</v>
      </c>
      <c r="AS1281" s="2">
        <f t="shared" si="368"/>
        <v>7</v>
      </c>
      <c r="AV1281" s="6">
        <f t="shared" si="354"/>
        <v>12</v>
      </c>
      <c r="AW1281" s="2">
        <v>3</v>
      </c>
      <c r="AX1281" s="2">
        <v>1</v>
      </c>
      <c r="AY1281" s="2">
        <v>4</v>
      </c>
      <c r="AZ1281" s="2">
        <v>2</v>
      </c>
      <c r="BA1281" s="2">
        <v>2</v>
      </c>
      <c r="BB1281" s="2">
        <f t="shared" si="355"/>
        <v>4</v>
      </c>
      <c r="BC1281" s="2">
        <f t="shared" si="356"/>
        <v>4</v>
      </c>
      <c r="BD1281" s="2">
        <f t="shared" si="357"/>
        <v>4</v>
      </c>
      <c r="BF1281" s="5"/>
    </row>
    <row r="1282" spans="7:58" x14ac:dyDescent="0.35">
      <c r="G1282" s="79" t="s">
        <v>3</v>
      </c>
      <c r="H1282" s="82" t="s">
        <v>112</v>
      </c>
      <c r="I1282" s="79" t="s">
        <v>8</v>
      </c>
      <c r="J1282" s="79" t="s">
        <v>140</v>
      </c>
      <c r="K1282" s="79" t="s">
        <v>31</v>
      </c>
      <c r="L1282" s="79" t="s">
        <v>31</v>
      </c>
      <c r="M1282" s="2" t="s">
        <v>76</v>
      </c>
      <c r="N1282" s="2">
        <v>21</v>
      </c>
      <c r="O1282" s="6">
        <f t="shared" si="358"/>
        <v>30</v>
      </c>
      <c r="P1282" s="2">
        <v>7</v>
      </c>
      <c r="Q1282" s="2">
        <v>5</v>
      </c>
      <c r="R1282" s="2">
        <v>5</v>
      </c>
      <c r="S1282" s="2">
        <v>9</v>
      </c>
      <c r="T1282" s="2">
        <v>4</v>
      </c>
      <c r="U1282" s="2">
        <f t="shared" si="359"/>
        <v>12</v>
      </c>
      <c r="V1282" s="2">
        <f t="shared" si="360"/>
        <v>5</v>
      </c>
      <c r="W1282" s="2">
        <f t="shared" si="361"/>
        <v>13</v>
      </c>
      <c r="Y1282" s="5"/>
      <c r="Z1282" s="6">
        <f t="shared" si="362"/>
        <v>30</v>
      </c>
      <c r="AA1282" s="2">
        <v>13</v>
      </c>
      <c r="AB1282" s="2">
        <v>2</v>
      </c>
      <c r="AC1282" s="2">
        <v>7</v>
      </c>
      <c r="AD1282" s="2">
        <v>2</v>
      </c>
      <c r="AE1282" s="2">
        <v>6</v>
      </c>
      <c r="AF1282" s="2">
        <f t="shared" si="363"/>
        <v>15</v>
      </c>
      <c r="AG1282" s="2">
        <f t="shared" si="364"/>
        <v>7</v>
      </c>
      <c r="AH1282" s="2">
        <f t="shared" si="365"/>
        <v>8</v>
      </c>
      <c r="AJ1282" s="5"/>
      <c r="AK1282" s="2">
        <f t="shared" si="369"/>
        <v>40</v>
      </c>
      <c r="AL1282" s="2">
        <v>17</v>
      </c>
      <c r="AM1282" s="2">
        <v>8</v>
      </c>
      <c r="AN1282" s="2">
        <v>9</v>
      </c>
      <c r="AO1282" s="2">
        <v>5</v>
      </c>
      <c r="AP1282" s="2">
        <v>1</v>
      </c>
      <c r="AQ1282" s="2">
        <f t="shared" si="366"/>
        <v>25</v>
      </c>
      <c r="AR1282" s="2">
        <f t="shared" si="367"/>
        <v>9</v>
      </c>
      <c r="AS1282" s="2">
        <f t="shared" si="368"/>
        <v>6</v>
      </c>
      <c r="AV1282" s="6">
        <f t="shared" si="354"/>
        <v>12</v>
      </c>
      <c r="AW1282" s="2">
        <v>3</v>
      </c>
      <c r="AX1282" s="2">
        <v>1</v>
      </c>
      <c r="AY1282" s="2">
        <v>6</v>
      </c>
      <c r="AZ1282" s="2">
        <v>0</v>
      </c>
      <c r="BA1282" s="2">
        <v>2</v>
      </c>
      <c r="BB1282" s="2">
        <f t="shared" si="355"/>
        <v>4</v>
      </c>
      <c r="BC1282" s="2">
        <f t="shared" si="356"/>
        <v>6</v>
      </c>
      <c r="BD1282" s="2">
        <f t="shared" si="357"/>
        <v>2</v>
      </c>
      <c r="BF1282" s="5"/>
    </row>
    <row r="1283" spans="7:58" x14ac:dyDescent="0.35">
      <c r="G1283" s="79" t="s">
        <v>3</v>
      </c>
      <c r="H1283" s="82" t="s">
        <v>112</v>
      </c>
      <c r="I1283" s="79" t="s">
        <v>8</v>
      </c>
      <c r="J1283" s="79" t="s">
        <v>140</v>
      </c>
      <c r="K1283" s="79" t="s">
        <v>31</v>
      </c>
      <c r="L1283" s="79" t="s">
        <v>31</v>
      </c>
      <c r="M1283" s="2" t="s">
        <v>76</v>
      </c>
      <c r="N1283" s="2">
        <v>22</v>
      </c>
      <c r="O1283" s="6">
        <f t="shared" si="358"/>
        <v>30</v>
      </c>
      <c r="P1283" s="2">
        <v>13</v>
      </c>
      <c r="Q1283" s="2">
        <v>10</v>
      </c>
      <c r="R1283" s="2">
        <v>4</v>
      </c>
      <c r="S1283" s="2">
        <v>1</v>
      </c>
      <c r="T1283" s="2">
        <v>2</v>
      </c>
      <c r="U1283" s="2">
        <f t="shared" si="359"/>
        <v>23</v>
      </c>
      <c r="V1283" s="2">
        <f t="shared" si="360"/>
        <v>4</v>
      </c>
      <c r="W1283" s="2">
        <f t="shared" si="361"/>
        <v>3</v>
      </c>
      <c r="Y1283" s="5"/>
      <c r="Z1283" s="6">
        <f t="shared" si="362"/>
        <v>30</v>
      </c>
      <c r="AA1283" s="2">
        <v>19</v>
      </c>
      <c r="AB1283" s="2">
        <v>8</v>
      </c>
      <c r="AC1283" s="2">
        <v>0</v>
      </c>
      <c r="AD1283" s="2">
        <v>0</v>
      </c>
      <c r="AE1283" s="2">
        <v>3</v>
      </c>
      <c r="AF1283" s="2">
        <f t="shared" si="363"/>
        <v>27</v>
      </c>
      <c r="AG1283" s="2">
        <f t="shared" si="364"/>
        <v>0</v>
      </c>
      <c r="AH1283" s="2">
        <f t="shared" si="365"/>
        <v>3</v>
      </c>
      <c r="AJ1283" s="5"/>
      <c r="AK1283" s="2">
        <f t="shared" si="369"/>
        <v>40</v>
      </c>
      <c r="AL1283" s="2">
        <v>24</v>
      </c>
      <c r="AM1283" s="2">
        <v>10</v>
      </c>
      <c r="AN1283" s="2">
        <v>3</v>
      </c>
      <c r="AO1283" s="2">
        <v>1</v>
      </c>
      <c r="AP1283" s="2">
        <v>2</v>
      </c>
      <c r="AQ1283" s="2">
        <f t="shared" si="366"/>
        <v>34</v>
      </c>
      <c r="AR1283" s="2">
        <f t="shared" si="367"/>
        <v>3</v>
      </c>
      <c r="AS1283" s="2">
        <f t="shared" si="368"/>
        <v>3</v>
      </c>
      <c r="AV1283" s="6">
        <f t="shared" si="354"/>
        <v>12</v>
      </c>
      <c r="AW1283" s="2">
        <v>5</v>
      </c>
      <c r="AX1283" s="2">
        <v>4</v>
      </c>
      <c r="AY1283" s="2">
        <v>3</v>
      </c>
      <c r="AZ1283" s="2">
        <v>0</v>
      </c>
      <c r="BA1283" s="2">
        <v>0</v>
      </c>
      <c r="BB1283" s="2">
        <f t="shared" si="355"/>
        <v>9</v>
      </c>
      <c r="BC1283" s="2">
        <f t="shared" si="356"/>
        <v>3</v>
      </c>
      <c r="BD1283" s="2">
        <f t="shared" si="357"/>
        <v>0</v>
      </c>
      <c r="BF1283" s="5"/>
    </row>
    <row r="1284" spans="7:58" x14ac:dyDescent="0.35">
      <c r="G1284" s="79" t="s">
        <v>3</v>
      </c>
      <c r="H1284" s="82" t="s">
        <v>112</v>
      </c>
      <c r="I1284" s="79" t="s">
        <v>8</v>
      </c>
      <c r="J1284" s="79" t="s">
        <v>140</v>
      </c>
      <c r="K1284" s="79" t="s">
        <v>31</v>
      </c>
      <c r="L1284" s="79" t="s">
        <v>31</v>
      </c>
      <c r="M1284" s="2" t="s">
        <v>76</v>
      </c>
      <c r="N1284" s="2">
        <v>23</v>
      </c>
      <c r="O1284" s="6">
        <f t="shared" si="358"/>
        <v>30</v>
      </c>
      <c r="P1284" s="2">
        <v>7</v>
      </c>
      <c r="Q1284" s="2">
        <v>5</v>
      </c>
      <c r="R1284" s="2">
        <v>6</v>
      </c>
      <c r="S1284" s="2">
        <v>9</v>
      </c>
      <c r="T1284" s="2">
        <v>3</v>
      </c>
      <c r="U1284" s="2">
        <f t="shared" si="359"/>
        <v>12</v>
      </c>
      <c r="V1284" s="2">
        <f t="shared" si="360"/>
        <v>6</v>
      </c>
      <c r="W1284" s="2">
        <f t="shared" si="361"/>
        <v>12</v>
      </c>
      <c r="Y1284" s="5"/>
      <c r="Z1284" s="6">
        <f t="shared" si="362"/>
        <v>30</v>
      </c>
      <c r="AA1284" s="2">
        <v>9</v>
      </c>
      <c r="AB1284" s="2">
        <v>8</v>
      </c>
      <c r="AC1284" s="2">
        <v>9</v>
      </c>
      <c r="AD1284" s="2">
        <v>1</v>
      </c>
      <c r="AE1284" s="2">
        <v>3</v>
      </c>
      <c r="AF1284" s="2">
        <f t="shared" si="363"/>
        <v>17</v>
      </c>
      <c r="AG1284" s="2">
        <f t="shared" si="364"/>
        <v>9</v>
      </c>
      <c r="AH1284" s="2">
        <f t="shared" si="365"/>
        <v>4</v>
      </c>
      <c r="AJ1284" s="5"/>
      <c r="AK1284" s="2">
        <f t="shared" si="369"/>
        <v>40</v>
      </c>
      <c r="AL1284" s="2">
        <v>20</v>
      </c>
      <c r="AM1284" s="2">
        <v>9</v>
      </c>
      <c r="AN1284" s="2">
        <v>6</v>
      </c>
      <c r="AO1284" s="2">
        <v>3</v>
      </c>
      <c r="AP1284" s="2">
        <v>2</v>
      </c>
      <c r="AQ1284" s="2">
        <f t="shared" si="366"/>
        <v>29</v>
      </c>
      <c r="AR1284" s="2">
        <f t="shared" si="367"/>
        <v>6</v>
      </c>
      <c r="AS1284" s="2">
        <f t="shared" si="368"/>
        <v>5</v>
      </c>
      <c r="AV1284" s="6">
        <f t="shared" si="354"/>
        <v>12</v>
      </c>
      <c r="AW1284" s="2">
        <v>3</v>
      </c>
      <c r="AX1284" s="2">
        <v>4</v>
      </c>
      <c r="AY1284" s="2">
        <v>4</v>
      </c>
      <c r="AZ1284" s="2">
        <v>0</v>
      </c>
      <c r="BA1284" s="2">
        <v>1</v>
      </c>
      <c r="BB1284" s="2">
        <f t="shared" si="355"/>
        <v>7</v>
      </c>
      <c r="BC1284" s="2">
        <f t="shared" si="356"/>
        <v>4</v>
      </c>
      <c r="BD1284" s="2">
        <f t="shared" si="357"/>
        <v>1</v>
      </c>
      <c r="BF1284" s="5"/>
    </row>
    <row r="1285" spans="7:58" x14ac:dyDescent="0.35">
      <c r="G1285" s="79" t="s">
        <v>3</v>
      </c>
      <c r="H1285" s="82" t="s">
        <v>112</v>
      </c>
      <c r="I1285" s="79" t="s">
        <v>8</v>
      </c>
      <c r="J1285" s="79" t="s">
        <v>140</v>
      </c>
      <c r="K1285" s="79" t="s">
        <v>31</v>
      </c>
      <c r="L1285" s="79" t="s">
        <v>31</v>
      </c>
      <c r="M1285" s="2" t="s">
        <v>76</v>
      </c>
      <c r="N1285" s="2">
        <v>24</v>
      </c>
      <c r="O1285" s="6">
        <f t="shared" si="358"/>
        <v>30</v>
      </c>
      <c r="P1285" s="2">
        <v>6</v>
      </c>
      <c r="Q1285" s="2">
        <v>10</v>
      </c>
      <c r="R1285" s="2">
        <v>9</v>
      </c>
      <c r="S1285" s="2">
        <v>1</v>
      </c>
      <c r="T1285" s="2">
        <v>4</v>
      </c>
      <c r="U1285" s="2">
        <f t="shared" si="359"/>
        <v>16</v>
      </c>
      <c r="V1285" s="2">
        <f t="shared" si="360"/>
        <v>9</v>
      </c>
      <c r="W1285" s="2">
        <f t="shared" si="361"/>
        <v>5</v>
      </c>
      <c r="Y1285" s="5"/>
      <c r="Z1285" s="6">
        <f t="shared" si="362"/>
        <v>30</v>
      </c>
      <c r="AA1285" s="2">
        <v>8</v>
      </c>
      <c r="AB1285" s="2">
        <v>9</v>
      </c>
      <c r="AC1285" s="2">
        <v>8</v>
      </c>
      <c r="AD1285" s="2">
        <v>1</v>
      </c>
      <c r="AE1285" s="2">
        <v>4</v>
      </c>
      <c r="AF1285" s="2">
        <f t="shared" si="363"/>
        <v>17</v>
      </c>
      <c r="AG1285" s="2">
        <f t="shared" si="364"/>
        <v>8</v>
      </c>
      <c r="AH1285" s="2">
        <f t="shared" si="365"/>
        <v>5</v>
      </c>
      <c r="AJ1285" s="5"/>
      <c r="AK1285" s="2">
        <f t="shared" si="369"/>
        <v>40</v>
      </c>
      <c r="AL1285" s="2">
        <v>18</v>
      </c>
      <c r="AM1285" s="2">
        <v>8</v>
      </c>
      <c r="AN1285" s="2">
        <v>7</v>
      </c>
      <c r="AO1285" s="2">
        <v>7</v>
      </c>
      <c r="AP1285" s="2">
        <v>0</v>
      </c>
      <c r="AQ1285" s="2">
        <f t="shared" si="366"/>
        <v>26</v>
      </c>
      <c r="AR1285" s="2">
        <f t="shared" si="367"/>
        <v>7</v>
      </c>
      <c r="AS1285" s="2">
        <f t="shared" si="368"/>
        <v>7</v>
      </c>
      <c r="AV1285" s="6">
        <f t="shared" si="354"/>
        <v>12</v>
      </c>
      <c r="AW1285" s="2">
        <v>3</v>
      </c>
      <c r="AX1285" s="2">
        <v>3</v>
      </c>
      <c r="AY1285" s="2">
        <v>4</v>
      </c>
      <c r="AZ1285" s="2">
        <v>2</v>
      </c>
      <c r="BA1285" s="2">
        <v>0</v>
      </c>
      <c r="BB1285" s="2">
        <f t="shared" si="355"/>
        <v>6</v>
      </c>
      <c r="BC1285" s="2">
        <f t="shared" si="356"/>
        <v>4</v>
      </c>
      <c r="BD1285" s="2">
        <f t="shared" si="357"/>
        <v>2</v>
      </c>
      <c r="BF1285" s="5"/>
    </row>
    <row r="1286" spans="7:58" x14ac:dyDescent="0.35">
      <c r="G1286" s="79" t="s">
        <v>3</v>
      </c>
      <c r="H1286" s="82" t="s">
        <v>112</v>
      </c>
      <c r="I1286" s="79" t="s">
        <v>8</v>
      </c>
      <c r="J1286" s="79" t="s">
        <v>140</v>
      </c>
      <c r="K1286" s="79" t="s">
        <v>31</v>
      </c>
      <c r="L1286" s="79" t="s">
        <v>31</v>
      </c>
      <c r="M1286" s="2" t="s">
        <v>76</v>
      </c>
      <c r="N1286" s="2">
        <v>25</v>
      </c>
      <c r="O1286" s="6">
        <f t="shared" si="358"/>
        <v>30</v>
      </c>
      <c r="P1286" s="2">
        <v>4</v>
      </c>
      <c r="Q1286" s="2">
        <v>9</v>
      </c>
      <c r="R1286" s="2">
        <v>8</v>
      </c>
      <c r="S1286" s="2">
        <v>5</v>
      </c>
      <c r="T1286" s="2">
        <v>4</v>
      </c>
      <c r="U1286" s="2">
        <f t="shared" si="359"/>
        <v>13</v>
      </c>
      <c r="V1286" s="2">
        <f t="shared" si="360"/>
        <v>8</v>
      </c>
      <c r="W1286" s="2">
        <f t="shared" si="361"/>
        <v>9</v>
      </c>
      <c r="Y1286" s="5"/>
      <c r="Z1286" s="6">
        <f t="shared" si="362"/>
        <v>30</v>
      </c>
      <c r="AA1286" s="2">
        <v>10</v>
      </c>
      <c r="AB1286" s="2">
        <v>8</v>
      </c>
      <c r="AC1286" s="2">
        <v>5</v>
      </c>
      <c r="AD1286" s="2">
        <v>3</v>
      </c>
      <c r="AE1286" s="2">
        <v>4</v>
      </c>
      <c r="AF1286" s="2">
        <f t="shared" si="363"/>
        <v>18</v>
      </c>
      <c r="AG1286" s="2">
        <f t="shared" si="364"/>
        <v>5</v>
      </c>
      <c r="AH1286" s="2">
        <f t="shared" si="365"/>
        <v>7</v>
      </c>
      <c r="AJ1286" s="5"/>
      <c r="AK1286" s="2">
        <f t="shared" si="369"/>
        <v>40</v>
      </c>
      <c r="AL1286" s="2">
        <v>17</v>
      </c>
      <c r="AM1286" s="2">
        <v>5</v>
      </c>
      <c r="AN1286" s="2">
        <v>10</v>
      </c>
      <c r="AO1286" s="2">
        <v>4</v>
      </c>
      <c r="AP1286" s="2">
        <v>4</v>
      </c>
      <c r="AQ1286" s="2">
        <f t="shared" si="366"/>
        <v>22</v>
      </c>
      <c r="AR1286" s="2">
        <f t="shared" si="367"/>
        <v>10</v>
      </c>
      <c r="AS1286" s="2">
        <f t="shared" si="368"/>
        <v>8</v>
      </c>
      <c r="AV1286" s="6">
        <f t="shared" si="354"/>
        <v>12</v>
      </c>
      <c r="AW1286" s="2">
        <v>3</v>
      </c>
      <c r="AX1286" s="2">
        <v>2</v>
      </c>
      <c r="AY1286" s="2">
        <v>3</v>
      </c>
      <c r="AZ1286" s="2">
        <v>2</v>
      </c>
      <c r="BA1286" s="2">
        <v>2</v>
      </c>
      <c r="BB1286" s="2">
        <f t="shared" si="355"/>
        <v>5</v>
      </c>
      <c r="BC1286" s="2">
        <f t="shared" si="356"/>
        <v>3</v>
      </c>
      <c r="BD1286" s="2">
        <f t="shared" si="357"/>
        <v>4</v>
      </c>
      <c r="BF1286" s="5"/>
    </row>
    <row r="1287" spans="7:58" x14ac:dyDescent="0.35">
      <c r="G1287" s="79" t="s">
        <v>3</v>
      </c>
      <c r="H1287" s="82" t="s">
        <v>112</v>
      </c>
      <c r="I1287" s="79" t="s">
        <v>8</v>
      </c>
      <c r="J1287" s="79" t="s">
        <v>140</v>
      </c>
      <c r="K1287" s="79" t="s">
        <v>31</v>
      </c>
      <c r="L1287" s="79" t="s">
        <v>31</v>
      </c>
      <c r="M1287" s="2" t="s">
        <v>76</v>
      </c>
      <c r="N1287" s="2">
        <v>26</v>
      </c>
      <c r="O1287" s="6">
        <f t="shared" si="358"/>
        <v>30</v>
      </c>
      <c r="P1287" s="2">
        <v>6</v>
      </c>
      <c r="Q1287" s="2">
        <v>7</v>
      </c>
      <c r="R1287" s="2">
        <v>9</v>
      </c>
      <c r="S1287" s="2">
        <v>2</v>
      </c>
      <c r="T1287" s="2">
        <v>6</v>
      </c>
      <c r="U1287" s="2">
        <f t="shared" si="359"/>
        <v>13</v>
      </c>
      <c r="V1287" s="2">
        <f t="shared" si="360"/>
        <v>9</v>
      </c>
      <c r="W1287" s="2">
        <f t="shared" si="361"/>
        <v>8</v>
      </c>
      <c r="Y1287" s="5"/>
      <c r="Z1287" s="6">
        <f t="shared" si="362"/>
        <v>30</v>
      </c>
      <c r="AA1287" s="2">
        <v>11</v>
      </c>
      <c r="AB1287" s="2">
        <v>3</v>
      </c>
      <c r="AC1287" s="2">
        <v>10</v>
      </c>
      <c r="AD1287" s="2">
        <v>0</v>
      </c>
      <c r="AE1287" s="2">
        <v>6</v>
      </c>
      <c r="AF1287" s="2">
        <f t="shared" si="363"/>
        <v>14</v>
      </c>
      <c r="AG1287" s="2">
        <f t="shared" si="364"/>
        <v>10</v>
      </c>
      <c r="AH1287" s="2">
        <f t="shared" si="365"/>
        <v>6</v>
      </c>
      <c r="AJ1287" s="5"/>
      <c r="AK1287" s="2">
        <f t="shared" si="369"/>
        <v>40</v>
      </c>
      <c r="AL1287" s="2">
        <v>16</v>
      </c>
      <c r="AM1287" s="2">
        <v>8</v>
      </c>
      <c r="AN1287" s="2">
        <v>9</v>
      </c>
      <c r="AO1287" s="2">
        <v>4</v>
      </c>
      <c r="AP1287" s="2">
        <v>3</v>
      </c>
      <c r="AQ1287" s="2">
        <f t="shared" si="366"/>
        <v>24</v>
      </c>
      <c r="AR1287" s="2">
        <f t="shared" si="367"/>
        <v>9</v>
      </c>
      <c r="AS1287" s="2">
        <f t="shared" si="368"/>
        <v>7</v>
      </c>
      <c r="AV1287" s="6">
        <f t="shared" si="354"/>
        <v>12</v>
      </c>
      <c r="AW1287" s="2">
        <v>4</v>
      </c>
      <c r="AX1287" s="2">
        <v>0</v>
      </c>
      <c r="AY1287" s="2">
        <v>5</v>
      </c>
      <c r="AZ1287" s="2">
        <v>2</v>
      </c>
      <c r="BA1287" s="2">
        <v>1</v>
      </c>
      <c r="BB1287" s="2">
        <f t="shared" si="355"/>
        <v>4</v>
      </c>
      <c r="BC1287" s="2">
        <f t="shared" si="356"/>
        <v>5</v>
      </c>
      <c r="BD1287" s="2">
        <f t="shared" si="357"/>
        <v>3</v>
      </c>
      <c r="BF1287" s="5"/>
    </row>
    <row r="1288" spans="7:58" x14ac:dyDescent="0.35">
      <c r="G1288" s="79" t="s">
        <v>3</v>
      </c>
      <c r="H1288" s="82" t="s">
        <v>112</v>
      </c>
      <c r="I1288" s="79" t="s">
        <v>8</v>
      </c>
      <c r="J1288" s="79" t="s">
        <v>140</v>
      </c>
      <c r="K1288" s="79" t="s">
        <v>31</v>
      </c>
      <c r="L1288" s="79" t="s">
        <v>31</v>
      </c>
      <c r="M1288" s="2" t="s">
        <v>76</v>
      </c>
      <c r="N1288" s="2">
        <v>27</v>
      </c>
      <c r="O1288" s="6">
        <f t="shared" si="358"/>
        <v>30</v>
      </c>
      <c r="P1288" s="2">
        <v>7</v>
      </c>
      <c r="Q1288" s="2">
        <v>6</v>
      </c>
      <c r="R1288" s="2">
        <v>10</v>
      </c>
      <c r="S1288" s="2">
        <v>5</v>
      </c>
      <c r="T1288" s="2">
        <v>2</v>
      </c>
      <c r="U1288" s="2">
        <f t="shared" si="359"/>
        <v>13</v>
      </c>
      <c r="V1288" s="2">
        <f t="shared" si="360"/>
        <v>10</v>
      </c>
      <c r="W1288" s="2">
        <f t="shared" si="361"/>
        <v>7</v>
      </c>
      <c r="Y1288" s="5"/>
      <c r="Z1288" s="6">
        <f t="shared" si="362"/>
        <v>30</v>
      </c>
      <c r="AA1288" s="2">
        <v>9</v>
      </c>
      <c r="AB1288" s="2">
        <v>7</v>
      </c>
      <c r="AC1288" s="2">
        <v>7</v>
      </c>
      <c r="AD1288" s="2">
        <v>1</v>
      </c>
      <c r="AE1288" s="2">
        <v>6</v>
      </c>
      <c r="AF1288" s="2">
        <f t="shared" si="363"/>
        <v>16</v>
      </c>
      <c r="AG1288" s="2">
        <f t="shared" si="364"/>
        <v>7</v>
      </c>
      <c r="AH1288" s="2">
        <f t="shared" si="365"/>
        <v>7</v>
      </c>
      <c r="AJ1288" s="5"/>
      <c r="AK1288" s="2">
        <f t="shared" si="369"/>
        <v>40</v>
      </c>
      <c r="AL1288" s="2">
        <v>16</v>
      </c>
      <c r="AM1288" s="2">
        <v>8</v>
      </c>
      <c r="AN1288" s="2">
        <v>10</v>
      </c>
      <c r="AO1288" s="2">
        <v>4</v>
      </c>
      <c r="AP1288" s="2">
        <v>2</v>
      </c>
      <c r="AQ1288" s="2">
        <f t="shared" si="366"/>
        <v>24</v>
      </c>
      <c r="AR1288" s="2">
        <f t="shared" si="367"/>
        <v>10</v>
      </c>
      <c r="AS1288" s="2">
        <f t="shared" si="368"/>
        <v>6</v>
      </c>
      <c r="AV1288" s="6">
        <f t="shared" si="354"/>
        <v>12</v>
      </c>
      <c r="AW1288" s="2">
        <v>3</v>
      </c>
      <c r="AX1288" s="2">
        <v>2</v>
      </c>
      <c r="AY1288" s="2">
        <v>4</v>
      </c>
      <c r="AZ1288" s="2">
        <v>3</v>
      </c>
      <c r="BA1288" s="2">
        <v>0</v>
      </c>
      <c r="BB1288" s="2">
        <f t="shared" si="355"/>
        <v>5</v>
      </c>
      <c r="BC1288" s="2">
        <f t="shared" si="356"/>
        <v>4</v>
      </c>
      <c r="BD1288" s="2">
        <f t="shared" si="357"/>
        <v>3</v>
      </c>
      <c r="BF1288" s="5"/>
    </row>
    <row r="1289" spans="7:58" x14ac:dyDescent="0.35">
      <c r="G1289" s="79" t="s">
        <v>3</v>
      </c>
      <c r="H1289" s="82" t="s">
        <v>112</v>
      </c>
      <c r="I1289" s="79" t="s">
        <v>8</v>
      </c>
      <c r="J1289" s="79" t="s">
        <v>140</v>
      </c>
      <c r="K1289" s="79" t="s">
        <v>31</v>
      </c>
      <c r="L1289" s="79" t="s">
        <v>31</v>
      </c>
      <c r="M1289" s="2" t="s">
        <v>76</v>
      </c>
      <c r="N1289" s="2">
        <v>28</v>
      </c>
      <c r="O1289" s="6">
        <f t="shared" si="358"/>
        <v>30</v>
      </c>
      <c r="P1289" s="2">
        <v>18</v>
      </c>
      <c r="Q1289" s="2">
        <v>6</v>
      </c>
      <c r="R1289" s="2">
        <v>5</v>
      </c>
      <c r="S1289" s="2">
        <v>0</v>
      </c>
      <c r="T1289" s="2">
        <v>1</v>
      </c>
      <c r="U1289" s="2">
        <f t="shared" si="359"/>
        <v>24</v>
      </c>
      <c r="V1289" s="2">
        <f t="shared" si="360"/>
        <v>5</v>
      </c>
      <c r="W1289" s="2">
        <f t="shared" si="361"/>
        <v>1</v>
      </c>
      <c r="Y1289" s="5"/>
      <c r="Z1289" s="6">
        <f t="shared" si="362"/>
        <v>30</v>
      </c>
      <c r="AA1289" s="2">
        <v>15</v>
      </c>
      <c r="AB1289" s="2">
        <v>12</v>
      </c>
      <c r="AC1289" s="2">
        <v>1</v>
      </c>
      <c r="AD1289" s="2">
        <v>0</v>
      </c>
      <c r="AE1289" s="2">
        <v>2</v>
      </c>
      <c r="AF1289" s="2">
        <f t="shared" si="363"/>
        <v>27</v>
      </c>
      <c r="AG1289" s="2">
        <f t="shared" si="364"/>
        <v>1</v>
      </c>
      <c r="AH1289" s="2">
        <f t="shared" si="365"/>
        <v>2</v>
      </c>
      <c r="AJ1289" s="5"/>
      <c r="AK1289" s="2">
        <f t="shared" si="369"/>
        <v>40</v>
      </c>
      <c r="AL1289" s="2">
        <v>24</v>
      </c>
      <c r="AM1289" s="2">
        <v>11</v>
      </c>
      <c r="AN1289" s="2">
        <v>3</v>
      </c>
      <c r="AO1289" s="2">
        <v>1</v>
      </c>
      <c r="AP1289" s="2">
        <v>1</v>
      </c>
      <c r="AQ1289" s="2">
        <f t="shared" si="366"/>
        <v>35</v>
      </c>
      <c r="AR1289" s="2">
        <f t="shared" si="367"/>
        <v>3</v>
      </c>
      <c r="AS1289" s="2">
        <f t="shared" si="368"/>
        <v>2</v>
      </c>
      <c r="AV1289" s="6">
        <f t="shared" si="354"/>
        <v>12</v>
      </c>
      <c r="AW1289" s="2">
        <v>6</v>
      </c>
      <c r="AX1289" s="2">
        <v>3</v>
      </c>
      <c r="AY1289" s="2">
        <v>2</v>
      </c>
      <c r="AZ1289" s="2">
        <v>0</v>
      </c>
      <c r="BA1289" s="2">
        <v>1</v>
      </c>
      <c r="BB1289" s="2">
        <f t="shared" si="355"/>
        <v>9</v>
      </c>
      <c r="BC1289" s="2">
        <f t="shared" si="356"/>
        <v>2</v>
      </c>
      <c r="BD1289" s="2">
        <f t="shared" si="357"/>
        <v>1</v>
      </c>
      <c r="BF1289" s="5"/>
    </row>
    <row r="1290" spans="7:58" x14ac:dyDescent="0.35">
      <c r="G1290" s="79" t="s">
        <v>3</v>
      </c>
      <c r="H1290" s="82" t="s">
        <v>112</v>
      </c>
      <c r="I1290" s="79" t="s">
        <v>8</v>
      </c>
      <c r="J1290" s="79" t="s">
        <v>140</v>
      </c>
      <c r="K1290" s="79" t="s">
        <v>31</v>
      </c>
      <c r="L1290" s="79" t="s">
        <v>31</v>
      </c>
      <c r="M1290" s="2" t="s">
        <v>76</v>
      </c>
      <c r="N1290" s="2">
        <v>29</v>
      </c>
      <c r="O1290" s="6">
        <f t="shared" si="358"/>
        <v>30</v>
      </c>
      <c r="P1290" s="2">
        <v>6</v>
      </c>
      <c r="Q1290" s="2">
        <v>7</v>
      </c>
      <c r="R1290" s="2">
        <v>4</v>
      </c>
      <c r="S1290" s="2">
        <v>7</v>
      </c>
      <c r="T1290" s="2">
        <v>6</v>
      </c>
      <c r="U1290" s="2">
        <f t="shared" si="359"/>
        <v>13</v>
      </c>
      <c r="V1290" s="2">
        <f t="shared" si="360"/>
        <v>4</v>
      </c>
      <c r="W1290" s="2">
        <f t="shared" si="361"/>
        <v>13</v>
      </c>
      <c r="Y1290" s="5"/>
      <c r="Z1290" s="6">
        <f t="shared" si="362"/>
        <v>30</v>
      </c>
      <c r="AA1290" s="2">
        <v>7</v>
      </c>
      <c r="AB1290" s="2">
        <v>10</v>
      </c>
      <c r="AC1290" s="2">
        <v>6</v>
      </c>
      <c r="AD1290" s="2">
        <v>3</v>
      </c>
      <c r="AE1290" s="2">
        <v>4</v>
      </c>
      <c r="AF1290" s="2">
        <f t="shared" si="363"/>
        <v>17</v>
      </c>
      <c r="AG1290" s="2">
        <f t="shared" si="364"/>
        <v>6</v>
      </c>
      <c r="AH1290" s="2">
        <f t="shared" si="365"/>
        <v>7</v>
      </c>
      <c r="AJ1290" s="5"/>
      <c r="AK1290" s="2">
        <f t="shared" si="369"/>
        <v>40</v>
      </c>
      <c r="AL1290" s="2">
        <v>17</v>
      </c>
      <c r="AM1290" s="2">
        <v>6</v>
      </c>
      <c r="AN1290" s="2">
        <v>9</v>
      </c>
      <c r="AO1290" s="2">
        <v>4</v>
      </c>
      <c r="AP1290" s="2">
        <v>4</v>
      </c>
      <c r="AQ1290" s="2">
        <f t="shared" si="366"/>
        <v>23</v>
      </c>
      <c r="AR1290" s="2">
        <f t="shared" si="367"/>
        <v>9</v>
      </c>
      <c r="AS1290" s="2">
        <f t="shared" si="368"/>
        <v>8</v>
      </c>
      <c r="AV1290" s="6">
        <f t="shared" si="354"/>
        <v>12</v>
      </c>
      <c r="AW1290" s="2">
        <v>4</v>
      </c>
      <c r="AX1290" s="2">
        <v>2</v>
      </c>
      <c r="AY1290" s="2">
        <v>4</v>
      </c>
      <c r="AZ1290" s="2">
        <v>0</v>
      </c>
      <c r="BA1290" s="2">
        <v>2</v>
      </c>
      <c r="BB1290" s="2">
        <f t="shared" si="355"/>
        <v>6</v>
      </c>
      <c r="BC1290" s="2">
        <f t="shared" si="356"/>
        <v>4</v>
      </c>
      <c r="BD1290" s="2">
        <f t="shared" si="357"/>
        <v>2</v>
      </c>
      <c r="BF1290" s="5"/>
    </row>
    <row r="1291" spans="7:58" x14ac:dyDescent="0.35">
      <c r="G1291" s="79" t="s">
        <v>3</v>
      </c>
      <c r="H1291" s="82" t="s">
        <v>112</v>
      </c>
      <c r="I1291" s="79" t="s">
        <v>8</v>
      </c>
      <c r="J1291" s="79" t="s">
        <v>140</v>
      </c>
      <c r="K1291" s="79" t="s">
        <v>31</v>
      </c>
      <c r="L1291" s="79" t="s">
        <v>31</v>
      </c>
      <c r="M1291" s="2" t="s">
        <v>76</v>
      </c>
      <c r="N1291" s="2">
        <v>30</v>
      </c>
      <c r="O1291" s="6">
        <f t="shared" si="358"/>
        <v>30</v>
      </c>
      <c r="P1291" s="2">
        <v>8</v>
      </c>
      <c r="Q1291" s="2">
        <v>12</v>
      </c>
      <c r="R1291" s="2">
        <v>6</v>
      </c>
      <c r="S1291" s="2">
        <v>2</v>
      </c>
      <c r="T1291" s="2">
        <v>2</v>
      </c>
      <c r="U1291" s="2">
        <f t="shared" si="359"/>
        <v>20</v>
      </c>
      <c r="V1291" s="2">
        <f t="shared" si="360"/>
        <v>6</v>
      </c>
      <c r="W1291" s="2">
        <f t="shared" si="361"/>
        <v>4</v>
      </c>
      <c r="Y1291" s="5"/>
      <c r="Z1291" s="6">
        <f t="shared" si="362"/>
        <v>30</v>
      </c>
      <c r="AA1291" s="2">
        <v>10</v>
      </c>
      <c r="AB1291" s="2">
        <v>9</v>
      </c>
      <c r="AC1291" s="2">
        <v>6</v>
      </c>
      <c r="AD1291" s="2">
        <v>1</v>
      </c>
      <c r="AE1291" s="2">
        <v>4</v>
      </c>
      <c r="AF1291" s="2">
        <f t="shared" si="363"/>
        <v>19</v>
      </c>
      <c r="AG1291" s="2">
        <f t="shared" si="364"/>
        <v>6</v>
      </c>
      <c r="AH1291" s="2">
        <f t="shared" si="365"/>
        <v>5</v>
      </c>
      <c r="AJ1291" s="5"/>
      <c r="AK1291" s="2">
        <f t="shared" si="369"/>
        <v>40</v>
      </c>
      <c r="AL1291" s="2">
        <v>18</v>
      </c>
      <c r="AM1291" s="2">
        <v>7</v>
      </c>
      <c r="AN1291" s="2">
        <v>10</v>
      </c>
      <c r="AO1291" s="2">
        <v>3</v>
      </c>
      <c r="AP1291" s="2">
        <v>2</v>
      </c>
      <c r="AQ1291" s="2">
        <f t="shared" si="366"/>
        <v>25</v>
      </c>
      <c r="AR1291" s="2">
        <f t="shared" si="367"/>
        <v>10</v>
      </c>
      <c r="AS1291" s="2">
        <f t="shared" si="368"/>
        <v>5</v>
      </c>
      <c r="AV1291" s="6">
        <f t="shared" si="354"/>
        <v>12</v>
      </c>
      <c r="AW1291" s="2">
        <v>4</v>
      </c>
      <c r="AX1291" s="2">
        <v>2</v>
      </c>
      <c r="AY1291" s="2">
        <v>4</v>
      </c>
      <c r="AZ1291" s="2">
        <v>1</v>
      </c>
      <c r="BA1291" s="2">
        <v>1</v>
      </c>
      <c r="BB1291" s="2">
        <f t="shared" si="355"/>
        <v>6</v>
      </c>
      <c r="BC1291" s="2">
        <f t="shared" si="356"/>
        <v>4</v>
      </c>
      <c r="BD1291" s="2">
        <f t="shared" si="357"/>
        <v>2</v>
      </c>
      <c r="BF1291" s="5"/>
    </row>
    <row r="1292" spans="7:58" x14ac:dyDescent="0.35">
      <c r="G1292" s="79" t="s">
        <v>3</v>
      </c>
      <c r="H1292" s="82" t="s">
        <v>112</v>
      </c>
      <c r="I1292" s="79" t="s">
        <v>8</v>
      </c>
      <c r="J1292" s="79" t="s">
        <v>140</v>
      </c>
      <c r="K1292" s="79" t="s">
        <v>32</v>
      </c>
      <c r="L1292" s="79" t="s">
        <v>32</v>
      </c>
      <c r="M1292" s="2" t="s">
        <v>3</v>
      </c>
      <c r="N1292" s="2">
        <v>1</v>
      </c>
      <c r="O1292" s="6">
        <f t="shared" si="358"/>
        <v>94</v>
      </c>
      <c r="P1292" s="2">
        <v>17</v>
      </c>
      <c r="Q1292" s="2">
        <v>29</v>
      </c>
      <c r="R1292" s="2">
        <v>29</v>
      </c>
      <c r="S1292" s="2">
        <v>13</v>
      </c>
      <c r="T1292" s="2">
        <v>6</v>
      </c>
      <c r="U1292" s="2">
        <f t="shared" si="359"/>
        <v>46</v>
      </c>
      <c r="V1292" s="2">
        <f t="shared" si="360"/>
        <v>29</v>
      </c>
      <c r="W1292" s="2">
        <f t="shared" si="361"/>
        <v>19</v>
      </c>
      <c r="X1292" s="2">
        <f>MAX(O1292:O1321)</f>
        <v>94</v>
      </c>
      <c r="Y1292" s="5">
        <v>133</v>
      </c>
      <c r="Z1292" s="6">
        <f t="shared" si="362"/>
        <v>22</v>
      </c>
      <c r="AA1292" s="2">
        <v>3</v>
      </c>
      <c r="AB1292" s="2">
        <v>7</v>
      </c>
      <c r="AC1292" s="2">
        <v>9</v>
      </c>
      <c r="AD1292" s="2">
        <v>3</v>
      </c>
      <c r="AE1292" s="2">
        <v>0</v>
      </c>
      <c r="AF1292" s="2">
        <f t="shared" si="363"/>
        <v>10</v>
      </c>
      <c r="AG1292" s="2">
        <f t="shared" si="364"/>
        <v>9</v>
      </c>
      <c r="AH1292" s="2">
        <f t="shared" si="365"/>
        <v>3</v>
      </c>
      <c r="AI1292" s="2">
        <f>MAX(Z1292:Z1321)</f>
        <v>22</v>
      </c>
      <c r="AJ1292" s="5">
        <v>116</v>
      </c>
      <c r="AK1292" s="2">
        <f t="shared" si="369"/>
        <v>28</v>
      </c>
      <c r="AL1292" s="2">
        <v>4</v>
      </c>
      <c r="AM1292" s="2">
        <v>5</v>
      </c>
      <c r="AN1292" s="2">
        <v>10</v>
      </c>
      <c r="AO1292" s="2">
        <v>6</v>
      </c>
      <c r="AP1292" s="2">
        <v>3</v>
      </c>
      <c r="AQ1292" s="2">
        <f t="shared" si="366"/>
        <v>9</v>
      </c>
      <c r="AR1292" s="2">
        <f t="shared" si="367"/>
        <v>10</v>
      </c>
      <c r="AS1292" s="2">
        <f t="shared" si="368"/>
        <v>9</v>
      </c>
      <c r="AT1292" s="2">
        <f>ROUND(SUM(AK1292:AK1321)/30,0)</f>
        <v>28</v>
      </c>
      <c r="AU1292" s="2">
        <v>103</v>
      </c>
      <c r="AV1292" s="6">
        <f t="shared" si="354"/>
        <v>0</v>
      </c>
      <c r="AW1292" s="2">
        <v>0</v>
      </c>
      <c r="AX1292" s="2">
        <v>0</v>
      </c>
      <c r="AY1292" s="2">
        <v>0</v>
      </c>
      <c r="AZ1292" s="2">
        <v>0</v>
      </c>
      <c r="BA1292" s="2">
        <v>0</v>
      </c>
      <c r="BB1292" s="2">
        <f t="shared" si="355"/>
        <v>0</v>
      </c>
      <c r="BC1292" s="2">
        <f t="shared" si="356"/>
        <v>0</v>
      </c>
      <c r="BD1292" s="2">
        <f t="shared" si="357"/>
        <v>0</v>
      </c>
      <c r="BE1292" s="2">
        <f>ROUND(SUM(AV1292:AV1321)/30,0)</f>
        <v>0</v>
      </c>
      <c r="BF1292" s="5">
        <v>0</v>
      </c>
    </row>
    <row r="1293" spans="7:58" x14ac:dyDescent="0.35">
      <c r="G1293" s="79" t="s">
        <v>3</v>
      </c>
      <c r="H1293" s="82" t="s">
        <v>112</v>
      </c>
      <c r="I1293" s="79" t="s">
        <v>8</v>
      </c>
      <c r="J1293" s="79" t="s">
        <v>140</v>
      </c>
      <c r="K1293" s="79" t="s">
        <v>32</v>
      </c>
      <c r="L1293" s="79" t="s">
        <v>32</v>
      </c>
      <c r="M1293" s="2" t="s">
        <v>3</v>
      </c>
      <c r="N1293" s="2">
        <v>2</v>
      </c>
      <c r="O1293" s="6">
        <f t="shared" si="358"/>
        <v>94</v>
      </c>
      <c r="P1293" s="2">
        <v>15</v>
      </c>
      <c r="Q1293" s="2">
        <v>18</v>
      </c>
      <c r="R1293" s="2">
        <v>32</v>
      </c>
      <c r="S1293" s="2">
        <v>19</v>
      </c>
      <c r="T1293" s="2">
        <v>10</v>
      </c>
      <c r="U1293" s="2">
        <f t="shared" si="359"/>
        <v>33</v>
      </c>
      <c r="V1293" s="2">
        <f t="shared" si="360"/>
        <v>32</v>
      </c>
      <c r="W1293" s="2">
        <f t="shared" si="361"/>
        <v>29</v>
      </c>
      <c r="Y1293" s="5"/>
      <c r="Z1293" s="6">
        <f t="shared" si="362"/>
        <v>22</v>
      </c>
      <c r="AA1293" s="2">
        <v>1</v>
      </c>
      <c r="AB1293" s="2">
        <v>4</v>
      </c>
      <c r="AC1293" s="2">
        <v>10</v>
      </c>
      <c r="AD1293" s="2">
        <v>4</v>
      </c>
      <c r="AE1293" s="2">
        <v>3</v>
      </c>
      <c r="AF1293" s="2">
        <f t="shared" si="363"/>
        <v>5</v>
      </c>
      <c r="AG1293" s="2">
        <f t="shared" si="364"/>
        <v>10</v>
      </c>
      <c r="AH1293" s="2">
        <f t="shared" si="365"/>
        <v>7</v>
      </c>
      <c r="AJ1293" s="5"/>
      <c r="AK1293" s="2">
        <f t="shared" si="369"/>
        <v>28</v>
      </c>
      <c r="AL1293" s="2">
        <v>4</v>
      </c>
      <c r="AM1293" s="2">
        <v>1</v>
      </c>
      <c r="AN1293" s="2">
        <v>9</v>
      </c>
      <c r="AO1293" s="2">
        <v>9</v>
      </c>
      <c r="AP1293" s="2">
        <v>5</v>
      </c>
      <c r="AQ1293" s="2">
        <f t="shared" si="366"/>
        <v>5</v>
      </c>
      <c r="AR1293" s="2">
        <f t="shared" si="367"/>
        <v>9</v>
      </c>
      <c r="AS1293" s="2">
        <f t="shared" si="368"/>
        <v>14</v>
      </c>
      <c r="AV1293" s="6">
        <f t="shared" si="354"/>
        <v>0</v>
      </c>
      <c r="AW1293" s="2">
        <v>0</v>
      </c>
      <c r="AX1293" s="2">
        <v>0</v>
      </c>
      <c r="AY1293" s="2">
        <v>0</v>
      </c>
      <c r="AZ1293" s="2">
        <v>0</v>
      </c>
      <c r="BA1293" s="2">
        <v>0</v>
      </c>
      <c r="BB1293" s="2">
        <f t="shared" si="355"/>
        <v>0</v>
      </c>
      <c r="BC1293" s="2">
        <f t="shared" si="356"/>
        <v>0</v>
      </c>
      <c r="BD1293" s="2">
        <f t="shared" si="357"/>
        <v>0</v>
      </c>
      <c r="BF1293" s="5"/>
    </row>
    <row r="1294" spans="7:58" x14ac:dyDescent="0.35">
      <c r="G1294" s="79" t="s">
        <v>3</v>
      </c>
      <c r="H1294" s="82" t="s">
        <v>112</v>
      </c>
      <c r="I1294" s="79" t="s">
        <v>8</v>
      </c>
      <c r="J1294" s="79" t="s">
        <v>140</v>
      </c>
      <c r="K1294" s="79" t="s">
        <v>32</v>
      </c>
      <c r="L1294" s="79" t="s">
        <v>32</v>
      </c>
      <c r="M1294" s="2" t="s">
        <v>3</v>
      </c>
      <c r="N1294" s="2">
        <v>3</v>
      </c>
      <c r="O1294" s="6">
        <f t="shared" si="358"/>
        <v>94</v>
      </c>
      <c r="P1294" s="2">
        <v>40</v>
      </c>
      <c r="Q1294" s="2">
        <v>29</v>
      </c>
      <c r="R1294" s="2">
        <v>17</v>
      </c>
      <c r="S1294" s="2">
        <v>5</v>
      </c>
      <c r="T1294" s="2">
        <v>3</v>
      </c>
      <c r="U1294" s="2">
        <f t="shared" si="359"/>
        <v>69</v>
      </c>
      <c r="V1294" s="2">
        <f t="shared" si="360"/>
        <v>17</v>
      </c>
      <c r="W1294" s="2">
        <f t="shared" si="361"/>
        <v>8</v>
      </c>
      <c r="Y1294" s="5"/>
      <c r="Z1294" s="6">
        <f t="shared" si="362"/>
        <v>22</v>
      </c>
      <c r="AA1294" s="2">
        <v>14</v>
      </c>
      <c r="AB1294" s="2">
        <v>4</v>
      </c>
      <c r="AC1294" s="2">
        <v>3</v>
      </c>
      <c r="AD1294" s="2">
        <v>1</v>
      </c>
      <c r="AE1294" s="2">
        <v>0</v>
      </c>
      <c r="AF1294" s="2">
        <f t="shared" si="363"/>
        <v>18</v>
      </c>
      <c r="AG1294" s="2">
        <f t="shared" si="364"/>
        <v>3</v>
      </c>
      <c r="AH1294" s="2">
        <f t="shared" si="365"/>
        <v>1</v>
      </c>
      <c r="AJ1294" s="5"/>
      <c r="AK1294" s="2">
        <f t="shared" si="369"/>
        <v>28</v>
      </c>
      <c r="AL1294" s="2">
        <v>13</v>
      </c>
      <c r="AM1294" s="2">
        <v>8</v>
      </c>
      <c r="AN1294" s="2">
        <v>3</v>
      </c>
      <c r="AO1294" s="2">
        <v>4</v>
      </c>
      <c r="AP1294" s="2">
        <v>0</v>
      </c>
      <c r="AQ1294" s="2">
        <f t="shared" si="366"/>
        <v>21</v>
      </c>
      <c r="AR1294" s="2">
        <f t="shared" si="367"/>
        <v>3</v>
      </c>
      <c r="AS1294" s="2">
        <f t="shared" si="368"/>
        <v>4</v>
      </c>
      <c r="AV1294" s="6">
        <f t="shared" si="354"/>
        <v>0</v>
      </c>
      <c r="AW1294" s="2">
        <v>0</v>
      </c>
      <c r="AX1294" s="2">
        <v>0</v>
      </c>
      <c r="AY1294" s="2">
        <v>0</v>
      </c>
      <c r="AZ1294" s="2">
        <v>0</v>
      </c>
      <c r="BA1294" s="2">
        <v>0</v>
      </c>
      <c r="BB1294" s="2">
        <f t="shared" si="355"/>
        <v>0</v>
      </c>
      <c r="BC1294" s="2">
        <f t="shared" si="356"/>
        <v>0</v>
      </c>
      <c r="BD1294" s="2">
        <f t="shared" si="357"/>
        <v>0</v>
      </c>
      <c r="BF1294" s="5"/>
    </row>
    <row r="1295" spans="7:58" x14ac:dyDescent="0.35">
      <c r="G1295" s="79" t="s">
        <v>3</v>
      </c>
      <c r="H1295" s="82" t="s">
        <v>112</v>
      </c>
      <c r="I1295" s="79" t="s">
        <v>8</v>
      </c>
      <c r="J1295" s="79" t="s">
        <v>140</v>
      </c>
      <c r="K1295" s="79" t="s">
        <v>32</v>
      </c>
      <c r="L1295" s="79" t="s">
        <v>32</v>
      </c>
      <c r="M1295" s="2" t="s">
        <v>3</v>
      </c>
      <c r="N1295" s="2">
        <v>4</v>
      </c>
      <c r="O1295" s="6">
        <f t="shared" si="358"/>
        <v>94</v>
      </c>
      <c r="P1295" s="2">
        <v>58</v>
      </c>
      <c r="Q1295" s="2">
        <v>27</v>
      </c>
      <c r="R1295" s="2">
        <v>8</v>
      </c>
      <c r="S1295" s="2">
        <v>0</v>
      </c>
      <c r="T1295" s="2">
        <v>1</v>
      </c>
      <c r="U1295" s="2">
        <f t="shared" si="359"/>
        <v>85</v>
      </c>
      <c r="V1295" s="2">
        <f t="shared" si="360"/>
        <v>8</v>
      </c>
      <c r="W1295" s="2">
        <f t="shared" si="361"/>
        <v>1</v>
      </c>
      <c r="Y1295" s="5"/>
      <c r="Z1295" s="6">
        <f t="shared" si="362"/>
        <v>22</v>
      </c>
      <c r="AA1295" s="2">
        <v>12</v>
      </c>
      <c r="AB1295" s="2">
        <v>9</v>
      </c>
      <c r="AC1295" s="2">
        <v>0</v>
      </c>
      <c r="AD1295" s="2">
        <v>1</v>
      </c>
      <c r="AE1295" s="2">
        <v>0</v>
      </c>
      <c r="AF1295" s="2">
        <f t="shared" si="363"/>
        <v>21</v>
      </c>
      <c r="AG1295" s="2">
        <f t="shared" si="364"/>
        <v>0</v>
      </c>
      <c r="AH1295" s="2">
        <f t="shared" si="365"/>
        <v>1</v>
      </c>
      <c r="AJ1295" s="5"/>
      <c r="AK1295" s="2">
        <f t="shared" si="369"/>
        <v>28</v>
      </c>
      <c r="AL1295" s="2">
        <v>17</v>
      </c>
      <c r="AM1295" s="2">
        <v>9</v>
      </c>
      <c r="AN1295" s="2">
        <v>2</v>
      </c>
      <c r="AO1295" s="2">
        <v>0</v>
      </c>
      <c r="AP1295" s="2">
        <v>0</v>
      </c>
      <c r="AQ1295" s="2">
        <f t="shared" si="366"/>
        <v>26</v>
      </c>
      <c r="AR1295" s="2">
        <f t="shared" si="367"/>
        <v>2</v>
      </c>
      <c r="AS1295" s="2">
        <f t="shared" si="368"/>
        <v>0</v>
      </c>
      <c r="AV1295" s="6">
        <f t="shared" si="354"/>
        <v>0</v>
      </c>
      <c r="AW1295" s="2">
        <v>0</v>
      </c>
      <c r="AX1295" s="2">
        <v>0</v>
      </c>
      <c r="AY1295" s="2">
        <v>0</v>
      </c>
      <c r="AZ1295" s="2">
        <v>0</v>
      </c>
      <c r="BA1295" s="2">
        <v>0</v>
      </c>
      <c r="BB1295" s="2">
        <f t="shared" si="355"/>
        <v>0</v>
      </c>
      <c r="BC1295" s="2">
        <f t="shared" si="356"/>
        <v>0</v>
      </c>
      <c r="BD1295" s="2">
        <f t="shared" si="357"/>
        <v>0</v>
      </c>
      <c r="BF1295" s="5"/>
    </row>
    <row r="1296" spans="7:58" x14ac:dyDescent="0.35">
      <c r="G1296" s="79" t="s">
        <v>3</v>
      </c>
      <c r="H1296" s="82" t="s">
        <v>112</v>
      </c>
      <c r="I1296" s="79" t="s">
        <v>8</v>
      </c>
      <c r="J1296" s="79" t="s">
        <v>140</v>
      </c>
      <c r="K1296" s="79" t="s">
        <v>32</v>
      </c>
      <c r="L1296" s="79" t="s">
        <v>32</v>
      </c>
      <c r="M1296" s="2" t="s">
        <v>3</v>
      </c>
      <c r="N1296" s="2">
        <v>5</v>
      </c>
      <c r="O1296" s="6">
        <f t="shared" si="358"/>
        <v>94</v>
      </c>
      <c r="P1296" s="2">
        <v>32</v>
      </c>
      <c r="Q1296" s="2">
        <v>37</v>
      </c>
      <c r="R1296" s="2">
        <v>16</v>
      </c>
      <c r="S1296" s="2">
        <v>5</v>
      </c>
      <c r="T1296" s="2">
        <v>4</v>
      </c>
      <c r="U1296" s="2">
        <f t="shared" si="359"/>
        <v>69</v>
      </c>
      <c r="V1296" s="2">
        <f t="shared" si="360"/>
        <v>16</v>
      </c>
      <c r="W1296" s="2">
        <f t="shared" si="361"/>
        <v>9</v>
      </c>
      <c r="Y1296" s="5"/>
      <c r="Z1296" s="6">
        <f t="shared" si="362"/>
        <v>22</v>
      </c>
      <c r="AA1296" s="2">
        <v>10</v>
      </c>
      <c r="AB1296" s="2">
        <v>7</v>
      </c>
      <c r="AC1296" s="2">
        <v>5</v>
      </c>
      <c r="AD1296" s="2">
        <v>0</v>
      </c>
      <c r="AE1296" s="2">
        <v>0</v>
      </c>
      <c r="AF1296" s="2">
        <f t="shared" si="363"/>
        <v>17</v>
      </c>
      <c r="AG1296" s="2">
        <f t="shared" si="364"/>
        <v>5</v>
      </c>
      <c r="AH1296" s="2">
        <f t="shared" si="365"/>
        <v>0</v>
      </c>
      <c r="AJ1296" s="5"/>
      <c r="AK1296" s="2">
        <f t="shared" si="369"/>
        <v>28</v>
      </c>
      <c r="AL1296" s="2">
        <v>9</v>
      </c>
      <c r="AM1296" s="2">
        <v>9</v>
      </c>
      <c r="AN1296" s="2">
        <v>6</v>
      </c>
      <c r="AO1296" s="2">
        <v>3</v>
      </c>
      <c r="AP1296" s="2">
        <v>1</v>
      </c>
      <c r="AQ1296" s="2">
        <f t="shared" si="366"/>
        <v>18</v>
      </c>
      <c r="AR1296" s="2">
        <f t="shared" si="367"/>
        <v>6</v>
      </c>
      <c r="AS1296" s="2">
        <f t="shared" si="368"/>
        <v>4</v>
      </c>
      <c r="AV1296" s="6">
        <f t="shared" si="354"/>
        <v>0</v>
      </c>
      <c r="AW1296" s="2">
        <v>0</v>
      </c>
      <c r="AX1296" s="2">
        <v>0</v>
      </c>
      <c r="AY1296" s="2">
        <v>0</v>
      </c>
      <c r="AZ1296" s="2">
        <v>0</v>
      </c>
      <c r="BA1296" s="2">
        <v>0</v>
      </c>
      <c r="BB1296" s="2">
        <f t="shared" si="355"/>
        <v>0</v>
      </c>
      <c r="BC1296" s="2">
        <f t="shared" si="356"/>
        <v>0</v>
      </c>
      <c r="BD1296" s="2">
        <f t="shared" si="357"/>
        <v>0</v>
      </c>
      <c r="BF1296" s="5"/>
    </row>
    <row r="1297" spans="7:58" x14ac:dyDescent="0.35">
      <c r="G1297" s="79" t="s">
        <v>3</v>
      </c>
      <c r="H1297" s="82" t="s">
        <v>112</v>
      </c>
      <c r="I1297" s="79" t="s">
        <v>8</v>
      </c>
      <c r="J1297" s="79" t="s">
        <v>140</v>
      </c>
      <c r="K1297" s="79" t="s">
        <v>32</v>
      </c>
      <c r="L1297" s="79" t="s">
        <v>32</v>
      </c>
      <c r="M1297" s="2" t="s">
        <v>3</v>
      </c>
      <c r="N1297" s="2">
        <v>6</v>
      </c>
      <c r="O1297" s="6">
        <f t="shared" si="358"/>
        <v>94</v>
      </c>
      <c r="P1297" s="2">
        <v>32</v>
      </c>
      <c r="Q1297" s="2">
        <v>33</v>
      </c>
      <c r="R1297" s="2">
        <v>21</v>
      </c>
      <c r="S1297" s="2">
        <v>3</v>
      </c>
      <c r="T1297" s="2">
        <v>5</v>
      </c>
      <c r="U1297" s="2">
        <f t="shared" si="359"/>
        <v>65</v>
      </c>
      <c r="V1297" s="2">
        <f t="shared" si="360"/>
        <v>21</v>
      </c>
      <c r="W1297" s="2">
        <f t="shared" si="361"/>
        <v>8</v>
      </c>
      <c r="Y1297" s="5"/>
      <c r="Z1297" s="6">
        <f t="shared" si="362"/>
        <v>22</v>
      </c>
      <c r="AA1297" s="2">
        <v>7</v>
      </c>
      <c r="AB1297" s="2">
        <v>5</v>
      </c>
      <c r="AC1297" s="2">
        <v>7</v>
      </c>
      <c r="AD1297" s="2">
        <v>2</v>
      </c>
      <c r="AE1297" s="2">
        <v>1</v>
      </c>
      <c r="AF1297" s="2">
        <f t="shared" si="363"/>
        <v>12</v>
      </c>
      <c r="AG1297" s="2">
        <f t="shared" si="364"/>
        <v>7</v>
      </c>
      <c r="AH1297" s="2">
        <f t="shared" si="365"/>
        <v>3</v>
      </c>
      <c r="AJ1297" s="5"/>
      <c r="AK1297" s="2">
        <f t="shared" si="369"/>
        <v>28</v>
      </c>
      <c r="AL1297" s="2">
        <v>11</v>
      </c>
      <c r="AM1297" s="2">
        <v>2</v>
      </c>
      <c r="AN1297" s="2">
        <v>9</v>
      </c>
      <c r="AO1297" s="2">
        <v>4</v>
      </c>
      <c r="AP1297" s="2">
        <v>2</v>
      </c>
      <c r="AQ1297" s="2">
        <f t="shared" si="366"/>
        <v>13</v>
      </c>
      <c r="AR1297" s="2">
        <f t="shared" si="367"/>
        <v>9</v>
      </c>
      <c r="AS1297" s="2">
        <f t="shared" si="368"/>
        <v>6</v>
      </c>
      <c r="AV1297" s="6">
        <f t="shared" si="354"/>
        <v>0</v>
      </c>
      <c r="AW1297" s="2">
        <v>0</v>
      </c>
      <c r="AX1297" s="2">
        <v>0</v>
      </c>
      <c r="AY1297" s="2">
        <v>0</v>
      </c>
      <c r="AZ1297" s="2">
        <v>0</v>
      </c>
      <c r="BA1297" s="2">
        <v>0</v>
      </c>
      <c r="BB1297" s="2">
        <f t="shared" si="355"/>
        <v>0</v>
      </c>
      <c r="BC1297" s="2">
        <f t="shared" si="356"/>
        <v>0</v>
      </c>
      <c r="BD1297" s="2">
        <f t="shared" si="357"/>
        <v>0</v>
      </c>
      <c r="BF1297" s="5"/>
    </row>
    <row r="1298" spans="7:58" x14ac:dyDescent="0.35">
      <c r="G1298" s="79" t="s">
        <v>3</v>
      </c>
      <c r="H1298" s="82" t="s">
        <v>112</v>
      </c>
      <c r="I1298" s="79" t="s">
        <v>8</v>
      </c>
      <c r="J1298" s="79" t="s">
        <v>140</v>
      </c>
      <c r="K1298" s="79" t="s">
        <v>32</v>
      </c>
      <c r="L1298" s="79" t="s">
        <v>32</v>
      </c>
      <c r="M1298" s="2" t="s">
        <v>3</v>
      </c>
      <c r="N1298" s="2">
        <v>7</v>
      </c>
      <c r="O1298" s="6">
        <f t="shared" si="358"/>
        <v>94</v>
      </c>
      <c r="P1298" s="2">
        <v>61</v>
      </c>
      <c r="Q1298" s="2">
        <v>14</v>
      </c>
      <c r="R1298" s="2">
        <v>9</v>
      </c>
      <c r="S1298" s="2">
        <v>4</v>
      </c>
      <c r="T1298" s="2">
        <v>6</v>
      </c>
      <c r="U1298" s="2">
        <f t="shared" si="359"/>
        <v>75</v>
      </c>
      <c r="V1298" s="2">
        <f t="shared" si="360"/>
        <v>9</v>
      </c>
      <c r="W1298" s="2">
        <f t="shared" si="361"/>
        <v>10</v>
      </c>
      <c r="Y1298" s="5"/>
      <c r="Z1298" s="6">
        <f t="shared" si="362"/>
        <v>22</v>
      </c>
      <c r="AA1298" s="2">
        <v>13</v>
      </c>
      <c r="AB1298" s="2">
        <v>3</v>
      </c>
      <c r="AC1298" s="2">
        <v>3</v>
      </c>
      <c r="AD1298" s="2">
        <v>3</v>
      </c>
      <c r="AE1298" s="2">
        <v>0</v>
      </c>
      <c r="AF1298" s="2">
        <f t="shared" si="363"/>
        <v>16</v>
      </c>
      <c r="AG1298" s="2">
        <f t="shared" si="364"/>
        <v>3</v>
      </c>
      <c r="AH1298" s="2">
        <f t="shared" si="365"/>
        <v>3</v>
      </c>
      <c r="AJ1298" s="5"/>
      <c r="AK1298" s="2">
        <f t="shared" si="369"/>
        <v>28</v>
      </c>
      <c r="AL1298" s="2">
        <v>18</v>
      </c>
      <c r="AM1298" s="2">
        <v>3</v>
      </c>
      <c r="AN1298" s="2">
        <v>5</v>
      </c>
      <c r="AO1298" s="2">
        <v>2</v>
      </c>
      <c r="AP1298" s="2">
        <v>0</v>
      </c>
      <c r="AQ1298" s="2">
        <f t="shared" si="366"/>
        <v>21</v>
      </c>
      <c r="AR1298" s="2">
        <f t="shared" si="367"/>
        <v>5</v>
      </c>
      <c r="AS1298" s="2">
        <f t="shared" si="368"/>
        <v>2</v>
      </c>
      <c r="AV1298" s="6">
        <f t="shared" si="354"/>
        <v>0</v>
      </c>
      <c r="AW1298" s="2">
        <v>0</v>
      </c>
      <c r="AX1298" s="2">
        <v>0</v>
      </c>
      <c r="AY1298" s="2">
        <v>0</v>
      </c>
      <c r="AZ1298" s="2">
        <v>0</v>
      </c>
      <c r="BA1298" s="2">
        <v>0</v>
      </c>
      <c r="BB1298" s="2">
        <f t="shared" si="355"/>
        <v>0</v>
      </c>
      <c r="BC1298" s="2">
        <f t="shared" si="356"/>
        <v>0</v>
      </c>
      <c r="BD1298" s="2">
        <f t="shared" si="357"/>
        <v>0</v>
      </c>
      <c r="BF1298" s="5"/>
    </row>
    <row r="1299" spans="7:58" x14ac:dyDescent="0.35">
      <c r="G1299" s="79" t="s">
        <v>3</v>
      </c>
      <c r="H1299" s="82" t="s">
        <v>112</v>
      </c>
      <c r="I1299" s="79" t="s">
        <v>8</v>
      </c>
      <c r="J1299" s="79" t="s">
        <v>140</v>
      </c>
      <c r="K1299" s="79" t="s">
        <v>32</v>
      </c>
      <c r="L1299" s="79" t="s">
        <v>32</v>
      </c>
      <c r="M1299" s="2" t="s">
        <v>3</v>
      </c>
      <c r="N1299" s="2">
        <v>8</v>
      </c>
      <c r="O1299" s="6">
        <f t="shared" si="358"/>
        <v>94</v>
      </c>
      <c r="P1299" s="2">
        <v>12</v>
      </c>
      <c r="Q1299" s="2">
        <v>25</v>
      </c>
      <c r="R1299" s="2">
        <v>32</v>
      </c>
      <c r="S1299" s="2">
        <v>11</v>
      </c>
      <c r="T1299" s="2">
        <v>14</v>
      </c>
      <c r="U1299" s="2">
        <f t="shared" si="359"/>
        <v>37</v>
      </c>
      <c r="V1299" s="2">
        <f t="shared" si="360"/>
        <v>32</v>
      </c>
      <c r="W1299" s="2">
        <f t="shared" si="361"/>
        <v>25</v>
      </c>
      <c r="Y1299" s="5"/>
      <c r="Z1299" s="6">
        <f t="shared" si="362"/>
        <v>22</v>
      </c>
      <c r="AA1299" s="2">
        <v>2</v>
      </c>
      <c r="AB1299" s="2">
        <v>2</v>
      </c>
      <c r="AC1299" s="2">
        <v>7</v>
      </c>
      <c r="AD1299" s="2">
        <v>9</v>
      </c>
      <c r="AE1299" s="2">
        <v>2</v>
      </c>
      <c r="AF1299" s="2">
        <f t="shared" si="363"/>
        <v>4</v>
      </c>
      <c r="AG1299" s="2">
        <f t="shared" si="364"/>
        <v>7</v>
      </c>
      <c r="AH1299" s="2">
        <f t="shared" si="365"/>
        <v>11</v>
      </c>
      <c r="AJ1299" s="5"/>
      <c r="AK1299" s="2">
        <f t="shared" si="369"/>
        <v>28</v>
      </c>
      <c r="AL1299" s="2">
        <v>0</v>
      </c>
      <c r="AM1299" s="2">
        <v>8</v>
      </c>
      <c r="AN1299" s="2">
        <v>9</v>
      </c>
      <c r="AO1299" s="2">
        <v>4</v>
      </c>
      <c r="AP1299" s="2">
        <v>7</v>
      </c>
      <c r="AQ1299" s="2">
        <f t="shared" si="366"/>
        <v>8</v>
      </c>
      <c r="AR1299" s="2">
        <f t="shared" si="367"/>
        <v>9</v>
      </c>
      <c r="AS1299" s="2">
        <f t="shared" si="368"/>
        <v>11</v>
      </c>
      <c r="AV1299" s="6">
        <f t="shared" si="354"/>
        <v>0</v>
      </c>
      <c r="AW1299" s="2">
        <v>0</v>
      </c>
      <c r="AX1299" s="2">
        <v>0</v>
      </c>
      <c r="AY1299" s="2">
        <v>0</v>
      </c>
      <c r="AZ1299" s="2">
        <v>0</v>
      </c>
      <c r="BA1299" s="2">
        <v>0</v>
      </c>
      <c r="BB1299" s="2">
        <f t="shared" si="355"/>
        <v>0</v>
      </c>
      <c r="BC1299" s="2">
        <f t="shared" si="356"/>
        <v>0</v>
      </c>
      <c r="BD1299" s="2">
        <f t="shared" si="357"/>
        <v>0</v>
      </c>
      <c r="BF1299" s="5"/>
    </row>
    <row r="1300" spans="7:58" x14ac:dyDescent="0.35">
      <c r="G1300" s="79" t="s">
        <v>3</v>
      </c>
      <c r="H1300" s="82" t="s">
        <v>112</v>
      </c>
      <c r="I1300" s="79" t="s">
        <v>8</v>
      </c>
      <c r="J1300" s="79" t="s">
        <v>140</v>
      </c>
      <c r="K1300" s="79" t="s">
        <v>32</v>
      </c>
      <c r="L1300" s="79" t="s">
        <v>32</v>
      </c>
      <c r="M1300" s="2" t="s">
        <v>3</v>
      </c>
      <c r="N1300" s="2">
        <v>9</v>
      </c>
      <c r="O1300" s="6">
        <f t="shared" ref="O1300:O1453" si="370">SUM(U1300:W1300)</f>
        <v>94</v>
      </c>
      <c r="P1300" s="2">
        <v>16</v>
      </c>
      <c r="Q1300" s="2">
        <v>11</v>
      </c>
      <c r="R1300" s="2">
        <v>34</v>
      </c>
      <c r="S1300" s="2">
        <v>17</v>
      </c>
      <c r="T1300" s="2">
        <v>16</v>
      </c>
      <c r="U1300" s="2">
        <f t="shared" si="359"/>
        <v>27</v>
      </c>
      <c r="V1300" s="2">
        <f t="shared" si="360"/>
        <v>34</v>
      </c>
      <c r="W1300" s="2">
        <f t="shared" si="361"/>
        <v>33</v>
      </c>
      <c r="Y1300" s="5"/>
      <c r="Z1300" s="6">
        <f t="shared" ref="Z1300:Z1453" si="371">SUM(AF1300:AH1300)</f>
        <v>22</v>
      </c>
      <c r="AA1300" s="2">
        <v>1</v>
      </c>
      <c r="AB1300" s="2">
        <v>1</v>
      </c>
      <c r="AC1300" s="2">
        <v>7</v>
      </c>
      <c r="AD1300" s="2">
        <v>7</v>
      </c>
      <c r="AE1300" s="2">
        <v>6</v>
      </c>
      <c r="AF1300" s="2">
        <f t="shared" si="363"/>
        <v>2</v>
      </c>
      <c r="AG1300" s="2">
        <f t="shared" si="364"/>
        <v>7</v>
      </c>
      <c r="AH1300" s="2">
        <f t="shared" si="365"/>
        <v>13</v>
      </c>
      <c r="AJ1300" s="5"/>
      <c r="AK1300" s="2">
        <f t="shared" si="369"/>
        <v>28</v>
      </c>
      <c r="AL1300" s="2">
        <v>1</v>
      </c>
      <c r="AM1300" s="2">
        <v>2</v>
      </c>
      <c r="AN1300" s="2">
        <v>8</v>
      </c>
      <c r="AO1300" s="2">
        <v>8</v>
      </c>
      <c r="AP1300" s="2">
        <v>9</v>
      </c>
      <c r="AQ1300" s="2">
        <f t="shared" si="366"/>
        <v>3</v>
      </c>
      <c r="AR1300" s="2">
        <f t="shared" si="367"/>
        <v>8</v>
      </c>
      <c r="AS1300" s="2">
        <f t="shared" si="368"/>
        <v>17</v>
      </c>
      <c r="AV1300" s="6">
        <f t="shared" si="354"/>
        <v>0</v>
      </c>
      <c r="AW1300" s="2">
        <v>0</v>
      </c>
      <c r="AX1300" s="2">
        <v>0</v>
      </c>
      <c r="AY1300" s="2">
        <v>0</v>
      </c>
      <c r="AZ1300" s="2">
        <v>0</v>
      </c>
      <c r="BA1300" s="2">
        <v>0</v>
      </c>
      <c r="BB1300" s="2">
        <f t="shared" si="355"/>
        <v>0</v>
      </c>
      <c r="BC1300" s="2">
        <f t="shared" si="356"/>
        <v>0</v>
      </c>
      <c r="BD1300" s="2">
        <f t="shared" si="357"/>
        <v>0</v>
      </c>
      <c r="BF1300" s="5"/>
    </row>
    <row r="1301" spans="7:58" x14ac:dyDescent="0.35">
      <c r="G1301" s="79" t="s">
        <v>3</v>
      </c>
      <c r="H1301" s="82" t="s">
        <v>112</v>
      </c>
      <c r="I1301" s="79" t="s">
        <v>8</v>
      </c>
      <c r="J1301" s="79" t="s">
        <v>140</v>
      </c>
      <c r="K1301" s="79" t="s">
        <v>32</v>
      </c>
      <c r="L1301" s="79" t="s">
        <v>32</v>
      </c>
      <c r="M1301" s="2" t="s">
        <v>67</v>
      </c>
      <c r="N1301" s="2">
        <v>10</v>
      </c>
      <c r="O1301" s="6">
        <f t="shared" si="370"/>
        <v>94</v>
      </c>
      <c r="P1301" s="2">
        <v>64</v>
      </c>
      <c r="Q1301" s="2">
        <v>21</v>
      </c>
      <c r="R1301" s="2">
        <v>6</v>
      </c>
      <c r="S1301" s="2">
        <v>2</v>
      </c>
      <c r="T1301" s="2">
        <v>1</v>
      </c>
      <c r="U1301" s="2">
        <f t="shared" ref="U1301:U1454" si="372">P1301+Q1301</f>
        <v>85</v>
      </c>
      <c r="V1301" s="2">
        <f t="shared" ref="V1301:V1454" si="373">R1301</f>
        <v>6</v>
      </c>
      <c r="W1301" s="2">
        <f t="shared" ref="W1301:W1454" si="374">S1301+T1301</f>
        <v>3</v>
      </c>
      <c r="Y1301" s="5"/>
      <c r="Z1301" s="6">
        <f t="shared" si="371"/>
        <v>22</v>
      </c>
      <c r="AA1301" s="2">
        <v>17</v>
      </c>
      <c r="AB1301" s="2">
        <v>5</v>
      </c>
      <c r="AC1301" s="2">
        <v>0</v>
      </c>
      <c r="AD1301" s="2">
        <v>0</v>
      </c>
      <c r="AE1301" s="2">
        <v>0</v>
      </c>
      <c r="AF1301" s="2">
        <f t="shared" ref="AF1301:AF1454" si="375">AA1301+AB1301</f>
        <v>22</v>
      </c>
      <c r="AG1301" s="2">
        <f t="shared" ref="AG1301:AG1454" si="376">AC1301</f>
        <v>0</v>
      </c>
      <c r="AH1301" s="2">
        <f t="shared" ref="AH1301:AH1454" si="377">AD1301+AE1301</f>
        <v>0</v>
      </c>
      <c r="AJ1301" s="5"/>
      <c r="AK1301" s="2">
        <f t="shared" si="369"/>
        <v>28</v>
      </c>
      <c r="AL1301" s="2">
        <v>19</v>
      </c>
      <c r="AM1301" s="2">
        <v>3</v>
      </c>
      <c r="AN1301" s="2">
        <v>6</v>
      </c>
      <c r="AO1301" s="2">
        <v>0</v>
      </c>
      <c r="AP1301" s="2">
        <v>0</v>
      </c>
      <c r="AQ1301" s="2">
        <f t="shared" si="366"/>
        <v>22</v>
      </c>
      <c r="AR1301" s="2">
        <f t="shared" si="367"/>
        <v>6</v>
      </c>
      <c r="AS1301" s="2">
        <f t="shared" si="368"/>
        <v>0</v>
      </c>
      <c r="AV1301" s="6">
        <f t="shared" si="354"/>
        <v>0</v>
      </c>
      <c r="AW1301" s="2">
        <v>0</v>
      </c>
      <c r="AX1301" s="2">
        <v>0</v>
      </c>
      <c r="AY1301" s="2">
        <v>0</v>
      </c>
      <c r="AZ1301" s="2">
        <v>0</v>
      </c>
      <c r="BA1301" s="2">
        <v>0</v>
      </c>
      <c r="BB1301" s="2">
        <f t="shared" si="355"/>
        <v>0</v>
      </c>
      <c r="BC1301" s="2">
        <f t="shared" si="356"/>
        <v>0</v>
      </c>
      <c r="BD1301" s="2">
        <f t="shared" si="357"/>
        <v>0</v>
      </c>
      <c r="BF1301" s="5"/>
    </row>
    <row r="1302" spans="7:58" x14ac:dyDescent="0.35">
      <c r="G1302" s="79" t="s">
        <v>3</v>
      </c>
      <c r="H1302" s="82" t="s">
        <v>112</v>
      </c>
      <c r="I1302" s="79" t="s">
        <v>8</v>
      </c>
      <c r="J1302" s="79" t="s">
        <v>140</v>
      </c>
      <c r="K1302" s="79" t="s">
        <v>32</v>
      </c>
      <c r="L1302" s="79" t="s">
        <v>32</v>
      </c>
      <c r="M1302" s="2" t="s">
        <v>67</v>
      </c>
      <c r="N1302" s="2">
        <v>11</v>
      </c>
      <c r="O1302" s="6">
        <f t="shared" si="370"/>
        <v>94</v>
      </c>
      <c r="P1302" s="2">
        <v>52</v>
      </c>
      <c r="Q1302" s="2">
        <v>28</v>
      </c>
      <c r="R1302" s="2">
        <v>11</v>
      </c>
      <c r="S1302" s="2">
        <v>3</v>
      </c>
      <c r="T1302" s="2">
        <v>0</v>
      </c>
      <c r="U1302" s="2">
        <f t="shared" si="372"/>
        <v>80</v>
      </c>
      <c r="V1302" s="2">
        <f t="shared" si="373"/>
        <v>11</v>
      </c>
      <c r="W1302" s="2">
        <f t="shared" si="374"/>
        <v>3</v>
      </c>
      <c r="Y1302" s="5"/>
      <c r="Z1302" s="6">
        <f t="shared" si="371"/>
        <v>22</v>
      </c>
      <c r="AA1302" s="2">
        <v>8</v>
      </c>
      <c r="AB1302" s="2">
        <v>9</v>
      </c>
      <c r="AC1302" s="2">
        <v>4</v>
      </c>
      <c r="AD1302" s="2">
        <v>1</v>
      </c>
      <c r="AE1302" s="2">
        <v>0</v>
      </c>
      <c r="AF1302" s="2">
        <f t="shared" si="375"/>
        <v>17</v>
      </c>
      <c r="AG1302" s="2">
        <f t="shared" si="376"/>
        <v>4</v>
      </c>
      <c r="AH1302" s="2">
        <f t="shared" si="377"/>
        <v>1</v>
      </c>
      <c r="AJ1302" s="5"/>
      <c r="AK1302" s="2">
        <f t="shared" si="369"/>
        <v>28</v>
      </c>
      <c r="AL1302" s="2">
        <v>11</v>
      </c>
      <c r="AM1302" s="2">
        <v>8</v>
      </c>
      <c r="AN1302" s="2">
        <v>6</v>
      </c>
      <c r="AO1302" s="2">
        <v>3</v>
      </c>
      <c r="AP1302" s="2">
        <v>0</v>
      </c>
      <c r="AQ1302" s="2">
        <f t="shared" si="366"/>
        <v>19</v>
      </c>
      <c r="AR1302" s="2">
        <f t="shared" si="367"/>
        <v>6</v>
      </c>
      <c r="AS1302" s="2">
        <f t="shared" si="368"/>
        <v>3</v>
      </c>
      <c r="AV1302" s="6">
        <f t="shared" si="354"/>
        <v>0</v>
      </c>
      <c r="AW1302" s="2">
        <v>0</v>
      </c>
      <c r="AX1302" s="2">
        <v>0</v>
      </c>
      <c r="AY1302" s="2">
        <v>0</v>
      </c>
      <c r="AZ1302" s="2">
        <v>0</v>
      </c>
      <c r="BA1302" s="2">
        <v>0</v>
      </c>
      <c r="BB1302" s="2">
        <f t="shared" si="355"/>
        <v>0</v>
      </c>
      <c r="BC1302" s="2">
        <f t="shared" si="356"/>
        <v>0</v>
      </c>
      <c r="BD1302" s="2">
        <f t="shared" si="357"/>
        <v>0</v>
      </c>
      <c r="BF1302" s="5"/>
    </row>
    <row r="1303" spans="7:58" x14ac:dyDescent="0.35">
      <c r="G1303" s="79" t="s">
        <v>3</v>
      </c>
      <c r="H1303" s="82" t="s">
        <v>112</v>
      </c>
      <c r="I1303" s="79" t="s">
        <v>8</v>
      </c>
      <c r="J1303" s="79" t="s">
        <v>140</v>
      </c>
      <c r="K1303" s="79" t="s">
        <v>32</v>
      </c>
      <c r="L1303" s="79" t="s">
        <v>32</v>
      </c>
      <c r="M1303" s="2" t="s">
        <v>67</v>
      </c>
      <c r="N1303" s="2">
        <v>12</v>
      </c>
      <c r="O1303" s="6">
        <f t="shared" si="370"/>
        <v>94</v>
      </c>
      <c r="P1303" s="2">
        <v>38</v>
      </c>
      <c r="Q1303" s="2">
        <v>36</v>
      </c>
      <c r="R1303" s="2">
        <v>15</v>
      </c>
      <c r="S1303" s="2">
        <v>5</v>
      </c>
      <c r="T1303" s="2">
        <v>0</v>
      </c>
      <c r="U1303" s="2">
        <f t="shared" si="372"/>
        <v>74</v>
      </c>
      <c r="V1303" s="2">
        <f t="shared" si="373"/>
        <v>15</v>
      </c>
      <c r="W1303" s="2">
        <f t="shared" si="374"/>
        <v>5</v>
      </c>
      <c r="Y1303" s="5"/>
      <c r="Z1303" s="6">
        <f t="shared" si="371"/>
        <v>22</v>
      </c>
      <c r="AA1303" s="2">
        <v>3</v>
      </c>
      <c r="AB1303" s="2">
        <v>14</v>
      </c>
      <c r="AC1303" s="2">
        <v>4</v>
      </c>
      <c r="AD1303" s="2">
        <v>1</v>
      </c>
      <c r="AE1303" s="2">
        <v>0</v>
      </c>
      <c r="AF1303" s="2">
        <f t="shared" si="375"/>
        <v>17</v>
      </c>
      <c r="AG1303" s="2">
        <f t="shared" si="376"/>
        <v>4</v>
      </c>
      <c r="AH1303" s="2">
        <f t="shared" si="377"/>
        <v>1</v>
      </c>
      <c r="AJ1303" s="5"/>
      <c r="AK1303" s="2">
        <f t="shared" si="369"/>
        <v>28</v>
      </c>
      <c r="AL1303" s="2">
        <v>7</v>
      </c>
      <c r="AM1303" s="2">
        <v>7</v>
      </c>
      <c r="AN1303" s="2">
        <v>13</v>
      </c>
      <c r="AO1303" s="2">
        <v>1</v>
      </c>
      <c r="AP1303" s="2">
        <v>0</v>
      </c>
      <c r="AQ1303" s="2">
        <f t="shared" si="366"/>
        <v>14</v>
      </c>
      <c r="AR1303" s="2">
        <f t="shared" si="367"/>
        <v>13</v>
      </c>
      <c r="AS1303" s="2">
        <f t="shared" si="368"/>
        <v>1</v>
      </c>
      <c r="AV1303" s="6">
        <f t="shared" si="354"/>
        <v>0</v>
      </c>
      <c r="AW1303" s="2">
        <v>0</v>
      </c>
      <c r="AX1303" s="2">
        <v>0</v>
      </c>
      <c r="AY1303" s="2">
        <v>0</v>
      </c>
      <c r="AZ1303" s="2">
        <v>0</v>
      </c>
      <c r="BA1303" s="2">
        <v>0</v>
      </c>
      <c r="BB1303" s="2">
        <f t="shared" si="355"/>
        <v>0</v>
      </c>
      <c r="BC1303" s="2">
        <f t="shared" si="356"/>
        <v>0</v>
      </c>
      <c r="BD1303" s="2">
        <f t="shared" si="357"/>
        <v>0</v>
      </c>
      <c r="BF1303" s="5"/>
    </row>
    <row r="1304" spans="7:58" x14ac:dyDescent="0.35">
      <c r="G1304" s="79" t="s">
        <v>3</v>
      </c>
      <c r="H1304" s="82" t="s">
        <v>112</v>
      </c>
      <c r="I1304" s="79" t="s">
        <v>8</v>
      </c>
      <c r="J1304" s="79" t="s">
        <v>140</v>
      </c>
      <c r="K1304" s="79" t="s">
        <v>32</v>
      </c>
      <c r="L1304" s="79" t="s">
        <v>32</v>
      </c>
      <c r="M1304" s="2" t="s">
        <v>67</v>
      </c>
      <c r="N1304" s="2">
        <v>13</v>
      </c>
      <c r="O1304" s="6">
        <f t="shared" si="370"/>
        <v>94</v>
      </c>
      <c r="P1304" s="2">
        <v>39</v>
      </c>
      <c r="Q1304" s="2">
        <v>32</v>
      </c>
      <c r="R1304" s="2">
        <v>17</v>
      </c>
      <c r="S1304" s="2">
        <v>4</v>
      </c>
      <c r="T1304" s="2">
        <v>2</v>
      </c>
      <c r="U1304" s="2">
        <f t="shared" si="372"/>
        <v>71</v>
      </c>
      <c r="V1304" s="2">
        <f t="shared" si="373"/>
        <v>17</v>
      </c>
      <c r="W1304" s="2">
        <f t="shared" si="374"/>
        <v>6</v>
      </c>
      <c r="Y1304" s="5"/>
      <c r="Z1304" s="6">
        <f t="shared" si="371"/>
        <v>22</v>
      </c>
      <c r="AA1304" s="2">
        <v>9</v>
      </c>
      <c r="AB1304" s="2">
        <v>9</v>
      </c>
      <c r="AC1304" s="2">
        <v>2</v>
      </c>
      <c r="AD1304" s="2">
        <v>2</v>
      </c>
      <c r="AE1304" s="2">
        <v>0</v>
      </c>
      <c r="AF1304" s="2">
        <f t="shared" si="375"/>
        <v>18</v>
      </c>
      <c r="AG1304" s="2">
        <f t="shared" si="376"/>
        <v>2</v>
      </c>
      <c r="AH1304" s="2">
        <f t="shared" si="377"/>
        <v>2</v>
      </c>
      <c r="AJ1304" s="5"/>
      <c r="AK1304" s="2">
        <f t="shared" si="369"/>
        <v>28</v>
      </c>
      <c r="AL1304" s="2">
        <v>12</v>
      </c>
      <c r="AM1304" s="2">
        <v>8</v>
      </c>
      <c r="AN1304" s="2">
        <v>6</v>
      </c>
      <c r="AO1304" s="2">
        <v>2</v>
      </c>
      <c r="AP1304" s="2">
        <v>0</v>
      </c>
      <c r="AQ1304" s="2">
        <f t="shared" si="366"/>
        <v>20</v>
      </c>
      <c r="AR1304" s="2">
        <f t="shared" si="367"/>
        <v>6</v>
      </c>
      <c r="AS1304" s="2">
        <f t="shared" si="368"/>
        <v>2</v>
      </c>
      <c r="AV1304" s="6">
        <f t="shared" si="354"/>
        <v>0</v>
      </c>
      <c r="AW1304" s="2">
        <v>0</v>
      </c>
      <c r="AX1304" s="2">
        <v>0</v>
      </c>
      <c r="AY1304" s="2">
        <v>0</v>
      </c>
      <c r="AZ1304" s="2">
        <v>0</v>
      </c>
      <c r="BA1304" s="2">
        <v>0</v>
      </c>
      <c r="BB1304" s="2">
        <f t="shared" si="355"/>
        <v>0</v>
      </c>
      <c r="BC1304" s="2">
        <f t="shared" si="356"/>
        <v>0</v>
      </c>
      <c r="BD1304" s="2">
        <f t="shared" si="357"/>
        <v>0</v>
      </c>
      <c r="BF1304" s="5"/>
    </row>
    <row r="1305" spans="7:58" x14ac:dyDescent="0.35">
      <c r="G1305" s="79" t="s">
        <v>3</v>
      </c>
      <c r="H1305" s="82" t="s">
        <v>112</v>
      </c>
      <c r="I1305" s="79" t="s">
        <v>8</v>
      </c>
      <c r="J1305" s="79" t="s">
        <v>140</v>
      </c>
      <c r="K1305" s="79" t="s">
        <v>32</v>
      </c>
      <c r="L1305" s="79" t="s">
        <v>32</v>
      </c>
      <c r="M1305" s="2" t="s">
        <v>67</v>
      </c>
      <c r="N1305" s="2">
        <v>14</v>
      </c>
      <c r="O1305" s="6">
        <f t="shared" si="370"/>
        <v>94</v>
      </c>
      <c r="P1305" s="2">
        <v>29</v>
      </c>
      <c r="Q1305" s="2">
        <v>30</v>
      </c>
      <c r="R1305" s="2">
        <v>20</v>
      </c>
      <c r="S1305" s="2">
        <v>10</v>
      </c>
      <c r="T1305" s="2">
        <v>5</v>
      </c>
      <c r="U1305" s="2">
        <f t="shared" si="372"/>
        <v>59</v>
      </c>
      <c r="V1305" s="2">
        <f t="shared" si="373"/>
        <v>20</v>
      </c>
      <c r="W1305" s="2">
        <f t="shared" si="374"/>
        <v>15</v>
      </c>
      <c r="Y1305" s="5"/>
      <c r="Z1305" s="6">
        <f t="shared" si="371"/>
        <v>22</v>
      </c>
      <c r="AA1305" s="2">
        <v>6</v>
      </c>
      <c r="AB1305" s="2">
        <v>8</v>
      </c>
      <c r="AC1305" s="2">
        <v>4</v>
      </c>
      <c r="AD1305" s="2">
        <v>3</v>
      </c>
      <c r="AE1305" s="2">
        <v>1</v>
      </c>
      <c r="AF1305" s="2">
        <f t="shared" si="375"/>
        <v>14</v>
      </c>
      <c r="AG1305" s="2">
        <f t="shared" si="376"/>
        <v>4</v>
      </c>
      <c r="AH1305" s="2">
        <f t="shared" si="377"/>
        <v>4</v>
      </c>
      <c r="AJ1305" s="5"/>
      <c r="AK1305" s="2">
        <f t="shared" si="369"/>
        <v>28</v>
      </c>
      <c r="AL1305" s="2">
        <v>11</v>
      </c>
      <c r="AM1305" s="2">
        <v>7</v>
      </c>
      <c r="AN1305" s="2">
        <v>2</v>
      </c>
      <c r="AO1305" s="2">
        <v>4</v>
      </c>
      <c r="AP1305" s="2">
        <v>4</v>
      </c>
      <c r="AQ1305" s="2">
        <f t="shared" ref="AQ1305:AQ1458" si="378">AL1305+AM1305</f>
        <v>18</v>
      </c>
      <c r="AR1305" s="2">
        <f t="shared" ref="AR1305:AR1458" si="379">AN1305</f>
        <v>2</v>
      </c>
      <c r="AS1305" s="2">
        <f t="shared" ref="AS1305:AS1458" si="380">AO1305+AP1305</f>
        <v>8</v>
      </c>
      <c r="AV1305" s="6">
        <f t="shared" si="354"/>
        <v>0</v>
      </c>
      <c r="AW1305" s="2">
        <v>0</v>
      </c>
      <c r="AX1305" s="2">
        <v>0</v>
      </c>
      <c r="AY1305" s="2">
        <v>0</v>
      </c>
      <c r="AZ1305" s="2">
        <v>0</v>
      </c>
      <c r="BA1305" s="2">
        <v>0</v>
      </c>
      <c r="BB1305" s="2">
        <f t="shared" si="355"/>
        <v>0</v>
      </c>
      <c r="BC1305" s="2">
        <f t="shared" si="356"/>
        <v>0</v>
      </c>
      <c r="BD1305" s="2">
        <f t="shared" si="357"/>
        <v>0</v>
      </c>
      <c r="BF1305" s="5"/>
    </row>
    <row r="1306" spans="7:58" x14ac:dyDescent="0.35">
      <c r="G1306" s="79" t="s">
        <v>3</v>
      </c>
      <c r="H1306" s="82" t="s">
        <v>112</v>
      </c>
      <c r="I1306" s="79" t="s">
        <v>8</v>
      </c>
      <c r="J1306" s="79" t="s">
        <v>140</v>
      </c>
      <c r="K1306" s="79" t="s">
        <v>32</v>
      </c>
      <c r="L1306" s="79" t="s">
        <v>32</v>
      </c>
      <c r="M1306" s="2" t="s">
        <v>67</v>
      </c>
      <c r="N1306" s="2">
        <v>15</v>
      </c>
      <c r="O1306" s="6">
        <f t="shared" si="370"/>
        <v>94</v>
      </c>
      <c r="P1306" s="2">
        <v>27</v>
      </c>
      <c r="Q1306" s="2">
        <v>25</v>
      </c>
      <c r="R1306" s="2">
        <v>25</v>
      </c>
      <c r="S1306" s="2">
        <v>9</v>
      </c>
      <c r="T1306" s="2">
        <v>8</v>
      </c>
      <c r="U1306" s="2">
        <f t="shared" si="372"/>
        <v>52</v>
      </c>
      <c r="V1306" s="2">
        <f t="shared" si="373"/>
        <v>25</v>
      </c>
      <c r="W1306" s="2">
        <f t="shared" si="374"/>
        <v>17</v>
      </c>
      <c r="Y1306" s="5"/>
      <c r="Z1306" s="6">
        <f t="shared" si="371"/>
        <v>22</v>
      </c>
      <c r="AA1306" s="2">
        <v>3</v>
      </c>
      <c r="AB1306" s="2">
        <v>10</v>
      </c>
      <c r="AC1306" s="2">
        <v>5</v>
      </c>
      <c r="AD1306" s="2">
        <v>2</v>
      </c>
      <c r="AE1306" s="2">
        <v>2</v>
      </c>
      <c r="AF1306" s="2">
        <f t="shared" si="375"/>
        <v>13</v>
      </c>
      <c r="AG1306" s="2">
        <f t="shared" si="376"/>
        <v>5</v>
      </c>
      <c r="AH1306" s="2">
        <f t="shared" si="377"/>
        <v>4</v>
      </c>
      <c r="AJ1306" s="5"/>
      <c r="AK1306" s="2">
        <f t="shared" si="369"/>
        <v>28</v>
      </c>
      <c r="AL1306" s="2">
        <v>6</v>
      </c>
      <c r="AM1306" s="2">
        <v>5</v>
      </c>
      <c r="AN1306" s="2">
        <v>6</v>
      </c>
      <c r="AO1306" s="2">
        <v>7</v>
      </c>
      <c r="AP1306" s="2">
        <v>4</v>
      </c>
      <c r="AQ1306" s="2">
        <f t="shared" si="378"/>
        <v>11</v>
      </c>
      <c r="AR1306" s="2">
        <f t="shared" si="379"/>
        <v>6</v>
      </c>
      <c r="AS1306" s="2">
        <f t="shared" si="380"/>
        <v>11</v>
      </c>
      <c r="AV1306" s="6">
        <f t="shared" si="354"/>
        <v>0</v>
      </c>
      <c r="AW1306" s="2">
        <v>0</v>
      </c>
      <c r="AX1306" s="2">
        <v>0</v>
      </c>
      <c r="AY1306" s="2">
        <v>0</v>
      </c>
      <c r="AZ1306" s="2">
        <v>0</v>
      </c>
      <c r="BA1306" s="2">
        <v>0</v>
      </c>
      <c r="BB1306" s="2">
        <f t="shared" si="355"/>
        <v>0</v>
      </c>
      <c r="BC1306" s="2">
        <f t="shared" si="356"/>
        <v>0</v>
      </c>
      <c r="BD1306" s="2">
        <f t="shared" si="357"/>
        <v>0</v>
      </c>
      <c r="BF1306" s="5"/>
    </row>
    <row r="1307" spans="7:58" x14ac:dyDescent="0.35">
      <c r="G1307" s="79" t="s">
        <v>3</v>
      </c>
      <c r="H1307" s="82" t="s">
        <v>112</v>
      </c>
      <c r="I1307" s="79" t="s">
        <v>8</v>
      </c>
      <c r="J1307" s="79" t="s">
        <v>140</v>
      </c>
      <c r="K1307" s="79" t="s">
        <v>32</v>
      </c>
      <c r="L1307" s="79" t="s">
        <v>32</v>
      </c>
      <c r="M1307" s="2" t="s">
        <v>67</v>
      </c>
      <c r="N1307" s="2">
        <v>16</v>
      </c>
      <c r="O1307" s="6">
        <f t="shared" si="370"/>
        <v>94</v>
      </c>
      <c r="P1307" s="2">
        <v>26</v>
      </c>
      <c r="Q1307" s="2">
        <v>34</v>
      </c>
      <c r="R1307" s="2">
        <v>23</v>
      </c>
      <c r="S1307" s="2">
        <v>7</v>
      </c>
      <c r="T1307" s="2">
        <v>4</v>
      </c>
      <c r="U1307" s="2">
        <f t="shared" si="372"/>
        <v>60</v>
      </c>
      <c r="V1307" s="2">
        <f t="shared" si="373"/>
        <v>23</v>
      </c>
      <c r="W1307" s="2">
        <f t="shared" si="374"/>
        <v>11</v>
      </c>
      <c r="Y1307" s="5"/>
      <c r="Z1307" s="6">
        <f t="shared" si="371"/>
        <v>22</v>
      </c>
      <c r="AA1307" s="2">
        <v>4</v>
      </c>
      <c r="AB1307" s="2">
        <v>9</v>
      </c>
      <c r="AC1307" s="2">
        <v>3</v>
      </c>
      <c r="AD1307" s="2">
        <v>4</v>
      </c>
      <c r="AE1307" s="2">
        <v>2</v>
      </c>
      <c r="AF1307" s="2">
        <f t="shared" si="375"/>
        <v>13</v>
      </c>
      <c r="AG1307" s="2">
        <f t="shared" si="376"/>
        <v>3</v>
      </c>
      <c r="AH1307" s="2">
        <f t="shared" si="377"/>
        <v>6</v>
      </c>
      <c r="AJ1307" s="5"/>
      <c r="AK1307" s="2">
        <f t="shared" si="369"/>
        <v>28</v>
      </c>
      <c r="AL1307" s="2">
        <v>8</v>
      </c>
      <c r="AM1307" s="2">
        <v>8</v>
      </c>
      <c r="AN1307" s="2">
        <v>7</v>
      </c>
      <c r="AO1307" s="2">
        <v>3</v>
      </c>
      <c r="AP1307" s="2">
        <v>2</v>
      </c>
      <c r="AQ1307" s="2">
        <f t="shared" si="378"/>
        <v>16</v>
      </c>
      <c r="AR1307" s="2">
        <f t="shared" si="379"/>
        <v>7</v>
      </c>
      <c r="AS1307" s="2">
        <f t="shared" si="380"/>
        <v>5</v>
      </c>
      <c r="AV1307" s="6">
        <f t="shared" si="354"/>
        <v>0</v>
      </c>
      <c r="AW1307" s="2">
        <v>0</v>
      </c>
      <c r="AX1307" s="2">
        <v>0</v>
      </c>
      <c r="AY1307" s="2">
        <v>0</v>
      </c>
      <c r="AZ1307" s="2">
        <v>0</v>
      </c>
      <c r="BA1307" s="2">
        <v>0</v>
      </c>
      <c r="BB1307" s="2">
        <f t="shared" si="355"/>
        <v>0</v>
      </c>
      <c r="BC1307" s="2">
        <f t="shared" si="356"/>
        <v>0</v>
      </c>
      <c r="BD1307" s="2">
        <f t="shared" si="357"/>
        <v>0</v>
      </c>
      <c r="BF1307" s="5"/>
    </row>
    <row r="1308" spans="7:58" x14ac:dyDescent="0.35">
      <c r="G1308" s="79" t="s">
        <v>3</v>
      </c>
      <c r="H1308" s="82" t="s">
        <v>112</v>
      </c>
      <c r="I1308" s="79" t="s">
        <v>8</v>
      </c>
      <c r="J1308" s="79" t="s">
        <v>140</v>
      </c>
      <c r="K1308" s="79" t="s">
        <v>32</v>
      </c>
      <c r="L1308" s="79" t="s">
        <v>32</v>
      </c>
      <c r="M1308" s="2" t="s">
        <v>67</v>
      </c>
      <c r="N1308" s="2">
        <v>17</v>
      </c>
      <c r="O1308" s="6">
        <f t="shared" si="370"/>
        <v>94</v>
      </c>
      <c r="P1308" s="2">
        <v>30</v>
      </c>
      <c r="Q1308" s="2">
        <v>40</v>
      </c>
      <c r="R1308" s="2">
        <v>13</v>
      </c>
      <c r="S1308" s="2">
        <v>8</v>
      </c>
      <c r="T1308" s="2">
        <v>3</v>
      </c>
      <c r="U1308" s="2">
        <f t="shared" si="372"/>
        <v>70</v>
      </c>
      <c r="V1308" s="2">
        <f t="shared" si="373"/>
        <v>13</v>
      </c>
      <c r="W1308" s="2">
        <f t="shared" si="374"/>
        <v>11</v>
      </c>
      <c r="Y1308" s="5"/>
      <c r="Z1308" s="6">
        <f t="shared" si="371"/>
        <v>22</v>
      </c>
      <c r="AA1308" s="2">
        <v>4</v>
      </c>
      <c r="AB1308" s="2">
        <v>11</v>
      </c>
      <c r="AC1308" s="2">
        <v>5</v>
      </c>
      <c r="AD1308" s="2">
        <v>2</v>
      </c>
      <c r="AE1308" s="2">
        <v>0</v>
      </c>
      <c r="AF1308" s="2">
        <f t="shared" si="375"/>
        <v>15</v>
      </c>
      <c r="AG1308" s="2">
        <f t="shared" si="376"/>
        <v>5</v>
      </c>
      <c r="AH1308" s="2">
        <f t="shared" si="377"/>
        <v>2</v>
      </c>
      <c r="AJ1308" s="5"/>
      <c r="AK1308" s="2">
        <f t="shared" si="369"/>
        <v>28</v>
      </c>
      <c r="AL1308" s="2">
        <v>5</v>
      </c>
      <c r="AM1308" s="2">
        <v>9</v>
      </c>
      <c r="AN1308" s="2">
        <v>6</v>
      </c>
      <c r="AO1308" s="2">
        <v>8</v>
      </c>
      <c r="AP1308" s="2">
        <v>0</v>
      </c>
      <c r="AQ1308" s="2">
        <f t="shared" si="378"/>
        <v>14</v>
      </c>
      <c r="AR1308" s="2">
        <f t="shared" si="379"/>
        <v>6</v>
      </c>
      <c r="AS1308" s="2">
        <f t="shared" si="380"/>
        <v>8</v>
      </c>
      <c r="AV1308" s="6">
        <f t="shared" si="354"/>
        <v>0</v>
      </c>
      <c r="AW1308" s="2">
        <v>0</v>
      </c>
      <c r="AX1308" s="2">
        <v>0</v>
      </c>
      <c r="AY1308" s="2">
        <v>0</v>
      </c>
      <c r="AZ1308" s="2">
        <v>0</v>
      </c>
      <c r="BA1308" s="2">
        <v>0</v>
      </c>
      <c r="BB1308" s="2">
        <f t="shared" si="355"/>
        <v>0</v>
      </c>
      <c r="BC1308" s="2">
        <f t="shared" si="356"/>
        <v>0</v>
      </c>
      <c r="BD1308" s="2">
        <f t="shared" si="357"/>
        <v>0</v>
      </c>
      <c r="BF1308" s="5"/>
    </row>
    <row r="1309" spans="7:58" x14ac:dyDescent="0.35">
      <c r="G1309" s="79" t="s">
        <v>3</v>
      </c>
      <c r="H1309" s="82" t="s">
        <v>112</v>
      </c>
      <c r="I1309" s="79" t="s">
        <v>8</v>
      </c>
      <c r="J1309" s="79" t="s">
        <v>140</v>
      </c>
      <c r="K1309" s="79" t="s">
        <v>32</v>
      </c>
      <c r="L1309" s="79" t="s">
        <v>32</v>
      </c>
      <c r="M1309" s="2" t="s">
        <v>67</v>
      </c>
      <c r="N1309" s="2">
        <v>18</v>
      </c>
      <c r="O1309" s="6">
        <f t="shared" si="370"/>
        <v>94</v>
      </c>
      <c r="P1309" s="2">
        <v>55</v>
      </c>
      <c r="Q1309" s="2">
        <v>20</v>
      </c>
      <c r="R1309" s="2">
        <v>12</v>
      </c>
      <c r="S1309" s="2">
        <v>3</v>
      </c>
      <c r="T1309" s="2">
        <v>4</v>
      </c>
      <c r="U1309" s="2">
        <f t="shared" si="372"/>
        <v>75</v>
      </c>
      <c r="V1309" s="2">
        <f t="shared" si="373"/>
        <v>12</v>
      </c>
      <c r="W1309" s="2">
        <f t="shared" si="374"/>
        <v>7</v>
      </c>
      <c r="Y1309" s="5"/>
      <c r="Z1309" s="6">
        <f t="shared" si="371"/>
        <v>22</v>
      </c>
      <c r="AA1309" s="2">
        <v>15</v>
      </c>
      <c r="AB1309" s="2">
        <v>4</v>
      </c>
      <c r="AC1309" s="2">
        <v>1</v>
      </c>
      <c r="AD1309" s="2">
        <v>1</v>
      </c>
      <c r="AE1309" s="2">
        <v>1</v>
      </c>
      <c r="AF1309" s="2">
        <f t="shared" si="375"/>
        <v>19</v>
      </c>
      <c r="AG1309" s="2">
        <f t="shared" si="376"/>
        <v>1</v>
      </c>
      <c r="AH1309" s="2">
        <f t="shared" si="377"/>
        <v>2</v>
      </c>
      <c r="AJ1309" s="5"/>
      <c r="AK1309" s="2">
        <f t="shared" si="369"/>
        <v>28</v>
      </c>
      <c r="AL1309" s="2">
        <v>9</v>
      </c>
      <c r="AM1309" s="2">
        <v>5</v>
      </c>
      <c r="AN1309" s="2">
        <v>5</v>
      </c>
      <c r="AO1309" s="2">
        <v>4</v>
      </c>
      <c r="AP1309" s="2">
        <v>5</v>
      </c>
      <c r="AQ1309" s="2">
        <f t="shared" si="378"/>
        <v>14</v>
      </c>
      <c r="AR1309" s="2">
        <f t="shared" si="379"/>
        <v>5</v>
      </c>
      <c r="AS1309" s="2">
        <f t="shared" si="380"/>
        <v>9</v>
      </c>
      <c r="AV1309" s="6">
        <f t="shared" si="354"/>
        <v>0</v>
      </c>
      <c r="AW1309" s="2">
        <v>0</v>
      </c>
      <c r="AX1309" s="2">
        <v>0</v>
      </c>
      <c r="AY1309" s="2">
        <v>0</v>
      </c>
      <c r="AZ1309" s="2">
        <v>0</v>
      </c>
      <c r="BA1309" s="2">
        <v>0</v>
      </c>
      <c r="BB1309" s="2">
        <f t="shared" si="355"/>
        <v>0</v>
      </c>
      <c r="BC1309" s="2">
        <f t="shared" si="356"/>
        <v>0</v>
      </c>
      <c r="BD1309" s="2">
        <f t="shared" si="357"/>
        <v>0</v>
      </c>
      <c r="BF1309" s="5"/>
    </row>
    <row r="1310" spans="7:58" x14ac:dyDescent="0.35">
      <c r="G1310" s="79" t="s">
        <v>3</v>
      </c>
      <c r="H1310" s="82" t="s">
        <v>112</v>
      </c>
      <c r="I1310" s="79" t="s">
        <v>8</v>
      </c>
      <c r="J1310" s="79" t="s">
        <v>140</v>
      </c>
      <c r="K1310" s="79" t="s">
        <v>32</v>
      </c>
      <c r="L1310" s="79" t="s">
        <v>32</v>
      </c>
      <c r="M1310" s="2" t="s">
        <v>76</v>
      </c>
      <c r="N1310" s="2">
        <v>19</v>
      </c>
      <c r="O1310" s="6">
        <f t="shared" si="370"/>
        <v>94</v>
      </c>
      <c r="P1310" s="2">
        <v>32</v>
      </c>
      <c r="Q1310" s="2">
        <v>35</v>
      </c>
      <c r="R1310" s="2">
        <v>18</v>
      </c>
      <c r="S1310" s="2">
        <v>6</v>
      </c>
      <c r="T1310" s="2">
        <v>3</v>
      </c>
      <c r="U1310" s="2">
        <f t="shared" si="372"/>
        <v>67</v>
      </c>
      <c r="V1310" s="2">
        <f t="shared" si="373"/>
        <v>18</v>
      </c>
      <c r="W1310" s="2">
        <f t="shared" si="374"/>
        <v>9</v>
      </c>
      <c r="Y1310" s="5"/>
      <c r="Z1310" s="6">
        <f t="shared" si="371"/>
        <v>22</v>
      </c>
      <c r="AA1310" s="2">
        <v>9</v>
      </c>
      <c r="AB1310" s="2">
        <v>6</v>
      </c>
      <c r="AC1310" s="2">
        <v>6</v>
      </c>
      <c r="AD1310" s="2">
        <v>0</v>
      </c>
      <c r="AE1310" s="2">
        <v>1</v>
      </c>
      <c r="AF1310" s="2">
        <f t="shared" si="375"/>
        <v>15</v>
      </c>
      <c r="AG1310" s="2">
        <f t="shared" si="376"/>
        <v>6</v>
      </c>
      <c r="AH1310" s="2">
        <f t="shared" si="377"/>
        <v>1</v>
      </c>
      <c r="AJ1310" s="5"/>
      <c r="AK1310" s="2">
        <f t="shared" si="369"/>
        <v>28</v>
      </c>
      <c r="AL1310" s="2">
        <v>11</v>
      </c>
      <c r="AM1310" s="2">
        <v>7</v>
      </c>
      <c r="AN1310" s="2">
        <v>6</v>
      </c>
      <c r="AO1310" s="2">
        <v>3</v>
      </c>
      <c r="AP1310" s="2">
        <v>1</v>
      </c>
      <c r="AQ1310" s="2">
        <f t="shared" si="378"/>
        <v>18</v>
      </c>
      <c r="AR1310" s="2">
        <f t="shared" si="379"/>
        <v>6</v>
      </c>
      <c r="AS1310" s="2">
        <f t="shared" si="380"/>
        <v>4</v>
      </c>
      <c r="AV1310" s="6">
        <f t="shared" si="354"/>
        <v>0</v>
      </c>
      <c r="AW1310" s="2">
        <v>0</v>
      </c>
      <c r="AX1310" s="2">
        <v>0</v>
      </c>
      <c r="AY1310" s="2">
        <v>0</v>
      </c>
      <c r="AZ1310" s="2">
        <v>0</v>
      </c>
      <c r="BA1310" s="2">
        <v>0</v>
      </c>
      <c r="BB1310" s="2">
        <f t="shared" si="355"/>
        <v>0</v>
      </c>
      <c r="BC1310" s="2">
        <f t="shared" si="356"/>
        <v>0</v>
      </c>
      <c r="BD1310" s="2">
        <f t="shared" si="357"/>
        <v>0</v>
      </c>
      <c r="BF1310" s="5"/>
    </row>
    <row r="1311" spans="7:58" x14ac:dyDescent="0.35">
      <c r="G1311" s="79" t="s">
        <v>3</v>
      </c>
      <c r="H1311" s="82" t="s">
        <v>112</v>
      </c>
      <c r="I1311" s="79" t="s">
        <v>8</v>
      </c>
      <c r="J1311" s="79" t="s">
        <v>140</v>
      </c>
      <c r="K1311" s="79" t="s">
        <v>32</v>
      </c>
      <c r="L1311" s="79" t="s">
        <v>32</v>
      </c>
      <c r="M1311" s="2" t="s">
        <v>76</v>
      </c>
      <c r="N1311" s="2">
        <v>20</v>
      </c>
      <c r="O1311" s="6">
        <f t="shared" si="370"/>
        <v>94</v>
      </c>
      <c r="P1311" s="2">
        <v>28</v>
      </c>
      <c r="Q1311" s="2">
        <v>28</v>
      </c>
      <c r="R1311" s="2">
        <v>19</v>
      </c>
      <c r="S1311" s="2">
        <v>9</v>
      </c>
      <c r="T1311" s="2">
        <v>10</v>
      </c>
      <c r="U1311" s="2">
        <f t="shared" si="372"/>
        <v>56</v>
      </c>
      <c r="V1311" s="2">
        <f t="shared" si="373"/>
        <v>19</v>
      </c>
      <c r="W1311" s="2">
        <f t="shared" si="374"/>
        <v>19</v>
      </c>
      <c r="Y1311" s="5"/>
      <c r="Z1311" s="6">
        <f t="shared" si="371"/>
        <v>22</v>
      </c>
      <c r="AA1311" s="2">
        <v>8</v>
      </c>
      <c r="AB1311" s="2">
        <v>6</v>
      </c>
      <c r="AC1311" s="2">
        <v>6</v>
      </c>
      <c r="AD1311" s="2">
        <v>0</v>
      </c>
      <c r="AE1311" s="2">
        <v>2</v>
      </c>
      <c r="AF1311" s="2">
        <f t="shared" si="375"/>
        <v>14</v>
      </c>
      <c r="AG1311" s="2">
        <f t="shared" si="376"/>
        <v>6</v>
      </c>
      <c r="AH1311" s="2">
        <f t="shared" si="377"/>
        <v>2</v>
      </c>
      <c r="AJ1311" s="5"/>
      <c r="AK1311" s="2">
        <f t="shared" si="369"/>
        <v>28</v>
      </c>
      <c r="AL1311" s="2">
        <v>8</v>
      </c>
      <c r="AM1311" s="2">
        <v>8</v>
      </c>
      <c r="AN1311" s="2">
        <v>3</v>
      </c>
      <c r="AO1311" s="2">
        <v>7</v>
      </c>
      <c r="AP1311" s="2">
        <v>2</v>
      </c>
      <c r="AQ1311" s="2">
        <f t="shared" si="378"/>
        <v>16</v>
      </c>
      <c r="AR1311" s="2">
        <f t="shared" si="379"/>
        <v>3</v>
      </c>
      <c r="AS1311" s="2">
        <f t="shared" si="380"/>
        <v>9</v>
      </c>
      <c r="AV1311" s="6">
        <f t="shared" si="354"/>
        <v>0</v>
      </c>
      <c r="AW1311" s="2">
        <v>0</v>
      </c>
      <c r="AX1311" s="2">
        <v>0</v>
      </c>
      <c r="AY1311" s="2">
        <v>0</v>
      </c>
      <c r="AZ1311" s="2">
        <v>0</v>
      </c>
      <c r="BA1311" s="2">
        <v>0</v>
      </c>
      <c r="BB1311" s="2">
        <f t="shared" si="355"/>
        <v>0</v>
      </c>
      <c r="BC1311" s="2">
        <f t="shared" si="356"/>
        <v>0</v>
      </c>
      <c r="BD1311" s="2">
        <f t="shared" si="357"/>
        <v>0</v>
      </c>
      <c r="BF1311" s="5"/>
    </row>
    <row r="1312" spans="7:58" x14ac:dyDescent="0.35">
      <c r="G1312" s="79" t="s">
        <v>3</v>
      </c>
      <c r="H1312" s="82" t="s">
        <v>112</v>
      </c>
      <c r="I1312" s="79" t="s">
        <v>8</v>
      </c>
      <c r="J1312" s="79" t="s">
        <v>140</v>
      </c>
      <c r="K1312" s="79" t="s">
        <v>32</v>
      </c>
      <c r="L1312" s="79" t="s">
        <v>32</v>
      </c>
      <c r="M1312" s="2" t="s">
        <v>76</v>
      </c>
      <c r="N1312" s="2">
        <v>21</v>
      </c>
      <c r="O1312" s="6">
        <f t="shared" si="370"/>
        <v>94</v>
      </c>
      <c r="P1312" s="2">
        <v>32</v>
      </c>
      <c r="Q1312" s="2">
        <v>34</v>
      </c>
      <c r="R1312" s="2">
        <v>16</v>
      </c>
      <c r="S1312" s="2">
        <v>9</v>
      </c>
      <c r="T1312" s="2">
        <v>3</v>
      </c>
      <c r="U1312" s="2">
        <f t="shared" si="372"/>
        <v>66</v>
      </c>
      <c r="V1312" s="2">
        <f t="shared" si="373"/>
        <v>16</v>
      </c>
      <c r="W1312" s="2">
        <f t="shared" si="374"/>
        <v>12</v>
      </c>
      <c r="Y1312" s="5"/>
      <c r="Z1312" s="6">
        <f t="shared" si="371"/>
        <v>22</v>
      </c>
      <c r="AA1312" s="2">
        <v>8</v>
      </c>
      <c r="AB1312" s="2">
        <v>7</v>
      </c>
      <c r="AC1312" s="2">
        <v>5</v>
      </c>
      <c r="AD1312" s="2">
        <v>1</v>
      </c>
      <c r="AE1312" s="2">
        <v>1</v>
      </c>
      <c r="AF1312" s="2">
        <f t="shared" si="375"/>
        <v>15</v>
      </c>
      <c r="AG1312" s="2">
        <f t="shared" si="376"/>
        <v>5</v>
      </c>
      <c r="AH1312" s="2">
        <f t="shared" si="377"/>
        <v>2</v>
      </c>
      <c r="AJ1312" s="5"/>
      <c r="AK1312" s="2">
        <f t="shared" si="369"/>
        <v>28</v>
      </c>
      <c r="AL1312" s="2">
        <v>6</v>
      </c>
      <c r="AM1312" s="2">
        <v>10</v>
      </c>
      <c r="AN1312" s="2">
        <v>6</v>
      </c>
      <c r="AO1312" s="2">
        <v>4</v>
      </c>
      <c r="AP1312" s="2">
        <v>2</v>
      </c>
      <c r="AQ1312" s="2">
        <f t="shared" si="378"/>
        <v>16</v>
      </c>
      <c r="AR1312" s="2">
        <f t="shared" si="379"/>
        <v>6</v>
      </c>
      <c r="AS1312" s="2">
        <f t="shared" si="380"/>
        <v>6</v>
      </c>
      <c r="AV1312" s="6">
        <f t="shared" ref="AV1312:AV1375" si="381">SUM(BB1312:BD1312)</f>
        <v>0</v>
      </c>
      <c r="AW1312" s="2">
        <v>0</v>
      </c>
      <c r="AX1312" s="2">
        <v>0</v>
      </c>
      <c r="AY1312" s="2">
        <v>0</v>
      </c>
      <c r="AZ1312" s="2">
        <v>0</v>
      </c>
      <c r="BA1312" s="2">
        <v>0</v>
      </c>
      <c r="BB1312" s="2">
        <f t="shared" ref="BB1312:BB1375" si="382">AW1312+AX1312</f>
        <v>0</v>
      </c>
      <c r="BC1312" s="2">
        <f t="shared" ref="BC1312:BC1375" si="383">AY1312</f>
        <v>0</v>
      </c>
      <c r="BD1312" s="2">
        <f t="shared" ref="BD1312:BD1375" si="384">AZ1312+BA1312</f>
        <v>0</v>
      </c>
      <c r="BF1312" s="5"/>
    </row>
    <row r="1313" spans="7:58" x14ac:dyDescent="0.35">
      <c r="G1313" s="79" t="s">
        <v>3</v>
      </c>
      <c r="H1313" s="82" t="s">
        <v>112</v>
      </c>
      <c r="I1313" s="79" t="s">
        <v>8</v>
      </c>
      <c r="J1313" s="79" t="s">
        <v>140</v>
      </c>
      <c r="K1313" s="79" t="s">
        <v>32</v>
      </c>
      <c r="L1313" s="79" t="s">
        <v>32</v>
      </c>
      <c r="M1313" s="2" t="s">
        <v>76</v>
      </c>
      <c r="N1313" s="2">
        <v>22</v>
      </c>
      <c r="O1313" s="6">
        <f t="shared" si="370"/>
        <v>94</v>
      </c>
      <c r="P1313" s="2">
        <v>65</v>
      </c>
      <c r="Q1313" s="2">
        <v>16</v>
      </c>
      <c r="R1313" s="2">
        <v>11</v>
      </c>
      <c r="S1313" s="2">
        <v>0</v>
      </c>
      <c r="T1313" s="2">
        <v>2</v>
      </c>
      <c r="U1313" s="2">
        <f t="shared" si="372"/>
        <v>81</v>
      </c>
      <c r="V1313" s="2">
        <f t="shared" si="373"/>
        <v>11</v>
      </c>
      <c r="W1313" s="2">
        <f t="shared" si="374"/>
        <v>2</v>
      </c>
      <c r="Y1313" s="5"/>
      <c r="Z1313" s="6">
        <f t="shared" si="371"/>
        <v>22</v>
      </c>
      <c r="AA1313" s="2">
        <v>16</v>
      </c>
      <c r="AB1313" s="2">
        <v>2</v>
      </c>
      <c r="AC1313" s="2">
        <v>3</v>
      </c>
      <c r="AD1313" s="2">
        <v>0</v>
      </c>
      <c r="AE1313" s="2">
        <v>1</v>
      </c>
      <c r="AF1313" s="2">
        <f t="shared" si="375"/>
        <v>18</v>
      </c>
      <c r="AG1313" s="2">
        <f t="shared" si="376"/>
        <v>3</v>
      </c>
      <c r="AH1313" s="2">
        <f t="shared" si="377"/>
        <v>1</v>
      </c>
      <c r="AJ1313" s="5"/>
      <c r="AK1313" s="2">
        <f t="shared" si="369"/>
        <v>28</v>
      </c>
      <c r="AL1313" s="2">
        <v>16</v>
      </c>
      <c r="AM1313" s="2">
        <v>8</v>
      </c>
      <c r="AN1313" s="2">
        <v>2</v>
      </c>
      <c r="AO1313" s="2">
        <v>2</v>
      </c>
      <c r="AP1313" s="2">
        <v>0</v>
      </c>
      <c r="AQ1313" s="2">
        <f t="shared" si="378"/>
        <v>24</v>
      </c>
      <c r="AR1313" s="2">
        <f t="shared" si="379"/>
        <v>2</v>
      </c>
      <c r="AS1313" s="2">
        <f t="shared" si="380"/>
        <v>2</v>
      </c>
      <c r="AV1313" s="6">
        <f t="shared" si="381"/>
        <v>0</v>
      </c>
      <c r="AW1313" s="2">
        <v>0</v>
      </c>
      <c r="AX1313" s="2">
        <v>0</v>
      </c>
      <c r="AY1313" s="2">
        <v>0</v>
      </c>
      <c r="AZ1313" s="2">
        <v>0</v>
      </c>
      <c r="BA1313" s="2">
        <v>0</v>
      </c>
      <c r="BB1313" s="2">
        <f t="shared" si="382"/>
        <v>0</v>
      </c>
      <c r="BC1313" s="2">
        <f t="shared" si="383"/>
        <v>0</v>
      </c>
      <c r="BD1313" s="2">
        <f t="shared" si="384"/>
        <v>0</v>
      </c>
      <c r="BF1313" s="5"/>
    </row>
    <row r="1314" spans="7:58" x14ac:dyDescent="0.35">
      <c r="G1314" s="79" t="s">
        <v>3</v>
      </c>
      <c r="H1314" s="82" t="s">
        <v>112</v>
      </c>
      <c r="I1314" s="79" t="s">
        <v>8</v>
      </c>
      <c r="J1314" s="79" t="s">
        <v>140</v>
      </c>
      <c r="K1314" s="79" t="s">
        <v>32</v>
      </c>
      <c r="L1314" s="79" t="s">
        <v>32</v>
      </c>
      <c r="M1314" s="2" t="s">
        <v>76</v>
      </c>
      <c r="N1314" s="2">
        <v>23</v>
      </c>
      <c r="O1314" s="6">
        <f t="shared" si="370"/>
        <v>94</v>
      </c>
      <c r="P1314" s="2">
        <v>44</v>
      </c>
      <c r="Q1314" s="2">
        <v>28</v>
      </c>
      <c r="R1314" s="2">
        <v>16</v>
      </c>
      <c r="S1314" s="2">
        <v>2</v>
      </c>
      <c r="T1314" s="2">
        <v>4</v>
      </c>
      <c r="U1314" s="2">
        <f t="shared" si="372"/>
        <v>72</v>
      </c>
      <c r="V1314" s="2">
        <f t="shared" si="373"/>
        <v>16</v>
      </c>
      <c r="W1314" s="2">
        <f t="shared" si="374"/>
        <v>6</v>
      </c>
      <c r="Y1314" s="5"/>
      <c r="Z1314" s="6">
        <f t="shared" si="371"/>
        <v>22</v>
      </c>
      <c r="AA1314" s="2">
        <v>14</v>
      </c>
      <c r="AB1314" s="2">
        <v>5</v>
      </c>
      <c r="AC1314" s="2">
        <v>2</v>
      </c>
      <c r="AD1314" s="2">
        <v>0</v>
      </c>
      <c r="AE1314" s="2">
        <v>1</v>
      </c>
      <c r="AF1314" s="2">
        <f t="shared" si="375"/>
        <v>19</v>
      </c>
      <c r="AG1314" s="2">
        <f t="shared" si="376"/>
        <v>2</v>
      </c>
      <c r="AH1314" s="2">
        <f t="shared" si="377"/>
        <v>1</v>
      </c>
      <c r="AJ1314" s="5"/>
      <c r="AK1314" s="2">
        <f t="shared" si="369"/>
        <v>28</v>
      </c>
      <c r="AL1314" s="2">
        <v>13</v>
      </c>
      <c r="AM1314" s="2">
        <v>4</v>
      </c>
      <c r="AN1314" s="2">
        <v>7</v>
      </c>
      <c r="AO1314" s="2">
        <v>3</v>
      </c>
      <c r="AP1314" s="2">
        <v>1</v>
      </c>
      <c r="AQ1314" s="2">
        <f t="shared" si="378"/>
        <v>17</v>
      </c>
      <c r="AR1314" s="2">
        <f t="shared" si="379"/>
        <v>7</v>
      </c>
      <c r="AS1314" s="2">
        <f t="shared" si="380"/>
        <v>4</v>
      </c>
      <c r="AV1314" s="6">
        <f t="shared" si="381"/>
        <v>0</v>
      </c>
      <c r="AW1314" s="2">
        <v>0</v>
      </c>
      <c r="AX1314" s="2">
        <v>0</v>
      </c>
      <c r="AY1314" s="2">
        <v>0</v>
      </c>
      <c r="AZ1314" s="2">
        <v>0</v>
      </c>
      <c r="BA1314" s="2">
        <v>0</v>
      </c>
      <c r="BB1314" s="2">
        <f t="shared" si="382"/>
        <v>0</v>
      </c>
      <c r="BC1314" s="2">
        <f t="shared" si="383"/>
        <v>0</v>
      </c>
      <c r="BD1314" s="2">
        <f t="shared" si="384"/>
        <v>0</v>
      </c>
      <c r="BF1314" s="5"/>
    </row>
    <row r="1315" spans="7:58" x14ac:dyDescent="0.35">
      <c r="G1315" s="79" t="s">
        <v>3</v>
      </c>
      <c r="H1315" s="82" t="s">
        <v>112</v>
      </c>
      <c r="I1315" s="79" t="s">
        <v>8</v>
      </c>
      <c r="J1315" s="79" t="s">
        <v>140</v>
      </c>
      <c r="K1315" s="79" t="s">
        <v>32</v>
      </c>
      <c r="L1315" s="79" t="s">
        <v>32</v>
      </c>
      <c r="M1315" s="2" t="s">
        <v>76</v>
      </c>
      <c r="N1315" s="2">
        <v>24</v>
      </c>
      <c r="O1315" s="6">
        <f t="shared" si="370"/>
        <v>94</v>
      </c>
      <c r="P1315" s="2">
        <v>36</v>
      </c>
      <c r="Q1315" s="2">
        <v>31</v>
      </c>
      <c r="R1315" s="2">
        <v>21</v>
      </c>
      <c r="S1315" s="2">
        <v>3</v>
      </c>
      <c r="T1315" s="2">
        <v>3</v>
      </c>
      <c r="U1315" s="2">
        <f t="shared" si="372"/>
        <v>67</v>
      </c>
      <c r="V1315" s="2">
        <f t="shared" si="373"/>
        <v>21</v>
      </c>
      <c r="W1315" s="2">
        <f t="shared" si="374"/>
        <v>6</v>
      </c>
      <c r="Y1315" s="5"/>
      <c r="Z1315" s="6">
        <f t="shared" si="371"/>
        <v>22</v>
      </c>
      <c r="AA1315" s="2">
        <v>5</v>
      </c>
      <c r="AB1315" s="2">
        <v>11</v>
      </c>
      <c r="AC1315" s="2">
        <v>3</v>
      </c>
      <c r="AD1315" s="2">
        <v>1</v>
      </c>
      <c r="AE1315" s="2">
        <v>2</v>
      </c>
      <c r="AF1315" s="2">
        <f t="shared" si="375"/>
        <v>16</v>
      </c>
      <c r="AG1315" s="2">
        <f t="shared" si="376"/>
        <v>3</v>
      </c>
      <c r="AH1315" s="2">
        <f t="shared" si="377"/>
        <v>3</v>
      </c>
      <c r="AJ1315" s="5"/>
      <c r="AK1315" s="2">
        <f t="shared" si="369"/>
        <v>28</v>
      </c>
      <c r="AL1315" s="2">
        <v>10</v>
      </c>
      <c r="AM1315" s="2">
        <v>9</v>
      </c>
      <c r="AN1315" s="2">
        <v>3</v>
      </c>
      <c r="AO1315" s="2">
        <v>5</v>
      </c>
      <c r="AP1315" s="2">
        <v>1</v>
      </c>
      <c r="AQ1315" s="2">
        <f t="shared" si="378"/>
        <v>19</v>
      </c>
      <c r="AR1315" s="2">
        <f t="shared" si="379"/>
        <v>3</v>
      </c>
      <c r="AS1315" s="2">
        <f t="shared" si="380"/>
        <v>6</v>
      </c>
      <c r="AV1315" s="6">
        <f t="shared" si="381"/>
        <v>0</v>
      </c>
      <c r="AW1315" s="2">
        <v>0</v>
      </c>
      <c r="AX1315" s="2">
        <v>0</v>
      </c>
      <c r="AY1315" s="2">
        <v>0</v>
      </c>
      <c r="AZ1315" s="2">
        <v>0</v>
      </c>
      <c r="BA1315" s="2">
        <v>0</v>
      </c>
      <c r="BB1315" s="2">
        <f t="shared" si="382"/>
        <v>0</v>
      </c>
      <c r="BC1315" s="2">
        <f t="shared" si="383"/>
        <v>0</v>
      </c>
      <c r="BD1315" s="2">
        <f t="shared" si="384"/>
        <v>0</v>
      </c>
      <c r="BF1315" s="5"/>
    </row>
    <row r="1316" spans="7:58" x14ac:dyDescent="0.35">
      <c r="G1316" s="79" t="s">
        <v>3</v>
      </c>
      <c r="H1316" s="82" t="s">
        <v>112</v>
      </c>
      <c r="I1316" s="79" t="s">
        <v>8</v>
      </c>
      <c r="J1316" s="79" t="s">
        <v>140</v>
      </c>
      <c r="K1316" s="79" t="s">
        <v>32</v>
      </c>
      <c r="L1316" s="79" t="s">
        <v>32</v>
      </c>
      <c r="M1316" s="2" t="s">
        <v>76</v>
      </c>
      <c r="N1316" s="2">
        <v>25</v>
      </c>
      <c r="O1316" s="6">
        <f t="shared" si="370"/>
        <v>94</v>
      </c>
      <c r="P1316" s="2">
        <v>38</v>
      </c>
      <c r="Q1316" s="2">
        <v>28</v>
      </c>
      <c r="R1316" s="2">
        <v>16</v>
      </c>
      <c r="S1316" s="2">
        <v>6</v>
      </c>
      <c r="T1316" s="2">
        <v>6</v>
      </c>
      <c r="U1316" s="2">
        <f t="shared" si="372"/>
        <v>66</v>
      </c>
      <c r="V1316" s="2">
        <f t="shared" si="373"/>
        <v>16</v>
      </c>
      <c r="W1316" s="2">
        <f t="shared" si="374"/>
        <v>12</v>
      </c>
      <c r="Y1316" s="5"/>
      <c r="Z1316" s="6">
        <f t="shared" si="371"/>
        <v>22</v>
      </c>
      <c r="AA1316" s="2">
        <v>7</v>
      </c>
      <c r="AB1316" s="2">
        <v>7</v>
      </c>
      <c r="AC1316" s="2">
        <v>5</v>
      </c>
      <c r="AD1316" s="2">
        <v>2</v>
      </c>
      <c r="AE1316" s="2">
        <v>1</v>
      </c>
      <c r="AF1316" s="2">
        <f t="shared" si="375"/>
        <v>14</v>
      </c>
      <c r="AG1316" s="2">
        <f t="shared" si="376"/>
        <v>5</v>
      </c>
      <c r="AH1316" s="2">
        <f t="shared" si="377"/>
        <v>3</v>
      </c>
      <c r="AJ1316" s="5"/>
      <c r="AK1316" s="2">
        <f t="shared" si="369"/>
        <v>28</v>
      </c>
      <c r="AL1316" s="2">
        <v>11</v>
      </c>
      <c r="AM1316" s="2">
        <v>7</v>
      </c>
      <c r="AN1316" s="2">
        <v>6</v>
      </c>
      <c r="AO1316" s="2">
        <v>2</v>
      </c>
      <c r="AP1316" s="2">
        <v>2</v>
      </c>
      <c r="AQ1316" s="2">
        <f t="shared" si="378"/>
        <v>18</v>
      </c>
      <c r="AR1316" s="2">
        <f t="shared" si="379"/>
        <v>6</v>
      </c>
      <c r="AS1316" s="2">
        <f t="shared" si="380"/>
        <v>4</v>
      </c>
      <c r="AV1316" s="6">
        <f t="shared" si="381"/>
        <v>0</v>
      </c>
      <c r="AW1316" s="2">
        <v>0</v>
      </c>
      <c r="AX1316" s="2">
        <v>0</v>
      </c>
      <c r="AY1316" s="2">
        <v>0</v>
      </c>
      <c r="AZ1316" s="2">
        <v>0</v>
      </c>
      <c r="BA1316" s="2">
        <v>0</v>
      </c>
      <c r="BB1316" s="2">
        <f t="shared" si="382"/>
        <v>0</v>
      </c>
      <c r="BC1316" s="2">
        <f t="shared" si="383"/>
        <v>0</v>
      </c>
      <c r="BD1316" s="2">
        <f t="shared" si="384"/>
        <v>0</v>
      </c>
      <c r="BF1316" s="5"/>
    </row>
    <row r="1317" spans="7:58" x14ac:dyDescent="0.35">
      <c r="G1317" s="79" t="s">
        <v>3</v>
      </c>
      <c r="H1317" s="82" t="s">
        <v>112</v>
      </c>
      <c r="I1317" s="79" t="s">
        <v>8</v>
      </c>
      <c r="J1317" s="79" t="s">
        <v>140</v>
      </c>
      <c r="K1317" s="79" t="s">
        <v>32</v>
      </c>
      <c r="L1317" s="79" t="s">
        <v>32</v>
      </c>
      <c r="M1317" s="2" t="s">
        <v>76</v>
      </c>
      <c r="N1317" s="2">
        <v>26</v>
      </c>
      <c r="O1317" s="6">
        <f t="shared" si="370"/>
        <v>94</v>
      </c>
      <c r="P1317" s="2">
        <v>38</v>
      </c>
      <c r="Q1317" s="2">
        <v>25</v>
      </c>
      <c r="R1317" s="2">
        <v>20</v>
      </c>
      <c r="S1317" s="2">
        <v>8</v>
      </c>
      <c r="T1317" s="2">
        <v>3</v>
      </c>
      <c r="U1317" s="2">
        <f t="shared" si="372"/>
        <v>63</v>
      </c>
      <c r="V1317" s="2">
        <f t="shared" si="373"/>
        <v>20</v>
      </c>
      <c r="W1317" s="2">
        <f t="shared" si="374"/>
        <v>11</v>
      </c>
      <c r="Y1317" s="5"/>
      <c r="Z1317" s="6">
        <f t="shared" si="371"/>
        <v>22</v>
      </c>
      <c r="AA1317" s="2">
        <v>6</v>
      </c>
      <c r="AB1317" s="2">
        <v>7</v>
      </c>
      <c r="AC1317" s="2">
        <v>7</v>
      </c>
      <c r="AD1317" s="2">
        <v>1</v>
      </c>
      <c r="AE1317" s="2">
        <v>1</v>
      </c>
      <c r="AF1317" s="2">
        <f t="shared" si="375"/>
        <v>13</v>
      </c>
      <c r="AG1317" s="2">
        <f t="shared" si="376"/>
        <v>7</v>
      </c>
      <c r="AH1317" s="2">
        <f t="shared" si="377"/>
        <v>2</v>
      </c>
      <c r="AJ1317" s="5"/>
      <c r="AK1317" s="2">
        <f t="shared" si="369"/>
        <v>28</v>
      </c>
      <c r="AL1317" s="2">
        <v>11</v>
      </c>
      <c r="AM1317" s="2">
        <v>6</v>
      </c>
      <c r="AN1317" s="2">
        <v>9</v>
      </c>
      <c r="AO1317" s="2">
        <v>2</v>
      </c>
      <c r="AP1317" s="2">
        <v>0</v>
      </c>
      <c r="AQ1317" s="2">
        <f t="shared" si="378"/>
        <v>17</v>
      </c>
      <c r="AR1317" s="2">
        <f t="shared" si="379"/>
        <v>9</v>
      </c>
      <c r="AS1317" s="2">
        <f t="shared" si="380"/>
        <v>2</v>
      </c>
      <c r="AV1317" s="6">
        <f t="shared" si="381"/>
        <v>0</v>
      </c>
      <c r="AW1317" s="2">
        <v>0</v>
      </c>
      <c r="AX1317" s="2">
        <v>0</v>
      </c>
      <c r="AY1317" s="2">
        <v>0</v>
      </c>
      <c r="AZ1317" s="2">
        <v>0</v>
      </c>
      <c r="BA1317" s="2">
        <v>0</v>
      </c>
      <c r="BB1317" s="2">
        <f t="shared" si="382"/>
        <v>0</v>
      </c>
      <c r="BC1317" s="2">
        <f t="shared" si="383"/>
        <v>0</v>
      </c>
      <c r="BD1317" s="2">
        <f t="shared" si="384"/>
        <v>0</v>
      </c>
      <c r="BF1317" s="5"/>
    </row>
    <row r="1318" spans="7:58" x14ac:dyDescent="0.35">
      <c r="G1318" s="79" t="s">
        <v>3</v>
      </c>
      <c r="H1318" s="82" t="s">
        <v>112</v>
      </c>
      <c r="I1318" s="79" t="s">
        <v>8</v>
      </c>
      <c r="J1318" s="79" t="s">
        <v>140</v>
      </c>
      <c r="K1318" s="79" t="s">
        <v>32</v>
      </c>
      <c r="L1318" s="79" t="s">
        <v>32</v>
      </c>
      <c r="M1318" s="2" t="s">
        <v>76</v>
      </c>
      <c r="N1318" s="2">
        <v>27</v>
      </c>
      <c r="O1318" s="6">
        <f t="shared" si="370"/>
        <v>94</v>
      </c>
      <c r="P1318" s="2">
        <v>36</v>
      </c>
      <c r="Q1318" s="2">
        <v>32</v>
      </c>
      <c r="R1318" s="2">
        <v>18</v>
      </c>
      <c r="S1318" s="2">
        <v>5</v>
      </c>
      <c r="T1318" s="2">
        <v>3</v>
      </c>
      <c r="U1318" s="2">
        <f t="shared" si="372"/>
        <v>68</v>
      </c>
      <c r="V1318" s="2">
        <f t="shared" si="373"/>
        <v>18</v>
      </c>
      <c r="W1318" s="2">
        <f t="shared" si="374"/>
        <v>8</v>
      </c>
      <c r="Y1318" s="5"/>
      <c r="Z1318" s="6">
        <f t="shared" si="371"/>
        <v>22</v>
      </c>
      <c r="AA1318" s="2">
        <v>5</v>
      </c>
      <c r="AB1318" s="2">
        <v>8</v>
      </c>
      <c r="AC1318" s="2">
        <v>6</v>
      </c>
      <c r="AD1318" s="2">
        <v>2</v>
      </c>
      <c r="AE1318" s="2">
        <v>1</v>
      </c>
      <c r="AF1318" s="2">
        <f t="shared" si="375"/>
        <v>13</v>
      </c>
      <c r="AG1318" s="2">
        <f t="shared" si="376"/>
        <v>6</v>
      </c>
      <c r="AH1318" s="2">
        <f t="shared" si="377"/>
        <v>3</v>
      </c>
      <c r="AJ1318" s="5"/>
      <c r="AK1318" s="2">
        <f t="shared" si="369"/>
        <v>28</v>
      </c>
      <c r="AL1318" s="2">
        <v>10</v>
      </c>
      <c r="AM1318" s="2">
        <v>5</v>
      </c>
      <c r="AN1318" s="2">
        <v>10</v>
      </c>
      <c r="AO1318" s="2">
        <v>3</v>
      </c>
      <c r="AP1318" s="2">
        <v>0</v>
      </c>
      <c r="AQ1318" s="2">
        <f t="shared" si="378"/>
        <v>15</v>
      </c>
      <c r="AR1318" s="2">
        <f t="shared" si="379"/>
        <v>10</v>
      </c>
      <c r="AS1318" s="2">
        <f t="shared" si="380"/>
        <v>3</v>
      </c>
      <c r="AV1318" s="6">
        <f t="shared" si="381"/>
        <v>0</v>
      </c>
      <c r="AW1318" s="2">
        <v>0</v>
      </c>
      <c r="AX1318" s="2">
        <v>0</v>
      </c>
      <c r="AY1318" s="2">
        <v>0</v>
      </c>
      <c r="AZ1318" s="2">
        <v>0</v>
      </c>
      <c r="BA1318" s="2">
        <v>0</v>
      </c>
      <c r="BB1318" s="2">
        <f t="shared" si="382"/>
        <v>0</v>
      </c>
      <c r="BC1318" s="2">
        <f t="shared" si="383"/>
        <v>0</v>
      </c>
      <c r="BD1318" s="2">
        <f t="shared" si="384"/>
        <v>0</v>
      </c>
      <c r="BF1318" s="5"/>
    </row>
    <row r="1319" spans="7:58" x14ac:dyDescent="0.35">
      <c r="G1319" s="79" t="s">
        <v>3</v>
      </c>
      <c r="H1319" s="82" t="s">
        <v>112</v>
      </c>
      <c r="I1319" s="79" t="s">
        <v>8</v>
      </c>
      <c r="J1319" s="79" t="s">
        <v>140</v>
      </c>
      <c r="K1319" s="79" t="s">
        <v>32</v>
      </c>
      <c r="L1319" s="79" t="s">
        <v>32</v>
      </c>
      <c r="M1319" s="2" t="s">
        <v>76</v>
      </c>
      <c r="N1319" s="2">
        <v>28</v>
      </c>
      <c r="O1319" s="6">
        <f t="shared" si="370"/>
        <v>94</v>
      </c>
      <c r="P1319" s="2">
        <v>68</v>
      </c>
      <c r="Q1319" s="2">
        <v>14</v>
      </c>
      <c r="R1319" s="2">
        <v>6</v>
      </c>
      <c r="S1319" s="2">
        <v>2</v>
      </c>
      <c r="T1319" s="2">
        <v>4</v>
      </c>
      <c r="U1319" s="2">
        <f t="shared" si="372"/>
        <v>82</v>
      </c>
      <c r="V1319" s="2">
        <f t="shared" si="373"/>
        <v>6</v>
      </c>
      <c r="W1319" s="2">
        <f t="shared" si="374"/>
        <v>6</v>
      </c>
      <c r="Y1319" s="5"/>
      <c r="Z1319" s="6">
        <f t="shared" si="371"/>
        <v>22</v>
      </c>
      <c r="AA1319" s="2">
        <v>17</v>
      </c>
      <c r="AB1319" s="2">
        <v>2</v>
      </c>
      <c r="AC1319" s="2">
        <v>3</v>
      </c>
      <c r="AD1319" s="2">
        <v>0</v>
      </c>
      <c r="AE1319" s="2">
        <v>0</v>
      </c>
      <c r="AF1319" s="2">
        <f t="shared" si="375"/>
        <v>19</v>
      </c>
      <c r="AG1319" s="2">
        <f t="shared" si="376"/>
        <v>3</v>
      </c>
      <c r="AH1319" s="2">
        <f t="shared" si="377"/>
        <v>0</v>
      </c>
      <c r="AJ1319" s="5"/>
      <c r="AK1319" s="2">
        <f t="shared" si="369"/>
        <v>28</v>
      </c>
      <c r="AL1319" s="2">
        <v>22</v>
      </c>
      <c r="AM1319" s="2">
        <v>4</v>
      </c>
      <c r="AN1319" s="2">
        <v>1</v>
      </c>
      <c r="AO1319" s="2">
        <v>0</v>
      </c>
      <c r="AP1319" s="2">
        <v>1</v>
      </c>
      <c r="AQ1319" s="2">
        <f t="shared" si="378"/>
        <v>26</v>
      </c>
      <c r="AR1319" s="2">
        <f t="shared" si="379"/>
        <v>1</v>
      </c>
      <c r="AS1319" s="2">
        <f t="shared" si="380"/>
        <v>1</v>
      </c>
      <c r="AV1319" s="6">
        <f t="shared" si="381"/>
        <v>0</v>
      </c>
      <c r="AW1319" s="2">
        <v>0</v>
      </c>
      <c r="AX1319" s="2">
        <v>0</v>
      </c>
      <c r="AY1319" s="2">
        <v>0</v>
      </c>
      <c r="AZ1319" s="2">
        <v>0</v>
      </c>
      <c r="BA1319" s="2">
        <v>0</v>
      </c>
      <c r="BB1319" s="2">
        <f t="shared" si="382"/>
        <v>0</v>
      </c>
      <c r="BC1319" s="2">
        <f t="shared" si="383"/>
        <v>0</v>
      </c>
      <c r="BD1319" s="2">
        <f t="shared" si="384"/>
        <v>0</v>
      </c>
      <c r="BF1319" s="5"/>
    </row>
    <row r="1320" spans="7:58" x14ac:dyDescent="0.35">
      <c r="G1320" s="79" t="s">
        <v>3</v>
      </c>
      <c r="H1320" s="82" t="s">
        <v>112</v>
      </c>
      <c r="I1320" s="79" t="s">
        <v>8</v>
      </c>
      <c r="J1320" s="79" t="s">
        <v>140</v>
      </c>
      <c r="K1320" s="79" t="s">
        <v>32</v>
      </c>
      <c r="L1320" s="79" t="s">
        <v>32</v>
      </c>
      <c r="M1320" s="2" t="s">
        <v>76</v>
      </c>
      <c r="N1320" s="2">
        <v>29</v>
      </c>
      <c r="O1320" s="6">
        <f t="shared" si="370"/>
        <v>94</v>
      </c>
      <c r="P1320" s="2">
        <v>25</v>
      </c>
      <c r="Q1320" s="2">
        <v>33</v>
      </c>
      <c r="R1320" s="2">
        <v>24</v>
      </c>
      <c r="S1320" s="2">
        <v>8</v>
      </c>
      <c r="T1320" s="2">
        <v>4</v>
      </c>
      <c r="U1320" s="2">
        <f t="shared" si="372"/>
        <v>58</v>
      </c>
      <c r="V1320" s="2">
        <f t="shared" si="373"/>
        <v>24</v>
      </c>
      <c r="W1320" s="2">
        <f t="shared" si="374"/>
        <v>12</v>
      </c>
      <c r="Y1320" s="5"/>
      <c r="Z1320" s="6">
        <f t="shared" si="371"/>
        <v>22</v>
      </c>
      <c r="AA1320" s="2">
        <v>6</v>
      </c>
      <c r="AB1320" s="2">
        <v>9</v>
      </c>
      <c r="AC1320" s="2">
        <v>5</v>
      </c>
      <c r="AD1320" s="2">
        <v>0</v>
      </c>
      <c r="AE1320" s="2">
        <v>2</v>
      </c>
      <c r="AF1320" s="2">
        <f t="shared" si="375"/>
        <v>15</v>
      </c>
      <c r="AG1320" s="2">
        <f t="shared" si="376"/>
        <v>5</v>
      </c>
      <c r="AH1320" s="2">
        <f t="shared" si="377"/>
        <v>2</v>
      </c>
      <c r="AJ1320" s="5"/>
      <c r="AK1320" s="2">
        <f t="shared" si="369"/>
        <v>28</v>
      </c>
      <c r="AL1320" s="2">
        <v>9</v>
      </c>
      <c r="AM1320" s="2">
        <v>6</v>
      </c>
      <c r="AN1320" s="2">
        <v>9</v>
      </c>
      <c r="AO1320" s="2">
        <v>2</v>
      </c>
      <c r="AP1320" s="2">
        <v>2</v>
      </c>
      <c r="AQ1320" s="2">
        <f t="shared" si="378"/>
        <v>15</v>
      </c>
      <c r="AR1320" s="2">
        <f t="shared" si="379"/>
        <v>9</v>
      </c>
      <c r="AS1320" s="2">
        <f t="shared" si="380"/>
        <v>4</v>
      </c>
      <c r="AV1320" s="6">
        <f t="shared" si="381"/>
        <v>0</v>
      </c>
      <c r="AW1320" s="2">
        <v>0</v>
      </c>
      <c r="AX1320" s="2">
        <v>0</v>
      </c>
      <c r="AY1320" s="2">
        <v>0</v>
      </c>
      <c r="AZ1320" s="2">
        <v>0</v>
      </c>
      <c r="BA1320" s="2">
        <v>0</v>
      </c>
      <c r="BB1320" s="2">
        <f t="shared" si="382"/>
        <v>0</v>
      </c>
      <c r="BC1320" s="2">
        <f t="shared" si="383"/>
        <v>0</v>
      </c>
      <c r="BD1320" s="2">
        <f t="shared" si="384"/>
        <v>0</v>
      </c>
      <c r="BF1320" s="5"/>
    </row>
    <row r="1321" spans="7:58" x14ac:dyDescent="0.35">
      <c r="G1321" s="79" t="s">
        <v>3</v>
      </c>
      <c r="H1321" s="82" t="s">
        <v>112</v>
      </c>
      <c r="I1321" s="79" t="s">
        <v>8</v>
      </c>
      <c r="J1321" s="79" t="s">
        <v>140</v>
      </c>
      <c r="K1321" s="79" t="s">
        <v>32</v>
      </c>
      <c r="L1321" s="79" t="s">
        <v>32</v>
      </c>
      <c r="M1321" s="2" t="s">
        <v>76</v>
      </c>
      <c r="N1321" s="2">
        <v>30</v>
      </c>
      <c r="O1321" s="6">
        <f t="shared" si="370"/>
        <v>94</v>
      </c>
      <c r="P1321" s="2">
        <v>40</v>
      </c>
      <c r="Q1321" s="2">
        <v>32</v>
      </c>
      <c r="R1321" s="2">
        <v>12</v>
      </c>
      <c r="S1321" s="2">
        <v>5</v>
      </c>
      <c r="T1321" s="2">
        <v>5</v>
      </c>
      <c r="U1321" s="2">
        <f t="shared" si="372"/>
        <v>72</v>
      </c>
      <c r="V1321" s="2">
        <f t="shared" si="373"/>
        <v>12</v>
      </c>
      <c r="W1321" s="2">
        <f t="shared" si="374"/>
        <v>10</v>
      </c>
      <c r="Y1321" s="5"/>
      <c r="Z1321" s="6">
        <f t="shared" si="371"/>
        <v>22</v>
      </c>
      <c r="AA1321" s="2">
        <v>9</v>
      </c>
      <c r="AB1321" s="2">
        <v>7</v>
      </c>
      <c r="AC1321" s="2">
        <v>4</v>
      </c>
      <c r="AD1321" s="2">
        <v>1</v>
      </c>
      <c r="AE1321" s="2">
        <v>1</v>
      </c>
      <c r="AF1321" s="2">
        <f t="shared" si="375"/>
        <v>16</v>
      </c>
      <c r="AG1321" s="2">
        <f t="shared" si="376"/>
        <v>4</v>
      </c>
      <c r="AH1321" s="2">
        <f t="shared" si="377"/>
        <v>2</v>
      </c>
      <c r="AJ1321" s="5"/>
      <c r="AK1321" s="2">
        <f t="shared" si="369"/>
        <v>28</v>
      </c>
      <c r="AL1321" s="2">
        <v>12</v>
      </c>
      <c r="AM1321" s="2">
        <v>6</v>
      </c>
      <c r="AN1321" s="2">
        <v>5</v>
      </c>
      <c r="AO1321" s="2">
        <v>5</v>
      </c>
      <c r="AP1321" s="2">
        <v>0</v>
      </c>
      <c r="AQ1321" s="2">
        <f t="shared" si="378"/>
        <v>18</v>
      </c>
      <c r="AR1321" s="2">
        <f t="shared" si="379"/>
        <v>5</v>
      </c>
      <c r="AS1321" s="2">
        <f t="shared" si="380"/>
        <v>5</v>
      </c>
      <c r="AV1321" s="6">
        <f t="shared" si="381"/>
        <v>0</v>
      </c>
      <c r="AW1321" s="2">
        <v>0</v>
      </c>
      <c r="AX1321" s="2">
        <v>0</v>
      </c>
      <c r="AY1321" s="2">
        <v>0</v>
      </c>
      <c r="AZ1321" s="2">
        <v>0</v>
      </c>
      <c r="BA1321" s="2">
        <v>0</v>
      </c>
      <c r="BB1321" s="2">
        <f t="shared" si="382"/>
        <v>0</v>
      </c>
      <c r="BC1321" s="2">
        <f t="shared" si="383"/>
        <v>0</v>
      </c>
      <c r="BD1321" s="2">
        <f t="shared" si="384"/>
        <v>0</v>
      </c>
      <c r="BF1321" s="5"/>
    </row>
    <row r="1322" spans="7:58" x14ac:dyDescent="0.35">
      <c r="G1322" s="79" t="s">
        <v>3</v>
      </c>
      <c r="H1322" s="82" t="s">
        <v>153</v>
      </c>
      <c r="I1322" s="79" t="s">
        <v>8</v>
      </c>
      <c r="J1322" s="79" t="s">
        <v>140</v>
      </c>
      <c r="K1322" s="79" t="s">
        <v>154</v>
      </c>
      <c r="L1322" s="79" t="s">
        <v>154</v>
      </c>
      <c r="M1322" s="2" t="s">
        <v>3</v>
      </c>
      <c r="N1322" s="2">
        <v>1</v>
      </c>
      <c r="O1322" s="6"/>
      <c r="Y1322" s="5"/>
      <c r="Z1322" s="6"/>
      <c r="AJ1322" s="5"/>
      <c r="AV1322" s="6">
        <f t="shared" si="381"/>
        <v>21</v>
      </c>
      <c r="AW1322" s="2">
        <v>3</v>
      </c>
      <c r="AX1322" s="2">
        <v>10</v>
      </c>
      <c r="AY1322" s="2">
        <v>3</v>
      </c>
      <c r="AZ1322" s="2">
        <v>5</v>
      </c>
      <c r="BA1322" s="2">
        <v>0</v>
      </c>
      <c r="BB1322" s="2">
        <f t="shared" si="382"/>
        <v>13</v>
      </c>
      <c r="BC1322" s="2">
        <f t="shared" si="383"/>
        <v>3</v>
      </c>
      <c r="BD1322" s="2">
        <f t="shared" si="384"/>
        <v>5</v>
      </c>
      <c r="BE1322" s="2">
        <f>ROUND(SUM(AV1322:AV1351)/30,0)</f>
        <v>21</v>
      </c>
      <c r="BF1322" s="5">
        <v>67</v>
      </c>
    </row>
    <row r="1323" spans="7:58" x14ac:dyDescent="0.35">
      <c r="G1323" s="79" t="s">
        <v>3</v>
      </c>
      <c r="H1323" s="82" t="s">
        <v>153</v>
      </c>
      <c r="I1323" s="79" t="s">
        <v>8</v>
      </c>
      <c r="J1323" s="79" t="s">
        <v>140</v>
      </c>
      <c r="K1323" s="79" t="s">
        <v>154</v>
      </c>
      <c r="L1323" s="79" t="s">
        <v>154</v>
      </c>
      <c r="M1323" s="2" t="s">
        <v>3</v>
      </c>
      <c r="N1323" s="2">
        <v>2</v>
      </c>
      <c r="O1323" s="6"/>
      <c r="Y1323" s="5"/>
      <c r="Z1323" s="6"/>
      <c r="AJ1323" s="5"/>
      <c r="AV1323" s="6">
        <f t="shared" si="381"/>
        <v>21</v>
      </c>
      <c r="AW1323" s="2">
        <v>2</v>
      </c>
      <c r="AX1323" s="2">
        <v>5</v>
      </c>
      <c r="AY1323" s="2">
        <v>7</v>
      </c>
      <c r="AZ1323" s="2">
        <v>6</v>
      </c>
      <c r="BA1323" s="2">
        <v>1</v>
      </c>
      <c r="BB1323" s="2">
        <f t="shared" si="382"/>
        <v>7</v>
      </c>
      <c r="BC1323" s="2">
        <f t="shared" si="383"/>
        <v>7</v>
      </c>
      <c r="BD1323" s="2">
        <f t="shared" si="384"/>
        <v>7</v>
      </c>
      <c r="BF1323" s="5"/>
    </row>
    <row r="1324" spans="7:58" x14ac:dyDescent="0.35">
      <c r="G1324" s="79" t="s">
        <v>3</v>
      </c>
      <c r="H1324" s="82" t="s">
        <v>153</v>
      </c>
      <c r="I1324" s="79" t="s">
        <v>8</v>
      </c>
      <c r="J1324" s="79" t="s">
        <v>140</v>
      </c>
      <c r="K1324" s="79" t="s">
        <v>154</v>
      </c>
      <c r="L1324" s="79" t="s">
        <v>154</v>
      </c>
      <c r="M1324" s="2" t="s">
        <v>3</v>
      </c>
      <c r="N1324" s="2">
        <v>3</v>
      </c>
      <c r="O1324" s="6"/>
      <c r="Y1324" s="5"/>
      <c r="Z1324" s="6"/>
      <c r="AJ1324" s="5"/>
      <c r="AV1324" s="6">
        <f t="shared" si="381"/>
        <v>21</v>
      </c>
      <c r="AW1324" s="2">
        <v>9</v>
      </c>
      <c r="AX1324" s="2">
        <v>7</v>
      </c>
      <c r="AY1324" s="2">
        <v>3</v>
      </c>
      <c r="AZ1324" s="2">
        <v>2</v>
      </c>
      <c r="BA1324" s="2">
        <v>0</v>
      </c>
      <c r="BB1324" s="2">
        <f t="shared" si="382"/>
        <v>16</v>
      </c>
      <c r="BC1324" s="2">
        <f t="shared" si="383"/>
        <v>3</v>
      </c>
      <c r="BD1324" s="2">
        <f t="shared" si="384"/>
        <v>2</v>
      </c>
      <c r="BF1324" s="5"/>
    </row>
    <row r="1325" spans="7:58" x14ac:dyDescent="0.35">
      <c r="G1325" s="79" t="s">
        <v>3</v>
      </c>
      <c r="H1325" s="82" t="s">
        <v>153</v>
      </c>
      <c r="I1325" s="79" t="s">
        <v>8</v>
      </c>
      <c r="J1325" s="79" t="s">
        <v>140</v>
      </c>
      <c r="K1325" s="79" t="s">
        <v>154</v>
      </c>
      <c r="L1325" s="79" t="s">
        <v>154</v>
      </c>
      <c r="M1325" s="2" t="s">
        <v>3</v>
      </c>
      <c r="N1325" s="2">
        <v>4</v>
      </c>
      <c r="O1325" s="6"/>
      <c r="Y1325" s="5"/>
      <c r="Z1325" s="6"/>
      <c r="AJ1325" s="5"/>
      <c r="AV1325" s="6">
        <f t="shared" si="381"/>
        <v>21</v>
      </c>
      <c r="AW1325" s="2">
        <v>14</v>
      </c>
      <c r="AX1325" s="2">
        <v>4</v>
      </c>
      <c r="AY1325" s="2">
        <v>3</v>
      </c>
      <c r="AZ1325" s="2">
        <v>0</v>
      </c>
      <c r="BA1325" s="2">
        <v>0</v>
      </c>
      <c r="BB1325" s="2">
        <f t="shared" si="382"/>
        <v>18</v>
      </c>
      <c r="BC1325" s="2">
        <f t="shared" si="383"/>
        <v>3</v>
      </c>
      <c r="BD1325" s="2">
        <f t="shared" si="384"/>
        <v>0</v>
      </c>
      <c r="BF1325" s="5"/>
    </row>
    <row r="1326" spans="7:58" x14ac:dyDescent="0.35">
      <c r="G1326" s="79" t="s">
        <v>3</v>
      </c>
      <c r="H1326" s="82" t="s">
        <v>153</v>
      </c>
      <c r="I1326" s="79" t="s">
        <v>8</v>
      </c>
      <c r="J1326" s="79" t="s">
        <v>140</v>
      </c>
      <c r="K1326" s="79" t="s">
        <v>154</v>
      </c>
      <c r="L1326" s="79" t="s">
        <v>154</v>
      </c>
      <c r="M1326" s="2" t="s">
        <v>3</v>
      </c>
      <c r="N1326" s="2">
        <v>5</v>
      </c>
      <c r="O1326" s="6"/>
      <c r="Y1326" s="5"/>
      <c r="Z1326" s="6"/>
      <c r="AJ1326" s="5"/>
      <c r="AV1326" s="6">
        <f t="shared" si="381"/>
        <v>21</v>
      </c>
      <c r="AW1326" s="2">
        <v>6</v>
      </c>
      <c r="AX1326" s="2">
        <v>8</v>
      </c>
      <c r="AY1326" s="2">
        <v>4</v>
      </c>
      <c r="AZ1326" s="2">
        <v>1</v>
      </c>
      <c r="BA1326" s="2">
        <v>2</v>
      </c>
      <c r="BB1326" s="2">
        <f t="shared" si="382"/>
        <v>14</v>
      </c>
      <c r="BC1326" s="2">
        <f t="shared" si="383"/>
        <v>4</v>
      </c>
      <c r="BD1326" s="2">
        <f t="shared" si="384"/>
        <v>3</v>
      </c>
      <c r="BF1326" s="5"/>
    </row>
    <row r="1327" spans="7:58" x14ac:dyDescent="0.35">
      <c r="G1327" s="79" t="s">
        <v>3</v>
      </c>
      <c r="H1327" s="82" t="s">
        <v>153</v>
      </c>
      <c r="I1327" s="79" t="s">
        <v>8</v>
      </c>
      <c r="J1327" s="79" t="s">
        <v>140</v>
      </c>
      <c r="K1327" s="79" t="s">
        <v>154</v>
      </c>
      <c r="L1327" s="79" t="s">
        <v>154</v>
      </c>
      <c r="M1327" s="2" t="s">
        <v>3</v>
      </c>
      <c r="N1327" s="2">
        <v>6</v>
      </c>
      <c r="O1327" s="6"/>
      <c r="Y1327" s="5"/>
      <c r="Z1327" s="6"/>
      <c r="AJ1327" s="5"/>
      <c r="AV1327" s="6">
        <f t="shared" si="381"/>
        <v>21</v>
      </c>
      <c r="AW1327" s="2">
        <v>7</v>
      </c>
      <c r="AX1327" s="2">
        <v>3</v>
      </c>
      <c r="AY1327" s="2">
        <v>7</v>
      </c>
      <c r="AZ1327" s="2">
        <v>2</v>
      </c>
      <c r="BA1327" s="2">
        <v>2</v>
      </c>
      <c r="BB1327" s="2">
        <f t="shared" si="382"/>
        <v>10</v>
      </c>
      <c r="BC1327" s="2">
        <f t="shared" si="383"/>
        <v>7</v>
      </c>
      <c r="BD1327" s="2">
        <f t="shared" si="384"/>
        <v>4</v>
      </c>
      <c r="BF1327" s="5"/>
    </row>
    <row r="1328" spans="7:58" x14ac:dyDescent="0.35">
      <c r="G1328" s="79" t="s">
        <v>3</v>
      </c>
      <c r="H1328" s="82" t="s">
        <v>153</v>
      </c>
      <c r="I1328" s="79" t="s">
        <v>8</v>
      </c>
      <c r="J1328" s="79" t="s">
        <v>140</v>
      </c>
      <c r="K1328" s="79" t="s">
        <v>154</v>
      </c>
      <c r="L1328" s="79" t="s">
        <v>154</v>
      </c>
      <c r="M1328" s="2" t="s">
        <v>3</v>
      </c>
      <c r="N1328" s="2">
        <v>7</v>
      </c>
      <c r="O1328" s="6"/>
      <c r="Y1328" s="5"/>
      <c r="Z1328" s="6"/>
      <c r="AJ1328" s="5"/>
      <c r="AV1328" s="6">
        <f t="shared" si="381"/>
        <v>21</v>
      </c>
      <c r="AW1328" s="2">
        <v>10</v>
      </c>
      <c r="AX1328" s="2">
        <v>2</v>
      </c>
      <c r="AY1328" s="2">
        <v>6</v>
      </c>
      <c r="AZ1328" s="2">
        <v>2</v>
      </c>
      <c r="BA1328" s="2">
        <v>1</v>
      </c>
      <c r="BB1328" s="2">
        <f t="shared" si="382"/>
        <v>12</v>
      </c>
      <c r="BC1328" s="2">
        <f t="shared" si="383"/>
        <v>6</v>
      </c>
      <c r="BD1328" s="2">
        <f t="shared" si="384"/>
        <v>3</v>
      </c>
      <c r="BF1328" s="5"/>
    </row>
    <row r="1329" spans="7:58" x14ac:dyDescent="0.35">
      <c r="G1329" s="79" t="s">
        <v>3</v>
      </c>
      <c r="H1329" s="82" t="s">
        <v>153</v>
      </c>
      <c r="I1329" s="79" t="s">
        <v>8</v>
      </c>
      <c r="J1329" s="79" t="s">
        <v>140</v>
      </c>
      <c r="K1329" s="79" t="s">
        <v>154</v>
      </c>
      <c r="L1329" s="79" t="s">
        <v>154</v>
      </c>
      <c r="M1329" s="2" t="s">
        <v>3</v>
      </c>
      <c r="N1329" s="2">
        <v>8</v>
      </c>
      <c r="O1329" s="6"/>
      <c r="Y1329" s="5"/>
      <c r="Z1329" s="6"/>
      <c r="AJ1329" s="5"/>
      <c r="AV1329" s="6">
        <f t="shared" si="381"/>
        <v>21</v>
      </c>
      <c r="AW1329" s="2">
        <v>1</v>
      </c>
      <c r="AX1329" s="2">
        <v>4</v>
      </c>
      <c r="AY1329" s="2">
        <v>7</v>
      </c>
      <c r="AZ1329" s="2">
        <v>6</v>
      </c>
      <c r="BA1329" s="2">
        <v>3</v>
      </c>
      <c r="BB1329" s="2">
        <f t="shared" si="382"/>
        <v>5</v>
      </c>
      <c r="BC1329" s="2">
        <f t="shared" si="383"/>
        <v>7</v>
      </c>
      <c r="BD1329" s="2">
        <f t="shared" si="384"/>
        <v>9</v>
      </c>
      <c r="BF1329" s="5"/>
    </row>
    <row r="1330" spans="7:58" x14ac:dyDescent="0.35">
      <c r="G1330" s="79" t="s">
        <v>3</v>
      </c>
      <c r="H1330" s="82" t="s">
        <v>153</v>
      </c>
      <c r="I1330" s="79" t="s">
        <v>8</v>
      </c>
      <c r="J1330" s="79" t="s">
        <v>140</v>
      </c>
      <c r="K1330" s="79" t="s">
        <v>154</v>
      </c>
      <c r="L1330" s="79" t="s">
        <v>154</v>
      </c>
      <c r="M1330" s="2" t="s">
        <v>3</v>
      </c>
      <c r="N1330" s="2">
        <v>9</v>
      </c>
      <c r="O1330" s="6"/>
      <c r="Y1330" s="5"/>
      <c r="Z1330" s="6"/>
      <c r="AJ1330" s="5"/>
      <c r="AV1330" s="6">
        <f t="shared" si="381"/>
        <v>21</v>
      </c>
      <c r="AW1330" s="2">
        <v>4</v>
      </c>
      <c r="AX1330" s="2">
        <v>2</v>
      </c>
      <c r="AY1330" s="2">
        <v>3</v>
      </c>
      <c r="AZ1330" s="2">
        <v>3</v>
      </c>
      <c r="BA1330" s="2">
        <v>9</v>
      </c>
      <c r="BB1330" s="2">
        <f t="shared" si="382"/>
        <v>6</v>
      </c>
      <c r="BC1330" s="2">
        <f t="shared" si="383"/>
        <v>3</v>
      </c>
      <c r="BD1330" s="2">
        <f t="shared" si="384"/>
        <v>12</v>
      </c>
      <c r="BF1330" s="5"/>
    </row>
    <row r="1331" spans="7:58" x14ac:dyDescent="0.35">
      <c r="G1331" s="79" t="s">
        <v>3</v>
      </c>
      <c r="H1331" s="82" t="s">
        <v>153</v>
      </c>
      <c r="I1331" s="79" t="s">
        <v>8</v>
      </c>
      <c r="J1331" s="79" t="s">
        <v>140</v>
      </c>
      <c r="K1331" s="79" t="s">
        <v>154</v>
      </c>
      <c r="L1331" s="79" t="s">
        <v>154</v>
      </c>
      <c r="M1331" s="2" t="s">
        <v>67</v>
      </c>
      <c r="N1331" s="2">
        <v>10</v>
      </c>
      <c r="O1331" s="6"/>
      <c r="Y1331" s="5"/>
      <c r="Z1331" s="6"/>
      <c r="AJ1331" s="5"/>
      <c r="AV1331" s="6">
        <f t="shared" si="381"/>
        <v>21</v>
      </c>
      <c r="AW1331" s="2">
        <v>12</v>
      </c>
      <c r="AX1331" s="2">
        <v>7</v>
      </c>
      <c r="AY1331" s="2">
        <v>1</v>
      </c>
      <c r="AZ1331" s="2">
        <v>0</v>
      </c>
      <c r="BA1331" s="2">
        <v>1</v>
      </c>
      <c r="BB1331" s="2">
        <f t="shared" si="382"/>
        <v>19</v>
      </c>
      <c r="BC1331" s="2">
        <f t="shared" si="383"/>
        <v>1</v>
      </c>
      <c r="BD1331" s="2">
        <f t="shared" si="384"/>
        <v>1</v>
      </c>
      <c r="BF1331" s="5"/>
    </row>
    <row r="1332" spans="7:58" x14ac:dyDescent="0.35">
      <c r="G1332" s="79" t="s">
        <v>3</v>
      </c>
      <c r="H1332" s="82" t="s">
        <v>153</v>
      </c>
      <c r="I1332" s="79" t="s">
        <v>8</v>
      </c>
      <c r="J1332" s="79" t="s">
        <v>140</v>
      </c>
      <c r="K1332" s="79" t="s">
        <v>154</v>
      </c>
      <c r="L1332" s="79" t="s">
        <v>154</v>
      </c>
      <c r="M1332" s="2" t="s">
        <v>67</v>
      </c>
      <c r="N1332" s="2">
        <v>11</v>
      </c>
      <c r="O1332" s="6"/>
      <c r="Y1332" s="5"/>
      <c r="Z1332" s="6"/>
      <c r="AJ1332" s="5"/>
      <c r="AV1332" s="6">
        <f t="shared" si="381"/>
        <v>21</v>
      </c>
      <c r="AW1332" s="2">
        <v>5</v>
      </c>
      <c r="AX1332" s="2">
        <v>11</v>
      </c>
      <c r="AY1332" s="2">
        <v>2</v>
      </c>
      <c r="AZ1332" s="2">
        <v>1</v>
      </c>
      <c r="BA1332" s="2">
        <v>2</v>
      </c>
      <c r="BB1332" s="2">
        <f t="shared" si="382"/>
        <v>16</v>
      </c>
      <c r="BC1332" s="2">
        <f t="shared" si="383"/>
        <v>2</v>
      </c>
      <c r="BD1332" s="2">
        <f t="shared" si="384"/>
        <v>3</v>
      </c>
      <c r="BF1332" s="5"/>
    </row>
    <row r="1333" spans="7:58" x14ac:dyDescent="0.35">
      <c r="G1333" s="79" t="s">
        <v>3</v>
      </c>
      <c r="H1333" s="82" t="s">
        <v>153</v>
      </c>
      <c r="I1333" s="79" t="s">
        <v>8</v>
      </c>
      <c r="J1333" s="79" t="s">
        <v>140</v>
      </c>
      <c r="K1333" s="79" t="s">
        <v>154</v>
      </c>
      <c r="L1333" s="79" t="s">
        <v>154</v>
      </c>
      <c r="M1333" s="2" t="s">
        <v>67</v>
      </c>
      <c r="N1333" s="2">
        <v>12</v>
      </c>
      <c r="O1333" s="6"/>
      <c r="Y1333" s="5"/>
      <c r="Z1333" s="6"/>
      <c r="AJ1333" s="5"/>
      <c r="AV1333" s="6">
        <f t="shared" si="381"/>
        <v>21</v>
      </c>
      <c r="AW1333" s="2">
        <v>2</v>
      </c>
      <c r="AX1333" s="2">
        <v>12</v>
      </c>
      <c r="AY1333" s="2">
        <v>3</v>
      </c>
      <c r="AZ1333" s="2">
        <v>3</v>
      </c>
      <c r="BA1333" s="2">
        <v>1</v>
      </c>
      <c r="BB1333" s="2">
        <f t="shared" si="382"/>
        <v>14</v>
      </c>
      <c r="BC1333" s="2">
        <f t="shared" si="383"/>
        <v>3</v>
      </c>
      <c r="BD1333" s="2">
        <f t="shared" si="384"/>
        <v>4</v>
      </c>
      <c r="BF1333" s="5"/>
    </row>
    <row r="1334" spans="7:58" x14ac:dyDescent="0.35">
      <c r="G1334" s="79" t="s">
        <v>3</v>
      </c>
      <c r="H1334" s="82" t="s">
        <v>153</v>
      </c>
      <c r="I1334" s="79" t="s">
        <v>8</v>
      </c>
      <c r="J1334" s="79" t="s">
        <v>140</v>
      </c>
      <c r="K1334" s="79" t="s">
        <v>154</v>
      </c>
      <c r="L1334" s="79" t="s">
        <v>154</v>
      </c>
      <c r="M1334" s="2" t="s">
        <v>67</v>
      </c>
      <c r="N1334" s="2">
        <v>13</v>
      </c>
      <c r="O1334" s="6"/>
      <c r="Y1334" s="5"/>
      <c r="Z1334" s="6"/>
      <c r="AJ1334" s="5"/>
      <c r="AV1334" s="6">
        <f t="shared" si="381"/>
        <v>21</v>
      </c>
      <c r="AW1334" s="2">
        <v>6</v>
      </c>
      <c r="AX1334" s="2">
        <v>7</v>
      </c>
      <c r="AY1334" s="2">
        <v>5</v>
      </c>
      <c r="AZ1334" s="2">
        <v>1</v>
      </c>
      <c r="BA1334" s="2">
        <v>2</v>
      </c>
      <c r="BB1334" s="2">
        <f t="shared" si="382"/>
        <v>13</v>
      </c>
      <c r="BC1334" s="2">
        <f t="shared" si="383"/>
        <v>5</v>
      </c>
      <c r="BD1334" s="2">
        <f t="shared" si="384"/>
        <v>3</v>
      </c>
      <c r="BF1334" s="5"/>
    </row>
    <row r="1335" spans="7:58" x14ac:dyDescent="0.35">
      <c r="G1335" s="79" t="s">
        <v>3</v>
      </c>
      <c r="H1335" s="82" t="s">
        <v>153</v>
      </c>
      <c r="I1335" s="79" t="s">
        <v>8</v>
      </c>
      <c r="J1335" s="79" t="s">
        <v>140</v>
      </c>
      <c r="K1335" s="79" t="s">
        <v>154</v>
      </c>
      <c r="L1335" s="79" t="s">
        <v>154</v>
      </c>
      <c r="M1335" s="2" t="s">
        <v>67</v>
      </c>
      <c r="N1335" s="2">
        <v>14</v>
      </c>
      <c r="O1335" s="6"/>
      <c r="Y1335" s="5"/>
      <c r="Z1335" s="6"/>
      <c r="AJ1335" s="5"/>
      <c r="AV1335" s="6">
        <f t="shared" si="381"/>
        <v>21</v>
      </c>
      <c r="AW1335" s="2">
        <v>3</v>
      </c>
      <c r="AX1335" s="2">
        <v>6</v>
      </c>
      <c r="AY1335" s="2">
        <v>8</v>
      </c>
      <c r="AZ1335" s="2">
        <v>2</v>
      </c>
      <c r="BA1335" s="2">
        <v>2</v>
      </c>
      <c r="BB1335" s="2">
        <f t="shared" si="382"/>
        <v>9</v>
      </c>
      <c r="BC1335" s="2">
        <f t="shared" si="383"/>
        <v>8</v>
      </c>
      <c r="BD1335" s="2">
        <f t="shared" si="384"/>
        <v>4</v>
      </c>
      <c r="BF1335" s="5"/>
    </row>
    <row r="1336" spans="7:58" x14ac:dyDescent="0.35">
      <c r="G1336" s="79" t="s">
        <v>3</v>
      </c>
      <c r="H1336" s="82" t="s">
        <v>153</v>
      </c>
      <c r="I1336" s="79" t="s">
        <v>8</v>
      </c>
      <c r="J1336" s="79" t="s">
        <v>140</v>
      </c>
      <c r="K1336" s="79" t="s">
        <v>154</v>
      </c>
      <c r="L1336" s="79" t="s">
        <v>154</v>
      </c>
      <c r="M1336" s="2" t="s">
        <v>67</v>
      </c>
      <c r="N1336" s="2">
        <v>15</v>
      </c>
      <c r="O1336" s="6"/>
      <c r="Y1336" s="5"/>
      <c r="Z1336" s="6"/>
      <c r="AJ1336" s="5"/>
      <c r="AV1336" s="6">
        <f t="shared" si="381"/>
        <v>21</v>
      </c>
      <c r="AW1336" s="2">
        <v>4</v>
      </c>
      <c r="AX1336" s="2">
        <v>4</v>
      </c>
      <c r="AY1336" s="2">
        <v>7</v>
      </c>
      <c r="AZ1336" s="2">
        <v>5</v>
      </c>
      <c r="BA1336" s="2">
        <v>1</v>
      </c>
      <c r="BB1336" s="2">
        <f t="shared" si="382"/>
        <v>8</v>
      </c>
      <c r="BC1336" s="2">
        <f t="shared" si="383"/>
        <v>7</v>
      </c>
      <c r="BD1336" s="2">
        <f t="shared" si="384"/>
        <v>6</v>
      </c>
      <c r="BF1336" s="5"/>
    </row>
    <row r="1337" spans="7:58" x14ac:dyDescent="0.35">
      <c r="G1337" s="79" t="s">
        <v>3</v>
      </c>
      <c r="H1337" s="82" t="s">
        <v>153</v>
      </c>
      <c r="I1337" s="79" t="s">
        <v>8</v>
      </c>
      <c r="J1337" s="79" t="s">
        <v>140</v>
      </c>
      <c r="K1337" s="79" t="s">
        <v>154</v>
      </c>
      <c r="L1337" s="79" t="s">
        <v>154</v>
      </c>
      <c r="M1337" s="2" t="s">
        <v>67</v>
      </c>
      <c r="N1337" s="2">
        <v>16</v>
      </c>
      <c r="O1337" s="6"/>
      <c r="Y1337" s="5"/>
      <c r="Z1337" s="6"/>
      <c r="AJ1337" s="5"/>
      <c r="AV1337" s="6">
        <f t="shared" si="381"/>
        <v>21</v>
      </c>
      <c r="AW1337" s="2">
        <v>4</v>
      </c>
      <c r="AX1337" s="2">
        <v>5</v>
      </c>
      <c r="AY1337" s="2">
        <v>9</v>
      </c>
      <c r="AZ1337" s="2">
        <v>2</v>
      </c>
      <c r="BA1337" s="2">
        <v>1</v>
      </c>
      <c r="BB1337" s="2">
        <f t="shared" si="382"/>
        <v>9</v>
      </c>
      <c r="BC1337" s="2">
        <f t="shared" si="383"/>
        <v>9</v>
      </c>
      <c r="BD1337" s="2">
        <f t="shared" si="384"/>
        <v>3</v>
      </c>
      <c r="BF1337" s="5"/>
    </row>
    <row r="1338" spans="7:58" x14ac:dyDescent="0.35">
      <c r="G1338" s="79" t="s">
        <v>3</v>
      </c>
      <c r="H1338" s="82" t="s">
        <v>153</v>
      </c>
      <c r="I1338" s="79" t="s">
        <v>8</v>
      </c>
      <c r="J1338" s="79" t="s">
        <v>140</v>
      </c>
      <c r="K1338" s="79" t="s">
        <v>154</v>
      </c>
      <c r="L1338" s="79" t="s">
        <v>154</v>
      </c>
      <c r="M1338" s="2" t="s">
        <v>67</v>
      </c>
      <c r="N1338" s="2">
        <v>17</v>
      </c>
      <c r="O1338" s="6"/>
      <c r="Y1338" s="5"/>
      <c r="Z1338" s="6"/>
      <c r="AJ1338" s="5"/>
      <c r="AV1338" s="6">
        <f t="shared" si="381"/>
        <v>21</v>
      </c>
      <c r="AW1338" s="2">
        <v>6</v>
      </c>
      <c r="AX1338" s="2">
        <v>9</v>
      </c>
      <c r="AY1338" s="2">
        <v>4</v>
      </c>
      <c r="AZ1338" s="2">
        <v>1</v>
      </c>
      <c r="BA1338" s="2">
        <v>1</v>
      </c>
      <c r="BB1338" s="2">
        <f t="shared" si="382"/>
        <v>15</v>
      </c>
      <c r="BC1338" s="2">
        <f t="shared" si="383"/>
        <v>4</v>
      </c>
      <c r="BD1338" s="2">
        <f t="shared" si="384"/>
        <v>2</v>
      </c>
      <c r="BF1338" s="5"/>
    </row>
    <row r="1339" spans="7:58" x14ac:dyDescent="0.35">
      <c r="G1339" s="79" t="s">
        <v>3</v>
      </c>
      <c r="H1339" s="82" t="s">
        <v>153</v>
      </c>
      <c r="I1339" s="79" t="s">
        <v>8</v>
      </c>
      <c r="J1339" s="79" t="s">
        <v>140</v>
      </c>
      <c r="K1339" s="79" t="s">
        <v>154</v>
      </c>
      <c r="L1339" s="79" t="s">
        <v>154</v>
      </c>
      <c r="M1339" s="2" t="s">
        <v>67</v>
      </c>
      <c r="N1339" s="2">
        <v>18</v>
      </c>
      <c r="O1339" s="6"/>
      <c r="Y1339" s="5"/>
      <c r="Z1339" s="6"/>
      <c r="AJ1339" s="5"/>
      <c r="AV1339" s="6">
        <f t="shared" si="381"/>
        <v>21</v>
      </c>
      <c r="AW1339" s="2">
        <v>7</v>
      </c>
      <c r="AX1339" s="2">
        <v>7</v>
      </c>
      <c r="AY1339" s="2">
        <v>5</v>
      </c>
      <c r="AZ1339" s="2">
        <v>1</v>
      </c>
      <c r="BA1339" s="2">
        <v>1</v>
      </c>
      <c r="BB1339" s="2">
        <f t="shared" si="382"/>
        <v>14</v>
      </c>
      <c r="BC1339" s="2">
        <f t="shared" si="383"/>
        <v>5</v>
      </c>
      <c r="BD1339" s="2">
        <f t="shared" si="384"/>
        <v>2</v>
      </c>
      <c r="BF1339" s="5"/>
    </row>
    <row r="1340" spans="7:58" x14ac:dyDescent="0.35">
      <c r="G1340" s="79" t="s">
        <v>3</v>
      </c>
      <c r="H1340" s="82" t="s">
        <v>153</v>
      </c>
      <c r="I1340" s="79" t="s">
        <v>8</v>
      </c>
      <c r="J1340" s="79" t="s">
        <v>140</v>
      </c>
      <c r="K1340" s="79" t="s">
        <v>154</v>
      </c>
      <c r="L1340" s="79" t="s">
        <v>154</v>
      </c>
      <c r="M1340" s="2" t="s">
        <v>76</v>
      </c>
      <c r="N1340" s="2">
        <v>19</v>
      </c>
      <c r="O1340" s="6"/>
      <c r="Y1340" s="5"/>
      <c r="Z1340" s="6"/>
      <c r="AJ1340" s="5"/>
      <c r="AV1340" s="6">
        <f t="shared" si="381"/>
        <v>21</v>
      </c>
      <c r="AW1340" s="2">
        <v>6</v>
      </c>
      <c r="AX1340" s="2">
        <v>9</v>
      </c>
      <c r="AY1340" s="2">
        <v>5</v>
      </c>
      <c r="AZ1340" s="2">
        <v>0</v>
      </c>
      <c r="BA1340" s="2">
        <v>1</v>
      </c>
      <c r="BB1340" s="2">
        <f t="shared" si="382"/>
        <v>15</v>
      </c>
      <c r="BC1340" s="2">
        <f t="shared" si="383"/>
        <v>5</v>
      </c>
      <c r="BD1340" s="2">
        <f t="shared" si="384"/>
        <v>1</v>
      </c>
      <c r="BF1340" s="5"/>
    </row>
    <row r="1341" spans="7:58" x14ac:dyDescent="0.35">
      <c r="G1341" s="79" t="s">
        <v>3</v>
      </c>
      <c r="H1341" s="82" t="s">
        <v>153</v>
      </c>
      <c r="I1341" s="79" t="s">
        <v>8</v>
      </c>
      <c r="J1341" s="79" t="s">
        <v>140</v>
      </c>
      <c r="K1341" s="79" t="s">
        <v>154</v>
      </c>
      <c r="L1341" s="79" t="s">
        <v>154</v>
      </c>
      <c r="M1341" s="2" t="s">
        <v>76</v>
      </c>
      <c r="N1341" s="2">
        <v>20</v>
      </c>
      <c r="O1341" s="6"/>
      <c r="Y1341" s="5"/>
      <c r="Z1341" s="6"/>
      <c r="AJ1341" s="5"/>
      <c r="AV1341" s="6">
        <f t="shared" si="381"/>
        <v>21</v>
      </c>
      <c r="AW1341" s="2">
        <v>5</v>
      </c>
      <c r="AX1341" s="2">
        <v>8</v>
      </c>
      <c r="AY1341" s="2">
        <v>4</v>
      </c>
      <c r="AZ1341" s="2">
        <v>3</v>
      </c>
      <c r="BA1341" s="2">
        <v>1</v>
      </c>
      <c r="BB1341" s="2">
        <f t="shared" si="382"/>
        <v>13</v>
      </c>
      <c r="BC1341" s="2">
        <f t="shared" si="383"/>
        <v>4</v>
      </c>
      <c r="BD1341" s="2">
        <f t="shared" si="384"/>
        <v>4</v>
      </c>
      <c r="BF1341" s="5"/>
    </row>
    <row r="1342" spans="7:58" x14ac:dyDescent="0.35">
      <c r="G1342" s="79" t="s">
        <v>3</v>
      </c>
      <c r="H1342" s="82" t="s">
        <v>153</v>
      </c>
      <c r="I1342" s="79" t="s">
        <v>8</v>
      </c>
      <c r="J1342" s="79" t="s">
        <v>140</v>
      </c>
      <c r="K1342" s="79" t="s">
        <v>154</v>
      </c>
      <c r="L1342" s="79" t="s">
        <v>154</v>
      </c>
      <c r="M1342" s="2" t="s">
        <v>76</v>
      </c>
      <c r="N1342" s="2">
        <v>21</v>
      </c>
      <c r="O1342" s="6"/>
      <c r="Y1342" s="5"/>
      <c r="Z1342" s="6"/>
      <c r="AJ1342" s="5"/>
      <c r="AV1342" s="6">
        <f t="shared" si="381"/>
        <v>21</v>
      </c>
      <c r="AW1342" s="2">
        <v>6</v>
      </c>
      <c r="AX1342" s="2">
        <v>6</v>
      </c>
      <c r="AY1342" s="2">
        <v>5</v>
      </c>
      <c r="AZ1342" s="2">
        <v>2</v>
      </c>
      <c r="BA1342" s="2">
        <v>2</v>
      </c>
      <c r="BB1342" s="2">
        <f t="shared" si="382"/>
        <v>12</v>
      </c>
      <c r="BC1342" s="2">
        <f t="shared" si="383"/>
        <v>5</v>
      </c>
      <c r="BD1342" s="2">
        <f t="shared" si="384"/>
        <v>4</v>
      </c>
      <c r="BF1342" s="5"/>
    </row>
    <row r="1343" spans="7:58" x14ac:dyDescent="0.35">
      <c r="G1343" s="79" t="s">
        <v>3</v>
      </c>
      <c r="H1343" s="82" t="s">
        <v>153</v>
      </c>
      <c r="I1343" s="79" t="s">
        <v>8</v>
      </c>
      <c r="J1343" s="79" t="s">
        <v>140</v>
      </c>
      <c r="K1343" s="79" t="s">
        <v>154</v>
      </c>
      <c r="L1343" s="79" t="s">
        <v>154</v>
      </c>
      <c r="M1343" s="2" t="s">
        <v>76</v>
      </c>
      <c r="N1343" s="2">
        <v>22</v>
      </c>
      <c r="O1343" s="6"/>
      <c r="Y1343" s="5"/>
      <c r="Z1343" s="6"/>
      <c r="AJ1343" s="5"/>
      <c r="AV1343" s="6">
        <f t="shared" si="381"/>
        <v>21</v>
      </c>
      <c r="AW1343" s="2">
        <v>11</v>
      </c>
      <c r="AX1343" s="2">
        <v>7</v>
      </c>
      <c r="AY1343" s="2">
        <v>1</v>
      </c>
      <c r="AZ1343" s="2">
        <v>2</v>
      </c>
      <c r="BA1343" s="2">
        <v>0</v>
      </c>
      <c r="BB1343" s="2">
        <f t="shared" si="382"/>
        <v>18</v>
      </c>
      <c r="BC1343" s="2">
        <f t="shared" si="383"/>
        <v>1</v>
      </c>
      <c r="BD1343" s="2">
        <f t="shared" si="384"/>
        <v>2</v>
      </c>
      <c r="BF1343" s="5"/>
    </row>
    <row r="1344" spans="7:58" x14ac:dyDescent="0.35">
      <c r="G1344" s="79" t="s">
        <v>3</v>
      </c>
      <c r="H1344" s="82" t="s">
        <v>153</v>
      </c>
      <c r="I1344" s="79" t="s">
        <v>8</v>
      </c>
      <c r="J1344" s="79" t="s">
        <v>140</v>
      </c>
      <c r="K1344" s="79" t="s">
        <v>154</v>
      </c>
      <c r="L1344" s="79" t="s">
        <v>154</v>
      </c>
      <c r="M1344" s="2" t="s">
        <v>76</v>
      </c>
      <c r="N1344" s="2">
        <v>23</v>
      </c>
      <c r="O1344" s="6"/>
      <c r="Y1344" s="5"/>
      <c r="Z1344" s="6"/>
      <c r="AJ1344" s="5"/>
      <c r="AV1344" s="6">
        <f t="shared" si="381"/>
        <v>21</v>
      </c>
      <c r="AW1344" s="2">
        <v>9</v>
      </c>
      <c r="AX1344" s="2">
        <v>5</v>
      </c>
      <c r="AY1344" s="2">
        <v>4</v>
      </c>
      <c r="AZ1344" s="2">
        <v>2</v>
      </c>
      <c r="BA1344" s="2">
        <v>1</v>
      </c>
      <c r="BB1344" s="2">
        <f t="shared" si="382"/>
        <v>14</v>
      </c>
      <c r="BC1344" s="2">
        <f t="shared" si="383"/>
        <v>4</v>
      </c>
      <c r="BD1344" s="2">
        <f t="shared" si="384"/>
        <v>3</v>
      </c>
      <c r="BF1344" s="5"/>
    </row>
    <row r="1345" spans="7:58" x14ac:dyDescent="0.35">
      <c r="G1345" s="79" t="s">
        <v>3</v>
      </c>
      <c r="H1345" s="82" t="s">
        <v>153</v>
      </c>
      <c r="I1345" s="79" t="s">
        <v>8</v>
      </c>
      <c r="J1345" s="79" t="s">
        <v>140</v>
      </c>
      <c r="K1345" s="79" t="s">
        <v>154</v>
      </c>
      <c r="L1345" s="79" t="s">
        <v>154</v>
      </c>
      <c r="M1345" s="2" t="s">
        <v>76</v>
      </c>
      <c r="N1345" s="2">
        <v>24</v>
      </c>
      <c r="O1345" s="6"/>
      <c r="Y1345" s="5"/>
      <c r="Z1345" s="6"/>
      <c r="AJ1345" s="5"/>
      <c r="AV1345" s="6">
        <f t="shared" si="381"/>
        <v>21</v>
      </c>
      <c r="AW1345" s="2">
        <v>7</v>
      </c>
      <c r="AX1345" s="2">
        <v>7</v>
      </c>
      <c r="AY1345" s="2">
        <v>3</v>
      </c>
      <c r="AZ1345" s="2">
        <v>2</v>
      </c>
      <c r="BA1345" s="2">
        <v>2</v>
      </c>
      <c r="BB1345" s="2">
        <f t="shared" si="382"/>
        <v>14</v>
      </c>
      <c r="BC1345" s="2">
        <f t="shared" si="383"/>
        <v>3</v>
      </c>
      <c r="BD1345" s="2">
        <f t="shared" si="384"/>
        <v>4</v>
      </c>
      <c r="BF1345" s="5"/>
    </row>
    <row r="1346" spans="7:58" x14ac:dyDescent="0.35">
      <c r="G1346" s="79" t="s">
        <v>3</v>
      </c>
      <c r="H1346" s="82" t="s">
        <v>153</v>
      </c>
      <c r="I1346" s="79" t="s">
        <v>8</v>
      </c>
      <c r="J1346" s="79" t="s">
        <v>140</v>
      </c>
      <c r="K1346" s="79" t="s">
        <v>154</v>
      </c>
      <c r="L1346" s="79" t="s">
        <v>154</v>
      </c>
      <c r="M1346" s="2" t="s">
        <v>76</v>
      </c>
      <c r="N1346" s="2">
        <v>25</v>
      </c>
      <c r="O1346" s="6"/>
      <c r="Y1346" s="5"/>
      <c r="Z1346" s="6"/>
      <c r="AJ1346" s="5"/>
      <c r="AV1346" s="6">
        <f t="shared" si="381"/>
        <v>21</v>
      </c>
      <c r="AW1346" s="2">
        <v>8</v>
      </c>
      <c r="AX1346" s="2">
        <v>5</v>
      </c>
      <c r="AY1346" s="2">
        <v>6</v>
      </c>
      <c r="AZ1346" s="2">
        <v>0</v>
      </c>
      <c r="BA1346" s="2">
        <v>2</v>
      </c>
      <c r="BB1346" s="2">
        <f t="shared" si="382"/>
        <v>13</v>
      </c>
      <c r="BC1346" s="2">
        <f t="shared" si="383"/>
        <v>6</v>
      </c>
      <c r="BD1346" s="2">
        <f t="shared" si="384"/>
        <v>2</v>
      </c>
      <c r="BF1346" s="5"/>
    </row>
    <row r="1347" spans="7:58" x14ac:dyDescent="0.35">
      <c r="G1347" s="79" t="s">
        <v>3</v>
      </c>
      <c r="H1347" s="82" t="s">
        <v>153</v>
      </c>
      <c r="I1347" s="79" t="s">
        <v>8</v>
      </c>
      <c r="J1347" s="79" t="s">
        <v>140</v>
      </c>
      <c r="K1347" s="79" t="s">
        <v>154</v>
      </c>
      <c r="L1347" s="79" t="s">
        <v>154</v>
      </c>
      <c r="M1347" s="2" t="s">
        <v>76</v>
      </c>
      <c r="N1347" s="2">
        <v>26</v>
      </c>
      <c r="O1347" s="6"/>
      <c r="Y1347" s="5"/>
      <c r="Z1347" s="6"/>
      <c r="AJ1347" s="5"/>
      <c r="AV1347" s="6">
        <f t="shared" si="381"/>
        <v>21</v>
      </c>
      <c r="AW1347" s="2">
        <v>8</v>
      </c>
      <c r="AX1347" s="2">
        <v>4</v>
      </c>
      <c r="AY1347" s="2">
        <v>6</v>
      </c>
      <c r="AZ1347" s="2">
        <v>1</v>
      </c>
      <c r="BA1347" s="2">
        <v>2</v>
      </c>
      <c r="BB1347" s="2">
        <f t="shared" si="382"/>
        <v>12</v>
      </c>
      <c r="BC1347" s="2">
        <f t="shared" si="383"/>
        <v>6</v>
      </c>
      <c r="BD1347" s="2">
        <f t="shared" si="384"/>
        <v>3</v>
      </c>
      <c r="BF1347" s="5"/>
    </row>
    <row r="1348" spans="7:58" x14ac:dyDescent="0.35">
      <c r="G1348" s="79" t="s">
        <v>3</v>
      </c>
      <c r="H1348" s="82" t="s">
        <v>153</v>
      </c>
      <c r="I1348" s="79" t="s">
        <v>8</v>
      </c>
      <c r="J1348" s="79" t="s">
        <v>140</v>
      </c>
      <c r="K1348" s="79" t="s">
        <v>154</v>
      </c>
      <c r="L1348" s="79" t="s">
        <v>154</v>
      </c>
      <c r="M1348" s="2" t="s">
        <v>76</v>
      </c>
      <c r="N1348" s="2">
        <v>27</v>
      </c>
      <c r="O1348" s="6"/>
      <c r="Y1348" s="5"/>
      <c r="Z1348" s="6"/>
      <c r="AJ1348" s="5"/>
      <c r="AV1348" s="6">
        <f t="shared" si="381"/>
        <v>21</v>
      </c>
      <c r="AW1348" s="2">
        <v>6</v>
      </c>
      <c r="AX1348" s="2">
        <v>6</v>
      </c>
      <c r="AY1348" s="2">
        <v>8</v>
      </c>
      <c r="AZ1348" s="2">
        <v>0</v>
      </c>
      <c r="BA1348" s="2">
        <v>1</v>
      </c>
      <c r="BB1348" s="2">
        <f t="shared" si="382"/>
        <v>12</v>
      </c>
      <c r="BC1348" s="2">
        <f t="shared" si="383"/>
        <v>8</v>
      </c>
      <c r="BD1348" s="2">
        <f t="shared" si="384"/>
        <v>1</v>
      </c>
      <c r="BF1348" s="5"/>
    </row>
    <row r="1349" spans="7:58" x14ac:dyDescent="0.35">
      <c r="G1349" s="79" t="s">
        <v>3</v>
      </c>
      <c r="H1349" s="82" t="s">
        <v>153</v>
      </c>
      <c r="I1349" s="79" t="s">
        <v>8</v>
      </c>
      <c r="J1349" s="79" t="s">
        <v>140</v>
      </c>
      <c r="K1349" s="79" t="s">
        <v>154</v>
      </c>
      <c r="L1349" s="79" t="s">
        <v>154</v>
      </c>
      <c r="M1349" s="2" t="s">
        <v>76</v>
      </c>
      <c r="N1349" s="2">
        <v>28</v>
      </c>
      <c r="O1349" s="6"/>
      <c r="Y1349" s="5"/>
      <c r="Z1349" s="6"/>
      <c r="AJ1349" s="5"/>
      <c r="AV1349" s="6">
        <f t="shared" si="381"/>
        <v>21</v>
      </c>
      <c r="AW1349" s="2">
        <v>14</v>
      </c>
      <c r="AX1349" s="2">
        <v>6</v>
      </c>
      <c r="AY1349" s="2">
        <v>1</v>
      </c>
      <c r="AZ1349" s="2">
        <v>0</v>
      </c>
      <c r="BA1349" s="2">
        <v>0</v>
      </c>
      <c r="BB1349" s="2">
        <f t="shared" si="382"/>
        <v>20</v>
      </c>
      <c r="BC1349" s="2">
        <f t="shared" si="383"/>
        <v>1</v>
      </c>
      <c r="BD1349" s="2">
        <f t="shared" si="384"/>
        <v>0</v>
      </c>
      <c r="BF1349" s="5"/>
    </row>
    <row r="1350" spans="7:58" x14ac:dyDescent="0.35">
      <c r="G1350" s="79" t="s">
        <v>3</v>
      </c>
      <c r="H1350" s="82" t="s">
        <v>153</v>
      </c>
      <c r="I1350" s="79" t="s">
        <v>8</v>
      </c>
      <c r="J1350" s="79" t="s">
        <v>140</v>
      </c>
      <c r="K1350" s="79" t="s">
        <v>154</v>
      </c>
      <c r="L1350" s="79" t="s">
        <v>154</v>
      </c>
      <c r="M1350" s="2" t="s">
        <v>76</v>
      </c>
      <c r="N1350" s="2">
        <v>29</v>
      </c>
      <c r="O1350" s="6"/>
      <c r="Y1350" s="5"/>
      <c r="Z1350" s="6"/>
      <c r="AJ1350" s="5"/>
      <c r="AV1350" s="6">
        <f t="shared" si="381"/>
        <v>21</v>
      </c>
      <c r="AW1350" s="2">
        <v>6</v>
      </c>
      <c r="AX1350" s="2">
        <v>3</v>
      </c>
      <c r="AY1350" s="2">
        <v>7</v>
      </c>
      <c r="AZ1350" s="2">
        <v>4</v>
      </c>
      <c r="BA1350" s="2">
        <v>1</v>
      </c>
      <c r="BB1350" s="2">
        <f t="shared" si="382"/>
        <v>9</v>
      </c>
      <c r="BC1350" s="2">
        <f t="shared" si="383"/>
        <v>7</v>
      </c>
      <c r="BD1350" s="2">
        <f t="shared" si="384"/>
        <v>5</v>
      </c>
      <c r="BF1350" s="5"/>
    </row>
    <row r="1351" spans="7:58" x14ac:dyDescent="0.35">
      <c r="G1351" s="79" t="s">
        <v>3</v>
      </c>
      <c r="H1351" s="82" t="s">
        <v>153</v>
      </c>
      <c r="I1351" s="79" t="s">
        <v>8</v>
      </c>
      <c r="J1351" s="79" t="s">
        <v>140</v>
      </c>
      <c r="K1351" s="79" t="s">
        <v>154</v>
      </c>
      <c r="L1351" s="79" t="s">
        <v>154</v>
      </c>
      <c r="M1351" s="2" t="s">
        <v>76</v>
      </c>
      <c r="N1351" s="2">
        <v>30</v>
      </c>
      <c r="O1351" s="6"/>
      <c r="Y1351" s="5"/>
      <c r="Z1351" s="6"/>
      <c r="AJ1351" s="5"/>
      <c r="AV1351" s="6">
        <f t="shared" si="381"/>
        <v>21</v>
      </c>
      <c r="AW1351" s="2">
        <v>9</v>
      </c>
      <c r="AX1351" s="2">
        <v>4</v>
      </c>
      <c r="AY1351" s="2">
        <v>4</v>
      </c>
      <c r="AZ1351" s="2">
        <v>2</v>
      </c>
      <c r="BA1351" s="2">
        <v>2</v>
      </c>
      <c r="BB1351" s="2">
        <f t="shared" si="382"/>
        <v>13</v>
      </c>
      <c r="BC1351" s="2">
        <f t="shared" si="383"/>
        <v>4</v>
      </c>
      <c r="BD1351" s="2">
        <f t="shared" si="384"/>
        <v>4</v>
      </c>
      <c r="BF1351" s="5"/>
    </row>
    <row r="1352" spans="7:58" x14ac:dyDescent="0.35">
      <c r="G1352" s="79" t="s">
        <v>3</v>
      </c>
      <c r="H1352" s="82" t="s">
        <v>112</v>
      </c>
      <c r="I1352" s="79" t="s">
        <v>8</v>
      </c>
      <c r="J1352" s="79" t="s">
        <v>140</v>
      </c>
      <c r="K1352" s="79" t="s">
        <v>33</v>
      </c>
      <c r="L1352" s="79" t="s">
        <v>33</v>
      </c>
      <c r="M1352" s="2" t="s">
        <v>3</v>
      </c>
      <c r="N1352" s="2">
        <v>1</v>
      </c>
      <c r="O1352" s="6">
        <f t="shared" si="370"/>
        <v>46</v>
      </c>
      <c r="P1352" s="2">
        <v>5</v>
      </c>
      <c r="Q1352" s="2">
        <v>12</v>
      </c>
      <c r="R1352" s="2">
        <v>16</v>
      </c>
      <c r="S1352" s="2">
        <v>8</v>
      </c>
      <c r="T1352" s="2">
        <v>5</v>
      </c>
      <c r="U1352" s="2">
        <f t="shared" si="372"/>
        <v>17</v>
      </c>
      <c r="V1352" s="2">
        <f t="shared" si="373"/>
        <v>16</v>
      </c>
      <c r="W1352" s="2">
        <f t="shared" si="374"/>
        <v>13</v>
      </c>
      <c r="X1352" s="2">
        <f>MAX(O1352:O1381)</f>
        <v>46</v>
      </c>
      <c r="Y1352" s="5">
        <v>97</v>
      </c>
      <c r="Z1352" s="6">
        <f t="shared" si="371"/>
        <v>55</v>
      </c>
      <c r="AA1352" s="2">
        <v>13</v>
      </c>
      <c r="AB1352" s="2">
        <v>9</v>
      </c>
      <c r="AC1352" s="2">
        <v>22</v>
      </c>
      <c r="AD1352" s="2">
        <v>8</v>
      </c>
      <c r="AE1352" s="2">
        <v>3</v>
      </c>
      <c r="AF1352" s="2">
        <f t="shared" si="375"/>
        <v>22</v>
      </c>
      <c r="AG1352" s="2">
        <f t="shared" si="376"/>
        <v>22</v>
      </c>
      <c r="AH1352" s="2">
        <f t="shared" si="377"/>
        <v>11</v>
      </c>
      <c r="AI1352" s="2">
        <f>MAX(Z1352:Z1381)</f>
        <v>55</v>
      </c>
      <c r="AJ1352" s="5">
        <v>106</v>
      </c>
      <c r="AK1352" s="2">
        <f t="shared" si="369"/>
        <v>63</v>
      </c>
      <c r="AL1352" s="2">
        <v>22</v>
      </c>
      <c r="AM1352" s="2">
        <v>15</v>
      </c>
      <c r="AN1352" s="2">
        <v>15</v>
      </c>
      <c r="AO1352" s="2">
        <v>7</v>
      </c>
      <c r="AP1352" s="2">
        <v>4</v>
      </c>
      <c r="AQ1352" s="2">
        <f t="shared" si="378"/>
        <v>37</v>
      </c>
      <c r="AR1352" s="2">
        <f t="shared" si="379"/>
        <v>15</v>
      </c>
      <c r="AS1352" s="2">
        <f t="shared" si="380"/>
        <v>11</v>
      </c>
      <c r="AT1352" s="2">
        <f>ROUND(SUM(AK1352:AK1381)/30,0)</f>
        <v>63</v>
      </c>
      <c r="AU1352" s="2">
        <v>102</v>
      </c>
      <c r="AV1352" s="6">
        <f t="shared" si="381"/>
        <v>0</v>
      </c>
      <c r="AW1352" s="2">
        <v>0</v>
      </c>
      <c r="AX1352" s="2">
        <v>0</v>
      </c>
      <c r="AY1352" s="2">
        <v>0</v>
      </c>
      <c r="AZ1352" s="2">
        <v>0</v>
      </c>
      <c r="BA1352" s="2">
        <v>0</v>
      </c>
      <c r="BB1352" s="2">
        <f t="shared" si="382"/>
        <v>0</v>
      </c>
      <c r="BC1352" s="2">
        <f t="shared" si="383"/>
        <v>0</v>
      </c>
      <c r="BD1352" s="2">
        <f t="shared" si="384"/>
        <v>0</v>
      </c>
      <c r="BE1352" s="2">
        <f>ROUND(SUM(AV1352:AV1381)/30,0)</f>
        <v>0</v>
      </c>
      <c r="BF1352" s="5">
        <v>0</v>
      </c>
    </row>
    <row r="1353" spans="7:58" x14ac:dyDescent="0.35">
      <c r="G1353" s="79" t="s">
        <v>3</v>
      </c>
      <c r="H1353" s="82" t="s">
        <v>112</v>
      </c>
      <c r="I1353" s="79" t="s">
        <v>8</v>
      </c>
      <c r="J1353" s="79" t="s">
        <v>140</v>
      </c>
      <c r="K1353" s="79" t="s">
        <v>33</v>
      </c>
      <c r="L1353" s="79" t="s">
        <v>33</v>
      </c>
      <c r="M1353" s="2" t="s">
        <v>3</v>
      </c>
      <c r="N1353" s="2">
        <v>2</v>
      </c>
      <c r="O1353" s="6">
        <f t="shared" si="370"/>
        <v>46</v>
      </c>
      <c r="P1353" s="2">
        <v>6</v>
      </c>
      <c r="Q1353" s="2">
        <v>7</v>
      </c>
      <c r="R1353" s="2">
        <v>17</v>
      </c>
      <c r="S1353" s="2">
        <v>10</v>
      </c>
      <c r="T1353" s="2">
        <v>6</v>
      </c>
      <c r="U1353" s="2">
        <f t="shared" si="372"/>
        <v>13</v>
      </c>
      <c r="V1353" s="2">
        <f t="shared" si="373"/>
        <v>17</v>
      </c>
      <c r="W1353" s="2">
        <f t="shared" si="374"/>
        <v>16</v>
      </c>
      <c r="Y1353" s="5"/>
      <c r="Z1353" s="6">
        <f t="shared" si="371"/>
        <v>55</v>
      </c>
      <c r="AA1353" s="2">
        <v>7</v>
      </c>
      <c r="AB1353" s="2">
        <v>14</v>
      </c>
      <c r="AC1353" s="2">
        <v>17</v>
      </c>
      <c r="AD1353" s="2">
        <v>8</v>
      </c>
      <c r="AE1353" s="2">
        <v>9</v>
      </c>
      <c r="AF1353" s="2">
        <f t="shared" si="375"/>
        <v>21</v>
      </c>
      <c r="AG1353" s="2">
        <f t="shared" si="376"/>
        <v>17</v>
      </c>
      <c r="AH1353" s="2">
        <f t="shared" si="377"/>
        <v>17</v>
      </c>
      <c r="AJ1353" s="5"/>
      <c r="AK1353" s="2">
        <f t="shared" si="369"/>
        <v>63</v>
      </c>
      <c r="AL1353" s="2">
        <v>11</v>
      </c>
      <c r="AM1353" s="2">
        <v>21</v>
      </c>
      <c r="AN1353" s="2">
        <v>13</v>
      </c>
      <c r="AO1353" s="2">
        <v>11</v>
      </c>
      <c r="AP1353" s="2">
        <v>7</v>
      </c>
      <c r="AQ1353" s="2">
        <f t="shared" si="378"/>
        <v>32</v>
      </c>
      <c r="AR1353" s="2">
        <f t="shared" si="379"/>
        <v>13</v>
      </c>
      <c r="AS1353" s="2">
        <f t="shared" si="380"/>
        <v>18</v>
      </c>
      <c r="AV1353" s="6">
        <f t="shared" si="381"/>
        <v>0</v>
      </c>
      <c r="AW1353" s="2">
        <v>0</v>
      </c>
      <c r="AX1353" s="2">
        <v>0</v>
      </c>
      <c r="AY1353" s="2">
        <v>0</v>
      </c>
      <c r="AZ1353" s="2">
        <v>0</v>
      </c>
      <c r="BA1353" s="2">
        <v>0</v>
      </c>
      <c r="BB1353" s="2">
        <f t="shared" si="382"/>
        <v>0</v>
      </c>
      <c r="BC1353" s="2">
        <f t="shared" si="383"/>
        <v>0</v>
      </c>
      <c r="BD1353" s="2">
        <f t="shared" si="384"/>
        <v>0</v>
      </c>
      <c r="BF1353" s="5"/>
    </row>
    <row r="1354" spans="7:58" x14ac:dyDescent="0.35">
      <c r="G1354" s="79" t="s">
        <v>3</v>
      </c>
      <c r="H1354" s="82" t="s">
        <v>112</v>
      </c>
      <c r="I1354" s="79" t="s">
        <v>8</v>
      </c>
      <c r="J1354" s="79" t="s">
        <v>140</v>
      </c>
      <c r="K1354" s="79" t="s">
        <v>33</v>
      </c>
      <c r="L1354" s="79" t="s">
        <v>33</v>
      </c>
      <c r="M1354" s="2" t="s">
        <v>3</v>
      </c>
      <c r="N1354" s="2">
        <v>3</v>
      </c>
      <c r="O1354" s="6">
        <f t="shared" si="370"/>
        <v>46</v>
      </c>
      <c r="P1354" s="2">
        <v>18</v>
      </c>
      <c r="Q1354" s="2">
        <v>14</v>
      </c>
      <c r="R1354" s="2">
        <v>8</v>
      </c>
      <c r="S1354" s="2">
        <v>3</v>
      </c>
      <c r="T1354" s="2">
        <v>3</v>
      </c>
      <c r="U1354" s="2">
        <f t="shared" si="372"/>
        <v>32</v>
      </c>
      <c r="V1354" s="2">
        <f t="shared" si="373"/>
        <v>8</v>
      </c>
      <c r="W1354" s="2">
        <f t="shared" si="374"/>
        <v>6</v>
      </c>
      <c r="Y1354" s="5"/>
      <c r="Z1354" s="6">
        <f t="shared" si="371"/>
        <v>55</v>
      </c>
      <c r="AA1354" s="2">
        <v>28</v>
      </c>
      <c r="AB1354" s="2">
        <v>12</v>
      </c>
      <c r="AC1354" s="2">
        <v>9</v>
      </c>
      <c r="AD1354" s="2">
        <v>4</v>
      </c>
      <c r="AE1354" s="2">
        <v>2</v>
      </c>
      <c r="AF1354" s="2">
        <f t="shared" si="375"/>
        <v>40</v>
      </c>
      <c r="AG1354" s="2">
        <f t="shared" si="376"/>
        <v>9</v>
      </c>
      <c r="AH1354" s="2">
        <f t="shared" si="377"/>
        <v>6</v>
      </c>
      <c r="AJ1354" s="5"/>
      <c r="AK1354" s="2">
        <f t="shared" si="369"/>
        <v>63</v>
      </c>
      <c r="AL1354" s="2">
        <v>34</v>
      </c>
      <c r="AM1354" s="2">
        <v>16</v>
      </c>
      <c r="AN1354" s="2">
        <v>8</v>
      </c>
      <c r="AO1354" s="2">
        <v>3</v>
      </c>
      <c r="AP1354" s="2">
        <v>2</v>
      </c>
      <c r="AQ1354" s="2">
        <f t="shared" si="378"/>
        <v>50</v>
      </c>
      <c r="AR1354" s="2">
        <f t="shared" si="379"/>
        <v>8</v>
      </c>
      <c r="AS1354" s="2">
        <f t="shared" si="380"/>
        <v>5</v>
      </c>
      <c r="AV1354" s="6">
        <f t="shared" si="381"/>
        <v>0</v>
      </c>
      <c r="AW1354" s="2">
        <v>0</v>
      </c>
      <c r="AX1354" s="2">
        <v>0</v>
      </c>
      <c r="AY1354" s="2">
        <v>0</v>
      </c>
      <c r="AZ1354" s="2">
        <v>0</v>
      </c>
      <c r="BA1354" s="2">
        <v>0</v>
      </c>
      <c r="BB1354" s="2">
        <f t="shared" si="382"/>
        <v>0</v>
      </c>
      <c r="BC1354" s="2">
        <f t="shared" si="383"/>
        <v>0</v>
      </c>
      <c r="BD1354" s="2">
        <f t="shared" si="384"/>
        <v>0</v>
      </c>
      <c r="BF1354" s="5"/>
    </row>
    <row r="1355" spans="7:58" x14ac:dyDescent="0.35">
      <c r="G1355" s="79" t="s">
        <v>3</v>
      </c>
      <c r="H1355" s="82" t="s">
        <v>112</v>
      </c>
      <c r="I1355" s="79" t="s">
        <v>8</v>
      </c>
      <c r="J1355" s="79" t="s">
        <v>140</v>
      </c>
      <c r="K1355" s="79" t="s">
        <v>33</v>
      </c>
      <c r="L1355" s="79" t="s">
        <v>33</v>
      </c>
      <c r="M1355" s="2" t="s">
        <v>3</v>
      </c>
      <c r="N1355" s="2">
        <v>4</v>
      </c>
      <c r="O1355" s="6">
        <f t="shared" si="370"/>
        <v>46</v>
      </c>
      <c r="P1355" s="2">
        <v>28</v>
      </c>
      <c r="Q1355" s="2">
        <v>12</v>
      </c>
      <c r="R1355" s="2">
        <v>5</v>
      </c>
      <c r="S1355" s="2">
        <v>1</v>
      </c>
      <c r="T1355" s="2">
        <v>0</v>
      </c>
      <c r="U1355" s="2">
        <f t="shared" si="372"/>
        <v>40</v>
      </c>
      <c r="V1355" s="2">
        <f t="shared" si="373"/>
        <v>5</v>
      </c>
      <c r="W1355" s="2">
        <f t="shared" si="374"/>
        <v>1</v>
      </c>
      <c r="Y1355" s="5"/>
      <c r="Z1355" s="6">
        <f t="shared" si="371"/>
        <v>55</v>
      </c>
      <c r="AA1355" s="2">
        <v>35</v>
      </c>
      <c r="AB1355" s="2">
        <v>16</v>
      </c>
      <c r="AC1355" s="2">
        <v>1</v>
      </c>
      <c r="AD1355" s="2">
        <v>2</v>
      </c>
      <c r="AE1355" s="2">
        <v>1</v>
      </c>
      <c r="AF1355" s="2">
        <f t="shared" si="375"/>
        <v>51</v>
      </c>
      <c r="AG1355" s="2">
        <f t="shared" si="376"/>
        <v>1</v>
      </c>
      <c r="AH1355" s="2">
        <f t="shared" si="377"/>
        <v>3</v>
      </c>
      <c r="AJ1355" s="5"/>
      <c r="AK1355" s="2">
        <f t="shared" si="369"/>
        <v>63</v>
      </c>
      <c r="AL1355" s="2">
        <v>40</v>
      </c>
      <c r="AM1355" s="2">
        <v>18</v>
      </c>
      <c r="AN1355" s="2">
        <v>5</v>
      </c>
      <c r="AO1355" s="2">
        <v>0</v>
      </c>
      <c r="AP1355" s="2">
        <v>0</v>
      </c>
      <c r="AQ1355" s="2">
        <f t="shared" si="378"/>
        <v>58</v>
      </c>
      <c r="AR1355" s="2">
        <f t="shared" si="379"/>
        <v>5</v>
      </c>
      <c r="AS1355" s="2">
        <f t="shared" si="380"/>
        <v>0</v>
      </c>
      <c r="AV1355" s="6">
        <f t="shared" si="381"/>
        <v>0</v>
      </c>
      <c r="AW1355" s="2">
        <v>0</v>
      </c>
      <c r="AX1355" s="2">
        <v>0</v>
      </c>
      <c r="AY1355" s="2">
        <v>0</v>
      </c>
      <c r="AZ1355" s="2">
        <v>0</v>
      </c>
      <c r="BA1355" s="2">
        <v>0</v>
      </c>
      <c r="BB1355" s="2">
        <f t="shared" si="382"/>
        <v>0</v>
      </c>
      <c r="BC1355" s="2">
        <f t="shared" si="383"/>
        <v>0</v>
      </c>
      <c r="BD1355" s="2">
        <f t="shared" si="384"/>
        <v>0</v>
      </c>
      <c r="BF1355" s="5"/>
    </row>
    <row r="1356" spans="7:58" x14ac:dyDescent="0.35">
      <c r="G1356" s="79" t="s">
        <v>3</v>
      </c>
      <c r="H1356" s="82" t="s">
        <v>112</v>
      </c>
      <c r="I1356" s="79" t="s">
        <v>8</v>
      </c>
      <c r="J1356" s="79" t="s">
        <v>140</v>
      </c>
      <c r="K1356" s="79" t="s">
        <v>33</v>
      </c>
      <c r="L1356" s="79" t="s">
        <v>33</v>
      </c>
      <c r="M1356" s="2" t="s">
        <v>3</v>
      </c>
      <c r="N1356" s="2">
        <v>5</v>
      </c>
      <c r="O1356" s="6">
        <f t="shared" si="370"/>
        <v>46</v>
      </c>
      <c r="P1356" s="2">
        <v>12</v>
      </c>
      <c r="Q1356" s="2">
        <v>12</v>
      </c>
      <c r="R1356" s="2">
        <v>15</v>
      </c>
      <c r="S1356" s="2">
        <v>5</v>
      </c>
      <c r="T1356" s="2">
        <v>2</v>
      </c>
      <c r="U1356" s="2">
        <f t="shared" si="372"/>
        <v>24</v>
      </c>
      <c r="V1356" s="2">
        <f t="shared" si="373"/>
        <v>15</v>
      </c>
      <c r="W1356" s="2">
        <f t="shared" si="374"/>
        <v>7</v>
      </c>
      <c r="Y1356" s="5"/>
      <c r="Z1356" s="6">
        <f t="shared" si="371"/>
        <v>55</v>
      </c>
      <c r="AA1356" s="2">
        <v>22</v>
      </c>
      <c r="AB1356" s="2">
        <v>14</v>
      </c>
      <c r="AC1356" s="2">
        <v>12</v>
      </c>
      <c r="AD1356" s="2">
        <v>5</v>
      </c>
      <c r="AE1356" s="2">
        <v>2</v>
      </c>
      <c r="AF1356" s="2">
        <f t="shared" si="375"/>
        <v>36</v>
      </c>
      <c r="AG1356" s="2">
        <f t="shared" si="376"/>
        <v>12</v>
      </c>
      <c r="AH1356" s="2">
        <f t="shared" si="377"/>
        <v>7</v>
      </c>
      <c r="AJ1356" s="5"/>
      <c r="AK1356" s="2">
        <f t="shared" si="369"/>
        <v>63</v>
      </c>
      <c r="AL1356" s="2">
        <v>25</v>
      </c>
      <c r="AM1356" s="2">
        <v>17</v>
      </c>
      <c r="AN1356" s="2">
        <v>11</v>
      </c>
      <c r="AO1356" s="2">
        <v>7</v>
      </c>
      <c r="AP1356" s="2">
        <v>3</v>
      </c>
      <c r="AQ1356" s="2">
        <f t="shared" si="378"/>
        <v>42</v>
      </c>
      <c r="AR1356" s="2">
        <f t="shared" si="379"/>
        <v>11</v>
      </c>
      <c r="AS1356" s="2">
        <f t="shared" si="380"/>
        <v>10</v>
      </c>
      <c r="AV1356" s="6">
        <f t="shared" si="381"/>
        <v>0</v>
      </c>
      <c r="AW1356" s="2">
        <v>0</v>
      </c>
      <c r="AX1356" s="2">
        <v>0</v>
      </c>
      <c r="AY1356" s="2">
        <v>0</v>
      </c>
      <c r="AZ1356" s="2">
        <v>0</v>
      </c>
      <c r="BA1356" s="2">
        <v>0</v>
      </c>
      <c r="BB1356" s="2">
        <f t="shared" si="382"/>
        <v>0</v>
      </c>
      <c r="BC1356" s="2">
        <f t="shared" si="383"/>
        <v>0</v>
      </c>
      <c r="BD1356" s="2">
        <f t="shared" si="384"/>
        <v>0</v>
      </c>
      <c r="BF1356" s="5"/>
    </row>
    <row r="1357" spans="7:58" x14ac:dyDescent="0.35">
      <c r="G1357" s="79" t="s">
        <v>3</v>
      </c>
      <c r="H1357" s="82" t="s">
        <v>112</v>
      </c>
      <c r="I1357" s="79" t="s">
        <v>8</v>
      </c>
      <c r="J1357" s="79" t="s">
        <v>140</v>
      </c>
      <c r="K1357" s="79" t="s">
        <v>33</v>
      </c>
      <c r="L1357" s="79" t="s">
        <v>33</v>
      </c>
      <c r="M1357" s="2" t="s">
        <v>3</v>
      </c>
      <c r="N1357" s="2">
        <v>6</v>
      </c>
      <c r="O1357" s="6">
        <f t="shared" si="370"/>
        <v>46</v>
      </c>
      <c r="P1357" s="2">
        <v>13</v>
      </c>
      <c r="Q1357" s="2">
        <v>12</v>
      </c>
      <c r="R1357" s="2">
        <v>7</v>
      </c>
      <c r="S1357" s="2">
        <v>8</v>
      </c>
      <c r="T1357" s="2">
        <v>6</v>
      </c>
      <c r="U1357" s="2">
        <f t="shared" si="372"/>
        <v>25</v>
      </c>
      <c r="V1357" s="2">
        <f t="shared" si="373"/>
        <v>7</v>
      </c>
      <c r="W1357" s="2">
        <f t="shared" si="374"/>
        <v>14</v>
      </c>
      <c r="Y1357" s="5"/>
      <c r="Z1357" s="6">
        <f t="shared" si="371"/>
        <v>55</v>
      </c>
      <c r="AA1357" s="2">
        <v>20</v>
      </c>
      <c r="AB1357" s="2">
        <v>13</v>
      </c>
      <c r="AC1357" s="2">
        <v>8</v>
      </c>
      <c r="AD1357" s="2">
        <v>9</v>
      </c>
      <c r="AE1357" s="2">
        <v>5</v>
      </c>
      <c r="AF1357" s="2">
        <f t="shared" si="375"/>
        <v>33</v>
      </c>
      <c r="AG1357" s="2">
        <f t="shared" si="376"/>
        <v>8</v>
      </c>
      <c r="AH1357" s="2">
        <f t="shared" si="377"/>
        <v>14</v>
      </c>
      <c r="AJ1357" s="5"/>
      <c r="AK1357" s="2">
        <f t="shared" si="369"/>
        <v>63</v>
      </c>
      <c r="AL1357" s="2">
        <v>24</v>
      </c>
      <c r="AM1357" s="2">
        <v>18</v>
      </c>
      <c r="AN1357" s="2">
        <v>13</v>
      </c>
      <c r="AO1357" s="2">
        <v>5</v>
      </c>
      <c r="AP1357" s="2">
        <v>3</v>
      </c>
      <c r="AQ1357" s="2">
        <f t="shared" si="378"/>
        <v>42</v>
      </c>
      <c r="AR1357" s="2">
        <f t="shared" si="379"/>
        <v>13</v>
      </c>
      <c r="AS1357" s="2">
        <f t="shared" si="380"/>
        <v>8</v>
      </c>
      <c r="AV1357" s="6">
        <f t="shared" si="381"/>
        <v>0</v>
      </c>
      <c r="AW1357" s="2">
        <v>0</v>
      </c>
      <c r="AX1357" s="2">
        <v>0</v>
      </c>
      <c r="AY1357" s="2">
        <v>0</v>
      </c>
      <c r="AZ1357" s="2">
        <v>0</v>
      </c>
      <c r="BA1357" s="2">
        <v>0</v>
      </c>
      <c r="BB1357" s="2">
        <f t="shared" si="382"/>
        <v>0</v>
      </c>
      <c r="BC1357" s="2">
        <f t="shared" si="383"/>
        <v>0</v>
      </c>
      <c r="BD1357" s="2">
        <f t="shared" si="384"/>
        <v>0</v>
      </c>
      <c r="BF1357" s="5"/>
    </row>
    <row r="1358" spans="7:58" x14ac:dyDescent="0.35">
      <c r="G1358" s="79" t="s">
        <v>3</v>
      </c>
      <c r="H1358" s="82" t="s">
        <v>112</v>
      </c>
      <c r="I1358" s="79" t="s">
        <v>8</v>
      </c>
      <c r="J1358" s="79" t="s">
        <v>140</v>
      </c>
      <c r="K1358" s="79" t="s">
        <v>33</v>
      </c>
      <c r="L1358" s="79" t="s">
        <v>33</v>
      </c>
      <c r="M1358" s="2" t="s">
        <v>3</v>
      </c>
      <c r="N1358" s="2">
        <v>7</v>
      </c>
      <c r="O1358" s="6">
        <f t="shared" si="370"/>
        <v>46</v>
      </c>
      <c r="P1358" s="2">
        <v>25</v>
      </c>
      <c r="Q1358" s="2">
        <v>6</v>
      </c>
      <c r="R1358" s="2">
        <v>8</v>
      </c>
      <c r="S1358" s="2">
        <v>2</v>
      </c>
      <c r="T1358" s="2">
        <v>5</v>
      </c>
      <c r="U1358" s="2">
        <f t="shared" si="372"/>
        <v>31</v>
      </c>
      <c r="V1358" s="2">
        <f t="shared" si="373"/>
        <v>8</v>
      </c>
      <c r="W1358" s="2">
        <f t="shared" si="374"/>
        <v>7</v>
      </c>
      <c r="Y1358" s="5"/>
      <c r="Z1358" s="6">
        <f t="shared" si="371"/>
        <v>55</v>
      </c>
      <c r="AA1358" s="2">
        <v>29</v>
      </c>
      <c r="AB1358" s="2">
        <v>10</v>
      </c>
      <c r="AC1358" s="2">
        <v>8</v>
      </c>
      <c r="AD1358" s="2">
        <v>1</v>
      </c>
      <c r="AE1358" s="2">
        <v>7</v>
      </c>
      <c r="AF1358" s="2">
        <f t="shared" si="375"/>
        <v>39</v>
      </c>
      <c r="AG1358" s="2">
        <f t="shared" si="376"/>
        <v>8</v>
      </c>
      <c r="AH1358" s="2">
        <f t="shared" si="377"/>
        <v>8</v>
      </c>
      <c r="AJ1358" s="5"/>
      <c r="AK1358" s="2">
        <f t="shared" si="369"/>
        <v>63</v>
      </c>
      <c r="AL1358" s="2">
        <v>37</v>
      </c>
      <c r="AM1358" s="2">
        <v>15</v>
      </c>
      <c r="AN1358" s="2">
        <v>4</v>
      </c>
      <c r="AO1358" s="2">
        <v>3</v>
      </c>
      <c r="AP1358" s="2">
        <v>4</v>
      </c>
      <c r="AQ1358" s="2">
        <f t="shared" si="378"/>
        <v>52</v>
      </c>
      <c r="AR1358" s="2">
        <f t="shared" si="379"/>
        <v>4</v>
      </c>
      <c r="AS1358" s="2">
        <f t="shared" si="380"/>
        <v>7</v>
      </c>
      <c r="AV1358" s="6">
        <f t="shared" si="381"/>
        <v>0</v>
      </c>
      <c r="AW1358" s="2">
        <v>0</v>
      </c>
      <c r="AX1358" s="2">
        <v>0</v>
      </c>
      <c r="AY1358" s="2">
        <v>0</v>
      </c>
      <c r="AZ1358" s="2">
        <v>0</v>
      </c>
      <c r="BA1358" s="2">
        <v>0</v>
      </c>
      <c r="BB1358" s="2">
        <f t="shared" si="382"/>
        <v>0</v>
      </c>
      <c r="BC1358" s="2">
        <f t="shared" si="383"/>
        <v>0</v>
      </c>
      <c r="BD1358" s="2">
        <f t="shared" si="384"/>
        <v>0</v>
      </c>
      <c r="BF1358" s="5"/>
    </row>
    <row r="1359" spans="7:58" x14ac:dyDescent="0.35">
      <c r="G1359" s="79" t="s">
        <v>3</v>
      </c>
      <c r="H1359" s="82" t="s">
        <v>112</v>
      </c>
      <c r="I1359" s="79" t="s">
        <v>8</v>
      </c>
      <c r="J1359" s="79" t="s">
        <v>140</v>
      </c>
      <c r="K1359" s="79" t="s">
        <v>33</v>
      </c>
      <c r="L1359" s="79" t="s">
        <v>33</v>
      </c>
      <c r="M1359" s="2" t="s">
        <v>3</v>
      </c>
      <c r="N1359" s="2">
        <v>8</v>
      </c>
      <c r="O1359" s="6">
        <f t="shared" si="370"/>
        <v>46</v>
      </c>
      <c r="P1359" s="2">
        <v>5</v>
      </c>
      <c r="Q1359" s="2">
        <v>7</v>
      </c>
      <c r="R1359" s="2">
        <v>11</v>
      </c>
      <c r="S1359" s="2">
        <v>11</v>
      </c>
      <c r="T1359" s="2">
        <v>12</v>
      </c>
      <c r="U1359" s="2">
        <f t="shared" si="372"/>
        <v>12</v>
      </c>
      <c r="V1359" s="2">
        <f t="shared" si="373"/>
        <v>11</v>
      </c>
      <c r="W1359" s="2">
        <f t="shared" si="374"/>
        <v>23</v>
      </c>
      <c r="Y1359" s="5"/>
      <c r="Z1359" s="6">
        <f t="shared" si="371"/>
        <v>55</v>
      </c>
      <c r="AA1359" s="2">
        <v>11</v>
      </c>
      <c r="AB1359" s="2">
        <v>10</v>
      </c>
      <c r="AC1359" s="2">
        <v>15</v>
      </c>
      <c r="AD1359" s="2">
        <v>7</v>
      </c>
      <c r="AE1359" s="2">
        <v>12</v>
      </c>
      <c r="AF1359" s="2">
        <f t="shared" si="375"/>
        <v>21</v>
      </c>
      <c r="AG1359" s="2">
        <f t="shared" si="376"/>
        <v>15</v>
      </c>
      <c r="AH1359" s="2">
        <f t="shared" si="377"/>
        <v>19</v>
      </c>
      <c r="AJ1359" s="5"/>
      <c r="AK1359" s="2">
        <f t="shared" si="369"/>
        <v>63</v>
      </c>
      <c r="AL1359" s="2">
        <v>15</v>
      </c>
      <c r="AM1359" s="2">
        <v>17</v>
      </c>
      <c r="AN1359" s="2">
        <v>15</v>
      </c>
      <c r="AO1359" s="2">
        <v>12</v>
      </c>
      <c r="AP1359" s="2">
        <v>4</v>
      </c>
      <c r="AQ1359" s="2">
        <f t="shared" si="378"/>
        <v>32</v>
      </c>
      <c r="AR1359" s="2">
        <f t="shared" si="379"/>
        <v>15</v>
      </c>
      <c r="AS1359" s="2">
        <f t="shared" si="380"/>
        <v>16</v>
      </c>
      <c r="AV1359" s="6">
        <f t="shared" si="381"/>
        <v>0</v>
      </c>
      <c r="AW1359" s="2">
        <v>0</v>
      </c>
      <c r="AX1359" s="2">
        <v>0</v>
      </c>
      <c r="AY1359" s="2">
        <v>0</v>
      </c>
      <c r="AZ1359" s="2">
        <v>0</v>
      </c>
      <c r="BA1359" s="2">
        <v>0</v>
      </c>
      <c r="BB1359" s="2">
        <f t="shared" si="382"/>
        <v>0</v>
      </c>
      <c r="BC1359" s="2">
        <f t="shared" si="383"/>
        <v>0</v>
      </c>
      <c r="BD1359" s="2">
        <f t="shared" si="384"/>
        <v>0</v>
      </c>
      <c r="BF1359" s="5"/>
    </row>
    <row r="1360" spans="7:58" x14ac:dyDescent="0.35">
      <c r="G1360" s="79" t="s">
        <v>3</v>
      </c>
      <c r="H1360" s="82" t="s">
        <v>112</v>
      </c>
      <c r="I1360" s="79" t="s">
        <v>8</v>
      </c>
      <c r="J1360" s="79" t="s">
        <v>140</v>
      </c>
      <c r="K1360" s="79" t="s">
        <v>33</v>
      </c>
      <c r="L1360" s="79" t="s">
        <v>33</v>
      </c>
      <c r="M1360" s="2" t="s">
        <v>3</v>
      </c>
      <c r="N1360" s="2">
        <v>9</v>
      </c>
      <c r="O1360" s="6">
        <f t="shared" si="370"/>
        <v>46</v>
      </c>
      <c r="P1360" s="2">
        <v>8</v>
      </c>
      <c r="Q1360" s="2">
        <v>1</v>
      </c>
      <c r="R1360" s="2">
        <v>8</v>
      </c>
      <c r="S1360" s="2">
        <v>9</v>
      </c>
      <c r="T1360" s="2">
        <v>20</v>
      </c>
      <c r="U1360" s="2">
        <f t="shared" si="372"/>
        <v>9</v>
      </c>
      <c r="V1360" s="2">
        <f t="shared" si="373"/>
        <v>8</v>
      </c>
      <c r="W1360" s="2">
        <f t="shared" si="374"/>
        <v>29</v>
      </c>
      <c r="Y1360" s="5"/>
      <c r="Z1360" s="6">
        <f t="shared" si="371"/>
        <v>55</v>
      </c>
      <c r="AA1360" s="2">
        <v>11</v>
      </c>
      <c r="AB1360" s="2">
        <v>12</v>
      </c>
      <c r="AC1360" s="2">
        <v>5</v>
      </c>
      <c r="AD1360" s="2">
        <v>11</v>
      </c>
      <c r="AE1360" s="2">
        <v>16</v>
      </c>
      <c r="AF1360" s="2">
        <f t="shared" si="375"/>
        <v>23</v>
      </c>
      <c r="AG1360" s="2">
        <f t="shared" si="376"/>
        <v>5</v>
      </c>
      <c r="AH1360" s="2">
        <f t="shared" si="377"/>
        <v>27</v>
      </c>
      <c r="AJ1360" s="5"/>
      <c r="AK1360" s="2">
        <f t="shared" si="369"/>
        <v>63</v>
      </c>
      <c r="AL1360" s="2">
        <v>9</v>
      </c>
      <c r="AM1360" s="2">
        <v>8</v>
      </c>
      <c r="AN1360" s="2">
        <v>17</v>
      </c>
      <c r="AO1360" s="2">
        <v>14</v>
      </c>
      <c r="AP1360" s="2">
        <v>15</v>
      </c>
      <c r="AQ1360" s="2">
        <f t="shared" si="378"/>
        <v>17</v>
      </c>
      <c r="AR1360" s="2">
        <f t="shared" si="379"/>
        <v>17</v>
      </c>
      <c r="AS1360" s="2">
        <f t="shared" si="380"/>
        <v>29</v>
      </c>
      <c r="AV1360" s="6">
        <f t="shared" si="381"/>
        <v>0</v>
      </c>
      <c r="AW1360" s="2">
        <v>0</v>
      </c>
      <c r="AX1360" s="2">
        <v>0</v>
      </c>
      <c r="AY1360" s="2">
        <v>0</v>
      </c>
      <c r="AZ1360" s="2">
        <v>0</v>
      </c>
      <c r="BA1360" s="2">
        <v>0</v>
      </c>
      <c r="BB1360" s="2">
        <f t="shared" si="382"/>
        <v>0</v>
      </c>
      <c r="BC1360" s="2">
        <f t="shared" si="383"/>
        <v>0</v>
      </c>
      <c r="BD1360" s="2">
        <f t="shared" si="384"/>
        <v>0</v>
      </c>
      <c r="BF1360" s="5"/>
    </row>
    <row r="1361" spans="7:58" x14ac:dyDescent="0.35">
      <c r="G1361" s="79" t="s">
        <v>3</v>
      </c>
      <c r="H1361" s="82" t="s">
        <v>112</v>
      </c>
      <c r="I1361" s="79" t="s">
        <v>8</v>
      </c>
      <c r="J1361" s="79" t="s">
        <v>140</v>
      </c>
      <c r="K1361" s="79" t="s">
        <v>33</v>
      </c>
      <c r="L1361" s="79" t="s">
        <v>33</v>
      </c>
      <c r="M1361" s="2" t="s">
        <v>67</v>
      </c>
      <c r="N1361" s="2">
        <v>10</v>
      </c>
      <c r="O1361" s="6">
        <f t="shared" si="370"/>
        <v>46</v>
      </c>
      <c r="P1361" s="2">
        <v>25</v>
      </c>
      <c r="Q1361" s="2">
        <v>15</v>
      </c>
      <c r="R1361" s="2">
        <v>4</v>
      </c>
      <c r="S1361" s="2">
        <v>1</v>
      </c>
      <c r="T1361" s="2">
        <v>1</v>
      </c>
      <c r="U1361" s="2">
        <f t="shared" si="372"/>
        <v>40</v>
      </c>
      <c r="V1361" s="2">
        <f t="shared" si="373"/>
        <v>4</v>
      </c>
      <c r="W1361" s="2">
        <f t="shared" si="374"/>
        <v>2</v>
      </c>
      <c r="Y1361" s="5"/>
      <c r="Z1361" s="6">
        <f t="shared" si="371"/>
        <v>55</v>
      </c>
      <c r="AA1361" s="2">
        <v>35</v>
      </c>
      <c r="AB1361" s="2">
        <v>16</v>
      </c>
      <c r="AC1361" s="2">
        <v>2</v>
      </c>
      <c r="AD1361" s="2">
        <v>0</v>
      </c>
      <c r="AE1361" s="2">
        <v>2</v>
      </c>
      <c r="AF1361" s="2">
        <f t="shared" si="375"/>
        <v>51</v>
      </c>
      <c r="AG1361" s="2">
        <f t="shared" si="376"/>
        <v>2</v>
      </c>
      <c r="AH1361" s="2">
        <f t="shared" si="377"/>
        <v>2</v>
      </c>
      <c r="AJ1361" s="5"/>
      <c r="AK1361" s="2">
        <f t="shared" si="369"/>
        <v>63</v>
      </c>
      <c r="AL1361" s="2">
        <v>42</v>
      </c>
      <c r="AM1361" s="2">
        <v>13</v>
      </c>
      <c r="AN1361" s="2">
        <v>7</v>
      </c>
      <c r="AO1361" s="2">
        <v>1</v>
      </c>
      <c r="AP1361" s="2">
        <v>0</v>
      </c>
      <c r="AQ1361" s="2">
        <f t="shared" si="378"/>
        <v>55</v>
      </c>
      <c r="AR1361" s="2">
        <f t="shared" si="379"/>
        <v>7</v>
      </c>
      <c r="AS1361" s="2">
        <f t="shared" si="380"/>
        <v>1</v>
      </c>
      <c r="AV1361" s="6">
        <f t="shared" si="381"/>
        <v>0</v>
      </c>
      <c r="AW1361" s="2">
        <v>0</v>
      </c>
      <c r="AX1361" s="2">
        <v>0</v>
      </c>
      <c r="AY1361" s="2">
        <v>0</v>
      </c>
      <c r="AZ1361" s="2">
        <v>0</v>
      </c>
      <c r="BA1361" s="2">
        <v>0</v>
      </c>
      <c r="BB1361" s="2">
        <f t="shared" si="382"/>
        <v>0</v>
      </c>
      <c r="BC1361" s="2">
        <f t="shared" si="383"/>
        <v>0</v>
      </c>
      <c r="BD1361" s="2">
        <f t="shared" si="384"/>
        <v>0</v>
      </c>
      <c r="BF1361" s="5"/>
    </row>
    <row r="1362" spans="7:58" x14ac:dyDescent="0.35">
      <c r="G1362" s="79" t="s">
        <v>3</v>
      </c>
      <c r="H1362" s="82" t="s">
        <v>112</v>
      </c>
      <c r="I1362" s="79" t="s">
        <v>8</v>
      </c>
      <c r="J1362" s="79" t="s">
        <v>140</v>
      </c>
      <c r="K1362" s="79" t="s">
        <v>33</v>
      </c>
      <c r="L1362" s="79" t="s">
        <v>33</v>
      </c>
      <c r="M1362" s="2" t="s">
        <v>67</v>
      </c>
      <c r="N1362" s="2">
        <v>11</v>
      </c>
      <c r="O1362" s="6">
        <f t="shared" si="370"/>
        <v>46</v>
      </c>
      <c r="P1362" s="2">
        <v>17</v>
      </c>
      <c r="Q1362" s="2">
        <v>16</v>
      </c>
      <c r="R1362" s="2">
        <v>9</v>
      </c>
      <c r="S1362" s="2">
        <v>3</v>
      </c>
      <c r="T1362" s="2">
        <v>1</v>
      </c>
      <c r="U1362" s="2">
        <f t="shared" si="372"/>
        <v>33</v>
      </c>
      <c r="V1362" s="2">
        <f t="shared" si="373"/>
        <v>9</v>
      </c>
      <c r="W1362" s="2">
        <f t="shared" si="374"/>
        <v>4</v>
      </c>
      <c r="Y1362" s="5"/>
      <c r="Z1362" s="6">
        <f t="shared" si="371"/>
        <v>55</v>
      </c>
      <c r="AA1362" s="2">
        <v>21</v>
      </c>
      <c r="AB1362" s="2">
        <v>16</v>
      </c>
      <c r="AC1362" s="2">
        <v>9</v>
      </c>
      <c r="AD1362" s="2">
        <v>4</v>
      </c>
      <c r="AE1362" s="2">
        <v>5</v>
      </c>
      <c r="AF1362" s="2">
        <f t="shared" si="375"/>
        <v>37</v>
      </c>
      <c r="AG1362" s="2">
        <f t="shared" si="376"/>
        <v>9</v>
      </c>
      <c r="AH1362" s="2">
        <f t="shared" si="377"/>
        <v>9</v>
      </c>
      <c r="AJ1362" s="5"/>
      <c r="AK1362" s="2">
        <f t="shared" si="369"/>
        <v>63</v>
      </c>
      <c r="AL1362" s="2">
        <v>28</v>
      </c>
      <c r="AM1362" s="2">
        <v>24</v>
      </c>
      <c r="AN1362" s="2">
        <v>11</v>
      </c>
      <c r="AO1362" s="2">
        <v>0</v>
      </c>
      <c r="AP1362" s="2">
        <v>0</v>
      </c>
      <c r="AQ1362" s="2">
        <f t="shared" si="378"/>
        <v>52</v>
      </c>
      <c r="AR1362" s="2">
        <f t="shared" si="379"/>
        <v>11</v>
      </c>
      <c r="AS1362" s="2">
        <f t="shared" si="380"/>
        <v>0</v>
      </c>
      <c r="AV1362" s="6">
        <f t="shared" si="381"/>
        <v>0</v>
      </c>
      <c r="AW1362" s="2">
        <v>0</v>
      </c>
      <c r="AX1362" s="2">
        <v>0</v>
      </c>
      <c r="AY1362" s="2">
        <v>0</v>
      </c>
      <c r="AZ1362" s="2">
        <v>0</v>
      </c>
      <c r="BA1362" s="2">
        <v>0</v>
      </c>
      <c r="BB1362" s="2">
        <f t="shared" si="382"/>
        <v>0</v>
      </c>
      <c r="BC1362" s="2">
        <f t="shared" si="383"/>
        <v>0</v>
      </c>
      <c r="BD1362" s="2">
        <f t="shared" si="384"/>
        <v>0</v>
      </c>
      <c r="BF1362" s="5"/>
    </row>
    <row r="1363" spans="7:58" x14ac:dyDescent="0.35">
      <c r="G1363" s="79" t="s">
        <v>3</v>
      </c>
      <c r="H1363" s="82" t="s">
        <v>112</v>
      </c>
      <c r="I1363" s="79" t="s">
        <v>8</v>
      </c>
      <c r="J1363" s="79" t="s">
        <v>140</v>
      </c>
      <c r="K1363" s="79" t="s">
        <v>33</v>
      </c>
      <c r="L1363" s="79" t="s">
        <v>33</v>
      </c>
      <c r="M1363" s="2" t="s">
        <v>67</v>
      </c>
      <c r="N1363" s="2">
        <v>12</v>
      </c>
      <c r="O1363" s="6">
        <f t="shared" si="370"/>
        <v>46</v>
      </c>
      <c r="P1363" s="2">
        <v>13</v>
      </c>
      <c r="Q1363" s="2">
        <v>17</v>
      </c>
      <c r="R1363" s="2">
        <v>9</v>
      </c>
      <c r="S1363" s="2">
        <v>5</v>
      </c>
      <c r="T1363" s="2">
        <v>2</v>
      </c>
      <c r="U1363" s="2">
        <f t="shared" si="372"/>
        <v>30</v>
      </c>
      <c r="V1363" s="2">
        <f t="shared" si="373"/>
        <v>9</v>
      </c>
      <c r="W1363" s="2">
        <f t="shared" si="374"/>
        <v>7</v>
      </c>
      <c r="Y1363" s="5"/>
      <c r="Z1363" s="6">
        <f t="shared" si="371"/>
        <v>55</v>
      </c>
      <c r="AA1363" s="2">
        <v>22</v>
      </c>
      <c r="AB1363" s="2">
        <v>19</v>
      </c>
      <c r="AC1363" s="2">
        <v>7</v>
      </c>
      <c r="AD1363" s="2">
        <v>4</v>
      </c>
      <c r="AE1363" s="2">
        <v>3</v>
      </c>
      <c r="AF1363" s="2">
        <f t="shared" si="375"/>
        <v>41</v>
      </c>
      <c r="AG1363" s="2">
        <f t="shared" si="376"/>
        <v>7</v>
      </c>
      <c r="AH1363" s="2">
        <f t="shared" si="377"/>
        <v>7</v>
      </c>
      <c r="AJ1363" s="5"/>
      <c r="AK1363" s="2">
        <f t="shared" ref="AK1363:AK1606" si="385">SUM(AQ1363:AS1363)</f>
        <v>63</v>
      </c>
      <c r="AL1363" s="2">
        <v>30</v>
      </c>
      <c r="AM1363" s="2">
        <v>20</v>
      </c>
      <c r="AN1363" s="2">
        <v>10</v>
      </c>
      <c r="AO1363" s="2">
        <v>3</v>
      </c>
      <c r="AP1363" s="2">
        <v>0</v>
      </c>
      <c r="AQ1363" s="2">
        <f t="shared" si="378"/>
        <v>50</v>
      </c>
      <c r="AR1363" s="2">
        <f t="shared" si="379"/>
        <v>10</v>
      </c>
      <c r="AS1363" s="2">
        <f t="shared" si="380"/>
        <v>3</v>
      </c>
      <c r="AV1363" s="6">
        <f t="shared" si="381"/>
        <v>0</v>
      </c>
      <c r="AW1363" s="2">
        <v>0</v>
      </c>
      <c r="AX1363" s="2">
        <v>0</v>
      </c>
      <c r="AY1363" s="2">
        <v>0</v>
      </c>
      <c r="AZ1363" s="2">
        <v>0</v>
      </c>
      <c r="BA1363" s="2">
        <v>0</v>
      </c>
      <c r="BB1363" s="2">
        <f t="shared" si="382"/>
        <v>0</v>
      </c>
      <c r="BC1363" s="2">
        <f t="shared" si="383"/>
        <v>0</v>
      </c>
      <c r="BD1363" s="2">
        <f t="shared" si="384"/>
        <v>0</v>
      </c>
      <c r="BF1363" s="5"/>
    </row>
    <row r="1364" spans="7:58" x14ac:dyDescent="0.35">
      <c r="G1364" s="79" t="s">
        <v>3</v>
      </c>
      <c r="H1364" s="82" t="s">
        <v>112</v>
      </c>
      <c r="I1364" s="79" t="s">
        <v>8</v>
      </c>
      <c r="J1364" s="79" t="s">
        <v>140</v>
      </c>
      <c r="K1364" s="79" t="s">
        <v>33</v>
      </c>
      <c r="L1364" s="79" t="s">
        <v>33</v>
      </c>
      <c r="M1364" s="2" t="s">
        <v>67</v>
      </c>
      <c r="N1364" s="2">
        <v>13</v>
      </c>
      <c r="O1364" s="6">
        <f t="shared" si="370"/>
        <v>46</v>
      </c>
      <c r="P1364" s="2">
        <v>13</v>
      </c>
      <c r="Q1364" s="2">
        <v>13</v>
      </c>
      <c r="R1364" s="2">
        <v>12</v>
      </c>
      <c r="S1364" s="2">
        <v>6</v>
      </c>
      <c r="T1364" s="2">
        <v>2</v>
      </c>
      <c r="U1364" s="2">
        <f t="shared" si="372"/>
        <v>26</v>
      </c>
      <c r="V1364" s="2">
        <f t="shared" si="373"/>
        <v>12</v>
      </c>
      <c r="W1364" s="2">
        <f t="shared" si="374"/>
        <v>8</v>
      </c>
      <c r="Y1364" s="5"/>
      <c r="Z1364" s="6">
        <f t="shared" si="371"/>
        <v>55</v>
      </c>
      <c r="AA1364" s="2">
        <v>18</v>
      </c>
      <c r="AB1364" s="2">
        <v>20</v>
      </c>
      <c r="AC1364" s="2">
        <v>8</v>
      </c>
      <c r="AD1364" s="2">
        <v>6</v>
      </c>
      <c r="AE1364" s="2">
        <v>3</v>
      </c>
      <c r="AF1364" s="2">
        <f t="shared" si="375"/>
        <v>38</v>
      </c>
      <c r="AG1364" s="2">
        <f t="shared" si="376"/>
        <v>8</v>
      </c>
      <c r="AH1364" s="2">
        <f t="shared" si="377"/>
        <v>9</v>
      </c>
      <c r="AJ1364" s="5"/>
      <c r="AK1364" s="2">
        <f t="shared" si="385"/>
        <v>63</v>
      </c>
      <c r="AL1364" s="2">
        <v>30</v>
      </c>
      <c r="AM1364" s="2">
        <v>20</v>
      </c>
      <c r="AN1364" s="2">
        <v>8</v>
      </c>
      <c r="AO1364" s="2">
        <v>4</v>
      </c>
      <c r="AP1364" s="2">
        <v>1</v>
      </c>
      <c r="AQ1364" s="2">
        <f t="shared" si="378"/>
        <v>50</v>
      </c>
      <c r="AR1364" s="2">
        <f t="shared" si="379"/>
        <v>8</v>
      </c>
      <c r="AS1364" s="2">
        <f t="shared" si="380"/>
        <v>5</v>
      </c>
      <c r="AV1364" s="6">
        <f t="shared" si="381"/>
        <v>0</v>
      </c>
      <c r="AW1364" s="2">
        <v>0</v>
      </c>
      <c r="AX1364" s="2">
        <v>0</v>
      </c>
      <c r="AY1364" s="2">
        <v>0</v>
      </c>
      <c r="AZ1364" s="2">
        <v>0</v>
      </c>
      <c r="BA1364" s="2">
        <v>0</v>
      </c>
      <c r="BB1364" s="2">
        <f t="shared" si="382"/>
        <v>0</v>
      </c>
      <c r="BC1364" s="2">
        <f t="shared" si="383"/>
        <v>0</v>
      </c>
      <c r="BD1364" s="2">
        <f t="shared" si="384"/>
        <v>0</v>
      </c>
      <c r="BF1364" s="5"/>
    </row>
    <row r="1365" spans="7:58" x14ac:dyDescent="0.35">
      <c r="G1365" s="79" t="s">
        <v>3</v>
      </c>
      <c r="H1365" s="82" t="s">
        <v>112</v>
      </c>
      <c r="I1365" s="79" t="s">
        <v>8</v>
      </c>
      <c r="J1365" s="79" t="s">
        <v>140</v>
      </c>
      <c r="K1365" s="79" t="s">
        <v>33</v>
      </c>
      <c r="L1365" s="79" t="s">
        <v>33</v>
      </c>
      <c r="M1365" s="2" t="s">
        <v>67</v>
      </c>
      <c r="N1365" s="2">
        <v>14</v>
      </c>
      <c r="O1365" s="6">
        <f t="shared" si="370"/>
        <v>46</v>
      </c>
      <c r="P1365" s="2">
        <v>5</v>
      </c>
      <c r="Q1365" s="2">
        <v>8</v>
      </c>
      <c r="R1365" s="2">
        <v>15</v>
      </c>
      <c r="S1365" s="2">
        <v>9</v>
      </c>
      <c r="T1365" s="2">
        <v>9</v>
      </c>
      <c r="U1365" s="2">
        <f t="shared" si="372"/>
        <v>13</v>
      </c>
      <c r="V1365" s="2">
        <f t="shared" si="373"/>
        <v>15</v>
      </c>
      <c r="W1365" s="2">
        <f t="shared" si="374"/>
        <v>18</v>
      </c>
      <c r="Y1365" s="5"/>
      <c r="Z1365" s="6">
        <f t="shared" si="371"/>
        <v>55</v>
      </c>
      <c r="AA1365" s="2">
        <v>14</v>
      </c>
      <c r="AB1365" s="2">
        <v>13</v>
      </c>
      <c r="AC1365" s="2">
        <v>11</v>
      </c>
      <c r="AD1365" s="2">
        <v>6</v>
      </c>
      <c r="AE1365" s="2">
        <v>11</v>
      </c>
      <c r="AF1365" s="2">
        <f t="shared" si="375"/>
        <v>27</v>
      </c>
      <c r="AG1365" s="2">
        <f t="shared" si="376"/>
        <v>11</v>
      </c>
      <c r="AH1365" s="2">
        <f t="shared" si="377"/>
        <v>17</v>
      </c>
      <c r="AJ1365" s="5"/>
      <c r="AK1365" s="2">
        <f t="shared" si="385"/>
        <v>63</v>
      </c>
      <c r="AL1365" s="2">
        <v>15</v>
      </c>
      <c r="AM1365" s="2">
        <v>13</v>
      </c>
      <c r="AN1365" s="2">
        <v>26</v>
      </c>
      <c r="AO1365" s="2">
        <v>3</v>
      </c>
      <c r="AP1365" s="2">
        <v>6</v>
      </c>
      <c r="AQ1365" s="2">
        <f t="shared" si="378"/>
        <v>28</v>
      </c>
      <c r="AR1365" s="2">
        <f t="shared" si="379"/>
        <v>26</v>
      </c>
      <c r="AS1365" s="2">
        <f t="shared" si="380"/>
        <v>9</v>
      </c>
      <c r="AV1365" s="6">
        <f t="shared" si="381"/>
        <v>0</v>
      </c>
      <c r="AW1365" s="2">
        <v>0</v>
      </c>
      <c r="AX1365" s="2">
        <v>0</v>
      </c>
      <c r="AY1365" s="2">
        <v>0</v>
      </c>
      <c r="AZ1365" s="2">
        <v>0</v>
      </c>
      <c r="BA1365" s="2">
        <v>0</v>
      </c>
      <c r="BB1365" s="2">
        <f t="shared" si="382"/>
        <v>0</v>
      </c>
      <c r="BC1365" s="2">
        <f t="shared" si="383"/>
        <v>0</v>
      </c>
      <c r="BD1365" s="2">
        <f t="shared" si="384"/>
        <v>0</v>
      </c>
      <c r="BF1365" s="5"/>
    </row>
    <row r="1366" spans="7:58" x14ac:dyDescent="0.35">
      <c r="G1366" s="79" t="s">
        <v>3</v>
      </c>
      <c r="H1366" s="82" t="s">
        <v>112</v>
      </c>
      <c r="I1366" s="79" t="s">
        <v>8</v>
      </c>
      <c r="J1366" s="79" t="s">
        <v>140</v>
      </c>
      <c r="K1366" s="79" t="s">
        <v>33</v>
      </c>
      <c r="L1366" s="79" t="s">
        <v>33</v>
      </c>
      <c r="M1366" s="2" t="s">
        <v>67</v>
      </c>
      <c r="N1366" s="2">
        <v>15</v>
      </c>
      <c r="O1366" s="6">
        <f t="shared" si="370"/>
        <v>46</v>
      </c>
      <c r="P1366" s="2">
        <v>7</v>
      </c>
      <c r="Q1366" s="2">
        <v>11</v>
      </c>
      <c r="R1366" s="2">
        <v>12</v>
      </c>
      <c r="S1366" s="2">
        <v>4</v>
      </c>
      <c r="T1366" s="2">
        <v>12</v>
      </c>
      <c r="U1366" s="2">
        <f t="shared" si="372"/>
        <v>18</v>
      </c>
      <c r="V1366" s="2">
        <f t="shared" si="373"/>
        <v>12</v>
      </c>
      <c r="W1366" s="2">
        <f t="shared" si="374"/>
        <v>16</v>
      </c>
      <c r="Y1366" s="5"/>
      <c r="Z1366" s="6">
        <f t="shared" si="371"/>
        <v>55</v>
      </c>
      <c r="AA1366" s="2">
        <v>19</v>
      </c>
      <c r="AB1366" s="2">
        <v>8</v>
      </c>
      <c r="AC1366" s="2">
        <v>13</v>
      </c>
      <c r="AD1366" s="2">
        <v>7</v>
      </c>
      <c r="AE1366" s="2">
        <v>8</v>
      </c>
      <c r="AF1366" s="2">
        <f t="shared" si="375"/>
        <v>27</v>
      </c>
      <c r="AG1366" s="2">
        <f t="shared" si="376"/>
        <v>13</v>
      </c>
      <c r="AH1366" s="2">
        <f t="shared" si="377"/>
        <v>15</v>
      </c>
      <c r="AJ1366" s="5"/>
      <c r="AK1366" s="2">
        <f t="shared" si="385"/>
        <v>63</v>
      </c>
      <c r="AL1366" s="2">
        <v>20</v>
      </c>
      <c r="AM1366" s="2">
        <v>18</v>
      </c>
      <c r="AN1366" s="2">
        <v>15</v>
      </c>
      <c r="AO1366" s="2">
        <v>6</v>
      </c>
      <c r="AP1366" s="2">
        <v>4</v>
      </c>
      <c r="AQ1366" s="2">
        <f t="shared" si="378"/>
        <v>38</v>
      </c>
      <c r="AR1366" s="2">
        <f t="shared" si="379"/>
        <v>15</v>
      </c>
      <c r="AS1366" s="2">
        <f t="shared" si="380"/>
        <v>10</v>
      </c>
      <c r="AV1366" s="6">
        <f t="shared" si="381"/>
        <v>0</v>
      </c>
      <c r="AW1366" s="2">
        <v>0</v>
      </c>
      <c r="AX1366" s="2">
        <v>0</v>
      </c>
      <c r="AY1366" s="2">
        <v>0</v>
      </c>
      <c r="AZ1366" s="2">
        <v>0</v>
      </c>
      <c r="BA1366" s="2">
        <v>0</v>
      </c>
      <c r="BB1366" s="2">
        <f t="shared" si="382"/>
        <v>0</v>
      </c>
      <c r="BC1366" s="2">
        <f t="shared" si="383"/>
        <v>0</v>
      </c>
      <c r="BD1366" s="2">
        <f t="shared" si="384"/>
        <v>0</v>
      </c>
      <c r="BF1366" s="5"/>
    </row>
    <row r="1367" spans="7:58" x14ac:dyDescent="0.35">
      <c r="G1367" s="79" t="s">
        <v>3</v>
      </c>
      <c r="H1367" s="82" t="s">
        <v>112</v>
      </c>
      <c r="I1367" s="79" t="s">
        <v>8</v>
      </c>
      <c r="J1367" s="79" t="s">
        <v>140</v>
      </c>
      <c r="K1367" s="79" t="s">
        <v>33</v>
      </c>
      <c r="L1367" s="79" t="s">
        <v>33</v>
      </c>
      <c r="M1367" s="2" t="s">
        <v>67</v>
      </c>
      <c r="N1367" s="2">
        <v>16</v>
      </c>
      <c r="O1367" s="6">
        <f t="shared" si="370"/>
        <v>46</v>
      </c>
      <c r="P1367" s="2">
        <v>11</v>
      </c>
      <c r="Q1367" s="2">
        <v>15</v>
      </c>
      <c r="R1367" s="2">
        <v>11</v>
      </c>
      <c r="S1367" s="2">
        <v>5</v>
      </c>
      <c r="T1367" s="2">
        <v>4</v>
      </c>
      <c r="U1367" s="2">
        <f t="shared" si="372"/>
        <v>26</v>
      </c>
      <c r="V1367" s="2">
        <f t="shared" si="373"/>
        <v>11</v>
      </c>
      <c r="W1367" s="2">
        <f t="shared" si="374"/>
        <v>9</v>
      </c>
      <c r="Y1367" s="5"/>
      <c r="Z1367" s="6">
        <f t="shared" si="371"/>
        <v>55</v>
      </c>
      <c r="AA1367" s="2">
        <v>18</v>
      </c>
      <c r="AB1367" s="2">
        <v>18</v>
      </c>
      <c r="AC1367" s="2">
        <v>7</v>
      </c>
      <c r="AD1367" s="2">
        <v>9</v>
      </c>
      <c r="AE1367" s="2">
        <v>3</v>
      </c>
      <c r="AF1367" s="2">
        <f t="shared" si="375"/>
        <v>36</v>
      </c>
      <c r="AG1367" s="2">
        <f t="shared" si="376"/>
        <v>7</v>
      </c>
      <c r="AH1367" s="2">
        <f t="shared" si="377"/>
        <v>12</v>
      </c>
      <c r="AJ1367" s="5"/>
      <c r="AK1367" s="2">
        <f t="shared" si="385"/>
        <v>63</v>
      </c>
      <c r="AL1367" s="2">
        <v>24</v>
      </c>
      <c r="AM1367" s="2">
        <v>25</v>
      </c>
      <c r="AN1367" s="2">
        <v>11</v>
      </c>
      <c r="AO1367" s="2">
        <v>2</v>
      </c>
      <c r="AP1367" s="2">
        <v>1</v>
      </c>
      <c r="AQ1367" s="2">
        <f t="shared" si="378"/>
        <v>49</v>
      </c>
      <c r="AR1367" s="2">
        <f t="shared" si="379"/>
        <v>11</v>
      </c>
      <c r="AS1367" s="2">
        <f t="shared" si="380"/>
        <v>3</v>
      </c>
      <c r="AV1367" s="6">
        <f t="shared" si="381"/>
        <v>0</v>
      </c>
      <c r="AW1367" s="2">
        <v>0</v>
      </c>
      <c r="AX1367" s="2">
        <v>0</v>
      </c>
      <c r="AY1367" s="2">
        <v>0</v>
      </c>
      <c r="AZ1367" s="2">
        <v>0</v>
      </c>
      <c r="BA1367" s="2">
        <v>0</v>
      </c>
      <c r="BB1367" s="2">
        <f t="shared" si="382"/>
        <v>0</v>
      </c>
      <c r="BC1367" s="2">
        <f t="shared" si="383"/>
        <v>0</v>
      </c>
      <c r="BD1367" s="2">
        <f t="shared" si="384"/>
        <v>0</v>
      </c>
      <c r="BF1367" s="5"/>
    </row>
    <row r="1368" spans="7:58" x14ac:dyDescent="0.35">
      <c r="G1368" s="79" t="s">
        <v>3</v>
      </c>
      <c r="H1368" s="82" t="s">
        <v>112</v>
      </c>
      <c r="I1368" s="79" t="s">
        <v>8</v>
      </c>
      <c r="J1368" s="79" t="s">
        <v>140</v>
      </c>
      <c r="K1368" s="79" t="s">
        <v>33</v>
      </c>
      <c r="L1368" s="79" t="s">
        <v>33</v>
      </c>
      <c r="M1368" s="2" t="s">
        <v>67</v>
      </c>
      <c r="N1368" s="2">
        <v>17</v>
      </c>
      <c r="O1368" s="6">
        <f t="shared" si="370"/>
        <v>46</v>
      </c>
      <c r="P1368" s="2">
        <v>12</v>
      </c>
      <c r="Q1368" s="2">
        <v>12</v>
      </c>
      <c r="R1368" s="2">
        <v>13</v>
      </c>
      <c r="S1368" s="2">
        <v>6</v>
      </c>
      <c r="T1368" s="2">
        <v>3</v>
      </c>
      <c r="U1368" s="2">
        <f t="shared" si="372"/>
        <v>24</v>
      </c>
      <c r="V1368" s="2">
        <f t="shared" si="373"/>
        <v>13</v>
      </c>
      <c r="W1368" s="2">
        <f t="shared" si="374"/>
        <v>9</v>
      </c>
      <c r="Y1368" s="5"/>
      <c r="Z1368" s="6">
        <f t="shared" si="371"/>
        <v>55</v>
      </c>
      <c r="AA1368" s="2">
        <v>20</v>
      </c>
      <c r="AB1368" s="2">
        <v>14</v>
      </c>
      <c r="AC1368" s="2">
        <v>11</v>
      </c>
      <c r="AD1368" s="2">
        <v>6</v>
      </c>
      <c r="AE1368" s="2">
        <v>4</v>
      </c>
      <c r="AF1368" s="2">
        <f t="shared" si="375"/>
        <v>34</v>
      </c>
      <c r="AG1368" s="2">
        <f t="shared" si="376"/>
        <v>11</v>
      </c>
      <c r="AH1368" s="2">
        <f t="shared" si="377"/>
        <v>10</v>
      </c>
      <c r="AJ1368" s="5"/>
      <c r="AK1368" s="2">
        <f t="shared" si="385"/>
        <v>63</v>
      </c>
      <c r="AL1368" s="2">
        <v>25</v>
      </c>
      <c r="AM1368" s="2">
        <v>18</v>
      </c>
      <c r="AN1368" s="2">
        <v>15</v>
      </c>
      <c r="AO1368" s="2">
        <v>4</v>
      </c>
      <c r="AP1368" s="2">
        <v>1</v>
      </c>
      <c r="AQ1368" s="2">
        <f t="shared" si="378"/>
        <v>43</v>
      </c>
      <c r="AR1368" s="2">
        <f t="shared" si="379"/>
        <v>15</v>
      </c>
      <c r="AS1368" s="2">
        <f t="shared" si="380"/>
        <v>5</v>
      </c>
      <c r="AV1368" s="6">
        <f t="shared" si="381"/>
        <v>0</v>
      </c>
      <c r="AW1368" s="2">
        <v>0</v>
      </c>
      <c r="AX1368" s="2">
        <v>0</v>
      </c>
      <c r="AY1368" s="2">
        <v>0</v>
      </c>
      <c r="AZ1368" s="2">
        <v>0</v>
      </c>
      <c r="BA1368" s="2">
        <v>0</v>
      </c>
      <c r="BB1368" s="2">
        <f t="shared" si="382"/>
        <v>0</v>
      </c>
      <c r="BC1368" s="2">
        <f t="shared" si="383"/>
        <v>0</v>
      </c>
      <c r="BD1368" s="2">
        <f t="shared" si="384"/>
        <v>0</v>
      </c>
      <c r="BF1368" s="5"/>
    </row>
    <row r="1369" spans="7:58" x14ac:dyDescent="0.35">
      <c r="G1369" s="79" t="s">
        <v>3</v>
      </c>
      <c r="H1369" s="82" t="s">
        <v>112</v>
      </c>
      <c r="I1369" s="79" t="s">
        <v>8</v>
      </c>
      <c r="J1369" s="79" t="s">
        <v>140</v>
      </c>
      <c r="K1369" s="79" t="s">
        <v>33</v>
      </c>
      <c r="L1369" s="79" t="s">
        <v>33</v>
      </c>
      <c r="M1369" s="2" t="s">
        <v>67</v>
      </c>
      <c r="N1369" s="2">
        <v>18</v>
      </c>
      <c r="O1369" s="6">
        <f t="shared" si="370"/>
        <v>46</v>
      </c>
      <c r="P1369" s="2">
        <v>30</v>
      </c>
      <c r="Q1369" s="2">
        <v>2</v>
      </c>
      <c r="R1369" s="2">
        <v>11</v>
      </c>
      <c r="S1369" s="2">
        <v>0</v>
      </c>
      <c r="T1369" s="2">
        <v>3</v>
      </c>
      <c r="U1369" s="2">
        <f t="shared" si="372"/>
        <v>32</v>
      </c>
      <c r="V1369" s="2">
        <f t="shared" si="373"/>
        <v>11</v>
      </c>
      <c r="W1369" s="2">
        <f t="shared" si="374"/>
        <v>3</v>
      </c>
      <c r="Y1369" s="5"/>
      <c r="Z1369" s="6">
        <f t="shared" si="371"/>
        <v>55</v>
      </c>
      <c r="AA1369" s="2">
        <v>36</v>
      </c>
      <c r="AB1369" s="2">
        <v>8</v>
      </c>
      <c r="AC1369" s="2">
        <v>5</v>
      </c>
      <c r="AD1369" s="2">
        <v>3</v>
      </c>
      <c r="AE1369" s="2">
        <v>3</v>
      </c>
      <c r="AF1369" s="2">
        <f t="shared" si="375"/>
        <v>44</v>
      </c>
      <c r="AG1369" s="2">
        <f t="shared" si="376"/>
        <v>5</v>
      </c>
      <c r="AH1369" s="2">
        <f t="shared" si="377"/>
        <v>6</v>
      </c>
      <c r="AJ1369" s="5"/>
      <c r="AK1369" s="2">
        <f t="shared" si="385"/>
        <v>63</v>
      </c>
      <c r="AL1369" s="2">
        <v>43</v>
      </c>
      <c r="AM1369" s="2">
        <v>5</v>
      </c>
      <c r="AN1369" s="2">
        <v>11</v>
      </c>
      <c r="AO1369" s="2">
        <v>1</v>
      </c>
      <c r="AP1369" s="2">
        <v>3</v>
      </c>
      <c r="AQ1369" s="2">
        <f t="shared" si="378"/>
        <v>48</v>
      </c>
      <c r="AR1369" s="2">
        <f t="shared" si="379"/>
        <v>11</v>
      </c>
      <c r="AS1369" s="2">
        <f t="shared" si="380"/>
        <v>4</v>
      </c>
      <c r="AV1369" s="6">
        <f t="shared" si="381"/>
        <v>0</v>
      </c>
      <c r="AW1369" s="2">
        <v>0</v>
      </c>
      <c r="AX1369" s="2">
        <v>0</v>
      </c>
      <c r="AY1369" s="2">
        <v>0</v>
      </c>
      <c r="AZ1369" s="2">
        <v>0</v>
      </c>
      <c r="BA1369" s="2">
        <v>0</v>
      </c>
      <c r="BB1369" s="2">
        <f t="shared" si="382"/>
        <v>0</v>
      </c>
      <c r="BC1369" s="2">
        <f t="shared" si="383"/>
        <v>0</v>
      </c>
      <c r="BD1369" s="2">
        <f t="shared" si="384"/>
        <v>0</v>
      </c>
      <c r="BF1369" s="5"/>
    </row>
    <row r="1370" spans="7:58" x14ac:dyDescent="0.35">
      <c r="G1370" s="79" t="s">
        <v>3</v>
      </c>
      <c r="H1370" s="82" t="s">
        <v>112</v>
      </c>
      <c r="I1370" s="79" t="s">
        <v>8</v>
      </c>
      <c r="J1370" s="79" t="s">
        <v>140</v>
      </c>
      <c r="K1370" s="79" t="s">
        <v>33</v>
      </c>
      <c r="L1370" s="79" t="s">
        <v>33</v>
      </c>
      <c r="M1370" s="2" t="s">
        <v>76</v>
      </c>
      <c r="N1370" s="2">
        <v>19</v>
      </c>
      <c r="O1370" s="6">
        <f t="shared" si="370"/>
        <v>46</v>
      </c>
      <c r="P1370" s="2">
        <v>19</v>
      </c>
      <c r="Q1370" s="2">
        <v>15</v>
      </c>
      <c r="R1370" s="2">
        <v>9</v>
      </c>
      <c r="S1370" s="2">
        <v>1</v>
      </c>
      <c r="T1370" s="2">
        <v>2</v>
      </c>
      <c r="U1370" s="2">
        <f t="shared" si="372"/>
        <v>34</v>
      </c>
      <c r="V1370" s="2">
        <f t="shared" si="373"/>
        <v>9</v>
      </c>
      <c r="W1370" s="2">
        <f t="shared" si="374"/>
        <v>3</v>
      </c>
      <c r="Y1370" s="5"/>
      <c r="Z1370" s="6">
        <f t="shared" si="371"/>
        <v>55</v>
      </c>
      <c r="AA1370" s="2">
        <v>25</v>
      </c>
      <c r="AB1370" s="2">
        <v>8</v>
      </c>
      <c r="AC1370" s="2">
        <v>11</v>
      </c>
      <c r="AD1370" s="2">
        <v>6</v>
      </c>
      <c r="AE1370" s="2">
        <v>5</v>
      </c>
      <c r="AF1370" s="2">
        <f t="shared" si="375"/>
        <v>33</v>
      </c>
      <c r="AG1370" s="2">
        <f t="shared" si="376"/>
        <v>11</v>
      </c>
      <c r="AH1370" s="2">
        <f t="shared" si="377"/>
        <v>11</v>
      </c>
      <c r="AJ1370" s="5"/>
      <c r="AK1370" s="2">
        <f t="shared" si="385"/>
        <v>63</v>
      </c>
      <c r="AL1370" s="2">
        <v>32</v>
      </c>
      <c r="AM1370" s="2">
        <v>15</v>
      </c>
      <c r="AN1370" s="2">
        <v>7</v>
      </c>
      <c r="AO1370" s="2">
        <v>7</v>
      </c>
      <c r="AP1370" s="2">
        <v>2</v>
      </c>
      <c r="AQ1370" s="2">
        <f t="shared" si="378"/>
        <v>47</v>
      </c>
      <c r="AR1370" s="2">
        <f t="shared" si="379"/>
        <v>7</v>
      </c>
      <c r="AS1370" s="2">
        <f t="shared" si="380"/>
        <v>9</v>
      </c>
      <c r="AV1370" s="6">
        <f t="shared" si="381"/>
        <v>0</v>
      </c>
      <c r="AW1370" s="2">
        <v>0</v>
      </c>
      <c r="AX1370" s="2">
        <v>0</v>
      </c>
      <c r="AY1370" s="2">
        <v>0</v>
      </c>
      <c r="AZ1370" s="2">
        <v>0</v>
      </c>
      <c r="BA1370" s="2">
        <v>0</v>
      </c>
      <c r="BB1370" s="2">
        <f t="shared" si="382"/>
        <v>0</v>
      </c>
      <c r="BC1370" s="2">
        <f t="shared" si="383"/>
        <v>0</v>
      </c>
      <c r="BD1370" s="2">
        <f t="shared" si="384"/>
        <v>0</v>
      </c>
      <c r="BF1370" s="5"/>
    </row>
    <row r="1371" spans="7:58" x14ac:dyDescent="0.35">
      <c r="G1371" s="79" t="s">
        <v>3</v>
      </c>
      <c r="H1371" s="82" t="s">
        <v>112</v>
      </c>
      <c r="I1371" s="79" t="s">
        <v>8</v>
      </c>
      <c r="J1371" s="79" t="s">
        <v>140</v>
      </c>
      <c r="K1371" s="79" t="s">
        <v>33</v>
      </c>
      <c r="L1371" s="79" t="s">
        <v>33</v>
      </c>
      <c r="M1371" s="2" t="s">
        <v>76</v>
      </c>
      <c r="N1371" s="2">
        <v>20</v>
      </c>
      <c r="O1371" s="6">
        <f t="shared" si="370"/>
        <v>46</v>
      </c>
      <c r="P1371" s="2">
        <v>16</v>
      </c>
      <c r="Q1371" s="2">
        <v>16</v>
      </c>
      <c r="R1371" s="2">
        <v>7</v>
      </c>
      <c r="S1371" s="2">
        <v>4</v>
      </c>
      <c r="T1371" s="2">
        <v>3</v>
      </c>
      <c r="U1371" s="2">
        <f t="shared" si="372"/>
        <v>32</v>
      </c>
      <c r="V1371" s="2">
        <f t="shared" si="373"/>
        <v>7</v>
      </c>
      <c r="W1371" s="2">
        <f t="shared" si="374"/>
        <v>7</v>
      </c>
      <c r="Y1371" s="5"/>
      <c r="Z1371" s="6">
        <f t="shared" si="371"/>
        <v>55</v>
      </c>
      <c r="AA1371" s="2">
        <v>24</v>
      </c>
      <c r="AB1371" s="2">
        <v>13</v>
      </c>
      <c r="AC1371" s="2">
        <v>4</v>
      </c>
      <c r="AD1371" s="2">
        <v>7</v>
      </c>
      <c r="AE1371" s="2">
        <v>7</v>
      </c>
      <c r="AF1371" s="2">
        <f t="shared" si="375"/>
        <v>37</v>
      </c>
      <c r="AG1371" s="2">
        <f t="shared" si="376"/>
        <v>4</v>
      </c>
      <c r="AH1371" s="2">
        <f t="shared" si="377"/>
        <v>14</v>
      </c>
      <c r="AJ1371" s="5"/>
      <c r="AK1371" s="2">
        <f t="shared" si="385"/>
        <v>63</v>
      </c>
      <c r="AL1371" s="2">
        <v>31</v>
      </c>
      <c r="AM1371" s="2">
        <v>9</v>
      </c>
      <c r="AN1371" s="2">
        <v>12</v>
      </c>
      <c r="AO1371" s="2">
        <v>8</v>
      </c>
      <c r="AP1371" s="2">
        <v>3</v>
      </c>
      <c r="AQ1371" s="2">
        <f t="shared" si="378"/>
        <v>40</v>
      </c>
      <c r="AR1371" s="2">
        <f t="shared" si="379"/>
        <v>12</v>
      </c>
      <c r="AS1371" s="2">
        <f t="shared" si="380"/>
        <v>11</v>
      </c>
      <c r="AV1371" s="6">
        <f t="shared" si="381"/>
        <v>0</v>
      </c>
      <c r="AW1371" s="2">
        <v>0</v>
      </c>
      <c r="AX1371" s="2">
        <v>0</v>
      </c>
      <c r="AY1371" s="2">
        <v>0</v>
      </c>
      <c r="AZ1371" s="2">
        <v>0</v>
      </c>
      <c r="BA1371" s="2">
        <v>0</v>
      </c>
      <c r="BB1371" s="2">
        <f t="shared" si="382"/>
        <v>0</v>
      </c>
      <c r="BC1371" s="2">
        <f t="shared" si="383"/>
        <v>0</v>
      </c>
      <c r="BD1371" s="2">
        <f t="shared" si="384"/>
        <v>0</v>
      </c>
      <c r="BF1371" s="5"/>
    </row>
    <row r="1372" spans="7:58" x14ac:dyDescent="0.35">
      <c r="G1372" s="79" t="s">
        <v>3</v>
      </c>
      <c r="H1372" s="82" t="s">
        <v>112</v>
      </c>
      <c r="I1372" s="79" t="s">
        <v>8</v>
      </c>
      <c r="J1372" s="79" t="s">
        <v>140</v>
      </c>
      <c r="K1372" s="79" t="s">
        <v>33</v>
      </c>
      <c r="L1372" s="79" t="s">
        <v>33</v>
      </c>
      <c r="M1372" s="2" t="s">
        <v>76</v>
      </c>
      <c r="N1372" s="2">
        <v>21</v>
      </c>
      <c r="O1372" s="6">
        <f t="shared" si="370"/>
        <v>46</v>
      </c>
      <c r="P1372" s="2">
        <v>19</v>
      </c>
      <c r="Q1372" s="2">
        <v>13</v>
      </c>
      <c r="R1372" s="2">
        <v>7</v>
      </c>
      <c r="S1372" s="2">
        <v>4</v>
      </c>
      <c r="T1372" s="2">
        <v>3</v>
      </c>
      <c r="U1372" s="2">
        <f t="shared" si="372"/>
        <v>32</v>
      </c>
      <c r="V1372" s="2">
        <f t="shared" si="373"/>
        <v>7</v>
      </c>
      <c r="W1372" s="2">
        <f t="shared" si="374"/>
        <v>7</v>
      </c>
      <c r="Y1372" s="5"/>
      <c r="Z1372" s="6">
        <f t="shared" si="371"/>
        <v>55</v>
      </c>
      <c r="AA1372" s="2">
        <v>26</v>
      </c>
      <c r="AB1372" s="2">
        <v>12</v>
      </c>
      <c r="AC1372" s="2">
        <v>8</v>
      </c>
      <c r="AD1372" s="2">
        <v>5</v>
      </c>
      <c r="AE1372" s="2">
        <v>4</v>
      </c>
      <c r="AF1372" s="2">
        <f t="shared" si="375"/>
        <v>38</v>
      </c>
      <c r="AG1372" s="2">
        <f t="shared" si="376"/>
        <v>8</v>
      </c>
      <c r="AH1372" s="2">
        <f t="shared" si="377"/>
        <v>9</v>
      </c>
      <c r="AJ1372" s="5"/>
      <c r="AK1372" s="2">
        <f t="shared" si="385"/>
        <v>63</v>
      </c>
      <c r="AL1372" s="2">
        <v>34</v>
      </c>
      <c r="AM1372" s="2">
        <v>8</v>
      </c>
      <c r="AN1372" s="2">
        <v>11</v>
      </c>
      <c r="AO1372" s="2">
        <v>7</v>
      </c>
      <c r="AP1372" s="2">
        <v>3</v>
      </c>
      <c r="AQ1372" s="2">
        <f t="shared" si="378"/>
        <v>42</v>
      </c>
      <c r="AR1372" s="2">
        <f t="shared" si="379"/>
        <v>11</v>
      </c>
      <c r="AS1372" s="2">
        <f t="shared" si="380"/>
        <v>10</v>
      </c>
      <c r="AV1372" s="6">
        <f t="shared" si="381"/>
        <v>0</v>
      </c>
      <c r="AW1372" s="2">
        <v>0</v>
      </c>
      <c r="AX1372" s="2">
        <v>0</v>
      </c>
      <c r="AY1372" s="2">
        <v>0</v>
      </c>
      <c r="AZ1372" s="2">
        <v>0</v>
      </c>
      <c r="BA1372" s="2">
        <v>0</v>
      </c>
      <c r="BB1372" s="2">
        <f t="shared" si="382"/>
        <v>0</v>
      </c>
      <c r="BC1372" s="2">
        <f t="shared" si="383"/>
        <v>0</v>
      </c>
      <c r="BD1372" s="2">
        <f t="shared" si="384"/>
        <v>0</v>
      </c>
      <c r="BF1372" s="5"/>
    </row>
    <row r="1373" spans="7:58" x14ac:dyDescent="0.35">
      <c r="G1373" s="79" t="s">
        <v>3</v>
      </c>
      <c r="H1373" s="82" t="s">
        <v>112</v>
      </c>
      <c r="I1373" s="79" t="s">
        <v>8</v>
      </c>
      <c r="J1373" s="79" t="s">
        <v>140</v>
      </c>
      <c r="K1373" s="79" t="s">
        <v>33</v>
      </c>
      <c r="L1373" s="79" t="s">
        <v>33</v>
      </c>
      <c r="M1373" s="2" t="s">
        <v>76</v>
      </c>
      <c r="N1373" s="2">
        <v>22</v>
      </c>
      <c r="O1373" s="6">
        <f t="shared" si="370"/>
        <v>46</v>
      </c>
      <c r="P1373" s="2">
        <v>27</v>
      </c>
      <c r="Q1373" s="2">
        <v>11</v>
      </c>
      <c r="R1373" s="2">
        <v>3</v>
      </c>
      <c r="S1373" s="2">
        <v>5</v>
      </c>
      <c r="T1373" s="2">
        <v>0</v>
      </c>
      <c r="U1373" s="2">
        <f t="shared" si="372"/>
        <v>38</v>
      </c>
      <c r="V1373" s="2">
        <f t="shared" si="373"/>
        <v>3</v>
      </c>
      <c r="W1373" s="2">
        <f t="shared" si="374"/>
        <v>5</v>
      </c>
      <c r="Y1373" s="5"/>
      <c r="Z1373" s="6">
        <f t="shared" si="371"/>
        <v>55</v>
      </c>
      <c r="AA1373" s="2">
        <v>32</v>
      </c>
      <c r="AB1373" s="2">
        <v>14</v>
      </c>
      <c r="AC1373" s="2">
        <v>2</v>
      </c>
      <c r="AD1373" s="2">
        <v>4</v>
      </c>
      <c r="AE1373" s="2">
        <v>3</v>
      </c>
      <c r="AF1373" s="2">
        <f t="shared" si="375"/>
        <v>46</v>
      </c>
      <c r="AG1373" s="2">
        <f t="shared" si="376"/>
        <v>2</v>
      </c>
      <c r="AH1373" s="2">
        <f t="shared" si="377"/>
        <v>7</v>
      </c>
      <c r="AJ1373" s="5"/>
      <c r="AK1373" s="2">
        <f t="shared" si="385"/>
        <v>63</v>
      </c>
      <c r="AL1373" s="2">
        <v>38</v>
      </c>
      <c r="AM1373" s="2">
        <v>14</v>
      </c>
      <c r="AN1373" s="2">
        <v>7</v>
      </c>
      <c r="AO1373" s="2">
        <v>3</v>
      </c>
      <c r="AP1373" s="2">
        <v>1</v>
      </c>
      <c r="AQ1373" s="2">
        <f t="shared" si="378"/>
        <v>52</v>
      </c>
      <c r="AR1373" s="2">
        <f t="shared" si="379"/>
        <v>7</v>
      </c>
      <c r="AS1373" s="2">
        <f t="shared" si="380"/>
        <v>4</v>
      </c>
      <c r="AV1373" s="6">
        <f t="shared" si="381"/>
        <v>0</v>
      </c>
      <c r="AW1373" s="2">
        <v>0</v>
      </c>
      <c r="AX1373" s="2">
        <v>0</v>
      </c>
      <c r="AY1373" s="2">
        <v>0</v>
      </c>
      <c r="AZ1373" s="2">
        <v>0</v>
      </c>
      <c r="BA1373" s="2">
        <v>0</v>
      </c>
      <c r="BB1373" s="2">
        <f t="shared" si="382"/>
        <v>0</v>
      </c>
      <c r="BC1373" s="2">
        <f t="shared" si="383"/>
        <v>0</v>
      </c>
      <c r="BD1373" s="2">
        <f t="shared" si="384"/>
        <v>0</v>
      </c>
      <c r="BF1373" s="5"/>
    </row>
    <row r="1374" spans="7:58" x14ac:dyDescent="0.35">
      <c r="G1374" s="79" t="s">
        <v>3</v>
      </c>
      <c r="H1374" s="82" t="s">
        <v>112</v>
      </c>
      <c r="I1374" s="79" t="s">
        <v>8</v>
      </c>
      <c r="J1374" s="79" t="s">
        <v>140</v>
      </c>
      <c r="K1374" s="79" t="s">
        <v>33</v>
      </c>
      <c r="L1374" s="79" t="s">
        <v>33</v>
      </c>
      <c r="M1374" s="2" t="s">
        <v>76</v>
      </c>
      <c r="N1374" s="2">
        <v>23</v>
      </c>
      <c r="O1374" s="6">
        <f t="shared" si="370"/>
        <v>46</v>
      </c>
      <c r="P1374" s="2">
        <v>22</v>
      </c>
      <c r="Q1374" s="2">
        <v>14</v>
      </c>
      <c r="R1374" s="2">
        <v>4</v>
      </c>
      <c r="S1374" s="2">
        <v>4</v>
      </c>
      <c r="T1374" s="2">
        <v>2</v>
      </c>
      <c r="U1374" s="2">
        <f t="shared" si="372"/>
        <v>36</v>
      </c>
      <c r="V1374" s="2">
        <f t="shared" si="373"/>
        <v>4</v>
      </c>
      <c r="W1374" s="2">
        <f t="shared" si="374"/>
        <v>6</v>
      </c>
      <c r="Y1374" s="5"/>
      <c r="Z1374" s="6">
        <f t="shared" si="371"/>
        <v>55</v>
      </c>
      <c r="AA1374" s="2">
        <v>28</v>
      </c>
      <c r="AB1374" s="2">
        <v>12</v>
      </c>
      <c r="AC1374" s="2">
        <v>8</v>
      </c>
      <c r="AD1374" s="2">
        <v>5</v>
      </c>
      <c r="AE1374" s="2">
        <v>2</v>
      </c>
      <c r="AF1374" s="2">
        <f t="shared" si="375"/>
        <v>40</v>
      </c>
      <c r="AG1374" s="2">
        <f t="shared" si="376"/>
        <v>8</v>
      </c>
      <c r="AH1374" s="2">
        <f t="shared" si="377"/>
        <v>7</v>
      </c>
      <c r="AJ1374" s="5"/>
      <c r="AK1374" s="2">
        <f t="shared" si="385"/>
        <v>63</v>
      </c>
      <c r="AL1374" s="2">
        <v>36</v>
      </c>
      <c r="AM1374" s="2">
        <v>9</v>
      </c>
      <c r="AN1374" s="2">
        <v>12</v>
      </c>
      <c r="AO1374" s="2">
        <v>4</v>
      </c>
      <c r="AP1374" s="2">
        <v>2</v>
      </c>
      <c r="AQ1374" s="2">
        <f t="shared" si="378"/>
        <v>45</v>
      </c>
      <c r="AR1374" s="2">
        <f t="shared" si="379"/>
        <v>12</v>
      </c>
      <c r="AS1374" s="2">
        <f t="shared" si="380"/>
        <v>6</v>
      </c>
      <c r="AV1374" s="6">
        <f t="shared" si="381"/>
        <v>0</v>
      </c>
      <c r="AW1374" s="2">
        <v>0</v>
      </c>
      <c r="AX1374" s="2">
        <v>0</v>
      </c>
      <c r="AY1374" s="2">
        <v>0</v>
      </c>
      <c r="AZ1374" s="2">
        <v>0</v>
      </c>
      <c r="BA1374" s="2">
        <v>0</v>
      </c>
      <c r="BB1374" s="2">
        <f t="shared" si="382"/>
        <v>0</v>
      </c>
      <c r="BC1374" s="2">
        <f t="shared" si="383"/>
        <v>0</v>
      </c>
      <c r="BD1374" s="2">
        <f t="shared" si="384"/>
        <v>0</v>
      </c>
      <c r="BF1374" s="5"/>
    </row>
    <row r="1375" spans="7:58" x14ac:dyDescent="0.35">
      <c r="G1375" s="79" t="s">
        <v>3</v>
      </c>
      <c r="H1375" s="82" t="s">
        <v>112</v>
      </c>
      <c r="I1375" s="79" t="s">
        <v>8</v>
      </c>
      <c r="J1375" s="79" t="s">
        <v>140</v>
      </c>
      <c r="K1375" s="79" t="s">
        <v>33</v>
      </c>
      <c r="L1375" s="79" t="s">
        <v>33</v>
      </c>
      <c r="M1375" s="2" t="s">
        <v>76</v>
      </c>
      <c r="N1375" s="2">
        <v>24</v>
      </c>
      <c r="O1375" s="6">
        <f t="shared" si="370"/>
        <v>46</v>
      </c>
      <c r="P1375" s="2">
        <v>19</v>
      </c>
      <c r="Q1375" s="2">
        <v>14</v>
      </c>
      <c r="R1375" s="2">
        <v>7</v>
      </c>
      <c r="S1375" s="2">
        <v>5</v>
      </c>
      <c r="T1375" s="2">
        <v>1</v>
      </c>
      <c r="U1375" s="2">
        <f t="shared" si="372"/>
        <v>33</v>
      </c>
      <c r="V1375" s="2">
        <f t="shared" si="373"/>
        <v>7</v>
      </c>
      <c r="W1375" s="2">
        <f t="shared" si="374"/>
        <v>6</v>
      </c>
      <c r="Y1375" s="5"/>
      <c r="Z1375" s="6">
        <f t="shared" si="371"/>
        <v>55</v>
      </c>
      <c r="AA1375" s="2">
        <v>22</v>
      </c>
      <c r="AB1375" s="2">
        <v>15</v>
      </c>
      <c r="AC1375" s="2">
        <v>7</v>
      </c>
      <c r="AD1375" s="2">
        <v>4</v>
      </c>
      <c r="AE1375" s="2">
        <v>7</v>
      </c>
      <c r="AF1375" s="2">
        <f t="shared" si="375"/>
        <v>37</v>
      </c>
      <c r="AG1375" s="2">
        <f t="shared" si="376"/>
        <v>7</v>
      </c>
      <c r="AH1375" s="2">
        <f t="shared" si="377"/>
        <v>11</v>
      </c>
      <c r="AJ1375" s="5"/>
      <c r="AK1375" s="2">
        <f t="shared" si="385"/>
        <v>63</v>
      </c>
      <c r="AL1375" s="2">
        <v>34</v>
      </c>
      <c r="AM1375" s="2">
        <v>9</v>
      </c>
      <c r="AN1375" s="2">
        <v>13</v>
      </c>
      <c r="AO1375" s="2">
        <v>6</v>
      </c>
      <c r="AP1375" s="2">
        <v>1</v>
      </c>
      <c r="AQ1375" s="2">
        <f t="shared" si="378"/>
        <v>43</v>
      </c>
      <c r="AR1375" s="2">
        <f t="shared" si="379"/>
        <v>13</v>
      </c>
      <c r="AS1375" s="2">
        <f t="shared" si="380"/>
        <v>7</v>
      </c>
      <c r="AV1375" s="6">
        <f t="shared" si="381"/>
        <v>0</v>
      </c>
      <c r="AW1375" s="2">
        <v>0</v>
      </c>
      <c r="AX1375" s="2">
        <v>0</v>
      </c>
      <c r="AY1375" s="2">
        <v>0</v>
      </c>
      <c r="AZ1375" s="2">
        <v>0</v>
      </c>
      <c r="BA1375" s="2">
        <v>0</v>
      </c>
      <c r="BB1375" s="2">
        <f t="shared" si="382"/>
        <v>0</v>
      </c>
      <c r="BC1375" s="2">
        <f t="shared" si="383"/>
        <v>0</v>
      </c>
      <c r="BD1375" s="2">
        <f t="shared" si="384"/>
        <v>0</v>
      </c>
      <c r="BF1375" s="5"/>
    </row>
    <row r="1376" spans="7:58" x14ac:dyDescent="0.35">
      <c r="G1376" s="79" t="s">
        <v>3</v>
      </c>
      <c r="H1376" s="82" t="s">
        <v>112</v>
      </c>
      <c r="I1376" s="79" t="s">
        <v>8</v>
      </c>
      <c r="J1376" s="79" t="s">
        <v>140</v>
      </c>
      <c r="K1376" s="79" t="s">
        <v>33</v>
      </c>
      <c r="L1376" s="79" t="s">
        <v>33</v>
      </c>
      <c r="M1376" s="2" t="s">
        <v>76</v>
      </c>
      <c r="N1376" s="2">
        <v>25</v>
      </c>
      <c r="O1376" s="6">
        <f t="shared" si="370"/>
        <v>46</v>
      </c>
      <c r="P1376" s="2">
        <v>22</v>
      </c>
      <c r="Q1376" s="2">
        <v>10</v>
      </c>
      <c r="R1376" s="2">
        <v>9</v>
      </c>
      <c r="S1376" s="2">
        <v>2</v>
      </c>
      <c r="T1376" s="2">
        <v>3</v>
      </c>
      <c r="U1376" s="2">
        <f t="shared" si="372"/>
        <v>32</v>
      </c>
      <c r="V1376" s="2">
        <f t="shared" si="373"/>
        <v>9</v>
      </c>
      <c r="W1376" s="2">
        <f t="shared" si="374"/>
        <v>5</v>
      </c>
      <c r="Y1376" s="5"/>
      <c r="Z1376" s="6">
        <f t="shared" si="371"/>
        <v>55</v>
      </c>
      <c r="AA1376" s="2">
        <v>22</v>
      </c>
      <c r="AB1376" s="2">
        <v>12</v>
      </c>
      <c r="AC1376" s="2">
        <v>10</v>
      </c>
      <c r="AD1376" s="2">
        <v>2</v>
      </c>
      <c r="AE1376" s="2">
        <v>9</v>
      </c>
      <c r="AF1376" s="2">
        <f t="shared" si="375"/>
        <v>34</v>
      </c>
      <c r="AG1376" s="2">
        <f t="shared" si="376"/>
        <v>10</v>
      </c>
      <c r="AH1376" s="2">
        <f t="shared" si="377"/>
        <v>11</v>
      </c>
      <c r="AJ1376" s="5"/>
      <c r="AK1376" s="2">
        <f t="shared" si="385"/>
        <v>63</v>
      </c>
      <c r="AL1376" s="2">
        <v>33</v>
      </c>
      <c r="AM1376" s="2">
        <v>10</v>
      </c>
      <c r="AN1376" s="2">
        <v>12</v>
      </c>
      <c r="AO1376" s="2">
        <v>3</v>
      </c>
      <c r="AP1376" s="2">
        <v>5</v>
      </c>
      <c r="AQ1376" s="2">
        <f t="shared" si="378"/>
        <v>43</v>
      </c>
      <c r="AR1376" s="2">
        <f t="shared" si="379"/>
        <v>12</v>
      </c>
      <c r="AS1376" s="2">
        <f t="shared" si="380"/>
        <v>8</v>
      </c>
      <c r="AV1376" s="6">
        <f t="shared" ref="AV1376:AV1439" si="386">SUM(BB1376:BD1376)</f>
        <v>0</v>
      </c>
      <c r="AW1376" s="2">
        <v>0</v>
      </c>
      <c r="AX1376" s="2">
        <v>0</v>
      </c>
      <c r="AY1376" s="2">
        <v>0</v>
      </c>
      <c r="AZ1376" s="2">
        <v>0</v>
      </c>
      <c r="BA1376" s="2">
        <v>0</v>
      </c>
      <c r="BB1376" s="2">
        <f t="shared" ref="BB1376:BB1439" si="387">AW1376+AX1376</f>
        <v>0</v>
      </c>
      <c r="BC1376" s="2">
        <f t="shared" ref="BC1376:BC1439" si="388">AY1376</f>
        <v>0</v>
      </c>
      <c r="BD1376" s="2">
        <f t="shared" ref="BD1376:BD1439" si="389">AZ1376+BA1376</f>
        <v>0</v>
      </c>
      <c r="BF1376" s="5"/>
    </row>
    <row r="1377" spans="7:58" x14ac:dyDescent="0.35">
      <c r="G1377" s="79" t="s">
        <v>3</v>
      </c>
      <c r="H1377" s="82" t="s">
        <v>112</v>
      </c>
      <c r="I1377" s="79" t="s">
        <v>8</v>
      </c>
      <c r="J1377" s="79" t="s">
        <v>140</v>
      </c>
      <c r="K1377" s="79" t="s">
        <v>33</v>
      </c>
      <c r="L1377" s="79" t="s">
        <v>33</v>
      </c>
      <c r="M1377" s="2" t="s">
        <v>76</v>
      </c>
      <c r="N1377" s="2">
        <v>26</v>
      </c>
      <c r="O1377" s="6">
        <f t="shared" si="370"/>
        <v>46</v>
      </c>
      <c r="P1377" s="2">
        <v>18</v>
      </c>
      <c r="Q1377" s="2">
        <v>13</v>
      </c>
      <c r="R1377" s="2">
        <v>11</v>
      </c>
      <c r="S1377" s="2">
        <v>2</v>
      </c>
      <c r="T1377" s="2">
        <v>2</v>
      </c>
      <c r="U1377" s="2">
        <f t="shared" si="372"/>
        <v>31</v>
      </c>
      <c r="V1377" s="2">
        <f t="shared" si="373"/>
        <v>11</v>
      </c>
      <c r="W1377" s="2">
        <f t="shared" si="374"/>
        <v>4</v>
      </c>
      <c r="Y1377" s="5"/>
      <c r="Z1377" s="6">
        <f t="shared" si="371"/>
        <v>55</v>
      </c>
      <c r="AA1377" s="2">
        <v>27</v>
      </c>
      <c r="AB1377" s="2">
        <v>10</v>
      </c>
      <c r="AC1377" s="2">
        <v>8</v>
      </c>
      <c r="AD1377" s="2">
        <v>5</v>
      </c>
      <c r="AE1377" s="2">
        <v>5</v>
      </c>
      <c r="AF1377" s="2">
        <f t="shared" si="375"/>
        <v>37</v>
      </c>
      <c r="AG1377" s="2">
        <f t="shared" si="376"/>
        <v>8</v>
      </c>
      <c r="AH1377" s="2">
        <f t="shared" si="377"/>
        <v>10</v>
      </c>
      <c r="AJ1377" s="5"/>
      <c r="AK1377" s="2">
        <f t="shared" si="385"/>
        <v>63</v>
      </c>
      <c r="AL1377" s="2">
        <v>31</v>
      </c>
      <c r="AM1377" s="2">
        <v>13</v>
      </c>
      <c r="AN1377" s="2">
        <v>11</v>
      </c>
      <c r="AO1377" s="2">
        <v>7</v>
      </c>
      <c r="AP1377" s="2">
        <v>1</v>
      </c>
      <c r="AQ1377" s="2">
        <f t="shared" si="378"/>
        <v>44</v>
      </c>
      <c r="AR1377" s="2">
        <f t="shared" si="379"/>
        <v>11</v>
      </c>
      <c r="AS1377" s="2">
        <f t="shared" si="380"/>
        <v>8</v>
      </c>
      <c r="AV1377" s="6">
        <f t="shared" si="386"/>
        <v>0</v>
      </c>
      <c r="AW1377" s="2">
        <v>0</v>
      </c>
      <c r="AX1377" s="2">
        <v>0</v>
      </c>
      <c r="AY1377" s="2">
        <v>0</v>
      </c>
      <c r="AZ1377" s="2">
        <v>0</v>
      </c>
      <c r="BA1377" s="2">
        <v>0</v>
      </c>
      <c r="BB1377" s="2">
        <f t="shared" si="387"/>
        <v>0</v>
      </c>
      <c r="BC1377" s="2">
        <f t="shared" si="388"/>
        <v>0</v>
      </c>
      <c r="BD1377" s="2">
        <f t="shared" si="389"/>
        <v>0</v>
      </c>
      <c r="BF1377" s="5"/>
    </row>
    <row r="1378" spans="7:58" x14ac:dyDescent="0.35">
      <c r="G1378" s="79" t="s">
        <v>3</v>
      </c>
      <c r="H1378" s="82" t="s">
        <v>112</v>
      </c>
      <c r="I1378" s="79" t="s">
        <v>8</v>
      </c>
      <c r="J1378" s="79" t="s">
        <v>140</v>
      </c>
      <c r="K1378" s="79" t="s">
        <v>33</v>
      </c>
      <c r="L1378" s="79" t="s">
        <v>33</v>
      </c>
      <c r="M1378" s="2" t="s">
        <v>76</v>
      </c>
      <c r="N1378" s="2">
        <v>27</v>
      </c>
      <c r="O1378" s="6">
        <f t="shared" si="370"/>
        <v>46</v>
      </c>
      <c r="P1378" s="2">
        <v>17</v>
      </c>
      <c r="Q1378" s="2">
        <v>13</v>
      </c>
      <c r="R1378" s="2">
        <v>11</v>
      </c>
      <c r="S1378" s="2">
        <v>3</v>
      </c>
      <c r="T1378" s="2">
        <v>2</v>
      </c>
      <c r="U1378" s="2">
        <f t="shared" si="372"/>
        <v>30</v>
      </c>
      <c r="V1378" s="2">
        <f t="shared" si="373"/>
        <v>11</v>
      </c>
      <c r="W1378" s="2">
        <f t="shared" si="374"/>
        <v>5</v>
      </c>
      <c r="Y1378" s="5"/>
      <c r="Z1378" s="6">
        <f t="shared" si="371"/>
        <v>55</v>
      </c>
      <c r="AA1378" s="2">
        <v>27</v>
      </c>
      <c r="AB1378" s="2">
        <v>9</v>
      </c>
      <c r="AC1378" s="2">
        <v>9</v>
      </c>
      <c r="AD1378" s="2">
        <v>5</v>
      </c>
      <c r="AE1378" s="2">
        <v>5</v>
      </c>
      <c r="AF1378" s="2">
        <f t="shared" si="375"/>
        <v>36</v>
      </c>
      <c r="AG1378" s="2">
        <f t="shared" si="376"/>
        <v>9</v>
      </c>
      <c r="AH1378" s="2">
        <f t="shared" si="377"/>
        <v>10</v>
      </c>
      <c r="AJ1378" s="5"/>
      <c r="AK1378" s="2">
        <f t="shared" si="385"/>
        <v>63</v>
      </c>
      <c r="AL1378" s="2">
        <v>32</v>
      </c>
      <c r="AM1378" s="2">
        <v>10</v>
      </c>
      <c r="AN1378" s="2">
        <v>11</v>
      </c>
      <c r="AO1378" s="2">
        <v>9</v>
      </c>
      <c r="AP1378" s="2">
        <v>1</v>
      </c>
      <c r="AQ1378" s="2">
        <f t="shared" si="378"/>
        <v>42</v>
      </c>
      <c r="AR1378" s="2">
        <f t="shared" si="379"/>
        <v>11</v>
      </c>
      <c r="AS1378" s="2">
        <f t="shared" si="380"/>
        <v>10</v>
      </c>
      <c r="AV1378" s="6">
        <f t="shared" si="386"/>
        <v>0</v>
      </c>
      <c r="AW1378" s="2">
        <v>0</v>
      </c>
      <c r="AX1378" s="2">
        <v>0</v>
      </c>
      <c r="AY1378" s="2">
        <v>0</v>
      </c>
      <c r="AZ1378" s="2">
        <v>0</v>
      </c>
      <c r="BA1378" s="2">
        <v>0</v>
      </c>
      <c r="BB1378" s="2">
        <f t="shared" si="387"/>
        <v>0</v>
      </c>
      <c r="BC1378" s="2">
        <f t="shared" si="388"/>
        <v>0</v>
      </c>
      <c r="BD1378" s="2">
        <f t="shared" si="389"/>
        <v>0</v>
      </c>
      <c r="BF1378" s="5"/>
    </row>
    <row r="1379" spans="7:58" x14ac:dyDescent="0.35">
      <c r="G1379" s="79" t="s">
        <v>3</v>
      </c>
      <c r="H1379" s="82" t="s">
        <v>112</v>
      </c>
      <c r="I1379" s="79" t="s">
        <v>8</v>
      </c>
      <c r="J1379" s="79" t="s">
        <v>140</v>
      </c>
      <c r="K1379" s="79" t="s">
        <v>33</v>
      </c>
      <c r="L1379" s="79" t="s">
        <v>33</v>
      </c>
      <c r="M1379" s="2" t="s">
        <v>76</v>
      </c>
      <c r="N1379" s="2">
        <v>28</v>
      </c>
      <c r="O1379" s="6">
        <f t="shared" si="370"/>
        <v>46</v>
      </c>
      <c r="P1379" s="2">
        <v>31</v>
      </c>
      <c r="Q1379" s="2">
        <v>11</v>
      </c>
      <c r="R1379" s="2">
        <v>3</v>
      </c>
      <c r="S1379" s="2">
        <v>0</v>
      </c>
      <c r="T1379" s="2">
        <v>1</v>
      </c>
      <c r="U1379" s="2">
        <f t="shared" si="372"/>
        <v>42</v>
      </c>
      <c r="V1379" s="2">
        <f t="shared" si="373"/>
        <v>3</v>
      </c>
      <c r="W1379" s="2">
        <f t="shared" si="374"/>
        <v>1</v>
      </c>
      <c r="Y1379" s="5"/>
      <c r="Z1379" s="6">
        <f t="shared" si="371"/>
        <v>55</v>
      </c>
      <c r="AA1379" s="2">
        <v>37</v>
      </c>
      <c r="AB1379" s="2">
        <v>12</v>
      </c>
      <c r="AC1379" s="2">
        <v>3</v>
      </c>
      <c r="AD1379" s="2">
        <v>2</v>
      </c>
      <c r="AE1379" s="2">
        <v>1</v>
      </c>
      <c r="AF1379" s="2">
        <f t="shared" si="375"/>
        <v>49</v>
      </c>
      <c r="AG1379" s="2">
        <f t="shared" si="376"/>
        <v>3</v>
      </c>
      <c r="AH1379" s="2">
        <f t="shared" si="377"/>
        <v>3</v>
      </c>
      <c r="AJ1379" s="5"/>
      <c r="AK1379" s="2">
        <f t="shared" si="385"/>
        <v>63</v>
      </c>
      <c r="AL1379" s="2">
        <v>43</v>
      </c>
      <c r="AM1379" s="2">
        <v>12</v>
      </c>
      <c r="AN1379" s="2">
        <v>5</v>
      </c>
      <c r="AO1379" s="2">
        <v>1</v>
      </c>
      <c r="AP1379" s="2">
        <v>2</v>
      </c>
      <c r="AQ1379" s="2">
        <f t="shared" si="378"/>
        <v>55</v>
      </c>
      <c r="AR1379" s="2">
        <f t="shared" si="379"/>
        <v>5</v>
      </c>
      <c r="AS1379" s="2">
        <f t="shared" si="380"/>
        <v>3</v>
      </c>
      <c r="AV1379" s="6">
        <f t="shared" si="386"/>
        <v>0</v>
      </c>
      <c r="AW1379" s="2">
        <v>0</v>
      </c>
      <c r="AX1379" s="2">
        <v>0</v>
      </c>
      <c r="AY1379" s="2">
        <v>0</v>
      </c>
      <c r="AZ1379" s="2">
        <v>0</v>
      </c>
      <c r="BA1379" s="2">
        <v>0</v>
      </c>
      <c r="BB1379" s="2">
        <f t="shared" si="387"/>
        <v>0</v>
      </c>
      <c r="BC1379" s="2">
        <f t="shared" si="388"/>
        <v>0</v>
      </c>
      <c r="BD1379" s="2">
        <f t="shared" si="389"/>
        <v>0</v>
      </c>
      <c r="BF1379" s="5"/>
    </row>
    <row r="1380" spans="7:58" x14ac:dyDescent="0.35">
      <c r="G1380" s="79" t="s">
        <v>3</v>
      </c>
      <c r="H1380" s="82" t="s">
        <v>112</v>
      </c>
      <c r="I1380" s="79" t="s">
        <v>8</v>
      </c>
      <c r="J1380" s="79" t="s">
        <v>140</v>
      </c>
      <c r="K1380" s="79" t="s">
        <v>33</v>
      </c>
      <c r="L1380" s="79" t="s">
        <v>33</v>
      </c>
      <c r="M1380" s="2" t="s">
        <v>76</v>
      </c>
      <c r="N1380" s="2">
        <v>29</v>
      </c>
      <c r="O1380" s="6">
        <f t="shared" si="370"/>
        <v>46</v>
      </c>
      <c r="P1380" s="2">
        <v>13</v>
      </c>
      <c r="Q1380" s="2">
        <v>14</v>
      </c>
      <c r="R1380" s="2">
        <v>13</v>
      </c>
      <c r="S1380" s="2">
        <v>4</v>
      </c>
      <c r="T1380" s="2">
        <v>2</v>
      </c>
      <c r="U1380" s="2">
        <f t="shared" si="372"/>
        <v>27</v>
      </c>
      <c r="V1380" s="2">
        <f t="shared" si="373"/>
        <v>13</v>
      </c>
      <c r="W1380" s="2">
        <f t="shared" si="374"/>
        <v>6</v>
      </c>
      <c r="Y1380" s="5"/>
      <c r="Z1380" s="6">
        <f t="shared" si="371"/>
        <v>55</v>
      </c>
      <c r="AA1380" s="2">
        <v>21</v>
      </c>
      <c r="AB1380" s="2">
        <v>11</v>
      </c>
      <c r="AC1380" s="2">
        <v>9</v>
      </c>
      <c r="AD1380" s="2">
        <v>9</v>
      </c>
      <c r="AE1380" s="2">
        <v>5</v>
      </c>
      <c r="AF1380" s="2">
        <f t="shared" si="375"/>
        <v>32</v>
      </c>
      <c r="AG1380" s="2">
        <f t="shared" si="376"/>
        <v>9</v>
      </c>
      <c r="AH1380" s="2">
        <f t="shared" si="377"/>
        <v>14</v>
      </c>
      <c r="AJ1380" s="5"/>
      <c r="AK1380" s="2">
        <f t="shared" si="385"/>
        <v>63</v>
      </c>
      <c r="AL1380" s="2">
        <v>32</v>
      </c>
      <c r="AM1380" s="2">
        <v>8</v>
      </c>
      <c r="AN1380" s="2">
        <v>16</v>
      </c>
      <c r="AO1380" s="2">
        <v>3</v>
      </c>
      <c r="AP1380" s="2">
        <v>4</v>
      </c>
      <c r="AQ1380" s="2">
        <f t="shared" si="378"/>
        <v>40</v>
      </c>
      <c r="AR1380" s="2">
        <f t="shared" si="379"/>
        <v>16</v>
      </c>
      <c r="AS1380" s="2">
        <f t="shared" si="380"/>
        <v>7</v>
      </c>
      <c r="AV1380" s="6">
        <f t="shared" si="386"/>
        <v>0</v>
      </c>
      <c r="AW1380" s="2">
        <v>0</v>
      </c>
      <c r="AX1380" s="2">
        <v>0</v>
      </c>
      <c r="AY1380" s="2">
        <v>0</v>
      </c>
      <c r="AZ1380" s="2">
        <v>0</v>
      </c>
      <c r="BA1380" s="2">
        <v>0</v>
      </c>
      <c r="BB1380" s="2">
        <f t="shared" si="387"/>
        <v>0</v>
      </c>
      <c r="BC1380" s="2">
        <f t="shared" si="388"/>
        <v>0</v>
      </c>
      <c r="BD1380" s="2">
        <f t="shared" si="389"/>
        <v>0</v>
      </c>
      <c r="BF1380" s="5"/>
    </row>
    <row r="1381" spans="7:58" x14ac:dyDescent="0.35">
      <c r="G1381" s="79" t="s">
        <v>3</v>
      </c>
      <c r="H1381" s="82" t="s">
        <v>112</v>
      </c>
      <c r="I1381" s="79" t="s">
        <v>8</v>
      </c>
      <c r="J1381" s="79" t="s">
        <v>140</v>
      </c>
      <c r="K1381" s="79" t="s">
        <v>33</v>
      </c>
      <c r="L1381" s="79" t="s">
        <v>33</v>
      </c>
      <c r="M1381" s="2" t="s">
        <v>76</v>
      </c>
      <c r="N1381" s="2">
        <v>30</v>
      </c>
      <c r="O1381" s="6">
        <f t="shared" si="370"/>
        <v>46</v>
      </c>
      <c r="P1381" s="2">
        <v>22</v>
      </c>
      <c r="Q1381" s="2">
        <v>15</v>
      </c>
      <c r="R1381" s="2">
        <v>5</v>
      </c>
      <c r="S1381" s="2">
        <v>3</v>
      </c>
      <c r="T1381" s="2">
        <v>1</v>
      </c>
      <c r="U1381" s="2">
        <f t="shared" si="372"/>
        <v>37</v>
      </c>
      <c r="V1381" s="2">
        <f t="shared" si="373"/>
        <v>5</v>
      </c>
      <c r="W1381" s="2">
        <f t="shared" si="374"/>
        <v>4</v>
      </c>
      <c r="Y1381" s="5"/>
      <c r="Z1381" s="6">
        <f t="shared" si="371"/>
        <v>55</v>
      </c>
      <c r="AA1381" s="2">
        <v>27</v>
      </c>
      <c r="AB1381" s="2">
        <v>10</v>
      </c>
      <c r="AC1381" s="2">
        <v>8</v>
      </c>
      <c r="AD1381" s="2">
        <v>5</v>
      </c>
      <c r="AE1381" s="2">
        <v>5</v>
      </c>
      <c r="AF1381" s="2">
        <f t="shared" si="375"/>
        <v>37</v>
      </c>
      <c r="AG1381" s="2">
        <f t="shared" si="376"/>
        <v>8</v>
      </c>
      <c r="AH1381" s="2">
        <f t="shared" si="377"/>
        <v>10</v>
      </c>
      <c r="AJ1381" s="5"/>
      <c r="AK1381" s="2">
        <f t="shared" si="385"/>
        <v>63</v>
      </c>
      <c r="AL1381" s="2">
        <v>31</v>
      </c>
      <c r="AM1381" s="2">
        <v>11</v>
      </c>
      <c r="AN1381" s="2">
        <v>16</v>
      </c>
      <c r="AO1381" s="2">
        <v>2</v>
      </c>
      <c r="AP1381" s="2">
        <v>3</v>
      </c>
      <c r="AQ1381" s="2">
        <f t="shared" si="378"/>
        <v>42</v>
      </c>
      <c r="AR1381" s="2">
        <f t="shared" si="379"/>
        <v>16</v>
      </c>
      <c r="AS1381" s="2">
        <f t="shared" si="380"/>
        <v>5</v>
      </c>
      <c r="AV1381" s="6">
        <f t="shared" si="386"/>
        <v>0</v>
      </c>
      <c r="AW1381" s="2">
        <v>0</v>
      </c>
      <c r="AX1381" s="2">
        <v>0</v>
      </c>
      <c r="AY1381" s="2">
        <v>0</v>
      </c>
      <c r="AZ1381" s="2">
        <v>0</v>
      </c>
      <c r="BA1381" s="2">
        <v>0</v>
      </c>
      <c r="BB1381" s="2">
        <f t="shared" si="387"/>
        <v>0</v>
      </c>
      <c r="BC1381" s="2">
        <f t="shared" si="388"/>
        <v>0</v>
      </c>
      <c r="BD1381" s="2">
        <f t="shared" si="389"/>
        <v>0</v>
      </c>
      <c r="BF1381" s="5"/>
    </row>
    <row r="1382" spans="7:58" x14ac:dyDescent="0.35">
      <c r="G1382" s="79" t="s">
        <v>3</v>
      </c>
      <c r="H1382" s="82" t="s">
        <v>153</v>
      </c>
      <c r="I1382" s="79" t="s">
        <v>8</v>
      </c>
      <c r="J1382" s="79" t="s">
        <v>140</v>
      </c>
      <c r="K1382" s="79" t="s">
        <v>155</v>
      </c>
      <c r="L1382" s="79" t="s">
        <v>155</v>
      </c>
      <c r="M1382" s="2" t="s">
        <v>3</v>
      </c>
      <c r="N1382" s="2">
        <v>1</v>
      </c>
      <c r="O1382" s="6"/>
      <c r="Y1382" s="5"/>
      <c r="Z1382" s="6"/>
      <c r="AJ1382" s="5"/>
      <c r="AV1382" s="6">
        <f t="shared" si="386"/>
        <v>36</v>
      </c>
      <c r="AW1382" s="2">
        <v>10</v>
      </c>
      <c r="AX1382" s="2">
        <v>5</v>
      </c>
      <c r="AY1382" s="2">
        <v>8</v>
      </c>
      <c r="AZ1382" s="2">
        <v>8</v>
      </c>
      <c r="BA1382" s="2">
        <v>5</v>
      </c>
      <c r="BB1382" s="2">
        <f t="shared" si="387"/>
        <v>15</v>
      </c>
      <c r="BC1382" s="2">
        <f t="shared" si="388"/>
        <v>8</v>
      </c>
      <c r="BD1382" s="2">
        <f t="shared" si="389"/>
        <v>13</v>
      </c>
      <c r="BE1382" s="2">
        <f>ROUND(SUM(AV1382:AV1411)/30,0)</f>
        <v>36</v>
      </c>
      <c r="BF1382" s="5">
        <v>50</v>
      </c>
    </row>
    <row r="1383" spans="7:58" x14ac:dyDescent="0.35">
      <c r="G1383" s="79" t="s">
        <v>3</v>
      </c>
      <c r="H1383" s="82" t="s">
        <v>153</v>
      </c>
      <c r="I1383" s="79" t="s">
        <v>8</v>
      </c>
      <c r="J1383" s="79" t="s">
        <v>140</v>
      </c>
      <c r="K1383" s="79" t="s">
        <v>155</v>
      </c>
      <c r="L1383" s="79" t="s">
        <v>155</v>
      </c>
      <c r="M1383" s="2" t="s">
        <v>3</v>
      </c>
      <c r="N1383" s="2">
        <v>2</v>
      </c>
      <c r="O1383" s="6"/>
      <c r="Y1383" s="5"/>
      <c r="Z1383" s="6"/>
      <c r="AJ1383" s="5"/>
      <c r="AV1383" s="6">
        <f t="shared" si="386"/>
        <v>36</v>
      </c>
      <c r="AW1383" s="2">
        <v>6</v>
      </c>
      <c r="AX1383" s="2">
        <v>5</v>
      </c>
      <c r="AY1383" s="2">
        <v>12</v>
      </c>
      <c r="AZ1383" s="2">
        <v>2</v>
      </c>
      <c r="BA1383" s="2">
        <v>11</v>
      </c>
      <c r="BB1383" s="2">
        <f t="shared" si="387"/>
        <v>11</v>
      </c>
      <c r="BC1383" s="2">
        <f t="shared" si="388"/>
        <v>12</v>
      </c>
      <c r="BD1383" s="2">
        <f t="shared" si="389"/>
        <v>13</v>
      </c>
      <c r="BF1383" s="5"/>
    </row>
    <row r="1384" spans="7:58" x14ac:dyDescent="0.35">
      <c r="G1384" s="79" t="s">
        <v>3</v>
      </c>
      <c r="H1384" s="82" t="s">
        <v>153</v>
      </c>
      <c r="I1384" s="79" t="s">
        <v>8</v>
      </c>
      <c r="J1384" s="79" t="s">
        <v>140</v>
      </c>
      <c r="K1384" s="79" t="s">
        <v>155</v>
      </c>
      <c r="L1384" s="79" t="s">
        <v>155</v>
      </c>
      <c r="M1384" s="2" t="s">
        <v>3</v>
      </c>
      <c r="N1384" s="2">
        <v>3</v>
      </c>
      <c r="O1384" s="6"/>
      <c r="Y1384" s="5"/>
      <c r="Z1384" s="6"/>
      <c r="AJ1384" s="5"/>
      <c r="AV1384" s="6">
        <f t="shared" si="386"/>
        <v>36</v>
      </c>
      <c r="AW1384" s="2">
        <v>15</v>
      </c>
      <c r="AX1384" s="2">
        <v>9</v>
      </c>
      <c r="AY1384" s="2">
        <v>5</v>
      </c>
      <c r="AZ1384" s="2">
        <v>2</v>
      </c>
      <c r="BA1384" s="2">
        <v>5</v>
      </c>
      <c r="BB1384" s="2">
        <f t="shared" si="387"/>
        <v>24</v>
      </c>
      <c r="BC1384" s="2">
        <f t="shared" si="388"/>
        <v>5</v>
      </c>
      <c r="BD1384" s="2">
        <f t="shared" si="389"/>
        <v>7</v>
      </c>
      <c r="BF1384" s="5"/>
    </row>
    <row r="1385" spans="7:58" x14ac:dyDescent="0.35">
      <c r="G1385" s="79" t="s">
        <v>3</v>
      </c>
      <c r="H1385" s="82" t="s">
        <v>153</v>
      </c>
      <c r="I1385" s="79" t="s">
        <v>8</v>
      </c>
      <c r="J1385" s="79" t="s">
        <v>140</v>
      </c>
      <c r="K1385" s="79" t="s">
        <v>155</v>
      </c>
      <c r="L1385" s="79" t="s">
        <v>155</v>
      </c>
      <c r="M1385" s="2" t="s">
        <v>3</v>
      </c>
      <c r="N1385" s="2">
        <v>4</v>
      </c>
      <c r="O1385" s="6"/>
      <c r="Y1385" s="5"/>
      <c r="Z1385" s="6"/>
      <c r="AJ1385" s="5"/>
      <c r="AV1385" s="6">
        <f t="shared" si="386"/>
        <v>36</v>
      </c>
      <c r="AW1385" s="2">
        <v>17</v>
      </c>
      <c r="AX1385" s="2">
        <v>9</v>
      </c>
      <c r="AY1385" s="2">
        <v>7</v>
      </c>
      <c r="AZ1385" s="2">
        <v>1</v>
      </c>
      <c r="BA1385" s="2">
        <v>2</v>
      </c>
      <c r="BB1385" s="2">
        <f t="shared" si="387"/>
        <v>26</v>
      </c>
      <c r="BC1385" s="2">
        <f t="shared" si="388"/>
        <v>7</v>
      </c>
      <c r="BD1385" s="2">
        <f t="shared" si="389"/>
        <v>3</v>
      </c>
      <c r="BF1385" s="5"/>
    </row>
    <row r="1386" spans="7:58" x14ac:dyDescent="0.35">
      <c r="G1386" s="79" t="s">
        <v>3</v>
      </c>
      <c r="H1386" s="82" t="s">
        <v>153</v>
      </c>
      <c r="I1386" s="79" t="s">
        <v>8</v>
      </c>
      <c r="J1386" s="79" t="s">
        <v>140</v>
      </c>
      <c r="K1386" s="79" t="s">
        <v>155</v>
      </c>
      <c r="L1386" s="79" t="s">
        <v>155</v>
      </c>
      <c r="M1386" s="2" t="s">
        <v>3</v>
      </c>
      <c r="N1386" s="2">
        <v>5</v>
      </c>
      <c r="O1386" s="6"/>
      <c r="Y1386" s="5"/>
      <c r="Z1386" s="6"/>
      <c r="AJ1386" s="5"/>
      <c r="AV1386" s="6">
        <f t="shared" si="386"/>
        <v>36</v>
      </c>
      <c r="AW1386" s="2">
        <v>12</v>
      </c>
      <c r="AX1386" s="2">
        <v>10</v>
      </c>
      <c r="AY1386" s="2">
        <v>8</v>
      </c>
      <c r="AZ1386" s="2">
        <v>2</v>
      </c>
      <c r="BA1386" s="2">
        <v>4</v>
      </c>
      <c r="BB1386" s="2">
        <f t="shared" si="387"/>
        <v>22</v>
      </c>
      <c r="BC1386" s="2">
        <f t="shared" si="388"/>
        <v>8</v>
      </c>
      <c r="BD1386" s="2">
        <f t="shared" si="389"/>
        <v>6</v>
      </c>
      <c r="BF1386" s="5"/>
    </row>
    <row r="1387" spans="7:58" x14ac:dyDescent="0.35">
      <c r="G1387" s="79" t="s">
        <v>3</v>
      </c>
      <c r="H1387" s="82" t="s">
        <v>153</v>
      </c>
      <c r="I1387" s="79" t="s">
        <v>8</v>
      </c>
      <c r="J1387" s="79" t="s">
        <v>140</v>
      </c>
      <c r="K1387" s="79" t="s">
        <v>155</v>
      </c>
      <c r="L1387" s="79" t="s">
        <v>155</v>
      </c>
      <c r="M1387" s="2" t="s">
        <v>3</v>
      </c>
      <c r="N1387" s="2">
        <v>6</v>
      </c>
      <c r="O1387" s="6"/>
      <c r="Y1387" s="5"/>
      <c r="Z1387" s="6"/>
      <c r="AJ1387" s="5"/>
      <c r="AV1387" s="6">
        <f t="shared" si="386"/>
        <v>36</v>
      </c>
      <c r="AW1387" s="2">
        <v>10</v>
      </c>
      <c r="AX1387" s="2">
        <v>7</v>
      </c>
      <c r="AY1387" s="2">
        <v>8</v>
      </c>
      <c r="AZ1387" s="2">
        <v>5</v>
      </c>
      <c r="BA1387" s="2">
        <v>6</v>
      </c>
      <c r="BB1387" s="2">
        <f t="shared" si="387"/>
        <v>17</v>
      </c>
      <c r="BC1387" s="2">
        <f t="shared" si="388"/>
        <v>8</v>
      </c>
      <c r="BD1387" s="2">
        <f t="shared" si="389"/>
        <v>11</v>
      </c>
      <c r="BF1387" s="5"/>
    </row>
    <row r="1388" spans="7:58" x14ac:dyDescent="0.35">
      <c r="G1388" s="79" t="s">
        <v>3</v>
      </c>
      <c r="H1388" s="82" t="s">
        <v>153</v>
      </c>
      <c r="I1388" s="79" t="s">
        <v>8</v>
      </c>
      <c r="J1388" s="79" t="s">
        <v>140</v>
      </c>
      <c r="K1388" s="79" t="s">
        <v>155</v>
      </c>
      <c r="L1388" s="79" t="s">
        <v>155</v>
      </c>
      <c r="M1388" s="2" t="s">
        <v>3</v>
      </c>
      <c r="N1388" s="2">
        <v>7</v>
      </c>
      <c r="O1388" s="6"/>
      <c r="Y1388" s="5"/>
      <c r="Z1388" s="6"/>
      <c r="AJ1388" s="5"/>
      <c r="AV1388" s="6">
        <f t="shared" si="386"/>
        <v>36</v>
      </c>
      <c r="AW1388" s="2">
        <v>16</v>
      </c>
      <c r="AX1388" s="2">
        <v>9</v>
      </c>
      <c r="AY1388" s="2">
        <v>5</v>
      </c>
      <c r="AZ1388" s="2">
        <v>2</v>
      </c>
      <c r="BA1388" s="2">
        <v>4</v>
      </c>
      <c r="BB1388" s="2">
        <f t="shared" si="387"/>
        <v>25</v>
      </c>
      <c r="BC1388" s="2">
        <f t="shared" si="388"/>
        <v>5</v>
      </c>
      <c r="BD1388" s="2">
        <f t="shared" si="389"/>
        <v>6</v>
      </c>
      <c r="BF1388" s="5"/>
    </row>
    <row r="1389" spans="7:58" x14ac:dyDescent="0.35">
      <c r="G1389" s="79" t="s">
        <v>3</v>
      </c>
      <c r="H1389" s="82" t="s">
        <v>153</v>
      </c>
      <c r="I1389" s="79" t="s">
        <v>8</v>
      </c>
      <c r="J1389" s="79" t="s">
        <v>140</v>
      </c>
      <c r="K1389" s="79" t="s">
        <v>155</v>
      </c>
      <c r="L1389" s="79" t="s">
        <v>155</v>
      </c>
      <c r="M1389" s="2" t="s">
        <v>3</v>
      </c>
      <c r="N1389" s="2">
        <v>8</v>
      </c>
      <c r="O1389" s="6"/>
      <c r="Y1389" s="5"/>
      <c r="Z1389" s="6"/>
      <c r="AJ1389" s="5"/>
      <c r="AV1389" s="6">
        <f t="shared" si="386"/>
        <v>36</v>
      </c>
      <c r="AW1389" s="2">
        <v>5</v>
      </c>
      <c r="AX1389" s="2">
        <v>7</v>
      </c>
      <c r="AY1389" s="2">
        <v>7</v>
      </c>
      <c r="AZ1389" s="2">
        <v>3</v>
      </c>
      <c r="BA1389" s="2">
        <v>14</v>
      </c>
      <c r="BB1389" s="2">
        <f t="shared" si="387"/>
        <v>12</v>
      </c>
      <c r="BC1389" s="2">
        <f t="shared" si="388"/>
        <v>7</v>
      </c>
      <c r="BD1389" s="2">
        <f t="shared" si="389"/>
        <v>17</v>
      </c>
      <c r="BF1389" s="5"/>
    </row>
    <row r="1390" spans="7:58" x14ac:dyDescent="0.35">
      <c r="G1390" s="79" t="s">
        <v>3</v>
      </c>
      <c r="H1390" s="82" t="s">
        <v>153</v>
      </c>
      <c r="I1390" s="79" t="s">
        <v>8</v>
      </c>
      <c r="J1390" s="79" t="s">
        <v>140</v>
      </c>
      <c r="K1390" s="79" t="s">
        <v>155</v>
      </c>
      <c r="L1390" s="79" t="s">
        <v>155</v>
      </c>
      <c r="M1390" s="2" t="s">
        <v>3</v>
      </c>
      <c r="N1390" s="2">
        <v>9</v>
      </c>
      <c r="O1390" s="6"/>
      <c r="Y1390" s="5"/>
      <c r="Z1390" s="6"/>
      <c r="AJ1390" s="5"/>
      <c r="AV1390" s="6">
        <f t="shared" si="386"/>
        <v>36</v>
      </c>
      <c r="AW1390" s="2">
        <v>2</v>
      </c>
      <c r="AX1390" s="2">
        <v>6</v>
      </c>
      <c r="AY1390" s="2">
        <v>9</v>
      </c>
      <c r="AZ1390" s="2">
        <v>6</v>
      </c>
      <c r="BA1390" s="2">
        <v>13</v>
      </c>
      <c r="BB1390" s="2">
        <f t="shared" si="387"/>
        <v>8</v>
      </c>
      <c r="BC1390" s="2">
        <f t="shared" si="388"/>
        <v>9</v>
      </c>
      <c r="BD1390" s="2">
        <f t="shared" si="389"/>
        <v>19</v>
      </c>
      <c r="BF1390" s="5"/>
    </row>
    <row r="1391" spans="7:58" x14ac:dyDescent="0.35">
      <c r="G1391" s="79" t="s">
        <v>3</v>
      </c>
      <c r="H1391" s="82" t="s">
        <v>153</v>
      </c>
      <c r="I1391" s="79" t="s">
        <v>8</v>
      </c>
      <c r="J1391" s="79" t="s">
        <v>140</v>
      </c>
      <c r="K1391" s="79" t="s">
        <v>155</v>
      </c>
      <c r="L1391" s="79" t="s">
        <v>155</v>
      </c>
      <c r="M1391" s="2" t="s">
        <v>67</v>
      </c>
      <c r="N1391" s="2">
        <v>10</v>
      </c>
      <c r="O1391" s="6"/>
      <c r="Y1391" s="5"/>
      <c r="Z1391" s="6"/>
      <c r="AJ1391" s="5"/>
      <c r="AV1391" s="6">
        <f t="shared" si="386"/>
        <v>36</v>
      </c>
      <c r="AW1391" s="2">
        <v>20</v>
      </c>
      <c r="AX1391" s="2">
        <v>11</v>
      </c>
      <c r="AY1391" s="2">
        <v>3</v>
      </c>
      <c r="AZ1391" s="2">
        <v>1</v>
      </c>
      <c r="BA1391" s="2">
        <v>1</v>
      </c>
      <c r="BB1391" s="2">
        <f t="shared" si="387"/>
        <v>31</v>
      </c>
      <c r="BC1391" s="2">
        <f t="shared" si="388"/>
        <v>3</v>
      </c>
      <c r="BD1391" s="2">
        <f t="shared" si="389"/>
        <v>2</v>
      </c>
      <c r="BF1391" s="5"/>
    </row>
    <row r="1392" spans="7:58" x14ac:dyDescent="0.35">
      <c r="G1392" s="79" t="s">
        <v>3</v>
      </c>
      <c r="H1392" s="82" t="s">
        <v>153</v>
      </c>
      <c r="I1392" s="79" t="s">
        <v>8</v>
      </c>
      <c r="J1392" s="79" t="s">
        <v>140</v>
      </c>
      <c r="K1392" s="79" t="s">
        <v>155</v>
      </c>
      <c r="L1392" s="79" t="s">
        <v>155</v>
      </c>
      <c r="M1392" s="2" t="s">
        <v>67</v>
      </c>
      <c r="N1392" s="2">
        <v>11</v>
      </c>
      <c r="O1392" s="6"/>
      <c r="Y1392" s="5"/>
      <c r="Z1392" s="6"/>
      <c r="AJ1392" s="5"/>
      <c r="AV1392" s="6">
        <f t="shared" si="386"/>
        <v>36</v>
      </c>
      <c r="AW1392" s="2">
        <v>15</v>
      </c>
      <c r="AX1392" s="2">
        <v>12</v>
      </c>
      <c r="AY1392" s="2">
        <v>4</v>
      </c>
      <c r="AZ1392" s="2">
        <v>3</v>
      </c>
      <c r="BA1392" s="2">
        <v>2</v>
      </c>
      <c r="BB1392" s="2">
        <f t="shared" si="387"/>
        <v>27</v>
      </c>
      <c r="BC1392" s="2">
        <f t="shared" si="388"/>
        <v>4</v>
      </c>
      <c r="BD1392" s="2">
        <f t="shared" si="389"/>
        <v>5</v>
      </c>
      <c r="BF1392" s="5"/>
    </row>
    <row r="1393" spans="7:58" x14ac:dyDescent="0.35">
      <c r="G1393" s="79" t="s">
        <v>3</v>
      </c>
      <c r="H1393" s="82" t="s">
        <v>153</v>
      </c>
      <c r="I1393" s="79" t="s">
        <v>8</v>
      </c>
      <c r="J1393" s="79" t="s">
        <v>140</v>
      </c>
      <c r="K1393" s="79" t="s">
        <v>155</v>
      </c>
      <c r="L1393" s="79" t="s">
        <v>155</v>
      </c>
      <c r="M1393" s="2" t="s">
        <v>67</v>
      </c>
      <c r="N1393" s="2">
        <v>12</v>
      </c>
      <c r="O1393" s="6"/>
      <c r="Y1393" s="5"/>
      <c r="Z1393" s="6"/>
      <c r="AJ1393" s="5"/>
      <c r="AV1393" s="6">
        <f t="shared" si="386"/>
        <v>36</v>
      </c>
      <c r="AW1393" s="2">
        <v>14</v>
      </c>
      <c r="AX1393" s="2">
        <v>12</v>
      </c>
      <c r="AY1393" s="2">
        <v>4</v>
      </c>
      <c r="AZ1393" s="2">
        <v>4</v>
      </c>
      <c r="BA1393" s="2">
        <v>2</v>
      </c>
      <c r="BB1393" s="2">
        <f t="shared" si="387"/>
        <v>26</v>
      </c>
      <c r="BC1393" s="2">
        <f t="shared" si="388"/>
        <v>4</v>
      </c>
      <c r="BD1393" s="2">
        <f t="shared" si="389"/>
        <v>6</v>
      </c>
      <c r="BF1393" s="5"/>
    </row>
    <row r="1394" spans="7:58" x14ac:dyDescent="0.35">
      <c r="G1394" s="79" t="s">
        <v>3</v>
      </c>
      <c r="H1394" s="82" t="s">
        <v>153</v>
      </c>
      <c r="I1394" s="79" t="s">
        <v>8</v>
      </c>
      <c r="J1394" s="79" t="s">
        <v>140</v>
      </c>
      <c r="K1394" s="79" t="s">
        <v>155</v>
      </c>
      <c r="L1394" s="79" t="s">
        <v>155</v>
      </c>
      <c r="M1394" s="2" t="s">
        <v>67</v>
      </c>
      <c r="N1394" s="2">
        <v>13</v>
      </c>
      <c r="O1394" s="6"/>
      <c r="Y1394" s="5"/>
      <c r="Z1394" s="6"/>
      <c r="AJ1394" s="5"/>
      <c r="AV1394" s="6">
        <f t="shared" si="386"/>
        <v>36</v>
      </c>
      <c r="AW1394" s="2">
        <v>14</v>
      </c>
      <c r="AX1394" s="2">
        <v>10</v>
      </c>
      <c r="AY1394" s="2">
        <v>10</v>
      </c>
      <c r="AZ1394" s="2">
        <v>2</v>
      </c>
      <c r="BA1394" s="2">
        <v>0</v>
      </c>
      <c r="BB1394" s="2">
        <f t="shared" si="387"/>
        <v>24</v>
      </c>
      <c r="BC1394" s="2">
        <f t="shared" si="388"/>
        <v>10</v>
      </c>
      <c r="BD1394" s="2">
        <f t="shared" si="389"/>
        <v>2</v>
      </c>
      <c r="BF1394" s="5"/>
    </row>
    <row r="1395" spans="7:58" x14ac:dyDescent="0.35">
      <c r="G1395" s="79" t="s">
        <v>3</v>
      </c>
      <c r="H1395" s="82" t="s">
        <v>153</v>
      </c>
      <c r="I1395" s="79" t="s">
        <v>8</v>
      </c>
      <c r="J1395" s="79" t="s">
        <v>140</v>
      </c>
      <c r="K1395" s="79" t="s">
        <v>155</v>
      </c>
      <c r="L1395" s="79" t="s">
        <v>155</v>
      </c>
      <c r="M1395" s="2" t="s">
        <v>67</v>
      </c>
      <c r="N1395" s="2">
        <v>14</v>
      </c>
      <c r="O1395" s="6"/>
      <c r="Y1395" s="5"/>
      <c r="Z1395" s="6"/>
      <c r="AJ1395" s="5"/>
      <c r="AV1395" s="6">
        <f t="shared" si="386"/>
        <v>36</v>
      </c>
      <c r="AW1395" s="2">
        <v>7</v>
      </c>
      <c r="AX1395" s="2">
        <v>8</v>
      </c>
      <c r="AY1395" s="2">
        <v>9</v>
      </c>
      <c r="AZ1395" s="2">
        <v>4</v>
      </c>
      <c r="BA1395" s="2">
        <v>8</v>
      </c>
      <c r="BB1395" s="2">
        <f t="shared" si="387"/>
        <v>15</v>
      </c>
      <c r="BC1395" s="2">
        <f t="shared" si="388"/>
        <v>9</v>
      </c>
      <c r="BD1395" s="2">
        <f t="shared" si="389"/>
        <v>12</v>
      </c>
      <c r="BF1395" s="5"/>
    </row>
    <row r="1396" spans="7:58" x14ac:dyDescent="0.35">
      <c r="G1396" s="79" t="s">
        <v>3</v>
      </c>
      <c r="H1396" s="82" t="s">
        <v>153</v>
      </c>
      <c r="I1396" s="79" t="s">
        <v>8</v>
      </c>
      <c r="J1396" s="79" t="s">
        <v>140</v>
      </c>
      <c r="K1396" s="79" t="s">
        <v>155</v>
      </c>
      <c r="L1396" s="79" t="s">
        <v>155</v>
      </c>
      <c r="M1396" s="2" t="s">
        <v>67</v>
      </c>
      <c r="N1396" s="2">
        <v>15</v>
      </c>
      <c r="O1396" s="6"/>
      <c r="Y1396" s="5"/>
      <c r="Z1396" s="6"/>
      <c r="AJ1396" s="5"/>
      <c r="AV1396" s="6">
        <f t="shared" si="386"/>
        <v>36</v>
      </c>
      <c r="AW1396" s="2">
        <v>8</v>
      </c>
      <c r="AX1396" s="2">
        <v>10</v>
      </c>
      <c r="AY1396" s="2">
        <v>7</v>
      </c>
      <c r="AZ1396" s="2">
        <v>1</v>
      </c>
      <c r="BA1396" s="2">
        <v>10</v>
      </c>
      <c r="BB1396" s="2">
        <f t="shared" si="387"/>
        <v>18</v>
      </c>
      <c r="BC1396" s="2">
        <f t="shared" si="388"/>
        <v>7</v>
      </c>
      <c r="BD1396" s="2">
        <f t="shared" si="389"/>
        <v>11</v>
      </c>
      <c r="BF1396" s="5"/>
    </row>
    <row r="1397" spans="7:58" x14ac:dyDescent="0.35">
      <c r="G1397" s="79" t="s">
        <v>3</v>
      </c>
      <c r="H1397" s="82" t="s">
        <v>153</v>
      </c>
      <c r="I1397" s="79" t="s">
        <v>8</v>
      </c>
      <c r="J1397" s="79" t="s">
        <v>140</v>
      </c>
      <c r="K1397" s="79" t="s">
        <v>155</v>
      </c>
      <c r="L1397" s="79" t="s">
        <v>155</v>
      </c>
      <c r="M1397" s="2" t="s">
        <v>67</v>
      </c>
      <c r="N1397" s="2">
        <v>16</v>
      </c>
      <c r="O1397" s="6"/>
      <c r="Y1397" s="5"/>
      <c r="Z1397" s="6"/>
      <c r="AJ1397" s="5"/>
      <c r="AV1397" s="6">
        <f t="shared" si="386"/>
        <v>36</v>
      </c>
      <c r="AW1397" s="2">
        <v>10</v>
      </c>
      <c r="AX1397" s="2">
        <v>10</v>
      </c>
      <c r="AY1397" s="2">
        <v>8</v>
      </c>
      <c r="AZ1397" s="2">
        <v>3</v>
      </c>
      <c r="BA1397" s="2">
        <v>5</v>
      </c>
      <c r="BB1397" s="2">
        <f t="shared" si="387"/>
        <v>20</v>
      </c>
      <c r="BC1397" s="2">
        <f t="shared" si="388"/>
        <v>8</v>
      </c>
      <c r="BD1397" s="2">
        <f t="shared" si="389"/>
        <v>8</v>
      </c>
      <c r="BF1397" s="5"/>
    </row>
    <row r="1398" spans="7:58" x14ac:dyDescent="0.35">
      <c r="G1398" s="79" t="s">
        <v>3</v>
      </c>
      <c r="H1398" s="82" t="s">
        <v>153</v>
      </c>
      <c r="I1398" s="79" t="s">
        <v>8</v>
      </c>
      <c r="J1398" s="79" t="s">
        <v>140</v>
      </c>
      <c r="K1398" s="79" t="s">
        <v>155</v>
      </c>
      <c r="L1398" s="79" t="s">
        <v>155</v>
      </c>
      <c r="M1398" s="2" t="s">
        <v>67</v>
      </c>
      <c r="N1398" s="2">
        <v>17</v>
      </c>
      <c r="O1398" s="6"/>
      <c r="Y1398" s="5"/>
      <c r="Z1398" s="6"/>
      <c r="AJ1398" s="5"/>
      <c r="AV1398" s="6">
        <f t="shared" si="386"/>
        <v>36</v>
      </c>
      <c r="AW1398" s="2">
        <v>13</v>
      </c>
      <c r="AX1398" s="2">
        <v>7</v>
      </c>
      <c r="AY1398" s="2">
        <v>6</v>
      </c>
      <c r="AZ1398" s="2">
        <v>3</v>
      </c>
      <c r="BA1398" s="2">
        <v>7</v>
      </c>
      <c r="BB1398" s="2">
        <f t="shared" si="387"/>
        <v>20</v>
      </c>
      <c r="BC1398" s="2">
        <f t="shared" si="388"/>
        <v>6</v>
      </c>
      <c r="BD1398" s="2">
        <f t="shared" si="389"/>
        <v>10</v>
      </c>
      <c r="BF1398" s="5"/>
    </row>
    <row r="1399" spans="7:58" x14ac:dyDescent="0.35">
      <c r="G1399" s="79" t="s">
        <v>3</v>
      </c>
      <c r="H1399" s="82" t="s">
        <v>153</v>
      </c>
      <c r="I1399" s="79" t="s">
        <v>8</v>
      </c>
      <c r="J1399" s="79" t="s">
        <v>140</v>
      </c>
      <c r="K1399" s="79" t="s">
        <v>155</v>
      </c>
      <c r="L1399" s="79" t="s">
        <v>155</v>
      </c>
      <c r="M1399" s="2" t="s">
        <v>67</v>
      </c>
      <c r="N1399" s="2">
        <v>18</v>
      </c>
      <c r="O1399" s="6"/>
      <c r="Y1399" s="5"/>
      <c r="Z1399" s="6"/>
      <c r="AJ1399" s="5"/>
      <c r="AV1399" s="6">
        <f t="shared" si="386"/>
        <v>36</v>
      </c>
      <c r="AW1399" s="2">
        <v>11</v>
      </c>
      <c r="AX1399" s="2">
        <v>10</v>
      </c>
      <c r="AY1399" s="2">
        <v>6</v>
      </c>
      <c r="AZ1399" s="2">
        <v>5</v>
      </c>
      <c r="BA1399" s="2">
        <v>4</v>
      </c>
      <c r="BB1399" s="2">
        <f t="shared" si="387"/>
        <v>21</v>
      </c>
      <c r="BC1399" s="2">
        <f t="shared" si="388"/>
        <v>6</v>
      </c>
      <c r="BD1399" s="2">
        <f t="shared" si="389"/>
        <v>9</v>
      </c>
      <c r="BF1399" s="5"/>
    </row>
    <row r="1400" spans="7:58" x14ac:dyDescent="0.35">
      <c r="G1400" s="79" t="s">
        <v>3</v>
      </c>
      <c r="H1400" s="82" t="s">
        <v>153</v>
      </c>
      <c r="I1400" s="79" t="s">
        <v>8</v>
      </c>
      <c r="J1400" s="79" t="s">
        <v>140</v>
      </c>
      <c r="K1400" s="79" t="s">
        <v>155</v>
      </c>
      <c r="L1400" s="79" t="s">
        <v>155</v>
      </c>
      <c r="M1400" s="2" t="s">
        <v>76</v>
      </c>
      <c r="N1400" s="2">
        <v>19</v>
      </c>
      <c r="O1400" s="6"/>
      <c r="Y1400" s="5"/>
      <c r="Z1400" s="6"/>
      <c r="AJ1400" s="5"/>
      <c r="AV1400" s="6">
        <f t="shared" si="386"/>
        <v>36</v>
      </c>
      <c r="AW1400" s="2">
        <v>11</v>
      </c>
      <c r="AX1400" s="2">
        <v>14</v>
      </c>
      <c r="AY1400" s="2">
        <v>4</v>
      </c>
      <c r="AZ1400" s="2">
        <v>2</v>
      </c>
      <c r="BA1400" s="2">
        <v>5</v>
      </c>
      <c r="BB1400" s="2">
        <f t="shared" si="387"/>
        <v>25</v>
      </c>
      <c r="BC1400" s="2">
        <f t="shared" si="388"/>
        <v>4</v>
      </c>
      <c r="BD1400" s="2">
        <f t="shared" si="389"/>
        <v>7</v>
      </c>
      <c r="BF1400" s="5"/>
    </row>
    <row r="1401" spans="7:58" x14ac:dyDescent="0.35">
      <c r="G1401" s="79" t="s">
        <v>3</v>
      </c>
      <c r="H1401" s="82" t="s">
        <v>153</v>
      </c>
      <c r="I1401" s="79" t="s">
        <v>8</v>
      </c>
      <c r="J1401" s="79" t="s">
        <v>140</v>
      </c>
      <c r="K1401" s="79" t="s">
        <v>155</v>
      </c>
      <c r="L1401" s="79" t="s">
        <v>155</v>
      </c>
      <c r="M1401" s="2" t="s">
        <v>76</v>
      </c>
      <c r="N1401" s="2">
        <v>20</v>
      </c>
      <c r="O1401" s="6"/>
      <c r="Y1401" s="5"/>
      <c r="Z1401" s="6"/>
      <c r="AJ1401" s="5"/>
      <c r="AV1401" s="6">
        <f t="shared" si="386"/>
        <v>36</v>
      </c>
      <c r="AW1401" s="2">
        <v>8</v>
      </c>
      <c r="AX1401" s="2">
        <v>9</v>
      </c>
      <c r="AY1401" s="2">
        <v>12</v>
      </c>
      <c r="AZ1401" s="2">
        <v>2</v>
      </c>
      <c r="BA1401" s="2">
        <v>5</v>
      </c>
      <c r="BB1401" s="2">
        <f t="shared" si="387"/>
        <v>17</v>
      </c>
      <c r="BC1401" s="2">
        <f t="shared" si="388"/>
        <v>12</v>
      </c>
      <c r="BD1401" s="2">
        <f t="shared" si="389"/>
        <v>7</v>
      </c>
      <c r="BF1401" s="5"/>
    </row>
    <row r="1402" spans="7:58" x14ac:dyDescent="0.35">
      <c r="G1402" s="79" t="s">
        <v>3</v>
      </c>
      <c r="H1402" s="82" t="s">
        <v>153</v>
      </c>
      <c r="I1402" s="79" t="s">
        <v>8</v>
      </c>
      <c r="J1402" s="79" t="s">
        <v>140</v>
      </c>
      <c r="K1402" s="79" t="s">
        <v>155</v>
      </c>
      <c r="L1402" s="79" t="s">
        <v>155</v>
      </c>
      <c r="M1402" s="2" t="s">
        <v>76</v>
      </c>
      <c r="N1402" s="2">
        <v>21</v>
      </c>
      <c r="O1402" s="6"/>
      <c r="Y1402" s="5"/>
      <c r="Z1402" s="6"/>
      <c r="AJ1402" s="5"/>
      <c r="AV1402" s="6">
        <f t="shared" si="386"/>
        <v>36</v>
      </c>
      <c r="AW1402" s="2">
        <v>11</v>
      </c>
      <c r="AX1402" s="2">
        <v>11</v>
      </c>
      <c r="AY1402" s="2">
        <v>8</v>
      </c>
      <c r="AZ1402" s="2">
        <v>2</v>
      </c>
      <c r="BA1402" s="2">
        <v>4</v>
      </c>
      <c r="BB1402" s="2">
        <f t="shared" si="387"/>
        <v>22</v>
      </c>
      <c r="BC1402" s="2">
        <f t="shared" si="388"/>
        <v>8</v>
      </c>
      <c r="BD1402" s="2">
        <f t="shared" si="389"/>
        <v>6</v>
      </c>
      <c r="BF1402" s="5"/>
    </row>
    <row r="1403" spans="7:58" x14ac:dyDescent="0.35">
      <c r="G1403" s="79" t="s">
        <v>3</v>
      </c>
      <c r="H1403" s="82" t="s">
        <v>153</v>
      </c>
      <c r="I1403" s="79" t="s">
        <v>8</v>
      </c>
      <c r="J1403" s="79" t="s">
        <v>140</v>
      </c>
      <c r="K1403" s="79" t="s">
        <v>155</v>
      </c>
      <c r="L1403" s="79" t="s">
        <v>155</v>
      </c>
      <c r="M1403" s="2" t="s">
        <v>76</v>
      </c>
      <c r="N1403" s="2">
        <v>22</v>
      </c>
      <c r="O1403" s="6"/>
      <c r="Y1403" s="5"/>
      <c r="Z1403" s="6"/>
      <c r="AJ1403" s="5"/>
      <c r="AV1403" s="6">
        <f t="shared" si="386"/>
        <v>36</v>
      </c>
      <c r="AW1403" s="2">
        <v>20</v>
      </c>
      <c r="AX1403" s="2">
        <v>8</v>
      </c>
      <c r="AY1403" s="2">
        <v>6</v>
      </c>
      <c r="AZ1403" s="2">
        <v>1</v>
      </c>
      <c r="BA1403" s="2">
        <v>1</v>
      </c>
      <c r="BB1403" s="2">
        <f t="shared" si="387"/>
        <v>28</v>
      </c>
      <c r="BC1403" s="2">
        <f t="shared" si="388"/>
        <v>6</v>
      </c>
      <c r="BD1403" s="2">
        <f t="shared" si="389"/>
        <v>2</v>
      </c>
      <c r="BF1403" s="5"/>
    </row>
    <row r="1404" spans="7:58" x14ac:dyDescent="0.35">
      <c r="G1404" s="79" t="s">
        <v>3</v>
      </c>
      <c r="H1404" s="82" t="s">
        <v>153</v>
      </c>
      <c r="I1404" s="79" t="s">
        <v>8</v>
      </c>
      <c r="J1404" s="79" t="s">
        <v>140</v>
      </c>
      <c r="K1404" s="79" t="s">
        <v>155</v>
      </c>
      <c r="L1404" s="79" t="s">
        <v>155</v>
      </c>
      <c r="M1404" s="2" t="s">
        <v>76</v>
      </c>
      <c r="N1404" s="2">
        <v>23</v>
      </c>
      <c r="O1404" s="6"/>
      <c r="Y1404" s="5"/>
      <c r="Z1404" s="6"/>
      <c r="AJ1404" s="5"/>
      <c r="AV1404" s="6">
        <f t="shared" si="386"/>
        <v>36</v>
      </c>
      <c r="AW1404" s="2">
        <v>15</v>
      </c>
      <c r="AX1404" s="2">
        <v>9</v>
      </c>
      <c r="AY1404" s="2">
        <v>7</v>
      </c>
      <c r="AZ1404" s="2">
        <v>3</v>
      </c>
      <c r="BA1404" s="2">
        <v>2</v>
      </c>
      <c r="BB1404" s="2">
        <f t="shared" si="387"/>
        <v>24</v>
      </c>
      <c r="BC1404" s="2">
        <f t="shared" si="388"/>
        <v>7</v>
      </c>
      <c r="BD1404" s="2">
        <f t="shared" si="389"/>
        <v>5</v>
      </c>
      <c r="BF1404" s="5"/>
    </row>
    <row r="1405" spans="7:58" x14ac:dyDescent="0.35">
      <c r="G1405" s="79" t="s">
        <v>3</v>
      </c>
      <c r="H1405" s="82" t="s">
        <v>153</v>
      </c>
      <c r="I1405" s="79" t="s">
        <v>8</v>
      </c>
      <c r="J1405" s="79" t="s">
        <v>140</v>
      </c>
      <c r="K1405" s="79" t="s">
        <v>155</v>
      </c>
      <c r="L1405" s="79" t="s">
        <v>155</v>
      </c>
      <c r="M1405" s="2" t="s">
        <v>76</v>
      </c>
      <c r="N1405" s="2">
        <v>24</v>
      </c>
      <c r="O1405" s="6"/>
      <c r="Y1405" s="5"/>
      <c r="Z1405" s="6"/>
      <c r="AJ1405" s="5"/>
      <c r="AV1405" s="6">
        <f t="shared" si="386"/>
        <v>36</v>
      </c>
      <c r="AW1405" s="2">
        <v>14</v>
      </c>
      <c r="AX1405" s="2">
        <v>5</v>
      </c>
      <c r="AY1405" s="2">
        <v>10</v>
      </c>
      <c r="AZ1405" s="2">
        <v>5</v>
      </c>
      <c r="BA1405" s="2">
        <v>2</v>
      </c>
      <c r="BB1405" s="2">
        <f t="shared" si="387"/>
        <v>19</v>
      </c>
      <c r="BC1405" s="2">
        <f t="shared" si="388"/>
        <v>10</v>
      </c>
      <c r="BD1405" s="2">
        <f t="shared" si="389"/>
        <v>7</v>
      </c>
      <c r="BF1405" s="5"/>
    </row>
    <row r="1406" spans="7:58" x14ac:dyDescent="0.35">
      <c r="G1406" s="79" t="s">
        <v>3</v>
      </c>
      <c r="H1406" s="82" t="s">
        <v>153</v>
      </c>
      <c r="I1406" s="79" t="s">
        <v>8</v>
      </c>
      <c r="J1406" s="79" t="s">
        <v>140</v>
      </c>
      <c r="K1406" s="79" t="s">
        <v>155</v>
      </c>
      <c r="L1406" s="79" t="s">
        <v>155</v>
      </c>
      <c r="M1406" s="2" t="s">
        <v>76</v>
      </c>
      <c r="N1406" s="2">
        <v>25</v>
      </c>
      <c r="O1406" s="6"/>
      <c r="Y1406" s="5"/>
      <c r="Z1406" s="6"/>
      <c r="AJ1406" s="5"/>
      <c r="AV1406" s="6">
        <f t="shared" si="386"/>
        <v>36</v>
      </c>
      <c r="AW1406" s="2">
        <v>12</v>
      </c>
      <c r="AX1406" s="2">
        <v>8</v>
      </c>
      <c r="AY1406" s="2">
        <v>9</v>
      </c>
      <c r="AZ1406" s="2">
        <v>2</v>
      </c>
      <c r="BA1406" s="2">
        <v>5</v>
      </c>
      <c r="BB1406" s="2">
        <f t="shared" si="387"/>
        <v>20</v>
      </c>
      <c r="BC1406" s="2">
        <f t="shared" si="388"/>
        <v>9</v>
      </c>
      <c r="BD1406" s="2">
        <f t="shared" si="389"/>
        <v>7</v>
      </c>
      <c r="BF1406" s="5"/>
    </row>
    <row r="1407" spans="7:58" x14ac:dyDescent="0.35">
      <c r="G1407" s="79" t="s">
        <v>3</v>
      </c>
      <c r="H1407" s="82" t="s">
        <v>153</v>
      </c>
      <c r="I1407" s="79" t="s">
        <v>8</v>
      </c>
      <c r="J1407" s="79" t="s">
        <v>140</v>
      </c>
      <c r="K1407" s="79" t="s">
        <v>155</v>
      </c>
      <c r="L1407" s="79" t="s">
        <v>155</v>
      </c>
      <c r="M1407" s="2" t="s">
        <v>76</v>
      </c>
      <c r="N1407" s="2">
        <v>26</v>
      </c>
      <c r="O1407" s="6"/>
      <c r="Y1407" s="5"/>
      <c r="Z1407" s="6"/>
      <c r="AJ1407" s="5"/>
      <c r="AV1407" s="6">
        <f t="shared" si="386"/>
        <v>36</v>
      </c>
      <c r="AW1407" s="2">
        <v>9</v>
      </c>
      <c r="AX1407" s="2">
        <v>12</v>
      </c>
      <c r="AY1407" s="2">
        <v>11</v>
      </c>
      <c r="AZ1407" s="2">
        <v>1</v>
      </c>
      <c r="BA1407" s="2">
        <v>3</v>
      </c>
      <c r="BB1407" s="2">
        <f t="shared" si="387"/>
        <v>21</v>
      </c>
      <c r="BC1407" s="2">
        <f t="shared" si="388"/>
        <v>11</v>
      </c>
      <c r="BD1407" s="2">
        <f t="shared" si="389"/>
        <v>4</v>
      </c>
      <c r="BF1407" s="5"/>
    </row>
    <row r="1408" spans="7:58" x14ac:dyDescent="0.35">
      <c r="G1408" s="79" t="s">
        <v>3</v>
      </c>
      <c r="H1408" s="82" t="s">
        <v>153</v>
      </c>
      <c r="I1408" s="79" t="s">
        <v>8</v>
      </c>
      <c r="J1408" s="79" t="s">
        <v>140</v>
      </c>
      <c r="K1408" s="79" t="s">
        <v>155</v>
      </c>
      <c r="L1408" s="79" t="s">
        <v>155</v>
      </c>
      <c r="M1408" s="2" t="s">
        <v>76</v>
      </c>
      <c r="N1408" s="2">
        <v>27</v>
      </c>
      <c r="O1408" s="6"/>
      <c r="Y1408" s="5"/>
      <c r="Z1408" s="6"/>
      <c r="AJ1408" s="5"/>
      <c r="AV1408" s="6">
        <f t="shared" si="386"/>
        <v>36</v>
      </c>
      <c r="AW1408" s="2">
        <v>14</v>
      </c>
      <c r="AX1408" s="2">
        <v>12</v>
      </c>
      <c r="AY1408" s="2">
        <v>4</v>
      </c>
      <c r="AZ1408" s="2">
        <v>3</v>
      </c>
      <c r="BA1408" s="2">
        <v>3</v>
      </c>
      <c r="BB1408" s="2">
        <f t="shared" si="387"/>
        <v>26</v>
      </c>
      <c r="BC1408" s="2">
        <f t="shared" si="388"/>
        <v>4</v>
      </c>
      <c r="BD1408" s="2">
        <f t="shared" si="389"/>
        <v>6</v>
      </c>
      <c r="BF1408" s="5"/>
    </row>
    <row r="1409" spans="7:58" x14ac:dyDescent="0.35">
      <c r="G1409" s="79" t="s">
        <v>3</v>
      </c>
      <c r="H1409" s="82" t="s">
        <v>153</v>
      </c>
      <c r="I1409" s="79" t="s">
        <v>8</v>
      </c>
      <c r="J1409" s="79" t="s">
        <v>140</v>
      </c>
      <c r="K1409" s="79" t="s">
        <v>155</v>
      </c>
      <c r="L1409" s="79" t="s">
        <v>155</v>
      </c>
      <c r="M1409" s="2" t="s">
        <v>76</v>
      </c>
      <c r="N1409" s="2">
        <v>28</v>
      </c>
      <c r="O1409" s="6"/>
      <c r="Y1409" s="5"/>
      <c r="Z1409" s="6"/>
      <c r="AJ1409" s="5"/>
      <c r="AV1409" s="6">
        <f t="shared" si="386"/>
        <v>36</v>
      </c>
      <c r="AW1409" s="2">
        <v>24</v>
      </c>
      <c r="AX1409" s="2">
        <v>6</v>
      </c>
      <c r="AY1409" s="2">
        <v>2</v>
      </c>
      <c r="AZ1409" s="2">
        <v>3</v>
      </c>
      <c r="BA1409" s="2">
        <v>1</v>
      </c>
      <c r="BB1409" s="2">
        <f t="shared" si="387"/>
        <v>30</v>
      </c>
      <c r="BC1409" s="2">
        <f t="shared" si="388"/>
        <v>2</v>
      </c>
      <c r="BD1409" s="2">
        <f t="shared" si="389"/>
        <v>4</v>
      </c>
      <c r="BF1409" s="5"/>
    </row>
    <row r="1410" spans="7:58" x14ac:dyDescent="0.35">
      <c r="G1410" s="79" t="s">
        <v>3</v>
      </c>
      <c r="H1410" s="82" t="s">
        <v>153</v>
      </c>
      <c r="I1410" s="79" t="s">
        <v>8</v>
      </c>
      <c r="J1410" s="79" t="s">
        <v>140</v>
      </c>
      <c r="K1410" s="79" t="s">
        <v>155</v>
      </c>
      <c r="L1410" s="79" t="s">
        <v>155</v>
      </c>
      <c r="M1410" s="2" t="s">
        <v>76</v>
      </c>
      <c r="N1410" s="2">
        <v>29</v>
      </c>
      <c r="O1410" s="6"/>
      <c r="Y1410" s="5"/>
      <c r="Z1410" s="6"/>
      <c r="AJ1410" s="5"/>
      <c r="AV1410" s="6">
        <f t="shared" si="386"/>
        <v>36</v>
      </c>
      <c r="AW1410" s="2">
        <v>10</v>
      </c>
      <c r="AX1410" s="2">
        <v>8</v>
      </c>
      <c r="AY1410" s="2">
        <v>9</v>
      </c>
      <c r="AZ1410" s="2">
        <v>5</v>
      </c>
      <c r="BA1410" s="2">
        <v>4</v>
      </c>
      <c r="BB1410" s="2">
        <f t="shared" si="387"/>
        <v>18</v>
      </c>
      <c r="BC1410" s="2">
        <f t="shared" si="388"/>
        <v>9</v>
      </c>
      <c r="BD1410" s="2">
        <f t="shared" si="389"/>
        <v>9</v>
      </c>
      <c r="BF1410" s="5"/>
    </row>
    <row r="1411" spans="7:58" x14ac:dyDescent="0.35">
      <c r="G1411" s="79" t="s">
        <v>3</v>
      </c>
      <c r="H1411" s="82" t="s">
        <v>153</v>
      </c>
      <c r="I1411" s="79" t="s">
        <v>8</v>
      </c>
      <c r="J1411" s="79" t="s">
        <v>140</v>
      </c>
      <c r="K1411" s="79" t="s">
        <v>155</v>
      </c>
      <c r="L1411" s="79" t="s">
        <v>155</v>
      </c>
      <c r="M1411" s="2" t="s">
        <v>76</v>
      </c>
      <c r="N1411" s="2">
        <v>30</v>
      </c>
      <c r="O1411" s="6"/>
      <c r="Y1411" s="5"/>
      <c r="Z1411" s="6"/>
      <c r="AJ1411" s="5"/>
      <c r="AV1411" s="6">
        <f t="shared" si="386"/>
        <v>36</v>
      </c>
      <c r="AW1411" s="2">
        <v>14</v>
      </c>
      <c r="AX1411" s="2">
        <v>8</v>
      </c>
      <c r="AY1411" s="2">
        <v>9</v>
      </c>
      <c r="AZ1411" s="2">
        <v>2</v>
      </c>
      <c r="BA1411" s="2">
        <v>3</v>
      </c>
      <c r="BB1411" s="2">
        <f t="shared" si="387"/>
        <v>22</v>
      </c>
      <c r="BC1411" s="2">
        <f t="shared" si="388"/>
        <v>9</v>
      </c>
      <c r="BD1411" s="2">
        <f t="shared" si="389"/>
        <v>5</v>
      </c>
      <c r="BF1411" s="5"/>
    </row>
    <row r="1412" spans="7:58" x14ac:dyDescent="0.35">
      <c r="G1412" s="79" t="s">
        <v>3</v>
      </c>
      <c r="H1412" s="82" t="s">
        <v>153</v>
      </c>
      <c r="I1412" s="79" t="s">
        <v>8</v>
      </c>
      <c r="J1412" s="79" t="s">
        <v>140</v>
      </c>
      <c r="K1412" s="79" t="s">
        <v>156</v>
      </c>
      <c r="L1412" s="79" t="s">
        <v>156</v>
      </c>
      <c r="M1412" s="2" t="s">
        <v>3</v>
      </c>
      <c r="N1412" s="2">
        <v>1</v>
      </c>
      <c r="O1412" s="6"/>
      <c r="Y1412" s="5"/>
      <c r="Z1412" s="6"/>
      <c r="AJ1412" s="5"/>
      <c r="AV1412" s="6">
        <f t="shared" si="386"/>
        <v>0</v>
      </c>
      <c r="AW1412" s="2">
        <v>0</v>
      </c>
      <c r="AX1412" s="2">
        <v>0</v>
      </c>
      <c r="AY1412" s="2">
        <v>0</v>
      </c>
      <c r="AZ1412" s="2">
        <v>0</v>
      </c>
      <c r="BA1412" s="2">
        <v>0</v>
      </c>
      <c r="BB1412" s="2">
        <f t="shared" si="387"/>
        <v>0</v>
      </c>
      <c r="BC1412" s="2">
        <f t="shared" si="388"/>
        <v>0</v>
      </c>
      <c r="BD1412" s="2">
        <f t="shared" si="389"/>
        <v>0</v>
      </c>
      <c r="BE1412" s="2">
        <f>ROUND(SUM(AV1412:AV1441)/30,0)</f>
        <v>0</v>
      </c>
      <c r="BF1412" s="5">
        <v>0</v>
      </c>
    </row>
    <row r="1413" spans="7:58" x14ac:dyDescent="0.35">
      <c r="G1413" s="79" t="s">
        <v>3</v>
      </c>
      <c r="H1413" s="82" t="s">
        <v>153</v>
      </c>
      <c r="I1413" s="79" t="s">
        <v>8</v>
      </c>
      <c r="J1413" s="79" t="s">
        <v>140</v>
      </c>
      <c r="K1413" s="79" t="s">
        <v>156</v>
      </c>
      <c r="L1413" s="79" t="s">
        <v>156</v>
      </c>
      <c r="M1413" s="2" t="s">
        <v>3</v>
      </c>
      <c r="N1413" s="2">
        <v>2</v>
      </c>
      <c r="O1413" s="6"/>
      <c r="Y1413" s="5"/>
      <c r="Z1413" s="6"/>
      <c r="AJ1413" s="5"/>
      <c r="AV1413" s="6">
        <f t="shared" si="386"/>
        <v>0</v>
      </c>
      <c r="AW1413" s="2">
        <v>0</v>
      </c>
      <c r="AX1413" s="2">
        <v>0</v>
      </c>
      <c r="AY1413" s="2">
        <v>0</v>
      </c>
      <c r="AZ1413" s="2">
        <v>0</v>
      </c>
      <c r="BA1413" s="2">
        <v>0</v>
      </c>
      <c r="BB1413" s="2">
        <f t="shared" si="387"/>
        <v>0</v>
      </c>
      <c r="BC1413" s="2">
        <f t="shared" si="388"/>
        <v>0</v>
      </c>
      <c r="BD1413" s="2">
        <f t="shared" si="389"/>
        <v>0</v>
      </c>
      <c r="BF1413" s="5"/>
    </row>
    <row r="1414" spans="7:58" x14ac:dyDescent="0.35">
      <c r="G1414" s="79" t="s">
        <v>3</v>
      </c>
      <c r="H1414" s="82" t="s">
        <v>153</v>
      </c>
      <c r="I1414" s="79" t="s">
        <v>8</v>
      </c>
      <c r="J1414" s="79" t="s">
        <v>140</v>
      </c>
      <c r="K1414" s="79" t="s">
        <v>156</v>
      </c>
      <c r="L1414" s="79" t="s">
        <v>156</v>
      </c>
      <c r="M1414" s="2" t="s">
        <v>3</v>
      </c>
      <c r="N1414" s="2">
        <v>3</v>
      </c>
      <c r="O1414" s="6"/>
      <c r="Y1414" s="5"/>
      <c r="Z1414" s="6"/>
      <c r="AJ1414" s="5"/>
      <c r="AV1414" s="6">
        <f t="shared" si="386"/>
        <v>0</v>
      </c>
      <c r="AW1414" s="2">
        <v>0</v>
      </c>
      <c r="AX1414" s="2">
        <v>0</v>
      </c>
      <c r="AY1414" s="2">
        <v>0</v>
      </c>
      <c r="AZ1414" s="2">
        <v>0</v>
      </c>
      <c r="BA1414" s="2">
        <v>0</v>
      </c>
      <c r="BB1414" s="2">
        <f t="shared" si="387"/>
        <v>0</v>
      </c>
      <c r="BC1414" s="2">
        <f t="shared" si="388"/>
        <v>0</v>
      </c>
      <c r="BD1414" s="2">
        <f t="shared" si="389"/>
        <v>0</v>
      </c>
      <c r="BF1414" s="5"/>
    </row>
    <row r="1415" spans="7:58" x14ac:dyDescent="0.35">
      <c r="G1415" s="79" t="s">
        <v>3</v>
      </c>
      <c r="H1415" s="82" t="s">
        <v>153</v>
      </c>
      <c r="I1415" s="79" t="s">
        <v>8</v>
      </c>
      <c r="J1415" s="79" t="s">
        <v>140</v>
      </c>
      <c r="K1415" s="79" t="s">
        <v>156</v>
      </c>
      <c r="L1415" s="79" t="s">
        <v>156</v>
      </c>
      <c r="M1415" s="2" t="s">
        <v>3</v>
      </c>
      <c r="N1415" s="2">
        <v>4</v>
      </c>
      <c r="O1415" s="6"/>
      <c r="Y1415" s="5"/>
      <c r="Z1415" s="6"/>
      <c r="AJ1415" s="5"/>
      <c r="AV1415" s="6">
        <f t="shared" si="386"/>
        <v>0</v>
      </c>
      <c r="AW1415" s="2">
        <v>0</v>
      </c>
      <c r="AX1415" s="2">
        <v>0</v>
      </c>
      <c r="AY1415" s="2">
        <v>0</v>
      </c>
      <c r="AZ1415" s="2">
        <v>0</v>
      </c>
      <c r="BA1415" s="2">
        <v>0</v>
      </c>
      <c r="BB1415" s="2">
        <f t="shared" si="387"/>
        <v>0</v>
      </c>
      <c r="BC1415" s="2">
        <f t="shared" si="388"/>
        <v>0</v>
      </c>
      <c r="BD1415" s="2">
        <f t="shared" si="389"/>
        <v>0</v>
      </c>
      <c r="BF1415" s="5"/>
    </row>
    <row r="1416" spans="7:58" x14ac:dyDescent="0.35">
      <c r="G1416" s="79" t="s">
        <v>3</v>
      </c>
      <c r="H1416" s="82" t="s">
        <v>153</v>
      </c>
      <c r="I1416" s="79" t="s">
        <v>8</v>
      </c>
      <c r="J1416" s="79" t="s">
        <v>140</v>
      </c>
      <c r="K1416" s="79" t="s">
        <v>156</v>
      </c>
      <c r="L1416" s="79" t="s">
        <v>156</v>
      </c>
      <c r="M1416" s="2" t="s">
        <v>3</v>
      </c>
      <c r="N1416" s="2">
        <v>5</v>
      </c>
      <c r="O1416" s="6"/>
      <c r="Y1416" s="5"/>
      <c r="Z1416" s="6"/>
      <c r="AJ1416" s="5"/>
      <c r="AV1416" s="6">
        <f t="shared" si="386"/>
        <v>0</v>
      </c>
      <c r="AW1416" s="2">
        <v>0</v>
      </c>
      <c r="AX1416" s="2">
        <v>0</v>
      </c>
      <c r="AY1416" s="2">
        <v>0</v>
      </c>
      <c r="AZ1416" s="2">
        <v>0</v>
      </c>
      <c r="BA1416" s="2">
        <v>0</v>
      </c>
      <c r="BB1416" s="2">
        <f t="shared" si="387"/>
        <v>0</v>
      </c>
      <c r="BC1416" s="2">
        <f t="shared" si="388"/>
        <v>0</v>
      </c>
      <c r="BD1416" s="2">
        <f t="shared" si="389"/>
        <v>0</v>
      </c>
      <c r="BF1416" s="5"/>
    </row>
    <row r="1417" spans="7:58" x14ac:dyDescent="0.35">
      <c r="G1417" s="79" t="s">
        <v>3</v>
      </c>
      <c r="H1417" s="82" t="s">
        <v>153</v>
      </c>
      <c r="I1417" s="79" t="s">
        <v>8</v>
      </c>
      <c r="J1417" s="79" t="s">
        <v>140</v>
      </c>
      <c r="K1417" s="79" t="s">
        <v>156</v>
      </c>
      <c r="L1417" s="79" t="s">
        <v>156</v>
      </c>
      <c r="M1417" s="2" t="s">
        <v>3</v>
      </c>
      <c r="N1417" s="2">
        <v>6</v>
      </c>
      <c r="O1417" s="6"/>
      <c r="Y1417" s="5"/>
      <c r="Z1417" s="6"/>
      <c r="AJ1417" s="5"/>
      <c r="AV1417" s="6">
        <f t="shared" si="386"/>
        <v>0</v>
      </c>
      <c r="AW1417" s="2">
        <v>0</v>
      </c>
      <c r="AX1417" s="2">
        <v>0</v>
      </c>
      <c r="AY1417" s="2">
        <v>0</v>
      </c>
      <c r="AZ1417" s="2">
        <v>0</v>
      </c>
      <c r="BA1417" s="2">
        <v>0</v>
      </c>
      <c r="BB1417" s="2">
        <f t="shared" si="387"/>
        <v>0</v>
      </c>
      <c r="BC1417" s="2">
        <f t="shared" si="388"/>
        <v>0</v>
      </c>
      <c r="BD1417" s="2">
        <f t="shared" si="389"/>
        <v>0</v>
      </c>
      <c r="BF1417" s="5"/>
    </row>
    <row r="1418" spans="7:58" x14ac:dyDescent="0.35">
      <c r="G1418" s="79" t="s">
        <v>3</v>
      </c>
      <c r="H1418" s="82" t="s">
        <v>153</v>
      </c>
      <c r="I1418" s="79" t="s">
        <v>8</v>
      </c>
      <c r="J1418" s="79" t="s">
        <v>140</v>
      </c>
      <c r="K1418" s="79" t="s">
        <v>156</v>
      </c>
      <c r="L1418" s="79" t="s">
        <v>156</v>
      </c>
      <c r="M1418" s="2" t="s">
        <v>3</v>
      </c>
      <c r="N1418" s="2">
        <v>7</v>
      </c>
      <c r="O1418" s="6"/>
      <c r="Y1418" s="5"/>
      <c r="Z1418" s="6"/>
      <c r="AJ1418" s="5"/>
      <c r="AV1418" s="6">
        <f t="shared" si="386"/>
        <v>0</v>
      </c>
      <c r="AW1418" s="2">
        <v>0</v>
      </c>
      <c r="AX1418" s="2">
        <v>0</v>
      </c>
      <c r="AY1418" s="2">
        <v>0</v>
      </c>
      <c r="AZ1418" s="2">
        <v>0</v>
      </c>
      <c r="BA1418" s="2">
        <v>0</v>
      </c>
      <c r="BB1418" s="2">
        <f t="shared" si="387"/>
        <v>0</v>
      </c>
      <c r="BC1418" s="2">
        <f t="shared" si="388"/>
        <v>0</v>
      </c>
      <c r="BD1418" s="2">
        <f t="shared" si="389"/>
        <v>0</v>
      </c>
      <c r="BF1418" s="5"/>
    </row>
    <row r="1419" spans="7:58" x14ac:dyDescent="0.35">
      <c r="G1419" s="79" t="s">
        <v>3</v>
      </c>
      <c r="H1419" s="82" t="s">
        <v>153</v>
      </c>
      <c r="I1419" s="79" t="s">
        <v>8</v>
      </c>
      <c r="J1419" s="79" t="s">
        <v>140</v>
      </c>
      <c r="K1419" s="79" t="s">
        <v>156</v>
      </c>
      <c r="L1419" s="79" t="s">
        <v>156</v>
      </c>
      <c r="M1419" s="2" t="s">
        <v>3</v>
      </c>
      <c r="N1419" s="2">
        <v>8</v>
      </c>
      <c r="O1419" s="6"/>
      <c r="Y1419" s="5"/>
      <c r="Z1419" s="6"/>
      <c r="AJ1419" s="5"/>
      <c r="AV1419" s="6">
        <f t="shared" si="386"/>
        <v>0</v>
      </c>
      <c r="AW1419" s="2">
        <v>0</v>
      </c>
      <c r="AX1419" s="2">
        <v>0</v>
      </c>
      <c r="AY1419" s="2">
        <v>0</v>
      </c>
      <c r="AZ1419" s="2">
        <v>0</v>
      </c>
      <c r="BA1419" s="2">
        <v>0</v>
      </c>
      <c r="BB1419" s="2">
        <f t="shared" si="387"/>
        <v>0</v>
      </c>
      <c r="BC1419" s="2">
        <f t="shared" si="388"/>
        <v>0</v>
      </c>
      <c r="BD1419" s="2">
        <f t="shared" si="389"/>
        <v>0</v>
      </c>
      <c r="BF1419" s="5"/>
    </row>
    <row r="1420" spans="7:58" x14ac:dyDescent="0.35">
      <c r="G1420" s="79" t="s">
        <v>3</v>
      </c>
      <c r="H1420" s="82" t="s">
        <v>153</v>
      </c>
      <c r="I1420" s="79" t="s">
        <v>8</v>
      </c>
      <c r="J1420" s="79" t="s">
        <v>140</v>
      </c>
      <c r="K1420" s="79" t="s">
        <v>156</v>
      </c>
      <c r="L1420" s="79" t="s">
        <v>156</v>
      </c>
      <c r="M1420" s="2" t="s">
        <v>3</v>
      </c>
      <c r="N1420" s="2">
        <v>9</v>
      </c>
      <c r="O1420" s="6"/>
      <c r="Y1420" s="5"/>
      <c r="Z1420" s="6"/>
      <c r="AJ1420" s="5"/>
      <c r="AV1420" s="6">
        <f t="shared" si="386"/>
        <v>0</v>
      </c>
      <c r="AW1420" s="2">
        <v>0</v>
      </c>
      <c r="AX1420" s="2">
        <v>0</v>
      </c>
      <c r="AY1420" s="2">
        <v>0</v>
      </c>
      <c r="AZ1420" s="2">
        <v>0</v>
      </c>
      <c r="BA1420" s="2">
        <v>0</v>
      </c>
      <c r="BB1420" s="2">
        <f t="shared" si="387"/>
        <v>0</v>
      </c>
      <c r="BC1420" s="2">
        <f t="shared" si="388"/>
        <v>0</v>
      </c>
      <c r="BD1420" s="2">
        <f t="shared" si="389"/>
        <v>0</v>
      </c>
      <c r="BF1420" s="5"/>
    </row>
    <row r="1421" spans="7:58" x14ac:dyDescent="0.35">
      <c r="G1421" s="79" t="s">
        <v>3</v>
      </c>
      <c r="H1421" s="82" t="s">
        <v>153</v>
      </c>
      <c r="I1421" s="79" t="s">
        <v>8</v>
      </c>
      <c r="J1421" s="79" t="s">
        <v>140</v>
      </c>
      <c r="K1421" s="79" t="s">
        <v>156</v>
      </c>
      <c r="L1421" s="79" t="s">
        <v>156</v>
      </c>
      <c r="M1421" s="2" t="s">
        <v>67</v>
      </c>
      <c r="N1421" s="2">
        <v>10</v>
      </c>
      <c r="O1421" s="6"/>
      <c r="Y1421" s="5"/>
      <c r="Z1421" s="6"/>
      <c r="AJ1421" s="5"/>
      <c r="AV1421" s="6">
        <f t="shared" si="386"/>
        <v>0</v>
      </c>
      <c r="AW1421" s="2">
        <v>0</v>
      </c>
      <c r="AX1421" s="2">
        <v>0</v>
      </c>
      <c r="AY1421" s="2">
        <v>0</v>
      </c>
      <c r="AZ1421" s="2">
        <v>0</v>
      </c>
      <c r="BA1421" s="2">
        <v>0</v>
      </c>
      <c r="BB1421" s="2">
        <f t="shared" si="387"/>
        <v>0</v>
      </c>
      <c r="BC1421" s="2">
        <f t="shared" si="388"/>
        <v>0</v>
      </c>
      <c r="BD1421" s="2">
        <f t="shared" si="389"/>
        <v>0</v>
      </c>
      <c r="BF1421" s="5"/>
    </row>
    <row r="1422" spans="7:58" x14ac:dyDescent="0.35">
      <c r="G1422" s="79" t="s">
        <v>3</v>
      </c>
      <c r="H1422" s="82" t="s">
        <v>153</v>
      </c>
      <c r="I1422" s="79" t="s">
        <v>8</v>
      </c>
      <c r="J1422" s="79" t="s">
        <v>140</v>
      </c>
      <c r="K1422" s="79" t="s">
        <v>156</v>
      </c>
      <c r="L1422" s="79" t="s">
        <v>156</v>
      </c>
      <c r="M1422" s="2" t="s">
        <v>67</v>
      </c>
      <c r="N1422" s="2">
        <v>11</v>
      </c>
      <c r="O1422" s="6"/>
      <c r="Y1422" s="5"/>
      <c r="Z1422" s="6"/>
      <c r="AJ1422" s="5"/>
      <c r="AV1422" s="6">
        <f t="shared" si="386"/>
        <v>0</v>
      </c>
      <c r="AW1422" s="2">
        <v>0</v>
      </c>
      <c r="AX1422" s="2">
        <v>0</v>
      </c>
      <c r="AY1422" s="2">
        <v>0</v>
      </c>
      <c r="AZ1422" s="2">
        <v>0</v>
      </c>
      <c r="BA1422" s="2">
        <v>0</v>
      </c>
      <c r="BB1422" s="2">
        <f t="shared" si="387"/>
        <v>0</v>
      </c>
      <c r="BC1422" s="2">
        <f t="shared" si="388"/>
        <v>0</v>
      </c>
      <c r="BD1422" s="2">
        <f t="shared" si="389"/>
        <v>0</v>
      </c>
      <c r="BF1422" s="5"/>
    </row>
    <row r="1423" spans="7:58" x14ac:dyDescent="0.35">
      <c r="G1423" s="79" t="s">
        <v>3</v>
      </c>
      <c r="H1423" s="82" t="s">
        <v>153</v>
      </c>
      <c r="I1423" s="79" t="s">
        <v>8</v>
      </c>
      <c r="J1423" s="79" t="s">
        <v>140</v>
      </c>
      <c r="K1423" s="79" t="s">
        <v>156</v>
      </c>
      <c r="L1423" s="79" t="s">
        <v>156</v>
      </c>
      <c r="M1423" s="2" t="s">
        <v>67</v>
      </c>
      <c r="N1423" s="2">
        <v>12</v>
      </c>
      <c r="O1423" s="6"/>
      <c r="Y1423" s="5"/>
      <c r="Z1423" s="6"/>
      <c r="AJ1423" s="5"/>
      <c r="AV1423" s="6">
        <f t="shared" si="386"/>
        <v>0</v>
      </c>
      <c r="AW1423" s="2">
        <v>0</v>
      </c>
      <c r="AX1423" s="2">
        <v>0</v>
      </c>
      <c r="AY1423" s="2">
        <v>0</v>
      </c>
      <c r="AZ1423" s="2">
        <v>0</v>
      </c>
      <c r="BA1423" s="2">
        <v>0</v>
      </c>
      <c r="BB1423" s="2">
        <f t="shared" si="387"/>
        <v>0</v>
      </c>
      <c r="BC1423" s="2">
        <f t="shared" si="388"/>
        <v>0</v>
      </c>
      <c r="BD1423" s="2">
        <f t="shared" si="389"/>
        <v>0</v>
      </c>
      <c r="BF1423" s="5"/>
    </row>
    <row r="1424" spans="7:58" x14ac:dyDescent="0.35">
      <c r="G1424" s="79" t="s">
        <v>3</v>
      </c>
      <c r="H1424" s="82" t="s">
        <v>153</v>
      </c>
      <c r="I1424" s="79" t="s">
        <v>8</v>
      </c>
      <c r="J1424" s="79" t="s">
        <v>140</v>
      </c>
      <c r="K1424" s="79" t="s">
        <v>156</v>
      </c>
      <c r="L1424" s="79" t="s">
        <v>156</v>
      </c>
      <c r="M1424" s="2" t="s">
        <v>67</v>
      </c>
      <c r="N1424" s="2">
        <v>13</v>
      </c>
      <c r="O1424" s="6"/>
      <c r="Y1424" s="5"/>
      <c r="Z1424" s="6"/>
      <c r="AJ1424" s="5"/>
      <c r="AV1424" s="6">
        <f t="shared" si="386"/>
        <v>0</v>
      </c>
      <c r="AW1424" s="2">
        <v>0</v>
      </c>
      <c r="AX1424" s="2">
        <v>0</v>
      </c>
      <c r="AY1424" s="2">
        <v>0</v>
      </c>
      <c r="AZ1424" s="2">
        <v>0</v>
      </c>
      <c r="BA1424" s="2">
        <v>0</v>
      </c>
      <c r="BB1424" s="2">
        <f t="shared" si="387"/>
        <v>0</v>
      </c>
      <c r="BC1424" s="2">
        <f t="shared" si="388"/>
        <v>0</v>
      </c>
      <c r="BD1424" s="2">
        <f t="shared" si="389"/>
        <v>0</v>
      </c>
      <c r="BF1424" s="5"/>
    </row>
    <row r="1425" spans="7:58" x14ac:dyDescent="0.35">
      <c r="G1425" s="79" t="s">
        <v>3</v>
      </c>
      <c r="H1425" s="82" t="s">
        <v>153</v>
      </c>
      <c r="I1425" s="79" t="s">
        <v>8</v>
      </c>
      <c r="J1425" s="79" t="s">
        <v>140</v>
      </c>
      <c r="K1425" s="79" t="s">
        <v>156</v>
      </c>
      <c r="L1425" s="79" t="s">
        <v>156</v>
      </c>
      <c r="M1425" s="2" t="s">
        <v>67</v>
      </c>
      <c r="N1425" s="2">
        <v>14</v>
      </c>
      <c r="O1425" s="6"/>
      <c r="Y1425" s="5"/>
      <c r="Z1425" s="6"/>
      <c r="AJ1425" s="5"/>
      <c r="AV1425" s="6">
        <f t="shared" si="386"/>
        <v>0</v>
      </c>
      <c r="AW1425" s="2">
        <v>0</v>
      </c>
      <c r="AX1425" s="2">
        <v>0</v>
      </c>
      <c r="AY1425" s="2">
        <v>0</v>
      </c>
      <c r="AZ1425" s="2">
        <v>0</v>
      </c>
      <c r="BA1425" s="2">
        <v>0</v>
      </c>
      <c r="BB1425" s="2">
        <f t="shared" si="387"/>
        <v>0</v>
      </c>
      <c r="BC1425" s="2">
        <f t="shared" si="388"/>
        <v>0</v>
      </c>
      <c r="BD1425" s="2">
        <f t="shared" si="389"/>
        <v>0</v>
      </c>
      <c r="BF1425" s="5"/>
    </row>
    <row r="1426" spans="7:58" x14ac:dyDescent="0.35">
      <c r="G1426" s="79" t="s">
        <v>3</v>
      </c>
      <c r="H1426" s="82" t="s">
        <v>153</v>
      </c>
      <c r="I1426" s="79" t="s">
        <v>8</v>
      </c>
      <c r="J1426" s="79" t="s">
        <v>140</v>
      </c>
      <c r="K1426" s="79" t="s">
        <v>156</v>
      </c>
      <c r="L1426" s="79" t="s">
        <v>156</v>
      </c>
      <c r="M1426" s="2" t="s">
        <v>67</v>
      </c>
      <c r="N1426" s="2">
        <v>15</v>
      </c>
      <c r="O1426" s="6"/>
      <c r="Y1426" s="5"/>
      <c r="Z1426" s="6"/>
      <c r="AJ1426" s="5"/>
      <c r="AV1426" s="6">
        <f t="shared" si="386"/>
        <v>0</v>
      </c>
      <c r="AW1426" s="2">
        <v>0</v>
      </c>
      <c r="AX1426" s="2">
        <v>0</v>
      </c>
      <c r="AY1426" s="2">
        <v>0</v>
      </c>
      <c r="AZ1426" s="2">
        <v>0</v>
      </c>
      <c r="BA1426" s="2">
        <v>0</v>
      </c>
      <c r="BB1426" s="2">
        <f t="shared" si="387"/>
        <v>0</v>
      </c>
      <c r="BC1426" s="2">
        <f t="shared" si="388"/>
        <v>0</v>
      </c>
      <c r="BD1426" s="2">
        <f t="shared" si="389"/>
        <v>0</v>
      </c>
      <c r="BF1426" s="5"/>
    </row>
    <row r="1427" spans="7:58" x14ac:dyDescent="0.35">
      <c r="G1427" s="79" t="s">
        <v>3</v>
      </c>
      <c r="H1427" s="82" t="s">
        <v>153</v>
      </c>
      <c r="I1427" s="79" t="s">
        <v>8</v>
      </c>
      <c r="J1427" s="79" t="s">
        <v>140</v>
      </c>
      <c r="K1427" s="79" t="s">
        <v>156</v>
      </c>
      <c r="L1427" s="79" t="s">
        <v>156</v>
      </c>
      <c r="M1427" s="2" t="s">
        <v>67</v>
      </c>
      <c r="N1427" s="2">
        <v>16</v>
      </c>
      <c r="O1427" s="6"/>
      <c r="Y1427" s="5"/>
      <c r="Z1427" s="6"/>
      <c r="AJ1427" s="5"/>
      <c r="AV1427" s="6">
        <f t="shared" si="386"/>
        <v>0</v>
      </c>
      <c r="AW1427" s="2">
        <v>0</v>
      </c>
      <c r="AX1427" s="2">
        <v>0</v>
      </c>
      <c r="AY1427" s="2">
        <v>0</v>
      </c>
      <c r="AZ1427" s="2">
        <v>0</v>
      </c>
      <c r="BA1427" s="2">
        <v>0</v>
      </c>
      <c r="BB1427" s="2">
        <f t="shared" si="387"/>
        <v>0</v>
      </c>
      <c r="BC1427" s="2">
        <f t="shared" si="388"/>
        <v>0</v>
      </c>
      <c r="BD1427" s="2">
        <f t="shared" si="389"/>
        <v>0</v>
      </c>
      <c r="BF1427" s="5"/>
    </row>
    <row r="1428" spans="7:58" x14ac:dyDescent="0.35">
      <c r="G1428" s="79" t="s">
        <v>3</v>
      </c>
      <c r="H1428" s="82" t="s">
        <v>153</v>
      </c>
      <c r="I1428" s="79" t="s">
        <v>8</v>
      </c>
      <c r="J1428" s="79" t="s">
        <v>140</v>
      </c>
      <c r="K1428" s="79" t="s">
        <v>156</v>
      </c>
      <c r="L1428" s="79" t="s">
        <v>156</v>
      </c>
      <c r="M1428" s="2" t="s">
        <v>67</v>
      </c>
      <c r="N1428" s="2">
        <v>17</v>
      </c>
      <c r="O1428" s="6"/>
      <c r="Y1428" s="5"/>
      <c r="Z1428" s="6"/>
      <c r="AJ1428" s="5"/>
      <c r="AV1428" s="6">
        <f t="shared" si="386"/>
        <v>0</v>
      </c>
      <c r="AW1428" s="2">
        <v>0</v>
      </c>
      <c r="AX1428" s="2">
        <v>0</v>
      </c>
      <c r="AY1428" s="2">
        <v>0</v>
      </c>
      <c r="AZ1428" s="2">
        <v>0</v>
      </c>
      <c r="BA1428" s="2">
        <v>0</v>
      </c>
      <c r="BB1428" s="2">
        <f t="shared" si="387"/>
        <v>0</v>
      </c>
      <c r="BC1428" s="2">
        <f t="shared" si="388"/>
        <v>0</v>
      </c>
      <c r="BD1428" s="2">
        <f t="shared" si="389"/>
        <v>0</v>
      </c>
      <c r="BF1428" s="5"/>
    </row>
    <row r="1429" spans="7:58" x14ac:dyDescent="0.35">
      <c r="G1429" s="79" t="s">
        <v>3</v>
      </c>
      <c r="H1429" s="82" t="s">
        <v>153</v>
      </c>
      <c r="I1429" s="79" t="s">
        <v>8</v>
      </c>
      <c r="J1429" s="79" t="s">
        <v>140</v>
      </c>
      <c r="K1429" s="79" t="s">
        <v>156</v>
      </c>
      <c r="L1429" s="79" t="s">
        <v>156</v>
      </c>
      <c r="M1429" s="2" t="s">
        <v>67</v>
      </c>
      <c r="N1429" s="2">
        <v>18</v>
      </c>
      <c r="O1429" s="6"/>
      <c r="Y1429" s="5"/>
      <c r="Z1429" s="6"/>
      <c r="AJ1429" s="5"/>
      <c r="AV1429" s="6">
        <f t="shared" si="386"/>
        <v>0</v>
      </c>
      <c r="AW1429" s="2">
        <v>0</v>
      </c>
      <c r="AX1429" s="2">
        <v>0</v>
      </c>
      <c r="AY1429" s="2">
        <v>0</v>
      </c>
      <c r="AZ1429" s="2">
        <v>0</v>
      </c>
      <c r="BA1429" s="2">
        <v>0</v>
      </c>
      <c r="BB1429" s="2">
        <f t="shared" si="387"/>
        <v>0</v>
      </c>
      <c r="BC1429" s="2">
        <f t="shared" si="388"/>
        <v>0</v>
      </c>
      <c r="BD1429" s="2">
        <f t="shared" si="389"/>
        <v>0</v>
      </c>
      <c r="BF1429" s="5"/>
    </row>
    <row r="1430" spans="7:58" x14ac:dyDescent="0.35">
      <c r="G1430" s="79" t="s">
        <v>3</v>
      </c>
      <c r="H1430" s="82" t="s">
        <v>153</v>
      </c>
      <c r="I1430" s="79" t="s">
        <v>8</v>
      </c>
      <c r="J1430" s="79" t="s">
        <v>140</v>
      </c>
      <c r="K1430" s="79" t="s">
        <v>156</v>
      </c>
      <c r="L1430" s="79" t="s">
        <v>156</v>
      </c>
      <c r="M1430" s="2" t="s">
        <v>76</v>
      </c>
      <c r="N1430" s="2">
        <v>19</v>
      </c>
      <c r="O1430" s="6"/>
      <c r="Y1430" s="5"/>
      <c r="Z1430" s="6"/>
      <c r="AJ1430" s="5"/>
      <c r="AV1430" s="6">
        <f t="shared" si="386"/>
        <v>0</v>
      </c>
      <c r="AW1430" s="2">
        <v>0</v>
      </c>
      <c r="AX1430" s="2">
        <v>0</v>
      </c>
      <c r="AY1430" s="2">
        <v>0</v>
      </c>
      <c r="AZ1430" s="2">
        <v>0</v>
      </c>
      <c r="BA1430" s="2">
        <v>0</v>
      </c>
      <c r="BB1430" s="2">
        <f t="shared" si="387"/>
        <v>0</v>
      </c>
      <c r="BC1430" s="2">
        <f t="shared" si="388"/>
        <v>0</v>
      </c>
      <c r="BD1430" s="2">
        <f t="shared" si="389"/>
        <v>0</v>
      </c>
      <c r="BF1430" s="5"/>
    </row>
    <row r="1431" spans="7:58" x14ac:dyDescent="0.35">
      <c r="G1431" s="79" t="s">
        <v>3</v>
      </c>
      <c r="H1431" s="82" t="s">
        <v>153</v>
      </c>
      <c r="I1431" s="79" t="s">
        <v>8</v>
      </c>
      <c r="J1431" s="79" t="s">
        <v>140</v>
      </c>
      <c r="K1431" s="79" t="s">
        <v>156</v>
      </c>
      <c r="L1431" s="79" t="s">
        <v>156</v>
      </c>
      <c r="M1431" s="2" t="s">
        <v>76</v>
      </c>
      <c r="N1431" s="2">
        <v>20</v>
      </c>
      <c r="O1431" s="6"/>
      <c r="Y1431" s="5"/>
      <c r="Z1431" s="6"/>
      <c r="AJ1431" s="5"/>
      <c r="AV1431" s="6">
        <f t="shared" si="386"/>
        <v>0</v>
      </c>
      <c r="AW1431" s="2">
        <v>0</v>
      </c>
      <c r="AX1431" s="2">
        <v>0</v>
      </c>
      <c r="AY1431" s="2">
        <v>0</v>
      </c>
      <c r="AZ1431" s="2">
        <v>0</v>
      </c>
      <c r="BA1431" s="2">
        <v>0</v>
      </c>
      <c r="BB1431" s="2">
        <f t="shared" si="387"/>
        <v>0</v>
      </c>
      <c r="BC1431" s="2">
        <f t="shared" si="388"/>
        <v>0</v>
      </c>
      <c r="BD1431" s="2">
        <f t="shared" si="389"/>
        <v>0</v>
      </c>
      <c r="BF1431" s="5"/>
    </row>
    <row r="1432" spans="7:58" x14ac:dyDescent="0.35">
      <c r="G1432" s="79" t="s">
        <v>3</v>
      </c>
      <c r="H1432" s="82" t="s">
        <v>153</v>
      </c>
      <c r="I1432" s="79" t="s">
        <v>8</v>
      </c>
      <c r="J1432" s="79" t="s">
        <v>140</v>
      </c>
      <c r="K1432" s="79" t="s">
        <v>156</v>
      </c>
      <c r="L1432" s="79" t="s">
        <v>156</v>
      </c>
      <c r="M1432" s="2" t="s">
        <v>76</v>
      </c>
      <c r="N1432" s="2">
        <v>21</v>
      </c>
      <c r="O1432" s="6"/>
      <c r="Y1432" s="5"/>
      <c r="Z1432" s="6"/>
      <c r="AJ1432" s="5"/>
      <c r="AV1432" s="6">
        <f t="shared" si="386"/>
        <v>0</v>
      </c>
      <c r="AW1432" s="2">
        <v>0</v>
      </c>
      <c r="AX1432" s="2">
        <v>0</v>
      </c>
      <c r="AY1432" s="2">
        <v>0</v>
      </c>
      <c r="AZ1432" s="2">
        <v>0</v>
      </c>
      <c r="BA1432" s="2">
        <v>0</v>
      </c>
      <c r="BB1432" s="2">
        <f t="shared" si="387"/>
        <v>0</v>
      </c>
      <c r="BC1432" s="2">
        <f t="shared" si="388"/>
        <v>0</v>
      </c>
      <c r="BD1432" s="2">
        <f t="shared" si="389"/>
        <v>0</v>
      </c>
      <c r="BF1432" s="5"/>
    </row>
    <row r="1433" spans="7:58" x14ac:dyDescent="0.35">
      <c r="G1433" s="79" t="s">
        <v>3</v>
      </c>
      <c r="H1433" s="82" t="s">
        <v>153</v>
      </c>
      <c r="I1433" s="79" t="s">
        <v>8</v>
      </c>
      <c r="J1433" s="79" t="s">
        <v>140</v>
      </c>
      <c r="K1433" s="79" t="s">
        <v>156</v>
      </c>
      <c r="L1433" s="79" t="s">
        <v>156</v>
      </c>
      <c r="M1433" s="2" t="s">
        <v>76</v>
      </c>
      <c r="N1433" s="2">
        <v>22</v>
      </c>
      <c r="O1433" s="6"/>
      <c r="Y1433" s="5"/>
      <c r="Z1433" s="6"/>
      <c r="AJ1433" s="5"/>
      <c r="AV1433" s="6">
        <f t="shared" si="386"/>
        <v>0</v>
      </c>
      <c r="AW1433" s="2">
        <v>0</v>
      </c>
      <c r="AX1433" s="2">
        <v>0</v>
      </c>
      <c r="AY1433" s="2">
        <v>0</v>
      </c>
      <c r="AZ1433" s="2">
        <v>0</v>
      </c>
      <c r="BA1433" s="2">
        <v>0</v>
      </c>
      <c r="BB1433" s="2">
        <f t="shared" si="387"/>
        <v>0</v>
      </c>
      <c r="BC1433" s="2">
        <f t="shared" si="388"/>
        <v>0</v>
      </c>
      <c r="BD1433" s="2">
        <f t="shared" si="389"/>
        <v>0</v>
      </c>
      <c r="BF1433" s="5"/>
    </row>
    <row r="1434" spans="7:58" x14ac:dyDescent="0.35">
      <c r="G1434" s="79" t="s">
        <v>3</v>
      </c>
      <c r="H1434" s="82" t="s">
        <v>153</v>
      </c>
      <c r="I1434" s="79" t="s">
        <v>8</v>
      </c>
      <c r="J1434" s="79" t="s">
        <v>140</v>
      </c>
      <c r="K1434" s="79" t="s">
        <v>156</v>
      </c>
      <c r="L1434" s="79" t="s">
        <v>156</v>
      </c>
      <c r="M1434" s="2" t="s">
        <v>76</v>
      </c>
      <c r="N1434" s="2">
        <v>23</v>
      </c>
      <c r="O1434" s="6"/>
      <c r="Y1434" s="5"/>
      <c r="Z1434" s="6"/>
      <c r="AJ1434" s="5"/>
      <c r="AV1434" s="6">
        <f t="shared" si="386"/>
        <v>0</v>
      </c>
      <c r="AW1434" s="2">
        <v>0</v>
      </c>
      <c r="AX1434" s="2">
        <v>0</v>
      </c>
      <c r="AY1434" s="2">
        <v>0</v>
      </c>
      <c r="AZ1434" s="2">
        <v>0</v>
      </c>
      <c r="BA1434" s="2">
        <v>0</v>
      </c>
      <c r="BB1434" s="2">
        <f t="shared" si="387"/>
        <v>0</v>
      </c>
      <c r="BC1434" s="2">
        <f t="shared" si="388"/>
        <v>0</v>
      </c>
      <c r="BD1434" s="2">
        <f t="shared" si="389"/>
        <v>0</v>
      </c>
      <c r="BF1434" s="5"/>
    </row>
    <row r="1435" spans="7:58" x14ac:dyDescent="0.35">
      <c r="G1435" s="79" t="s">
        <v>3</v>
      </c>
      <c r="H1435" s="82" t="s">
        <v>153</v>
      </c>
      <c r="I1435" s="79" t="s">
        <v>8</v>
      </c>
      <c r="J1435" s="79" t="s">
        <v>140</v>
      </c>
      <c r="K1435" s="79" t="s">
        <v>156</v>
      </c>
      <c r="L1435" s="79" t="s">
        <v>156</v>
      </c>
      <c r="M1435" s="2" t="s">
        <v>76</v>
      </c>
      <c r="N1435" s="2">
        <v>24</v>
      </c>
      <c r="O1435" s="6"/>
      <c r="Y1435" s="5"/>
      <c r="Z1435" s="6"/>
      <c r="AJ1435" s="5"/>
      <c r="AV1435" s="6">
        <f t="shared" si="386"/>
        <v>0</v>
      </c>
      <c r="AW1435" s="2">
        <v>0</v>
      </c>
      <c r="AX1435" s="2">
        <v>0</v>
      </c>
      <c r="AY1435" s="2">
        <v>0</v>
      </c>
      <c r="AZ1435" s="2">
        <v>0</v>
      </c>
      <c r="BA1435" s="2">
        <v>0</v>
      </c>
      <c r="BB1435" s="2">
        <f t="shared" si="387"/>
        <v>0</v>
      </c>
      <c r="BC1435" s="2">
        <f t="shared" si="388"/>
        <v>0</v>
      </c>
      <c r="BD1435" s="2">
        <f t="shared" si="389"/>
        <v>0</v>
      </c>
      <c r="BF1435" s="5"/>
    </row>
    <row r="1436" spans="7:58" x14ac:dyDescent="0.35">
      <c r="G1436" s="79" t="s">
        <v>3</v>
      </c>
      <c r="H1436" s="82" t="s">
        <v>153</v>
      </c>
      <c r="I1436" s="79" t="s">
        <v>8</v>
      </c>
      <c r="J1436" s="79" t="s">
        <v>140</v>
      </c>
      <c r="K1436" s="79" t="s">
        <v>156</v>
      </c>
      <c r="L1436" s="79" t="s">
        <v>156</v>
      </c>
      <c r="M1436" s="2" t="s">
        <v>76</v>
      </c>
      <c r="N1436" s="2">
        <v>25</v>
      </c>
      <c r="O1436" s="6"/>
      <c r="Y1436" s="5"/>
      <c r="Z1436" s="6"/>
      <c r="AJ1436" s="5"/>
      <c r="AV1436" s="6">
        <f t="shared" si="386"/>
        <v>0</v>
      </c>
      <c r="AW1436" s="2">
        <v>0</v>
      </c>
      <c r="AX1436" s="2">
        <v>0</v>
      </c>
      <c r="AY1436" s="2">
        <v>0</v>
      </c>
      <c r="AZ1436" s="2">
        <v>0</v>
      </c>
      <c r="BA1436" s="2">
        <v>0</v>
      </c>
      <c r="BB1436" s="2">
        <f t="shared" si="387"/>
        <v>0</v>
      </c>
      <c r="BC1436" s="2">
        <f t="shared" si="388"/>
        <v>0</v>
      </c>
      <c r="BD1436" s="2">
        <f t="shared" si="389"/>
        <v>0</v>
      </c>
      <c r="BF1436" s="5"/>
    </row>
    <row r="1437" spans="7:58" x14ac:dyDescent="0.35">
      <c r="G1437" s="79" t="s">
        <v>3</v>
      </c>
      <c r="H1437" s="82" t="s">
        <v>153</v>
      </c>
      <c r="I1437" s="79" t="s">
        <v>8</v>
      </c>
      <c r="J1437" s="79" t="s">
        <v>140</v>
      </c>
      <c r="K1437" s="79" t="s">
        <v>156</v>
      </c>
      <c r="L1437" s="79" t="s">
        <v>156</v>
      </c>
      <c r="M1437" s="2" t="s">
        <v>76</v>
      </c>
      <c r="N1437" s="2">
        <v>26</v>
      </c>
      <c r="O1437" s="6"/>
      <c r="Y1437" s="5"/>
      <c r="Z1437" s="6"/>
      <c r="AJ1437" s="5"/>
      <c r="AV1437" s="6">
        <f t="shared" si="386"/>
        <v>0</v>
      </c>
      <c r="AW1437" s="2">
        <v>0</v>
      </c>
      <c r="AX1437" s="2">
        <v>0</v>
      </c>
      <c r="AY1437" s="2">
        <v>0</v>
      </c>
      <c r="AZ1437" s="2">
        <v>0</v>
      </c>
      <c r="BA1437" s="2">
        <v>0</v>
      </c>
      <c r="BB1437" s="2">
        <f t="shared" si="387"/>
        <v>0</v>
      </c>
      <c r="BC1437" s="2">
        <f t="shared" si="388"/>
        <v>0</v>
      </c>
      <c r="BD1437" s="2">
        <f t="shared" si="389"/>
        <v>0</v>
      </c>
      <c r="BF1437" s="5"/>
    </row>
    <row r="1438" spans="7:58" x14ac:dyDescent="0.35">
      <c r="G1438" s="79" t="s">
        <v>3</v>
      </c>
      <c r="H1438" s="82" t="s">
        <v>153</v>
      </c>
      <c r="I1438" s="79" t="s">
        <v>8</v>
      </c>
      <c r="J1438" s="79" t="s">
        <v>140</v>
      </c>
      <c r="K1438" s="79" t="s">
        <v>156</v>
      </c>
      <c r="L1438" s="79" t="s">
        <v>156</v>
      </c>
      <c r="M1438" s="2" t="s">
        <v>76</v>
      </c>
      <c r="N1438" s="2">
        <v>27</v>
      </c>
      <c r="O1438" s="6"/>
      <c r="Y1438" s="5"/>
      <c r="Z1438" s="6"/>
      <c r="AJ1438" s="5"/>
      <c r="AV1438" s="6">
        <f t="shared" si="386"/>
        <v>0</v>
      </c>
      <c r="AW1438" s="2">
        <v>0</v>
      </c>
      <c r="AX1438" s="2">
        <v>0</v>
      </c>
      <c r="AY1438" s="2">
        <v>0</v>
      </c>
      <c r="AZ1438" s="2">
        <v>0</v>
      </c>
      <c r="BA1438" s="2">
        <v>0</v>
      </c>
      <c r="BB1438" s="2">
        <f t="shared" si="387"/>
        <v>0</v>
      </c>
      <c r="BC1438" s="2">
        <f t="shared" si="388"/>
        <v>0</v>
      </c>
      <c r="BD1438" s="2">
        <f t="shared" si="389"/>
        <v>0</v>
      </c>
      <c r="BF1438" s="5"/>
    </row>
    <row r="1439" spans="7:58" x14ac:dyDescent="0.35">
      <c r="G1439" s="79" t="s">
        <v>3</v>
      </c>
      <c r="H1439" s="82" t="s">
        <v>153</v>
      </c>
      <c r="I1439" s="79" t="s">
        <v>8</v>
      </c>
      <c r="J1439" s="79" t="s">
        <v>140</v>
      </c>
      <c r="K1439" s="79" t="s">
        <v>156</v>
      </c>
      <c r="L1439" s="79" t="s">
        <v>156</v>
      </c>
      <c r="M1439" s="2" t="s">
        <v>76</v>
      </c>
      <c r="N1439" s="2">
        <v>28</v>
      </c>
      <c r="O1439" s="6"/>
      <c r="Y1439" s="5"/>
      <c r="Z1439" s="6"/>
      <c r="AJ1439" s="5"/>
      <c r="AV1439" s="6">
        <f t="shared" si="386"/>
        <v>0</v>
      </c>
      <c r="AW1439" s="2">
        <v>0</v>
      </c>
      <c r="AX1439" s="2">
        <v>0</v>
      </c>
      <c r="AY1439" s="2">
        <v>0</v>
      </c>
      <c r="AZ1439" s="2">
        <v>0</v>
      </c>
      <c r="BA1439" s="2">
        <v>0</v>
      </c>
      <c r="BB1439" s="2">
        <f t="shared" si="387"/>
        <v>0</v>
      </c>
      <c r="BC1439" s="2">
        <f t="shared" si="388"/>
        <v>0</v>
      </c>
      <c r="BD1439" s="2">
        <f t="shared" si="389"/>
        <v>0</v>
      </c>
      <c r="BF1439" s="5"/>
    </row>
    <row r="1440" spans="7:58" x14ac:dyDescent="0.35">
      <c r="G1440" s="79" t="s">
        <v>3</v>
      </c>
      <c r="H1440" s="82" t="s">
        <v>153</v>
      </c>
      <c r="I1440" s="79" t="s">
        <v>8</v>
      </c>
      <c r="J1440" s="79" t="s">
        <v>140</v>
      </c>
      <c r="K1440" s="79" t="s">
        <v>156</v>
      </c>
      <c r="L1440" s="79" t="s">
        <v>156</v>
      </c>
      <c r="M1440" s="2" t="s">
        <v>76</v>
      </c>
      <c r="N1440" s="2">
        <v>29</v>
      </c>
      <c r="O1440" s="6"/>
      <c r="Y1440" s="5"/>
      <c r="Z1440" s="6"/>
      <c r="AJ1440" s="5"/>
      <c r="AV1440" s="6">
        <f t="shared" ref="AV1440:AV1503" si="390">SUM(BB1440:BD1440)</f>
        <v>0</v>
      </c>
      <c r="AW1440" s="2">
        <v>0</v>
      </c>
      <c r="AX1440" s="2">
        <v>0</v>
      </c>
      <c r="AY1440" s="2">
        <v>0</v>
      </c>
      <c r="AZ1440" s="2">
        <v>0</v>
      </c>
      <c r="BA1440" s="2">
        <v>0</v>
      </c>
      <c r="BB1440" s="2">
        <f t="shared" ref="BB1440:BB1503" si="391">AW1440+AX1440</f>
        <v>0</v>
      </c>
      <c r="BC1440" s="2">
        <f t="shared" ref="BC1440:BC1503" si="392">AY1440</f>
        <v>0</v>
      </c>
      <c r="BD1440" s="2">
        <f t="shared" ref="BD1440:BD1503" si="393">AZ1440+BA1440</f>
        <v>0</v>
      </c>
      <c r="BF1440" s="5"/>
    </row>
    <row r="1441" spans="7:58" x14ac:dyDescent="0.35">
      <c r="G1441" s="79" t="s">
        <v>3</v>
      </c>
      <c r="H1441" s="82" t="s">
        <v>153</v>
      </c>
      <c r="I1441" s="79" t="s">
        <v>8</v>
      </c>
      <c r="J1441" s="79" t="s">
        <v>140</v>
      </c>
      <c r="K1441" s="79" t="s">
        <v>156</v>
      </c>
      <c r="L1441" s="79" t="s">
        <v>156</v>
      </c>
      <c r="M1441" s="2" t="s">
        <v>76</v>
      </c>
      <c r="N1441" s="2">
        <v>30</v>
      </c>
      <c r="O1441" s="6"/>
      <c r="Y1441" s="5"/>
      <c r="Z1441" s="6"/>
      <c r="AJ1441" s="5"/>
      <c r="AV1441" s="6">
        <f t="shared" si="390"/>
        <v>0</v>
      </c>
      <c r="AW1441" s="2">
        <v>0</v>
      </c>
      <c r="AX1441" s="2">
        <v>0</v>
      </c>
      <c r="AY1441" s="2">
        <v>0</v>
      </c>
      <c r="AZ1441" s="2">
        <v>0</v>
      </c>
      <c r="BA1441" s="2">
        <v>0</v>
      </c>
      <c r="BB1441" s="2">
        <f t="shared" si="391"/>
        <v>0</v>
      </c>
      <c r="BC1441" s="2">
        <f t="shared" si="392"/>
        <v>0</v>
      </c>
      <c r="BD1441" s="2">
        <f t="shared" si="393"/>
        <v>0</v>
      </c>
      <c r="BF1441" s="5"/>
    </row>
    <row r="1442" spans="7:58" x14ac:dyDescent="0.35">
      <c r="G1442" s="79" t="s">
        <v>3</v>
      </c>
      <c r="H1442" s="82" t="s">
        <v>112</v>
      </c>
      <c r="I1442" s="79" t="s">
        <v>8</v>
      </c>
      <c r="J1442" s="79" t="s">
        <v>140</v>
      </c>
      <c r="K1442" s="79" t="s">
        <v>35</v>
      </c>
      <c r="L1442" s="79" t="s">
        <v>35</v>
      </c>
      <c r="M1442" s="2" t="s">
        <v>3</v>
      </c>
      <c r="N1442" s="2">
        <v>1</v>
      </c>
      <c r="O1442" s="6">
        <f t="shared" si="370"/>
        <v>13</v>
      </c>
      <c r="P1442" s="2">
        <v>3</v>
      </c>
      <c r="Q1442" s="2">
        <v>2</v>
      </c>
      <c r="R1442" s="2">
        <v>2</v>
      </c>
      <c r="S1442" s="2">
        <v>2</v>
      </c>
      <c r="T1442" s="2">
        <v>4</v>
      </c>
      <c r="U1442" s="2">
        <f t="shared" si="372"/>
        <v>5</v>
      </c>
      <c r="V1442" s="2">
        <f t="shared" si="373"/>
        <v>2</v>
      </c>
      <c r="W1442" s="2">
        <f t="shared" si="374"/>
        <v>6</v>
      </c>
      <c r="X1442" s="2">
        <f>MAX(O1442:O1471)</f>
        <v>13</v>
      </c>
      <c r="Y1442" s="5">
        <v>91</v>
      </c>
      <c r="Z1442" s="6">
        <f t="shared" si="371"/>
        <v>12</v>
      </c>
      <c r="AA1442" s="2">
        <v>2</v>
      </c>
      <c r="AB1442" s="2">
        <v>2</v>
      </c>
      <c r="AC1442" s="2">
        <v>5</v>
      </c>
      <c r="AD1442" s="2">
        <v>0</v>
      </c>
      <c r="AE1442" s="2">
        <v>3</v>
      </c>
      <c r="AF1442" s="2">
        <f t="shared" si="375"/>
        <v>4</v>
      </c>
      <c r="AG1442" s="2">
        <f t="shared" si="376"/>
        <v>5</v>
      </c>
      <c r="AH1442" s="2">
        <f t="shared" si="377"/>
        <v>3</v>
      </c>
      <c r="AI1442" s="2">
        <f>MAX(Z1442:Z1471)</f>
        <v>12</v>
      </c>
      <c r="AJ1442" s="5">
        <v>41</v>
      </c>
      <c r="AK1442" s="2">
        <f t="shared" si="385"/>
        <v>7</v>
      </c>
      <c r="AL1442" s="2">
        <v>1</v>
      </c>
      <c r="AM1442" s="2">
        <v>3</v>
      </c>
      <c r="AN1442" s="2">
        <v>2</v>
      </c>
      <c r="AO1442" s="2">
        <v>0</v>
      </c>
      <c r="AP1442" s="2">
        <v>1</v>
      </c>
      <c r="AQ1442" s="2">
        <f t="shared" si="378"/>
        <v>4</v>
      </c>
      <c r="AR1442" s="2">
        <f t="shared" si="379"/>
        <v>2</v>
      </c>
      <c r="AS1442" s="2">
        <f t="shared" si="380"/>
        <v>1</v>
      </c>
      <c r="AT1442" s="2">
        <f>ROUND(SUM(AK1442:AK1471)/30,0)</f>
        <v>7</v>
      </c>
      <c r="AU1442" s="2">
        <v>35</v>
      </c>
      <c r="AV1442" s="6">
        <f t="shared" si="390"/>
        <v>0</v>
      </c>
      <c r="AW1442" s="2">
        <v>0</v>
      </c>
      <c r="AX1442" s="2">
        <v>0</v>
      </c>
      <c r="AY1442" s="2">
        <v>0</v>
      </c>
      <c r="AZ1442" s="2">
        <v>0</v>
      </c>
      <c r="BA1442" s="2">
        <v>0</v>
      </c>
      <c r="BB1442" s="2">
        <f t="shared" si="391"/>
        <v>0</v>
      </c>
      <c r="BC1442" s="2">
        <f t="shared" si="392"/>
        <v>0</v>
      </c>
      <c r="BD1442" s="2">
        <f t="shared" si="393"/>
        <v>0</v>
      </c>
      <c r="BE1442" s="2">
        <f>ROUND(SUM(AV1442:AV1471)/30,0)</f>
        <v>0</v>
      </c>
      <c r="BF1442" s="5">
        <v>0</v>
      </c>
    </row>
    <row r="1443" spans="7:58" x14ac:dyDescent="0.35">
      <c r="G1443" s="79" t="s">
        <v>3</v>
      </c>
      <c r="H1443" s="82" t="s">
        <v>112</v>
      </c>
      <c r="I1443" s="79" t="s">
        <v>8</v>
      </c>
      <c r="J1443" s="79" t="s">
        <v>140</v>
      </c>
      <c r="K1443" s="79" t="s">
        <v>35</v>
      </c>
      <c r="L1443" s="79" t="s">
        <v>35</v>
      </c>
      <c r="M1443" s="2" t="s">
        <v>3</v>
      </c>
      <c r="N1443" s="2">
        <v>2</v>
      </c>
      <c r="O1443" s="6">
        <f t="shared" si="370"/>
        <v>13</v>
      </c>
      <c r="P1443" s="2">
        <v>0</v>
      </c>
      <c r="Q1443" s="2">
        <v>6</v>
      </c>
      <c r="R1443" s="2">
        <v>4</v>
      </c>
      <c r="S1443" s="2">
        <v>0</v>
      </c>
      <c r="T1443" s="2">
        <v>3</v>
      </c>
      <c r="U1443" s="2">
        <f t="shared" si="372"/>
        <v>6</v>
      </c>
      <c r="V1443" s="2">
        <f t="shared" si="373"/>
        <v>4</v>
      </c>
      <c r="W1443" s="2">
        <f t="shared" si="374"/>
        <v>3</v>
      </c>
      <c r="Y1443" s="5"/>
      <c r="Z1443" s="6">
        <f t="shared" si="371"/>
        <v>12</v>
      </c>
      <c r="AA1443" s="2">
        <v>0</v>
      </c>
      <c r="AB1443" s="2">
        <v>3</v>
      </c>
      <c r="AC1443" s="2">
        <v>4</v>
      </c>
      <c r="AD1443" s="2">
        <v>1</v>
      </c>
      <c r="AE1443" s="2">
        <v>4</v>
      </c>
      <c r="AF1443" s="2">
        <f t="shared" si="375"/>
        <v>3</v>
      </c>
      <c r="AG1443" s="2">
        <f t="shared" si="376"/>
        <v>4</v>
      </c>
      <c r="AH1443" s="2">
        <f t="shared" si="377"/>
        <v>5</v>
      </c>
      <c r="AJ1443" s="5"/>
      <c r="AK1443" s="2">
        <f t="shared" si="385"/>
        <v>7</v>
      </c>
      <c r="AL1443" s="2">
        <v>0</v>
      </c>
      <c r="AM1443" s="2">
        <v>2</v>
      </c>
      <c r="AN1443" s="2">
        <v>4</v>
      </c>
      <c r="AO1443" s="2">
        <v>0</v>
      </c>
      <c r="AP1443" s="2">
        <v>1</v>
      </c>
      <c r="AQ1443" s="2">
        <f t="shared" si="378"/>
        <v>2</v>
      </c>
      <c r="AR1443" s="2">
        <f t="shared" si="379"/>
        <v>4</v>
      </c>
      <c r="AS1443" s="2">
        <f t="shared" si="380"/>
        <v>1</v>
      </c>
      <c r="AV1443" s="6">
        <f t="shared" si="390"/>
        <v>0</v>
      </c>
      <c r="AW1443" s="2">
        <v>0</v>
      </c>
      <c r="AX1443" s="2">
        <v>0</v>
      </c>
      <c r="AY1443" s="2">
        <v>0</v>
      </c>
      <c r="AZ1443" s="2">
        <v>0</v>
      </c>
      <c r="BA1443" s="2">
        <v>0</v>
      </c>
      <c r="BB1443" s="2">
        <f t="shared" si="391"/>
        <v>0</v>
      </c>
      <c r="BC1443" s="2">
        <f t="shared" si="392"/>
        <v>0</v>
      </c>
      <c r="BD1443" s="2">
        <f t="shared" si="393"/>
        <v>0</v>
      </c>
      <c r="BF1443" s="5"/>
    </row>
    <row r="1444" spans="7:58" x14ac:dyDescent="0.35">
      <c r="G1444" s="79" t="s">
        <v>3</v>
      </c>
      <c r="H1444" s="82" t="s">
        <v>112</v>
      </c>
      <c r="I1444" s="79" t="s">
        <v>8</v>
      </c>
      <c r="J1444" s="79" t="s">
        <v>140</v>
      </c>
      <c r="K1444" s="79" t="s">
        <v>35</v>
      </c>
      <c r="L1444" s="79" t="s">
        <v>35</v>
      </c>
      <c r="M1444" s="2" t="s">
        <v>3</v>
      </c>
      <c r="N1444" s="2">
        <v>3</v>
      </c>
      <c r="O1444" s="6">
        <f t="shared" si="370"/>
        <v>13</v>
      </c>
      <c r="P1444" s="2">
        <v>8</v>
      </c>
      <c r="Q1444" s="2">
        <v>2</v>
      </c>
      <c r="R1444" s="2">
        <v>0</v>
      </c>
      <c r="S1444" s="2">
        <v>1</v>
      </c>
      <c r="T1444" s="2">
        <v>2</v>
      </c>
      <c r="U1444" s="2">
        <f t="shared" si="372"/>
        <v>10</v>
      </c>
      <c r="V1444" s="2">
        <f t="shared" si="373"/>
        <v>0</v>
      </c>
      <c r="W1444" s="2">
        <f t="shared" si="374"/>
        <v>3</v>
      </c>
      <c r="Y1444" s="5"/>
      <c r="Z1444" s="6">
        <f t="shared" si="371"/>
        <v>12</v>
      </c>
      <c r="AA1444" s="2">
        <v>5</v>
      </c>
      <c r="AB1444" s="2">
        <v>1</v>
      </c>
      <c r="AC1444" s="2">
        <v>3</v>
      </c>
      <c r="AD1444" s="2">
        <v>0</v>
      </c>
      <c r="AE1444" s="2">
        <v>3</v>
      </c>
      <c r="AF1444" s="2">
        <f t="shared" si="375"/>
        <v>6</v>
      </c>
      <c r="AG1444" s="2">
        <f t="shared" si="376"/>
        <v>3</v>
      </c>
      <c r="AH1444" s="2">
        <f t="shared" si="377"/>
        <v>3</v>
      </c>
      <c r="AJ1444" s="5"/>
      <c r="AK1444" s="2">
        <f t="shared" si="385"/>
        <v>7</v>
      </c>
      <c r="AL1444" s="2">
        <v>2</v>
      </c>
      <c r="AM1444" s="2">
        <v>2</v>
      </c>
      <c r="AN1444" s="2">
        <v>2</v>
      </c>
      <c r="AO1444" s="2">
        <v>1</v>
      </c>
      <c r="AP1444" s="2">
        <v>0</v>
      </c>
      <c r="AQ1444" s="2">
        <f t="shared" si="378"/>
        <v>4</v>
      </c>
      <c r="AR1444" s="2">
        <f t="shared" si="379"/>
        <v>2</v>
      </c>
      <c r="AS1444" s="2">
        <f t="shared" si="380"/>
        <v>1</v>
      </c>
      <c r="AV1444" s="6">
        <f t="shared" si="390"/>
        <v>0</v>
      </c>
      <c r="AW1444" s="2">
        <v>0</v>
      </c>
      <c r="AX1444" s="2">
        <v>0</v>
      </c>
      <c r="AY1444" s="2">
        <v>0</v>
      </c>
      <c r="AZ1444" s="2">
        <v>0</v>
      </c>
      <c r="BA1444" s="2">
        <v>0</v>
      </c>
      <c r="BB1444" s="2">
        <f t="shared" si="391"/>
        <v>0</v>
      </c>
      <c r="BC1444" s="2">
        <f t="shared" si="392"/>
        <v>0</v>
      </c>
      <c r="BD1444" s="2">
        <f t="shared" si="393"/>
        <v>0</v>
      </c>
      <c r="BF1444" s="5"/>
    </row>
    <row r="1445" spans="7:58" x14ac:dyDescent="0.35">
      <c r="G1445" s="79" t="s">
        <v>3</v>
      </c>
      <c r="H1445" s="82" t="s">
        <v>112</v>
      </c>
      <c r="I1445" s="79" t="s">
        <v>8</v>
      </c>
      <c r="J1445" s="79" t="s">
        <v>140</v>
      </c>
      <c r="K1445" s="79" t="s">
        <v>35</v>
      </c>
      <c r="L1445" s="79" t="s">
        <v>35</v>
      </c>
      <c r="M1445" s="2" t="s">
        <v>3</v>
      </c>
      <c r="N1445" s="2">
        <v>4</v>
      </c>
      <c r="O1445" s="6">
        <f t="shared" si="370"/>
        <v>13</v>
      </c>
      <c r="P1445" s="2">
        <v>10</v>
      </c>
      <c r="Q1445" s="2">
        <v>1</v>
      </c>
      <c r="R1445" s="2">
        <v>0</v>
      </c>
      <c r="S1445" s="2">
        <v>0</v>
      </c>
      <c r="T1445" s="2">
        <v>2</v>
      </c>
      <c r="U1445" s="2">
        <f t="shared" si="372"/>
        <v>11</v>
      </c>
      <c r="V1445" s="2">
        <f t="shared" si="373"/>
        <v>0</v>
      </c>
      <c r="W1445" s="2">
        <f t="shared" si="374"/>
        <v>2</v>
      </c>
      <c r="Y1445" s="5"/>
      <c r="Z1445" s="6">
        <f t="shared" si="371"/>
        <v>12</v>
      </c>
      <c r="AA1445" s="2">
        <v>9</v>
      </c>
      <c r="AB1445" s="2">
        <v>1</v>
      </c>
      <c r="AC1445" s="2">
        <v>1</v>
      </c>
      <c r="AD1445" s="2">
        <v>0</v>
      </c>
      <c r="AE1445" s="2">
        <v>1</v>
      </c>
      <c r="AF1445" s="2">
        <f t="shared" si="375"/>
        <v>10</v>
      </c>
      <c r="AG1445" s="2">
        <f t="shared" si="376"/>
        <v>1</v>
      </c>
      <c r="AH1445" s="2">
        <f t="shared" si="377"/>
        <v>1</v>
      </c>
      <c r="AJ1445" s="5"/>
      <c r="AK1445" s="2">
        <f t="shared" si="385"/>
        <v>7</v>
      </c>
      <c r="AL1445" s="2">
        <v>2</v>
      </c>
      <c r="AM1445" s="2">
        <v>3</v>
      </c>
      <c r="AN1445" s="2">
        <v>1</v>
      </c>
      <c r="AO1445" s="2">
        <v>1</v>
      </c>
      <c r="AP1445" s="2">
        <v>0</v>
      </c>
      <c r="AQ1445" s="2">
        <f t="shared" si="378"/>
        <v>5</v>
      </c>
      <c r="AR1445" s="2">
        <f t="shared" si="379"/>
        <v>1</v>
      </c>
      <c r="AS1445" s="2">
        <f t="shared" si="380"/>
        <v>1</v>
      </c>
      <c r="AV1445" s="6">
        <f t="shared" si="390"/>
        <v>0</v>
      </c>
      <c r="AW1445" s="2">
        <v>0</v>
      </c>
      <c r="AX1445" s="2">
        <v>0</v>
      </c>
      <c r="AY1445" s="2">
        <v>0</v>
      </c>
      <c r="AZ1445" s="2">
        <v>0</v>
      </c>
      <c r="BA1445" s="2">
        <v>0</v>
      </c>
      <c r="BB1445" s="2">
        <f t="shared" si="391"/>
        <v>0</v>
      </c>
      <c r="BC1445" s="2">
        <f t="shared" si="392"/>
        <v>0</v>
      </c>
      <c r="BD1445" s="2">
        <f t="shared" si="393"/>
        <v>0</v>
      </c>
      <c r="BF1445" s="5"/>
    </row>
    <row r="1446" spans="7:58" x14ac:dyDescent="0.35">
      <c r="G1446" s="79" t="s">
        <v>3</v>
      </c>
      <c r="H1446" s="82" t="s">
        <v>112</v>
      </c>
      <c r="I1446" s="79" t="s">
        <v>8</v>
      </c>
      <c r="J1446" s="79" t="s">
        <v>140</v>
      </c>
      <c r="K1446" s="79" t="s">
        <v>35</v>
      </c>
      <c r="L1446" s="79" t="s">
        <v>35</v>
      </c>
      <c r="M1446" s="2" t="s">
        <v>3</v>
      </c>
      <c r="N1446" s="2">
        <v>5</v>
      </c>
      <c r="O1446" s="6">
        <f t="shared" si="370"/>
        <v>13</v>
      </c>
      <c r="P1446" s="2">
        <v>7</v>
      </c>
      <c r="Q1446" s="2">
        <v>2</v>
      </c>
      <c r="R1446" s="2">
        <v>1</v>
      </c>
      <c r="S1446" s="2">
        <v>1</v>
      </c>
      <c r="T1446" s="2">
        <v>2</v>
      </c>
      <c r="U1446" s="2">
        <f t="shared" si="372"/>
        <v>9</v>
      </c>
      <c r="V1446" s="2">
        <f t="shared" si="373"/>
        <v>1</v>
      </c>
      <c r="W1446" s="2">
        <f t="shared" si="374"/>
        <v>3</v>
      </c>
      <c r="Y1446" s="5"/>
      <c r="Z1446" s="6">
        <f t="shared" si="371"/>
        <v>12</v>
      </c>
      <c r="AA1446" s="2">
        <v>6</v>
      </c>
      <c r="AB1446" s="2">
        <v>0</v>
      </c>
      <c r="AC1446" s="2">
        <v>3</v>
      </c>
      <c r="AD1446" s="2">
        <v>0</v>
      </c>
      <c r="AE1446" s="2">
        <v>3</v>
      </c>
      <c r="AF1446" s="2">
        <f t="shared" si="375"/>
        <v>6</v>
      </c>
      <c r="AG1446" s="2">
        <f t="shared" si="376"/>
        <v>3</v>
      </c>
      <c r="AH1446" s="2">
        <f t="shared" si="377"/>
        <v>3</v>
      </c>
      <c r="AJ1446" s="5"/>
      <c r="AK1446" s="2">
        <f t="shared" si="385"/>
        <v>7</v>
      </c>
      <c r="AL1446" s="2">
        <v>2</v>
      </c>
      <c r="AM1446" s="2">
        <v>2</v>
      </c>
      <c r="AN1446" s="2">
        <v>2</v>
      </c>
      <c r="AO1446" s="2">
        <v>0</v>
      </c>
      <c r="AP1446" s="2">
        <v>1</v>
      </c>
      <c r="AQ1446" s="2">
        <f t="shared" si="378"/>
        <v>4</v>
      </c>
      <c r="AR1446" s="2">
        <f t="shared" si="379"/>
        <v>2</v>
      </c>
      <c r="AS1446" s="2">
        <f t="shared" si="380"/>
        <v>1</v>
      </c>
      <c r="AV1446" s="6">
        <f t="shared" si="390"/>
        <v>0</v>
      </c>
      <c r="AW1446" s="2">
        <v>0</v>
      </c>
      <c r="AX1446" s="2">
        <v>0</v>
      </c>
      <c r="AY1446" s="2">
        <v>0</v>
      </c>
      <c r="AZ1446" s="2">
        <v>0</v>
      </c>
      <c r="BA1446" s="2">
        <v>0</v>
      </c>
      <c r="BB1446" s="2">
        <f t="shared" si="391"/>
        <v>0</v>
      </c>
      <c r="BC1446" s="2">
        <f t="shared" si="392"/>
        <v>0</v>
      </c>
      <c r="BD1446" s="2">
        <f t="shared" si="393"/>
        <v>0</v>
      </c>
      <c r="BF1446" s="5"/>
    </row>
    <row r="1447" spans="7:58" x14ac:dyDescent="0.35">
      <c r="G1447" s="79" t="s">
        <v>3</v>
      </c>
      <c r="H1447" s="82" t="s">
        <v>112</v>
      </c>
      <c r="I1447" s="79" t="s">
        <v>8</v>
      </c>
      <c r="J1447" s="79" t="s">
        <v>140</v>
      </c>
      <c r="K1447" s="79" t="s">
        <v>35</v>
      </c>
      <c r="L1447" s="79" t="s">
        <v>35</v>
      </c>
      <c r="M1447" s="2" t="s">
        <v>3</v>
      </c>
      <c r="N1447" s="2">
        <v>6</v>
      </c>
      <c r="O1447" s="6">
        <f t="shared" si="370"/>
        <v>13</v>
      </c>
      <c r="P1447" s="2">
        <v>6</v>
      </c>
      <c r="Q1447" s="2">
        <v>1</v>
      </c>
      <c r="R1447" s="2">
        <v>2</v>
      </c>
      <c r="S1447" s="2">
        <v>1</v>
      </c>
      <c r="T1447" s="2">
        <v>3</v>
      </c>
      <c r="U1447" s="2">
        <f t="shared" si="372"/>
        <v>7</v>
      </c>
      <c r="V1447" s="2">
        <f t="shared" si="373"/>
        <v>2</v>
      </c>
      <c r="W1447" s="2">
        <f t="shared" si="374"/>
        <v>4</v>
      </c>
      <c r="Y1447" s="5"/>
      <c r="Z1447" s="6">
        <f t="shared" si="371"/>
        <v>12</v>
      </c>
      <c r="AA1447" s="2">
        <v>2</v>
      </c>
      <c r="AB1447" s="2">
        <v>1</v>
      </c>
      <c r="AC1447" s="2">
        <v>5</v>
      </c>
      <c r="AD1447" s="2">
        <v>0</v>
      </c>
      <c r="AE1447" s="2">
        <v>4</v>
      </c>
      <c r="AF1447" s="2">
        <f t="shared" si="375"/>
        <v>3</v>
      </c>
      <c r="AG1447" s="2">
        <f t="shared" si="376"/>
        <v>5</v>
      </c>
      <c r="AH1447" s="2">
        <f t="shared" si="377"/>
        <v>4</v>
      </c>
      <c r="AJ1447" s="5"/>
      <c r="AK1447" s="2">
        <f t="shared" si="385"/>
        <v>7</v>
      </c>
      <c r="AL1447" s="2">
        <v>1</v>
      </c>
      <c r="AM1447" s="2">
        <v>2</v>
      </c>
      <c r="AN1447" s="2">
        <v>1</v>
      </c>
      <c r="AO1447" s="2">
        <v>0</v>
      </c>
      <c r="AP1447" s="2">
        <v>3</v>
      </c>
      <c r="AQ1447" s="2">
        <f t="shared" si="378"/>
        <v>3</v>
      </c>
      <c r="AR1447" s="2">
        <f t="shared" si="379"/>
        <v>1</v>
      </c>
      <c r="AS1447" s="2">
        <f t="shared" si="380"/>
        <v>3</v>
      </c>
      <c r="AV1447" s="6">
        <f t="shared" si="390"/>
        <v>0</v>
      </c>
      <c r="AW1447" s="2">
        <v>0</v>
      </c>
      <c r="AX1447" s="2">
        <v>0</v>
      </c>
      <c r="AY1447" s="2">
        <v>0</v>
      </c>
      <c r="AZ1447" s="2">
        <v>0</v>
      </c>
      <c r="BA1447" s="2">
        <v>0</v>
      </c>
      <c r="BB1447" s="2">
        <f t="shared" si="391"/>
        <v>0</v>
      </c>
      <c r="BC1447" s="2">
        <f t="shared" si="392"/>
        <v>0</v>
      </c>
      <c r="BD1447" s="2">
        <f t="shared" si="393"/>
        <v>0</v>
      </c>
      <c r="BF1447" s="5"/>
    </row>
    <row r="1448" spans="7:58" x14ac:dyDescent="0.35">
      <c r="G1448" s="79" t="s">
        <v>3</v>
      </c>
      <c r="H1448" s="82" t="s">
        <v>112</v>
      </c>
      <c r="I1448" s="79" t="s">
        <v>8</v>
      </c>
      <c r="J1448" s="79" t="s">
        <v>140</v>
      </c>
      <c r="K1448" s="79" t="s">
        <v>35</v>
      </c>
      <c r="L1448" s="79" t="s">
        <v>35</v>
      </c>
      <c r="M1448" s="2" t="s">
        <v>3</v>
      </c>
      <c r="N1448" s="2">
        <v>7</v>
      </c>
      <c r="O1448" s="6">
        <f t="shared" si="370"/>
        <v>13</v>
      </c>
      <c r="P1448" s="2">
        <v>8</v>
      </c>
      <c r="Q1448" s="2">
        <v>1</v>
      </c>
      <c r="R1448" s="2">
        <v>1</v>
      </c>
      <c r="S1448" s="2">
        <v>1</v>
      </c>
      <c r="T1448" s="2">
        <v>2</v>
      </c>
      <c r="U1448" s="2">
        <f t="shared" si="372"/>
        <v>9</v>
      </c>
      <c r="V1448" s="2">
        <f t="shared" si="373"/>
        <v>1</v>
      </c>
      <c r="W1448" s="2">
        <f t="shared" si="374"/>
        <v>3</v>
      </c>
      <c r="Y1448" s="5"/>
      <c r="Z1448" s="6">
        <f t="shared" si="371"/>
        <v>12</v>
      </c>
      <c r="AA1448" s="2">
        <v>6</v>
      </c>
      <c r="AB1448" s="2">
        <v>1</v>
      </c>
      <c r="AC1448" s="2">
        <v>1</v>
      </c>
      <c r="AD1448" s="2">
        <v>1</v>
      </c>
      <c r="AE1448" s="2">
        <v>3</v>
      </c>
      <c r="AF1448" s="2">
        <f t="shared" si="375"/>
        <v>7</v>
      </c>
      <c r="AG1448" s="2">
        <f t="shared" si="376"/>
        <v>1</v>
      </c>
      <c r="AH1448" s="2">
        <f t="shared" si="377"/>
        <v>4</v>
      </c>
      <c r="AJ1448" s="5"/>
      <c r="AK1448" s="2">
        <f t="shared" si="385"/>
        <v>7</v>
      </c>
      <c r="AL1448" s="2">
        <v>5</v>
      </c>
      <c r="AM1448" s="2">
        <v>0</v>
      </c>
      <c r="AN1448" s="2">
        <v>0</v>
      </c>
      <c r="AO1448" s="2">
        <v>1</v>
      </c>
      <c r="AP1448" s="2">
        <v>1</v>
      </c>
      <c r="AQ1448" s="2">
        <f t="shared" si="378"/>
        <v>5</v>
      </c>
      <c r="AR1448" s="2">
        <f t="shared" si="379"/>
        <v>0</v>
      </c>
      <c r="AS1448" s="2">
        <f t="shared" si="380"/>
        <v>2</v>
      </c>
      <c r="AV1448" s="6">
        <f t="shared" si="390"/>
        <v>0</v>
      </c>
      <c r="AW1448" s="2">
        <v>0</v>
      </c>
      <c r="AX1448" s="2">
        <v>0</v>
      </c>
      <c r="AY1448" s="2">
        <v>0</v>
      </c>
      <c r="AZ1448" s="2">
        <v>0</v>
      </c>
      <c r="BA1448" s="2">
        <v>0</v>
      </c>
      <c r="BB1448" s="2">
        <f t="shared" si="391"/>
        <v>0</v>
      </c>
      <c r="BC1448" s="2">
        <f t="shared" si="392"/>
        <v>0</v>
      </c>
      <c r="BD1448" s="2">
        <f t="shared" si="393"/>
        <v>0</v>
      </c>
      <c r="BF1448" s="5"/>
    </row>
    <row r="1449" spans="7:58" x14ac:dyDescent="0.35">
      <c r="G1449" s="79" t="s">
        <v>3</v>
      </c>
      <c r="H1449" s="82" t="s">
        <v>112</v>
      </c>
      <c r="I1449" s="79" t="s">
        <v>8</v>
      </c>
      <c r="J1449" s="79" t="s">
        <v>140</v>
      </c>
      <c r="K1449" s="79" t="s">
        <v>35</v>
      </c>
      <c r="L1449" s="79" t="s">
        <v>35</v>
      </c>
      <c r="M1449" s="2" t="s">
        <v>3</v>
      </c>
      <c r="N1449" s="2">
        <v>8</v>
      </c>
      <c r="O1449" s="6">
        <f t="shared" si="370"/>
        <v>13</v>
      </c>
      <c r="P1449" s="2">
        <v>4</v>
      </c>
      <c r="Q1449" s="2">
        <v>2</v>
      </c>
      <c r="R1449" s="2">
        <v>1</v>
      </c>
      <c r="S1449" s="2">
        <v>2</v>
      </c>
      <c r="T1449" s="2">
        <v>4</v>
      </c>
      <c r="U1449" s="2">
        <f t="shared" si="372"/>
        <v>6</v>
      </c>
      <c r="V1449" s="2">
        <f t="shared" si="373"/>
        <v>1</v>
      </c>
      <c r="W1449" s="2">
        <f t="shared" si="374"/>
        <v>6</v>
      </c>
      <c r="Y1449" s="5"/>
      <c r="Z1449" s="6">
        <f t="shared" si="371"/>
        <v>12</v>
      </c>
      <c r="AA1449" s="2">
        <v>0</v>
      </c>
      <c r="AB1449" s="2">
        <v>1</v>
      </c>
      <c r="AC1449" s="2">
        <v>5</v>
      </c>
      <c r="AD1449" s="2">
        <v>3</v>
      </c>
      <c r="AE1449" s="2">
        <v>3</v>
      </c>
      <c r="AF1449" s="2">
        <f t="shared" si="375"/>
        <v>1</v>
      </c>
      <c r="AG1449" s="2">
        <f t="shared" si="376"/>
        <v>5</v>
      </c>
      <c r="AH1449" s="2">
        <f t="shared" si="377"/>
        <v>6</v>
      </c>
      <c r="AJ1449" s="5"/>
      <c r="AK1449" s="2">
        <f t="shared" si="385"/>
        <v>7</v>
      </c>
      <c r="AL1449" s="2">
        <v>0</v>
      </c>
      <c r="AM1449" s="2">
        <v>3</v>
      </c>
      <c r="AN1449" s="2">
        <v>1</v>
      </c>
      <c r="AO1449" s="2">
        <v>0</v>
      </c>
      <c r="AP1449" s="2">
        <v>3</v>
      </c>
      <c r="AQ1449" s="2">
        <f t="shared" si="378"/>
        <v>3</v>
      </c>
      <c r="AR1449" s="2">
        <f t="shared" si="379"/>
        <v>1</v>
      </c>
      <c r="AS1449" s="2">
        <f t="shared" si="380"/>
        <v>3</v>
      </c>
      <c r="AV1449" s="6">
        <f t="shared" si="390"/>
        <v>0</v>
      </c>
      <c r="AW1449" s="2">
        <v>0</v>
      </c>
      <c r="AX1449" s="2">
        <v>0</v>
      </c>
      <c r="AY1449" s="2">
        <v>0</v>
      </c>
      <c r="AZ1449" s="2">
        <v>0</v>
      </c>
      <c r="BA1449" s="2">
        <v>0</v>
      </c>
      <c r="BB1449" s="2">
        <f t="shared" si="391"/>
        <v>0</v>
      </c>
      <c r="BC1449" s="2">
        <f t="shared" si="392"/>
        <v>0</v>
      </c>
      <c r="BD1449" s="2">
        <f t="shared" si="393"/>
        <v>0</v>
      </c>
      <c r="BF1449" s="5"/>
    </row>
    <row r="1450" spans="7:58" x14ac:dyDescent="0.35">
      <c r="G1450" s="79" t="s">
        <v>3</v>
      </c>
      <c r="H1450" s="82" t="s">
        <v>112</v>
      </c>
      <c r="I1450" s="79" t="s">
        <v>8</v>
      </c>
      <c r="J1450" s="79" t="s">
        <v>140</v>
      </c>
      <c r="K1450" s="79" t="s">
        <v>35</v>
      </c>
      <c r="L1450" s="79" t="s">
        <v>35</v>
      </c>
      <c r="M1450" s="2" t="s">
        <v>3</v>
      </c>
      <c r="N1450" s="2">
        <v>9</v>
      </c>
      <c r="O1450" s="6">
        <f t="shared" si="370"/>
        <v>13</v>
      </c>
      <c r="P1450" s="2">
        <v>3</v>
      </c>
      <c r="Q1450" s="2">
        <v>2</v>
      </c>
      <c r="R1450" s="2">
        <v>2</v>
      </c>
      <c r="S1450" s="2">
        <v>3</v>
      </c>
      <c r="T1450" s="2">
        <v>3</v>
      </c>
      <c r="U1450" s="2">
        <f t="shared" si="372"/>
        <v>5</v>
      </c>
      <c r="V1450" s="2">
        <f t="shared" si="373"/>
        <v>2</v>
      </c>
      <c r="W1450" s="2">
        <f t="shared" si="374"/>
        <v>6</v>
      </c>
      <c r="Y1450" s="5"/>
      <c r="Z1450" s="6">
        <f t="shared" si="371"/>
        <v>12</v>
      </c>
      <c r="AA1450" s="2">
        <v>1</v>
      </c>
      <c r="AB1450" s="2">
        <v>0</v>
      </c>
      <c r="AC1450" s="2">
        <v>2</v>
      </c>
      <c r="AD1450" s="2">
        <v>2</v>
      </c>
      <c r="AE1450" s="2">
        <v>7</v>
      </c>
      <c r="AF1450" s="2">
        <f t="shared" si="375"/>
        <v>1</v>
      </c>
      <c r="AG1450" s="2">
        <f t="shared" si="376"/>
        <v>2</v>
      </c>
      <c r="AH1450" s="2">
        <f t="shared" si="377"/>
        <v>9</v>
      </c>
      <c r="AJ1450" s="5"/>
      <c r="AK1450" s="2">
        <f t="shared" si="385"/>
        <v>7</v>
      </c>
      <c r="AL1450" s="2">
        <v>1</v>
      </c>
      <c r="AM1450" s="2">
        <v>2</v>
      </c>
      <c r="AN1450" s="2">
        <v>2</v>
      </c>
      <c r="AO1450" s="2">
        <v>0</v>
      </c>
      <c r="AP1450" s="2">
        <v>2</v>
      </c>
      <c r="AQ1450" s="2">
        <f t="shared" si="378"/>
        <v>3</v>
      </c>
      <c r="AR1450" s="2">
        <f t="shared" si="379"/>
        <v>2</v>
      </c>
      <c r="AS1450" s="2">
        <f t="shared" si="380"/>
        <v>2</v>
      </c>
      <c r="AV1450" s="6">
        <f t="shared" si="390"/>
        <v>0</v>
      </c>
      <c r="AW1450" s="2">
        <v>0</v>
      </c>
      <c r="AX1450" s="2">
        <v>0</v>
      </c>
      <c r="AY1450" s="2">
        <v>0</v>
      </c>
      <c r="AZ1450" s="2">
        <v>0</v>
      </c>
      <c r="BA1450" s="2">
        <v>0</v>
      </c>
      <c r="BB1450" s="2">
        <f t="shared" si="391"/>
        <v>0</v>
      </c>
      <c r="BC1450" s="2">
        <f t="shared" si="392"/>
        <v>0</v>
      </c>
      <c r="BD1450" s="2">
        <f t="shared" si="393"/>
        <v>0</v>
      </c>
      <c r="BF1450" s="5"/>
    </row>
    <row r="1451" spans="7:58" x14ac:dyDescent="0.35">
      <c r="G1451" s="79" t="s">
        <v>3</v>
      </c>
      <c r="H1451" s="82" t="s">
        <v>112</v>
      </c>
      <c r="I1451" s="79" t="s">
        <v>8</v>
      </c>
      <c r="J1451" s="79" t="s">
        <v>140</v>
      </c>
      <c r="K1451" s="79" t="s">
        <v>35</v>
      </c>
      <c r="L1451" s="79" t="s">
        <v>35</v>
      </c>
      <c r="M1451" s="2" t="s">
        <v>67</v>
      </c>
      <c r="N1451" s="2">
        <v>10</v>
      </c>
      <c r="O1451" s="6">
        <f t="shared" si="370"/>
        <v>13</v>
      </c>
      <c r="P1451" s="2">
        <v>8</v>
      </c>
      <c r="Q1451" s="2">
        <v>2</v>
      </c>
      <c r="R1451" s="2">
        <v>2</v>
      </c>
      <c r="S1451" s="2">
        <v>0</v>
      </c>
      <c r="T1451" s="2">
        <v>1</v>
      </c>
      <c r="U1451" s="2">
        <f t="shared" si="372"/>
        <v>10</v>
      </c>
      <c r="V1451" s="2">
        <f t="shared" si="373"/>
        <v>2</v>
      </c>
      <c r="W1451" s="2">
        <f t="shared" si="374"/>
        <v>1</v>
      </c>
      <c r="Y1451" s="5"/>
      <c r="Z1451" s="6">
        <f t="shared" si="371"/>
        <v>12</v>
      </c>
      <c r="AA1451" s="2">
        <v>7</v>
      </c>
      <c r="AB1451" s="2">
        <v>2</v>
      </c>
      <c r="AC1451" s="2">
        <v>3</v>
      </c>
      <c r="AD1451" s="2">
        <v>0</v>
      </c>
      <c r="AE1451" s="2">
        <v>0</v>
      </c>
      <c r="AF1451" s="2">
        <f t="shared" si="375"/>
        <v>9</v>
      </c>
      <c r="AG1451" s="2">
        <f t="shared" si="376"/>
        <v>3</v>
      </c>
      <c r="AH1451" s="2">
        <f t="shared" si="377"/>
        <v>0</v>
      </c>
      <c r="AJ1451" s="5"/>
      <c r="AK1451" s="2">
        <f t="shared" si="385"/>
        <v>7</v>
      </c>
      <c r="AL1451" s="2">
        <v>3</v>
      </c>
      <c r="AM1451" s="2">
        <v>3</v>
      </c>
      <c r="AN1451" s="2">
        <v>0</v>
      </c>
      <c r="AO1451" s="2">
        <v>1</v>
      </c>
      <c r="AP1451" s="2">
        <v>0</v>
      </c>
      <c r="AQ1451" s="2">
        <f t="shared" si="378"/>
        <v>6</v>
      </c>
      <c r="AR1451" s="2">
        <f t="shared" si="379"/>
        <v>0</v>
      </c>
      <c r="AS1451" s="2">
        <f t="shared" si="380"/>
        <v>1</v>
      </c>
      <c r="AV1451" s="6">
        <f t="shared" si="390"/>
        <v>0</v>
      </c>
      <c r="AW1451" s="2">
        <v>0</v>
      </c>
      <c r="AX1451" s="2">
        <v>0</v>
      </c>
      <c r="AY1451" s="2">
        <v>0</v>
      </c>
      <c r="AZ1451" s="2">
        <v>0</v>
      </c>
      <c r="BA1451" s="2">
        <v>0</v>
      </c>
      <c r="BB1451" s="2">
        <f t="shared" si="391"/>
        <v>0</v>
      </c>
      <c r="BC1451" s="2">
        <f t="shared" si="392"/>
        <v>0</v>
      </c>
      <c r="BD1451" s="2">
        <f t="shared" si="393"/>
        <v>0</v>
      </c>
      <c r="BF1451" s="5"/>
    </row>
    <row r="1452" spans="7:58" x14ac:dyDescent="0.35">
      <c r="G1452" s="79" t="s">
        <v>3</v>
      </c>
      <c r="H1452" s="82" t="s">
        <v>112</v>
      </c>
      <c r="I1452" s="79" t="s">
        <v>8</v>
      </c>
      <c r="J1452" s="79" t="s">
        <v>140</v>
      </c>
      <c r="K1452" s="79" t="s">
        <v>35</v>
      </c>
      <c r="L1452" s="79" t="s">
        <v>35</v>
      </c>
      <c r="M1452" s="2" t="s">
        <v>67</v>
      </c>
      <c r="N1452" s="2">
        <v>11</v>
      </c>
      <c r="O1452" s="6">
        <f t="shared" si="370"/>
        <v>13</v>
      </c>
      <c r="P1452" s="2">
        <v>6</v>
      </c>
      <c r="Q1452" s="2">
        <v>4</v>
      </c>
      <c r="R1452" s="2">
        <v>2</v>
      </c>
      <c r="S1452" s="2">
        <v>0</v>
      </c>
      <c r="T1452" s="2">
        <v>1</v>
      </c>
      <c r="U1452" s="2">
        <f t="shared" si="372"/>
        <v>10</v>
      </c>
      <c r="V1452" s="2">
        <f t="shared" si="373"/>
        <v>2</v>
      </c>
      <c r="W1452" s="2">
        <f t="shared" si="374"/>
        <v>1</v>
      </c>
      <c r="Y1452" s="5"/>
      <c r="Z1452" s="6">
        <f t="shared" si="371"/>
        <v>12</v>
      </c>
      <c r="AA1452" s="2">
        <v>2</v>
      </c>
      <c r="AB1452" s="2">
        <v>2</v>
      </c>
      <c r="AC1452" s="2">
        <v>4</v>
      </c>
      <c r="AD1452" s="2">
        <v>2</v>
      </c>
      <c r="AE1452" s="2">
        <v>2</v>
      </c>
      <c r="AF1452" s="2">
        <f t="shared" si="375"/>
        <v>4</v>
      </c>
      <c r="AG1452" s="2">
        <f t="shared" si="376"/>
        <v>4</v>
      </c>
      <c r="AH1452" s="2">
        <f t="shared" si="377"/>
        <v>4</v>
      </c>
      <c r="AJ1452" s="5"/>
      <c r="AK1452" s="2">
        <f t="shared" si="385"/>
        <v>7</v>
      </c>
      <c r="AL1452" s="2">
        <v>0</v>
      </c>
      <c r="AM1452" s="2">
        <v>4</v>
      </c>
      <c r="AN1452" s="2">
        <v>3</v>
      </c>
      <c r="AO1452" s="2">
        <v>0</v>
      </c>
      <c r="AP1452" s="2">
        <v>0</v>
      </c>
      <c r="AQ1452" s="2">
        <f t="shared" si="378"/>
        <v>4</v>
      </c>
      <c r="AR1452" s="2">
        <f t="shared" si="379"/>
        <v>3</v>
      </c>
      <c r="AS1452" s="2">
        <f t="shared" si="380"/>
        <v>0</v>
      </c>
      <c r="AV1452" s="6">
        <f t="shared" si="390"/>
        <v>0</v>
      </c>
      <c r="AW1452" s="2">
        <v>0</v>
      </c>
      <c r="AX1452" s="2">
        <v>0</v>
      </c>
      <c r="AY1452" s="2">
        <v>0</v>
      </c>
      <c r="AZ1452" s="2">
        <v>0</v>
      </c>
      <c r="BA1452" s="2">
        <v>0</v>
      </c>
      <c r="BB1452" s="2">
        <f t="shared" si="391"/>
        <v>0</v>
      </c>
      <c r="BC1452" s="2">
        <f t="shared" si="392"/>
        <v>0</v>
      </c>
      <c r="BD1452" s="2">
        <f t="shared" si="393"/>
        <v>0</v>
      </c>
      <c r="BF1452" s="5"/>
    </row>
    <row r="1453" spans="7:58" x14ac:dyDescent="0.35">
      <c r="G1453" s="79" t="s">
        <v>3</v>
      </c>
      <c r="H1453" s="82" t="s">
        <v>112</v>
      </c>
      <c r="I1453" s="79" t="s">
        <v>8</v>
      </c>
      <c r="J1453" s="79" t="s">
        <v>140</v>
      </c>
      <c r="K1453" s="79" t="s">
        <v>35</v>
      </c>
      <c r="L1453" s="79" t="s">
        <v>35</v>
      </c>
      <c r="M1453" s="2" t="s">
        <v>67</v>
      </c>
      <c r="N1453" s="2">
        <v>12</v>
      </c>
      <c r="O1453" s="6">
        <f t="shared" si="370"/>
        <v>13</v>
      </c>
      <c r="P1453" s="2">
        <v>4</v>
      </c>
      <c r="Q1453" s="2">
        <v>5</v>
      </c>
      <c r="R1453" s="2">
        <v>2</v>
      </c>
      <c r="S1453" s="2">
        <v>1</v>
      </c>
      <c r="T1453" s="2">
        <v>1</v>
      </c>
      <c r="U1453" s="2">
        <f t="shared" si="372"/>
        <v>9</v>
      </c>
      <c r="V1453" s="2">
        <f t="shared" si="373"/>
        <v>2</v>
      </c>
      <c r="W1453" s="2">
        <f t="shared" si="374"/>
        <v>2</v>
      </c>
      <c r="Y1453" s="5"/>
      <c r="Z1453" s="6">
        <f t="shared" si="371"/>
        <v>12</v>
      </c>
      <c r="AA1453" s="2">
        <v>4</v>
      </c>
      <c r="AB1453" s="2">
        <v>2</v>
      </c>
      <c r="AC1453" s="2">
        <v>5</v>
      </c>
      <c r="AD1453" s="2">
        <v>0</v>
      </c>
      <c r="AE1453" s="2">
        <v>1</v>
      </c>
      <c r="AF1453" s="2">
        <f t="shared" si="375"/>
        <v>6</v>
      </c>
      <c r="AG1453" s="2">
        <f t="shared" si="376"/>
        <v>5</v>
      </c>
      <c r="AH1453" s="2">
        <f t="shared" si="377"/>
        <v>1</v>
      </c>
      <c r="AJ1453" s="5"/>
      <c r="AK1453" s="2">
        <f t="shared" si="385"/>
        <v>7</v>
      </c>
      <c r="AL1453" s="2">
        <v>1</v>
      </c>
      <c r="AM1453" s="2">
        <v>4</v>
      </c>
      <c r="AN1453" s="2">
        <v>1</v>
      </c>
      <c r="AO1453" s="2">
        <v>1</v>
      </c>
      <c r="AP1453" s="2">
        <v>0</v>
      </c>
      <c r="AQ1453" s="2">
        <f t="shared" si="378"/>
        <v>5</v>
      </c>
      <c r="AR1453" s="2">
        <f t="shared" si="379"/>
        <v>1</v>
      </c>
      <c r="AS1453" s="2">
        <f t="shared" si="380"/>
        <v>1</v>
      </c>
      <c r="AV1453" s="6">
        <f t="shared" si="390"/>
        <v>0</v>
      </c>
      <c r="AW1453" s="2">
        <v>0</v>
      </c>
      <c r="AX1453" s="2">
        <v>0</v>
      </c>
      <c r="AY1453" s="2">
        <v>0</v>
      </c>
      <c r="AZ1453" s="2">
        <v>0</v>
      </c>
      <c r="BA1453" s="2">
        <v>0</v>
      </c>
      <c r="BB1453" s="2">
        <f t="shared" si="391"/>
        <v>0</v>
      </c>
      <c r="BC1453" s="2">
        <f t="shared" si="392"/>
        <v>0</v>
      </c>
      <c r="BD1453" s="2">
        <f t="shared" si="393"/>
        <v>0</v>
      </c>
      <c r="BF1453" s="5"/>
    </row>
    <row r="1454" spans="7:58" x14ac:dyDescent="0.35">
      <c r="G1454" s="79" t="s">
        <v>3</v>
      </c>
      <c r="H1454" s="82" t="s">
        <v>112</v>
      </c>
      <c r="I1454" s="79" t="s">
        <v>8</v>
      </c>
      <c r="J1454" s="79" t="s">
        <v>140</v>
      </c>
      <c r="K1454" s="79" t="s">
        <v>35</v>
      </c>
      <c r="L1454" s="79" t="s">
        <v>35</v>
      </c>
      <c r="M1454" s="2" t="s">
        <v>67</v>
      </c>
      <c r="N1454" s="2">
        <v>13</v>
      </c>
      <c r="O1454" s="6">
        <f t="shared" ref="O1454:O1637" si="394">SUM(U1454:W1454)</f>
        <v>13</v>
      </c>
      <c r="P1454" s="2">
        <v>6</v>
      </c>
      <c r="Q1454" s="2">
        <v>3</v>
      </c>
      <c r="R1454" s="2">
        <v>3</v>
      </c>
      <c r="S1454" s="2">
        <v>0</v>
      </c>
      <c r="T1454" s="2">
        <v>1</v>
      </c>
      <c r="U1454" s="2">
        <f t="shared" si="372"/>
        <v>9</v>
      </c>
      <c r="V1454" s="2">
        <f t="shared" si="373"/>
        <v>3</v>
      </c>
      <c r="W1454" s="2">
        <f t="shared" si="374"/>
        <v>1</v>
      </c>
      <c r="Y1454" s="5"/>
      <c r="Z1454" s="6">
        <f t="shared" ref="Z1454:Z1637" si="395">SUM(AF1454:AH1454)</f>
        <v>12</v>
      </c>
      <c r="AA1454" s="2">
        <v>5</v>
      </c>
      <c r="AB1454" s="2">
        <v>3</v>
      </c>
      <c r="AC1454" s="2">
        <v>3</v>
      </c>
      <c r="AD1454" s="2">
        <v>1</v>
      </c>
      <c r="AE1454" s="2">
        <v>0</v>
      </c>
      <c r="AF1454" s="2">
        <f t="shared" si="375"/>
        <v>8</v>
      </c>
      <c r="AG1454" s="2">
        <f t="shared" si="376"/>
        <v>3</v>
      </c>
      <c r="AH1454" s="2">
        <f t="shared" si="377"/>
        <v>1</v>
      </c>
      <c r="AJ1454" s="5"/>
      <c r="AK1454" s="2">
        <f t="shared" si="385"/>
        <v>7</v>
      </c>
      <c r="AL1454" s="2">
        <v>1</v>
      </c>
      <c r="AM1454" s="2">
        <v>3</v>
      </c>
      <c r="AN1454" s="2">
        <v>3</v>
      </c>
      <c r="AO1454" s="2">
        <v>0</v>
      </c>
      <c r="AP1454" s="2">
        <v>0</v>
      </c>
      <c r="AQ1454" s="2">
        <f t="shared" si="378"/>
        <v>4</v>
      </c>
      <c r="AR1454" s="2">
        <f t="shared" si="379"/>
        <v>3</v>
      </c>
      <c r="AS1454" s="2">
        <f t="shared" si="380"/>
        <v>0</v>
      </c>
      <c r="AV1454" s="6">
        <f t="shared" si="390"/>
        <v>0</v>
      </c>
      <c r="AW1454" s="2">
        <v>0</v>
      </c>
      <c r="AX1454" s="2">
        <v>0</v>
      </c>
      <c r="AY1454" s="2">
        <v>0</v>
      </c>
      <c r="AZ1454" s="2">
        <v>0</v>
      </c>
      <c r="BA1454" s="2">
        <v>0</v>
      </c>
      <c r="BB1454" s="2">
        <f t="shared" si="391"/>
        <v>0</v>
      </c>
      <c r="BC1454" s="2">
        <f t="shared" si="392"/>
        <v>0</v>
      </c>
      <c r="BD1454" s="2">
        <f t="shared" si="393"/>
        <v>0</v>
      </c>
      <c r="BF1454" s="5"/>
    </row>
    <row r="1455" spans="7:58" x14ac:dyDescent="0.35">
      <c r="G1455" s="79" t="s">
        <v>3</v>
      </c>
      <c r="H1455" s="82" t="s">
        <v>112</v>
      </c>
      <c r="I1455" s="79" t="s">
        <v>8</v>
      </c>
      <c r="J1455" s="79" t="s">
        <v>140</v>
      </c>
      <c r="K1455" s="79" t="s">
        <v>35</v>
      </c>
      <c r="L1455" s="79" t="s">
        <v>35</v>
      </c>
      <c r="M1455" s="2" t="s">
        <v>67</v>
      </c>
      <c r="N1455" s="2">
        <v>14</v>
      </c>
      <c r="O1455" s="6">
        <f t="shared" si="394"/>
        <v>13</v>
      </c>
      <c r="P1455" s="2">
        <v>4</v>
      </c>
      <c r="Q1455" s="2">
        <v>5</v>
      </c>
      <c r="R1455" s="2">
        <v>3</v>
      </c>
      <c r="S1455" s="2">
        <v>0</v>
      </c>
      <c r="T1455" s="2">
        <v>1</v>
      </c>
      <c r="U1455" s="2">
        <f t="shared" ref="U1455:U1638" si="396">P1455+Q1455</f>
        <v>9</v>
      </c>
      <c r="V1455" s="2">
        <f t="shared" ref="V1455:V1638" si="397">R1455</f>
        <v>3</v>
      </c>
      <c r="W1455" s="2">
        <f t="shared" ref="W1455:W1638" si="398">S1455+T1455</f>
        <v>1</v>
      </c>
      <c r="Y1455" s="5"/>
      <c r="Z1455" s="6">
        <f t="shared" si="395"/>
        <v>12</v>
      </c>
      <c r="AA1455" s="2">
        <v>0</v>
      </c>
      <c r="AB1455" s="2">
        <v>1</v>
      </c>
      <c r="AC1455" s="2">
        <v>3</v>
      </c>
      <c r="AD1455" s="2">
        <v>4</v>
      </c>
      <c r="AE1455" s="2">
        <v>4</v>
      </c>
      <c r="AF1455" s="2">
        <f t="shared" ref="AF1455:AF1638" si="399">AA1455+AB1455</f>
        <v>1</v>
      </c>
      <c r="AG1455" s="2">
        <f t="shared" ref="AG1455:AG1638" si="400">AC1455</f>
        <v>3</v>
      </c>
      <c r="AH1455" s="2">
        <f t="shared" ref="AH1455:AH1638" si="401">AD1455+AE1455</f>
        <v>8</v>
      </c>
      <c r="AJ1455" s="5"/>
      <c r="AK1455" s="2">
        <f t="shared" si="385"/>
        <v>7</v>
      </c>
      <c r="AL1455" s="2">
        <v>0</v>
      </c>
      <c r="AM1455" s="2">
        <v>2</v>
      </c>
      <c r="AN1455" s="2">
        <v>2</v>
      </c>
      <c r="AO1455" s="2">
        <v>1</v>
      </c>
      <c r="AP1455" s="2">
        <v>2</v>
      </c>
      <c r="AQ1455" s="2">
        <f t="shared" si="378"/>
        <v>2</v>
      </c>
      <c r="AR1455" s="2">
        <f t="shared" si="379"/>
        <v>2</v>
      </c>
      <c r="AS1455" s="2">
        <f t="shared" si="380"/>
        <v>3</v>
      </c>
      <c r="AV1455" s="6">
        <f t="shared" si="390"/>
        <v>0</v>
      </c>
      <c r="AW1455" s="2">
        <v>0</v>
      </c>
      <c r="AX1455" s="2">
        <v>0</v>
      </c>
      <c r="AY1455" s="2">
        <v>0</v>
      </c>
      <c r="AZ1455" s="2">
        <v>0</v>
      </c>
      <c r="BA1455" s="2">
        <v>0</v>
      </c>
      <c r="BB1455" s="2">
        <f t="shared" si="391"/>
        <v>0</v>
      </c>
      <c r="BC1455" s="2">
        <f t="shared" si="392"/>
        <v>0</v>
      </c>
      <c r="BD1455" s="2">
        <f t="shared" si="393"/>
        <v>0</v>
      </c>
      <c r="BF1455" s="5"/>
    </row>
    <row r="1456" spans="7:58" x14ac:dyDescent="0.35">
      <c r="G1456" s="79" t="s">
        <v>3</v>
      </c>
      <c r="H1456" s="82" t="s">
        <v>112</v>
      </c>
      <c r="I1456" s="79" t="s">
        <v>8</v>
      </c>
      <c r="J1456" s="79" t="s">
        <v>140</v>
      </c>
      <c r="K1456" s="79" t="s">
        <v>35</v>
      </c>
      <c r="L1456" s="79" t="s">
        <v>35</v>
      </c>
      <c r="M1456" s="2" t="s">
        <v>67</v>
      </c>
      <c r="N1456" s="2">
        <v>15</v>
      </c>
      <c r="O1456" s="6">
        <f t="shared" si="394"/>
        <v>13</v>
      </c>
      <c r="P1456" s="2">
        <v>6</v>
      </c>
      <c r="Q1456" s="2">
        <v>0</v>
      </c>
      <c r="R1456" s="2">
        <v>3</v>
      </c>
      <c r="S1456" s="2">
        <v>2</v>
      </c>
      <c r="T1456" s="2">
        <v>2</v>
      </c>
      <c r="U1456" s="2">
        <f t="shared" si="396"/>
        <v>6</v>
      </c>
      <c r="V1456" s="2">
        <f t="shared" si="397"/>
        <v>3</v>
      </c>
      <c r="W1456" s="2">
        <f t="shared" si="398"/>
        <v>4</v>
      </c>
      <c r="Y1456" s="5"/>
      <c r="Z1456" s="6">
        <f t="shared" si="395"/>
        <v>12</v>
      </c>
      <c r="AA1456" s="2">
        <v>1</v>
      </c>
      <c r="AB1456" s="2">
        <v>1</v>
      </c>
      <c r="AC1456" s="2">
        <v>2</v>
      </c>
      <c r="AD1456" s="2">
        <v>2</v>
      </c>
      <c r="AE1456" s="2">
        <v>6</v>
      </c>
      <c r="AF1456" s="2">
        <f t="shared" si="399"/>
        <v>2</v>
      </c>
      <c r="AG1456" s="2">
        <f t="shared" si="400"/>
        <v>2</v>
      </c>
      <c r="AH1456" s="2">
        <f t="shared" si="401"/>
        <v>8</v>
      </c>
      <c r="AJ1456" s="5"/>
      <c r="AK1456" s="2">
        <f t="shared" si="385"/>
        <v>7</v>
      </c>
      <c r="AL1456" s="2">
        <v>0</v>
      </c>
      <c r="AM1456" s="2">
        <v>2</v>
      </c>
      <c r="AN1456" s="2">
        <v>2</v>
      </c>
      <c r="AO1456" s="2">
        <v>0</v>
      </c>
      <c r="AP1456" s="2">
        <v>3</v>
      </c>
      <c r="AQ1456" s="2">
        <f t="shared" si="378"/>
        <v>2</v>
      </c>
      <c r="AR1456" s="2">
        <f t="shared" si="379"/>
        <v>2</v>
      </c>
      <c r="AS1456" s="2">
        <f t="shared" si="380"/>
        <v>3</v>
      </c>
      <c r="AV1456" s="6">
        <f t="shared" si="390"/>
        <v>0</v>
      </c>
      <c r="AW1456" s="2">
        <v>0</v>
      </c>
      <c r="AX1456" s="2">
        <v>0</v>
      </c>
      <c r="AY1456" s="2">
        <v>0</v>
      </c>
      <c r="AZ1456" s="2">
        <v>0</v>
      </c>
      <c r="BA1456" s="2">
        <v>0</v>
      </c>
      <c r="BB1456" s="2">
        <f t="shared" si="391"/>
        <v>0</v>
      </c>
      <c r="BC1456" s="2">
        <f t="shared" si="392"/>
        <v>0</v>
      </c>
      <c r="BD1456" s="2">
        <f t="shared" si="393"/>
        <v>0</v>
      </c>
      <c r="BF1456" s="5"/>
    </row>
    <row r="1457" spans="7:58" x14ac:dyDescent="0.35">
      <c r="G1457" s="79" t="s">
        <v>3</v>
      </c>
      <c r="H1457" s="82" t="s">
        <v>112</v>
      </c>
      <c r="I1457" s="79" t="s">
        <v>8</v>
      </c>
      <c r="J1457" s="79" t="s">
        <v>140</v>
      </c>
      <c r="K1457" s="79" t="s">
        <v>35</v>
      </c>
      <c r="L1457" s="79" t="s">
        <v>35</v>
      </c>
      <c r="M1457" s="2" t="s">
        <v>67</v>
      </c>
      <c r="N1457" s="2">
        <v>16</v>
      </c>
      <c r="O1457" s="6">
        <f t="shared" si="394"/>
        <v>13</v>
      </c>
      <c r="P1457" s="2">
        <v>4</v>
      </c>
      <c r="Q1457" s="2">
        <v>3</v>
      </c>
      <c r="R1457" s="2">
        <v>5</v>
      </c>
      <c r="S1457" s="2">
        <v>0</v>
      </c>
      <c r="T1457" s="2">
        <v>1</v>
      </c>
      <c r="U1457" s="2">
        <f t="shared" si="396"/>
        <v>7</v>
      </c>
      <c r="V1457" s="2">
        <f t="shared" si="397"/>
        <v>5</v>
      </c>
      <c r="W1457" s="2">
        <f t="shared" si="398"/>
        <v>1</v>
      </c>
      <c r="Y1457" s="5"/>
      <c r="Z1457" s="6">
        <f t="shared" si="395"/>
        <v>12</v>
      </c>
      <c r="AA1457" s="2">
        <v>0</v>
      </c>
      <c r="AB1457" s="2">
        <v>7</v>
      </c>
      <c r="AC1457" s="2">
        <v>1</v>
      </c>
      <c r="AD1457" s="2">
        <v>1</v>
      </c>
      <c r="AE1457" s="2">
        <v>3</v>
      </c>
      <c r="AF1457" s="2">
        <f t="shared" si="399"/>
        <v>7</v>
      </c>
      <c r="AG1457" s="2">
        <f t="shared" si="400"/>
        <v>1</v>
      </c>
      <c r="AH1457" s="2">
        <f t="shared" si="401"/>
        <v>4</v>
      </c>
      <c r="AJ1457" s="5"/>
      <c r="AK1457" s="2">
        <f t="shared" si="385"/>
        <v>7</v>
      </c>
      <c r="AL1457" s="2">
        <v>1</v>
      </c>
      <c r="AM1457" s="2">
        <v>4</v>
      </c>
      <c r="AN1457" s="2">
        <v>1</v>
      </c>
      <c r="AO1457" s="2">
        <v>1</v>
      </c>
      <c r="AP1457" s="2">
        <v>0</v>
      </c>
      <c r="AQ1457" s="2">
        <f t="shared" si="378"/>
        <v>5</v>
      </c>
      <c r="AR1457" s="2">
        <f t="shared" si="379"/>
        <v>1</v>
      </c>
      <c r="AS1457" s="2">
        <f t="shared" si="380"/>
        <v>1</v>
      </c>
      <c r="AV1457" s="6">
        <f t="shared" si="390"/>
        <v>0</v>
      </c>
      <c r="AW1457" s="2">
        <v>0</v>
      </c>
      <c r="AX1457" s="2">
        <v>0</v>
      </c>
      <c r="AY1457" s="2">
        <v>0</v>
      </c>
      <c r="AZ1457" s="2">
        <v>0</v>
      </c>
      <c r="BA1457" s="2">
        <v>0</v>
      </c>
      <c r="BB1457" s="2">
        <f t="shared" si="391"/>
        <v>0</v>
      </c>
      <c r="BC1457" s="2">
        <f t="shared" si="392"/>
        <v>0</v>
      </c>
      <c r="BD1457" s="2">
        <f t="shared" si="393"/>
        <v>0</v>
      </c>
      <c r="BF1457" s="5"/>
    </row>
    <row r="1458" spans="7:58" x14ac:dyDescent="0.35">
      <c r="G1458" s="79" t="s">
        <v>3</v>
      </c>
      <c r="H1458" s="82" t="s">
        <v>112</v>
      </c>
      <c r="I1458" s="79" t="s">
        <v>8</v>
      </c>
      <c r="J1458" s="79" t="s">
        <v>140</v>
      </c>
      <c r="K1458" s="79" t="s">
        <v>35</v>
      </c>
      <c r="L1458" s="79" t="s">
        <v>35</v>
      </c>
      <c r="M1458" s="2" t="s">
        <v>67</v>
      </c>
      <c r="N1458" s="2">
        <v>17</v>
      </c>
      <c r="O1458" s="6">
        <f t="shared" si="394"/>
        <v>13</v>
      </c>
      <c r="P1458" s="2">
        <v>4</v>
      </c>
      <c r="Q1458" s="2">
        <v>4</v>
      </c>
      <c r="R1458" s="2">
        <v>3</v>
      </c>
      <c r="S1458" s="2">
        <v>1</v>
      </c>
      <c r="T1458" s="2">
        <v>1</v>
      </c>
      <c r="U1458" s="2">
        <f t="shared" si="396"/>
        <v>8</v>
      </c>
      <c r="V1458" s="2">
        <f t="shared" si="397"/>
        <v>3</v>
      </c>
      <c r="W1458" s="2">
        <f t="shared" si="398"/>
        <v>2</v>
      </c>
      <c r="Y1458" s="5"/>
      <c r="Z1458" s="6">
        <f t="shared" si="395"/>
        <v>12</v>
      </c>
      <c r="AA1458" s="2">
        <v>2</v>
      </c>
      <c r="AB1458" s="2">
        <v>2</v>
      </c>
      <c r="AC1458" s="2">
        <v>4</v>
      </c>
      <c r="AD1458" s="2">
        <v>1</v>
      </c>
      <c r="AE1458" s="2">
        <v>3</v>
      </c>
      <c r="AF1458" s="2">
        <f t="shared" si="399"/>
        <v>4</v>
      </c>
      <c r="AG1458" s="2">
        <f t="shared" si="400"/>
        <v>4</v>
      </c>
      <c r="AH1458" s="2">
        <f t="shared" si="401"/>
        <v>4</v>
      </c>
      <c r="AJ1458" s="5"/>
      <c r="AK1458" s="2">
        <f t="shared" si="385"/>
        <v>7</v>
      </c>
      <c r="AL1458" s="2">
        <v>0</v>
      </c>
      <c r="AM1458" s="2">
        <v>5</v>
      </c>
      <c r="AN1458" s="2">
        <v>1</v>
      </c>
      <c r="AO1458" s="2">
        <v>0</v>
      </c>
      <c r="AP1458" s="2">
        <v>1</v>
      </c>
      <c r="AQ1458" s="2">
        <f t="shared" si="378"/>
        <v>5</v>
      </c>
      <c r="AR1458" s="2">
        <f t="shared" si="379"/>
        <v>1</v>
      </c>
      <c r="AS1458" s="2">
        <f t="shared" si="380"/>
        <v>1</v>
      </c>
      <c r="AV1458" s="6">
        <f t="shared" si="390"/>
        <v>0</v>
      </c>
      <c r="AW1458" s="2">
        <v>0</v>
      </c>
      <c r="AX1458" s="2">
        <v>0</v>
      </c>
      <c r="AY1458" s="2">
        <v>0</v>
      </c>
      <c r="AZ1458" s="2">
        <v>0</v>
      </c>
      <c r="BA1458" s="2">
        <v>0</v>
      </c>
      <c r="BB1458" s="2">
        <f t="shared" si="391"/>
        <v>0</v>
      </c>
      <c r="BC1458" s="2">
        <f t="shared" si="392"/>
        <v>0</v>
      </c>
      <c r="BD1458" s="2">
        <f t="shared" si="393"/>
        <v>0</v>
      </c>
      <c r="BF1458" s="5"/>
    </row>
    <row r="1459" spans="7:58" x14ac:dyDescent="0.35">
      <c r="G1459" s="79" t="s">
        <v>3</v>
      </c>
      <c r="H1459" s="82" t="s">
        <v>112</v>
      </c>
      <c r="I1459" s="79" t="s">
        <v>8</v>
      </c>
      <c r="J1459" s="79" t="s">
        <v>140</v>
      </c>
      <c r="K1459" s="79" t="s">
        <v>35</v>
      </c>
      <c r="L1459" s="79" t="s">
        <v>35</v>
      </c>
      <c r="M1459" s="2" t="s">
        <v>67</v>
      </c>
      <c r="N1459" s="2">
        <v>18</v>
      </c>
      <c r="O1459" s="6">
        <f t="shared" si="394"/>
        <v>13</v>
      </c>
      <c r="P1459" s="2">
        <v>8</v>
      </c>
      <c r="Q1459" s="2">
        <v>1</v>
      </c>
      <c r="R1459" s="2">
        <v>3</v>
      </c>
      <c r="S1459" s="2">
        <v>0</v>
      </c>
      <c r="T1459" s="2">
        <v>1</v>
      </c>
      <c r="U1459" s="2">
        <f t="shared" si="396"/>
        <v>9</v>
      </c>
      <c r="V1459" s="2">
        <f t="shared" si="397"/>
        <v>3</v>
      </c>
      <c r="W1459" s="2">
        <f t="shared" si="398"/>
        <v>1</v>
      </c>
      <c r="Y1459" s="5"/>
      <c r="Z1459" s="6">
        <f t="shared" si="395"/>
        <v>12</v>
      </c>
      <c r="AA1459" s="2">
        <v>6</v>
      </c>
      <c r="AB1459" s="2">
        <v>0</v>
      </c>
      <c r="AC1459" s="2">
        <v>4</v>
      </c>
      <c r="AD1459" s="2">
        <v>1</v>
      </c>
      <c r="AE1459" s="2">
        <v>1</v>
      </c>
      <c r="AF1459" s="2">
        <f t="shared" si="399"/>
        <v>6</v>
      </c>
      <c r="AG1459" s="2">
        <f t="shared" si="400"/>
        <v>4</v>
      </c>
      <c r="AH1459" s="2">
        <f t="shared" si="401"/>
        <v>2</v>
      </c>
      <c r="AJ1459" s="5"/>
      <c r="AK1459" s="2">
        <f t="shared" si="385"/>
        <v>7</v>
      </c>
      <c r="AL1459" s="2">
        <v>1</v>
      </c>
      <c r="AM1459" s="2">
        <v>2</v>
      </c>
      <c r="AN1459" s="2">
        <v>4</v>
      </c>
      <c r="AO1459" s="2">
        <v>0</v>
      </c>
      <c r="AP1459" s="2">
        <v>0</v>
      </c>
      <c r="AQ1459" s="2">
        <f t="shared" ref="AQ1459:AQ1642" si="402">AL1459+AM1459</f>
        <v>3</v>
      </c>
      <c r="AR1459" s="2">
        <f t="shared" ref="AR1459:AR1642" si="403">AN1459</f>
        <v>4</v>
      </c>
      <c r="AS1459" s="2">
        <f t="shared" ref="AS1459:AS1642" si="404">AO1459+AP1459</f>
        <v>0</v>
      </c>
      <c r="AV1459" s="6">
        <f t="shared" si="390"/>
        <v>0</v>
      </c>
      <c r="AW1459" s="2">
        <v>0</v>
      </c>
      <c r="AX1459" s="2">
        <v>0</v>
      </c>
      <c r="AY1459" s="2">
        <v>0</v>
      </c>
      <c r="AZ1459" s="2">
        <v>0</v>
      </c>
      <c r="BA1459" s="2">
        <v>0</v>
      </c>
      <c r="BB1459" s="2">
        <f t="shared" si="391"/>
        <v>0</v>
      </c>
      <c r="BC1459" s="2">
        <f t="shared" si="392"/>
        <v>0</v>
      </c>
      <c r="BD1459" s="2">
        <f t="shared" si="393"/>
        <v>0</v>
      </c>
      <c r="BF1459" s="5"/>
    </row>
    <row r="1460" spans="7:58" x14ac:dyDescent="0.35">
      <c r="G1460" s="79" t="s">
        <v>3</v>
      </c>
      <c r="H1460" s="82" t="s">
        <v>112</v>
      </c>
      <c r="I1460" s="79" t="s">
        <v>8</v>
      </c>
      <c r="J1460" s="79" t="s">
        <v>140</v>
      </c>
      <c r="K1460" s="79" t="s">
        <v>35</v>
      </c>
      <c r="L1460" s="79" t="s">
        <v>35</v>
      </c>
      <c r="M1460" s="2" t="s">
        <v>76</v>
      </c>
      <c r="N1460" s="2">
        <v>19</v>
      </c>
      <c r="O1460" s="6">
        <f t="shared" si="394"/>
        <v>13</v>
      </c>
      <c r="P1460" s="2">
        <v>4</v>
      </c>
      <c r="Q1460" s="2">
        <v>4</v>
      </c>
      <c r="R1460" s="2">
        <v>4</v>
      </c>
      <c r="S1460" s="2">
        <v>0</v>
      </c>
      <c r="T1460" s="2">
        <v>1</v>
      </c>
      <c r="U1460" s="2">
        <f t="shared" si="396"/>
        <v>8</v>
      </c>
      <c r="V1460" s="2">
        <f t="shared" si="397"/>
        <v>4</v>
      </c>
      <c r="W1460" s="2">
        <f t="shared" si="398"/>
        <v>1</v>
      </c>
      <c r="Y1460" s="5"/>
      <c r="Z1460" s="6">
        <f t="shared" si="395"/>
        <v>12</v>
      </c>
      <c r="AA1460" s="2">
        <v>2</v>
      </c>
      <c r="AB1460" s="2">
        <v>0</v>
      </c>
      <c r="AC1460" s="2">
        <v>6</v>
      </c>
      <c r="AD1460" s="2">
        <v>1</v>
      </c>
      <c r="AE1460" s="2">
        <v>3</v>
      </c>
      <c r="AF1460" s="2">
        <f t="shared" si="399"/>
        <v>2</v>
      </c>
      <c r="AG1460" s="2">
        <f t="shared" si="400"/>
        <v>6</v>
      </c>
      <c r="AH1460" s="2">
        <f t="shared" si="401"/>
        <v>4</v>
      </c>
      <c r="AJ1460" s="5"/>
      <c r="AK1460" s="2">
        <f t="shared" si="385"/>
        <v>7</v>
      </c>
      <c r="AL1460" s="2">
        <v>1</v>
      </c>
      <c r="AM1460" s="2">
        <v>4</v>
      </c>
      <c r="AN1460" s="2">
        <v>1</v>
      </c>
      <c r="AO1460" s="2">
        <v>1</v>
      </c>
      <c r="AP1460" s="2">
        <v>0</v>
      </c>
      <c r="AQ1460" s="2">
        <f t="shared" si="402"/>
        <v>5</v>
      </c>
      <c r="AR1460" s="2">
        <f t="shared" si="403"/>
        <v>1</v>
      </c>
      <c r="AS1460" s="2">
        <f t="shared" si="404"/>
        <v>1</v>
      </c>
      <c r="AV1460" s="6">
        <f t="shared" si="390"/>
        <v>0</v>
      </c>
      <c r="AW1460" s="2">
        <v>0</v>
      </c>
      <c r="AX1460" s="2">
        <v>0</v>
      </c>
      <c r="AY1460" s="2">
        <v>0</v>
      </c>
      <c r="AZ1460" s="2">
        <v>0</v>
      </c>
      <c r="BA1460" s="2">
        <v>0</v>
      </c>
      <c r="BB1460" s="2">
        <f t="shared" si="391"/>
        <v>0</v>
      </c>
      <c r="BC1460" s="2">
        <f t="shared" si="392"/>
        <v>0</v>
      </c>
      <c r="BD1460" s="2">
        <f t="shared" si="393"/>
        <v>0</v>
      </c>
      <c r="BF1460" s="5"/>
    </row>
    <row r="1461" spans="7:58" x14ac:dyDescent="0.35">
      <c r="G1461" s="79" t="s">
        <v>3</v>
      </c>
      <c r="H1461" s="82" t="s">
        <v>112</v>
      </c>
      <c r="I1461" s="79" t="s">
        <v>8</v>
      </c>
      <c r="J1461" s="79" t="s">
        <v>140</v>
      </c>
      <c r="K1461" s="79" t="s">
        <v>35</v>
      </c>
      <c r="L1461" s="79" t="s">
        <v>35</v>
      </c>
      <c r="M1461" s="2" t="s">
        <v>76</v>
      </c>
      <c r="N1461" s="2">
        <v>20</v>
      </c>
      <c r="O1461" s="6">
        <f t="shared" si="394"/>
        <v>13</v>
      </c>
      <c r="P1461" s="2">
        <v>3</v>
      </c>
      <c r="Q1461" s="2">
        <v>5</v>
      </c>
      <c r="R1461" s="2">
        <v>2</v>
      </c>
      <c r="S1461" s="2">
        <v>1</v>
      </c>
      <c r="T1461" s="2">
        <v>2</v>
      </c>
      <c r="U1461" s="2">
        <f t="shared" si="396"/>
        <v>8</v>
      </c>
      <c r="V1461" s="2">
        <f t="shared" si="397"/>
        <v>2</v>
      </c>
      <c r="W1461" s="2">
        <f t="shared" si="398"/>
        <v>3</v>
      </c>
      <c r="Y1461" s="5"/>
      <c r="Z1461" s="6">
        <f t="shared" si="395"/>
        <v>12</v>
      </c>
      <c r="AA1461" s="2">
        <v>2</v>
      </c>
      <c r="AB1461" s="2">
        <v>0</v>
      </c>
      <c r="AC1461" s="2">
        <v>5</v>
      </c>
      <c r="AD1461" s="2">
        <v>2</v>
      </c>
      <c r="AE1461" s="2">
        <v>3</v>
      </c>
      <c r="AF1461" s="2">
        <f t="shared" si="399"/>
        <v>2</v>
      </c>
      <c r="AG1461" s="2">
        <f t="shared" si="400"/>
        <v>5</v>
      </c>
      <c r="AH1461" s="2">
        <f t="shared" si="401"/>
        <v>5</v>
      </c>
      <c r="AJ1461" s="5"/>
      <c r="AK1461" s="2">
        <f t="shared" si="385"/>
        <v>7</v>
      </c>
      <c r="AL1461" s="2">
        <v>1</v>
      </c>
      <c r="AM1461" s="2">
        <v>2</v>
      </c>
      <c r="AN1461" s="2">
        <v>3</v>
      </c>
      <c r="AO1461" s="2">
        <v>1</v>
      </c>
      <c r="AP1461" s="2">
        <v>0</v>
      </c>
      <c r="AQ1461" s="2">
        <f t="shared" si="402"/>
        <v>3</v>
      </c>
      <c r="AR1461" s="2">
        <f t="shared" si="403"/>
        <v>3</v>
      </c>
      <c r="AS1461" s="2">
        <f t="shared" si="404"/>
        <v>1</v>
      </c>
      <c r="AV1461" s="6">
        <f t="shared" si="390"/>
        <v>0</v>
      </c>
      <c r="AW1461" s="2">
        <v>0</v>
      </c>
      <c r="AX1461" s="2">
        <v>0</v>
      </c>
      <c r="AY1461" s="2">
        <v>0</v>
      </c>
      <c r="AZ1461" s="2">
        <v>0</v>
      </c>
      <c r="BA1461" s="2">
        <v>0</v>
      </c>
      <c r="BB1461" s="2">
        <f t="shared" si="391"/>
        <v>0</v>
      </c>
      <c r="BC1461" s="2">
        <f t="shared" si="392"/>
        <v>0</v>
      </c>
      <c r="BD1461" s="2">
        <f t="shared" si="393"/>
        <v>0</v>
      </c>
      <c r="BF1461" s="5"/>
    </row>
    <row r="1462" spans="7:58" x14ac:dyDescent="0.35">
      <c r="G1462" s="79" t="s">
        <v>3</v>
      </c>
      <c r="H1462" s="82" t="s">
        <v>112</v>
      </c>
      <c r="I1462" s="79" t="s">
        <v>8</v>
      </c>
      <c r="J1462" s="79" t="s">
        <v>140</v>
      </c>
      <c r="K1462" s="79" t="s">
        <v>35</v>
      </c>
      <c r="L1462" s="79" t="s">
        <v>35</v>
      </c>
      <c r="M1462" s="2" t="s">
        <v>76</v>
      </c>
      <c r="N1462" s="2">
        <v>21</v>
      </c>
      <c r="O1462" s="6">
        <f t="shared" si="394"/>
        <v>13</v>
      </c>
      <c r="P1462" s="2">
        <v>5</v>
      </c>
      <c r="Q1462" s="2">
        <v>2</v>
      </c>
      <c r="R1462" s="2">
        <v>4</v>
      </c>
      <c r="S1462" s="2">
        <v>0</v>
      </c>
      <c r="T1462" s="2">
        <v>2</v>
      </c>
      <c r="U1462" s="2">
        <f t="shared" si="396"/>
        <v>7</v>
      </c>
      <c r="V1462" s="2">
        <f t="shared" si="397"/>
        <v>4</v>
      </c>
      <c r="W1462" s="2">
        <f t="shared" si="398"/>
        <v>2</v>
      </c>
      <c r="Y1462" s="5"/>
      <c r="Z1462" s="6">
        <f t="shared" si="395"/>
        <v>12</v>
      </c>
      <c r="AA1462" s="2">
        <v>1</v>
      </c>
      <c r="AB1462" s="2">
        <v>3</v>
      </c>
      <c r="AC1462" s="2">
        <v>2</v>
      </c>
      <c r="AD1462" s="2">
        <v>2</v>
      </c>
      <c r="AE1462" s="2">
        <v>4</v>
      </c>
      <c r="AF1462" s="2">
        <f t="shared" si="399"/>
        <v>4</v>
      </c>
      <c r="AG1462" s="2">
        <f t="shared" si="400"/>
        <v>2</v>
      </c>
      <c r="AH1462" s="2">
        <f t="shared" si="401"/>
        <v>6</v>
      </c>
      <c r="AJ1462" s="5"/>
      <c r="AK1462" s="2">
        <f t="shared" si="385"/>
        <v>7</v>
      </c>
      <c r="AL1462" s="2">
        <v>2</v>
      </c>
      <c r="AM1462" s="2">
        <v>2</v>
      </c>
      <c r="AN1462" s="2">
        <v>1</v>
      </c>
      <c r="AO1462" s="2">
        <v>0</v>
      </c>
      <c r="AP1462" s="2">
        <v>2</v>
      </c>
      <c r="AQ1462" s="2">
        <f t="shared" si="402"/>
        <v>4</v>
      </c>
      <c r="AR1462" s="2">
        <f t="shared" si="403"/>
        <v>1</v>
      </c>
      <c r="AS1462" s="2">
        <f t="shared" si="404"/>
        <v>2</v>
      </c>
      <c r="AV1462" s="6">
        <f t="shared" si="390"/>
        <v>0</v>
      </c>
      <c r="AW1462" s="2">
        <v>0</v>
      </c>
      <c r="AX1462" s="2">
        <v>0</v>
      </c>
      <c r="AY1462" s="2">
        <v>0</v>
      </c>
      <c r="AZ1462" s="2">
        <v>0</v>
      </c>
      <c r="BA1462" s="2">
        <v>0</v>
      </c>
      <c r="BB1462" s="2">
        <f t="shared" si="391"/>
        <v>0</v>
      </c>
      <c r="BC1462" s="2">
        <f t="shared" si="392"/>
        <v>0</v>
      </c>
      <c r="BD1462" s="2">
        <f t="shared" si="393"/>
        <v>0</v>
      </c>
      <c r="BF1462" s="5"/>
    </row>
    <row r="1463" spans="7:58" x14ac:dyDescent="0.35">
      <c r="G1463" s="79" t="s">
        <v>3</v>
      </c>
      <c r="H1463" s="82" t="s">
        <v>112</v>
      </c>
      <c r="I1463" s="79" t="s">
        <v>8</v>
      </c>
      <c r="J1463" s="79" t="s">
        <v>140</v>
      </c>
      <c r="K1463" s="79" t="s">
        <v>35</v>
      </c>
      <c r="L1463" s="79" t="s">
        <v>35</v>
      </c>
      <c r="M1463" s="2" t="s">
        <v>76</v>
      </c>
      <c r="N1463" s="2">
        <v>22</v>
      </c>
      <c r="O1463" s="6">
        <f t="shared" si="394"/>
        <v>13</v>
      </c>
      <c r="P1463" s="2">
        <v>6</v>
      </c>
      <c r="Q1463" s="2">
        <v>4</v>
      </c>
      <c r="R1463" s="2">
        <v>2</v>
      </c>
      <c r="S1463" s="2">
        <v>0</v>
      </c>
      <c r="T1463" s="2">
        <v>1</v>
      </c>
      <c r="U1463" s="2">
        <f t="shared" si="396"/>
        <v>10</v>
      </c>
      <c r="V1463" s="2">
        <f t="shared" si="397"/>
        <v>2</v>
      </c>
      <c r="W1463" s="2">
        <f t="shared" si="398"/>
        <v>1</v>
      </c>
      <c r="Y1463" s="5"/>
      <c r="Z1463" s="6">
        <f t="shared" si="395"/>
        <v>12</v>
      </c>
      <c r="AA1463" s="2">
        <v>3</v>
      </c>
      <c r="AB1463" s="2">
        <v>2</v>
      </c>
      <c r="AC1463" s="2">
        <v>3</v>
      </c>
      <c r="AD1463" s="2">
        <v>1</v>
      </c>
      <c r="AE1463" s="2">
        <v>3</v>
      </c>
      <c r="AF1463" s="2">
        <f t="shared" si="399"/>
        <v>5</v>
      </c>
      <c r="AG1463" s="2">
        <f t="shared" si="400"/>
        <v>3</v>
      </c>
      <c r="AH1463" s="2">
        <f t="shared" si="401"/>
        <v>4</v>
      </c>
      <c r="AJ1463" s="5"/>
      <c r="AK1463" s="2">
        <f t="shared" si="385"/>
        <v>7</v>
      </c>
      <c r="AL1463" s="2">
        <v>4</v>
      </c>
      <c r="AM1463" s="2">
        <v>2</v>
      </c>
      <c r="AN1463" s="2">
        <v>0</v>
      </c>
      <c r="AO1463" s="2">
        <v>1</v>
      </c>
      <c r="AP1463" s="2">
        <v>0</v>
      </c>
      <c r="AQ1463" s="2">
        <f t="shared" si="402"/>
        <v>6</v>
      </c>
      <c r="AR1463" s="2">
        <f t="shared" si="403"/>
        <v>0</v>
      </c>
      <c r="AS1463" s="2">
        <f t="shared" si="404"/>
        <v>1</v>
      </c>
      <c r="AV1463" s="6">
        <f t="shared" si="390"/>
        <v>0</v>
      </c>
      <c r="AW1463" s="2">
        <v>0</v>
      </c>
      <c r="AX1463" s="2">
        <v>0</v>
      </c>
      <c r="AY1463" s="2">
        <v>0</v>
      </c>
      <c r="AZ1463" s="2">
        <v>0</v>
      </c>
      <c r="BA1463" s="2">
        <v>0</v>
      </c>
      <c r="BB1463" s="2">
        <f t="shared" si="391"/>
        <v>0</v>
      </c>
      <c r="BC1463" s="2">
        <f t="shared" si="392"/>
        <v>0</v>
      </c>
      <c r="BD1463" s="2">
        <f t="shared" si="393"/>
        <v>0</v>
      </c>
      <c r="BF1463" s="5"/>
    </row>
    <row r="1464" spans="7:58" x14ac:dyDescent="0.35">
      <c r="G1464" s="79" t="s">
        <v>3</v>
      </c>
      <c r="H1464" s="82" t="s">
        <v>112</v>
      </c>
      <c r="I1464" s="79" t="s">
        <v>8</v>
      </c>
      <c r="J1464" s="79" t="s">
        <v>140</v>
      </c>
      <c r="K1464" s="79" t="s">
        <v>35</v>
      </c>
      <c r="L1464" s="79" t="s">
        <v>35</v>
      </c>
      <c r="M1464" s="2" t="s">
        <v>76</v>
      </c>
      <c r="N1464" s="2">
        <v>23</v>
      </c>
      <c r="O1464" s="6">
        <f t="shared" si="394"/>
        <v>13</v>
      </c>
      <c r="P1464" s="2">
        <v>5</v>
      </c>
      <c r="Q1464" s="2">
        <v>4</v>
      </c>
      <c r="R1464" s="2">
        <v>2</v>
      </c>
      <c r="S1464" s="2">
        <v>1</v>
      </c>
      <c r="T1464" s="2">
        <v>1</v>
      </c>
      <c r="U1464" s="2">
        <f t="shared" si="396"/>
        <v>9</v>
      </c>
      <c r="V1464" s="2">
        <f t="shared" si="397"/>
        <v>2</v>
      </c>
      <c r="W1464" s="2">
        <f t="shared" si="398"/>
        <v>2</v>
      </c>
      <c r="Y1464" s="5"/>
      <c r="Z1464" s="6">
        <f t="shared" si="395"/>
        <v>12</v>
      </c>
      <c r="AA1464" s="2">
        <v>4</v>
      </c>
      <c r="AB1464" s="2">
        <v>0</v>
      </c>
      <c r="AC1464" s="2">
        <v>1</v>
      </c>
      <c r="AD1464" s="2">
        <v>2</v>
      </c>
      <c r="AE1464" s="2">
        <v>5</v>
      </c>
      <c r="AF1464" s="2">
        <f t="shared" si="399"/>
        <v>4</v>
      </c>
      <c r="AG1464" s="2">
        <f t="shared" si="400"/>
        <v>1</v>
      </c>
      <c r="AH1464" s="2">
        <f t="shared" si="401"/>
        <v>7</v>
      </c>
      <c r="AJ1464" s="5"/>
      <c r="AK1464" s="2">
        <f t="shared" si="385"/>
        <v>7</v>
      </c>
      <c r="AL1464" s="2">
        <v>2</v>
      </c>
      <c r="AM1464" s="2">
        <v>3</v>
      </c>
      <c r="AN1464" s="2">
        <v>0</v>
      </c>
      <c r="AO1464" s="2">
        <v>1</v>
      </c>
      <c r="AP1464" s="2">
        <v>1</v>
      </c>
      <c r="AQ1464" s="2">
        <f t="shared" si="402"/>
        <v>5</v>
      </c>
      <c r="AR1464" s="2">
        <f t="shared" si="403"/>
        <v>0</v>
      </c>
      <c r="AS1464" s="2">
        <f t="shared" si="404"/>
        <v>2</v>
      </c>
      <c r="AV1464" s="6">
        <f t="shared" si="390"/>
        <v>0</v>
      </c>
      <c r="AW1464" s="2">
        <v>0</v>
      </c>
      <c r="AX1464" s="2">
        <v>0</v>
      </c>
      <c r="AY1464" s="2">
        <v>0</v>
      </c>
      <c r="AZ1464" s="2">
        <v>0</v>
      </c>
      <c r="BA1464" s="2">
        <v>0</v>
      </c>
      <c r="BB1464" s="2">
        <f t="shared" si="391"/>
        <v>0</v>
      </c>
      <c r="BC1464" s="2">
        <f t="shared" si="392"/>
        <v>0</v>
      </c>
      <c r="BD1464" s="2">
        <f t="shared" si="393"/>
        <v>0</v>
      </c>
      <c r="BF1464" s="5"/>
    </row>
    <row r="1465" spans="7:58" x14ac:dyDescent="0.35">
      <c r="G1465" s="79" t="s">
        <v>3</v>
      </c>
      <c r="H1465" s="82" t="s">
        <v>112</v>
      </c>
      <c r="I1465" s="79" t="s">
        <v>8</v>
      </c>
      <c r="J1465" s="79" t="s">
        <v>140</v>
      </c>
      <c r="K1465" s="79" t="s">
        <v>35</v>
      </c>
      <c r="L1465" s="79" t="s">
        <v>35</v>
      </c>
      <c r="M1465" s="2" t="s">
        <v>76</v>
      </c>
      <c r="N1465" s="2">
        <v>24</v>
      </c>
      <c r="O1465" s="6">
        <f t="shared" si="394"/>
        <v>13</v>
      </c>
      <c r="P1465" s="2">
        <v>4</v>
      </c>
      <c r="Q1465" s="2">
        <v>6</v>
      </c>
      <c r="R1465" s="2">
        <v>2</v>
      </c>
      <c r="S1465" s="2">
        <v>0</v>
      </c>
      <c r="T1465" s="2">
        <v>1</v>
      </c>
      <c r="U1465" s="2">
        <f t="shared" si="396"/>
        <v>10</v>
      </c>
      <c r="V1465" s="2">
        <f t="shared" si="397"/>
        <v>2</v>
      </c>
      <c r="W1465" s="2">
        <f t="shared" si="398"/>
        <v>1</v>
      </c>
      <c r="Y1465" s="5"/>
      <c r="Z1465" s="6">
        <f t="shared" si="395"/>
        <v>12</v>
      </c>
      <c r="AA1465" s="2">
        <v>3</v>
      </c>
      <c r="AB1465" s="2">
        <v>1</v>
      </c>
      <c r="AC1465" s="2">
        <v>3</v>
      </c>
      <c r="AD1465" s="2">
        <v>3</v>
      </c>
      <c r="AE1465" s="2">
        <v>2</v>
      </c>
      <c r="AF1465" s="2">
        <f t="shared" si="399"/>
        <v>4</v>
      </c>
      <c r="AG1465" s="2">
        <f t="shared" si="400"/>
        <v>3</v>
      </c>
      <c r="AH1465" s="2">
        <f t="shared" si="401"/>
        <v>5</v>
      </c>
      <c r="AJ1465" s="5"/>
      <c r="AK1465" s="2">
        <f t="shared" si="385"/>
        <v>7</v>
      </c>
      <c r="AL1465" s="2">
        <v>2</v>
      </c>
      <c r="AM1465" s="2">
        <v>2</v>
      </c>
      <c r="AN1465" s="2">
        <v>1</v>
      </c>
      <c r="AO1465" s="2">
        <v>1</v>
      </c>
      <c r="AP1465" s="2">
        <v>1</v>
      </c>
      <c r="AQ1465" s="2">
        <f t="shared" si="402"/>
        <v>4</v>
      </c>
      <c r="AR1465" s="2">
        <f t="shared" si="403"/>
        <v>1</v>
      </c>
      <c r="AS1465" s="2">
        <f t="shared" si="404"/>
        <v>2</v>
      </c>
      <c r="AV1465" s="6">
        <f t="shared" si="390"/>
        <v>0</v>
      </c>
      <c r="AW1465" s="2">
        <v>0</v>
      </c>
      <c r="AX1465" s="2">
        <v>0</v>
      </c>
      <c r="AY1465" s="2">
        <v>0</v>
      </c>
      <c r="AZ1465" s="2">
        <v>0</v>
      </c>
      <c r="BA1465" s="2">
        <v>0</v>
      </c>
      <c r="BB1465" s="2">
        <f t="shared" si="391"/>
        <v>0</v>
      </c>
      <c r="BC1465" s="2">
        <f t="shared" si="392"/>
        <v>0</v>
      </c>
      <c r="BD1465" s="2">
        <f t="shared" si="393"/>
        <v>0</v>
      </c>
      <c r="BF1465" s="5"/>
    </row>
    <row r="1466" spans="7:58" x14ac:dyDescent="0.35">
      <c r="G1466" s="79" t="s">
        <v>3</v>
      </c>
      <c r="H1466" s="82" t="s">
        <v>112</v>
      </c>
      <c r="I1466" s="79" t="s">
        <v>8</v>
      </c>
      <c r="J1466" s="79" t="s">
        <v>140</v>
      </c>
      <c r="K1466" s="79" t="s">
        <v>35</v>
      </c>
      <c r="L1466" s="79" t="s">
        <v>35</v>
      </c>
      <c r="M1466" s="2" t="s">
        <v>76</v>
      </c>
      <c r="N1466" s="2">
        <v>25</v>
      </c>
      <c r="O1466" s="6">
        <f t="shared" si="394"/>
        <v>13</v>
      </c>
      <c r="P1466" s="2">
        <v>5</v>
      </c>
      <c r="Q1466" s="2">
        <v>3</v>
      </c>
      <c r="R1466" s="2">
        <v>4</v>
      </c>
      <c r="S1466" s="2">
        <v>0</v>
      </c>
      <c r="T1466" s="2">
        <v>1</v>
      </c>
      <c r="U1466" s="2">
        <f t="shared" si="396"/>
        <v>8</v>
      </c>
      <c r="V1466" s="2">
        <f t="shared" si="397"/>
        <v>4</v>
      </c>
      <c r="W1466" s="2">
        <f t="shared" si="398"/>
        <v>1</v>
      </c>
      <c r="Y1466" s="5"/>
      <c r="Z1466" s="6">
        <f t="shared" si="395"/>
        <v>12</v>
      </c>
      <c r="AA1466" s="2">
        <v>2</v>
      </c>
      <c r="AB1466" s="2">
        <v>3</v>
      </c>
      <c r="AC1466" s="2">
        <v>2</v>
      </c>
      <c r="AD1466" s="2">
        <v>1</v>
      </c>
      <c r="AE1466" s="2">
        <v>4</v>
      </c>
      <c r="AF1466" s="2">
        <f t="shared" si="399"/>
        <v>5</v>
      </c>
      <c r="AG1466" s="2">
        <f t="shared" si="400"/>
        <v>2</v>
      </c>
      <c r="AH1466" s="2">
        <f t="shared" si="401"/>
        <v>5</v>
      </c>
      <c r="AJ1466" s="5"/>
      <c r="AK1466" s="2">
        <f t="shared" si="385"/>
        <v>7</v>
      </c>
      <c r="AL1466" s="2">
        <v>2</v>
      </c>
      <c r="AM1466" s="2">
        <v>3</v>
      </c>
      <c r="AN1466" s="2">
        <v>0</v>
      </c>
      <c r="AO1466" s="2">
        <v>1</v>
      </c>
      <c r="AP1466" s="2">
        <v>1</v>
      </c>
      <c r="AQ1466" s="2">
        <f t="shared" si="402"/>
        <v>5</v>
      </c>
      <c r="AR1466" s="2">
        <f t="shared" si="403"/>
        <v>0</v>
      </c>
      <c r="AS1466" s="2">
        <f t="shared" si="404"/>
        <v>2</v>
      </c>
      <c r="AV1466" s="6">
        <f t="shared" si="390"/>
        <v>0</v>
      </c>
      <c r="AW1466" s="2">
        <v>0</v>
      </c>
      <c r="AX1466" s="2">
        <v>0</v>
      </c>
      <c r="AY1466" s="2">
        <v>0</v>
      </c>
      <c r="AZ1466" s="2">
        <v>0</v>
      </c>
      <c r="BA1466" s="2">
        <v>0</v>
      </c>
      <c r="BB1466" s="2">
        <f t="shared" si="391"/>
        <v>0</v>
      </c>
      <c r="BC1466" s="2">
        <f t="shared" si="392"/>
        <v>0</v>
      </c>
      <c r="BD1466" s="2">
        <f t="shared" si="393"/>
        <v>0</v>
      </c>
      <c r="BF1466" s="5"/>
    </row>
    <row r="1467" spans="7:58" x14ac:dyDescent="0.35">
      <c r="G1467" s="79" t="s">
        <v>3</v>
      </c>
      <c r="H1467" s="82" t="s">
        <v>112</v>
      </c>
      <c r="I1467" s="79" t="s">
        <v>8</v>
      </c>
      <c r="J1467" s="79" t="s">
        <v>140</v>
      </c>
      <c r="K1467" s="79" t="s">
        <v>35</v>
      </c>
      <c r="L1467" s="79" t="s">
        <v>35</v>
      </c>
      <c r="M1467" s="2" t="s">
        <v>76</v>
      </c>
      <c r="N1467" s="2">
        <v>26</v>
      </c>
      <c r="O1467" s="6">
        <f t="shared" si="394"/>
        <v>13</v>
      </c>
      <c r="P1467" s="2">
        <v>5</v>
      </c>
      <c r="Q1467" s="2">
        <v>3</v>
      </c>
      <c r="R1467" s="2">
        <v>3</v>
      </c>
      <c r="S1467" s="2">
        <v>1</v>
      </c>
      <c r="T1467" s="2">
        <v>1</v>
      </c>
      <c r="U1467" s="2">
        <f t="shared" si="396"/>
        <v>8</v>
      </c>
      <c r="V1467" s="2">
        <f t="shared" si="397"/>
        <v>3</v>
      </c>
      <c r="W1467" s="2">
        <f t="shared" si="398"/>
        <v>2</v>
      </c>
      <c r="Y1467" s="5"/>
      <c r="Z1467" s="6">
        <f t="shared" si="395"/>
        <v>12</v>
      </c>
      <c r="AA1467" s="2">
        <v>3</v>
      </c>
      <c r="AB1467" s="2">
        <v>1</v>
      </c>
      <c r="AC1467" s="2">
        <v>2</v>
      </c>
      <c r="AD1467" s="2">
        <v>2</v>
      </c>
      <c r="AE1467" s="2">
        <v>4</v>
      </c>
      <c r="AF1467" s="2">
        <f t="shared" si="399"/>
        <v>4</v>
      </c>
      <c r="AG1467" s="2">
        <f t="shared" si="400"/>
        <v>2</v>
      </c>
      <c r="AH1467" s="2">
        <f t="shared" si="401"/>
        <v>6</v>
      </c>
      <c r="AJ1467" s="5"/>
      <c r="AK1467" s="2">
        <f t="shared" si="385"/>
        <v>7</v>
      </c>
      <c r="AL1467" s="2">
        <v>2</v>
      </c>
      <c r="AM1467" s="2">
        <v>3</v>
      </c>
      <c r="AN1467" s="2">
        <v>0</v>
      </c>
      <c r="AO1467" s="2">
        <v>0</v>
      </c>
      <c r="AP1467" s="2">
        <v>2</v>
      </c>
      <c r="AQ1467" s="2">
        <f t="shared" si="402"/>
        <v>5</v>
      </c>
      <c r="AR1467" s="2">
        <f t="shared" si="403"/>
        <v>0</v>
      </c>
      <c r="AS1467" s="2">
        <f t="shared" si="404"/>
        <v>2</v>
      </c>
      <c r="AV1467" s="6">
        <f t="shared" si="390"/>
        <v>0</v>
      </c>
      <c r="AW1467" s="2">
        <v>0</v>
      </c>
      <c r="AX1467" s="2">
        <v>0</v>
      </c>
      <c r="AY1467" s="2">
        <v>0</v>
      </c>
      <c r="AZ1467" s="2">
        <v>0</v>
      </c>
      <c r="BA1467" s="2">
        <v>0</v>
      </c>
      <c r="BB1467" s="2">
        <f t="shared" si="391"/>
        <v>0</v>
      </c>
      <c r="BC1467" s="2">
        <f t="shared" si="392"/>
        <v>0</v>
      </c>
      <c r="BD1467" s="2">
        <f t="shared" si="393"/>
        <v>0</v>
      </c>
      <c r="BF1467" s="5"/>
    </row>
    <row r="1468" spans="7:58" x14ac:dyDescent="0.35">
      <c r="G1468" s="79" t="s">
        <v>3</v>
      </c>
      <c r="H1468" s="82" t="s">
        <v>112</v>
      </c>
      <c r="I1468" s="79" t="s">
        <v>8</v>
      </c>
      <c r="J1468" s="79" t="s">
        <v>140</v>
      </c>
      <c r="K1468" s="79" t="s">
        <v>35</v>
      </c>
      <c r="L1468" s="79" t="s">
        <v>35</v>
      </c>
      <c r="M1468" s="2" t="s">
        <v>76</v>
      </c>
      <c r="N1468" s="2">
        <v>27</v>
      </c>
      <c r="O1468" s="6">
        <f t="shared" si="394"/>
        <v>13</v>
      </c>
      <c r="P1468" s="2">
        <v>3</v>
      </c>
      <c r="Q1468" s="2">
        <v>5</v>
      </c>
      <c r="R1468" s="2">
        <v>3</v>
      </c>
      <c r="S1468" s="2">
        <v>1</v>
      </c>
      <c r="T1468" s="2">
        <v>1</v>
      </c>
      <c r="U1468" s="2">
        <f t="shared" si="396"/>
        <v>8</v>
      </c>
      <c r="V1468" s="2">
        <f t="shared" si="397"/>
        <v>3</v>
      </c>
      <c r="W1468" s="2">
        <f t="shared" si="398"/>
        <v>2</v>
      </c>
      <c r="Y1468" s="5"/>
      <c r="Z1468" s="6">
        <f t="shared" si="395"/>
        <v>12</v>
      </c>
      <c r="AA1468" s="2">
        <v>3</v>
      </c>
      <c r="AB1468" s="2">
        <v>0</v>
      </c>
      <c r="AC1468" s="2">
        <v>4</v>
      </c>
      <c r="AD1468" s="2">
        <v>2</v>
      </c>
      <c r="AE1468" s="2">
        <v>3</v>
      </c>
      <c r="AF1468" s="2">
        <f t="shared" si="399"/>
        <v>3</v>
      </c>
      <c r="AG1468" s="2">
        <f t="shared" si="400"/>
        <v>4</v>
      </c>
      <c r="AH1468" s="2">
        <f t="shared" si="401"/>
        <v>5</v>
      </c>
      <c r="AJ1468" s="5"/>
      <c r="AK1468" s="2">
        <f t="shared" si="385"/>
        <v>7</v>
      </c>
      <c r="AL1468" s="2">
        <v>1</v>
      </c>
      <c r="AM1468" s="2">
        <v>3</v>
      </c>
      <c r="AN1468" s="2">
        <v>1</v>
      </c>
      <c r="AO1468" s="2">
        <v>1</v>
      </c>
      <c r="AP1468" s="2">
        <v>1</v>
      </c>
      <c r="AQ1468" s="2">
        <f t="shared" si="402"/>
        <v>4</v>
      </c>
      <c r="AR1468" s="2">
        <f t="shared" si="403"/>
        <v>1</v>
      </c>
      <c r="AS1468" s="2">
        <f t="shared" si="404"/>
        <v>2</v>
      </c>
      <c r="AV1468" s="6">
        <f t="shared" si="390"/>
        <v>0</v>
      </c>
      <c r="AW1468" s="2">
        <v>0</v>
      </c>
      <c r="AX1468" s="2">
        <v>0</v>
      </c>
      <c r="AY1468" s="2">
        <v>0</v>
      </c>
      <c r="AZ1468" s="2">
        <v>0</v>
      </c>
      <c r="BA1468" s="2">
        <v>0</v>
      </c>
      <c r="BB1468" s="2">
        <f t="shared" si="391"/>
        <v>0</v>
      </c>
      <c r="BC1468" s="2">
        <f t="shared" si="392"/>
        <v>0</v>
      </c>
      <c r="BD1468" s="2">
        <f t="shared" si="393"/>
        <v>0</v>
      </c>
      <c r="BF1468" s="5"/>
    </row>
    <row r="1469" spans="7:58" x14ac:dyDescent="0.35">
      <c r="G1469" s="79" t="s">
        <v>3</v>
      </c>
      <c r="H1469" s="82" t="s">
        <v>112</v>
      </c>
      <c r="I1469" s="79" t="s">
        <v>8</v>
      </c>
      <c r="J1469" s="79" t="s">
        <v>140</v>
      </c>
      <c r="K1469" s="79" t="s">
        <v>35</v>
      </c>
      <c r="L1469" s="79" t="s">
        <v>35</v>
      </c>
      <c r="M1469" s="2" t="s">
        <v>76</v>
      </c>
      <c r="N1469" s="2">
        <v>28</v>
      </c>
      <c r="O1469" s="6">
        <f t="shared" si="394"/>
        <v>13</v>
      </c>
      <c r="P1469" s="2">
        <v>8</v>
      </c>
      <c r="Q1469" s="2">
        <v>1</v>
      </c>
      <c r="R1469" s="2">
        <v>3</v>
      </c>
      <c r="S1469" s="2">
        <v>0</v>
      </c>
      <c r="T1469" s="2">
        <v>1</v>
      </c>
      <c r="U1469" s="2">
        <f t="shared" si="396"/>
        <v>9</v>
      </c>
      <c r="V1469" s="2">
        <f t="shared" si="397"/>
        <v>3</v>
      </c>
      <c r="W1469" s="2">
        <f t="shared" si="398"/>
        <v>1</v>
      </c>
      <c r="Y1469" s="5"/>
      <c r="Z1469" s="6">
        <f t="shared" si="395"/>
        <v>12</v>
      </c>
      <c r="AA1469" s="2">
        <v>7</v>
      </c>
      <c r="AB1469" s="2">
        <v>2</v>
      </c>
      <c r="AC1469" s="2">
        <v>2</v>
      </c>
      <c r="AD1469" s="2">
        <v>0</v>
      </c>
      <c r="AE1469" s="2">
        <v>1</v>
      </c>
      <c r="AF1469" s="2">
        <f t="shared" si="399"/>
        <v>9</v>
      </c>
      <c r="AG1469" s="2">
        <f t="shared" si="400"/>
        <v>2</v>
      </c>
      <c r="AH1469" s="2">
        <f t="shared" si="401"/>
        <v>1</v>
      </c>
      <c r="AJ1469" s="5"/>
      <c r="AK1469" s="2">
        <f t="shared" si="385"/>
        <v>7</v>
      </c>
      <c r="AL1469" s="2">
        <v>4</v>
      </c>
      <c r="AM1469" s="2">
        <v>3</v>
      </c>
      <c r="AN1469" s="2">
        <v>0</v>
      </c>
      <c r="AO1469" s="2">
        <v>0</v>
      </c>
      <c r="AP1469" s="2">
        <v>0</v>
      </c>
      <c r="AQ1469" s="2">
        <f t="shared" si="402"/>
        <v>7</v>
      </c>
      <c r="AR1469" s="2">
        <f t="shared" si="403"/>
        <v>0</v>
      </c>
      <c r="AS1469" s="2">
        <f t="shared" si="404"/>
        <v>0</v>
      </c>
      <c r="AV1469" s="6">
        <f t="shared" si="390"/>
        <v>0</v>
      </c>
      <c r="AW1469" s="2">
        <v>0</v>
      </c>
      <c r="AX1469" s="2">
        <v>0</v>
      </c>
      <c r="AY1469" s="2">
        <v>0</v>
      </c>
      <c r="AZ1469" s="2">
        <v>0</v>
      </c>
      <c r="BA1469" s="2">
        <v>0</v>
      </c>
      <c r="BB1469" s="2">
        <f t="shared" si="391"/>
        <v>0</v>
      </c>
      <c r="BC1469" s="2">
        <f t="shared" si="392"/>
        <v>0</v>
      </c>
      <c r="BD1469" s="2">
        <f t="shared" si="393"/>
        <v>0</v>
      </c>
      <c r="BF1469" s="5"/>
    </row>
    <row r="1470" spans="7:58" x14ac:dyDescent="0.35">
      <c r="G1470" s="79" t="s">
        <v>3</v>
      </c>
      <c r="H1470" s="82" t="s">
        <v>112</v>
      </c>
      <c r="I1470" s="79" t="s">
        <v>8</v>
      </c>
      <c r="J1470" s="79" t="s">
        <v>140</v>
      </c>
      <c r="K1470" s="79" t="s">
        <v>35</v>
      </c>
      <c r="L1470" s="79" t="s">
        <v>35</v>
      </c>
      <c r="M1470" s="2" t="s">
        <v>76</v>
      </c>
      <c r="N1470" s="2">
        <v>29</v>
      </c>
      <c r="O1470" s="6">
        <f t="shared" si="394"/>
        <v>13</v>
      </c>
      <c r="P1470" s="2">
        <v>4</v>
      </c>
      <c r="Q1470" s="2">
        <v>4</v>
      </c>
      <c r="R1470" s="2">
        <v>2</v>
      </c>
      <c r="S1470" s="2">
        <v>1</v>
      </c>
      <c r="T1470" s="2">
        <v>2</v>
      </c>
      <c r="U1470" s="2">
        <f t="shared" si="396"/>
        <v>8</v>
      </c>
      <c r="V1470" s="2">
        <f t="shared" si="397"/>
        <v>2</v>
      </c>
      <c r="W1470" s="2">
        <f t="shared" si="398"/>
        <v>3</v>
      </c>
      <c r="Y1470" s="5"/>
      <c r="Z1470" s="6">
        <f t="shared" si="395"/>
        <v>12</v>
      </c>
      <c r="AA1470" s="2">
        <v>1</v>
      </c>
      <c r="AB1470" s="2">
        <v>1</v>
      </c>
      <c r="AC1470" s="2">
        <v>4</v>
      </c>
      <c r="AD1470" s="2">
        <v>2</v>
      </c>
      <c r="AE1470" s="2">
        <v>4</v>
      </c>
      <c r="AF1470" s="2">
        <f t="shared" si="399"/>
        <v>2</v>
      </c>
      <c r="AG1470" s="2">
        <f t="shared" si="400"/>
        <v>4</v>
      </c>
      <c r="AH1470" s="2">
        <f t="shared" si="401"/>
        <v>6</v>
      </c>
      <c r="AJ1470" s="5"/>
      <c r="AK1470" s="2">
        <f t="shared" si="385"/>
        <v>7</v>
      </c>
      <c r="AL1470" s="2">
        <v>2</v>
      </c>
      <c r="AM1470" s="2">
        <v>2</v>
      </c>
      <c r="AN1470" s="2">
        <v>1</v>
      </c>
      <c r="AO1470" s="2">
        <v>1</v>
      </c>
      <c r="AP1470" s="2">
        <v>1</v>
      </c>
      <c r="AQ1470" s="2">
        <f t="shared" si="402"/>
        <v>4</v>
      </c>
      <c r="AR1470" s="2">
        <f t="shared" si="403"/>
        <v>1</v>
      </c>
      <c r="AS1470" s="2">
        <f t="shared" si="404"/>
        <v>2</v>
      </c>
      <c r="AV1470" s="6">
        <f t="shared" si="390"/>
        <v>0</v>
      </c>
      <c r="AW1470" s="2">
        <v>0</v>
      </c>
      <c r="AX1470" s="2">
        <v>0</v>
      </c>
      <c r="AY1470" s="2">
        <v>0</v>
      </c>
      <c r="AZ1470" s="2">
        <v>0</v>
      </c>
      <c r="BA1470" s="2">
        <v>0</v>
      </c>
      <c r="BB1470" s="2">
        <f t="shared" si="391"/>
        <v>0</v>
      </c>
      <c r="BC1470" s="2">
        <f t="shared" si="392"/>
        <v>0</v>
      </c>
      <c r="BD1470" s="2">
        <f t="shared" si="393"/>
        <v>0</v>
      </c>
      <c r="BF1470" s="5"/>
    </row>
    <row r="1471" spans="7:58" x14ac:dyDescent="0.35">
      <c r="G1471" s="79" t="s">
        <v>3</v>
      </c>
      <c r="H1471" s="82" t="s">
        <v>112</v>
      </c>
      <c r="I1471" s="79" t="s">
        <v>8</v>
      </c>
      <c r="J1471" s="79" t="s">
        <v>140</v>
      </c>
      <c r="K1471" s="79" t="s">
        <v>35</v>
      </c>
      <c r="L1471" s="79" t="s">
        <v>35</v>
      </c>
      <c r="M1471" s="2" t="s">
        <v>76</v>
      </c>
      <c r="N1471" s="2">
        <v>30</v>
      </c>
      <c r="O1471" s="6">
        <f t="shared" si="394"/>
        <v>13</v>
      </c>
      <c r="P1471" s="2">
        <v>6</v>
      </c>
      <c r="Q1471" s="2">
        <v>3</v>
      </c>
      <c r="R1471" s="2">
        <v>3</v>
      </c>
      <c r="S1471" s="2">
        <v>0</v>
      </c>
      <c r="T1471" s="2">
        <v>1</v>
      </c>
      <c r="U1471" s="2">
        <f t="shared" si="396"/>
        <v>9</v>
      </c>
      <c r="V1471" s="2">
        <f t="shared" si="397"/>
        <v>3</v>
      </c>
      <c r="W1471" s="2">
        <f t="shared" si="398"/>
        <v>1</v>
      </c>
      <c r="Y1471" s="5"/>
      <c r="Z1471" s="6">
        <f t="shared" si="395"/>
        <v>12</v>
      </c>
      <c r="AA1471" s="2">
        <v>3</v>
      </c>
      <c r="AB1471" s="2">
        <v>0</v>
      </c>
      <c r="AC1471" s="2">
        <v>3</v>
      </c>
      <c r="AD1471" s="2">
        <v>3</v>
      </c>
      <c r="AE1471" s="2">
        <v>3</v>
      </c>
      <c r="AF1471" s="2">
        <f t="shared" si="399"/>
        <v>3</v>
      </c>
      <c r="AG1471" s="2">
        <f t="shared" si="400"/>
        <v>3</v>
      </c>
      <c r="AH1471" s="2">
        <f t="shared" si="401"/>
        <v>6</v>
      </c>
      <c r="AJ1471" s="5"/>
      <c r="AK1471" s="2">
        <f t="shared" si="385"/>
        <v>7</v>
      </c>
      <c r="AL1471" s="2">
        <v>2</v>
      </c>
      <c r="AM1471" s="2">
        <v>3</v>
      </c>
      <c r="AN1471" s="2">
        <v>0</v>
      </c>
      <c r="AO1471" s="2">
        <v>0</v>
      </c>
      <c r="AP1471" s="2">
        <v>2</v>
      </c>
      <c r="AQ1471" s="2">
        <f t="shared" si="402"/>
        <v>5</v>
      </c>
      <c r="AR1471" s="2">
        <f t="shared" si="403"/>
        <v>0</v>
      </c>
      <c r="AS1471" s="2">
        <f t="shared" si="404"/>
        <v>2</v>
      </c>
      <c r="AV1471" s="6">
        <f t="shared" si="390"/>
        <v>0</v>
      </c>
      <c r="AW1471" s="2">
        <v>0</v>
      </c>
      <c r="AX1471" s="2">
        <v>0</v>
      </c>
      <c r="AY1471" s="2">
        <v>0</v>
      </c>
      <c r="AZ1471" s="2">
        <v>0</v>
      </c>
      <c r="BA1471" s="2">
        <v>0</v>
      </c>
      <c r="BB1471" s="2">
        <f t="shared" si="391"/>
        <v>0</v>
      </c>
      <c r="BC1471" s="2">
        <f t="shared" si="392"/>
        <v>0</v>
      </c>
      <c r="BD1471" s="2">
        <f t="shared" si="393"/>
        <v>0</v>
      </c>
      <c r="BF1471" s="5"/>
    </row>
    <row r="1472" spans="7:58" x14ac:dyDescent="0.35">
      <c r="G1472" s="79" t="s">
        <v>3</v>
      </c>
      <c r="H1472" s="82" t="s">
        <v>112</v>
      </c>
      <c r="I1472" s="79" t="s">
        <v>8</v>
      </c>
      <c r="J1472" s="79" t="s">
        <v>140</v>
      </c>
      <c r="K1472" s="79" t="s">
        <v>157</v>
      </c>
      <c r="L1472" s="79" t="s">
        <v>157</v>
      </c>
      <c r="M1472" s="2" t="s">
        <v>3</v>
      </c>
      <c r="N1472" s="2">
        <v>1</v>
      </c>
      <c r="O1472" s="6"/>
      <c r="Y1472" s="5"/>
      <c r="Z1472" s="6"/>
      <c r="AJ1472" s="5"/>
      <c r="AV1472" s="6">
        <f t="shared" si="390"/>
        <v>4</v>
      </c>
      <c r="AW1472" s="2">
        <v>1</v>
      </c>
      <c r="AX1472" s="2">
        <v>0</v>
      </c>
      <c r="AY1472" s="2">
        <v>1</v>
      </c>
      <c r="AZ1472" s="2">
        <v>1</v>
      </c>
      <c r="BA1472" s="2">
        <v>1</v>
      </c>
      <c r="BB1472" s="2">
        <f t="shared" si="391"/>
        <v>1</v>
      </c>
      <c r="BC1472" s="2">
        <f t="shared" si="392"/>
        <v>1</v>
      </c>
      <c r="BD1472" s="2">
        <f t="shared" si="393"/>
        <v>2</v>
      </c>
      <c r="BE1472" s="2">
        <f>ROUND(SUM(AV1472:AV1501)/30,0)</f>
        <v>4</v>
      </c>
      <c r="BF1472" s="5">
        <v>48</v>
      </c>
    </row>
    <row r="1473" spans="7:58" x14ac:dyDescent="0.35">
      <c r="G1473" s="79" t="s">
        <v>3</v>
      </c>
      <c r="H1473" s="82" t="s">
        <v>112</v>
      </c>
      <c r="I1473" s="79" t="s">
        <v>8</v>
      </c>
      <c r="J1473" s="79" t="s">
        <v>140</v>
      </c>
      <c r="K1473" s="79" t="s">
        <v>157</v>
      </c>
      <c r="L1473" s="79" t="s">
        <v>157</v>
      </c>
      <c r="M1473" s="2" t="s">
        <v>3</v>
      </c>
      <c r="N1473" s="2">
        <v>2</v>
      </c>
      <c r="O1473" s="6"/>
      <c r="Y1473" s="5"/>
      <c r="Z1473" s="6"/>
      <c r="AJ1473" s="5"/>
      <c r="AV1473" s="6">
        <f t="shared" si="390"/>
        <v>4</v>
      </c>
      <c r="AW1473" s="2">
        <v>1</v>
      </c>
      <c r="AX1473" s="2">
        <v>0</v>
      </c>
      <c r="AY1473" s="2">
        <v>0</v>
      </c>
      <c r="AZ1473" s="2">
        <v>2</v>
      </c>
      <c r="BA1473" s="2">
        <v>1</v>
      </c>
      <c r="BB1473" s="2">
        <f t="shared" si="391"/>
        <v>1</v>
      </c>
      <c r="BC1473" s="2">
        <f t="shared" si="392"/>
        <v>0</v>
      </c>
      <c r="BD1473" s="2">
        <f t="shared" si="393"/>
        <v>3</v>
      </c>
      <c r="BF1473" s="5"/>
    </row>
    <row r="1474" spans="7:58" x14ac:dyDescent="0.35">
      <c r="G1474" s="79" t="s">
        <v>3</v>
      </c>
      <c r="H1474" s="82" t="s">
        <v>112</v>
      </c>
      <c r="I1474" s="79" t="s">
        <v>8</v>
      </c>
      <c r="J1474" s="79" t="s">
        <v>140</v>
      </c>
      <c r="K1474" s="79" t="s">
        <v>157</v>
      </c>
      <c r="L1474" s="79" t="s">
        <v>157</v>
      </c>
      <c r="M1474" s="2" t="s">
        <v>3</v>
      </c>
      <c r="N1474" s="2">
        <v>3</v>
      </c>
      <c r="O1474" s="6"/>
      <c r="Y1474" s="5"/>
      <c r="Z1474" s="6"/>
      <c r="AJ1474" s="5"/>
      <c r="AV1474" s="6">
        <f t="shared" si="390"/>
        <v>4</v>
      </c>
      <c r="AW1474" s="2">
        <v>1</v>
      </c>
      <c r="AX1474" s="2">
        <v>2</v>
      </c>
      <c r="AY1474" s="2">
        <v>0</v>
      </c>
      <c r="AZ1474" s="2">
        <v>0</v>
      </c>
      <c r="BA1474" s="2">
        <v>1</v>
      </c>
      <c r="BB1474" s="2">
        <f t="shared" si="391"/>
        <v>3</v>
      </c>
      <c r="BC1474" s="2">
        <f t="shared" si="392"/>
        <v>0</v>
      </c>
      <c r="BD1474" s="2">
        <f t="shared" si="393"/>
        <v>1</v>
      </c>
      <c r="BF1474" s="5"/>
    </row>
    <row r="1475" spans="7:58" x14ac:dyDescent="0.35">
      <c r="G1475" s="79" t="s">
        <v>3</v>
      </c>
      <c r="H1475" s="82" t="s">
        <v>112</v>
      </c>
      <c r="I1475" s="79" t="s">
        <v>8</v>
      </c>
      <c r="J1475" s="79" t="s">
        <v>140</v>
      </c>
      <c r="K1475" s="79" t="s">
        <v>157</v>
      </c>
      <c r="L1475" s="79" t="s">
        <v>157</v>
      </c>
      <c r="M1475" s="2" t="s">
        <v>3</v>
      </c>
      <c r="N1475" s="2">
        <v>4</v>
      </c>
      <c r="O1475" s="6"/>
      <c r="Y1475" s="5"/>
      <c r="Z1475" s="6"/>
      <c r="AJ1475" s="5"/>
      <c r="AV1475" s="6">
        <f t="shared" si="390"/>
        <v>4</v>
      </c>
      <c r="AW1475" s="2">
        <v>3</v>
      </c>
      <c r="AX1475" s="2">
        <v>0</v>
      </c>
      <c r="AY1475" s="2">
        <v>0</v>
      </c>
      <c r="AZ1475" s="2">
        <v>0</v>
      </c>
      <c r="BA1475" s="2">
        <v>1</v>
      </c>
      <c r="BB1475" s="2">
        <f t="shared" si="391"/>
        <v>3</v>
      </c>
      <c r="BC1475" s="2">
        <f t="shared" si="392"/>
        <v>0</v>
      </c>
      <c r="BD1475" s="2">
        <f t="shared" si="393"/>
        <v>1</v>
      </c>
      <c r="BF1475" s="5"/>
    </row>
    <row r="1476" spans="7:58" x14ac:dyDescent="0.35">
      <c r="G1476" s="79" t="s">
        <v>3</v>
      </c>
      <c r="H1476" s="82" t="s">
        <v>112</v>
      </c>
      <c r="I1476" s="79" t="s">
        <v>8</v>
      </c>
      <c r="J1476" s="79" t="s">
        <v>140</v>
      </c>
      <c r="K1476" s="79" t="s">
        <v>157</v>
      </c>
      <c r="L1476" s="79" t="s">
        <v>157</v>
      </c>
      <c r="M1476" s="2" t="s">
        <v>3</v>
      </c>
      <c r="N1476" s="2">
        <v>5</v>
      </c>
      <c r="O1476" s="6"/>
      <c r="Y1476" s="5"/>
      <c r="Z1476" s="6"/>
      <c r="AJ1476" s="5"/>
      <c r="AV1476" s="6">
        <f t="shared" si="390"/>
        <v>4</v>
      </c>
      <c r="AW1476" s="2">
        <v>1</v>
      </c>
      <c r="AX1476" s="2">
        <v>0</v>
      </c>
      <c r="AY1476" s="2">
        <v>2</v>
      </c>
      <c r="AZ1476" s="2">
        <v>0</v>
      </c>
      <c r="BA1476" s="2">
        <v>1</v>
      </c>
      <c r="BB1476" s="2">
        <f t="shared" si="391"/>
        <v>1</v>
      </c>
      <c r="BC1476" s="2">
        <f t="shared" si="392"/>
        <v>2</v>
      </c>
      <c r="BD1476" s="2">
        <f t="shared" si="393"/>
        <v>1</v>
      </c>
      <c r="BF1476" s="5"/>
    </row>
    <row r="1477" spans="7:58" x14ac:dyDescent="0.35">
      <c r="G1477" s="79" t="s">
        <v>3</v>
      </c>
      <c r="H1477" s="82" t="s">
        <v>112</v>
      </c>
      <c r="I1477" s="79" t="s">
        <v>8</v>
      </c>
      <c r="J1477" s="79" t="s">
        <v>140</v>
      </c>
      <c r="K1477" s="79" t="s">
        <v>157</v>
      </c>
      <c r="L1477" s="79" t="s">
        <v>157</v>
      </c>
      <c r="M1477" s="2" t="s">
        <v>3</v>
      </c>
      <c r="N1477" s="2">
        <v>6</v>
      </c>
      <c r="O1477" s="6"/>
      <c r="Y1477" s="5"/>
      <c r="Z1477" s="6"/>
      <c r="AJ1477" s="5"/>
      <c r="AV1477" s="6">
        <f t="shared" si="390"/>
        <v>4</v>
      </c>
      <c r="AW1477" s="2">
        <v>1</v>
      </c>
      <c r="AX1477" s="2">
        <v>0</v>
      </c>
      <c r="AY1477" s="2">
        <v>1</v>
      </c>
      <c r="AZ1477" s="2">
        <v>1</v>
      </c>
      <c r="BA1477" s="2">
        <v>1</v>
      </c>
      <c r="BB1477" s="2">
        <f t="shared" si="391"/>
        <v>1</v>
      </c>
      <c r="BC1477" s="2">
        <f t="shared" si="392"/>
        <v>1</v>
      </c>
      <c r="BD1477" s="2">
        <f t="shared" si="393"/>
        <v>2</v>
      </c>
      <c r="BF1477" s="5"/>
    </row>
    <row r="1478" spans="7:58" x14ac:dyDescent="0.35">
      <c r="G1478" s="79" t="s">
        <v>3</v>
      </c>
      <c r="H1478" s="82" t="s">
        <v>112</v>
      </c>
      <c r="I1478" s="79" t="s">
        <v>8</v>
      </c>
      <c r="J1478" s="79" t="s">
        <v>140</v>
      </c>
      <c r="K1478" s="79" t="s">
        <v>157</v>
      </c>
      <c r="L1478" s="79" t="s">
        <v>157</v>
      </c>
      <c r="M1478" s="2" t="s">
        <v>3</v>
      </c>
      <c r="N1478" s="2">
        <v>7</v>
      </c>
      <c r="O1478" s="6"/>
      <c r="Y1478" s="5"/>
      <c r="Z1478" s="6"/>
      <c r="AJ1478" s="5"/>
      <c r="AV1478" s="6">
        <f t="shared" si="390"/>
        <v>4</v>
      </c>
      <c r="AW1478" s="2">
        <v>3</v>
      </c>
      <c r="AX1478" s="2">
        <v>0</v>
      </c>
      <c r="AY1478" s="2">
        <v>0</v>
      </c>
      <c r="AZ1478" s="2">
        <v>0</v>
      </c>
      <c r="BA1478" s="2">
        <v>1</v>
      </c>
      <c r="BB1478" s="2">
        <f t="shared" si="391"/>
        <v>3</v>
      </c>
      <c r="BC1478" s="2">
        <f t="shared" si="392"/>
        <v>0</v>
      </c>
      <c r="BD1478" s="2">
        <f t="shared" si="393"/>
        <v>1</v>
      </c>
      <c r="BF1478" s="5"/>
    </row>
    <row r="1479" spans="7:58" x14ac:dyDescent="0.35">
      <c r="G1479" s="79" t="s">
        <v>3</v>
      </c>
      <c r="H1479" s="82" t="s">
        <v>112</v>
      </c>
      <c r="I1479" s="79" t="s">
        <v>8</v>
      </c>
      <c r="J1479" s="79" t="s">
        <v>140</v>
      </c>
      <c r="K1479" s="79" t="s">
        <v>157</v>
      </c>
      <c r="L1479" s="79" t="s">
        <v>157</v>
      </c>
      <c r="M1479" s="2" t="s">
        <v>3</v>
      </c>
      <c r="N1479" s="2">
        <v>8</v>
      </c>
      <c r="O1479" s="6"/>
      <c r="Y1479" s="5"/>
      <c r="Z1479" s="6"/>
      <c r="AJ1479" s="5"/>
      <c r="AV1479" s="6">
        <f t="shared" si="390"/>
        <v>4</v>
      </c>
      <c r="AW1479" s="2">
        <v>1</v>
      </c>
      <c r="AX1479" s="2">
        <v>0</v>
      </c>
      <c r="AY1479" s="2">
        <v>0</v>
      </c>
      <c r="AZ1479" s="2">
        <v>1</v>
      </c>
      <c r="BA1479" s="2">
        <v>2</v>
      </c>
      <c r="BB1479" s="2">
        <f t="shared" si="391"/>
        <v>1</v>
      </c>
      <c r="BC1479" s="2">
        <f t="shared" si="392"/>
        <v>0</v>
      </c>
      <c r="BD1479" s="2">
        <f t="shared" si="393"/>
        <v>3</v>
      </c>
      <c r="BF1479" s="5"/>
    </row>
    <row r="1480" spans="7:58" x14ac:dyDescent="0.35">
      <c r="G1480" s="79" t="s">
        <v>3</v>
      </c>
      <c r="H1480" s="82" t="s">
        <v>112</v>
      </c>
      <c r="I1480" s="79" t="s">
        <v>8</v>
      </c>
      <c r="J1480" s="79" t="s">
        <v>140</v>
      </c>
      <c r="K1480" s="79" t="s">
        <v>157</v>
      </c>
      <c r="L1480" s="79" t="s">
        <v>157</v>
      </c>
      <c r="M1480" s="2" t="s">
        <v>3</v>
      </c>
      <c r="N1480" s="2">
        <v>9</v>
      </c>
      <c r="O1480" s="6"/>
      <c r="Y1480" s="5"/>
      <c r="Z1480" s="6"/>
      <c r="AJ1480" s="5"/>
      <c r="AV1480" s="6">
        <f t="shared" si="390"/>
        <v>4</v>
      </c>
      <c r="AW1480" s="2">
        <v>1</v>
      </c>
      <c r="AX1480" s="2">
        <v>0</v>
      </c>
      <c r="AY1480" s="2">
        <v>0</v>
      </c>
      <c r="AZ1480" s="2">
        <v>2</v>
      </c>
      <c r="BA1480" s="2">
        <v>1</v>
      </c>
      <c r="BB1480" s="2">
        <f t="shared" si="391"/>
        <v>1</v>
      </c>
      <c r="BC1480" s="2">
        <f t="shared" si="392"/>
        <v>0</v>
      </c>
      <c r="BD1480" s="2">
        <f t="shared" si="393"/>
        <v>3</v>
      </c>
      <c r="BF1480" s="5"/>
    </row>
    <row r="1481" spans="7:58" x14ac:dyDescent="0.35">
      <c r="G1481" s="79" t="s">
        <v>3</v>
      </c>
      <c r="H1481" s="82" t="s">
        <v>112</v>
      </c>
      <c r="I1481" s="79" t="s">
        <v>8</v>
      </c>
      <c r="J1481" s="79" t="s">
        <v>140</v>
      </c>
      <c r="K1481" s="79" t="s">
        <v>157</v>
      </c>
      <c r="L1481" s="79" t="s">
        <v>157</v>
      </c>
      <c r="M1481" s="2" t="s">
        <v>67</v>
      </c>
      <c r="N1481" s="2">
        <v>10</v>
      </c>
      <c r="O1481" s="6"/>
      <c r="Y1481" s="5"/>
      <c r="Z1481" s="6"/>
      <c r="AJ1481" s="5"/>
      <c r="AV1481" s="6">
        <f t="shared" si="390"/>
        <v>4</v>
      </c>
      <c r="AW1481" s="2">
        <v>1</v>
      </c>
      <c r="AX1481" s="2">
        <v>2</v>
      </c>
      <c r="AY1481" s="2">
        <v>1</v>
      </c>
      <c r="AZ1481" s="2">
        <v>0</v>
      </c>
      <c r="BA1481" s="2">
        <v>0</v>
      </c>
      <c r="BB1481" s="2">
        <f t="shared" si="391"/>
        <v>3</v>
      </c>
      <c r="BC1481" s="2">
        <f t="shared" si="392"/>
        <v>1</v>
      </c>
      <c r="BD1481" s="2">
        <f t="shared" si="393"/>
        <v>0</v>
      </c>
      <c r="BF1481" s="5"/>
    </row>
    <row r="1482" spans="7:58" x14ac:dyDescent="0.35">
      <c r="G1482" s="79" t="s">
        <v>3</v>
      </c>
      <c r="H1482" s="82" t="s">
        <v>112</v>
      </c>
      <c r="I1482" s="79" t="s">
        <v>8</v>
      </c>
      <c r="J1482" s="79" t="s">
        <v>140</v>
      </c>
      <c r="K1482" s="79" t="s">
        <v>157</v>
      </c>
      <c r="L1482" s="79" t="s">
        <v>157</v>
      </c>
      <c r="M1482" s="2" t="s">
        <v>67</v>
      </c>
      <c r="N1482" s="2">
        <v>11</v>
      </c>
      <c r="O1482" s="6"/>
      <c r="Y1482" s="5"/>
      <c r="Z1482" s="6"/>
      <c r="AJ1482" s="5"/>
      <c r="AV1482" s="6">
        <f t="shared" si="390"/>
        <v>4</v>
      </c>
      <c r="AW1482" s="2">
        <v>1</v>
      </c>
      <c r="AX1482" s="2">
        <v>1</v>
      </c>
      <c r="AY1482" s="2">
        <v>0</v>
      </c>
      <c r="AZ1482" s="2">
        <v>2</v>
      </c>
      <c r="BA1482" s="2">
        <v>0</v>
      </c>
      <c r="BB1482" s="2">
        <f t="shared" si="391"/>
        <v>2</v>
      </c>
      <c r="BC1482" s="2">
        <f t="shared" si="392"/>
        <v>0</v>
      </c>
      <c r="BD1482" s="2">
        <f t="shared" si="393"/>
        <v>2</v>
      </c>
      <c r="BF1482" s="5"/>
    </row>
    <row r="1483" spans="7:58" x14ac:dyDescent="0.35">
      <c r="G1483" s="79" t="s">
        <v>3</v>
      </c>
      <c r="H1483" s="82" t="s">
        <v>112</v>
      </c>
      <c r="I1483" s="79" t="s">
        <v>8</v>
      </c>
      <c r="J1483" s="79" t="s">
        <v>140</v>
      </c>
      <c r="K1483" s="79" t="s">
        <v>157</v>
      </c>
      <c r="L1483" s="79" t="s">
        <v>157</v>
      </c>
      <c r="M1483" s="2" t="s">
        <v>67</v>
      </c>
      <c r="N1483" s="2">
        <v>12</v>
      </c>
      <c r="O1483" s="6"/>
      <c r="Y1483" s="5"/>
      <c r="Z1483" s="6"/>
      <c r="AJ1483" s="5"/>
      <c r="AV1483" s="6">
        <f t="shared" si="390"/>
        <v>4</v>
      </c>
      <c r="AW1483" s="2">
        <v>1</v>
      </c>
      <c r="AX1483" s="2">
        <v>0</v>
      </c>
      <c r="AY1483" s="2">
        <v>1</v>
      </c>
      <c r="AZ1483" s="2">
        <v>2</v>
      </c>
      <c r="BA1483" s="2">
        <v>0</v>
      </c>
      <c r="BB1483" s="2">
        <f t="shared" si="391"/>
        <v>1</v>
      </c>
      <c r="BC1483" s="2">
        <f t="shared" si="392"/>
        <v>1</v>
      </c>
      <c r="BD1483" s="2">
        <f t="shared" si="393"/>
        <v>2</v>
      </c>
      <c r="BF1483" s="5"/>
    </row>
    <row r="1484" spans="7:58" x14ac:dyDescent="0.35">
      <c r="G1484" s="79" t="s">
        <v>3</v>
      </c>
      <c r="H1484" s="82" t="s">
        <v>112</v>
      </c>
      <c r="I1484" s="79" t="s">
        <v>8</v>
      </c>
      <c r="J1484" s="79" t="s">
        <v>140</v>
      </c>
      <c r="K1484" s="79" t="s">
        <v>157</v>
      </c>
      <c r="L1484" s="79" t="s">
        <v>157</v>
      </c>
      <c r="M1484" s="2" t="s">
        <v>67</v>
      </c>
      <c r="N1484" s="2">
        <v>13</v>
      </c>
      <c r="O1484" s="6"/>
      <c r="Y1484" s="5"/>
      <c r="Z1484" s="6"/>
      <c r="AJ1484" s="5"/>
      <c r="AV1484" s="6">
        <f t="shared" si="390"/>
        <v>4</v>
      </c>
      <c r="AW1484" s="2">
        <v>1</v>
      </c>
      <c r="AX1484" s="2">
        <v>1</v>
      </c>
      <c r="AY1484" s="2">
        <v>1</v>
      </c>
      <c r="AZ1484" s="2">
        <v>0</v>
      </c>
      <c r="BA1484" s="2">
        <v>1</v>
      </c>
      <c r="BB1484" s="2">
        <f t="shared" si="391"/>
        <v>2</v>
      </c>
      <c r="BC1484" s="2">
        <f t="shared" si="392"/>
        <v>1</v>
      </c>
      <c r="BD1484" s="2">
        <f t="shared" si="393"/>
        <v>1</v>
      </c>
      <c r="BF1484" s="5"/>
    </row>
    <row r="1485" spans="7:58" x14ac:dyDescent="0.35">
      <c r="G1485" s="79" t="s">
        <v>3</v>
      </c>
      <c r="H1485" s="82" t="s">
        <v>112</v>
      </c>
      <c r="I1485" s="79" t="s">
        <v>8</v>
      </c>
      <c r="J1485" s="79" t="s">
        <v>140</v>
      </c>
      <c r="K1485" s="79" t="s">
        <v>157</v>
      </c>
      <c r="L1485" s="79" t="s">
        <v>157</v>
      </c>
      <c r="M1485" s="2" t="s">
        <v>67</v>
      </c>
      <c r="N1485" s="2">
        <v>14</v>
      </c>
      <c r="O1485" s="6"/>
      <c r="Y1485" s="5"/>
      <c r="Z1485" s="6"/>
      <c r="AJ1485" s="5"/>
      <c r="AV1485" s="6">
        <f t="shared" si="390"/>
        <v>4</v>
      </c>
      <c r="AW1485" s="2">
        <v>1</v>
      </c>
      <c r="AX1485" s="2">
        <v>1</v>
      </c>
      <c r="AY1485" s="2">
        <v>1</v>
      </c>
      <c r="AZ1485" s="2">
        <v>0</v>
      </c>
      <c r="BA1485" s="2">
        <v>1</v>
      </c>
      <c r="BB1485" s="2">
        <f t="shared" si="391"/>
        <v>2</v>
      </c>
      <c r="BC1485" s="2">
        <f t="shared" si="392"/>
        <v>1</v>
      </c>
      <c r="BD1485" s="2">
        <f t="shared" si="393"/>
        <v>1</v>
      </c>
      <c r="BF1485" s="5"/>
    </row>
    <row r="1486" spans="7:58" x14ac:dyDescent="0.35">
      <c r="G1486" s="79" t="s">
        <v>3</v>
      </c>
      <c r="H1486" s="82" t="s">
        <v>112</v>
      </c>
      <c r="I1486" s="79" t="s">
        <v>8</v>
      </c>
      <c r="J1486" s="79" t="s">
        <v>140</v>
      </c>
      <c r="K1486" s="79" t="s">
        <v>157</v>
      </c>
      <c r="L1486" s="79" t="s">
        <v>157</v>
      </c>
      <c r="M1486" s="2" t="s">
        <v>67</v>
      </c>
      <c r="N1486" s="2">
        <v>15</v>
      </c>
      <c r="O1486" s="6"/>
      <c r="Y1486" s="5"/>
      <c r="Z1486" s="6"/>
      <c r="AJ1486" s="5"/>
      <c r="AV1486" s="6">
        <f t="shared" si="390"/>
        <v>4</v>
      </c>
      <c r="AW1486" s="2">
        <v>1</v>
      </c>
      <c r="AX1486" s="2">
        <v>0</v>
      </c>
      <c r="AY1486" s="2">
        <v>2</v>
      </c>
      <c r="AZ1486" s="2">
        <v>0</v>
      </c>
      <c r="BA1486" s="2">
        <v>1</v>
      </c>
      <c r="BB1486" s="2">
        <f t="shared" si="391"/>
        <v>1</v>
      </c>
      <c r="BC1486" s="2">
        <f t="shared" si="392"/>
        <v>2</v>
      </c>
      <c r="BD1486" s="2">
        <f t="shared" si="393"/>
        <v>1</v>
      </c>
      <c r="BF1486" s="5"/>
    </row>
    <row r="1487" spans="7:58" x14ac:dyDescent="0.35">
      <c r="G1487" s="79" t="s">
        <v>3</v>
      </c>
      <c r="H1487" s="82" t="s">
        <v>112</v>
      </c>
      <c r="I1487" s="79" t="s">
        <v>8</v>
      </c>
      <c r="J1487" s="79" t="s">
        <v>140</v>
      </c>
      <c r="K1487" s="79" t="s">
        <v>157</v>
      </c>
      <c r="L1487" s="79" t="s">
        <v>157</v>
      </c>
      <c r="M1487" s="2" t="s">
        <v>67</v>
      </c>
      <c r="N1487" s="2">
        <v>16</v>
      </c>
      <c r="O1487" s="6"/>
      <c r="Y1487" s="5"/>
      <c r="Z1487" s="6"/>
      <c r="AJ1487" s="5"/>
      <c r="AV1487" s="6">
        <f t="shared" si="390"/>
        <v>4</v>
      </c>
      <c r="AW1487" s="2">
        <v>1</v>
      </c>
      <c r="AX1487" s="2">
        <v>2</v>
      </c>
      <c r="AY1487" s="2">
        <v>0</v>
      </c>
      <c r="AZ1487" s="2">
        <v>0</v>
      </c>
      <c r="BA1487" s="2">
        <v>1</v>
      </c>
      <c r="BB1487" s="2">
        <f t="shared" si="391"/>
        <v>3</v>
      </c>
      <c r="BC1487" s="2">
        <f t="shared" si="392"/>
        <v>0</v>
      </c>
      <c r="BD1487" s="2">
        <f t="shared" si="393"/>
        <v>1</v>
      </c>
      <c r="BF1487" s="5"/>
    </row>
    <row r="1488" spans="7:58" x14ac:dyDescent="0.35">
      <c r="G1488" s="79" t="s">
        <v>3</v>
      </c>
      <c r="H1488" s="82" t="s">
        <v>112</v>
      </c>
      <c r="I1488" s="79" t="s">
        <v>8</v>
      </c>
      <c r="J1488" s="79" t="s">
        <v>140</v>
      </c>
      <c r="K1488" s="79" t="s">
        <v>157</v>
      </c>
      <c r="L1488" s="79" t="s">
        <v>157</v>
      </c>
      <c r="M1488" s="2" t="s">
        <v>67</v>
      </c>
      <c r="N1488" s="2">
        <v>17</v>
      </c>
      <c r="O1488" s="6"/>
      <c r="Y1488" s="5"/>
      <c r="Z1488" s="6"/>
      <c r="AJ1488" s="5"/>
      <c r="AV1488" s="6">
        <f t="shared" si="390"/>
        <v>4</v>
      </c>
      <c r="AW1488" s="2">
        <v>1</v>
      </c>
      <c r="AX1488" s="2">
        <v>2</v>
      </c>
      <c r="AY1488" s="2">
        <v>0</v>
      </c>
      <c r="AZ1488" s="2">
        <v>0</v>
      </c>
      <c r="BA1488" s="2">
        <v>1</v>
      </c>
      <c r="BB1488" s="2">
        <f t="shared" si="391"/>
        <v>3</v>
      </c>
      <c r="BC1488" s="2">
        <f t="shared" si="392"/>
        <v>0</v>
      </c>
      <c r="BD1488" s="2">
        <f t="shared" si="393"/>
        <v>1</v>
      </c>
      <c r="BF1488" s="5"/>
    </row>
    <row r="1489" spans="7:58" x14ac:dyDescent="0.35">
      <c r="G1489" s="79" t="s">
        <v>3</v>
      </c>
      <c r="H1489" s="82" t="s">
        <v>112</v>
      </c>
      <c r="I1489" s="79" t="s">
        <v>8</v>
      </c>
      <c r="J1489" s="79" t="s">
        <v>140</v>
      </c>
      <c r="K1489" s="79" t="s">
        <v>157</v>
      </c>
      <c r="L1489" s="79" t="s">
        <v>157</v>
      </c>
      <c r="M1489" s="2" t="s">
        <v>67</v>
      </c>
      <c r="N1489" s="2">
        <v>18</v>
      </c>
      <c r="O1489" s="6"/>
      <c r="Y1489" s="5"/>
      <c r="Z1489" s="6"/>
      <c r="AJ1489" s="5"/>
      <c r="AV1489" s="6">
        <f t="shared" si="390"/>
        <v>4</v>
      </c>
      <c r="AW1489" s="2">
        <v>1</v>
      </c>
      <c r="AX1489" s="2">
        <v>0</v>
      </c>
      <c r="AY1489" s="2">
        <v>3</v>
      </c>
      <c r="AZ1489" s="2">
        <v>0</v>
      </c>
      <c r="BA1489" s="2">
        <v>0</v>
      </c>
      <c r="BB1489" s="2">
        <f t="shared" si="391"/>
        <v>1</v>
      </c>
      <c r="BC1489" s="2">
        <f t="shared" si="392"/>
        <v>3</v>
      </c>
      <c r="BD1489" s="2">
        <f t="shared" si="393"/>
        <v>0</v>
      </c>
      <c r="BF1489" s="5"/>
    </row>
    <row r="1490" spans="7:58" x14ac:dyDescent="0.35">
      <c r="G1490" s="79" t="s">
        <v>3</v>
      </c>
      <c r="H1490" s="82" t="s">
        <v>112</v>
      </c>
      <c r="I1490" s="79" t="s">
        <v>8</v>
      </c>
      <c r="J1490" s="79" t="s">
        <v>140</v>
      </c>
      <c r="K1490" s="79" t="s">
        <v>157</v>
      </c>
      <c r="L1490" s="79" t="s">
        <v>157</v>
      </c>
      <c r="M1490" s="2" t="s">
        <v>76</v>
      </c>
      <c r="N1490" s="2">
        <v>19</v>
      </c>
      <c r="O1490" s="6"/>
      <c r="Y1490" s="5"/>
      <c r="Z1490" s="6"/>
      <c r="AJ1490" s="5"/>
      <c r="AV1490" s="6">
        <f t="shared" si="390"/>
        <v>4</v>
      </c>
      <c r="AW1490" s="2">
        <v>3</v>
      </c>
      <c r="AX1490" s="2">
        <v>0</v>
      </c>
      <c r="AY1490" s="2">
        <v>0</v>
      </c>
      <c r="AZ1490" s="2">
        <v>0</v>
      </c>
      <c r="BA1490" s="2">
        <v>1</v>
      </c>
      <c r="BB1490" s="2">
        <f t="shared" si="391"/>
        <v>3</v>
      </c>
      <c r="BC1490" s="2">
        <f t="shared" si="392"/>
        <v>0</v>
      </c>
      <c r="BD1490" s="2">
        <f t="shared" si="393"/>
        <v>1</v>
      </c>
      <c r="BF1490" s="5"/>
    </row>
    <row r="1491" spans="7:58" x14ac:dyDescent="0.35">
      <c r="G1491" s="79" t="s">
        <v>3</v>
      </c>
      <c r="H1491" s="82" t="s">
        <v>112</v>
      </c>
      <c r="I1491" s="79" t="s">
        <v>8</v>
      </c>
      <c r="J1491" s="79" t="s">
        <v>140</v>
      </c>
      <c r="K1491" s="79" t="s">
        <v>157</v>
      </c>
      <c r="L1491" s="79" t="s">
        <v>157</v>
      </c>
      <c r="M1491" s="2" t="s">
        <v>76</v>
      </c>
      <c r="N1491" s="2">
        <v>20</v>
      </c>
      <c r="O1491" s="6"/>
      <c r="Y1491" s="5"/>
      <c r="Z1491" s="6"/>
      <c r="AJ1491" s="5"/>
      <c r="AV1491" s="6">
        <f t="shared" si="390"/>
        <v>4</v>
      </c>
      <c r="AW1491" s="2">
        <v>2</v>
      </c>
      <c r="AX1491" s="2">
        <v>0</v>
      </c>
      <c r="AY1491" s="2">
        <v>1</v>
      </c>
      <c r="AZ1491" s="2">
        <v>0</v>
      </c>
      <c r="BA1491" s="2">
        <v>1</v>
      </c>
      <c r="BB1491" s="2">
        <f t="shared" si="391"/>
        <v>2</v>
      </c>
      <c r="BC1491" s="2">
        <f t="shared" si="392"/>
        <v>1</v>
      </c>
      <c r="BD1491" s="2">
        <f t="shared" si="393"/>
        <v>1</v>
      </c>
      <c r="BF1491" s="5"/>
    </row>
    <row r="1492" spans="7:58" x14ac:dyDescent="0.35">
      <c r="G1492" s="79" t="s">
        <v>3</v>
      </c>
      <c r="H1492" s="82" t="s">
        <v>112</v>
      </c>
      <c r="I1492" s="79" t="s">
        <v>8</v>
      </c>
      <c r="J1492" s="79" t="s">
        <v>140</v>
      </c>
      <c r="K1492" s="79" t="s">
        <v>157</v>
      </c>
      <c r="L1492" s="79" t="s">
        <v>157</v>
      </c>
      <c r="M1492" s="2" t="s">
        <v>76</v>
      </c>
      <c r="N1492" s="2">
        <v>21</v>
      </c>
      <c r="O1492" s="6"/>
      <c r="Y1492" s="5"/>
      <c r="Z1492" s="6"/>
      <c r="AJ1492" s="5"/>
      <c r="AV1492" s="6">
        <f t="shared" si="390"/>
        <v>4</v>
      </c>
      <c r="AW1492" s="2">
        <v>2</v>
      </c>
      <c r="AX1492" s="2">
        <v>1</v>
      </c>
      <c r="AY1492" s="2">
        <v>0</v>
      </c>
      <c r="AZ1492" s="2">
        <v>0</v>
      </c>
      <c r="BA1492" s="2">
        <v>1</v>
      </c>
      <c r="BB1492" s="2">
        <f t="shared" si="391"/>
        <v>3</v>
      </c>
      <c r="BC1492" s="2">
        <f t="shared" si="392"/>
        <v>0</v>
      </c>
      <c r="BD1492" s="2">
        <f t="shared" si="393"/>
        <v>1</v>
      </c>
      <c r="BF1492" s="5"/>
    </row>
    <row r="1493" spans="7:58" x14ac:dyDescent="0.35">
      <c r="G1493" s="79" t="s">
        <v>3</v>
      </c>
      <c r="H1493" s="82" t="s">
        <v>112</v>
      </c>
      <c r="I1493" s="79" t="s">
        <v>8</v>
      </c>
      <c r="J1493" s="79" t="s">
        <v>140</v>
      </c>
      <c r="K1493" s="79" t="s">
        <v>157</v>
      </c>
      <c r="L1493" s="79" t="s">
        <v>157</v>
      </c>
      <c r="M1493" s="2" t="s">
        <v>76</v>
      </c>
      <c r="N1493" s="2">
        <v>22</v>
      </c>
      <c r="O1493" s="6"/>
      <c r="Y1493" s="5"/>
      <c r="Z1493" s="6"/>
      <c r="AJ1493" s="5"/>
      <c r="AV1493" s="6">
        <f t="shared" si="390"/>
        <v>4</v>
      </c>
      <c r="AW1493" s="2">
        <v>2</v>
      </c>
      <c r="AX1493" s="2">
        <v>1</v>
      </c>
      <c r="AY1493" s="2">
        <v>0</v>
      </c>
      <c r="AZ1493" s="2">
        <v>0</v>
      </c>
      <c r="BA1493" s="2">
        <v>1</v>
      </c>
      <c r="BB1493" s="2">
        <f t="shared" si="391"/>
        <v>3</v>
      </c>
      <c r="BC1493" s="2">
        <f t="shared" si="392"/>
        <v>0</v>
      </c>
      <c r="BD1493" s="2">
        <f t="shared" si="393"/>
        <v>1</v>
      </c>
      <c r="BF1493" s="5"/>
    </row>
    <row r="1494" spans="7:58" x14ac:dyDescent="0.35">
      <c r="G1494" s="79" t="s">
        <v>3</v>
      </c>
      <c r="H1494" s="82" t="s">
        <v>112</v>
      </c>
      <c r="I1494" s="79" t="s">
        <v>8</v>
      </c>
      <c r="J1494" s="79" t="s">
        <v>140</v>
      </c>
      <c r="K1494" s="79" t="s">
        <v>157</v>
      </c>
      <c r="L1494" s="79" t="s">
        <v>157</v>
      </c>
      <c r="M1494" s="2" t="s">
        <v>76</v>
      </c>
      <c r="N1494" s="2">
        <v>23</v>
      </c>
      <c r="O1494" s="6"/>
      <c r="Y1494" s="5"/>
      <c r="Z1494" s="6"/>
      <c r="AJ1494" s="5"/>
      <c r="AV1494" s="6">
        <f t="shared" si="390"/>
        <v>4</v>
      </c>
      <c r="AW1494" s="2">
        <v>1</v>
      </c>
      <c r="AX1494" s="2">
        <v>1</v>
      </c>
      <c r="AY1494" s="2">
        <v>1</v>
      </c>
      <c r="AZ1494" s="2">
        <v>0</v>
      </c>
      <c r="BA1494" s="2">
        <v>1</v>
      </c>
      <c r="BB1494" s="2">
        <f t="shared" si="391"/>
        <v>2</v>
      </c>
      <c r="BC1494" s="2">
        <f t="shared" si="392"/>
        <v>1</v>
      </c>
      <c r="BD1494" s="2">
        <f t="shared" si="393"/>
        <v>1</v>
      </c>
      <c r="BF1494" s="5"/>
    </row>
    <row r="1495" spans="7:58" x14ac:dyDescent="0.35">
      <c r="G1495" s="79" t="s">
        <v>3</v>
      </c>
      <c r="H1495" s="82" t="s">
        <v>112</v>
      </c>
      <c r="I1495" s="79" t="s">
        <v>8</v>
      </c>
      <c r="J1495" s="79" t="s">
        <v>140</v>
      </c>
      <c r="K1495" s="79" t="s">
        <v>157</v>
      </c>
      <c r="L1495" s="79" t="s">
        <v>157</v>
      </c>
      <c r="M1495" s="2" t="s">
        <v>76</v>
      </c>
      <c r="N1495" s="2">
        <v>24</v>
      </c>
      <c r="O1495" s="6"/>
      <c r="Y1495" s="5"/>
      <c r="Z1495" s="6"/>
      <c r="AJ1495" s="5"/>
      <c r="AV1495" s="6">
        <f t="shared" si="390"/>
        <v>4</v>
      </c>
      <c r="AW1495" s="2">
        <v>1</v>
      </c>
      <c r="AX1495" s="2">
        <v>1</v>
      </c>
      <c r="AY1495" s="2">
        <v>0</v>
      </c>
      <c r="AZ1495" s="2">
        <v>1</v>
      </c>
      <c r="BA1495" s="2">
        <v>1</v>
      </c>
      <c r="BB1495" s="2">
        <f t="shared" si="391"/>
        <v>2</v>
      </c>
      <c r="BC1495" s="2">
        <f t="shared" si="392"/>
        <v>0</v>
      </c>
      <c r="BD1495" s="2">
        <f t="shared" si="393"/>
        <v>2</v>
      </c>
      <c r="BF1495" s="5"/>
    </row>
    <row r="1496" spans="7:58" x14ac:dyDescent="0.35">
      <c r="G1496" s="79" t="s">
        <v>3</v>
      </c>
      <c r="H1496" s="82" t="s">
        <v>112</v>
      </c>
      <c r="I1496" s="79" t="s">
        <v>8</v>
      </c>
      <c r="J1496" s="79" t="s">
        <v>140</v>
      </c>
      <c r="K1496" s="79" t="s">
        <v>157</v>
      </c>
      <c r="L1496" s="79" t="s">
        <v>157</v>
      </c>
      <c r="M1496" s="2" t="s">
        <v>76</v>
      </c>
      <c r="N1496" s="2">
        <v>25</v>
      </c>
      <c r="O1496" s="6"/>
      <c r="Y1496" s="5"/>
      <c r="Z1496" s="6"/>
      <c r="AJ1496" s="5"/>
      <c r="AV1496" s="6">
        <f t="shared" si="390"/>
        <v>4</v>
      </c>
      <c r="AW1496" s="2">
        <v>2</v>
      </c>
      <c r="AX1496" s="2">
        <v>0</v>
      </c>
      <c r="AY1496" s="2">
        <v>0</v>
      </c>
      <c r="AZ1496" s="2">
        <v>1</v>
      </c>
      <c r="BA1496" s="2">
        <v>1</v>
      </c>
      <c r="BB1496" s="2">
        <f t="shared" si="391"/>
        <v>2</v>
      </c>
      <c r="BC1496" s="2">
        <f t="shared" si="392"/>
        <v>0</v>
      </c>
      <c r="BD1496" s="2">
        <f t="shared" si="393"/>
        <v>2</v>
      </c>
      <c r="BF1496" s="5"/>
    </row>
    <row r="1497" spans="7:58" x14ac:dyDescent="0.35">
      <c r="G1497" s="79" t="s">
        <v>3</v>
      </c>
      <c r="H1497" s="82" t="s">
        <v>112</v>
      </c>
      <c r="I1497" s="79" t="s">
        <v>8</v>
      </c>
      <c r="J1497" s="79" t="s">
        <v>140</v>
      </c>
      <c r="K1497" s="79" t="s">
        <v>157</v>
      </c>
      <c r="L1497" s="79" t="s">
        <v>157</v>
      </c>
      <c r="M1497" s="2" t="s">
        <v>76</v>
      </c>
      <c r="N1497" s="2">
        <v>26</v>
      </c>
      <c r="O1497" s="6"/>
      <c r="Y1497" s="5"/>
      <c r="Z1497" s="6"/>
      <c r="AJ1497" s="5"/>
      <c r="AV1497" s="6">
        <f t="shared" si="390"/>
        <v>4</v>
      </c>
      <c r="AW1497" s="2">
        <v>2</v>
      </c>
      <c r="AX1497" s="2">
        <v>0</v>
      </c>
      <c r="AY1497" s="2">
        <v>0</v>
      </c>
      <c r="AZ1497" s="2">
        <v>1</v>
      </c>
      <c r="BA1497" s="2">
        <v>1</v>
      </c>
      <c r="BB1497" s="2">
        <f t="shared" si="391"/>
        <v>2</v>
      </c>
      <c r="BC1497" s="2">
        <f t="shared" si="392"/>
        <v>0</v>
      </c>
      <c r="BD1497" s="2">
        <f t="shared" si="393"/>
        <v>2</v>
      </c>
      <c r="BF1497" s="5"/>
    </row>
    <row r="1498" spans="7:58" x14ac:dyDescent="0.35">
      <c r="G1498" s="79" t="s">
        <v>3</v>
      </c>
      <c r="H1498" s="82" t="s">
        <v>112</v>
      </c>
      <c r="I1498" s="79" t="s">
        <v>8</v>
      </c>
      <c r="J1498" s="79" t="s">
        <v>140</v>
      </c>
      <c r="K1498" s="79" t="s">
        <v>157</v>
      </c>
      <c r="L1498" s="79" t="s">
        <v>157</v>
      </c>
      <c r="M1498" s="2" t="s">
        <v>76</v>
      </c>
      <c r="N1498" s="2">
        <v>27</v>
      </c>
      <c r="O1498" s="6"/>
      <c r="Y1498" s="5"/>
      <c r="Z1498" s="6"/>
      <c r="AJ1498" s="5"/>
      <c r="AV1498" s="6">
        <f t="shared" si="390"/>
        <v>4</v>
      </c>
      <c r="AW1498" s="2">
        <v>2</v>
      </c>
      <c r="AX1498" s="2">
        <v>0</v>
      </c>
      <c r="AY1498" s="2">
        <v>0</v>
      </c>
      <c r="AZ1498" s="2">
        <v>1</v>
      </c>
      <c r="BA1498" s="2">
        <v>1</v>
      </c>
      <c r="BB1498" s="2">
        <f t="shared" si="391"/>
        <v>2</v>
      </c>
      <c r="BC1498" s="2">
        <f t="shared" si="392"/>
        <v>0</v>
      </c>
      <c r="BD1498" s="2">
        <f t="shared" si="393"/>
        <v>2</v>
      </c>
      <c r="BF1498" s="5"/>
    </row>
    <row r="1499" spans="7:58" x14ac:dyDescent="0.35">
      <c r="G1499" s="79" t="s">
        <v>3</v>
      </c>
      <c r="H1499" s="82" t="s">
        <v>112</v>
      </c>
      <c r="I1499" s="79" t="s">
        <v>8</v>
      </c>
      <c r="J1499" s="79" t="s">
        <v>140</v>
      </c>
      <c r="K1499" s="79" t="s">
        <v>157</v>
      </c>
      <c r="L1499" s="79" t="s">
        <v>157</v>
      </c>
      <c r="M1499" s="2" t="s">
        <v>76</v>
      </c>
      <c r="N1499" s="2">
        <v>28</v>
      </c>
      <c r="O1499" s="6"/>
      <c r="Y1499" s="5"/>
      <c r="Z1499" s="6"/>
      <c r="AJ1499" s="5"/>
      <c r="AV1499" s="6">
        <f t="shared" si="390"/>
        <v>4</v>
      </c>
      <c r="AW1499" s="2">
        <v>4</v>
      </c>
      <c r="AX1499" s="2">
        <v>0</v>
      </c>
      <c r="AY1499" s="2">
        <v>0</v>
      </c>
      <c r="AZ1499" s="2">
        <v>0</v>
      </c>
      <c r="BA1499" s="2">
        <v>0</v>
      </c>
      <c r="BB1499" s="2">
        <f t="shared" si="391"/>
        <v>4</v>
      </c>
      <c r="BC1499" s="2">
        <f t="shared" si="392"/>
        <v>0</v>
      </c>
      <c r="BD1499" s="2">
        <f t="shared" si="393"/>
        <v>0</v>
      </c>
      <c r="BF1499" s="5"/>
    </row>
    <row r="1500" spans="7:58" x14ac:dyDescent="0.35">
      <c r="G1500" s="79" t="s">
        <v>3</v>
      </c>
      <c r="H1500" s="82" t="s">
        <v>112</v>
      </c>
      <c r="I1500" s="79" t="s">
        <v>8</v>
      </c>
      <c r="J1500" s="79" t="s">
        <v>140</v>
      </c>
      <c r="K1500" s="79" t="s">
        <v>157</v>
      </c>
      <c r="L1500" s="79" t="s">
        <v>157</v>
      </c>
      <c r="M1500" s="2" t="s">
        <v>76</v>
      </c>
      <c r="N1500" s="2">
        <v>29</v>
      </c>
      <c r="O1500" s="6"/>
      <c r="Y1500" s="5"/>
      <c r="Z1500" s="6"/>
      <c r="AJ1500" s="5"/>
      <c r="AV1500" s="6">
        <f t="shared" si="390"/>
        <v>4</v>
      </c>
      <c r="AW1500" s="2">
        <v>2</v>
      </c>
      <c r="AX1500" s="2">
        <v>0</v>
      </c>
      <c r="AY1500" s="2">
        <v>0</v>
      </c>
      <c r="AZ1500" s="2">
        <v>1</v>
      </c>
      <c r="BA1500" s="2">
        <v>1</v>
      </c>
      <c r="BB1500" s="2">
        <f t="shared" si="391"/>
        <v>2</v>
      </c>
      <c r="BC1500" s="2">
        <f t="shared" si="392"/>
        <v>0</v>
      </c>
      <c r="BD1500" s="2">
        <f t="shared" si="393"/>
        <v>2</v>
      </c>
      <c r="BF1500" s="5"/>
    </row>
    <row r="1501" spans="7:58" x14ac:dyDescent="0.35">
      <c r="G1501" s="79" t="s">
        <v>3</v>
      </c>
      <c r="H1501" s="82" t="s">
        <v>112</v>
      </c>
      <c r="I1501" s="79" t="s">
        <v>8</v>
      </c>
      <c r="J1501" s="79" t="s">
        <v>140</v>
      </c>
      <c r="K1501" s="79" t="s">
        <v>157</v>
      </c>
      <c r="L1501" s="79" t="s">
        <v>157</v>
      </c>
      <c r="M1501" s="2" t="s">
        <v>76</v>
      </c>
      <c r="N1501" s="2">
        <v>30</v>
      </c>
      <c r="O1501" s="6"/>
      <c r="Y1501" s="5"/>
      <c r="Z1501" s="6"/>
      <c r="AJ1501" s="5"/>
      <c r="AV1501" s="6">
        <f t="shared" si="390"/>
        <v>4</v>
      </c>
      <c r="AW1501" s="2">
        <v>1</v>
      </c>
      <c r="AX1501" s="2">
        <v>1</v>
      </c>
      <c r="AY1501" s="2">
        <v>0</v>
      </c>
      <c r="AZ1501" s="2">
        <v>1</v>
      </c>
      <c r="BA1501" s="2">
        <v>1</v>
      </c>
      <c r="BB1501" s="2">
        <f t="shared" si="391"/>
        <v>2</v>
      </c>
      <c r="BC1501" s="2">
        <f t="shared" si="392"/>
        <v>0</v>
      </c>
      <c r="BD1501" s="2">
        <f t="shared" si="393"/>
        <v>2</v>
      </c>
      <c r="BF1501" s="5"/>
    </row>
    <row r="1502" spans="7:58" x14ac:dyDescent="0.35">
      <c r="G1502" s="79" t="s">
        <v>3</v>
      </c>
      <c r="H1502" s="82" t="s">
        <v>112</v>
      </c>
      <c r="I1502" s="79" t="s">
        <v>8</v>
      </c>
      <c r="J1502" s="79" t="s">
        <v>140</v>
      </c>
      <c r="K1502" s="79" t="s">
        <v>158</v>
      </c>
      <c r="L1502" s="79" t="s">
        <v>158</v>
      </c>
      <c r="M1502" s="2" t="s">
        <v>3</v>
      </c>
      <c r="N1502" s="2">
        <v>1</v>
      </c>
      <c r="O1502" s="6"/>
      <c r="Y1502" s="5"/>
      <c r="Z1502" s="6"/>
      <c r="AJ1502" s="5"/>
      <c r="AV1502" s="6">
        <f t="shared" si="390"/>
        <v>12</v>
      </c>
      <c r="AW1502" s="2">
        <v>3</v>
      </c>
      <c r="AX1502" s="2">
        <v>3</v>
      </c>
      <c r="AY1502" s="2">
        <v>3</v>
      </c>
      <c r="AZ1502" s="2">
        <v>1</v>
      </c>
      <c r="BA1502" s="2">
        <v>2</v>
      </c>
      <c r="BB1502" s="2">
        <f t="shared" si="391"/>
        <v>6</v>
      </c>
      <c r="BC1502" s="2">
        <f t="shared" si="392"/>
        <v>3</v>
      </c>
      <c r="BD1502" s="2">
        <f t="shared" si="393"/>
        <v>3</v>
      </c>
      <c r="BE1502" s="2">
        <f>ROUND(SUM(AV1502:AV1531)/30,0)</f>
        <v>12</v>
      </c>
      <c r="BF1502" s="5">
        <v>25</v>
      </c>
    </row>
    <row r="1503" spans="7:58" x14ac:dyDescent="0.35">
      <c r="G1503" s="79" t="s">
        <v>3</v>
      </c>
      <c r="H1503" s="82" t="s">
        <v>112</v>
      </c>
      <c r="I1503" s="79" t="s">
        <v>8</v>
      </c>
      <c r="J1503" s="79" t="s">
        <v>140</v>
      </c>
      <c r="K1503" s="79" t="s">
        <v>158</v>
      </c>
      <c r="L1503" s="79" t="s">
        <v>158</v>
      </c>
      <c r="M1503" s="2" t="s">
        <v>3</v>
      </c>
      <c r="N1503" s="2">
        <v>2</v>
      </c>
      <c r="O1503" s="6"/>
      <c r="Y1503" s="5"/>
      <c r="Z1503" s="6"/>
      <c r="AJ1503" s="5"/>
      <c r="AV1503" s="6">
        <f t="shared" si="390"/>
        <v>12</v>
      </c>
      <c r="AW1503" s="2">
        <v>2</v>
      </c>
      <c r="AX1503" s="2">
        <v>5</v>
      </c>
      <c r="AY1503" s="2">
        <v>1</v>
      </c>
      <c r="AZ1503" s="2">
        <v>3</v>
      </c>
      <c r="BA1503" s="2">
        <v>1</v>
      </c>
      <c r="BB1503" s="2">
        <f t="shared" si="391"/>
        <v>7</v>
      </c>
      <c r="BC1503" s="2">
        <f t="shared" si="392"/>
        <v>1</v>
      </c>
      <c r="BD1503" s="2">
        <f t="shared" si="393"/>
        <v>4</v>
      </c>
      <c r="BF1503" s="5"/>
    </row>
    <row r="1504" spans="7:58" x14ac:dyDescent="0.35">
      <c r="G1504" s="79" t="s">
        <v>3</v>
      </c>
      <c r="H1504" s="82" t="s">
        <v>112</v>
      </c>
      <c r="I1504" s="79" t="s">
        <v>8</v>
      </c>
      <c r="J1504" s="79" t="s">
        <v>140</v>
      </c>
      <c r="K1504" s="79" t="s">
        <v>158</v>
      </c>
      <c r="L1504" s="79" t="s">
        <v>158</v>
      </c>
      <c r="M1504" s="2" t="s">
        <v>3</v>
      </c>
      <c r="N1504" s="2">
        <v>3</v>
      </c>
      <c r="O1504" s="6"/>
      <c r="Y1504" s="5"/>
      <c r="Z1504" s="6"/>
      <c r="AJ1504" s="5"/>
      <c r="AV1504" s="6">
        <f t="shared" ref="AV1504:AV1567" si="405">SUM(BB1504:BD1504)</f>
        <v>12</v>
      </c>
      <c r="AW1504" s="2">
        <v>7</v>
      </c>
      <c r="AX1504" s="2">
        <v>2</v>
      </c>
      <c r="AY1504" s="2">
        <v>2</v>
      </c>
      <c r="AZ1504" s="2">
        <v>1</v>
      </c>
      <c r="BA1504" s="2">
        <v>0</v>
      </c>
      <c r="BB1504" s="2">
        <f t="shared" ref="BB1504:BB1567" si="406">AW1504+AX1504</f>
        <v>9</v>
      </c>
      <c r="BC1504" s="2">
        <f t="shared" ref="BC1504:BC1567" si="407">AY1504</f>
        <v>2</v>
      </c>
      <c r="BD1504" s="2">
        <f t="shared" ref="BD1504:BD1567" si="408">AZ1504+BA1504</f>
        <v>1</v>
      </c>
      <c r="BF1504" s="5"/>
    </row>
    <row r="1505" spans="7:58" x14ac:dyDescent="0.35">
      <c r="G1505" s="79" t="s">
        <v>3</v>
      </c>
      <c r="H1505" s="82" t="s">
        <v>112</v>
      </c>
      <c r="I1505" s="79" t="s">
        <v>8</v>
      </c>
      <c r="J1505" s="79" t="s">
        <v>140</v>
      </c>
      <c r="K1505" s="79" t="s">
        <v>158</v>
      </c>
      <c r="L1505" s="79" t="s">
        <v>158</v>
      </c>
      <c r="M1505" s="2" t="s">
        <v>3</v>
      </c>
      <c r="N1505" s="2">
        <v>4</v>
      </c>
      <c r="O1505" s="6"/>
      <c r="Y1505" s="5"/>
      <c r="Z1505" s="6"/>
      <c r="AJ1505" s="5"/>
      <c r="AV1505" s="6">
        <f t="shared" si="405"/>
        <v>12</v>
      </c>
      <c r="AW1505" s="2">
        <v>8</v>
      </c>
      <c r="AX1505" s="2">
        <v>2</v>
      </c>
      <c r="AY1505" s="2">
        <v>2</v>
      </c>
      <c r="AZ1505" s="2">
        <v>0</v>
      </c>
      <c r="BA1505" s="2">
        <v>0</v>
      </c>
      <c r="BB1505" s="2">
        <f t="shared" si="406"/>
        <v>10</v>
      </c>
      <c r="BC1505" s="2">
        <f t="shared" si="407"/>
        <v>2</v>
      </c>
      <c r="BD1505" s="2">
        <f t="shared" si="408"/>
        <v>0</v>
      </c>
      <c r="BF1505" s="5"/>
    </row>
    <row r="1506" spans="7:58" x14ac:dyDescent="0.35">
      <c r="G1506" s="79" t="s">
        <v>3</v>
      </c>
      <c r="H1506" s="82" t="s">
        <v>112</v>
      </c>
      <c r="I1506" s="79" t="s">
        <v>8</v>
      </c>
      <c r="J1506" s="79" t="s">
        <v>140</v>
      </c>
      <c r="K1506" s="79" t="s">
        <v>158</v>
      </c>
      <c r="L1506" s="79" t="s">
        <v>158</v>
      </c>
      <c r="M1506" s="2" t="s">
        <v>3</v>
      </c>
      <c r="N1506" s="2">
        <v>5</v>
      </c>
      <c r="O1506" s="6"/>
      <c r="Y1506" s="5"/>
      <c r="Z1506" s="6"/>
      <c r="AJ1506" s="5"/>
      <c r="AV1506" s="6">
        <f t="shared" si="405"/>
        <v>12</v>
      </c>
      <c r="AW1506" s="2">
        <v>4</v>
      </c>
      <c r="AX1506" s="2">
        <v>3</v>
      </c>
      <c r="AY1506" s="2">
        <v>3</v>
      </c>
      <c r="AZ1506" s="2">
        <v>2</v>
      </c>
      <c r="BA1506" s="2">
        <v>0</v>
      </c>
      <c r="BB1506" s="2">
        <f t="shared" si="406"/>
        <v>7</v>
      </c>
      <c r="BC1506" s="2">
        <f t="shared" si="407"/>
        <v>3</v>
      </c>
      <c r="BD1506" s="2">
        <f t="shared" si="408"/>
        <v>2</v>
      </c>
      <c r="BF1506" s="5"/>
    </row>
    <row r="1507" spans="7:58" x14ac:dyDescent="0.35">
      <c r="G1507" s="79" t="s">
        <v>3</v>
      </c>
      <c r="H1507" s="82" t="s">
        <v>112</v>
      </c>
      <c r="I1507" s="79" t="s">
        <v>8</v>
      </c>
      <c r="J1507" s="79" t="s">
        <v>140</v>
      </c>
      <c r="K1507" s="79" t="s">
        <v>158</v>
      </c>
      <c r="L1507" s="79" t="s">
        <v>158</v>
      </c>
      <c r="M1507" s="2" t="s">
        <v>3</v>
      </c>
      <c r="N1507" s="2">
        <v>6</v>
      </c>
      <c r="O1507" s="6"/>
      <c r="Y1507" s="5"/>
      <c r="Z1507" s="6"/>
      <c r="AJ1507" s="5"/>
      <c r="AV1507" s="6">
        <f t="shared" si="405"/>
        <v>12</v>
      </c>
      <c r="AW1507" s="2">
        <v>3</v>
      </c>
      <c r="AX1507" s="2">
        <v>3</v>
      </c>
      <c r="AY1507" s="2">
        <v>0</v>
      </c>
      <c r="AZ1507" s="2">
        <v>4</v>
      </c>
      <c r="BA1507" s="2">
        <v>2</v>
      </c>
      <c r="BB1507" s="2">
        <f t="shared" si="406"/>
        <v>6</v>
      </c>
      <c r="BC1507" s="2">
        <f t="shared" si="407"/>
        <v>0</v>
      </c>
      <c r="BD1507" s="2">
        <f t="shared" si="408"/>
        <v>6</v>
      </c>
      <c r="BF1507" s="5"/>
    </row>
    <row r="1508" spans="7:58" x14ac:dyDescent="0.35">
      <c r="G1508" s="79" t="s">
        <v>3</v>
      </c>
      <c r="H1508" s="82" t="s">
        <v>112</v>
      </c>
      <c r="I1508" s="79" t="s">
        <v>8</v>
      </c>
      <c r="J1508" s="79" t="s">
        <v>140</v>
      </c>
      <c r="K1508" s="79" t="s">
        <v>158</v>
      </c>
      <c r="L1508" s="79" t="s">
        <v>158</v>
      </c>
      <c r="M1508" s="2" t="s">
        <v>3</v>
      </c>
      <c r="N1508" s="2">
        <v>7</v>
      </c>
      <c r="O1508" s="6"/>
      <c r="Y1508" s="5"/>
      <c r="Z1508" s="6"/>
      <c r="AJ1508" s="5"/>
      <c r="AV1508" s="6">
        <f t="shared" si="405"/>
        <v>12</v>
      </c>
      <c r="AW1508" s="2">
        <v>7</v>
      </c>
      <c r="AX1508" s="2">
        <v>0</v>
      </c>
      <c r="AY1508" s="2">
        <v>3</v>
      </c>
      <c r="AZ1508" s="2">
        <v>2</v>
      </c>
      <c r="BA1508" s="2">
        <v>0</v>
      </c>
      <c r="BB1508" s="2">
        <f t="shared" si="406"/>
        <v>7</v>
      </c>
      <c r="BC1508" s="2">
        <f t="shared" si="407"/>
        <v>3</v>
      </c>
      <c r="BD1508" s="2">
        <f t="shared" si="408"/>
        <v>2</v>
      </c>
      <c r="BF1508" s="5"/>
    </row>
    <row r="1509" spans="7:58" x14ac:dyDescent="0.35">
      <c r="G1509" s="79" t="s">
        <v>3</v>
      </c>
      <c r="H1509" s="82" t="s">
        <v>112</v>
      </c>
      <c r="I1509" s="79" t="s">
        <v>8</v>
      </c>
      <c r="J1509" s="79" t="s">
        <v>140</v>
      </c>
      <c r="K1509" s="79" t="s">
        <v>158</v>
      </c>
      <c r="L1509" s="79" t="s">
        <v>158</v>
      </c>
      <c r="M1509" s="2" t="s">
        <v>3</v>
      </c>
      <c r="N1509" s="2">
        <v>8</v>
      </c>
      <c r="O1509" s="6"/>
      <c r="Y1509" s="5"/>
      <c r="Z1509" s="6"/>
      <c r="AJ1509" s="5"/>
      <c r="AV1509" s="6">
        <f t="shared" si="405"/>
        <v>12</v>
      </c>
      <c r="AW1509" s="2">
        <v>2</v>
      </c>
      <c r="AX1509" s="2">
        <v>5</v>
      </c>
      <c r="AY1509" s="2">
        <v>0</v>
      </c>
      <c r="AZ1509" s="2">
        <v>2</v>
      </c>
      <c r="BA1509" s="2">
        <v>3</v>
      </c>
      <c r="BB1509" s="2">
        <f t="shared" si="406"/>
        <v>7</v>
      </c>
      <c r="BC1509" s="2">
        <f t="shared" si="407"/>
        <v>0</v>
      </c>
      <c r="BD1509" s="2">
        <f t="shared" si="408"/>
        <v>5</v>
      </c>
      <c r="BF1509" s="5"/>
    </row>
    <row r="1510" spans="7:58" x14ac:dyDescent="0.35">
      <c r="G1510" s="79" t="s">
        <v>3</v>
      </c>
      <c r="H1510" s="82" t="s">
        <v>112</v>
      </c>
      <c r="I1510" s="79" t="s">
        <v>8</v>
      </c>
      <c r="J1510" s="79" t="s">
        <v>140</v>
      </c>
      <c r="K1510" s="79" t="s">
        <v>158</v>
      </c>
      <c r="L1510" s="79" t="s">
        <v>158</v>
      </c>
      <c r="M1510" s="2" t="s">
        <v>3</v>
      </c>
      <c r="N1510" s="2">
        <v>9</v>
      </c>
      <c r="O1510" s="6"/>
      <c r="Y1510" s="5"/>
      <c r="Z1510" s="6"/>
      <c r="AJ1510" s="5"/>
      <c r="AV1510" s="6">
        <f t="shared" si="405"/>
        <v>12</v>
      </c>
      <c r="AW1510" s="2">
        <v>2</v>
      </c>
      <c r="AX1510" s="2">
        <v>2</v>
      </c>
      <c r="AY1510" s="2">
        <v>3</v>
      </c>
      <c r="AZ1510" s="2">
        <v>2</v>
      </c>
      <c r="BA1510" s="2">
        <v>3</v>
      </c>
      <c r="BB1510" s="2">
        <f t="shared" si="406"/>
        <v>4</v>
      </c>
      <c r="BC1510" s="2">
        <f t="shared" si="407"/>
        <v>3</v>
      </c>
      <c r="BD1510" s="2">
        <f t="shared" si="408"/>
        <v>5</v>
      </c>
      <c r="BF1510" s="5"/>
    </row>
    <row r="1511" spans="7:58" x14ac:dyDescent="0.35">
      <c r="G1511" s="79" t="s">
        <v>3</v>
      </c>
      <c r="H1511" s="82" t="s">
        <v>112</v>
      </c>
      <c r="I1511" s="79" t="s">
        <v>8</v>
      </c>
      <c r="J1511" s="79" t="s">
        <v>140</v>
      </c>
      <c r="K1511" s="79" t="s">
        <v>158</v>
      </c>
      <c r="L1511" s="79" t="s">
        <v>158</v>
      </c>
      <c r="M1511" s="2" t="s">
        <v>67</v>
      </c>
      <c r="N1511" s="2">
        <v>10</v>
      </c>
      <c r="O1511" s="6"/>
      <c r="Y1511" s="5"/>
      <c r="Z1511" s="6"/>
      <c r="AJ1511" s="5"/>
      <c r="AV1511" s="6">
        <f t="shared" si="405"/>
        <v>12</v>
      </c>
      <c r="AW1511" s="2">
        <v>6</v>
      </c>
      <c r="AX1511" s="2">
        <v>3</v>
      </c>
      <c r="AY1511" s="2">
        <v>3</v>
      </c>
      <c r="AZ1511" s="2">
        <v>0</v>
      </c>
      <c r="BA1511" s="2">
        <v>0</v>
      </c>
      <c r="BB1511" s="2">
        <f t="shared" si="406"/>
        <v>9</v>
      </c>
      <c r="BC1511" s="2">
        <f t="shared" si="407"/>
        <v>3</v>
      </c>
      <c r="BD1511" s="2">
        <f t="shared" si="408"/>
        <v>0</v>
      </c>
      <c r="BF1511" s="5"/>
    </row>
    <row r="1512" spans="7:58" x14ac:dyDescent="0.35">
      <c r="G1512" s="79" t="s">
        <v>3</v>
      </c>
      <c r="H1512" s="82" t="s">
        <v>112</v>
      </c>
      <c r="I1512" s="79" t="s">
        <v>8</v>
      </c>
      <c r="J1512" s="79" t="s">
        <v>140</v>
      </c>
      <c r="K1512" s="79" t="s">
        <v>158</v>
      </c>
      <c r="L1512" s="79" t="s">
        <v>158</v>
      </c>
      <c r="M1512" s="2" t="s">
        <v>67</v>
      </c>
      <c r="N1512" s="2">
        <v>11</v>
      </c>
      <c r="O1512" s="6"/>
      <c r="Y1512" s="5"/>
      <c r="Z1512" s="6"/>
      <c r="AJ1512" s="5"/>
      <c r="AV1512" s="6">
        <f t="shared" si="405"/>
        <v>12</v>
      </c>
      <c r="AW1512" s="2">
        <v>3</v>
      </c>
      <c r="AX1512" s="2">
        <v>7</v>
      </c>
      <c r="AY1512" s="2">
        <v>2</v>
      </c>
      <c r="AZ1512" s="2">
        <v>0</v>
      </c>
      <c r="BA1512" s="2">
        <v>0</v>
      </c>
      <c r="BB1512" s="2">
        <f t="shared" si="406"/>
        <v>10</v>
      </c>
      <c r="BC1512" s="2">
        <f t="shared" si="407"/>
        <v>2</v>
      </c>
      <c r="BD1512" s="2">
        <f t="shared" si="408"/>
        <v>0</v>
      </c>
      <c r="BF1512" s="5"/>
    </row>
    <row r="1513" spans="7:58" x14ac:dyDescent="0.35">
      <c r="G1513" s="79" t="s">
        <v>3</v>
      </c>
      <c r="H1513" s="82" t="s">
        <v>112</v>
      </c>
      <c r="I1513" s="79" t="s">
        <v>8</v>
      </c>
      <c r="J1513" s="79" t="s">
        <v>140</v>
      </c>
      <c r="K1513" s="79" t="s">
        <v>158</v>
      </c>
      <c r="L1513" s="79" t="s">
        <v>158</v>
      </c>
      <c r="M1513" s="2" t="s">
        <v>67</v>
      </c>
      <c r="N1513" s="2">
        <v>12</v>
      </c>
      <c r="O1513" s="6"/>
      <c r="Y1513" s="5"/>
      <c r="Z1513" s="6"/>
      <c r="AJ1513" s="5"/>
      <c r="AV1513" s="6">
        <f t="shared" si="405"/>
        <v>12</v>
      </c>
      <c r="AW1513" s="2">
        <v>4</v>
      </c>
      <c r="AX1513" s="2">
        <v>2</v>
      </c>
      <c r="AY1513" s="2">
        <v>5</v>
      </c>
      <c r="AZ1513" s="2">
        <v>1</v>
      </c>
      <c r="BA1513" s="2">
        <v>0</v>
      </c>
      <c r="BB1513" s="2">
        <f t="shared" si="406"/>
        <v>6</v>
      </c>
      <c r="BC1513" s="2">
        <f t="shared" si="407"/>
        <v>5</v>
      </c>
      <c r="BD1513" s="2">
        <f t="shared" si="408"/>
        <v>1</v>
      </c>
      <c r="BF1513" s="5"/>
    </row>
    <row r="1514" spans="7:58" x14ac:dyDescent="0.35">
      <c r="G1514" s="79" t="s">
        <v>3</v>
      </c>
      <c r="H1514" s="82" t="s">
        <v>112</v>
      </c>
      <c r="I1514" s="79" t="s">
        <v>8</v>
      </c>
      <c r="J1514" s="79" t="s">
        <v>140</v>
      </c>
      <c r="K1514" s="79" t="s">
        <v>158</v>
      </c>
      <c r="L1514" s="79" t="s">
        <v>158</v>
      </c>
      <c r="M1514" s="2" t="s">
        <v>67</v>
      </c>
      <c r="N1514" s="2">
        <v>13</v>
      </c>
      <c r="O1514" s="6"/>
      <c r="Y1514" s="5"/>
      <c r="Z1514" s="6"/>
      <c r="AJ1514" s="5"/>
      <c r="AV1514" s="6">
        <f t="shared" si="405"/>
        <v>12</v>
      </c>
      <c r="AW1514" s="2">
        <v>3</v>
      </c>
      <c r="AX1514" s="2">
        <v>6</v>
      </c>
      <c r="AY1514" s="2">
        <v>3</v>
      </c>
      <c r="AZ1514" s="2">
        <v>0</v>
      </c>
      <c r="BA1514" s="2">
        <v>0</v>
      </c>
      <c r="BB1514" s="2">
        <f t="shared" si="406"/>
        <v>9</v>
      </c>
      <c r="BC1514" s="2">
        <f t="shared" si="407"/>
        <v>3</v>
      </c>
      <c r="BD1514" s="2">
        <f t="shared" si="408"/>
        <v>0</v>
      </c>
      <c r="BF1514" s="5"/>
    </row>
    <row r="1515" spans="7:58" x14ac:dyDescent="0.35">
      <c r="G1515" s="79" t="s">
        <v>3</v>
      </c>
      <c r="H1515" s="82" t="s">
        <v>112</v>
      </c>
      <c r="I1515" s="79" t="s">
        <v>8</v>
      </c>
      <c r="J1515" s="79" t="s">
        <v>140</v>
      </c>
      <c r="K1515" s="79" t="s">
        <v>158</v>
      </c>
      <c r="L1515" s="79" t="s">
        <v>158</v>
      </c>
      <c r="M1515" s="2" t="s">
        <v>67</v>
      </c>
      <c r="N1515" s="2">
        <v>14</v>
      </c>
      <c r="O1515" s="6"/>
      <c r="Y1515" s="5"/>
      <c r="Z1515" s="6"/>
      <c r="AJ1515" s="5"/>
      <c r="AV1515" s="6">
        <f t="shared" si="405"/>
        <v>12</v>
      </c>
      <c r="AW1515" s="2">
        <v>3</v>
      </c>
      <c r="AX1515" s="2">
        <v>2</v>
      </c>
      <c r="AY1515" s="2">
        <v>2</v>
      </c>
      <c r="AZ1515" s="2">
        <v>2</v>
      </c>
      <c r="BA1515" s="2">
        <v>3</v>
      </c>
      <c r="BB1515" s="2">
        <f t="shared" si="406"/>
        <v>5</v>
      </c>
      <c r="BC1515" s="2">
        <f t="shared" si="407"/>
        <v>2</v>
      </c>
      <c r="BD1515" s="2">
        <f t="shared" si="408"/>
        <v>5</v>
      </c>
      <c r="BF1515" s="5"/>
    </row>
    <row r="1516" spans="7:58" x14ac:dyDescent="0.35">
      <c r="G1516" s="79" t="s">
        <v>3</v>
      </c>
      <c r="H1516" s="82" t="s">
        <v>112</v>
      </c>
      <c r="I1516" s="79" t="s">
        <v>8</v>
      </c>
      <c r="J1516" s="79" t="s">
        <v>140</v>
      </c>
      <c r="K1516" s="79" t="s">
        <v>158</v>
      </c>
      <c r="L1516" s="79" t="s">
        <v>158</v>
      </c>
      <c r="M1516" s="2" t="s">
        <v>67</v>
      </c>
      <c r="N1516" s="2">
        <v>15</v>
      </c>
      <c r="O1516" s="6"/>
      <c r="Y1516" s="5"/>
      <c r="Z1516" s="6"/>
      <c r="AJ1516" s="5"/>
      <c r="AV1516" s="6">
        <f t="shared" si="405"/>
        <v>12</v>
      </c>
      <c r="AW1516" s="2">
        <v>4</v>
      </c>
      <c r="AX1516" s="2">
        <v>2</v>
      </c>
      <c r="AY1516" s="2">
        <v>1</v>
      </c>
      <c r="AZ1516" s="2">
        <v>4</v>
      </c>
      <c r="BA1516" s="2">
        <v>1</v>
      </c>
      <c r="BB1516" s="2">
        <f t="shared" si="406"/>
        <v>6</v>
      </c>
      <c r="BC1516" s="2">
        <f t="shared" si="407"/>
        <v>1</v>
      </c>
      <c r="BD1516" s="2">
        <f t="shared" si="408"/>
        <v>5</v>
      </c>
      <c r="BF1516" s="5"/>
    </row>
    <row r="1517" spans="7:58" x14ac:dyDescent="0.35">
      <c r="G1517" s="79" t="s">
        <v>3</v>
      </c>
      <c r="H1517" s="82" t="s">
        <v>112</v>
      </c>
      <c r="I1517" s="79" t="s">
        <v>8</v>
      </c>
      <c r="J1517" s="79" t="s">
        <v>140</v>
      </c>
      <c r="K1517" s="79" t="s">
        <v>158</v>
      </c>
      <c r="L1517" s="79" t="s">
        <v>158</v>
      </c>
      <c r="M1517" s="2" t="s">
        <v>67</v>
      </c>
      <c r="N1517" s="2">
        <v>16</v>
      </c>
      <c r="O1517" s="6"/>
      <c r="Y1517" s="5"/>
      <c r="Z1517" s="6"/>
      <c r="AJ1517" s="5"/>
      <c r="AV1517" s="6">
        <f t="shared" si="405"/>
        <v>12</v>
      </c>
      <c r="AW1517" s="2">
        <v>6</v>
      </c>
      <c r="AX1517" s="2">
        <v>2</v>
      </c>
      <c r="AY1517" s="2">
        <v>3</v>
      </c>
      <c r="AZ1517" s="2">
        <v>1</v>
      </c>
      <c r="BA1517" s="2">
        <v>0</v>
      </c>
      <c r="BB1517" s="2">
        <f t="shared" si="406"/>
        <v>8</v>
      </c>
      <c r="BC1517" s="2">
        <f t="shared" si="407"/>
        <v>3</v>
      </c>
      <c r="BD1517" s="2">
        <f t="shared" si="408"/>
        <v>1</v>
      </c>
      <c r="BF1517" s="5"/>
    </row>
    <row r="1518" spans="7:58" x14ac:dyDescent="0.35">
      <c r="G1518" s="79" t="s">
        <v>3</v>
      </c>
      <c r="H1518" s="82" t="s">
        <v>112</v>
      </c>
      <c r="I1518" s="79" t="s">
        <v>8</v>
      </c>
      <c r="J1518" s="79" t="s">
        <v>140</v>
      </c>
      <c r="K1518" s="79" t="s">
        <v>158</v>
      </c>
      <c r="L1518" s="79" t="s">
        <v>158</v>
      </c>
      <c r="M1518" s="2" t="s">
        <v>67</v>
      </c>
      <c r="N1518" s="2">
        <v>17</v>
      </c>
      <c r="O1518" s="6"/>
      <c r="Y1518" s="5"/>
      <c r="Z1518" s="6"/>
      <c r="AJ1518" s="5"/>
      <c r="AV1518" s="6">
        <f t="shared" si="405"/>
        <v>12</v>
      </c>
      <c r="AW1518" s="2">
        <v>2</v>
      </c>
      <c r="AX1518" s="2">
        <v>3</v>
      </c>
      <c r="AY1518" s="2">
        <v>5</v>
      </c>
      <c r="AZ1518" s="2">
        <v>2</v>
      </c>
      <c r="BA1518" s="2">
        <v>0</v>
      </c>
      <c r="BB1518" s="2">
        <f t="shared" si="406"/>
        <v>5</v>
      </c>
      <c r="BC1518" s="2">
        <f t="shared" si="407"/>
        <v>5</v>
      </c>
      <c r="BD1518" s="2">
        <f t="shared" si="408"/>
        <v>2</v>
      </c>
      <c r="BF1518" s="5"/>
    </row>
    <row r="1519" spans="7:58" x14ac:dyDescent="0.35">
      <c r="G1519" s="79" t="s">
        <v>3</v>
      </c>
      <c r="H1519" s="82" t="s">
        <v>112</v>
      </c>
      <c r="I1519" s="79" t="s">
        <v>8</v>
      </c>
      <c r="J1519" s="79" t="s">
        <v>140</v>
      </c>
      <c r="K1519" s="79" t="s">
        <v>158</v>
      </c>
      <c r="L1519" s="79" t="s">
        <v>158</v>
      </c>
      <c r="M1519" s="2" t="s">
        <v>67</v>
      </c>
      <c r="N1519" s="2">
        <v>18</v>
      </c>
      <c r="O1519" s="6"/>
      <c r="Y1519" s="5"/>
      <c r="Z1519" s="6"/>
      <c r="AJ1519" s="5"/>
      <c r="AV1519" s="6">
        <f t="shared" si="405"/>
        <v>12</v>
      </c>
      <c r="AW1519" s="2">
        <v>5</v>
      </c>
      <c r="AX1519" s="2">
        <v>1</v>
      </c>
      <c r="AY1519" s="2">
        <v>2</v>
      </c>
      <c r="AZ1519" s="2">
        <v>2</v>
      </c>
      <c r="BA1519" s="2">
        <v>2</v>
      </c>
      <c r="BB1519" s="2">
        <f t="shared" si="406"/>
        <v>6</v>
      </c>
      <c r="BC1519" s="2">
        <f t="shared" si="407"/>
        <v>2</v>
      </c>
      <c r="BD1519" s="2">
        <f t="shared" si="408"/>
        <v>4</v>
      </c>
      <c r="BF1519" s="5"/>
    </row>
    <row r="1520" spans="7:58" x14ac:dyDescent="0.35">
      <c r="G1520" s="79" t="s">
        <v>3</v>
      </c>
      <c r="H1520" s="82" t="s">
        <v>112</v>
      </c>
      <c r="I1520" s="79" t="s">
        <v>8</v>
      </c>
      <c r="J1520" s="79" t="s">
        <v>140</v>
      </c>
      <c r="K1520" s="79" t="s">
        <v>158</v>
      </c>
      <c r="L1520" s="79" t="s">
        <v>158</v>
      </c>
      <c r="M1520" s="2" t="s">
        <v>76</v>
      </c>
      <c r="N1520" s="2">
        <v>19</v>
      </c>
      <c r="O1520" s="6"/>
      <c r="Y1520" s="5"/>
      <c r="Z1520" s="6"/>
      <c r="AJ1520" s="5"/>
      <c r="AV1520" s="6">
        <f t="shared" si="405"/>
        <v>12</v>
      </c>
      <c r="AW1520" s="2">
        <v>5</v>
      </c>
      <c r="AX1520" s="2">
        <v>2</v>
      </c>
      <c r="AY1520" s="2">
        <v>4</v>
      </c>
      <c r="AZ1520" s="2">
        <v>1</v>
      </c>
      <c r="BA1520" s="2">
        <v>0</v>
      </c>
      <c r="BB1520" s="2">
        <f t="shared" si="406"/>
        <v>7</v>
      </c>
      <c r="BC1520" s="2">
        <f t="shared" si="407"/>
        <v>4</v>
      </c>
      <c r="BD1520" s="2">
        <f t="shared" si="408"/>
        <v>1</v>
      </c>
      <c r="BF1520" s="5"/>
    </row>
    <row r="1521" spans="7:58" x14ac:dyDescent="0.35">
      <c r="G1521" s="79" t="s">
        <v>3</v>
      </c>
      <c r="H1521" s="82" t="s">
        <v>112</v>
      </c>
      <c r="I1521" s="79" t="s">
        <v>8</v>
      </c>
      <c r="J1521" s="79" t="s">
        <v>140</v>
      </c>
      <c r="K1521" s="79" t="s">
        <v>158</v>
      </c>
      <c r="L1521" s="79" t="s">
        <v>158</v>
      </c>
      <c r="M1521" s="2" t="s">
        <v>76</v>
      </c>
      <c r="N1521" s="2">
        <v>20</v>
      </c>
      <c r="O1521" s="6"/>
      <c r="Y1521" s="5"/>
      <c r="Z1521" s="6"/>
      <c r="AJ1521" s="5"/>
      <c r="AV1521" s="6">
        <f t="shared" si="405"/>
        <v>12</v>
      </c>
      <c r="AW1521" s="2">
        <v>5</v>
      </c>
      <c r="AX1521" s="2">
        <v>1</v>
      </c>
      <c r="AY1521" s="2">
        <v>4</v>
      </c>
      <c r="AZ1521" s="2">
        <v>1</v>
      </c>
      <c r="BA1521" s="2">
        <v>1</v>
      </c>
      <c r="BB1521" s="2">
        <f t="shared" si="406"/>
        <v>6</v>
      </c>
      <c r="BC1521" s="2">
        <f t="shared" si="407"/>
        <v>4</v>
      </c>
      <c r="BD1521" s="2">
        <f t="shared" si="408"/>
        <v>2</v>
      </c>
      <c r="BF1521" s="5"/>
    </row>
    <row r="1522" spans="7:58" x14ac:dyDescent="0.35">
      <c r="G1522" s="79" t="s">
        <v>3</v>
      </c>
      <c r="H1522" s="82" t="s">
        <v>112</v>
      </c>
      <c r="I1522" s="79" t="s">
        <v>8</v>
      </c>
      <c r="J1522" s="79" t="s">
        <v>140</v>
      </c>
      <c r="K1522" s="79" t="s">
        <v>158</v>
      </c>
      <c r="L1522" s="79" t="s">
        <v>158</v>
      </c>
      <c r="M1522" s="2" t="s">
        <v>76</v>
      </c>
      <c r="N1522" s="2">
        <v>21</v>
      </c>
      <c r="O1522" s="6"/>
      <c r="Y1522" s="5"/>
      <c r="Z1522" s="6"/>
      <c r="AJ1522" s="5"/>
      <c r="AV1522" s="6">
        <f t="shared" si="405"/>
        <v>12</v>
      </c>
      <c r="AW1522" s="2">
        <v>5</v>
      </c>
      <c r="AX1522" s="2">
        <v>0</v>
      </c>
      <c r="AY1522" s="2">
        <v>4</v>
      </c>
      <c r="AZ1522" s="2">
        <v>3</v>
      </c>
      <c r="BA1522" s="2">
        <v>0</v>
      </c>
      <c r="BB1522" s="2">
        <f t="shared" si="406"/>
        <v>5</v>
      </c>
      <c r="BC1522" s="2">
        <f t="shared" si="407"/>
        <v>4</v>
      </c>
      <c r="BD1522" s="2">
        <f t="shared" si="408"/>
        <v>3</v>
      </c>
      <c r="BF1522" s="5"/>
    </row>
    <row r="1523" spans="7:58" x14ac:dyDescent="0.35">
      <c r="G1523" s="79" t="s">
        <v>3</v>
      </c>
      <c r="H1523" s="82" t="s">
        <v>112</v>
      </c>
      <c r="I1523" s="79" t="s">
        <v>8</v>
      </c>
      <c r="J1523" s="79" t="s">
        <v>140</v>
      </c>
      <c r="K1523" s="79" t="s">
        <v>158</v>
      </c>
      <c r="L1523" s="79" t="s">
        <v>158</v>
      </c>
      <c r="M1523" s="2" t="s">
        <v>76</v>
      </c>
      <c r="N1523" s="2">
        <v>22</v>
      </c>
      <c r="O1523" s="6"/>
      <c r="Y1523" s="5"/>
      <c r="Z1523" s="6"/>
      <c r="AJ1523" s="5"/>
      <c r="AV1523" s="6">
        <f t="shared" si="405"/>
        <v>12</v>
      </c>
      <c r="AW1523" s="2">
        <v>6</v>
      </c>
      <c r="AX1523" s="2">
        <v>2</v>
      </c>
      <c r="AY1523" s="2">
        <v>1</v>
      </c>
      <c r="AZ1523" s="2">
        <v>1</v>
      </c>
      <c r="BA1523" s="2">
        <v>2</v>
      </c>
      <c r="BB1523" s="2">
        <f t="shared" si="406"/>
        <v>8</v>
      </c>
      <c r="BC1523" s="2">
        <f t="shared" si="407"/>
        <v>1</v>
      </c>
      <c r="BD1523" s="2">
        <f t="shared" si="408"/>
        <v>3</v>
      </c>
      <c r="BF1523" s="5"/>
    </row>
    <row r="1524" spans="7:58" x14ac:dyDescent="0.35">
      <c r="G1524" s="79" t="s">
        <v>3</v>
      </c>
      <c r="H1524" s="82" t="s">
        <v>112</v>
      </c>
      <c r="I1524" s="79" t="s">
        <v>8</v>
      </c>
      <c r="J1524" s="79" t="s">
        <v>140</v>
      </c>
      <c r="K1524" s="79" t="s">
        <v>158</v>
      </c>
      <c r="L1524" s="79" t="s">
        <v>158</v>
      </c>
      <c r="M1524" s="2" t="s">
        <v>76</v>
      </c>
      <c r="N1524" s="2">
        <v>23</v>
      </c>
      <c r="O1524" s="6"/>
      <c r="Y1524" s="5"/>
      <c r="Z1524" s="6"/>
      <c r="AJ1524" s="5"/>
      <c r="AV1524" s="6">
        <f t="shared" si="405"/>
        <v>12</v>
      </c>
      <c r="AW1524" s="2">
        <v>6</v>
      </c>
      <c r="AX1524" s="2">
        <v>2</v>
      </c>
      <c r="AY1524" s="2">
        <v>3</v>
      </c>
      <c r="AZ1524" s="2">
        <v>1</v>
      </c>
      <c r="BA1524" s="2">
        <v>0</v>
      </c>
      <c r="BB1524" s="2">
        <f t="shared" si="406"/>
        <v>8</v>
      </c>
      <c r="BC1524" s="2">
        <f t="shared" si="407"/>
        <v>3</v>
      </c>
      <c r="BD1524" s="2">
        <f t="shared" si="408"/>
        <v>1</v>
      </c>
      <c r="BF1524" s="5"/>
    </row>
    <row r="1525" spans="7:58" x14ac:dyDescent="0.35">
      <c r="G1525" s="79" t="s">
        <v>3</v>
      </c>
      <c r="H1525" s="82" t="s">
        <v>112</v>
      </c>
      <c r="I1525" s="79" t="s">
        <v>8</v>
      </c>
      <c r="J1525" s="79" t="s">
        <v>140</v>
      </c>
      <c r="K1525" s="79" t="s">
        <v>158</v>
      </c>
      <c r="L1525" s="79" t="s">
        <v>158</v>
      </c>
      <c r="M1525" s="2" t="s">
        <v>76</v>
      </c>
      <c r="N1525" s="2">
        <v>24</v>
      </c>
      <c r="O1525" s="6"/>
      <c r="Y1525" s="5"/>
      <c r="Z1525" s="6"/>
      <c r="AJ1525" s="5"/>
      <c r="AV1525" s="6">
        <f t="shared" si="405"/>
        <v>12</v>
      </c>
      <c r="AW1525" s="2">
        <v>6</v>
      </c>
      <c r="AX1525" s="2">
        <v>0</v>
      </c>
      <c r="AY1525" s="2">
        <v>3</v>
      </c>
      <c r="AZ1525" s="2">
        <v>2</v>
      </c>
      <c r="BA1525" s="2">
        <v>1</v>
      </c>
      <c r="BB1525" s="2">
        <f t="shared" si="406"/>
        <v>6</v>
      </c>
      <c r="BC1525" s="2">
        <f t="shared" si="407"/>
        <v>3</v>
      </c>
      <c r="BD1525" s="2">
        <f t="shared" si="408"/>
        <v>3</v>
      </c>
      <c r="BF1525" s="5"/>
    </row>
    <row r="1526" spans="7:58" x14ac:dyDescent="0.35">
      <c r="G1526" s="79" t="s">
        <v>3</v>
      </c>
      <c r="H1526" s="82" t="s">
        <v>112</v>
      </c>
      <c r="I1526" s="79" t="s">
        <v>8</v>
      </c>
      <c r="J1526" s="79" t="s">
        <v>140</v>
      </c>
      <c r="K1526" s="79" t="s">
        <v>158</v>
      </c>
      <c r="L1526" s="79" t="s">
        <v>158</v>
      </c>
      <c r="M1526" s="2" t="s">
        <v>76</v>
      </c>
      <c r="N1526" s="2">
        <v>25</v>
      </c>
      <c r="O1526" s="6"/>
      <c r="Y1526" s="5"/>
      <c r="Z1526" s="6"/>
      <c r="AJ1526" s="5"/>
      <c r="AV1526" s="6">
        <f t="shared" si="405"/>
        <v>12</v>
      </c>
      <c r="AW1526" s="2">
        <v>5</v>
      </c>
      <c r="AX1526" s="2">
        <v>1</v>
      </c>
      <c r="AY1526" s="2">
        <v>1</v>
      </c>
      <c r="AZ1526" s="2">
        <v>3</v>
      </c>
      <c r="BA1526" s="2">
        <v>2</v>
      </c>
      <c r="BB1526" s="2">
        <f t="shared" si="406"/>
        <v>6</v>
      </c>
      <c r="BC1526" s="2">
        <f t="shared" si="407"/>
        <v>1</v>
      </c>
      <c r="BD1526" s="2">
        <f t="shared" si="408"/>
        <v>5</v>
      </c>
      <c r="BF1526" s="5"/>
    </row>
    <row r="1527" spans="7:58" x14ac:dyDescent="0.35">
      <c r="G1527" s="79" t="s">
        <v>3</v>
      </c>
      <c r="H1527" s="82" t="s">
        <v>112</v>
      </c>
      <c r="I1527" s="79" t="s">
        <v>8</v>
      </c>
      <c r="J1527" s="79" t="s">
        <v>140</v>
      </c>
      <c r="K1527" s="79" t="s">
        <v>158</v>
      </c>
      <c r="L1527" s="79" t="s">
        <v>158</v>
      </c>
      <c r="M1527" s="2" t="s">
        <v>76</v>
      </c>
      <c r="N1527" s="2">
        <v>26</v>
      </c>
      <c r="O1527" s="6"/>
      <c r="Y1527" s="5"/>
      <c r="Z1527" s="6"/>
      <c r="AJ1527" s="5"/>
      <c r="AV1527" s="6">
        <f t="shared" si="405"/>
        <v>12</v>
      </c>
      <c r="AW1527" s="2">
        <v>4</v>
      </c>
      <c r="AX1527" s="2">
        <v>2</v>
      </c>
      <c r="AY1527" s="2">
        <v>3</v>
      </c>
      <c r="AZ1527" s="2">
        <v>2</v>
      </c>
      <c r="BA1527" s="2">
        <v>1</v>
      </c>
      <c r="BB1527" s="2">
        <f t="shared" si="406"/>
        <v>6</v>
      </c>
      <c r="BC1527" s="2">
        <f t="shared" si="407"/>
        <v>3</v>
      </c>
      <c r="BD1527" s="2">
        <f t="shared" si="408"/>
        <v>3</v>
      </c>
      <c r="BF1527" s="5"/>
    </row>
    <row r="1528" spans="7:58" x14ac:dyDescent="0.35">
      <c r="G1528" s="79" t="s">
        <v>3</v>
      </c>
      <c r="H1528" s="82" t="s">
        <v>112</v>
      </c>
      <c r="I1528" s="79" t="s">
        <v>8</v>
      </c>
      <c r="J1528" s="79" t="s">
        <v>140</v>
      </c>
      <c r="K1528" s="79" t="s">
        <v>158</v>
      </c>
      <c r="L1528" s="79" t="s">
        <v>158</v>
      </c>
      <c r="M1528" s="2" t="s">
        <v>76</v>
      </c>
      <c r="N1528" s="2">
        <v>27</v>
      </c>
      <c r="O1528" s="6"/>
      <c r="Y1528" s="5"/>
      <c r="Z1528" s="6"/>
      <c r="AJ1528" s="5"/>
      <c r="AV1528" s="6">
        <f t="shared" si="405"/>
        <v>12</v>
      </c>
      <c r="AW1528" s="2">
        <v>3</v>
      </c>
      <c r="AX1528" s="2">
        <v>3</v>
      </c>
      <c r="AY1528" s="2">
        <v>4</v>
      </c>
      <c r="AZ1528" s="2">
        <v>1</v>
      </c>
      <c r="BA1528" s="2">
        <v>1</v>
      </c>
      <c r="BB1528" s="2">
        <f t="shared" si="406"/>
        <v>6</v>
      </c>
      <c r="BC1528" s="2">
        <f t="shared" si="407"/>
        <v>4</v>
      </c>
      <c r="BD1528" s="2">
        <f t="shared" si="408"/>
        <v>2</v>
      </c>
      <c r="BF1528" s="5"/>
    </row>
    <row r="1529" spans="7:58" x14ac:dyDescent="0.35">
      <c r="G1529" s="79" t="s">
        <v>3</v>
      </c>
      <c r="H1529" s="82" t="s">
        <v>112</v>
      </c>
      <c r="I1529" s="79" t="s">
        <v>8</v>
      </c>
      <c r="J1529" s="79" t="s">
        <v>140</v>
      </c>
      <c r="K1529" s="79" t="s">
        <v>158</v>
      </c>
      <c r="L1529" s="79" t="s">
        <v>158</v>
      </c>
      <c r="M1529" s="2" t="s">
        <v>76</v>
      </c>
      <c r="N1529" s="2">
        <v>28</v>
      </c>
      <c r="O1529" s="6"/>
      <c r="Y1529" s="5"/>
      <c r="Z1529" s="6"/>
      <c r="AJ1529" s="5"/>
      <c r="AV1529" s="6">
        <f t="shared" si="405"/>
        <v>12</v>
      </c>
      <c r="AW1529" s="2">
        <v>7</v>
      </c>
      <c r="AX1529" s="2">
        <v>1</v>
      </c>
      <c r="AY1529" s="2">
        <v>2</v>
      </c>
      <c r="AZ1529" s="2">
        <v>2</v>
      </c>
      <c r="BA1529" s="2">
        <v>0</v>
      </c>
      <c r="BB1529" s="2">
        <f t="shared" si="406"/>
        <v>8</v>
      </c>
      <c r="BC1529" s="2">
        <f t="shared" si="407"/>
        <v>2</v>
      </c>
      <c r="BD1529" s="2">
        <f t="shared" si="408"/>
        <v>2</v>
      </c>
      <c r="BF1529" s="5"/>
    </row>
    <row r="1530" spans="7:58" x14ac:dyDescent="0.35">
      <c r="G1530" s="79" t="s">
        <v>3</v>
      </c>
      <c r="H1530" s="82" t="s">
        <v>112</v>
      </c>
      <c r="I1530" s="79" t="s">
        <v>8</v>
      </c>
      <c r="J1530" s="79" t="s">
        <v>140</v>
      </c>
      <c r="K1530" s="79" t="s">
        <v>158</v>
      </c>
      <c r="L1530" s="79" t="s">
        <v>158</v>
      </c>
      <c r="M1530" s="2" t="s">
        <v>76</v>
      </c>
      <c r="N1530" s="2">
        <v>29</v>
      </c>
      <c r="O1530" s="6"/>
      <c r="Y1530" s="5"/>
      <c r="Z1530" s="6"/>
      <c r="AJ1530" s="5"/>
      <c r="AV1530" s="6">
        <f t="shared" si="405"/>
        <v>12</v>
      </c>
      <c r="AW1530" s="2">
        <v>4</v>
      </c>
      <c r="AX1530" s="2">
        <v>2</v>
      </c>
      <c r="AY1530" s="2">
        <v>2</v>
      </c>
      <c r="AZ1530" s="2">
        <v>4</v>
      </c>
      <c r="BA1530" s="2">
        <v>0</v>
      </c>
      <c r="BB1530" s="2">
        <f t="shared" si="406"/>
        <v>6</v>
      </c>
      <c r="BC1530" s="2">
        <f t="shared" si="407"/>
        <v>2</v>
      </c>
      <c r="BD1530" s="2">
        <f t="shared" si="408"/>
        <v>4</v>
      </c>
      <c r="BF1530" s="5"/>
    </row>
    <row r="1531" spans="7:58" x14ac:dyDescent="0.35">
      <c r="G1531" s="79" t="s">
        <v>3</v>
      </c>
      <c r="H1531" s="82" t="s">
        <v>112</v>
      </c>
      <c r="I1531" s="79" t="s">
        <v>8</v>
      </c>
      <c r="J1531" s="79" t="s">
        <v>140</v>
      </c>
      <c r="K1531" s="79" t="s">
        <v>159</v>
      </c>
      <c r="L1531" s="79" t="s">
        <v>159</v>
      </c>
      <c r="M1531" s="2" t="s">
        <v>76</v>
      </c>
      <c r="N1531" s="2">
        <v>30</v>
      </c>
      <c r="O1531" s="6"/>
      <c r="Y1531" s="5"/>
      <c r="Z1531" s="6"/>
      <c r="AJ1531" s="5"/>
      <c r="AV1531" s="6">
        <f t="shared" si="405"/>
        <v>12</v>
      </c>
      <c r="AW1531" s="2">
        <v>4</v>
      </c>
      <c r="AX1531" s="2">
        <v>1</v>
      </c>
      <c r="AY1531" s="2">
        <v>4</v>
      </c>
      <c r="AZ1531" s="2">
        <v>3</v>
      </c>
      <c r="BA1531" s="2">
        <v>0</v>
      </c>
      <c r="BB1531" s="2">
        <f t="shared" si="406"/>
        <v>5</v>
      </c>
      <c r="BC1531" s="2">
        <f t="shared" si="407"/>
        <v>4</v>
      </c>
      <c r="BD1531" s="2">
        <f t="shared" si="408"/>
        <v>3</v>
      </c>
      <c r="BF1531" s="5"/>
    </row>
    <row r="1532" spans="7:58" x14ac:dyDescent="0.35">
      <c r="G1532" s="79" t="s">
        <v>3</v>
      </c>
      <c r="H1532" s="82" t="s">
        <v>112</v>
      </c>
      <c r="I1532" s="79" t="s">
        <v>8</v>
      </c>
      <c r="J1532" s="79" t="s">
        <v>140</v>
      </c>
      <c r="K1532" s="79" t="s">
        <v>159</v>
      </c>
      <c r="L1532" s="79" t="s">
        <v>159</v>
      </c>
      <c r="M1532" s="2" t="s">
        <v>3</v>
      </c>
      <c r="N1532" s="2">
        <v>1</v>
      </c>
      <c r="O1532" s="6"/>
      <c r="Y1532" s="5"/>
      <c r="Z1532" s="6"/>
      <c r="AJ1532" s="5"/>
      <c r="AV1532" s="6">
        <f t="shared" si="405"/>
        <v>24</v>
      </c>
      <c r="AW1532" s="2">
        <v>3</v>
      </c>
      <c r="AX1532" s="2">
        <v>10</v>
      </c>
      <c r="AY1532" s="2">
        <v>6</v>
      </c>
      <c r="AZ1532" s="2">
        <v>1</v>
      </c>
      <c r="BA1532" s="2">
        <v>4</v>
      </c>
      <c r="BB1532" s="2">
        <f t="shared" si="406"/>
        <v>13</v>
      </c>
      <c r="BC1532" s="2">
        <f t="shared" si="407"/>
        <v>6</v>
      </c>
      <c r="BD1532" s="2">
        <f t="shared" si="408"/>
        <v>5</v>
      </c>
      <c r="BE1532" s="2">
        <f>ROUND(SUM(AV1532:AV1561)/30,0)</f>
        <v>24</v>
      </c>
      <c r="BF1532" s="5">
        <v>56</v>
      </c>
    </row>
    <row r="1533" spans="7:58" x14ac:dyDescent="0.35">
      <c r="G1533" s="79" t="s">
        <v>3</v>
      </c>
      <c r="H1533" s="82" t="s">
        <v>112</v>
      </c>
      <c r="I1533" s="79" t="s">
        <v>8</v>
      </c>
      <c r="J1533" s="79" t="s">
        <v>140</v>
      </c>
      <c r="K1533" s="79" t="s">
        <v>159</v>
      </c>
      <c r="L1533" s="79" t="s">
        <v>159</v>
      </c>
      <c r="M1533" s="2" t="s">
        <v>3</v>
      </c>
      <c r="N1533" s="2">
        <v>2</v>
      </c>
      <c r="O1533" s="6"/>
      <c r="Y1533" s="5"/>
      <c r="Z1533" s="6"/>
      <c r="AJ1533" s="5"/>
      <c r="AV1533" s="6">
        <f t="shared" si="405"/>
        <v>24</v>
      </c>
      <c r="AW1533" s="2">
        <v>2</v>
      </c>
      <c r="AX1533" s="2">
        <v>4</v>
      </c>
      <c r="AY1533" s="2">
        <v>14</v>
      </c>
      <c r="AZ1533" s="2">
        <v>2</v>
      </c>
      <c r="BA1533" s="2">
        <v>2</v>
      </c>
      <c r="BB1533" s="2">
        <f t="shared" si="406"/>
        <v>6</v>
      </c>
      <c r="BC1533" s="2">
        <f t="shared" si="407"/>
        <v>14</v>
      </c>
      <c r="BD1533" s="2">
        <f t="shared" si="408"/>
        <v>4</v>
      </c>
      <c r="BF1533" s="5"/>
    </row>
    <row r="1534" spans="7:58" x14ac:dyDescent="0.35">
      <c r="G1534" s="79" t="s">
        <v>3</v>
      </c>
      <c r="H1534" s="82" t="s">
        <v>112</v>
      </c>
      <c r="I1534" s="79" t="s">
        <v>8</v>
      </c>
      <c r="J1534" s="79" t="s">
        <v>140</v>
      </c>
      <c r="K1534" s="79" t="s">
        <v>159</v>
      </c>
      <c r="L1534" s="79" t="s">
        <v>159</v>
      </c>
      <c r="M1534" s="2" t="s">
        <v>3</v>
      </c>
      <c r="N1534" s="2">
        <v>3</v>
      </c>
      <c r="O1534" s="6"/>
      <c r="Y1534" s="5"/>
      <c r="Z1534" s="6"/>
      <c r="AJ1534" s="5"/>
      <c r="AV1534" s="6">
        <f t="shared" si="405"/>
        <v>24</v>
      </c>
      <c r="AW1534" s="2">
        <v>7</v>
      </c>
      <c r="AX1534" s="2">
        <v>9</v>
      </c>
      <c r="AY1534" s="2">
        <v>3</v>
      </c>
      <c r="AZ1534" s="2">
        <v>2</v>
      </c>
      <c r="BA1534" s="2">
        <v>3</v>
      </c>
      <c r="BB1534" s="2">
        <f t="shared" si="406"/>
        <v>16</v>
      </c>
      <c r="BC1534" s="2">
        <f t="shared" si="407"/>
        <v>3</v>
      </c>
      <c r="BD1534" s="2">
        <f t="shared" si="408"/>
        <v>5</v>
      </c>
      <c r="BF1534" s="5"/>
    </row>
    <row r="1535" spans="7:58" x14ac:dyDescent="0.35">
      <c r="G1535" s="79" t="s">
        <v>3</v>
      </c>
      <c r="H1535" s="82" t="s">
        <v>112</v>
      </c>
      <c r="I1535" s="79" t="s">
        <v>8</v>
      </c>
      <c r="J1535" s="79" t="s">
        <v>140</v>
      </c>
      <c r="K1535" s="79" t="s">
        <v>159</v>
      </c>
      <c r="L1535" s="79" t="s">
        <v>159</v>
      </c>
      <c r="M1535" s="2" t="s">
        <v>3</v>
      </c>
      <c r="N1535" s="2">
        <v>4</v>
      </c>
      <c r="O1535" s="6"/>
      <c r="Y1535" s="5"/>
      <c r="Z1535" s="6"/>
      <c r="AJ1535" s="5"/>
      <c r="AV1535" s="6">
        <f t="shared" si="405"/>
        <v>24</v>
      </c>
      <c r="AW1535" s="2">
        <v>16</v>
      </c>
      <c r="AX1535" s="2">
        <v>5</v>
      </c>
      <c r="AY1535" s="2">
        <v>2</v>
      </c>
      <c r="AZ1535" s="2">
        <v>0</v>
      </c>
      <c r="BA1535" s="2">
        <v>1</v>
      </c>
      <c r="BB1535" s="2">
        <f t="shared" si="406"/>
        <v>21</v>
      </c>
      <c r="BC1535" s="2">
        <f t="shared" si="407"/>
        <v>2</v>
      </c>
      <c r="BD1535" s="2">
        <f t="shared" si="408"/>
        <v>1</v>
      </c>
      <c r="BF1535" s="5"/>
    </row>
    <row r="1536" spans="7:58" x14ac:dyDescent="0.35">
      <c r="G1536" s="79" t="s">
        <v>3</v>
      </c>
      <c r="H1536" s="82" t="s">
        <v>112</v>
      </c>
      <c r="I1536" s="79" t="s">
        <v>8</v>
      </c>
      <c r="J1536" s="79" t="s">
        <v>140</v>
      </c>
      <c r="K1536" s="79" t="s">
        <v>159</v>
      </c>
      <c r="L1536" s="79" t="s">
        <v>159</v>
      </c>
      <c r="M1536" s="2" t="s">
        <v>3</v>
      </c>
      <c r="N1536" s="2">
        <v>5</v>
      </c>
      <c r="O1536" s="6"/>
      <c r="Y1536" s="5"/>
      <c r="Z1536" s="6"/>
      <c r="AJ1536" s="5"/>
      <c r="AV1536" s="6">
        <f t="shared" si="405"/>
        <v>24</v>
      </c>
      <c r="AW1536" s="2">
        <v>7</v>
      </c>
      <c r="AX1536" s="2">
        <v>9</v>
      </c>
      <c r="AY1536" s="2">
        <v>4</v>
      </c>
      <c r="AZ1536" s="2">
        <v>1</v>
      </c>
      <c r="BA1536" s="2">
        <v>3</v>
      </c>
      <c r="BB1536" s="2">
        <f t="shared" si="406"/>
        <v>16</v>
      </c>
      <c r="BC1536" s="2">
        <f t="shared" si="407"/>
        <v>4</v>
      </c>
      <c r="BD1536" s="2">
        <f t="shared" si="408"/>
        <v>4</v>
      </c>
      <c r="BF1536" s="5"/>
    </row>
    <row r="1537" spans="7:58" x14ac:dyDescent="0.35">
      <c r="G1537" s="79" t="s">
        <v>3</v>
      </c>
      <c r="H1537" s="82" t="s">
        <v>112</v>
      </c>
      <c r="I1537" s="79" t="s">
        <v>8</v>
      </c>
      <c r="J1537" s="79" t="s">
        <v>140</v>
      </c>
      <c r="K1537" s="79" t="s">
        <v>159</v>
      </c>
      <c r="L1537" s="79" t="s">
        <v>159</v>
      </c>
      <c r="M1537" s="2" t="s">
        <v>3</v>
      </c>
      <c r="N1537" s="2">
        <v>6</v>
      </c>
      <c r="O1537" s="6"/>
      <c r="Y1537" s="5"/>
      <c r="Z1537" s="6"/>
      <c r="AJ1537" s="5"/>
      <c r="AV1537" s="6">
        <f t="shared" si="405"/>
        <v>24</v>
      </c>
      <c r="AW1537" s="2">
        <v>7</v>
      </c>
      <c r="AX1537" s="2">
        <v>6</v>
      </c>
      <c r="AY1537" s="2">
        <v>7</v>
      </c>
      <c r="AZ1537" s="2">
        <v>1</v>
      </c>
      <c r="BA1537" s="2">
        <v>3</v>
      </c>
      <c r="BB1537" s="2">
        <f t="shared" si="406"/>
        <v>13</v>
      </c>
      <c r="BC1537" s="2">
        <f t="shared" si="407"/>
        <v>7</v>
      </c>
      <c r="BD1537" s="2">
        <f t="shared" si="408"/>
        <v>4</v>
      </c>
      <c r="BF1537" s="5"/>
    </row>
    <row r="1538" spans="7:58" x14ac:dyDescent="0.35">
      <c r="G1538" s="79" t="s">
        <v>3</v>
      </c>
      <c r="H1538" s="82" t="s">
        <v>112</v>
      </c>
      <c r="I1538" s="79" t="s">
        <v>8</v>
      </c>
      <c r="J1538" s="79" t="s">
        <v>140</v>
      </c>
      <c r="K1538" s="79" t="s">
        <v>159</v>
      </c>
      <c r="L1538" s="79" t="s">
        <v>159</v>
      </c>
      <c r="M1538" s="2" t="s">
        <v>3</v>
      </c>
      <c r="N1538" s="2">
        <v>7</v>
      </c>
      <c r="O1538" s="6"/>
      <c r="Y1538" s="5"/>
      <c r="Z1538" s="6"/>
      <c r="AJ1538" s="5"/>
      <c r="AV1538" s="6">
        <f t="shared" si="405"/>
        <v>24</v>
      </c>
      <c r="AW1538" s="2">
        <v>12</v>
      </c>
      <c r="AX1538" s="2">
        <v>6</v>
      </c>
      <c r="AY1538" s="2">
        <v>5</v>
      </c>
      <c r="AZ1538" s="2">
        <v>0</v>
      </c>
      <c r="BA1538" s="2">
        <v>1</v>
      </c>
      <c r="BB1538" s="2">
        <f t="shared" si="406"/>
        <v>18</v>
      </c>
      <c r="BC1538" s="2">
        <f t="shared" si="407"/>
        <v>5</v>
      </c>
      <c r="BD1538" s="2">
        <f t="shared" si="408"/>
        <v>1</v>
      </c>
      <c r="BF1538" s="5"/>
    </row>
    <row r="1539" spans="7:58" x14ac:dyDescent="0.35">
      <c r="G1539" s="79" t="s">
        <v>3</v>
      </c>
      <c r="H1539" s="82" t="s">
        <v>112</v>
      </c>
      <c r="I1539" s="79" t="s">
        <v>8</v>
      </c>
      <c r="J1539" s="79" t="s">
        <v>140</v>
      </c>
      <c r="K1539" s="79" t="s">
        <v>159</v>
      </c>
      <c r="L1539" s="79" t="s">
        <v>159</v>
      </c>
      <c r="M1539" s="2" t="s">
        <v>3</v>
      </c>
      <c r="N1539" s="2">
        <v>8</v>
      </c>
      <c r="O1539" s="6"/>
      <c r="Y1539" s="5"/>
      <c r="Z1539" s="6"/>
      <c r="AJ1539" s="5"/>
      <c r="AV1539" s="6">
        <f t="shared" si="405"/>
        <v>24</v>
      </c>
      <c r="AW1539" s="2">
        <v>2</v>
      </c>
      <c r="AX1539" s="2">
        <v>1</v>
      </c>
      <c r="AY1539" s="2">
        <v>7</v>
      </c>
      <c r="AZ1539" s="2">
        <v>2</v>
      </c>
      <c r="BA1539" s="2">
        <v>12</v>
      </c>
      <c r="BB1539" s="2">
        <f t="shared" si="406"/>
        <v>3</v>
      </c>
      <c r="BC1539" s="2">
        <f t="shared" si="407"/>
        <v>7</v>
      </c>
      <c r="BD1539" s="2">
        <f t="shared" si="408"/>
        <v>14</v>
      </c>
      <c r="BF1539" s="5"/>
    </row>
    <row r="1540" spans="7:58" x14ac:dyDescent="0.35">
      <c r="G1540" s="79" t="s">
        <v>3</v>
      </c>
      <c r="H1540" s="82" t="s">
        <v>112</v>
      </c>
      <c r="I1540" s="79" t="s">
        <v>8</v>
      </c>
      <c r="J1540" s="79" t="s">
        <v>140</v>
      </c>
      <c r="K1540" s="79" t="s">
        <v>159</v>
      </c>
      <c r="L1540" s="79" t="s">
        <v>159</v>
      </c>
      <c r="M1540" s="2" t="s">
        <v>3</v>
      </c>
      <c r="N1540" s="2">
        <v>9</v>
      </c>
      <c r="O1540" s="6"/>
      <c r="Y1540" s="5"/>
      <c r="Z1540" s="6"/>
      <c r="AJ1540" s="5"/>
      <c r="AV1540" s="6">
        <f t="shared" si="405"/>
        <v>24</v>
      </c>
      <c r="AW1540" s="2">
        <v>2</v>
      </c>
      <c r="AX1540" s="2">
        <v>3</v>
      </c>
      <c r="AY1540" s="2">
        <v>5</v>
      </c>
      <c r="AZ1540" s="2">
        <v>4</v>
      </c>
      <c r="BA1540" s="2">
        <v>10</v>
      </c>
      <c r="BB1540" s="2">
        <f t="shared" si="406"/>
        <v>5</v>
      </c>
      <c r="BC1540" s="2">
        <f t="shared" si="407"/>
        <v>5</v>
      </c>
      <c r="BD1540" s="2">
        <f t="shared" si="408"/>
        <v>14</v>
      </c>
      <c r="BF1540" s="5"/>
    </row>
    <row r="1541" spans="7:58" x14ac:dyDescent="0.35">
      <c r="G1541" s="79" t="s">
        <v>3</v>
      </c>
      <c r="H1541" s="82" t="s">
        <v>112</v>
      </c>
      <c r="I1541" s="79" t="s">
        <v>8</v>
      </c>
      <c r="J1541" s="79" t="s">
        <v>140</v>
      </c>
      <c r="K1541" s="79" t="s">
        <v>159</v>
      </c>
      <c r="L1541" s="79" t="s">
        <v>159</v>
      </c>
      <c r="M1541" s="2" t="s">
        <v>67</v>
      </c>
      <c r="N1541" s="2">
        <v>10</v>
      </c>
      <c r="O1541" s="6"/>
      <c r="Y1541" s="5"/>
      <c r="Z1541" s="6"/>
      <c r="AJ1541" s="5"/>
      <c r="AV1541" s="6">
        <f t="shared" si="405"/>
        <v>24</v>
      </c>
      <c r="AW1541" s="2">
        <v>13</v>
      </c>
      <c r="AX1541" s="2">
        <v>9</v>
      </c>
      <c r="AY1541" s="2">
        <v>1</v>
      </c>
      <c r="AZ1541" s="2">
        <v>0</v>
      </c>
      <c r="BA1541" s="2">
        <v>1</v>
      </c>
      <c r="BB1541" s="2">
        <f t="shared" si="406"/>
        <v>22</v>
      </c>
      <c r="BC1541" s="2">
        <f t="shared" si="407"/>
        <v>1</v>
      </c>
      <c r="BD1541" s="2">
        <f t="shared" si="408"/>
        <v>1</v>
      </c>
      <c r="BF1541" s="5"/>
    </row>
    <row r="1542" spans="7:58" x14ac:dyDescent="0.35">
      <c r="G1542" s="79" t="s">
        <v>3</v>
      </c>
      <c r="H1542" s="82" t="s">
        <v>112</v>
      </c>
      <c r="I1542" s="79" t="s">
        <v>8</v>
      </c>
      <c r="J1542" s="79" t="s">
        <v>140</v>
      </c>
      <c r="K1542" s="79" t="s">
        <v>159</v>
      </c>
      <c r="L1542" s="79" t="s">
        <v>159</v>
      </c>
      <c r="M1542" s="2" t="s">
        <v>67</v>
      </c>
      <c r="N1542" s="2">
        <v>11</v>
      </c>
      <c r="O1542" s="6"/>
      <c r="Y1542" s="5"/>
      <c r="Z1542" s="6"/>
      <c r="AJ1542" s="5"/>
      <c r="AV1542" s="6">
        <f t="shared" si="405"/>
        <v>24</v>
      </c>
      <c r="AW1542" s="2">
        <v>7</v>
      </c>
      <c r="AX1542" s="2">
        <v>13</v>
      </c>
      <c r="AY1542" s="2">
        <v>3</v>
      </c>
      <c r="AZ1542" s="2">
        <v>0</v>
      </c>
      <c r="BA1542" s="2">
        <v>1</v>
      </c>
      <c r="BB1542" s="2">
        <f t="shared" si="406"/>
        <v>20</v>
      </c>
      <c r="BC1542" s="2">
        <f t="shared" si="407"/>
        <v>3</v>
      </c>
      <c r="BD1542" s="2">
        <f t="shared" si="408"/>
        <v>1</v>
      </c>
      <c r="BF1542" s="5"/>
    </row>
    <row r="1543" spans="7:58" x14ac:dyDescent="0.35">
      <c r="G1543" s="79" t="s">
        <v>3</v>
      </c>
      <c r="H1543" s="82" t="s">
        <v>112</v>
      </c>
      <c r="I1543" s="79" t="s">
        <v>8</v>
      </c>
      <c r="J1543" s="79" t="s">
        <v>140</v>
      </c>
      <c r="K1543" s="79" t="s">
        <v>159</v>
      </c>
      <c r="L1543" s="79" t="s">
        <v>159</v>
      </c>
      <c r="M1543" s="2" t="s">
        <v>67</v>
      </c>
      <c r="N1543" s="2">
        <v>12</v>
      </c>
      <c r="O1543" s="6"/>
      <c r="Y1543" s="5"/>
      <c r="Z1543" s="6"/>
      <c r="AJ1543" s="5"/>
      <c r="AV1543" s="6">
        <f t="shared" si="405"/>
        <v>24</v>
      </c>
      <c r="AW1543" s="2">
        <v>7</v>
      </c>
      <c r="AX1543" s="2">
        <v>9</v>
      </c>
      <c r="AY1543" s="2">
        <v>6</v>
      </c>
      <c r="AZ1543" s="2">
        <v>0</v>
      </c>
      <c r="BA1543" s="2">
        <v>2</v>
      </c>
      <c r="BB1543" s="2">
        <f t="shared" si="406"/>
        <v>16</v>
      </c>
      <c r="BC1543" s="2">
        <f t="shared" si="407"/>
        <v>6</v>
      </c>
      <c r="BD1543" s="2">
        <f t="shared" si="408"/>
        <v>2</v>
      </c>
      <c r="BF1543" s="5"/>
    </row>
    <row r="1544" spans="7:58" x14ac:dyDescent="0.35">
      <c r="G1544" s="79" t="s">
        <v>3</v>
      </c>
      <c r="H1544" s="82" t="s">
        <v>112</v>
      </c>
      <c r="I1544" s="79" t="s">
        <v>8</v>
      </c>
      <c r="J1544" s="79" t="s">
        <v>140</v>
      </c>
      <c r="K1544" s="79" t="s">
        <v>159</v>
      </c>
      <c r="L1544" s="79" t="s">
        <v>159</v>
      </c>
      <c r="M1544" s="2" t="s">
        <v>67</v>
      </c>
      <c r="N1544" s="2">
        <v>13</v>
      </c>
      <c r="O1544" s="6"/>
      <c r="Y1544" s="5"/>
      <c r="Z1544" s="6"/>
      <c r="AJ1544" s="5"/>
      <c r="AV1544" s="6">
        <f t="shared" si="405"/>
        <v>24</v>
      </c>
      <c r="AW1544" s="2">
        <v>10</v>
      </c>
      <c r="AX1544" s="2">
        <v>6</v>
      </c>
      <c r="AY1544" s="2">
        <v>6</v>
      </c>
      <c r="AZ1544" s="2">
        <v>2</v>
      </c>
      <c r="BA1544" s="2">
        <v>0</v>
      </c>
      <c r="BB1544" s="2">
        <f t="shared" si="406"/>
        <v>16</v>
      </c>
      <c r="BC1544" s="2">
        <f t="shared" si="407"/>
        <v>6</v>
      </c>
      <c r="BD1544" s="2">
        <f t="shared" si="408"/>
        <v>2</v>
      </c>
      <c r="BF1544" s="5"/>
    </row>
    <row r="1545" spans="7:58" x14ac:dyDescent="0.35">
      <c r="G1545" s="79" t="s">
        <v>3</v>
      </c>
      <c r="H1545" s="82" t="s">
        <v>112</v>
      </c>
      <c r="I1545" s="79" t="s">
        <v>8</v>
      </c>
      <c r="J1545" s="79" t="s">
        <v>140</v>
      </c>
      <c r="K1545" s="79" t="s">
        <v>159</v>
      </c>
      <c r="L1545" s="79" t="s">
        <v>159</v>
      </c>
      <c r="M1545" s="2" t="s">
        <v>67</v>
      </c>
      <c r="N1545" s="2">
        <v>14</v>
      </c>
      <c r="O1545" s="6"/>
      <c r="Y1545" s="5"/>
      <c r="Z1545" s="6"/>
      <c r="AJ1545" s="5"/>
      <c r="AV1545" s="6">
        <f t="shared" si="405"/>
        <v>24</v>
      </c>
      <c r="AW1545" s="2">
        <v>4</v>
      </c>
      <c r="AX1545" s="2">
        <v>7</v>
      </c>
      <c r="AY1545" s="2">
        <v>7</v>
      </c>
      <c r="AZ1545" s="2">
        <v>3</v>
      </c>
      <c r="BA1545" s="2">
        <v>3</v>
      </c>
      <c r="BB1545" s="2">
        <f t="shared" si="406"/>
        <v>11</v>
      </c>
      <c r="BC1545" s="2">
        <f t="shared" si="407"/>
        <v>7</v>
      </c>
      <c r="BD1545" s="2">
        <f t="shared" si="408"/>
        <v>6</v>
      </c>
      <c r="BF1545" s="5"/>
    </row>
    <row r="1546" spans="7:58" x14ac:dyDescent="0.35">
      <c r="G1546" s="79" t="s">
        <v>3</v>
      </c>
      <c r="H1546" s="82" t="s">
        <v>112</v>
      </c>
      <c r="I1546" s="79" t="s">
        <v>8</v>
      </c>
      <c r="J1546" s="79" t="s">
        <v>140</v>
      </c>
      <c r="K1546" s="79" t="s">
        <v>159</v>
      </c>
      <c r="L1546" s="79" t="s">
        <v>159</v>
      </c>
      <c r="M1546" s="2" t="s">
        <v>67</v>
      </c>
      <c r="N1546" s="2">
        <v>15</v>
      </c>
      <c r="O1546" s="6"/>
      <c r="Y1546" s="5"/>
      <c r="Z1546" s="6"/>
      <c r="AJ1546" s="5"/>
      <c r="AV1546" s="6">
        <f t="shared" si="405"/>
        <v>24</v>
      </c>
      <c r="AW1546" s="2">
        <v>3</v>
      </c>
      <c r="AX1546" s="2">
        <v>8</v>
      </c>
      <c r="AY1546" s="2">
        <v>8</v>
      </c>
      <c r="AZ1546" s="2">
        <v>1</v>
      </c>
      <c r="BA1546" s="2">
        <v>4</v>
      </c>
      <c r="BB1546" s="2">
        <f t="shared" si="406"/>
        <v>11</v>
      </c>
      <c r="BC1546" s="2">
        <f t="shared" si="407"/>
        <v>8</v>
      </c>
      <c r="BD1546" s="2">
        <f t="shared" si="408"/>
        <v>5</v>
      </c>
      <c r="BF1546" s="5"/>
    </row>
    <row r="1547" spans="7:58" x14ac:dyDescent="0.35">
      <c r="G1547" s="79" t="s">
        <v>3</v>
      </c>
      <c r="H1547" s="82" t="s">
        <v>112</v>
      </c>
      <c r="I1547" s="79" t="s">
        <v>8</v>
      </c>
      <c r="J1547" s="79" t="s">
        <v>140</v>
      </c>
      <c r="K1547" s="79" t="s">
        <v>159</v>
      </c>
      <c r="L1547" s="79" t="s">
        <v>159</v>
      </c>
      <c r="M1547" s="2" t="s">
        <v>67</v>
      </c>
      <c r="N1547" s="2">
        <v>16</v>
      </c>
      <c r="O1547" s="6"/>
      <c r="Y1547" s="5"/>
      <c r="Z1547" s="6"/>
      <c r="AJ1547" s="5"/>
      <c r="AV1547" s="6">
        <f t="shared" si="405"/>
        <v>24</v>
      </c>
      <c r="AW1547" s="2">
        <v>9</v>
      </c>
      <c r="AX1547" s="2">
        <v>8</v>
      </c>
      <c r="AY1547" s="2">
        <v>2</v>
      </c>
      <c r="AZ1547" s="2">
        <v>1</v>
      </c>
      <c r="BA1547" s="2">
        <v>4</v>
      </c>
      <c r="BB1547" s="2">
        <f t="shared" si="406"/>
        <v>17</v>
      </c>
      <c r="BC1547" s="2">
        <f t="shared" si="407"/>
        <v>2</v>
      </c>
      <c r="BD1547" s="2">
        <f t="shared" si="408"/>
        <v>5</v>
      </c>
      <c r="BF1547" s="5"/>
    </row>
    <row r="1548" spans="7:58" x14ac:dyDescent="0.35">
      <c r="G1548" s="79" t="s">
        <v>3</v>
      </c>
      <c r="H1548" s="82" t="s">
        <v>112</v>
      </c>
      <c r="I1548" s="79" t="s">
        <v>8</v>
      </c>
      <c r="J1548" s="79" t="s">
        <v>140</v>
      </c>
      <c r="K1548" s="79" t="s">
        <v>159</v>
      </c>
      <c r="L1548" s="79" t="s">
        <v>159</v>
      </c>
      <c r="M1548" s="2" t="s">
        <v>67</v>
      </c>
      <c r="N1548" s="2">
        <v>17</v>
      </c>
      <c r="O1548" s="6"/>
      <c r="Y1548" s="5"/>
      <c r="Z1548" s="6"/>
      <c r="AJ1548" s="5"/>
      <c r="AV1548" s="6">
        <f t="shared" si="405"/>
        <v>24</v>
      </c>
      <c r="AW1548" s="2">
        <v>7</v>
      </c>
      <c r="AX1548" s="2">
        <v>8</v>
      </c>
      <c r="AY1548" s="2">
        <v>5</v>
      </c>
      <c r="AZ1548" s="2">
        <v>2</v>
      </c>
      <c r="BA1548" s="2">
        <v>2</v>
      </c>
      <c r="BB1548" s="2">
        <f t="shared" si="406"/>
        <v>15</v>
      </c>
      <c r="BC1548" s="2">
        <f t="shared" si="407"/>
        <v>5</v>
      </c>
      <c r="BD1548" s="2">
        <f t="shared" si="408"/>
        <v>4</v>
      </c>
      <c r="BF1548" s="5"/>
    </row>
    <row r="1549" spans="7:58" x14ac:dyDescent="0.35">
      <c r="G1549" s="79" t="s">
        <v>3</v>
      </c>
      <c r="H1549" s="82" t="s">
        <v>112</v>
      </c>
      <c r="I1549" s="79" t="s">
        <v>8</v>
      </c>
      <c r="J1549" s="79" t="s">
        <v>140</v>
      </c>
      <c r="K1549" s="79" t="s">
        <v>159</v>
      </c>
      <c r="L1549" s="79" t="s">
        <v>159</v>
      </c>
      <c r="M1549" s="2" t="s">
        <v>67</v>
      </c>
      <c r="N1549" s="2">
        <v>18</v>
      </c>
      <c r="O1549" s="6"/>
      <c r="Y1549" s="5"/>
      <c r="Z1549" s="6"/>
      <c r="AJ1549" s="5"/>
      <c r="AV1549" s="6">
        <f t="shared" si="405"/>
        <v>24</v>
      </c>
      <c r="AW1549" s="2">
        <v>12</v>
      </c>
      <c r="AX1549" s="2">
        <v>7</v>
      </c>
      <c r="AY1549" s="2">
        <v>1</v>
      </c>
      <c r="AZ1549" s="2">
        <v>2</v>
      </c>
      <c r="BA1549" s="2">
        <v>2</v>
      </c>
      <c r="BB1549" s="2">
        <f t="shared" si="406"/>
        <v>19</v>
      </c>
      <c r="BC1549" s="2">
        <f t="shared" si="407"/>
        <v>1</v>
      </c>
      <c r="BD1549" s="2">
        <f t="shared" si="408"/>
        <v>4</v>
      </c>
      <c r="BF1549" s="5"/>
    </row>
    <row r="1550" spans="7:58" x14ac:dyDescent="0.35">
      <c r="G1550" s="79" t="s">
        <v>3</v>
      </c>
      <c r="H1550" s="82" t="s">
        <v>112</v>
      </c>
      <c r="I1550" s="79" t="s">
        <v>8</v>
      </c>
      <c r="J1550" s="79" t="s">
        <v>140</v>
      </c>
      <c r="K1550" s="79" t="s">
        <v>159</v>
      </c>
      <c r="L1550" s="79" t="s">
        <v>159</v>
      </c>
      <c r="M1550" s="2" t="s">
        <v>76</v>
      </c>
      <c r="N1550" s="2">
        <v>19</v>
      </c>
      <c r="O1550" s="6"/>
      <c r="Y1550" s="5"/>
      <c r="Z1550" s="6"/>
      <c r="AJ1550" s="5"/>
      <c r="AV1550" s="6">
        <f t="shared" si="405"/>
        <v>24</v>
      </c>
      <c r="AW1550" s="2">
        <v>7</v>
      </c>
      <c r="AX1550" s="2">
        <v>14</v>
      </c>
      <c r="AY1550" s="2">
        <v>2</v>
      </c>
      <c r="AZ1550" s="2">
        <v>0</v>
      </c>
      <c r="BA1550" s="2">
        <v>1</v>
      </c>
      <c r="BB1550" s="2">
        <f t="shared" si="406"/>
        <v>21</v>
      </c>
      <c r="BC1550" s="2">
        <f t="shared" si="407"/>
        <v>2</v>
      </c>
      <c r="BD1550" s="2">
        <f t="shared" si="408"/>
        <v>1</v>
      </c>
      <c r="BF1550" s="5"/>
    </row>
    <row r="1551" spans="7:58" x14ac:dyDescent="0.35">
      <c r="G1551" s="79" t="s">
        <v>3</v>
      </c>
      <c r="H1551" s="82" t="s">
        <v>112</v>
      </c>
      <c r="I1551" s="79" t="s">
        <v>8</v>
      </c>
      <c r="J1551" s="79" t="s">
        <v>140</v>
      </c>
      <c r="K1551" s="79" t="s">
        <v>159</v>
      </c>
      <c r="L1551" s="79" t="s">
        <v>159</v>
      </c>
      <c r="M1551" s="2" t="s">
        <v>76</v>
      </c>
      <c r="N1551" s="2">
        <v>20</v>
      </c>
      <c r="O1551" s="6"/>
      <c r="Y1551" s="5"/>
      <c r="Z1551" s="6"/>
      <c r="AJ1551" s="5"/>
      <c r="AV1551" s="6">
        <f t="shared" si="405"/>
        <v>24</v>
      </c>
      <c r="AW1551" s="2">
        <v>7</v>
      </c>
      <c r="AX1551" s="2">
        <v>11</v>
      </c>
      <c r="AY1551" s="2">
        <v>3</v>
      </c>
      <c r="AZ1551" s="2">
        <v>1</v>
      </c>
      <c r="BA1551" s="2">
        <v>2</v>
      </c>
      <c r="BB1551" s="2">
        <f t="shared" si="406"/>
        <v>18</v>
      </c>
      <c r="BC1551" s="2">
        <f t="shared" si="407"/>
        <v>3</v>
      </c>
      <c r="BD1551" s="2">
        <f t="shared" si="408"/>
        <v>3</v>
      </c>
      <c r="BF1551" s="5"/>
    </row>
    <row r="1552" spans="7:58" x14ac:dyDescent="0.35">
      <c r="G1552" s="79" t="s">
        <v>3</v>
      </c>
      <c r="H1552" s="82" t="s">
        <v>112</v>
      </c>
      <c r="I1552" s="79" t="s">
        <v>8</v>
      </c>
      <c r="J1552" s="79" t="s">
        <v>140</v>
      </c>
      <c r="K1552" s="79" t="s">
        <v>159</v>
      </c>
      <c r="L1552" s="79" t="s">
        <v>159</v>
      </c>
      <c r="M1552" s="2" t="s">
        <v>76</v>
      </c>
      <c r="N1552" s="2">
        <v>21</v>
      </c>
      <c r="O1552" s="6"/>
      <c r="Y1552" s="5"/>
      <c r="Z1552" s="6"/>
      <c r="AJ1552" s="5"/>
      <c r="AV1552" s="6">
        <f t="shared" si="405"/>
        <v>24</v>
      </c>
      <c r="AW1552" s="2">
        <v>8</v>
      </c>
      <c r="AX1552" s="2">
        <v>7</v>
      </c>
      <c r="AY1552" s="2">
        <v>8</v>
      </c>
      <c r="AZ1552" s="2">
        <v>0</v>
      </c>
      <c r="BA1552" s="2">
        <v>1</v>
      </c>
      <c r="BB1552" s="2">
        <f t="shared" si="406"/>
        <v>15</v>
      </c>
      <c r="BC1552" s="2">
        <f t="shared" si="407"/>
        <v>8</v>
      </c>
      <c r="BD1552" s="2">
        <f t="shared" si="408"/>
        <v>1</v>
      </c>
      <c r="BF1552" s="5"/>
    </row>
    <row r="1553" spans="7:58" x14ac:dyDescent="0.35">
      <c r="G1553" s="79" t="s">
        <v>3</v>
      </c>
      <c r="H1553" s="82" t="s">
        <v>112</v>
      </c>
      <c r="I1553" s="79" t="s">
        <v>8</v>
      </c>
      <c r="J1553" s="79" t="s">
        <v>140</v>
      </c>
      <c r="K1553" s="79" t="s">
        <v>159</v>
      </c>
      <c r="L1553" s="79" t="s">
        <v>159</v>
      </c>
      <c r="M1553" s="2" t="s">
        <v>76</v>
      </c>
      <c r="N1553" s="2">
        <v>22</v>
      </c>
      <c r="O1553" s="6"/>
      <c r="Y1553" s="5"/>
      <c r="Z1553" s="6"/>
      <c r="AJ1553" s="5"/>
      <c r="AV1553" s="6">
        <f t="shared" si="405"/>
        <v>24</v>
      </c>
      <c r="AW1553" s="2">
        <v>14</v>
      </c>
      <c r="AX1553" s="2">
        <v>8</v>
      </c>
      <c r="AY1553" s="2">
        <v>1</v>
      </c>
      <c r="AZ1553" s="2">
        <v>0</v>
      </c>
      <c r="BA1553" s="2">
        <v>1</v>
      </c>
      <c r="BB1553" s="2">
        <f t="shared" si="406"/>
        <v>22</v>
      </c>
      <c r="BC1553" s="2">
        <f t="shared" si="407"/>
        <v>1</v>
      </c>
      <c r="BD1553" s="2">
        <f t="shared" si="408"/>
        <v>1</v>
      </c>
      <c r="BF1553" s="5"/>
    </row>
    <row r="1554" spans="7:58" x14ac:dyDescent="0.35">
      <c r="G1554" s="79" t="s">
        <v>3</v>
      </c>
      <c r="H1554" s="82" t="s">
        <v>112</v>
      </c>
      <c r="I1554" s="79" t="s">
        <v>8</v>
      </c>
      <c r="J1554" s="79" t="s">
        <v>140</v>
      </c>
      <c r="K1554" s="79" t="s">
        <v>159</v>
      </c>
      <c r="L1554" s="79" t="s">
        <v>159</v>
      </c>
      <c r="M1554" s="2" t="s">
        <v>76</v>
      </c>
      <c r="N1554" s="2">
        <v>23</v>
      </c>
      <c r="O1554" s="6"/>
      <c r="Y1554" s="5"/>
      <c r="Z1554" s="6"/>
      <c r="AJ1554" s="5"/>
      <c r="AV1554" s="6">
        <f t="shared" si="405"/>
        <v>24</v>
      </c>
      <c r="AW1554" s="2">
        <v>10</v>
      </c>
      <c r="AX1554" s="2">
        <v>9</v>
      </c>
      <c r="AY1554" s="2">
        <v>3</v>
      </c>
      <c r="AZ1554" s="2">
        <v>1</v>
      </c>
      <c r="BA1554" s="2">
        <v>1</v>
      </c>
      <c r="BB1554" s="2">
        <f t="shared" si="406"/>
        <v>19</v>
      </c>
      <c r="BC1554" s="2">
        <f t="shared" si="407"/>
        <v>3</v>
      </c>
      <c r="BD1554" s="2">
        <f t="shared" si="408"/>
        <v>2</v>
      </c>
      <c r="BF1554" s="5"/>
    </row>
    <row r="1555" spans="7:58" x14ac:dyDescent="0.35">
      <c r="G1555" s="79" t="s">
        <v>3</v>
      </c>
      <c r="H1555" s="82" t="s">
        <v>112</v>
      </c>
      <c r="I1555" s="79" t="s">
        <v>8</v>
      </c>
      <c r="J1555" s="79" t="s">
        <v>140</v>
      </c>
      <c r="K1555" s="79" t="s">
        <v>159</v>
      </c>
      <c r="L1555" s="79" t="s">
        <v>159</v>
      </c>
      <c r="M1555" s="2" t="s">
        <v>76</v>
      </c>
      <c r="N1555" s="2">
        <v>24</v>
      </c>
      <c r="O1555" s="6"/>
      <c r="Y1555" s="5"/>
      <c r="Z1555" s="6"/>
      <c r="AJ1555" s="5"/>
      <c r="AV1555" s="6">
        <f t="shared" si="405"/>
        <v>24</v>
      </c>
      <c r="AW1555" s="2">
        <v>10</v>
      </c>
      <c r="AX1555" s="2">
        <v>9</v>
      </c>
      <c r="AY1555" s="2">
        <v>3</v>
      </c>
      <c r="AZ1555" s="2">
        <v>1</v>
      </c>
      <c r="BA1555" s="2">
        <v>1</v>
      </c>
      <c r="BB1555" s="2">
        <f t="shared" si="406"/>
        <v>19</v>
      </c>
      <c r="BC1555" s="2">
        <f t="shared" si="407"/>
        <v>3</v>
      </c>
      <c r="BD1555" s="2">
        <f t="shared" si="408"/>
        <v>2</v>
      </c>
      <c r="BF1555" s="5"/>
    </row>
    <row r="1556" spans="7:58" x14ac:dyDescent="0.35">
      <c r="G1556" s="79" t="s">
        <v>3</v>
      </c>
      <c r="H1556" s="82" t="s">
        <v>112</v>
      </c>
      <c r="I1556" s="79" t="s">
        <v>8</v>
      </c>
      <c r="J1556" s="79" t="s">
        <v>140</v>
      </c>
      <c r="K1556" s="79" t="s">
        <v>159</v>
      </c>
      <c r="L1556" s="79" t="s">
        <v>159</v>
      </c>
      <c r="M1556" s="2" t="s">
        <v>76</v>
      </c>
      <c r="N1556" s="2">
        <v>25</v>
      </c>
      <c r="O1556" s="6"/>
      <c r="Y1556" s="5"/>
      <c r="Z1556" s="6"/>
      <c r="AJ1556" s="5"/>
      <c r="AV1556" s="6">
        <f t="shared" si="405"/>
        <v>24</v>
      </c>
      <c r="AW1556" s="2">
        <v>9</v>
      </c>
      <c r="AX1556" s="2">
        <v>5</v>
      </c>
      <c r="AY1556" s="2">
        <v>7</v>
      </c>
      <c r="AZ1556" s="2">
        <v>0</v>
      </c>
      <c r="BA1556" s="2">
        <v>3</v>
      </c>
      <c r="BB1556" s="2">
        <f t="shared" si="406"/>
        <v>14</v>
      </c>
      <c r="BC1556" s="2">
        <f t="shared" si="407"/>
        <v>7</v>
      </c>
      <c r="BD1556" s="2">
        <f t="shared" si="408"/>
        <v>3</v>
      </c>
      <c r="BF1556" s="5"/>
    </row>
    <row r="1557" spans="7:58" x14ac:dyDescent="0.35">
      <c r="G1557" s="79" t="s">
        <v>3</v>
      </c>
      <c r="H1557" s="82" t="s">
        <v>112</v>
      </c>
      <c r="I1557" s="79" t="s">
        <v>8</v>
      </c>
      <c r="J1557" s="79" t="s">
        <v>140</v>
      </c>
      <c r="K1557" s="79" t="s">
        <v>159</v>
      </c>
      <c r="L1557" s="79" t="s">
        <v>159</v>
      </c>
      <c r="M1557" s="2" t="s">
        <v>76</v>
      </c>
      <c r="N1557" s="2">
        <v>26</v>
      </c>
      <c r="O1557" s="6"/>
      <c r="Y1557" s="5"/>
      <c r="Z1557" s="6"/>
      <c r="AJ1557" s="5"/>
      <c r="AV1557" s="6">
        <f t="shared" si="405"/>
        <v>24</v>
      </c>
      <c r="AW1557" s="2">
        <v>8</v>
      </c>
      <c r="AX1557" s="2">
        <v>10</v>
      </c>
      <c r="AY1557" s="2">
        <v>5</v>
      </c>
      <c r="AZ1557" s="2">
        <v>0</v>
      </c>
      <c r="BA1557" s="2">
        <v>1</v>
      </c>
      <c r="BB1557" s="2">
        <f t="shared" si="406"/>
        <v>18</v>
      </c>
      <c r="BC1557" s="2">
        <f t="shared" si="407"/>
        <v>5</v>
      </c>
      <c r="BD1557" s="2">
        <f t="shared" si="408"/>
        <v>1</v>
      </c>
      <c r="BF1557" s="5"/>
    </row>
    <row r="1558" spans="7:58" x14ac:dyDescent="0.35">
      <c r="G1558" s="79" t="s">
        <v>3</v>
      </c>
      <c r="H1558" s="82" t="s">
        <v>112</v>
      </c>
      <c r="I1558" s="79" t="s">
        <v>8</v>
      </c>
      <c r="J1558" s="79" t="s">
        <v>140</v>
      </c>
      <c r="K1558" s="79" t="s">
        <v>159</v>
      </c>
      <c r="L1558" s="79" t="s">
        <v>159</v>
      </c>
      <c r="M1558" s="2" t="s">
        <v>76</v>
      </c>
      <c r="N1558" s="2">
        <v>27</v>
      </c>
      <c r="O1558" s="6"/>
      <c r="Y1558" s="5"/>
      <c r="Z1558" s="6"/>
      <c r="AJ1558" s="5"/>
      <c r="AV1558" s="6">
        <f t="shared" si="405"/>
        <v>24</v>
      </c>
      <c r="AW1558" s="2">
        <v>7</v>
      </c>
      <c r="AX1558" s="2">
        <v>9</v>
      </c>
      <c r="AY1558" s="2">
        <v>6</v>
      </c>
      <c r="AZ1558" s="2">
        <v>1</v>
      </c>
      <c r="BA1558" s="2">
        <v>1</v>
      </c>
      <c r="BB1558" s="2">
        <f t="shared" si="406"/>
        <v>16</v>
      </c>
      <c r="BC1558" s="2">
        <f t="shared" si="407"/>
        <v>6</v>
      </c>
      <c r="BD1558" s="2">
        <f t="shared" si="408"/>
        <v>2</v>
      </c>
      <c r="BF1558" s="5"/>
    </row>
    <row r="1559" spans="7:58" x14ac:dyDescent="0.35">
      <c r="G1559" s="79" t="s">
        <v>3</v>
      </c>
      <c r="H1559" s="82" t="s">
        <v>112</v>
      </c>
      <c r="I1559" s="79" t="s">
        <v>8</v>
      </c>
      <c r="J1559" s="79" t="s">
        <v>140</v>
      </c>
      <c r="K1559" s="79" t="s">
        <v>159</v>
      </c>
      <c r="L1559" s="79" t="s">
        <v>159</v>
      </c>
      <c r="M1559" s="2" t="s">
        <v>76</v>
      </c>
      <c r="N1559" s="2">
        <v>28</v>
      </c>
      <c r="O1559" s="6"/>
      <c r="Y1559" s="5"/>
      <c r="Z1559" s="6"/>
      <c r="AJ1559" s="5"/>
      <c r="AV1559" s="6">
        <f t="shared" si="405"/>
        <v>24</v>
      </c>
      <c r="AW1559" s="2">
        <v>14</v>
      </c>
      <c r="AX1559" s="2">
        <v>8</v>
      </c>
      <c r="AY1559" s="2">
        <v>1</v>
      </c>
      <c r="AZ1559" s="2">
        <v>0</v>
      </c>
      <c r="BA1559" s="2">
        <v>1</v>
      </c>
      <c r="BB1559" s="2">
        <f t="shared" si="406"/>
        <v>22</v>
      </c>
      <c r="BC1559" s="2">
        <f t="shared" si="407"/>
        <v>1</v>
      </c>
      <c r="BD1559" s="2">
        <f t="shared" si="408"/>
        <v>1</v>
      </c>
      <c r="BF1559" s="5"/>
    </row>
    <row r="1560" spans="7:58" x14ac:dyDescent="0.35">
      <c r="G1560" s="79" t="s">
        <v>3</v>
      </c>
      <c r="H1560" s="82" t="s">
        <v>112</v>
      </c>
      <c r="I1560" s="79" t="s">
        <v>8</v>
      </c>
      <c r="J1560" s="79" t="s">
        <v>140</v>
      </c>
      <c r="K1560" s="79" t="s">
        <v>159</v>
      </c>
      <c r="L1560" s="79" t="s">
        <v>159</v>
      </c>
      <c r="M1560" s="2" t="s">
        <v>76</v>
      </c>
      <c r="N1560" s="2">
        <v>29</v>
      </c>
      <c r="O1560" s="6"/>
      <c r="Y1560" s="5"/>
      <c r="Z1560" s="6"/>
      <c r="AJ1560" s="5"/>
      <c r="AV1560" s="6">
        <f t="shared" si="405"/>
        <v>24</v>
      </c>
      <c r="AW1560" s="2">
        <v>6</v>
      </c>
      <c r="AX1560" s="2">
        <v>10</v>
      </c>
      <c r="AY1560" s="2">
        <v>4</v>
      </c>
      <c r="AZ1560" s="2">
        <v>2</v>
      </c>
      <c r="BA1560" s="2">
        <v>2</v>
      </c>
      <c r="BB1560" s="2">
        <f t="shared" si="406"/>
        <v>16</v>
      </c>
      <c r="BC1560" s="2">
        <f t="shared" si="407"/>
        <v>4</v>
      </c>
      <c r="BD1560" s="2">
        <f t="shared" si="408"/>
        <v>4</v>
      </c>
      <c r="BF1560" s="5"/>
    </row>
    <row r="1561" spans="7:58" x14ac:dyDescent="0.35">
      <c r="G1561" s="79" t="s">
        <v>3</v>
      </c>
      <c r="H1561" s="82" t="s">
        <v>112</v>
      </c>
      <c r="I1561" s="79" t="s">
        <v>8</v>
      </c>
      <c r="J1561" s="79" t="s">
        <v>140</v>
      </c>
      <c r="K1561" s="79" t="s">
        <v>159</v>
      </c>
      <c r="L1561" s="79" t="s">
        <v>159</v>
      </c>
      <c r="M1561" s="2" t="s">
        <v>76</v>
      </c>
      <c r="N1561" s="2">
        <v>30</v>
      </c>
      <c r="O1561" s="6"/>
      <c r="Y1561" s="5"/>
      <c r="Z1561" s="6"/>
      <c r="AJ1561" s="5"/>
      <c r="AV1561" s="6">
        <f t="shared" si="405"/>
        <v>24</v>
      </c>
      <c r="AW1561" s="2">
        <v>9</v>
      </c>
      <c r="AX1561" s="2">
        <v>9</v>
      </c>
      <c r="AY1561" s="2">
        <v>5</v>
      </c>
      <c r="AZ1561" s="2">
        <v>0</v>
      </c>
      <c r="BA1561" s="2">
        <v>1</v>
      </c>
      <c r="BB1561" s="2">
        <f t="shared" si="406"/>
        <v>18</v>
      </c>
      <c r="BC1561" s="2">
        <f t="shared" si="407"/>
        <v>5</v>
      </c>
      <c r="BD1561" s="2">
        <f t="shared" si="408"/>
        <v>1</v>
      </c>
      <c r="BF1561" s="5"/>
    </row>
    <row r="1562" spans="7:58" x14ac:dyDescent="0.35">
      <c r="G1562" s="79" t="s">
        <v>3</v>
      </c>
      <c r="H1562" s="82" t="s">
        <v>112</v>
      </c>
      <c r="I1562" s="79" t="s">
        <v>8</v>
      </c>
      <c r="J1562" s="79" t="s">
        <v>140</v>
      </c>
      <c r="K1562" s="79" t="s">
        <v>160</v>
      </c>
      <c r="L1562" s="79" t="s">
        <v>160</v>
      </c>
      <c r="M1562" s="2" t="s">
        <v>3</v>
      </c>
      <c r="N1562" s="2">
        <v>1</v>
      </c>
      <c r="O1562" s="6"/>
      <c r="Y1562" s="5"/>
      <c r="Z1562" s="6"/>
      <c r="AJ1562" s="5"/>
      <c r="AV1562" s="6">
        <f t="shared" si="405"/>
        <v>7</v>
      </c>
      <c r="AW1562" s="2">
        <v>0</v>
      </c>
      <c r="AX1562" s="2">
        <v>4</v>
      </c>
      <c r="AY1562" s="2">
        <v>3</v>
      </c>
      <c r="AZ1562" s="2">
        <v>0</v>
      </c>
      <c r="BA1562" s="2">
        <v>0</v>
      </c>
      <c r="BB1562" s="2">
        <f t="shared" si="406"/>
        <v>4</v>
      </c>
      <c r="BC1562" s="2">
        <f t="shared" si="407"/>
        <v>3</v>
      </c>
      <c r="BD1562" s="2">
        <f t="shared" si="408"/>
        <v>0</v>
      </c>
      <c r="BE1562" s="2">
        <f>ROUND(SUM(AV1562:AV1591)/30,0)</f>
        <v>7</v>
      </c>
      <c r="BF1562" s="5">
        <v>31</v>
      </c>
    </row>
    <row r="1563" spans="7:58" x14ac:dyDescent="0.35">
      <c r="G1563" s="79" t="s">
        <v>3</v>
      </c>
      <c r="H1563" s="82" t="s">
        <v>112</v>
      </c>
      <c r="I1563" s="79" t="s">
        <v>8</v>
      </c>
      <c r="J1563" s="79" t="s">
        <v>140</v>
      </c>
      <c r="K1563" s="79" t="s">
        <v>160</v>
      </c>
      <c r="L1563" s="79" t="s">
        <v>160</v>
      </c>
      <c r="M1563" s="2" t="s">
        <v>3</v>
      </c>
      <c r="N1563" s="2">
        <v>2</v>
      </c>
      <c r="O1563" s="6"/>
      <c r="Y1563" s="5"/>
      <c r="Z1563" s="6"/>
      <c r="AJ1563" s="5"/>
      <c r="AV1563" s="6">
        <f t="shared" si="405"/>
        <v>7</v>
      </c>
      <c r="AW1563" s="2">
        <v>0</v>
      </c>
      <c r="AX1563" s="2">
        <v>4</v>
      </c>
      <c r="AY1563" s="2">
        <v>3</v>
      </c>
      <c r="AZ1563" s="2">
        <v>0</v>
      </c>
      <c r="BA1563" s="2">
        <v>0</v>
      </c>
      <c r="BB1563" s="2">
        <f t="shared" si="406"/>
        <v>4</v>
      </c>
      <c r="BC1563" s="2">
        <f t="shared" si="407"/>
        <v>3</v>
      </c>
      <c r="BD1563" s="2">
        <f t="shared" si="408"/>
        <v>0</v>
      </c>
      <c r="BF1563" s="5"/>
    </row>
    <row r="1564" spans="7:58" x14ac:dyDescent="0.35">
      <c r="G1564" s="79" t="s">
        <v>3</v>
      </c>
      <c r="H1564" s="82" t="s">
        <v>112</v>
      </c>
      <c r="I1564" s="79" t="s">
        <v>8</v>
      </c>
      <c r="J1564" s="79" t="s">
        <v>140</v>
      </c>
      <c r="K1564" s="79" t="s">
        <v>160</v>
      </c>
      <c r="L1564" s="79" t="s">
        <v>160</v>
      </c>
      <c r="M1564" s="2" t="s">
        <v>3</v>
      </c>
      <c r="N1564" s="2">
        <v>3</v>
      </c>
      <c r="O1564" s="6"/>
      <c r="Y1564" s="5"/>
      <c r="Z1564" s="6"/>
      <c r="AJ1564" s="5"/>
      <c r="AV1564" s="6">
        <f t="shared" si="405"/>
        <v>7</v>
      </c>
      <c r="AW1564" s="2">
        <v>3</v>
      </c>
      <c r="AX1564" s="2">
        <v>3</v>
      </c>
      <c r="AY1564" s="2">
        <v>1</v>
      </c>
      <c r="AZ1564" s="2">
        <v>0</v>
      </c>
      <c r="BA1564" s="2">
        <v>0</v>
      </c>
      <c r="BB1564" s="2">
        <f t="shared" si="406"/>
        <v>6</v>
      </c>
      <c r="BC1564" s="2">
        <f t="shared" si="407"/>
        <v>1</v>
      </c>
      <c r="BD1564" s="2">
        <f t="shared" si="408"/>
        <v>0</v>
      </c>
      <c r="BF1564" s="5"/>
    </row>
    <row r="1565" spans="7:58" x14ac:dyDescent="0.35">
      <c r="G1565" s="79" t="s">
        <v>3</v>
      </c>
      <c r="H1565" s="82" t="s">
        <v>112</v>
      </c>
      <c r="I1565" s="79" t="s">
        <v>8</v>
      </c>
      <c r="J1565" s="79" t="s">
        <v>140</v>
      </c>
      <c r="K1565" s="79" t="s">
        <v>160</v>
      </c>
      <c r="L1565" s="79" t="s">
        <v>160</v>
      </c>
      <c r="M1565" s="2" t="s">
        <v>3</v>
      </c>
      <c r="N1565" s="2">
        <v>4</v>
      </c>
      <c r="O1565" s="6"/>
      <c r="Y1565" s="5"/>
      <c r="Z1565" s="6"/>
      <c r="AJ1565" s="5"/>
      <c r="AV1565" s="6">
        <f t="shared" si="405"/>
        <v>7</v>
      </c>
      <c r="AW1565" s="2">
        <v>4</v>
      </c>
      <c r="AX1565" s="2">
        <v>3</v>
      </c>
      <c r="AY1565" s="2">
        <v>0</v>
      </c>
      <c r="AZ1565" s="2">
        <v>0</v>
      </c>
      <c r="BA1565" s="2">
        <v>0</v>
      </c>
      <c r="BB1565" s="2">
        <f t="shared" si="406"/>
        <v>7</v>
      </c>
      <c r="BC1565" s="2">
        <f t="shared" si="407"/>
        <v>0</v>
      </c>
      <c r="BD1565" s="2">
        <f t="shared" si="408"/>
        <v>0</v>
      </c>
      <c r="BF1565" s="5"/>
    </row>
    <row r="1566" spans="7:58" x14ac:dyDescent="0.35">
      <c r="G1566" s="79" t="s">
        <v>3</v>
      </c>
      <c r="H1566" s="82" t="s">
        <v>112</v>
      </c>
      <c r="I1566" s="79" t="s">
        <v>8</v>
      </c>
      <c r="J1566" s="79" t="s">
        <v>140</v>
      </c>
      <c r="K1566" s="79" t="s">
        <v>160</v>
      </c>
      <c r="L1566" s="79" t="s">
        <v>160</v>
      </c>
      <c r="M1566" s="2" t="s">
        <v>3</v>
      </c>
      <c r="N1566" s="2">
        <v>5</v>
      </c>
      <c r="O1566" s="6"/>
      <c r="Y1566" s="5"/>
      <c r="Z1566" s="6"/>
      <c r="AJ1566" s="5"/>
      <c r="AV1566" s="6">
        <f t="shared" si="405"/>
        <v>7</v>
      </c>
      <c r="AW1566" s="2">
        <v>3</v>
      </c>
      <c r="AX1566" s="2">
        <v>4</v>
      </c>
      <c r="AY1566" s="2">
        <v>0</v>
      </c>
      <c r="AZ1566" s="2">
        <v>0</v>
      </c>
      <c r="BA1566" s="2">
        <v>0</v>
      </c>
      <c r="BB1566" s="2">
        <f t="shared" si="406"/>
        <v>7</v>
      </c>
      <c r="BC1566" s="2">
        <f t="shared" si="407"/>
        <v>0</v>
      </c>
      <c r="BD1566" s="2">
        <f t="shared" si="408"/>
        <v>0</v>
      </c>
      <c r="BF1566" s="5"/>
    </row>
    <row r="1567" spans="7:58" x14ac:dyDescent="0.35">
      <c r="G1567" s="79" t="s">
        <v>3</v>
      </c>
      <c r="H1567" s="82" t="s">
        <v>112</v>
      </c>
      <c r="I1567" s="79" t="s">
        <v>8</v>
      </c>
      <c r="J1567" s="79" t="s">
        <v>140</v>
      </c>
      <c r="K1567" s="79" t="s">
        <v>160</v>
      </c>
      <c r="L1567" s="79" t="s">
        <v>160</v>
      </c>
      <c r="M1567" s="2" t="s">
        <v>3</v>
      </c>
      <c r="N1567" s="2">
        <v>6</v>
      </c>
      <c r="O1567" s="6"/>
      <c r="Y1567" s="5"/>
      <c r="Z1567" s="6"/>
      <c r="AJ1567" s="5"/>
      <c r="AV1567" s="6">
        <f t="shared" si="405"/>
        <v>7</v>
      </c>
      <c r="AW1567" s="2">
        <v>3</v>
      </c>
      <c r="AX1567" s="2">
        <v>2</v>
      </c>
      <c r="AY1567" s="2">
        <v>2</v>
      </c>
      <c r="AZ1567" s="2">
        <v>0</v>
      </c>
      <c r="BA1567" s="2">
        <v>0</v>
      </c>
      <c r="BB1567" s="2">
        <f t="shared" si="406"/>
        <v>5</v>
      </c>
      <c r="BC1567" s="2">
        <f t="shared" si="407"/>
        <v>2</v>
      </c>
      <c r="BD1567" s="2">
        <f t="shared" si="408"/>
        <v>0</v>
      </c>
      <c r="BF1567" s="5"/>
    </row>
    <row r="1568" spans="7:58" x14ac:dyDescent="0.35">
      <c r="G1568" s="79" t="s">
        <v>3</v>
      </c>
      <c r="H1568" s="82" t="s">
        <v>112</v>
      </c>
      <c r="I1568" s="79" t="s">
        <v>8</v>
      </c>
      <c r="J1568" s="79" t="s">
        <v>140</v>
      </c>
      <c r="K1568" s="79" t="s">
        <v>160</v>
      </c>
      <c r="L1568" s="79" t="s">
        <v>160</v>
      </c>
      <c r="M1568" s="2" t="s">
        <v>3</v>
      </c>
      <c r="N1568" s="2">
        <v>7</v>
      </c>
      <c r="O1568" s="6"/>
      <c r="Y1568" s="5"/>
      <c r="Z1568" s="6"/>
      <c r="AJ1568" s="5"/>
      <c r="AV1568" s="6">
        <f t="shared" ref="AV1568:AV1631" si="409">SUM(BB1568:BD1568)</f>
        <v>7</v>
      </c>
      <c r="AW1568" s="2">
        <v>4</v>
      </c>
      <c r="AX1568" s="2">
        <v>3</v>
      </c>
      <c r="AY1568" s="2">
        <v>0</v>
      </c>
      <c r="AZ1568" s="2">
        <v>0</v>
      </c>
      <c r="BA1568" s="2">
        <v>0</v>
      </c>
      <c r="BB1568" s="2">
        <f t="shared" ref="BB1568:BB1631" si="410">AW1568+AX1568</f>
        <v>7</v>
      </c>
      <c r="BC1568" s="2">
        <f t="shared" ref="BC1568:BC1631" si="411">AY1568</f>
        <v>0</v>
      </c>
      <c r="BD1568" s="2">
        <f t="shared" ref="BD1568:BD1631" si="412">AZ1568+BA1568</f>
        <v>0</v>
      </c>
      <c r="BF1568" s="5"/>
    </row>
    <row r="1569" spans="7:58" x14ac:dyDescent="0.35">
      <c r="G1569" s="79" t="s">
        <v>3</v>
      </c>
      <c r="H1569" s="82" t="s">
        <v>112</v>
      </c>
      <c r="I1569" s="79" t="s">
        <v>8</v>
      </c>
      <c r="J1569" s="79" t="s">
        <v>140</v>
      </c>
      <c r="K1569" s="79" t="s">
        <v>160</v>
      </c>
      <c r="L1569" s="79" t="s">
        <v>160</v>
      </c>
      <c r="M1569" s="2" t="s">
        <v>3</v>
      </c>
      <c r="N1569" s="2">
        <v>8</v>
      </c>
      <c r="O1569" s="6"/>
      <c r="Y1569" s="5"/>
      <c r="Z1569" s="6"/>
      <c r="AJ1569" s="5"/>
      <c r="AV1569" s="6">
        <f t="shared" si="409"/>
        <v>7</v>
      </c>
      <c r="AW1569" s="2">
        <v>0</v>
      </c>
      <c r="AX1569" s="2">
        <v>4</v>
      </c>
      <c r="AY1569" s="2">
        <v>1</v>
      </c>
      <c r="AZ1569" s="2">
        <v>2</v>
      </c>
      <c r="BA1569" s="2">
        <v>0</v>
      </c>
      <c r="BB1569" s="2">
        <f t="shared" si="410"/>
        <v>4</v>
      </c>
      <c r="BC1569" s="2">
        <f t="shared" si="411"/>
        <v>1</v>
      </c>
      <c r="BD1569" s="2">
        <f t="shared" si="412"/>
        <v>2</v>
      </c>
      <c r="BF1569" s="5"/>
    </row>
    <row r="1570" spans="7:58" x14ac:dyDescent="0.35">
      <c r="G1570" s="79" t="s">
        <v>3</v>
      </c>
      <c r="H1570" s="82" t="s">
        <v>112</v>
      </c>
      <c r="I1570" s="79" t="s">
        <v>8</v>
      </c>
      <c r="J1570" s="79" t="s">
        <v>140</v>
      </c>
      <c r="K1570" s="79" t="s">
        <v>160</v>
      </c>
      <c r="L1570" s="79" t="s">
        <v>160</v>
      </c>
      <c r="M1570" s="2" t="s">
        <v>3</v>
      </c>
      <c r="N1570" s="2">
        <v>9</v>
      </c>
      <c r="O1570" s="6"/>
      <c r="Y1570" s="5"/>
      <c r="Z1570" s="6"/>
      <c r="AJ1570" s="5"/>
      <c r="AV1570" s="6">
        <f t="shared" si="409"/>
        <v>7</v>
      </c>
      <c r="AW1570" s="2">
        <v>0</v>
      </c>
      <c r="AX1570" s="2">
        <v>1</v>
      </c>
      <c r="AY1570" s="2">
        <v>3</v>
      </c>
      <c r="AZ1570" s="2">
        <v>2</v>
      </c>
      <c r="BA1570" s="2">
        <v>1</v>
      </c>
      <c r="BB1570" s="2">
        <f t="shared" si="410"/>
        <v>1</v>
      </c>
      <c r="BC1570" s="2">
        <f t="shared" si="411"/>
        <v>3</v>
      </c>
      <c r="BD1570" s="2">
        <f t="shared" si="412"/>
        <v>3</v>
      </c>
      <c r="BF1570" s="5"/>
    </row>
    <row r="1571" spans="7:58" x14ac:dyDescent="0.35">
      <c r="G1571" s="79" t="s">
        <v>3</v>
      </c>
      <c r="H1571" s="82" t="s">
        <v>112</v>
      </c>
      <c r="I1571" s="79" t="s">
        <v>8</v>
      </c>
      <c r="J1571" s="79" t="s">
        <v>140</v>
      </c>
      <c r="K1571" s="79" t="s">
        <v>160</v>
      </c>
      <c r="L1571" s="79" t="s">
        <v>160</v>
      </c>
      <c r="M1571" s="2" t="s">
        <v>67</v>
      </c>
      <c r="N1571" s="2">
        <v>10</v>
      </c>
      <c r="O1571" s="6"/>
      <c r="Y1571" s="5"/>
      <c r="Z1571" s="6"/>
      <c r="AJ1571" s="5"/>
      <c r="AV1571" s="6">
        <f t="shared" si="409"/>
        <v>7</v>
      </c>
      <c r="AW1571" s="2">
        <v>4</v>
      </c>
      <c r="AX1571" s="2">
        <v>3</v>
      </c>
      <c r="AY1571" s="2">
        <v>0</v>
      </c>
      <c r="AZ1571" s="2">
        <v>0</v>
      </c>
      <c r="BA1571" s="2">
        <v>0</v>
      </c>
      <c r="BB1571" s="2">
        <f t="shared" si="410"/>
        <v>7</v>
      </c>
      <c r="BC1571" s="2">
        <f t="shared" si="411"/>
        <v>0</v>
      </c>
      <c r="BD1571" s="2">
        <f t="shared" si="412"/>
        <v>0</v>
      </c>
      <c r="BF1571" s="5"/>
    </row>
    <row r="1572" spans="7:58" x14ac:dyDescent="0.35">
      <c r="G1572" s="79" t="s">
        <v>3</v>
      </c>
      <c r="H1572" s="82" t="s">
        <v>112</v>
      </c>
      <c r="I1572" s="79" t="s">
        <v>8</v>
      </c>
      <c r="J1572" s="79" t="s">
        <v>140</v>
      </c>
      <c r="K1572" s="79" t="s">
        <v>160</v>
      </c>
      <c r="L1572" s="79" t="s">
        <v>160</v>
      </c>
      <c r="M1572" s="2" t="s">
        <v>67</v>
      </c>
      <c r="N1572" s="2">
        <v>11</v>
      </c>
      <c r="O1572" s="6"/>
      <c r="Y1572" s="5"/>
      <c r="Z1572" s="6"/>
      <c r="AJ1572" s="5"/>
      <c r="AV1572" s="6">
        <f t="shared" si="409"/>
        <v>7</v>
      </c>
      <c r="AW1572" s="2">
        <v>2</v>
      </c>
      <c r="AX1572" s="2">
        <v>3</v>
      </c>
      <c r="AY1572" s="2">
        <v>2</v>
      </c>
      <c r="AZ1572" s="2">
        <v>0</v>
      </c>
      <c r="BA1572" s="2">
        <v>0</v>
      </c>
      <c r="BB1572" s="2">
        <f t="shared" si="410"/>
        <v>5</v>
      </c>
      <c r="BC1572" s="2">
        <f t="shared" si="411"/>
        <v>2</v>
      </c>
      <c r="BD1572" s="2">
        <f t="shared" si="412"/>
        <v>0</v>
      </c>
      <c r="BF1572" s="5"/>
    </row>
    <row r="1573" spans="7:58" x14ac:dyDescent="0.35">
      <c r="G1573" s="79" t="s">
        <v>3</v>
      </c>
      <c r="H1573" s="82" t="s">
        <v>112</v>
      </c>
      <c r="I1573" s="79" t="s">
        <v>8</v>
      </c>
      <c r="J1573" s="79" t="s">
        <v>140</v>
      </c>
      <c r="K1573" s="79" t="s">
        <v>160</v>
      </c>
      <c r="L1573" s="79" t="s">
        <v>160</v>
      </c>
      <c r="M1573" s="2" t="s">
        <v>67</v>
      </c>
      <c r="N1573" s="2">
        <v>12</v>
      </c>
      <c r="O1573" s="6"/>
      <c r="Y1573" s="5"/>
      <c r="Z1573" s="6"/>
      <c r="AJ1573" s="5"/>
      <c r="AV1573" s="6">
        <f t="shared" si="409"/>
        <v>7</v>
      </c>
      <c r="AW1573" s="2">
        <v>2</v>
      </c>
      <c r="AX1573" s="2">
        <v>4</v>
      </c>
      <c r="AY1573" s="2">
        <v>1</v>
      </c>
      <c r="AZ1573" s="2">
        <v>0</v>
      </c>
      <c r="BA1573" s="2">
        <v>0</v>
      </c>
      <c r="BB1573" s="2">
        <f t="shared" si="410"/>
        <v>6</v>
      </c>
      <c r="BC1573" s="2">
        <f t="shared" si="411"/>
        <v>1</v>
      </c>
      <c r="BD1573" s="2">
        <f t="shared" si="412"/>
        <v>0</v>
      </c>
      <c r="BF1573" s="5"/>
    </row>
    <row r="1574" spans="7:58" x14ac:dyDescent="0.35">
      <c r="G1574" s="79" t="s">
        <v>3</v>
      </c>
      <c r="H1574" s="82" t="s">
        <v>112</v>
      </c>
      <c r="I1574" s="79" t="s">
        <v>8</v>
      </c>
      <c r="J1574" s="79" t="s">
        <v>140</v>
      </c>
      <c r="K1574" s="79" t="s">
        <v>160</v>
      </c>
      <c r="L1574" s="79" t="s">
        <v>160</v>
      </c>
      <c r="M1574" s="2" t="s">
        <v>67</v>
      </c>
      <c r="N1574" s="2">
        <v>13</v>
      </c>
      <c r="O1574" s="6"/>
      <c r="Y1574" s="5"/>
      <c r="Z1574" s="6"/>
      <c r="AJ1574" s="5"/>
      <c r="AV1574" s="6">
        <f t="shared" si="409"/>
        <v>7</v>
      </c>
      <c r="AW1574" s="2">
        <v>3</v>
      </c>
      <c r="AX1574" s="2">
        <v>2</v>
      </c>
      <c r="AY1574" s="2">
        <v>1</v>
      </c>
      <c r="AZ1574" s="2">
        <v>1</v>
      </c>
      <c r="BA1574" s="2">
        <v>0</v>
      </c>
      <c r="BB1574" s="2">
        <f t="shared" si="410"/>
        <v>5</v>
      </c>
      <c r="BC1574" s="2">
        <f t="shared" si="411"/>
        <v>1</v>
      </c>
      <c r="BD1574" s="2">
        <f t="shared" si="412"/>
        <v>1</v>
      </c>
      <c r="BF1574" s="5"/>
    </row>
    <row r="1575" spans="7:58" x14ac:dyDescent="0.35">
      <c r="G1575" s="79" t="s">
        <v>3</v>
      </c>
      <c r="H1575" s="82" t="s">
        <v>112</v>
      </c>
      <c r="I1575" s="79" t="s">
        <v>8</v>
      </c>
      <c r="J1575" s="79" t="s">
        <v>140</v>
      </c>
      <c r="K1575" s="79" t="s">
        <v>160</v>
      </c>
      <c r="L1575" s="79" t="s">
        <v>160</v>
      </c>
      <c r="M1575" s="2" t="s">
        <v>67</v>
      </c>
      <c r="N1575" s="2">
        <v>14</v>
      </c>
      <c r="O1575" s="6"/>
      <c r="Y1575" s="5"/>
      <c r="Z1575" s="6"/>
      <c r="AJ1575" s="5"/>
      <c r="AV1575" s="6">
        <f t="shared" si="409"/>
        <v>7</v>
      </c>
      <c r="AW1575" s="2">
        <v>2</v>
      </c>
      <c r="AX1575" s="2">
        <v>0</v>
      </c>
      <c r="AY1575" s="2">
        <v>3</v>
      </c>
      <c r="AZ1575" s="2">
        <v>2</v>
      </c>
      <c r="BA1575" s="2">
        <v>0</v>
      </c>
      <c r="BB1575" s="2">
        <f t="shared" si="410"/>
        <v>2</v>
      </c>
      <c r="BC1575" s="2">
        <f t="shared" si="411"/>
        <v>3</v>
      </c>
      <c r="BD1575" s="2">
        <f t="shared" si="412"/>
        <v>2</v>
      </c>
      <c r="BF1575" s="5"/>
    </row>
    <row r="1576" spans="7:58" x14ac:dyDescent="0.35">
      <c r="G1576" s="79" t="s">
        <v>3</v>
      </c>
      <c r="H1576" s="82" t="s">
        <v>112</v>
      </c>
      <c r="I1576" s="79" t="s">
        <v>8</v>
      </c>
      <c r="J1576" s="79" t="s">
        <v>140</v>
      </c>
      <c r="K1576" s="79" t="s">
        <v>160</v>
      </c>
      <c r="L1576" s="79" t="s">
        <v>160</v>
      </c>
      <c r="M1576" s="2" t="s">
        <v>67</v>
      </c>
      <c r="N1576" s="2">
        <v>15</v>
      </c>
      <c r="O1576" s="6"/>
      <c r="Y1576" s="5"/>
      <c r="Z1576" s="6"/>
      <c r="AJ1576" s="5"/>
      <c r="AV1576" s="6">
        <f t="shared" si="409"/>
        <v>7</v>
      </c>
      <c r="AW1576" s="2">
        <v>2</v>
      </c>
      <c r="AX1576" s="2">
        <v>1</v>
      </c>
      <c r="AY1576" s="2">
        <v>4</v>
      </c>
      <c r="AZ1576" s="2">
        <v>0</v>
      </c>
      <c r="BA1576" s="2">
        <v>0</v>
      </c>
      <c r="BB1576" s="2">
        <f t="shared" si="410"/>
        <v>3</v>
      </c>
      <c r="BC1576" s="2">
        <f t="shared" si="411"/>
        <v>4</v>
      </c>
      <c r="BD1576" s="2">
        <f t="shared" si="412"/>
        <v>0</v>
      </c>
      <c r="BF1576" s="5"/>
    </row>
    <row r="1577" spans="7:58" x14ac:dyDescent="0.35">
      <c r="G1577" s="79" t="s">
        <v>3</v>
      </c>
      <c r="H1577" s="82" t="s">
        <v>112</v>
      </c>
      <c r="I1577" s="79" t="s">
        <v>8</v>
      </c>
      <c r="J1577" s="79" t="s">
        <v>140</v>
      </c>
      <c r="K1577" s="79" t="s">
        <v>160</v>
      </c>
      <c r="L1577" s="79" t="s">
        <v>160</v>
      </c>
      <c r="M1577" s="2" t="s">
        <v>67</v>
      </c>
      <c r="N1577" s="2">
        <v>16</v>
      </c>
      <c r="O1577" s="6"/>
      <c r="Y1577" s="5"/>
      <c r="Z1577" s="6"/>
      <c r="AJ1577" s="5"/>
      <c r="AV1577" s="6">
        <f t="shared" si="409"/>
        <v>7</v>
      </c>
      <c r="AW1577" s="2">
        <v>4</v>
      </c>
      <c r="AX1577" s="2">
        <v>2</v>
      </c>
      <c r="AY1577" s="2">
        <v>1</v>
      </c>
      <c r="AZ1577" s="2">
        <v>0</v>
      </c>
      <c r="BA1577" s="2">
        <v>0</v>
      </c>
      <c r="BB1577" s="2">
        <f t="shared" si="410"/>
        <v>6</v>
      </c>
      <c r="BC1577" s="2">
        <f t="shared" si="411"/>
        <v>1</v>
      </c>
      <c r="BD1577" s="2">
        <f t="shared" si="412"/>
        <v>0</v>
      </c>
      <c r="BF1577" s="5"/>
    </row>
    <row r="1578" spans="7:58" x14ac:dyDescent="0.35">
      <c r="G1578" s="79" t="s">
        <v>3</v>
      </c>
      <c r="H1578" s="82" t="s">
        <v>112</v>
      </c>
      <c r="I1578" s="79" t="s">
        <v>8</v>
      </c>
      <c r="J1578" s="79" t="s">
        <v>140</v>
      </c>
      <c r="K1578" s="79" t="s">
        <v>160</v>
      </c>
      <c r="L1578" s="79" t="s">
        <v>160</v>
      </c>
      <c r="M1578" s="2" t="s">
        <v>67</v>
      </c>
      <c r="N1578" s="2">
        <v>17</v>
      </c>
      <c r="O1578" s="6"/>
      <c r="Y1578" s="5"/>
      <c r="Z1578" s="6"/>
      <c r="AJ1578" s="5"/>
      <c r="AV1578" s="6">
        <f t="shared" si="409"/>
        <v>7</v>
      </c>
      <c r="AW1578" s="2">
        <v>1</v>
      </c>
      <c r="AX1578" s="2">
        <v>2</v>
      </c>
      <c r="AY1578" s="2">
        <v>3</v>
      </c>
      <c r="AZ1578" s="2">
        <v>1</v>
      </c>
      <c r="BA1578" s="2">
        <v>0</v>
      </c>
      <c r="BB1578" s="2">
        <f t="shared" si="410"/>
        <v>3</v>
      </c>
      <c r="BC1578" s="2">
        <f t="shared" si="411"/>
        <v>3</v>
      </c>
      <c r="BD1578" s="2">
        <f t="shared" si="412"/>
        <v>1</v>
      </c>
      <c r="BF1578" s="5"/>
    </row>
    <row r="1579" spans="7:58" x14ac:dyDescent="0.35">
      <c r="G1579" s="79" t="s">
        <v>3</v>
      </c>
      <c r="H1579" s="82" t="s">
        <v>112</v>
      </c>
      <c r="I1579" s="79" t="s">
        <v>8</v>
      </c>
      <c r="J1579" s="79" t="s">
        <v>140</v>
      </c>
      <c r="K1579" s="79" t="s">
        <v>160</v>
      </c>
      <c r="L1579" s="79" t="s">
        <v>160</v>
      </c>
      <c r="M1579" s="2" t="s">
        <v>67</v>
      </c>
      <c r="N1579" s="2">
        <v>18</v>
      </c>
      <c r="O1579" s="6"/>
      <c r="Y1579" s="5"/>
      <c r="Z1579" s="6"/>
      <c r="AJ1579" s="5"/>
      <c r="AV1579" s="6">
        <f t="shared" si="409"/>
        <v>7</v>
      </c>
      <c r="AW1579" s="2">
        <v>4</v>
      </c>
      <c r="AX1579" s="2">
        <v>3</v>
      </c>
      <c r="AY1579" s="2">
        <v>0</v>
      </c>
      <c r="AZ1579" s="2">
        <v>0</v>
      </c>
      <c r="BA1579" s="2">
        <v>0</v>
      </c>
      <c r="BB1579" s="2">
        <f t="shared" si="410"/>
        <v>7</v>
      </c>
      <c r="BC1579" s="2">
        <f t="shared" si="411"/>
        <v>0</v>
      </c>
      <c r="BD1579" s="2">
        <f t="shared" si="412"/>
        <v>0</v>
      </c>
      <c r="BF1579" s="5"/>
    </row>
    <row r="1580" spans="7:58" x14ac:dyDescent="0.35">
      <c r="G1580" s="79" t="s">
        <v>3</v>
      </c>
      <c r="H1580" s="82" t="s">
        <v>112</v>
      </c>
      <c r="I1580" s="79" t="s">
        <v>8</v>
      </c>
      <c r="J1580" s="79" t="s">
        <v>140</v>
      </c>
      <c r="K1580" s="79" t="s">
        <v>160</v>
      </c>
      <c r="L1580" s="79" t="s">
        <v>160</v>
      </c>
      <c r="M1580" s="2" t="s">
        <v>76</v>
      </c>
      <c r="N1580" s="2">
        <v>19</v>
      </c>
      <c r="O1580" s="6"/>
      <c r="Y1580" s="5"/>
      <c r="Z1580" s="6"/>
      <c r="AJ1580" s="5"/>
      <c r="AV1580" s="6">
        <f t="shared" si="409"/>
        <v>7</v>
      </c>
      <c r="AW1580" s="2">
        <v>2</v>
      </c>
      <c r="AX1580" s="2">
        <v>4</v>
      </c>
      <c r="AY1580" s="2">
        <v>0</v>
      </c>
      <c r="AZ1580" s="2">
        <v>1</v>
      </c>
      <c r="BA1580" s="2">
        <v>0</v>
      </c>
      <c r="BB1580" s="2">
        <f t="shared" si="410"/>
        <v>6</v>
      </c>
      <c r="BC1580" s="2">
        <f t="shared" si="411"/>
        <v>0</v>
      </c>
      <c r="BD1580" s="2">
        <f t="shared" si="412"/>
        <v>1</v>
      </c>
      <c r="BF1580" s="5"/>
    </row>
    <row r="1581" spans="7:58" x14ac:dyDescent="0.35">
      <c r="G1581" s="79" t="s">
        <v>3</v>
      </c>
      <c r="H1581" s="82" t="s">
        <v>112</v>
      </c>
      <c r="I1581" s="79" t="s">
        <v>8</v>
      </c>
      <c r="J1581" s="79" t="s">
        <v>140</v>
      </c>
      <c r="K1581" s="79" t="s">
        <v>160</v>
      </c>
      <c r="L1581" s="79" t="s">
        <v>160</v>
      </c>
      <c r="M1581" s="2" t="s">
        <v>76</v>
      </c>
      <c r="N1581" s="2">
        <v>20</v>
      </c>
      <c r="O1581" s="6"/>
      <c r="Y1581" s="5"/>
      <c r="Z1581" s="6"/>
      <c r="AJ1581" s="5"/>
      <c r="AV1581" s="6">
        <f t="shared" si="409"/>
        <v>7</v>
      </c>
      <c r="AW1581" s="2">
        <v>2</v>
      </c>
      <c r="AX1581" s="2">
        <v>4</v>
      </c>
      <c r="AY1581" s="2">
        <v>0</v>
      </c>
      <c r="AZ1581" s="2">
        <v>0</v>
      </c>
      <c r="BA1581" s="2">
        <v>1</v>
      </c>
      <c r="BB1581" s="2">
        <f t="shared" si="410"/>
        <v>6</v>
      </c>
      <c r="BC1581" s="2">
        <f t="shared" si="411"/>
        <v>0</v>
      </c>
      <c r="BD1581" s="2">
        <f t="shared" si="412"/>
        <v>1</v>
      </c>
      <c r="BF1581" s="5"/>
    </row>
    <row r="1582" spans="7:58" x14ac:dyDescent="0.35">
      <c r="G1582" s="79" t="s">
        <v>3</v>
      </c>
      <c r="H1582" s="82" t="s">
        <v>112</v>
      </c>
      <c r="I1582" s="79" t="s">
        <v>8</v>
      </c>
      <c r="J1582" s="79" t="s">
        <v>140</v>
      </c>
      <c r="K1582" s="79" t="s">
        <v>160</v>
      </c>
      <c r="L1582" s="79" t="s">
        <v>160</v>
      </c>
      <c r="M1582" s="2" t="s">
        <v>76</v>
      </c>
      <c r="N1582" s="2">
        <v>21</v>
      </c>
      <c r="O1582" s="6"/>
      <c r="Y1582" s="5"/>
      <c r="Z1582" s="6"/>
      <c r="AJ1582" s="5"/>
      <c r="AV1582" s="6">
        <f t="shared" si="409"/>
        <v>7</v>
      </c>
      <c r="AW1582" s="2">
        <v>1</v>
      </c>
      <c r="AX1582" s="2">
        <v>5</v>
      </c>
      <c r="AY1582" s="2">
        <v>1</v>
      </c>
      <c r="AZ1582" s="2">
        <v>0</v>
      </c>
      <c r="BA1582" s="2">
        <v>0</v>
      </c>
      <c r="BB1582" s="2">
        <f t="shared" si="410"/>
        <v>6</v>
      </c>
      <c r="BC1582" s="2">
        <f t="shared" si="411"/>
        <v>1</v>
      </c>
      <c r="BD1582" s="2">
        <f t="shared" si="412"/>
        <v>0</v>
      </c>
      <c r="BF1582" s="5"/>
    </row>
    <row r="1583" spans="7:58" x14ac:dyDescent="0.35">
      <c r="G1583" s="79" t="s">
        <v>3</v>
      </c>
      <c r="H1583" s="82" t="s">
        <v>112</v>
      </c>
      <c r="I1583" s="79" t="s">
        <v>8</v>
      </c>
      <c r="J1583" s="79" t="s">
        <v>140</v>
      </c>
      <c r="K1583" s="79" t="s">
        <v>160</v>
      </c>
      <c r="L1583" s="79" t="s">
        <v>160</v>
      </c>
      <c r="M1583" s="2" t="s">
        <v>76</v>
      </c>
      <c r="N1583" s="2">
        <v>22</v>
      </c>
      <c r="O1583" s="6"/>
      <c r="Y1583" s="5"/>
      <c r="Z1583" s="6"/>
      <c r="AJ1583" s="5"/>
      <c r="AV1583" s="6">
        <f t="shared" si="409"/>
        <v>7</v>
      </c>
      <c r="AW1583" s="2">
        <v>6</v>
      </c>
      <c r="AX1583" s="2">
        <v>1</v>
      </c>
      <c r="AY1583" s="2">
        <v>0</v>
      </c>
      <c r="AZ1583" s="2">
        <v>0</v>
      </c>
      <c r="BA1583" s="2">
        <v>0</v>
      </c>
      <c r="BB1583" s="2">
        <f t="shared" si="410"/>
        <v>7</v>
      </c>
      <c r="BC1583" s="2">
        <f t="shared" si="411"/>
        <v>0</v>
      </c>
      <c r="BD1583" s="2">
        <f t="shared" si="412"/>
        <v>0</v>
      </c>
      <c r="BF1583" s="5"/>
    </row>
    <row r="1584" spans="7:58" x14ac:dyDescent="0.35">
      <c r="G1584" s="79" t="s">
        <v>3</v>
      </c>
      <c r="H1584" s="82" t="s">
        <v>112</v>
      </c>
      <c r="I1584" s="79" t="s">
        <v>8</v>
      </c>
      <c r="J1584" s="79" t="s">
        <v>140</v>
      </c>
      <c r="K1584" s="79" t="s">
        <v>160</v>
      </c>
      <c r="L1584" s="79" t="s">
        <v>160</v>
      </c>
      <c r="M1584" s="2" t="s">
        <v>76</v>
      </c>
      <c r="N1584" s="2">
        <v>23</v>
      </c>
      <c r="O1584" s="6"/>
      <c r="Y1584" s="5"/>
      <c r="Z1584" s="6"/>
      <c r="AJ1584" s="5"/>
      <c r="AV1584" s="6">
        <f t="shared" si="409"/>
        <v>7</v>
      </c>
      <c r="AW1584" s="2">
        <v>4</v>
      </c>
      <c r="AX1584" s="2">
        <v>2</v>
      </c>
      <c r="AY1584" s="2">
        <v>1</v>
      </c>
      <c r="AZ1584" s="2">
        <v>0</v>
      </c>
      <c r="BA1584" s="2">
        <v>0</v>
      </c>
      <c r="BB1584" s="2">
        <f t="shared" si="410"/>
        <v>6</v>
      </c>
      <c r="BC1584" s="2">
        <f t="shared" si="411"/>
        <v>1</v>
      </c>
      <c r="BD1584" s="2">
        <f t="shared" si="412"/>
        <v>0</v>
      </c>
      <c r="BF1584" s="5"/>
    </row>
    <row r="1585" spans="7:58" x14ac:dyDescent="0.35">
      <c r="G1585" s="79" t="s">
        <v>3</v>
      </c>
      <c r="H1585" s="82" t="s">
        <v>112</v>
      </c>
      <c r="I1585" s="79" t="s">
        <v>8</v>
      </c>
      <c r="J1585" s="79" t="s">
        <v>140</v>
      </c>
      <c r="K1585" s="79" t="s">
        <v>160</v>
      </c>
      <c r="L1585" s="79" t="s">
        <v>160</v>
      </c>
      <c r="M1585" s="2" t="s">
        <v>76</v>
      </c>
      <c r="N1585" s="2">
        <v>24</v>
      </c>
      <c r="O1585" s="6"/>
      <c r="Y1585" s="5"/>
      <c r="Z1585" s="6"/>
      <c r="AJ1585" s="5"/>
      <c r="AV1585" s="6">
        <f t="shared" si="409"/>
        <v>7</v>
      </c>
      <c r="AW1585" s="2">
        <v>3</v>
      </c>
      <c r="AX1585" s="2">
        <v>4</v>
      </c>
      <c r="AY1585" s="2">
        <v>0</v>
      </c>
      <c r="AZ1585" s="2">
        <v>0</v>
      </c>
      <c r="BA1585" s="2">
        <v>0</v>
      </c>
      <c r="BB1585" s="2">
        <f t="shared" si="410"/>
        <v>7</v>
      </c>
      <c r="BC1585" s="2">
        <f t="shared" si="411"/>
        <v>0</v>
      </c>
      <c r="BD1585" s="2">
        <f t="shared" si="412"/>
        <v>0</v>
      </c>
      <c r="BF1585" s="5"/>
    </row>
    <row r="1586" spans="7:58" x14ac:dyDescent="0.35">
      <c r="G1586" s="79" t="s">
        <v>3</v>
      </c>
      <c r="H1586" s="82" t="s">
        <v>112</v>
      </c>
      <c r="I1586" s="79" t="s">
        <v>8</v>
      </c>
      <c r="J1586" s="79" t="s">
        <v>140</v>
      </c>
      <c r="K1586" s="79" t="s">
        <v>160</v>
      </c>
      <c r="L1586" s="79" t="s">
        <v>160</v>
      </c>
      <c r="M1586" s="2" t="s">
        <v>76</v>
      </c>
      <c r="N1586" s="2">
        <v>25</v>
      </c>
      <c r="O1586" s="6"/>
      <c r="Y1586" s="5"/>
      <c r="Z1586" s="6"/>
      <c r="AJ1586" s="5"/>
      <c r="AV1586" s="6">
        <f t="shared" si="409"/>
        <v>7</v>
      </c>
      <c r="AW1586" s="2">
        <v>2</v>
      </c>
      <c r="AX1586" s="2">
        <v>5</v>
      </c>
      <c r="AY1586" s="2">
        <v>0</v>
      </c>
      <c r="AZ1586" s="2">
        <v>0</v>
      </c>
      <c r="BA1586" s="2">
        <v>0</v>
      </c>
      <c r="BB1586" s="2">
        <f t="shared" si="410"/>
        <v>7</v>
      </c>
      <c r="BC1586" s="2">
        <f t="shared" si="411"/>
        <v>0</v>
      </c>
      <c r="BD1586" s="2">
        <f t="shared" si="412"/>
        <v>0</v>
      </c>
      <c r="BF1586" s="5"/>
    </row>
    <row r="1587" spans="7:58" x14ac:dyDescent="0.35">
      <c r="G1587" s="79" t="s">
        <v>3</v>
      </c>
      <c r="H1587" s="82" t="s">
        <v>112</v>
      </c>
      <c r="I1587" s="79" t="s">
        <v>8</v>
      </c>
      <c r="J1587" s="79" t="s">
        <v>140</v>
      </c>
      <c r="K1587" s="79" t="s">
        <v>160</v>
      </c>
      <c r="L1587" s="79" t="s">
        <v>160</v>
      </c>
      <c r="M1587" s="2" t="s">
        <v>76</v>
      </c>
      <c r="N1587" s="2">
        <v>26</v>
      </c>
      <c r="O1587" s="6"/>
      <c r="Y1587" s="5"/>
      <c r="Z1587" s="6"/>
      <c r="AJ1587" s="5"/>
      <c r="AV1587" s="6">
        <f t="shared" si="409"/>
        <v>7</v>
      </c>
      <c r="AW1587" s="2">
        <v>2</v>
      </c>
      <c r="AX1587" s="2">
        <v>4</v>
      </c>
      <c r="AY1587" s="2">
        <v>1</v>
      </c>
      <c r="AZ1587" s="2">
        <v>0</v>
      </c>
      <c r="BA1587" s="2">
        <v>0</v>
      </c>
      <c r="BB1587" s="2">
        <f t="shared" si="410"/>
        <v>6</v>
      </c>
      <c r="BC1587" s="2">
        <f t="shared" si="411"/>
        <v>1</v>
      </c>
      <c r="BD1587" s="2">
        <f t="shared" si="412"/>
        <v>0</v>
      </c>
      <c r="BF1587" s="5"/>
    </row>
    <row r="1588" spans="7:58" x14ac:dyDescent="0.35">
      <c r="G1588" s="79" t="s">
        <v>3</v>
      </c>
      <c r="H1588" s="82" t="s">
        <v>112</v>
      </c>
      <c r="I1588" s="79" t="s">
        <v>8</v>
      </c>
      <c r="J1588" s="79" t="s">
        <v>140</v>
      </c>
      <c r="K1588" s="79" t="s">
        <v>160</v>
      </c>
      <c r="L1588" s="79" t="s">
        <v>160</v>
      </c>
      <c r="M1588" s="2" t="s">
        <v>76</v>
      </c>
      <c r="N1588" s="2">
        <v>27</v>
      </c>
      <c r="O1588" s="6"/>
      <c r="Y1588" s="5"/>
      <c r="Z1588" s="6"/>
      <c r="AJ1588" s="5"/>
      <c r="AV1588" s="6">
        <f t="shared" si="409"/>
        <v>7</v>
      </c>
      <c r="AW1588" s="2">
        <v>2</v>
      </c>
      <c r="AX1588" s="2">
        <v>4</v>
      </c>
      <c r="AY1588" s="2">
        <v>0</v>
      </c>
      <c r="AZ1588" s="2">
        <v>1</v>
      </c>
      <c r="BA1588" s="2">
        <v>0</v>
      </c>
      <c r="BB1588" s="2">
        <f t="shared" si="410"/>
        <v>6</v>
      </c>
      <c r="BC1588" s="2">
        <f t="shared" si="411"/>
        <v>0</v>
      </c>
      <c r="BD1588" s="2">
        <f t="shared" si="412"/>
        <v>1</v>
      </c>
      <c r="BF1588" s="5"/>
    </row>
    <row r="1589" spans="7:58" x14ac:dyDescent="0.35">
      <c r="G1589" s="79" t="s">
        <v>3</v>
      </c>
      <c r="H1589" s="82" t="s">
        <v>112</v>
      </c>
      <c r="I1589" s="79" t="s">
        <v>8</v>
      </c>
      <c r="J1589" s="79" t="s">
        <v>140</v>
      </c>
      <c r="K1589" s="79" t="s">
        <v>160</v>
      </c>
      <c r="L1589" s="79" t="s">
        <v>160</v>
      </c>
      <c r="M1589" s="2" t="s">
        <v>76</v>
      </c>
      <c r="N1589" s="2">
        <v>28</v>
      </c>
      <c r="O1589" s="6"/>
      <c r="Y1589" s="5"/>
      <c r="Z1589" s="6"/>
      <c r="AJ1589" s="5"/>
      <c r="AV1589" s="6">
        <f t="shared" si="409"/>
        <v>7</v>
      </c>
      <c r="AW1589" s="2">
        <v>6</v>
      </c>
      <c r="AX1589" s="2">
        <v>1</v>
      </c>
      <c r="AY1589" s="2">
        <v>0</v>
      </c>
      <c r="AZ1589" s="2">
        <v>0</v>
      </c>
      <c r="BA1589" s="2">
        <v>0</v>
      </c>
      <c r="BB1589" s="2">
        <f t="shared" si="410"/>
        <v>7</v>
      </c>
      <c r="BC1589" s="2">
        <f t="shared" si="411"/>
        <v>0</v>
      </c>
      <c r="BD1589" s="2">
        <f t="shared" si="412"/>
        <v>0</v>
      </c>
      <c r="BF1589" s="5"/>
    </row>
    <row r="1590" spans="7:58" x14ac:dyDescent="0.35">
      <c r="G1590" s="79" t="s">
        <v>3</v>
      </c>
      <c r="H1590" s="82" t="s">
        <v>112</v>
      </c>
      <c r="I1590" s="79" t="s">
        <v>8</v>
      </c>
      <c r="J1590" s="79" t="s">
        <v>140</v>
      </c>
      <c r="K1590" s="79" t="s">
        <v>160</v>
      </c>
      <c r="L1590" s="79" t="s">
        <v>160</v>
      </c>
      <c r="M1590" s="2" t="s">
        <v>76</v>
      </c>
      <c r="N1590" s="2">
        <v>29</v>
      </c>
      <c r="O1590" s="6"/>
      <c r="Y1590" s="5"/>
      <c r="Z1590" s="6"/>
      <c r="AJ1590" s="5"/>
      <c r="AV1590" s="6">
        <f t="shared" si="409"/>
        <v>7</v>
      </c>
      <c r="AW1590" s="2">
        <v>2</v>
      </c>
      <c r="AX1590" s="2">
        <v>3</v>
      </c>
      <c r="AY1590" s="2">
        <v>1</v>
      </c>
      <c r="AZ1590" s="2">
        <v>1</v>
      </c>
      <c r="BA1590" s="2">
        <v>0</v>
      </c>
      <c r="BB1590" s="2">
        <f t="shared" si="410"/>
        <v>5</v>
      </c>
      <c r="BC1590" s="2">
        <f t="shared" si="411"/>
        <v>1</v>
      </c>
      <c r="BD1590" s="2">
        <f t="shared" si="412"/>
        <v>1</v>
      </c>
      <c r="BF1590" s="5"/>
    </row>
    <row r="1591" spans="7:58" x14ac:dyDescent="0.35">
      <c r="G1591" s="79" t="s">
        <v>3</v>
      </c>
      <c r="H1591" s="82" t="s">
        <v>112</v>
      </c>
      <c r="I1591" s="79" t="s">
        <v>8</v>
      </c>
      <c r="J1591" s="79" t="s">
        <v>140</v>
      </c>
      <c r="K1591" s="79" t="s">
        <v>160</v>
      </c>
      <c r="L1591" s="79" t="s">
        <v>160</v>
      </c>
      <c r="M1591" s="2" t="s">
        <v>76</v>
      </c>
      <c r="N1591" s="2">
        <v>30</v>
      </c>
      <c r="O1591" s="6"/>
      <c r="Y1591" s="5"/>
      <c r="Z1591" s="6"/>
      <c r="AJ1591" s="5"/>
      <c r="AV1591" s="6">
        <f t="shared" si="409"/>
        <v>7</v>
      </c>
      <c r="AW1591" s="2">
        <v>3</v>
      </c>
      <c r="AX1591" s="2">
        <v>3</v>
      </c>
      <c r="AY1591" s="2">
        <v>1</v>
      </c>
      <c r="AZ1591" s="2">
        <v>0</v>
      </c>
      <c r="BA1591" s="2">
        <v>0</v>
      </c>
      <c r="BB1591" s="2">
        <f t="shared" si="410"/>
        <v>6</v>
      </c>
      <c r="BC1591" s="2">
        <f t="shared" si="411"/>
        <v>1</v>
      </c>
      <c r="BD1591" s="2">
        <f t="shared" si="412"/>
        <v>0</v>
      </c>
      <c r="BF1591" s="5"/>
    </row>
    <row r="1592" spans="7:58" x14ac:dyDescent="0.35">
      <c r="G1592" s="79" t="s">
        <v>3</v>
      </c>
      <c r="H1592" s="82" t="s">
        <v>112</v>
      </c>
      <c r="I1592" s="79" t="s">
        <v>8</v>
      </c>
      <c r="J1592" s="79" t="s">
        <v>140</v>
      </c>
      <c r="K1592" s="79" t="str">
        <f>IF('New GL Gauge'!$H$3&lt;2025,"Tollcross Cluster","Sport Operations Tollcross")</f>
        <v>Sport Operations Tollcross</v>
      </c>
      <c r="L1592" s="79" t="str">
        <f>IF('New GL Gauge'!$H$3&lt;2025,"Tollcross Cluster","Sport Operations Tollcross")</f>
        <v>Sport Operations Tollcross</v>
      </c>
      <c r="M1592" s="2" t="s">
        <v>3</v>
      </c>
      <c r="N1592" s="2">
        <v>1</v>
      </c>
      <c r="O1592" s="6">
        <f t="shared" si="394"/>
        <v>45</v>
      </c>
      <c r="P1592" s="2">
        <v>9</v>
      </c>
      <c r="Q1592" s="2">
        <v>10</v>
      </c>
      <c r="R1592" s="2">
        <v>9</v>
      </c>
      <c r="S1592" s="2">
        <v>8</v>
      </c>
      <c r="T1592" s="2">
        <v>9</v>
      </c>
      <c r="U1592" s="2">
        <f t="shared" si="396"/>
        <v>19</v>
      </c>
      <c r="V1592" s="2">
        <f t="shared" si="397"/>
        <v>9</v>
      </c>
      <c r="W1592" s="2">
        <f t="shared" si="398"/>
        <v>17</v>
      </c>
      <c r="X1592" s="2">
        <f>MAX(O1592:O1621)</f>
        <v>45</v>
      </c>
      <c r="Y1592" s="5">
        <v>111</v>
      </c>
      <c r="Z1592" s="6">
        <f t="shared" si="395"/>
        <v>24</v>
      </c>
      <c r="AA1592" s="2">
        <v>3</v>
      </c>
      <c r="AB1592" s="2">
        <v>4</v>
      </c>
      <c r="AC1592" s="2">
        <v>10</v>
      </c>
      <c r="AD1592" s="2">
        <v>2</v>
      </c>
      <c r="AE1592" s="2">
        <v>5</v>
      </c>
      <c r="AF1592" s="2">
        <f t="shared" si="399"/>
        <v>7</v>
      </c>
      <c r="AG1592" s="2">
        <f t="shared" si="400"/>
        <v>10</v>
      </c>
      <c r="AH1592" s="2">
        <f t="shared" si="401"/>
        <v>7</v>
      </c>
      <c r="AI1592" s="2">
        <f>MAX(Z1592:Z1621)</f>
        <v>24</v>
      </c>
      <c r="AJ1592" s="5">
        <v>105</v>
      </c>
      <c r="AK1592" s="2">
        <f t="shared" si="385"/>
        <v>36</v>
      </c>
      <c r="AL1592" s="2">
        <v>13</v>
      </c>
      <c r="AM1592" s="2">
        <v>9</v>
      </c>
      <c r="AN1592" s="2">
        <v>8</v>
      </c>
      <c r="AO1592" s="2">
        <v>3</v>
      </c>
      <c r="AP1592" s="2">
        <v>3</v>
      </c>
      <c r="AQ1592" s="2">
        <f t="shared" si="402"/>
        <v>22</v>
      </c>
      <c r="AR1592" s="2">
        <f t="shared" si="403"/>
        <v>8</v>
      </c>
      <c r="AS1592" s="2">
        <f t="shared" si="404"/>
        <v>6</v>
      </c>
      <c r="AT1592" s="2">
        <f>ROUND(SUM(AK1592:AK1621)/30,0)</f>
        <v>36</v>
      </c>
      <c r="AU1592" s="2">
        <v>96</v>
      </c>
      <c r="AV1592" s="6">
        <f t="shared" si="409"/>
        <v>19</v>
      </c>
      <c r="AW1592" s="2">
        <v>4</v>
      </c>
      <c r="AX1592" s="2">
        <v>3</v>
      </c>
      <c r="AY1592" s="2">
        <v>3</v>
      </c>
      <c r="AZ1592" s="2">
        <v>0</v>
      </c>
      <c r="BA1592" s="2">
        <v>9</v>
      </c>
      <c r="BB1592" s="2">
        <f t="shared" si="410"/>
        <v>7</v>
      </c>
      <c r="BC1592" s="2">
        <f t="shared" si="411"/>
        <v>3</v>
      </c>
      <c r="BD1592" s="2">
        <f t="shared" si="412"/>
        <v>9</v>
      </c>
      <c r="BE1592" s="2">
        <f>ROUND(SUM(AV1592:AV1621)/30,0)</f>
        <v>19</v>
      </c>
      <c r="BF1592" s="5">
        <v>65</v>
      </c>
    </row>
    <row r="1593" spans="7:58" x14ac:dyDescent="0.35">
      <c r="G1593" s="79" t="s">
        <v>3</v>
      </c>
      <c r="H1593" s="82" t="s">
        <v>112</v>
      </c>
      <c r="I1593" s="79" t="s">
        <v>8</v>
      </c>
      <c r="J1593" s="79" t="s">
        <v>140</v>
      </c>
      <c r="K1593" s="79" t="str">
        <f>IF('New GL Gauge'!$H$3&lt;2025,"Tollcross Cluster","Sport Operations Tollcross")</f>
        <v>Sport Operations Tollcross</v>
      </c>
      <c r="L1593" s="79" t="str">
        <f>IF('New GL Gauge'!$H$3&lt;2025,"Tollcross Cluster","Sport Operations Tollcross")</f>
        <v>Sport Operations Tollcross</v>
      </c>
      <c r="M1593" s="2" t="s">
        <v>3</v>
      </c>
      <c r="N1593" s="2">
        <v>2</v>
      </c>
      <c r="O1593" s="6">
        <f t="shared" si="394"/>
        <v>45</v>
      </c>
      <c r="P1593" s="2">
        <v>7</v>
      </c>
      <c r="Q1593" s="2">
        <v>7</v>
      </c>
      <c r="R1593" s="2">
        <v>19</v>
      </c>
      <c r="S1593" s="2">
        <v>7</v>
      </c>
      <c r="T1593" s="2">
        <v>5</v>
      </c>
      <c r="U1593" s="2">
        <f t="shared" si="396"/>
        <v>14</v>
      </c>
      <c r="V1593" s="2">
        <f t="shared" si="397"/>
        <v>19</v>
      </c>
      <c r="W1593" s="2">
        <f t="shared" si="398"/>
        <v>12</v>
      </c>
      <c r="Y1593" s="5"/>
      <c r="Z1593" s="6">
        <f t="shared" si="395"/>
        <v>24</v>
      </c>
      <c r="AA1593" s="2">
        <v>4</v>
      </c>
      <c r="AB1593" s="2">
        <v>4</v>
      </c>
      <c r="AC1593" s="2">
        <v>6</v>
      </c>
      <c r="AD1593" s="2">
        <v>5</v>
      </c>
      <c r="AE1593" s="2">
        <v>5</v>
      </c>
      <c r="AF1593" s="2">
        <f t="shared" si="399"/>
        <v>8</v>
      </c>
      <c r="AG1593" s="2">
        <f t="shared" si="400"/>
        <v>6</v>
      </c>
      <c r="AH1593" s="2">
        <f t="shared" si="401"/>
        <v>10</v>
      </c>
      <c r="AJ1593" s="5"/>
      <c r="AK1593" s="2">
        <f t="shared" si="385"/>
        <v>36</v>
      </c>
      <c r="AL1593" s="2">
        <v>11</v>
      </c>
      <c r="AM1593" s="2">
        <v>11</v>
      </c>
      <c r="AN1593" s="2">
        <v>7</v>
      </c>
      <c r="AO1593" s="2">
        <v>2</v>
      </c>
      <c r="AP1593" s="2">
        <v>5</v>
      </c>
      <c r="AQ1593" s="2">
        <f t="shared" si="402"/>
        <v>22</v>
      </c>
      <c r="AR1593" s="2">
        <f t="shared" si="403"/>
        <v>7</v>
      </c>
      <c r="AS1593" s="2">
        <f t="shared" si="404"/>
        <v>7</v>
      </c>
      <c r="AV1593" s="6">
        <f t="shared" si="409"/>
        <v>19</v>
      </c>
      <c r="AW1593" s="2">
        <v>1</v>
      </c>
      <c r="AX1593" s="2">
        <v>3</v>
      </c>
      <c r="AY1593" s="2">
        <v>5</v>
      </c>
      <c r="AZ1593" s="2">
        <v>2</v>
      </c>
      <c r="BA1593" s="2">
        <v>8</v>
      </c>
      <c r="BB1593" s="2">
        <f t="shared" si="410"/>
        <v>4</v>
      </c>
      <c r="BC1593" s="2">
        <f t="shared" si="411"/>
        <v>5</v>
      </c>
      <c r="BD1593" s="2">
        <f t="shared" si="412"/>
        <v>10</v>
      </c>
      <c r="BF1593" s="5"/>
    </row>
    <row r="1594" spans="7:58" x14ac:dyDescent="0.35">
      <c r="G1594" s="79" t="s">
        <v>3</v>
      </c>
      <c r="H1594" s="82" t="s">
        <v>112</v>
      </c>
      <c r="I1594" s="79" t="s">
        <v>8</v>
      </c>
      <c r="J1594" s="79" t="s">
        <v>140</v>
      </c>
      <c r="K1594" s="79" t="str">
        <f>IF('New GL Gauge'!$H$3&lt;2025,"Tollcross Cluster","Sport Operations Tollcross")</f>
        <v>Sport Operations Tollcross</v>
      </c>
      <c r="L1594" s="79" t="str">
        <f>IF('New GL Gauge'!$H$3&lt;2025,"Tollcross Cluster","Sport Operations Tollcross")</f>
        <v>Sport Operations Tollcross</v>
      </c>
      <c r="M1594" s="2" t="s">
        <v>3</v>
      </c>
      <c r="N1594" s="2">
        <v>3</v>
      </c>
      <c r="O1594" s="6">
        <f t="shared" si="394"/>
        <v>45</v>
      </c>
      <c r="P1594" s="2">
        <v>22</v>
      </c>
      <c r="Q1594" s="2">
        <v>8</v>
      </c>
      <c r="R1594" s="2">
        <v>9</v>
      </c>
      <c r="S1594" s="2">
        <v>4</v>
      </c>
      <c r="T1594" s="2">
        <v>2</v>
      </c>
      <c r="U1594" s="2">
        <f t="shared" si="396"/>
        <v>30</v>
      </c>
      <c r="V1594" s="2">
        <f t="shared" si="397"/>
        <v>9</v>
      </c>
      <c r="W1594" s="2">
        <f t="shared" si="398"/>
        <v>6</v>
      </c>
      <c r="Y1594" s="5"/>
      <c r="Z1594" s="6">
        <f t="shared" si="395"/>
        <v>24</v>
      </c>
      <c r="AA1594" s="2">
        <v>5</v>
      </c>
      <c r="AB1594" s="2">
        <v>12</v>
      </c>
      <c r="AC1594" s="2">
        <v>2</v>
      </c>
      <c r="AD1594" s="2">
        <v>2</v>
      </c>
      <c r="AE1594" s="2">
        <v>3</v>
      </c>
      <c r="AF1594" s="2">
        <f t="shared" si="399"/>
        <v>17</v>
      </c>
      <c r="AG1594" s="2">
        <f t="shared" si="400"/>
        <v>2</v>
      </c>
      <c r="AH1594" s="2">
        <f t="shared" si="401"/>
        <v>5</v>
      </c>
      <c r="AJ1594" s="5"/>
      <c r="AK1594" s="2">
        <f t="shared" si="385"/>
        <v>36</v>
      </c>
      <c r="AL1594" s="2">
        <v>19</v>
      </c>
      <c r="AM1594" s="2">
        <v>11</v>
      </c>
      <c r="AN1594" s="2">
        <v>5</v>
      </c>
      <c r="AO1594" s="2">
        <v>1</v>
      </c>
      <c r="AP1594" s="2">
        <v>0</v>
      </c>
      <c r="AQ1594" s="2">
        <f t="shared" si="402"/>
        <v>30</v>
      </c>
      <c r="AR1594" s="2">
        <f t="shared" si="403"/>
        <v>5</v>
      </c>
      <c r="AS1594" s="2">
        <f t="shared" si="404"/>
        <v>1</v>
      </c>
      <c r="AV1594" s="6">
        <f t="shared" si="409"/>
        <v>19</v>
      </c>
      <c r="AW1594" s="2">
        <v>7</v>
      </c>
      <c r="AX1594" s="2">
        <v>2</v>
      </c>
      <c r="AY1594" s="2">
        <v>4</v>
      </c>
      <c r="AZ1594" s="2">
        <v>0</v>
      </c>
      <c r="BA1594" s="2">
        <v>6</v>
      </c>
      <c r="BB1594" s="2">
        <f t="shared" si="410"/>
        <v>9</v>
      </c>
      <c r="BC1594" s="2">
        <f t="shared" si="411"/>
        <v>4</v>
      </c>
      <c r="BD1594" s="2">
        <f t="shared" si="412"/>
        <v>6</v>
      </c>
      <c r="BF1594" s="5"/>
    </row>
    <row r="1595" spans="7:58" x14ac:dyDescent="0.35">
      <c r="G1595" s="79" t="s">
        <v>3</v>
      </c>
      <c r="H1595" s="82" t="s">
        <v>112</v>
      </c>
      <c r="I1595" s="79" t="s">
        <v>8</v>
      </c>
      <c r="J1595" s="79" t="s">
        <v>140</v>
      </c>
      <c r="K1595" s="79" t="str">
        <f>IF('New GL Gauge'!$H$3&lt;2025,"Tollcross Cluster","Sport Operations Tollcross")</f>
        <v>Sport Operations Tollcross</v>
      </c>
      <c r="L1595" s="79" t="str">
        <f>IF('New GL Gauge'!$H$3&lt;2025,"Tollcross Cluster","Sport Operations Tollcross")</f>
        <v>Sport Operations Tollcross</v>
      </c>
      <c r="M1595" s="2" t="s">
        <v>3</v>
      </c>
      <c r="N1595" s="2">
        <v>4</v>
      </c>
      <c r="O1595" s="6">
        <f t="shared" si="394"/>
        <v>45</v>
      </c>
      <c r="P1595" s="2">
        <v>26</v>
      </c>
      <c r="Q1595" s="2">
        <v>10</v>
      </c>
      <c r="R1595" s="2">
        <v>8</v>
      </c>
      <c r="S1595" s="2">
        <v>0</v>
      </c>
      <c r="T1595" s="2">
        <v>1</v>
      </c>
      <c r="U1595" s="2">
        <f t="shared" si="396"/>
        <v>36</v>
      </c>
      <c r="V1595" s="2">
        <f t="shared" si="397"/>
        <v>8</v>
      </c>
      <c r="W1595" s="2">
        <f t="shared" si="398"/>
        <v>1</v>
      </c>
      <c r="Y1595" s="5"/>
      <c r="Z1595" s="6">
        <f t="shared" si="395"/>
        <v>24</v>
      </c>
      <c r="AA1595" s="2">
        <v>14</v>
      </c>
      <c r="AB1595" s="2">
        <v>7</v>
      </c>
      <c r="AC1595" s="2">
        <v>2</v>
      </c>
      <c r="AD1595" s="2">
        <v>0</v>
      </c>
      <c r="AE1595" s="2">
        <v>1</v>
      </c>
      <c r="AF1595" s="2">
        <f t="shared" si="399"/>
        <v>21</v>
      </c>
      <c r="AG1595" s="2">
        <f t="shared" si="400"/>
        <v>2</v>
      </c>
      <c r="AH1595" s="2">
        <f t="shared" si="401"/>
        <v>1</v>
      </c>
      <c r="AJ1595" s="5"/>
      <c r="AK1595" s="2">
        <f t="shared" si="385"/>
        <v>36</v>
      </c>
      <c r="AL1595" s="2">
        <v>24</v>
      </c>
      <c r="AM1595" s="2">
        <v>8</v>
      </c>
      <c r="AN1595" s="2">
        <v>4</v>
      </c>
      <c r="AO1595" s="2">
        <v>0</v>
      </c>
      <c r="AP1595" s="2">
        <v>0</v>
      </c>
      <c r="AQ1595" s="2">
        <f t="shared" si="402"/>
        <v>32</v>
      </c>
      <c r="AR1595" s="2">
        <f t="shared" si="403"/>
        <v>4</v>
      </c>
      <c r="AS1595" s="2">
        <f t="shared" si="404"/>
        <v>0</v>
      </c>
      <c r="AV1595" s="6">
        <f t="shared" si="409"/>
        <v>19</v>
      </c>
      <c r="AW1595" s="2">
        <v>14</v>
      </c>
      <c r="AX1595" s="2">
        <v>3</v>
      </c>
      <c r="AY1595" s="2">
        <v>1</v>
      </c>
      <c r="AZ1595" s="2">
        <v>0</v>
      </c>
      <c r="BA1595" s="2">
        <v>1</v>
      </c>
      <c r="BB1595" s="2">
        <f t="shared" si="410"/>
        <v>17</v>
      </c>
      <c r="BC1595" s="2">
        <f t="shared" si="411"/>
        <v>1</v>
      </c>
      <c r="BD1595" s="2">
        <f t="shared" si="412"/>
        <v>1</v>
      </c>
      <c r="BF1595" s="5"/>
    </row>
    <row r="1596" spans="7:58" x14ac:dyDescent="0.35">
      <c r="G1596" s="79" t="s">
        <v>3</v>
      </c>
      <c r="H1596" s="82" t="s">
        <v>112</v>
      </c>
      <c r="I1596" s="79" t="s">
        <v>8</v>
      </c>
      <c r="J1596" s="79" t="s">
        <v>140</v>
      </c>
      <c r="K1596" s="79" t="str">
        <f>IF('New GL Gauge'!$H$3&lt;2025,"Tollcross Cluster","Sport Operations Tollcross")</f>
        <v>Sport Operations Tollcross</v>
      </c>
      <c r="L1596" s="79" t="str">
        <f>IF('New GL Gauge'!$H$3&lt;2025,"Tollcross Cluster","Sport Operations Tollcross")</f>
        <v>Sport Operations Tollcross</v>
      </c>
      <c r="M1596" s="2" t="s">
        <v>3</v>
      </c>
      <c r="N1596" s="2">
        <v>5</v>
      </c>
      <c r="O1596" s="6">
        <f t="shared" si="394"/>
        <v>45</v>
      </c>
      <c r="P1596" s="2">
        <v>20</v>
      </c>
      <c r="Q1596" s="2">
        <v>8</v>
      </c>
      <c r="R1596" s="2">
        <v>13</v>
      </c>
      <c r="S1596" s="2">
        <v>1</v>
      </c>
      <c r="T1596" s="2">
        <v>3</v>
      </c>
      <c r="U1596" s="2">
        <f t="shared" si="396"/>
        <v>28</v>
      </c>
      <c r="V1596" s="2">
        <f t="shared" si="397"/>
        <v>13</v>
      </c>
      <c r="W1596" s="2">
        <f t="shared" si="398"/>
        <v>4</v>
      </c>
      <c r="Y1596" s="5"/>
      <c r="Z1596" s="6">
        <f t="shared" si="395"/>
        <v>24</v>
      </c>
      <c r="AA1596" s="2">
        <v>7</v>
      </c>
      <c r="AB1596" s="2">
        <v>2</v>
      </c>
      <c r="AC1596" s="2">
        <v>10</v>
      </c>
      <c r="AD1596" s="2">
        <v>3</v>
      </c>
      <c r="AE1596" s="2">
        <v>2</v>
      </c>
      <c r="AF1596" s="2">
        <f t="shared" si="399"/>
        <v>9</v>
      </c>
      <c r="AG1596" s="2">
        <f t="shared" si="400"/>
        <v>10</v>
      </c>
      <c r="AH1596" s="2">
        <f t="shared" si="401"/>
        <v>5</v>
      </c>
      <c r="AJ1596" s="5"/>
      <c r="AK1596" s="2">
        <f t="shared" si="385"/>
        <v>36</v>
      </c>
      <c r="AL1596" s="2">
        <v>16</v>
      </c>
      <c r="AM1596" s="2">
        <v>10</v>
      </c>
      <c r="AN1596" s="2">
        <v>8</v>
      </c>
      <c r="AO1596" s="2">
        <v>2</v>
      </c>
      <c r="AP1596" s="2">
        <v>0</v>
      </c>
      <c r="AQ1596" s="2">
        <f t="shared" si="402"/>
        <v>26</v>
      </c>
      <c r="AR1596" s="2">
        <f t="shared" si="403"/>
        <v>8</v>
      </c>
      <c r="AS1596" s="2">
        <f t="shared" si="404"/>
        <v>2</v>
      </c>
      <c r="AV1596" s="6">
        <f t="shared" si="409"/>
        <v>19</v>
      </c>
      <c r="AW1596" s="2">
        <v>5</v>
      </c>
      <c r="AX1596" s="2">
        <v>3</v>
      </c>
      <c r="AY1596" s="2">
        <v>4</v>
      </c>
      <c r="AZ1596" s="2">
        <v>0</v>
      </c>
      <c r="BA1596" s="2">
        <v>7</v>
      </c>
      <c r="BB1596" s="2">
        <f t="shared" si="410"/>
        <v>8</v>
      </c>
      <c r="BC1596" s="2">
        <f t="shared" si="411"/>
        <v>4</v>
      </c>
      <c r="BD1596" s="2">
        <f t="shared" si="412"/>
        <v>7</v>
      </c>
      <c r="BF1596" s="5"/>
    </row>
    <row r="1597" spans="7:58" x14ac:dyDescent="0.35">
      <c r="G1597" s="79" t="s">
        <v>3</v>
      </c>
      <c r="H1597" s="82" t="s">
        <v>112</v>
      </c>
      <c r="I1597" s="79" t="s">
        <v>8</v>
      </c>
      <c r="J1597" s="79" t="s">
        <v>140</v>
      </c>
      <c r="K1597" s="79" t="str">
        <f>IF('New GL Gauge'!$H$3&lt;2025,"Tollcross Cluster","Sport Operations Tollcross")</f>
        <v>Sport Operations Tollcross</v>
      </c>
      <c r="L1597" s="79" t="str">
        <f>IF('New GL Gauge'!$H$3&lt;2025,"Tollcross Cluster","Sport Operations Tollcross")</f>
        <v>Sport Operations Tollcross</v>
      </c>
      <c r="M1597" s="2" t="s">
        <v>3</v>
      </c>
      <c r="N1597" s="2">
        <v>6</v>
      </c>
      <c r="O1597" s="6">
        <f t="shared" si="394"/>
        <v>45</v>
      </c>
      <c r="P1597" s="2">
        <v>9</v>
      </c>
      <c r="Q1597" s="2">
        <v>17</v>
      </c>
      <c r="R1597" s="2">
        <v>12</v>
      </c>
      <c r="S1597" s="2">
        <v>3</v>
      </c>
      <c r="T1597" s="2">
        <v>4</v>
      </c>
      <c r="U1597" s="2">
        <f t="shared" si="396"/>
        <v>26</v>
      </c>
      <c r="V1597" s="2">
        <f t="shared" si="397"/>
        <v>12</v>
      </c>
      <c r="W1597" s="2">
        <f t="shared" si="398"/>
        <v>7</v>
      </c>
      <c r="Y1597" s="5"/>
      <c r="Z1597" s="6">
        <f t="shared" si="395"/>
        <v>24</v>
      </c>
      <c r="AA1597" s="2">
        <v>8</v>
      </c>
      <c r="AB1597" s="2">
        <v>3</v>
      </c>
      <c r="AC1597" s="2">
        <v>4</v>
      </c>
      <c r="AD1597" s="2">
        <v>6</v>
      </c>
      <c r="AE1597" s="2">
        <v>3</v>
      </c>
      <c r="AF1597" s="2">
        <f t="shared" si="399"/>
        <v>11</v>
      </c>
      <c r="AG1597" s="2">
        <f t="shared" si="400"/>
        <v>4</v>
      </c>
      <c r="AH1597" s="2">
        <f t="shared" si="401"/>
        <v>9</v>
      </c>
      <c r="AJ1597" s="5"/>
      <c r="AK1597" s="2">
        <f t="shared" si="385"/>
        <v>36</v>
      </c>
      <c r="AL1597" s="2">
        <v>18</v>
      </c>
      <c r="AM1597" s="2">
        <v>8</v>
      </c>
      <c r="AN1597" s="2">
        <v>4</v>
      </c>
      <c r="AO1597" s="2">
        <v>3</v>
      </c>
      <c r="AP1597" s="2">
        <v>3</v>
      </c>
      <c r="AQ1597" s="2">
        <f t="shared" si="402"/>
        <v>26</v>
      </c>
      <c r="AR1597" s="2">
        <f t="shared" si="403"/>
        <v>4</v>
      </c>
      <c r="AS1597" s="2">
        <f t="shared" si="404"/>
        <v>6</v>
      </c>
      <c r="AV1597" s="6">
        <f t="shared" si="409"/>
        <v>19</v>
      </c>
      <c r="AW1597" s="2">
        <v>4</v>
      </c>
      <c r="AX1597" s="2">
        <v>1</v>
      </c>
      <c r="AY1597" s="2">
        <v>6</v>
      </c>
      <c r="AZ1597" s="2">
        <v>0</v>
      </c>
      <c r="BA1597" s="2">
        <v>8</v>
      </c>
      <c r="BB1597" s="2">
        <f t="shared" si="410"/>
        <v>5</v>
      </c>
      <c r="BC1597" s="2">
        <f t="shared" si="411"/>
        <v>6</v>
      </c>
      <c r="BD1597" s="2">
        <f t="shared" si="412"/>
        <v>8</v>
      </c>
      <c r="BF1597" s="5"/>
    </row>
    <row r="1598" spans="7:58" x14ac:dyDescent="0.35">
      <c r="G1598" s="79" t="s">
        <v>3</v>
      </c>
      <c r="H1598" s="82" t="s">
        <v>112</v>
      </c>
      <c r="I1598" s="79" t="s">
        <v>8</v>
      </c>
      <c r="J1598" s="79" t="s">
        <v>140</v>
      </c>
      <c r="K1598" s="79" t="str">
        <f>IF('New GL Gauge'!$H$3&lt;2025,"Tollcross Cluster","Sport Operations Tollcross")</f>
        <v>Sport Operations Tollcross</v>
      </c>
      <c r="L1598" s="79" t="str">
        <f>IF('New GL Gauge'!$H$3&lt;2025,"Tollcross Cluster","Sport Operations Tollcross")</f>
        <v>Sport Operations Tollcross</v>
      </c>
      <c r="M1598" s="2" t="s">
        <v>3</v>
      </c>
      <c r="N1598" s="2">
        <v>7</v>
      </c>
      <c r="O1598" s="6">
        <f t="shared" si="394"/>
        <v>45</v>
      </c>
      <c r="P1598" s="2">
        <v>29</v>
      </c>
      <c r="Q1598" s="2">
        <v>6</v>
      </c>
      <c r="R1598" s="2">
        <v>7</v>
      </c>
      <c r="S1598" s="2">
        <v>0</v>
      </c>
      <c r="T1598" s="2">
        <v>3</v>
      </c>
      <c r="U1598" s="2">
        <f t="shared" si="396"/>
        <v>35</v>
      </c>
      <c r="V1598" s="2">
        <f t="shared" si="397"/>
        <v>7</v>
      </c>
      <c r="W1598" s="2">
        <f t="shared" si="398"/>
        <v>3</v>
      </c>
      <c r="Y1598" s="5"/>
      <c r="Z1598" s="6">
        <f t="shared" si="395"/>
        <v>24</v>
      </c>
      <c r="AA1598" s="2">
        <v>11</v>
      </c>
      <c r="AB1598" s="2">
        <v>4</v>
      </c>
      <c r="AC1598" s="2">
        <v>2</v>
      </c>
      <c r="AD1598" s="2">
        <v>3</v>
      </c>
      <c r="AE1598" s="2">
        <v>4</v>
      </c>
      <c r="AF1598" s="2">
        <f t="shared" si="399"/>
        <v>15</v>
      </c>
      <c r="AG1598" s="2">
        <f t="shared" si="400"/>
        <v>2</v>
      </c>
      <c r="AH1598" s="2">
        <f t="shared" si="401"/>
        <v>7</v>
      </c>
      <c r="AJ1598" s="5"/>
      <c r="AK1598" s="2">
        <f t="shared" si="385"/>
        <v>36</v>
      </c>
      <c r="AL1598" s="2">
        <v>27</v>
      </c>
      <c r="AM1598" s="2">
        <v>2</v>
      </c>
      <c r="AN1598" s="2">
        <v>5</v>
      </c>
      <c r="AO1598" s="2">
        <v>0</v>
      </c>
      <c r="AP1598" s="2">
        <v>2</v>
      </c>
      <c r="AQ1598" s="2">
        <f t="shared" si="402"/>
        <v>29</v>
      </c>
      <c r="AR1598" s="2">
        <f t="shared" si="403"/>
        <v>5</v>
      </c>
      <c r="AS1598" s="2">
        <f t="shared" si="404"/>
        <v>2</v>
      </c>
      <c r="AV1598" s="6">
        <f t="shared" si="409"/>
        <v>19</v>
      </c>
      <c r="AW1598" s="2">
        <v>10</v>
      </c>
      <c r="AX1598" s="2">
        <v>5</v>
      </c>
      <c r="AY1598" s="2">
        <v>3</v>
      </c>
      <c r="AZ1598" s="2">
        <v>0</v>
      </c>
      <c r="BA1598" s="2">
        <v>1</v>
      </c>
      <c r="BB1598" s="2">
        <f t="shared" si="410"/>
        <v>15</v>
      </c>
      <c r="BC1598" s="2">
        <f t="shared" si="411"/>
        <v>3</v>
      </c>
      <c r="BD1598" s="2">
        <f t="shared" si="412"/>
        <v>1</v>
      </c>
      <c r="BF1598" s="5"/>
    </row>
    <row r="1599" spans="7:58" x14ac:dyDescent="0.35">
      <c r="G1599" s="79" t="s">
        <v>3</v>
      </c>
      <c r="H1599" s="82" t="s">
        <v>112</v>
      </c>
      <c r="I1599" s="79" t="s">
        <v>8</v>
      </c>
      <c r="J1599" s="79" t="s">
        <v>140</v>
      </c>
      <c r="K1599" s="79" t="str">
        <f>IF('New GL Gauge'!$H$3&lt;2025,"Tollcross Cluster","Sport Operations Tollcross")</f>
        <v>Sport Operations Tollcross</v>
      </c>
      <c r="L1599" s="79" t="str">
        <f>IF('New GL Gauge'!$H$3&lt;2025,"Tollcross Cluster","Sport Operations Tollcross")</f>
        <v>Sport Operations Tollcross</v>
      </c>
      <c r="M1599" s="2" t="s">
        <v>3</v>
      </c>
      <c r="N1599" s="2">
        <v>8</v>
      </c>
      <c r="O1599" s="6">
        <f t="shared" si="394"/>
        <v>45</v>
      </c>
      <c r="P1599" s="2">
        <v>7</v>
      </c>
      <c r="Q1599" s="2">
        <v>8</v>
      </c>
      <c r="R1599" s="2">
        <v>13</v>
      </c>
      <c r="S1599" s="2">
        <v>8</v>
      </c>
      <c r="T1599" s="2">
        <v>9</v>
      </c>
      <c r="U1599" s="2">
        <f t="shared" si="396"/>
        <v>15</v>
      </c>
      <c r="V1599" s="2">
        <f t="shared" si="397"/>
        <v>13</v>
      </c>
      <c r="W1599" s="2">
        <f t="shared" si="398"/>
        <v>17</v>
      </c>
      <c r="Y1599" s="5"/>
      <c r="Z1599" s="6">
        <f t="shared" si="395"/>
        <v>24</v>
      </c>
      <c r="AA1599" s="2">
        <v>4</v>
      </c>
      <c r="AB1599" s="2">
        <v>4</v>
      </c>
      <c r="AC1599" s="2">
        <v>6</v>
      </c>
      <c r="AD1599" s="2">
        <v>5</v>
      </c>
      <c r="AE1599" s="2">
        <v>5</v>
      </c>
      <c r="AF1599" s="2">
        <f t="shared" si="399"/>
        <v>8</v>
      </c>
      <c r="AG1599" s="2">
        <f t="shared" si="400"/>
        <v>6</v>
      </c>
      <c r="AH1599" s="2">
        <f t="shared" si="401"/>
        <v>10</v>
      </c>
      <c r="AJ1599" s="5"/>
      <c r="AK1599" s="2">
        <f t="shared" si="385"/>
        <v>36</v>
      </c>
      <c r="AL1599" s="2">
        <v>16</v>
      </c>
      <c r="AM1599" s="2">
        <v>8</v>
      </c>
      <c r="AN1599" s="2">
        <v>3</v>
      </c>
      <c r="AO1599" s="2">
        <v>5</v>
      </c>
      <c r="AP1599" s="2">
        <v>4</v>
      </c>
      <c r="AQ1599" s="2">
        <f t="shared" si="402"/>
        <v>24</v>
      </c>
      <c r="AR1599" s="2">
        <f t="shared" si="403"/>
        <v>3</v>
      </c>
      <c r="AS1599" s="2">
        <f t="shared" si="404"/>
        <v>9</v>
      </c>
      <c r="AV1599" s="6">
        <f t="shared" si="409"/>
        <v>19</v>
      </c>
      <c r="AW1599" s="2">
        <v>5</v>
      </c>
      <c r="AX1599" s="2">
        <v>2</v>
      </c>
      <c r="AY1599" s="2">
        <v>2</v>
      </c>
      <c r="AZ1599" s="2">
        <v>2</v>
      </c>
      <c r="BA1599" s="2">
        <v>8</v>
      </c>
      <c r="BB1599" s="2">
        <f t="shared" si="410"/>
        <v>7</v>
      </c>
      <c r="BC1599" s="2">
        <f t="shared" si="411"/>
        <v>2</v>
      </c>
      <c r="BD1599" s="2">
        <f t="shared" si="412"/>
        <v>10</v>
      </c>
      <c r="BF1599" s="5"/>
    </row>
    <row r="1600" spans="7:58" x14ac:dyDescent="0.35">
      <c r="G1600" s="79" t="s">
        <v>3</v>
      </c>
      <c r="H1600" s="82" t="s">
        <v>112</v>
      </c>
      <c r="I1600" s="79" t="s">
        <v>8</v>
      </c>
      <c r="J1600" s="79" t="s">
        <v>140</v>
      </c>
      <c r="K1600" s="79" t="str">
        <f>IF('New GL Gauge'!$H$3&lt;2025,"Tollcross Cluster","Sport Operations Tollcross")</f>
        <v>Sport Operations Tollcross</v>
      </c>
      <c r="L1600" s="79" t="str">
        <f>IF('New GL Gauge'!$H$3&lt;2025,"Tollcross Cluster","Sport Operations Tollcross")</f>
        <v>Sport Operations Tollcross</v>
      </c>
      <c r="M1600" s="2" t="s">
        <v>3</v>
      </c>
      <c r="N1600" s="2">
        <v>9</v>
      </c>
      <c r="O1600" s="6">
        <f t="shared" si="394"/>
        <v>45</v>
      </c>
      <c r="P1600" s="2">
        <v>5</v>
      </c>
      <c r="Q1600" s="2">
        <v>7</v>
      </c>
      <c r="R1600" s="2">
        <v>10</v>
      </c>
      <c r="S1600" s="2">
        <v>9</v>
      </c>
      <c r="T1600" s="2">
        <v>14</v>
      </c>
      <c r="U1600" s="2">
        <f t="shared" si="396"/>
        <v>12</v>
      </c>
      <c r="V1600" s="2">
        <f t="shared" si="397"/>
        <v>10</v>
      </c>
      <c r="W1600" s="2">
        <f t="shared" si="398"/>
        <v>23</v>
      </c>
      <c r="Y1600" s="5"/>
      <c r="Z1600" s="6">
        <f t="shared" si="395"/>
        <v>24</v>
      </c>
      <c r="AA1600" s="2">
        <v>2</v>
      </c>
      <c r="AB1600" s="2">
        <v>4</v>
      </c>
      <c r="AC1600" s="2">
        <v>3</v>
      </c>
      <c r="AD1600" s="2">
        <v>3</v>
      </c>
      <c r="AE1600" s="2">
        <v>12</v>
      </c>
      <c r="AF1600" s="2">
        <f t="shared" si="399"/>
        <v>6</v>
      </c>
      <c r="AG1600" s="2">
        <f t="shared" si="400"/>
        <v>3</v>
      </c>
      <c r="AH1600" s="2">
        <f t="shared" si="401"/>
        <v>15</v>
      </c>
      <c r="AJ1600" s="5"/>
      <c r="AK1600" s="2">
        <f t="shared" si="385"/>
        <v>36</v>
      </c>
      <c r="AL1600" s="2">
        <v>11</v>
      </c>
      <c r="AM1600" s="2">
        <v>8</v>
      </c>
      <c r="AN1600" s="2">
        <v>7</v>
      </c>
      <c r="AO1600" s="2">
        <v>3</v>
      </c>
      <c r="AP1600" s="2">
        <v>7</v>
      </c>
      <c r="AQ1600" s="2">
        <f t="shared" si="402"/>
        <v>19</v>
      </c>
      <c r="AR1600" s="2">
        <f t="shared" si="403"/>
        <v>7</v>
      </c>
      <c r="AS1600" s="2">
        <f t="shared" si="404"/>
        <v>10</v>
      </c>
      <c r="AV1600" s="6">
        <f t="shared" si="409"/>
        <v>19</v>
      </c>
      <c r="AW1600" s="2">
        <v>1</v>
      </c>
      <c r="AX1600" s="2">
        <v>3</v>
      </c>
      <c r="AY1600" s="2">
        <v>1</v>
      </c>
      <c r="AZ1600" s="2">
        <v>4</v>
      </c>
      <c r="BA1600" s="2">
        <v>10</v>
      </c>
      <c r="BB1600" s="2">
        <f t="shared" si="410"/>
        <v>4</v>
      </c>
      <c r="BC1600" s="2">
        <f t="shared" si="411"/>
        <v>1</v>
      </c>
      <c r="BD1600" s="2">
        <f t="shared" si="412"/>
        <v>14</v>
      </c>
      <c r="BF1600" s="5"/>
    </row>
    <row r="1601" spans="7:58" x14ac:dyDescent="0.35">
      <c r="G1601" s="79" t="s">
        <v>3</v>
      </c>
      <c r="H1601" s="82" t="s">
        <v>112</v>
      </c>
      <c r="I1601" s="79" t="s">
        <v>8</v>
      </c>
      <c r="J1601" s="79" t="s">
        <v>140</v>
      </c>
      <c r="K1601" s="79" t="str">
        <f>IF('New GL Gauge'!$H$3&lt;2025,"Tollcross Cluster","Sport Operations Tollcross")</f>
        <v>Sport Operations Tollcross</v>
      </c>
      <c r="L1601" s="79" t="str">
        <f>IF('New GL Gauge'!$H$3&lt;2025,"Tollcross Cluster","Sport Operations Tollcross")</f>
        <v>Sport Operations Tollcross</v>
      </c>
      <c r="M1601" s="2" t="s">
        <v>67</v>
      </c>
      <c r="N1601" s="2">
        <v>10</v>
      </c>
      <c r="O1601" s="6">
        <f t="shared" si="394"/>
        <v>45</v>
      </c>
      <c r="P1601" s="2">
        <v>25</v>
      </c>
      <c r="Q1601" s="2">
        <v>15</v>
      </c>
      <c r="R1601" s="2">
        <v>2</v>
      </c>
      <c r="S1601" s="2">
        <v>1</v>
      </c>
      <c r="T1601" s="2">
        <v>2</v>
      </c>
      <c r="U1601" s="2">
        <f t="shared" si="396"/>
        <v>40</v>
      </c>
      <c r="V1601" s="2">
        <f t="shared" si="397"/>
        <v>2</v>
      </c>
      <c r="W1601" s="2">
        <f t="shared" si="398"/>
        <v>3</v>
      </c>
      <c r="Y1601" s="5"/>
      <c r="Z1601" s="6">
        <f t="shared" si="395"/>
        <v>24</v>
      </c>
      <c r="AA1601" s="2">
        <v>13</v>
      </c>
      <c r="AB1601" s="2">
        <v>6</v>
      </c>
      <c r="AC1601" s="2">
        <v>4</v>
      </c>
      <c r="AD1601" s="2">
        <v>1</v>
      </c>
      <c r="AE1601" s="2">
        <v>0</v>
      </c>
      <c r="AF1601" s="2">
        <f t="shared" si="399"/>
        <v>19</v>
      </c>
      <c r="AG1601" s="2">
        <f t="shared" si="400"/>
        <v>4</v>
      </c>
      <c r="AH1601" s="2">
        <f t="shared" si="401"/>
        <v>1</v>
      </c>
      <c r="AJ1601" s="5"/>
      <c r="AK1601" s="2">
        <f t="shared" si="385"/>
        <v>36</v>
      </c>
      <c r="AL1601" s="2">
        <v>29</v>
      </c>
      <c r="AM1601" s="2">
        <v>6</v>
      </c>
      <c r="AN1601" s="2">
        <v>1</v>
      </c>
      <c r="AO1601" s="2">
        <v>0</v>
      </c>
      <c r="AP1601" s="2">
        <v>0</v>
      </c>
      <c r="AQ1601" s="2">
        <f t="shared" si="402"/>
        <v>35</v>
      </c>
      <c r="AR1601" s="2">
        <f t="shared" si="403"/>
        <v>1</v>
      </c>
      <c r="AS1601" s="2">
        <f t="shared" si="404"/>
        <v>0</v>
      </c>
      <c r="AV1601" s="6">
        <f t="shared" si="409"/>
        <v>19</v>
      </c>
      <c r="AW1601" s="2">
        <v>9</v>
      </c>
      <c r="AX1601" s="2">
        <v>5</v>
      </c>
      <c r="AY1601" s="2">
        <v>2</v>
      </c>
      <c r="AZ1601" s="2">
        <v>0</v>
      </c>
      <c r="BA1601" s="2">
        <v>3</v>
      </c>
      <c r="BB1601" s="2">
        <f t="shared" si="410"/>
        <v>14</v>
      </c>
      <c r="BC1601" s="2">
        <f t="shared" si="411"/>
        <v>2</v>
      </c>
      <c r="BD1601" s="2">
        <f t="shared" si="412"/>
        <v>3</v>
      </c>
      <c r="BF1601" s="5"/>
    </row>
    <row r="1602" spans="7:58" x14ac:dyDescent="0.35">
      <c r="G1602" s="79" t="s">
        <v>3</v>
      </c>
      <c r="H1602" s="82" t="s">
        <v>112</v>
      </c>
      <c r="I1602" s="79" t="s">
        <v>8</v>
      </c>
      <c r="J1602" s="79" t="s">
        <v>140</v>
      </c>
      <c r="K1602" s="79" t="str">
        <f>IF('New GL Gauge'!$H$3&lt;2025,"Tollcross Cluster","Sport Operations Tollcross")</f>
        <v>Sport Operations Tollcross</v>
      </c>
      <c r="L1602" s="79" t="str">
        <f>IF('New GL Gauge'!$H$3&lt;2025,"Tollcross Cluster","Sport Operations Tollcross")</f>
        <v>Sport Operations Tollcross</v>
      </c>
      <c r="M1602" s="2" t="s">
        <v>67</v>
      </c>
      <c r="N1602" s="2">
        <v>11</v>
      </c>
      <c r="O1602" s="6">
        <f t="shared" si="394"/>
        <v>45</v>
      </c>
      <c r="P1602" s="2">
        <v>13</v>
      </c>
      <c r="Q1602" s="2">
        <v>18</v>
      </c>
      <c r="R1602" s="2">
        <v>7</v>
      </c>
      <c r="S1602" s="2">
        <v>5</v>
      </c>
      <c r="T1602" s="2">
        <v>2</v>
      </c>
      <c r="U1602" s="2">
        <f t="shared" si="396"/>
        <v>31</v>
      </c>
      <c r="V1602" s="2">
        <f t="shared" si="397"/>
        <v>7</v>
      </c>
      <c r="W1602" s="2">
        <f t="shared" si="398"/>
        <v>7</v>
      </c>
      <c r="Y1602" s="5"/>
      <c r="Z1602" s="6">
        <f t="shared" si="395"/>
        <v>24</v>
      </c>
      <c r="AA1602" s="2">
        <v>7</v>
      </c>
      <c r="AB1602" s="2">
        <v>8</v>
      </c>
      <c r="AC1602" s="2">
        <v>5</v>
      </c>
      <c r="AD1602" s="2">
        <v>1</v>
      </c>
      <c r="AE1602" s="2">
        <v>3</v>
      </c>
      <c r="AF1602" s="2">
        <f t="shared" si="399"/>
        <v>15</v>
      </c>
      <c r="AG1602" s="2">
        <f t="shared" si="400"/>
        <v>5</v>
      </c>
      <c r="AH1602" s="2">
        <f t="shared" si="401"/>
        <v>4</v>
      </c>
      <c r="AJ1602" s="5"/>
      <c r="AK1602" s="2">
        <f t="shared" si="385"/>
        <v>36</v>
      </c>
      <c r="AL1602" s="2">
        <v>13</v>
      </c>
      <c r="AM1602" s="2">
        <v>13</v>
      </c>
      <c r="AN1602" s="2">
        <v>6</v>
      </c>
      <c r="AO1602" s="2">
        <v>4</v>
      </c>
      <c r="AP1602" s="2">
        <v>0</v>
      </c>
      <c r="AQ1602" s="2">
        <f t="shared" si="402"/>
        <v>26</v>
      </c>
      <c r="AR1602" s="2">
        <f t="shared" si="403"/>
        <v>6</v>
      </c>
      <c r="AS1602" s="2">
        <f t="shared" si="404"/>
        <v>4</v>
      </c>
      <c r="AV1602" s="6">
        <f t="shared" si="409"/>
        <v>19</v>
      </c>
      <c r="AW1602" s="2">
        <v>3</v>
      </c>
      <c r="AX1602" s="2">
        <v>7</v>
      </c>
      <c r="AY1602" s="2">
        <v>7</v>
      </c>
      <c r="AZ1602" s="2">
        <v>1</v>
      </c>
      <c r="BA1602" s="2">
        <v>1</v>
      </c>
      <c r="BB1602" s="2">
        <f t="shared" si="410"/>
        <v>10</v>
      </c>
      <c r="BC1602" s="2">
        <f t="shared" si="411"/>
        <v>7</v>
      </c>
      <c r="BD1602" s="2">
        <f t="shared" si="412"/>
        <v>2</v>
      </c>
      <c r="BF1602" s="5"/>
    </row>
    <row r="1603" spans="7:58" x14ac:dyDescent="0.35">
      <c r="G1603" s="79" t="s">
        <v>3</v>
      </c>
      <c r="H1603" s="82" t="s">
        <v>112</v>
      </c>
      <c r="I1603" s="79" t="s">
        <v>8</v>
      </c>
      <c r="J1603" s="79" t="s">
        <v>140</v>
      </c>
      <c r="K1603" s="79" t="str">
        <f>IF('New GL Gauge'!$H$3&lt;2025,"Tollcross Cluster","Sport Operations Tollcross")</f>
        <v>Sport Operations Tollcross</v>
      </c>
      <c r="L1603" s="79" t="str">
        <f>IF('New GL Gauge'!$H$3&lt;2025,"Tollcross Cluster","Sport Operations Tollcross")</f>
        <v>Sport Operations Tollcross</v>
      </c>
      <c r="M1603" s="2" t="s">
        <v>67</v>
      </c>
      <c r="N1603" s="2">
        <v>12</v>
      </c>
      <c r="O1603" s="6">
        <f t="shared" si="394"/>
        <v>45</v>
      </c>
      <c r="P1603" s="2">
        <v>13</v>
      </c>
      <c r="Q1603" s="2">
        <v>17</v>
      </c>
      <c r="R1603" s="2">
        <v>11</v>
      </c>
      <c r="S1603" s="2">
        <v>2</v>
      </c>
      <c r="T1603" s="2">
        <v>2</v>
      </c>
      <c r="U1603" s="2">
        <f t="shared" si="396"/>
        <v>30</v>
      </c>
      <c r="V1603" s="2">
        <f t="shared" si="397"/>
        <v>11</v>
      </c>
      <c r="W1603" s="2">
        <f t="shared" si="398"/>
        <v>4</v>
      </c>
      <c r="Y1603" s="5"/>
      <c r="Z1603" s="6">
        <f t="shared" si="395"/>
        <v>24</v>
      </c>
      <c r="AA1603" s="2">
        <v>6</v>
      </c>
      <c r="AB1603" s="2">
        <v>7</v>
      </c>
      <c r="AC1603" s="2">
        <v>7</v>
      </c>
      <c r="AD1603" s="2">
        <v>1</v>
      </c>
      <c r="AE1603" s="2">
        <v>3</v>
      </c>
      <c r="AF1603" s="2">
        <f t="shared" si="399"/>
        <v>13</v>
      </c>
      <c r="AG1603" s="2">
        <f t="shared" si="400"/>
        <v>7</v>
      </c>
      <c r="AH1603" s="2">
        <f t="shared" si="401"/>
        <v>4</v>
      </c>
      <c r="AJ1603" s="5"/>
      <c r="AK1603" s="2">
        <f t="shared" si="385"/>
        <v>36</v>
      </c>
      <c r="AL1603" s="2">
        <v>14</v>
      </c>
      <c r="AM1603" s="2">
        <v>16</v>
      </c>
      <c r="AN1603" s="2">
        <v>6</v>
      </c>
      <c r="AO1603" s="2">
        <v>0</v>
      </c>
      <c r="AP1603" s="2">
        <v>0</v>
      </c>
      <c r="AQ1603" s="2">
        <f t="shared" si="402"/>
        <v>30</v>
      </c>
      <c r="AR1603" s="2">
        <f t="shared" si="403"/>
        <v>6</v>
      </c>
      <c r="AS1603" s="2">
        <f t="shared" si="404"/>
        <v>0</v>
      </c>
      <c r="AV1603" s="6">
        <f t="shared" si="409"/>
        <v>19</v>
      </c>
      <c r="AW1603" s="2">
        <v>4</v>
      </c>
      <c r="AX1603" s="2">
        <v>5</v>
      </c>
      <c r="AY1603" s="2">
        <v>3</v>
      </c>
      <c r="AZ1603" s="2">
        <v>2</v>
      </c>
      <c r="BA1603" s="2">
        <v>5</v>
      </c>
      <c r="BB1603" s="2">
        <f t="shared" si="410"/>
        <v>9</v>
      </c>
      <c r="BC1603" s="2">
        <f t="shared" si="411"/>
        <v>3</v>
      </c>
      <c r="BD1603" s="2">
        <f t="shared" si="412"/>
        <v>7</v>
      </c>
      <c r="BF1603" s="5"/>
    </row>
    <row r="1604" spans="7:58" x14ac:dyDescent="0.35">
      <c r="G1604" s="79" t="s">
        <v>3</v>
      </c>
      <c r="H1604" s="82" t="s">
        <v>112</v>
      </c>
      <c r="I1604" s="79" t="s">
        <v>8</v>
      </c>
      <c r="J1604" s="79" t="s">
        <v>140</v>
      </c>
      <c r="K1604" s="79" t="str">
        <f>IF('New GL Gauge'!$H$3&lt;2025,"Tollcross Cluster","Sport Operations Tollcross")</f>
        <v>Sport Operations Tollcross</v>
      </c>
      <c r="L1604" s="79" t="str">
        <f>IF('New GL Gauge'!$H$3&lt;2025,"Tollcross Cluster","Sport Operations Tollcross")</f>
        <v>Sport Operations Tollcross</v>
      </c>
      <c r="M1604" s="2" t="s">
        <v>67</v>
      </c>
      <c r="N1604" s="2">
        <v>13</v>
      </c>
      <c r="O1604" s="6">
        <f t="shared" si="394"/>
        <v>45</v>
      </c>
      <c r="P1604" s="2">
        <v>14</v>
      </c>
      <c r="Q1604" s="2">
        <v>16</v>
      </c>
      <c r="R1604" s="2">
        <v>8</v>
      </c>
      <c r="S1604" s="2">
        <v>3</v>
      </c>
      <c r="T1604" s="2">
        <v>4</v>
      </c>
      <c r="U1604" s="2">
        <f t="shared" si="396"/>
        <v>30</v>
      </c>
      <c r="V1604" s="2">
        <f t="shared" si="397"/>
        <v>8</v>
      </c>
      <c r="W1604" s="2">
        <f t="shared" si="398"/>
        <v>7</v>
      </c>
      <c r="Y1604" s="5"/>
      <c r="Z1604" s="6">
        <f t="shared" si="395"/>
        <v>24</v>
      </c>
      <c r="AA1604" s="2">
        <v>7</v>
      </c>
      <c r="AB1604" s="2">
        <v>7</v>
      </c>
      <c r="AC1604" s="2">
        <v>7</v>
      </c>
      <c r="AD1604" s="2">
        <v>0</v>
      </c>
      <c r="AE1604" s="2">
        <v>3</v>
      </c>
      <c r="AF1604" s="2">
        <f t="shared" si="399"/>
        <v>14</v>
      </c>
      <c r="AG1604" s="2">
        <f t="shared" si="400"/>
        <v>7</v>
      </c>
      <c r="AH1604" s="2">
        <f t="shared" si="401"/>
        <v>3</v>
      </c>
      <c r="AJ1604" s="5"/>
      <c r="AK1604" s="2">
        <f t="shared" si="385"/>
        <v>36</v>
      </c>
      <c r="AL1604" s="2">
        <v>17</v>
      </c>
      <c r="AM1604" s="2">
        <v>10</v>
      </c>
      <c r="AN1604" s="2">
        <v>7</v>
      </c>
      <c r="AO1604" s="2">
        <v>1</v>
      </c>
      <c r="AP1604" s="2">
        <v>1</v>
      </c>
      <c r="AQ1604" s="2">
        <f t="shared" si="402"/>
        <v>27</v>
      </c>
      <c r="AR1604" s="2">
        <f t="shared" si="403"/>
        <v>7</v>
      </c>
      <c r="AS1604" s="2">
        <f t="shared" si="404"/>
        <v>2</v>
      </c>
      <c r="AV1604" s="6">
        <f t="shared" si="409"/>
        <v>19</v>
      </c>
      <c r="AW1604" s="2">
        <v>10</v>
      </c>
      <c r="AX1604" s="2">
        <v>7</v>
      </c>
      <c r="AY1604" s="2">
        <v>0</v>
      </c>
      <c r="AZ1604" s="2">
        <v>1</v>
      </c>
      <c r="BA1604" s="2">
        <v>1</v>
      </c>
      <c r="BB1604" s="2">
        <f t="shared" si="410"/>
        <v>17</v>
      </c>
      <c r="BC1604" s="2">
        <f t="shared" si="411"/>
        <v>0</v>
      </c>
      <c r="BD1604" s="2">
        <f t="shared" si="412"/>
        <v>2</v>
      </c>
      <c r="BF1604" s="5"/>
    </row>
    <row r="1605" spans="7:58" x14ac:dyDescent="0.35">
      <c r="G1605" s="79" t="s">
        <v>3</v>
      </c>
      <c r="H1605" s="82" t="s">
        <v>112</v>
      </c>
      <c r="I1605" s="79" t="s">
        <v>8</v>
      </c>
      <c r="J1605" s="79" t="s">
        <v>140</v>
      </c>
      <c r="K1605" s="79" t="str">
        <f>IF('New GL Gauge'!$H$3&lt;2025,"Tollcross Cluster","Sport Operations Tollcross")</f>
        <v>Sport Operations Tollcross</v>
      </c>
      <c r="L1605" s="79" t="str">
        <f>IF('New GL Gauge'!$H$3&lt;2025,"Tollcross Cluster","Sport Operations Tollcross")</f>
        <v>Sport Operations Tollcross</v>
      </c>
      <c r="M1605" s="2" t="s">
        <v>67</v>
      </c>
      <c r="N1605" s="2">
        <v>14</v>
      </c>
      <c r="O1605" s="6">
        <f t="shared" si="394"/>
        <v>45</v>
      </c>
      <c r="P1605" s="2">
        <v>7</v>
      </c>
      <c r="Q1605" s="2">
        <v>11</v>
      </c>
      <c r="R1605" s="2">
        <v>12</v>
      </c>
      <c r="S1605" s="2">
        <v>7</v>
      </c>
      <c r="T1605" s="2">
        <v>8</v>
      </c>
      <c r="U1605" s="2">
        <f t="shared" si="396"/>
        <v>18</v>
      </c>
      <c r="V1605" s="2">
        <f t="shared" si="397"/>
        <v>12</v>
      </c>
      <c r="W1605" s="2">
        <f t="shared" si="398"/>
        <v>15</v>
      </c>
      <c r="Y1605" s="5"/>
      <c r="Z1605" s="6">
        <f t="shared" si="395"/>
        <v>24</v>
      </c>
      <c r="AA1605" s="2">
        <v>2</v>
      </c>
      <c r="AB1605" s="2">
        <v>4</v>
      </c>
      <c r="AC1605" s="2">
        <v>8</v>
      </c>
      <c r="AD1605" s="2">
        <v>7</v>
      </c>
      <c r="AE1605" s="2">
        <v>3</v>
      </c>
      <c r="AF1605" s="2">
        <f t="shared" si="399"/>
        <v>6</v>
      </c>
      <c r="AG1605" s="2">
        <f t="shared" si="400"/>
        <v>8</v>
      </c>
      <c r="AH1605" s="2">
        <f t="shared" si="401"/>
        <v>10</v>
      </c>
      <c r="AJ1605" s="5"/>
      <c r="AK1605" s="2">
        <f t="shared" si="385"/>
        <v>36</v>
      </c>
      <c r="AL1605" s="2">
        <v>14</v>
      </c>
      <c r="AM1605" s="2">
        <v>14</v>
      </c>
      <c r="AN1605" s="2">
        <v>2</v>
      </c>
      <c r="AO1605" s="2">
        <v>3</v>
      </c>
      <c r="AP1605" s="2">
        <v>3</v>
      </c>
      <c r="AQ1605" s="2">
        <f t="shared" si="402"/>
        <v>28</v>
      </c>
      <c r="AR1605" s="2">
        <f t="shared" si="403"/>
        <v>2</v>
      </c>
      <c r="AS1605" s="2">
        <f t="shared" si="404"/>
        <v>6</v>
      </c>
      <c r="AV1605" s="6">
        <f t="shared" si="409"/>
        <v>19</v>
      </c>
      <c r="AW1605" s="2">
        <v>5</v>
      </c>
      <c r="AX1605" s="2">
        <v>4</v>
      </c>
      <c r="AY1605" s="2">
        <v>1</v>
      </c>
      <c r="AZ1605" s="2">
        <v>1</v>
      </c>
      <c r="BA1605" s="2">
        <v>8</v>
      </c>
      <c r="BB1605" s="2">
        <f t="shared" si="410"/>
        <v>9</v>
      </c>
      <c r="BC1605" s="2">
        <f t="shared" si="411"/>
        <v>1</v>
      </c>
      <c r="BD1605" s="2">
        <f t="shared" si="412"/>
        <v>9</v>
      </c>
      <c r="BF1605" s="5"/>
    </row>
    <row r="1606" spans="7:58" x14ac:dyDescent="0.35">
      <c r="G1606" s="79" t="s">
        <v>3</v>
      </c>
      <c r="H1606" s="82" t="s">
        <v>112</v>
      </c>
      <c r="I1606" s="79" t="s">
        <v>8</v>
      </c>
      <c r="J1606" s="79" t="s">
        <v>140</v>
      </c>
      <c r="K1606" s="79" t="str">
        <f>IF('New GL Gauge'!$H$3&lt;2025,"Tollcross Cluster","Sport Operations Tollcross")</f>
        <v>Sport Operations Tollcross</v>
      </c>
      <c r="L1606" s="79" t="str">
        <f>IF('New GL Gauge'!$H$3&lt;2025,"Tollcross Cluster","Sport Operations Tollcross")</f>
        <v>Sport Operations Tollcross</v>
      </c>
      <c r="M1606" s="2" t="s">
        <v>67</v>
      </c>
      <c r="N1606" s="2">
        <v>15</v>
      </c>
      <c r="O1606" s="6">
        <f t="shared" si="394"/>
        <v>45</v>
      </c>
      <c r="P1606" s="2">
        <v>8</v>
      </c>
      <c r="Q1606" s="2">
        <v>8</v>
      </c>
      <c r="R1606" s="2">
        <v>14</v>
      </c>
      <c r="S1606" s="2">
        <v>9</v>
      </c>
      <c r="T1606" s="2">
        <v>6</v>
      </c>
      <c r="U1606" s="2">
        <f t="shared" si="396"/>
        <v>16</v>
      </c>
      <c r="V1606" s="2">
        <f t="shared" si="397"/>
        <v>14</v>
      </c>
      <c r="W1606" s="2">
        <f t="shared" si="398"/>
        <v>15</v>
      </c>
      <c r="Y1606" s="5"/>
      <c r="Z1606" s="6">
        <f t="shared" si="395"/>
        <v>24</v>
      </c>
      <c r="AA1606" s="2">
        <v>5</v>
      </c>
      <c r="AB1606" s="2">
        <v>3</v>
      </c>
      <c r="AC1606" s="2">
        <v>3</v>
      </c>
      <c r="AD1606" s="2">
        <v>4</v>
      </c>
      <c r="AE1606" s="2">
        <v>9</v>
      </c>
      <c r="AF1606" s="2">
        <f t="shared" si="399"/>
        <v>8</v>
      </c>
      <c r="AG1606" s="2">
        <f t="shared" si="400"/>
        <v>3</v>
      </c>
      <c r="AH1606" s="2">
        <f t="shared" si="401"/>
        <v>13</v>
      </c>
      <c r="AJ1606" s="5"/>
      <c r="AK1606" s="2">
        <f t="shared" si="385"/>
        <v>36</v>
      </c>
      <c r="AL1606" s="2">
        <v>10</v>
      </c>
      <c r="AM1606" s="2">
        <v>11</v>
      </c>
      <c r="AN1606" s="2">
        <v>10</v>
      </c>
      <c r="AO1606" s="2">
        <v>2</v>
      </c>
      <c r="AP1606" s="2">
        <v>3</v>
      </c>
      <c r="AQ1606" s="2">
        <f t="shared" si="402"/>
        <v>21</v>
      </c>
      <c r="AR1606" s="2">
        <f t="shared" si="403"/>
        <v>10</v>
      </c>
      <c r="AS1606" s="2">
        <f t="shared" si="404"/>
        <v>5</v>
      </c>
      <c r="AV1606" s="6">
        <f t="shared" si="409"/>
        <v>19</v>
      </c>
      <c r="AW1606" s="2">
        <v>5</v>
      </c>
      <c r="AX1606" s="2">
        <v>2</v>
      </c>
      <c r="AY1606" s="2">
        <v>3</v>
      </c>
      <c r="AZ1606" s="2">
        <v>1</v>
      </c>
      <c r="BA1606" s="2">
        <v>8</v>
      </c>
      <c r="BB1606" s="2">
        <f t="shared" si="410"/>
        <v>7</v>
      </c>
      <c r="BC1606" s="2">
        <f t="shared" si="411"/>
        <v>3</v>
      </c>
      <c r="BD1606" s="2">
        <f t="shared" si="412"/>
        <v>9</v>
      </c>
      <c r="BF1606" s="5"/>
    </row>
    <row r="1607" spans="7:58" x14ac:dyDescent="0.35">
      <c r="G1607" s="79" t="s">
        <v>3</v>
      </c>
      <c r="H1607" s="82" t="s">
        <v>112</v>
      </c>
      <c r="I1607" s="79" t="s">
        <v>8</v>
      </c>
      <c r="J1607" s="79" t="s">
        <v>140</v>
      </c>
      <c r="K1607" s="79" t="str">
        <f>IF('New GL Gauge'!$H$3&lt;2025,"Tollcross Cluster","Sport Operations Tollcross")</f>
        <v>Sport Operations Tollcross</v>
      </c>
      <c r="L1607" s="79" t="str">
        <f>IF('New GL Gauge'!$H$3&lt;2025,"Tollcross Cluster","Sport Operations Tollcross")</f>
        <v>Sport Operations Tollcross</v>
      </c>
      <c r="M1607" s="2" t="s">
        <v>67</v>
      </c>
      <c r="N1607" s="2">
        <v>16</v>
      </c>
      <c r="O1607" s="6">
        <f t="shared" si="394"/>
        <v>45</v>
      </c>
      <c r="P1607" s="2">
        <v>10</v>
      </c>
      <c r="Q1607" s="2">
        <v>15</v>
      </c>
      <c r="R1607" s="2">
        <v>12</v>
      </c>
      <c r="S1607" s="2">
        <v>4</v>
      </c>
      <c r="T1607" s="2">
        <v>4</v>
      </c>
      <c r="U1607" s="2">
        <f t="shared" si="396"/>
        <v>25</v>
      </c>
      <c r="V1607" s="2">
        <f t="shared" si="397"/>
        <v>12</v>
      </c>
      <c r="W1607" s="2">
        <f t="shared" si="398"/>
        <v>8</v>
      </c>
      <c r="Y1607" s="5"/>
      <c r="Z1607" s="6">
        <f t="shared" si="395"/>
        <v>24</v>
      </c>
      <c r="AA1607" s="2">
        <v>5</v>
      </c>
      <c r="AB1607" s="2">
        <v>5</v>
      </c>
      <c r="AC1607" s="2">
        <v>8</v>
      </c>
      <c r="AD1607" s="2">
        <v>3</v>
      </c>
      <c r="AE1607" s="2">
        <v>3</v>
      </c>
      <c r="AF1607" s="2">
        <f t="shared" si="399"/>
        <v>10</v>
      </c>
      <c r="AG1607" s="2">
        <f t="shared" si="400"/>
        <v>8</v>
      </c>
      <c r="AH1607" s="2">
        <f t="shared" si="401"/>
        <v>6</v>
      </c>
      <c r="AJ1607" s="5"/>
      <c r="AK1607" s="2">
        <f t="shared" ref="AK1607:AK1670" si="413">SUM(AQ1607:AS1607)</f>
        <v>36</v>
      </c>
      <c r="AL1607" s="2">
        <v>9</v>
      </c>
      <c r="AM1607" s="2">
        <v>13</v>
      </c>
      <c r="AN1607" s="2">
        <v>11</v>
      </c>
      <c r="AO1607" s="2">
        <v>1</v>
      </c>
      <c r="AP1607" s="2">
        <v>2</v>
      </c>
      <c r="AQ1607" s="2">
        <f t="shared" si="402"/>
        <v>22</v>
      </c>
      <c r="AR1607" s="2">
        <f t="shared" si="403"/>
        <v>11</v>
      </c>
      <c r="AS1607" s="2">
        <f t="shared" si="404"/>
        <v>3</v>
      </c>
      <c r="AV1607" s="6">
        <f t="shared" si="409"/>
        <v>19</v>
      </c>
      <c r="AW1607" s="2">
        <v>2</v>
      </c>
      <c r="AX1607" s="2">
        <v>3</v>
      </c>
      <c r="AY1607" s="2">
        <v>6</v>
      </c>
      <c r="AZ1607" s="2">
        <v>1</v>
      </c>
      <c r="BA1607" s="2">
        <v>7</v>
      </c>
      <c r="BB1607" s="2">
        <f t="shared" si="410"/>
        <v>5</v>
      </c>
      <c r="BC1607" s="2">
        <f t="shared" si="411"/>
        <v>6</v>
      </c>
      <c r="BD1607" s="2">
        <f t="shared" si="412"/>
        <v>8</v>
      </c>
      <c r="BF1607" s="5"/>
    </row>
    <row r="1608" spans="7:58" x14ac:dyDescent="0.35">
      <c r="G1608" s="79" t="s">
        <v>3</v>
      </c>
      <c r="H1608" s="82" t="s">
        <v>112</v>
      </c>
      <c r="I1608" s="79" t="s">
        <v>8</v>
      </c>
      <c r="J1608" s="79" t="s">
        <v>140</v>
      </c>
      <c r="K1608" s="79" t="str">
        <f>IF('New GL Gauge'!$H$3&lt;2025,"Tollcross Cluster","Sport Operations Tollcross")</f>
        <v>Sport Operations Tollcross</v>
      </c>
      <c r="L1608" s="79" t="str">
        <f>IF('New GL Gauge'!$H$3&lt;2025,"Tollcross Cluster","Sport Operations Tollcross")</f>
        <v>Sport Operations Tollcross</v>
      </c>
      <c r="M1608" s="2" t="s">
        <v>67</v>
      </c>
      <c r="N1608" s="2">
        <v>17</v>
      </c>
      <c r="O1608" s="6">
        <f t="shared" si="394"/>
        <v>45</v>
      </c>
      <c r="P1608" s="2">
        <v>9</v>
      </c>
      <c r="Q1608" s="2">
        <v>19</v>
      </c>
      <c r="R1608" s="2">
        <v>7</v>
      </c>
      <c r="S1608" s="2">
        <v>7</v>
      </c>
      <c r="T1608" s="2">
        <v>3</v>
      </c>
      <c r="U1608" s="2">
        <f t="shared" si="396"/>
        <v>28</v>
      </c>
      <c r="V1608" s="2">
        <f t="shared" si="397"/>
        <v>7</v>
      </c>
      <c r="W1608" s="2">
        <f t="shared" si="398"/>
        <v>10</v>
      </c>
      <c r="Y1608" s="5"/>
      <c r="Z1608" s="6">
        <f t="shared" si="395"/>
        <v>24</v>
      </c>
      <c r="AA1608" s="2">
        <v>2</v>
      </c>
      <c r="AB1608" s="2">
        <v>6</v>
      </c>
      <c r="AC1608" s="2">
        <v>7</v>
      </c>
      <c r="AD1608" s="2">
        <v>3</v>
      </c>
      <c r="AE1608" s="2">
        <v>6</v>
      </c>
      <c r="AF1608" s="2">
        <f t="shared" si="399"/>
        <v>8</v>
      </c>
      <c r="AG1608" s="2">
        <f t="shared" si="400"/>
        <v>7</v>
      </c>
      <c r="AH1608" s="2">
        <f t="shared" si="401"/>
        <v>9</v>
      </c>
      <c r="AJ1608" s="5"/>
      <c r="AK1608" s="2">
        <f t="shared" si="413"/>
        <v>36</v>
      </c>
      <c r="AL1608" s="2">
        <v>12</v>
      </c>
      <c r="AM1608" s="2">
        <v>11</v>
      </c>
      <c r="AN1608" s="2">
        <v>6</v>
      </c>
      <c r="AO1608" s="2">
        <v>5</v>
      </c>
      <c r="AP1608" s="2">
        <v>2</v>
      </c>
      <c r="AQ1608" s="2">
        <f t="shared" si="402"/>
        <v>23</v>
      </c>
      <c r="AR1608" s="2">
        <f t="shared" si="403"/>
        <v>6</v>
      </c>
      <c r="AS1608" s="2">
        <f t="shared" si="404"/>
        <v>7</v>
      </c>
      <c r="AV1608" s="6">
        <f t="shared" si="409"/>
        <v>19</v>
      </c>
      <c r="AW1608" s="2">
        <v>4</v>
      </c>
      <c r="AX1608" s="2">
        <v>3</v>
      </c>
      <c r="AY1608" s="2">
        <v>3</v>
      </c>
      <c r="AZ1608" s="2">
        <v>1</v>
      </c>
      <c r="BA1608" s="2">
        <v>8</v>
      </c>
      <c r="BB1608" s="2">
        <f t="shared" si="410"/>
        <v>7</v>
      </c>
      <c r="BC1608" s="2">
        <f t="shared" si="411"/>
        <v>3</v>
      </c>
      <c r="BD1608" s="2">
        <f t="shared" si="412"/>
        <v>9</v>
      </c>
      <c r="BF1608" s="5"/>
    </row>
    <row r="1609" spans="7:58" x14ac:dyDescent="0.35">
      <c r="G1609" s="79" t="s">
        <v>3</v>
      </c>
      <c r="H1609" s="82" t="s">
        <v>112</v>
      </c>
      <c r="I1609" s="79" t="s">
        <v>8</v>
      </c>
      <c r="J1609" s="79" t="s">
        <v>140</v>
      </c>
      <c r="K1609" s="79" t="str">
        <f>IF('New GL Gauge'!$H$3&lt;2025,"Tollcross Cluster","Sport Operations Tollcross")</f>
        <v>Sport Operations Tollcross</v>
      </c>
      <c r="L1609" s="79" t="str">
        <f>IF('New GL Gauge'!$H$3&lt;2025,"Tollcross Cluster","Sport Operations Tollcross")</f>
        <v>Sport Operations Tollcross</v>
      </c>
      <c r="M1609" s="2" t="s">
        <v>67</v>
      </c>
      <c r="N1609" s="2">
        <v>18</v>
      </c>
      <c r="O1609" s="6">
        <f t="shared" si="394"/>
        <v>45</v>
      </c>
      <c r="P1609" s="2">
        <v>26</v>
      </c>
      <c r="Q1609" s="2">
        <v>6</v>
      </c>
      <c r="R1609" s="2">
        <v>6</v>
      </c>
      <c r="S1609" s="2">
        <v>3</v>
      </c>
      <c r="T1609" s="2">
        <v>4</v>
      </c>
      <c r="U1609" s="2">
        <f t="shared" si="396"/>
        <v>32</v>
      </c>
      <c r="V1609" s="2">
        <f t="shared" si="397"/>
        <v>6</v>
      </c>
      <c r="W1609" s="2">
        <f t="shared" si="398"/>
        <v>7</v>
      </c>
      <c r="Y1609" s="5"/>
      <c r="Z1609" s="6">
        <f t="shared" si="395"/>
        <v>24</v>
      </c>
      <c r="AA1609" s="2">
        <v>7</v>
      </c>
      <c r="AB1609" s="2">
        <v>4</v>
      </c>
      <c r="AC1609" s="2">
        <v>5</v>
      </c>
      <c r="AD1609" s="2">
        <v>2</v>
      </c>
      <c r="AE1609" s="2">
        <v>6</v>
      </c>
      <c r="AF1609" s="2">
        <f t="shared" si="399"/>
        <v>11</v>
      </c>
      <c r="AG1609" s="2">
        <f t="shared" si="400"/>
        <v>5</v>
      </c>
      <c r="AH1609" s="2">
        <f t="shared" si="401"/>
        <v>8</v>
      </c>
      <c r="AJ1609" s="5"/>
      <c r="AK1609" s="2">
        <f t="shared" si="413"/>
        <v>36</v>
      </c>
      <c r="AL1609" s="2">
        <v>18</v>
      </c>
      <c r="AM1609" s="2">
        <v>8</v>
      </c>
      <c r="AN1609" s="2">
        <v>6</v>
      </c>
      <c r="AO1609" s="2">
        <v>1</v>
      </c>
      <c r="AP1609" s="2">
        <v>3</v>
      </c>
      <c r="AQ1609" s="2">
        <f t="shared" si="402"/>
        <v>26</v>
      </c>
      <c r="AR1609" s="2">
        <f t="shared" si="403"/>
        <v>6</v>
      </c>
      <c r="AS1609" s="2">
        <f t="shared" si="404"/>
        <v>4</v>
      </c>
      <c r="AV1609" s="6">
        <f t="shared" si="409"/>
        <v>19</v>
      </c>
      <c r="AW1609" s="2">
        <v>6</v>
      </c>
      <c r="AX1609" s="2">
        <v>2</v>
      </c>
      <c r="AY1609" s="2">
        <v>1</v>
      </c>
      <c r="AZ1609" s="2">
        <v>2</v>
      </c>
      <c r="BA1609" s="2">
        <v>8</v>
      </c>
      <c r="BB1609" s="2">
        <f t="shared" si="410"/>
        <v>8</v>
      </c>
      <c r="BC1609" s="2">
        <f t="shared" si="411"/>
        <v>1</v>
      </c>
      <c r="BD1609" s="2">
        <f t="shared" si="412"/>
        <v>10</v>
      </c>
      <c r="BF1609" s="5"/>
    </row>
    <row r="1610" spans="7:58" x14ac:dyDescent="0.35">
      <c r="G1610" s="79" t="s">
        <v>3</v>
      </c>
      <c r="H1610" s="82" t="s">
        <v>112</v>
      </c>
      <c r="I1610" s="79" t="s">
        <v>8</v>
      </c>
      <c r="J1610" s="79" t="s">
        <v>140</v>
      </c>
      <c r="K1610" s="79" t="str">
        <f>IF('New GL Gauge'!$H$3&lt;2025,"Tollcross Cluster","Sport Operations Tollcross")</f>
        <v>Sport Operations Tollcross</v>
      </c>
      <c r="L1610" s="79" t="str">
        <f>IF('New GL Gauge'!$H$3&lt;2025,"Tollcross Cluster","Sport Operations Tollcross")</f>
        <v>Sport Operations Tollcross</v>
      </c>
      <c r="M1610" s="2" t="s">
        <v>76</v>
      </c>
      <c r="N1610" s="2">
        <v>19</v>
      </c>
      <c r="O1610" s="6">
        <f t="shared" si="394"/>
        <v>45</v>
      </c>
      <c r="P1610" s="2">
        <v>17</v>
      </c>
      <c r="Q1610" s="2">
        <v>12</v>
      </c>
      <c r="R1610" s="2">
        <v>11</v>
      </c>
      <c r="S1610" s="2">
        <v>2</v>
      </c>
      <c r="T1610" s="2">
        <v>3</v>
      </c>
      <c r="U1610" s="2">
        <f t="shared" si="396"/>
        <v>29</v>
      </c>
      <c r="V1610" s="2">
        <f t="shared" si="397"/>
        <v>11</v>
      </c>
      <c r="W1610" s="2">
        <f t="shared" si="398"/>
        <v>5</v>
      </c>
      <c r="Y1610" s="5"/>
      <c r="Z1610" s="6">
        <f t="shared" si="395"/>
        <v>24</v>
      </c>
      <c r="AA1610" s="2">
        <v>5</v>
      </c>
      <c r="AB1610" s="2">
        <v>5</v>
      </c>
      <c r="AC1610" s="2">
        <v>8</v>
      </c>
      <c r="AD1610" s="2">
        <v>1</v>
      </c>
      <c r="AE1610" s="2">
        <v>5</v>
      </c>
      <c r="AF1610" s="2">
        <f t="shared" si="399"/>
        <v>10</v>
      </c>
      <c r="AG1610" s="2">
        <f t="shared" si="400"/>
        <v>8</v>
      </c>
      <c r="AH1610" s="2">
        <f t="shared" si="401"/>
        <v>6</v>
      </c>
      <c r="AJ1610" s="5"/>
      <c r="AK1610" s="2">
        <f t="shared" si="413"/>
        <v>36</v>
      </c>
      <c r="AL1610" s="2">
        <v>24</v>
      </c>
      <c r="AM1610" s="2">
        <v>4</v>
      </c>
      <c r="AN1610" s="2">
        <v>4</v>
      </c>
      <c r="AO1610" s="2">
        <v>1</v>
      </c>
      <c r="AP1610" s="2">
        <v>3</v>
      </c>
      <c r="AQ1610" s="2">
        <f t="shared" si="402"/>
        <v>28</v>
      </c>
      <c r="AR1610" s="2">
        <f t="shared" si="403"/>
        <v>4</v>
      </c>
      <c r="AS1610" s="2">
        <f t="shared" si="404"/>
        <v>4</v>
      </c>
      <c r="AV1610" s="6">
        <f t="shared" si="409"/>
        <v>19</v>
      </c>
      <c r="AW1610" s="2">
        <v>5</v>
      </c>
      <c r="AX1610" s="2">
        <v>3</v>
      </c>
      <c r="AY1610" s="2">
        <v>2</v>
      </c>
      <c r="AZ1610" s="2">
        <v>1</v>
      </c>
      <c r="BA1610" s="2">
        <v>8</v>
      </c>
      <c r="BB1610" s="2">
        <f t="shared" si="410"/>
        <v>8</v>
      </c>
      <c r="BC1610" s="2">
        <f t="shared" si="411"/>
        <v>2</v>
      </c>
      <c r="BD1610" s="2">
        <f t="shared" si="412"/>
        <v>9</v>
      </c>
      <c r="BF1610" s="5"/>
    </row>
    <row r="1611" spans="7:58" x14ac:dyDescent="0.35">
      <c r="G1611" s="79" t="s">
        <v>3</v>
      </c>
      <c r="H1611" s="82" t="s">
        <v>112</v>
      </c>
      <c r="I1611" s="79" t="s">
        <v>8</v>
      </c>
      <c r="J1611" s="79" t="s">
        <v>140</v>
      </c>
      <c r="K1611" s="79" t="str">
        <f>IF('New GL Gauge'!$H$3&lt;2025,"Tollcross Cluster","Sport Operations Tollcross")</f>
        <v>Sport Operations Tollcross</v>
      </c>
      <c r="L1611" s="79" t="str">
        <f>IF('New GL Gauge'!$H$3&lt;2025,"Tollcross Cluster","Sport Operations Tollcross")</f>
        <v>Sport Operations Tollcross</v>
      </c>
      <c r="M1611" s="2" t="s">
        <v>76</v>
      </c>
      <c r="N1611" s="2">
        <v>20</v>
      </c>
      <c r="O1611" s="6">
        <f t="shared" si="394"/>
        <v>45</v>
      </c>
      <c r="P1611" s="2">
        <v>15</v>
      </c>
      <c r="Q1611" s="2">
        <v>8</v>
      </c>
      <c r="R1611" s="2">
        <v>7</v>
      </c>
      <c r="S1611" s="2">
        <v>10</v>
      </c>
      <c r="T1611" s="2">
        <v>5</v>
      </c>
      <c r="U1611" s="2">
        <f t="shared" si="396"/>
        <v>23</v>
      </c>
      <c r="V1611" s="2">
        <f t="shared" si="397"/>
        <v>7</v>
      </c>
      <c r="W1611" s="2">
        <f t="shared" si="398"/>
        <v>15</v>
      </c>
      <c r="Y1611" s="5"/>
      <c r="Z1611" s="6">
        <f t="shared" si="395"/>
        <v>24</v>
      </c>
      <c r="AA1611" s="2">
        <v>4</v>
      </c>
      <c r="AB1611" s="2">
        <v>6</v>
      </c>
      <c r="AC1611" s="2">
        <v>3</v>
      </c>
      <c r="AD1611" s="2">
        <v>6</v>
      </c>
      <c r="AE1611" s="2">
        <v>5</v>
      </c>
      <c r="AF1611" s="2">
        <f t="shared" si="399"/>
        <v>10</v>
      </c>
      <c r="AG1611" s="2">
        <f t="shared" si="400"/>
        <v>3</v>
      </c>
      <c r="AH1611" s="2">
        <f t="shared" si="401"/>
        <v>11</v>
      </c>
      <c r="AJ1611" s="5"/>
      <c r="AK1611" s="2">
        <f t="shared" si="413"/>
        <v>36</v>
      </c>
      <c r="AL1611" s="2">
        <v>20</v>
      </c>
      <c r="AM1611" s="2">
        <v>6</v>
      </c>
      <c r="AN1611" s="2">
        <v>3</v>
      </c>
      <c r="AO1611" s="2">
        <v>4</v>
      </c>
      <c r="AP1611" s="2">
        <v>3</v>
      </c>
      <c r="AQ1611" s="2">
        <f t="shared" si="402"/>
        <v>26</v>
      </c>
      <c r="AR1611" s="2">
        <f t="shared" si="403"/>
        <v>3</v>
      </c>
      <c r="AS1611" s="2">
        <f t="shared" si="404"/>
        <v>7</v>
      </c>
      <c r="AV1611" s="6">
        <f t="shared" si="409"/>
        <v>19</v>
      </c>
      <c r="AW1611" s="2">
        <v>6</v>
      </c>
      <c r="AX1611" s="2">
        <v>1</v>
      </c>
      <c r="AY1611" s="2">
        <v>2</v>
      </c>
      <c r="AZ1611" s="2">
        <v>2</v>
      </c>
      <c r="BA1611" s="2">
        <v>8</v>
      </c>
      <c r="BB1611" s="2">
        <f t="shared" si="410"/>
        <v>7</v>
      </c>
      <c r="BC1611" s="2">
        <f t="shared" si="411"/>
        <v>2</v>
      </c>
      <c r="BD1611" s="2">
        <f t="shared" si="412"/>
        <v>10</v>
      </c>
      <c r="BF1611" s="5"/>
    </row>
    <row r="1612" spans="7:58" x14ac:dyDescent="0.35">
      <c r="G1612" s="79" t="s">
        <v>3</v>
      </c>
      <c r="H1612" s="82" t="s">
        <v>112</v>
      </c>
      <c r="I1612" s="79" t="s">
        <v>8</v>
      </c>
      <c r="J1612" s="79" t="s">
        <v>140</v>
      </c>
      <c r="K1612" s="79" t="str">
        <f>IF('New GL Gauge'!$H$3&lt;2025,"Tollcross Cluster","Sport Operations Tollcross")</f>
        <v>Sport Operations Tollcross</v>
      </c>
      <c r="L1612" s="79" t="str">
        <f>IF('New GL Gauge'!$H$3&lt;2025,"Tollcross Cluster","Sport Operations Tollcross")</f>
        <v>Sport Operations Tollcross</v>
      </c>
      <c r="M1612" s="2" t="s">
        <v>76</v>
      </c>
      <c r="N1612" s="2">
        <v>21</v>
      </c>
      <c r="O1612" s="6">
        <f t="shared" si="394"/>
        <v>45</v>
      </c>
      <c r="P1612" s="2">
        <v>17</v>
      </c>
      <c r="Q1612" s="2">
        <v>7</v>
      </c>
      <c r="R1612" s="2">
        <v>12</v>
      </c>
      <c r="S1612" s="2">
        <v>4</v>
      </c>
      <c r="T1612" s="2">
        <v>5</v>
      </c>
      <c r="U1612" s="2">
        <f t="shared" si="396"/>
        <v>24</v>
      </c>
      <c r="V1612" s="2">
        <f t="shared" si="397"/>
        <v>12</v>
      </c>
      <c r="W1612" s="2">
        <f t="shared" si="398"/>
        <v>9</v>
      </c>
      <c r="Y1612" s="5"/>
      <c r="Z1612" s="6">
        <f t="shared" si="395"/>
        <v>24</v>
      </c>
      <c r="AA1612" s="2">
        <v>4</v>
      </c>
      <c r="AB1612" s="2">
        <v>8</v>
      </c>
      <c r="AC1612" s="2">
        <v>4</v>
      </c>
      <c r="AD1612" s="2">
        <v>2</v>
      </c>
      <c r="AE1612" s="2">
        <v>6</v>
      </c>
      <c r="AF1612" s="2">
        <f t="shared" si="399"/>
        <v>12</v>
      </c>
      <c r="AG1612" s="2">
        <f t="shared" si="400"/>
        <v>4</v>
      </c>
      <c r="AH1612" s="2">
        <f t="shared" si="401"/>
        <v>8</v>
      </c>
      <c r="AJ1612" s="5"/>
      <c r="AK1612" s="2">
        <f t="shared" si="413"/>
        <v>36</v>
      </c>
      <c r="AL1612" s="2">
        <v>21</v>
      </c>
      <c r="AM1612" s="2">
        <v>7</v>
      </c>
      <c r="AN1612" s="2">
        <v>5</v>
      </c>
      <c r="AO1612" s="2">
        <v>1</v>
      </c>
      <c r="AP1612" s="2">
        <v>2</v>
      </c>
      <c r="AQ1612" s="2">
        <f t="shared" si="402"/>
        <v>28</v>
      </c>
      <c r="AR1612" s="2">
        <f t="shared" si="403"/>
        <v>5</v>
      </c>
      <c r="AS1612" s="2">
        <f t="shared" si="404"/>
        <v>3</v>
      </c>
      <c r="AV1612" s="6">
        <f t="shared" si="409"/>
        <v>19</v>
      </c>
      <c r="AW1612" s="2">
        <v>6</v>
      </c>
      <c r="AX1612" s="2">
        <v>1</v>
      </c>
      <c r="AY1612" s="2">
        <v>3</v>
      </c>
      <c r="AZ1612" s="2">
        <v>1</v>
      </c>
      <c r="BA1612" s="2">
        <v>8</v>
      </c>
      <c r="BB1612" s="2">
        <f t="shared" si="410"/>
        <v>7</v>
      </c>
      <c r="BC1612" s="2">
        <f t="shared" si="411"/>
        <v>3</v>
      </c>
      <c r="BD1612" s="2">
        <f t="shared" si="412"/>
        <v>9</v>
      </c>
      <c r="BF1612" s="5"/>
    </row>
    <row r="1613" spans="7:58" x14ac:dyDescent="0.35">
      <c r="G1613" s="79" t="s">
        <v>3</v>
      </c>
      <c r="H1613" s="82" t="s">
        <v>112</v>
      </c>
      <c r="I1613" s="79" t="s">
        <v>8</v>
      </c>
      <c r="J1613" s="79" t="s">
        <v>140</v>
      </c>
      <c r="K1613" s="79" t="str">
        <f>IF('New GL Gauge'!$H$3&lt;2025,"Tollcross Cluster","Sport Operations Tollcross")</f>
        <v>Sport Operations Tollcross</v>
      </c>
      <c r="L1613" s="79" t="str">
        <f>IF('New GL Gauge'!$H$3&lt;2025,"Tollcross Cluster","Sport Operations Tollcross")</f>
        <v>Sport Operations Tollcross</v>
      </c>
      <c r="M1613" s="2" t="s">
        <v>76</v>
      </c>
      <c r="N1613" s="2">
        <v>22</v>
      </c>
      <c r="O1613" s="6">
        <f t="shared" si="394"/>
        <v>45</v>
      </c>
      <c r="P1613" s="2">
        <v>28</v>
      </c>
      <c r="Q1613" s="2">
        <v>6</v>
      </c>
      <c r="R1613" s="2">
        <v>6</v>
      </c>
      <c r="S1613" s="2">
        <v>2</v>
      </c>
      <c r="T1613" s="2">
        <v>3</v>
      </c>
      <c r="U1613" s="2">
        <f t="shared" si="396"/>
        <v>34</v>
      </c>
      <c r="V1613" s="2">
        <f t="shared" si="397"/>
        <v>6</v>
      </c>
      <c r="W1613" s="2">
        <f t="shared" si="398"/>
        <v>5</v>
      </c>
      <c r="Y1613" s="5"/>
      <c r="Z1613" s="6">
        <f t="shared" si="395"/>
        <v>24</v>
      </c>
      <c r="AA1613" s="2">
        <v>11</v>
      </c>
      <c r="AB1613" s="2">
        <v>7</v>
      </c>
      <c r="AC1613" s="2">
        <v>0</v>
      </c>
      <c r="AD1613" s="2">
        <v>1</v>
      </c>
      <c r="AE1613" s="2">
        <v>5</v>
      </c>
      <c r="AF1613" s="2">
        <f t="shared" si="399"/>
        <v>18</v>
      </c>
      <c r="AG1613" s="2">
        <f t="shared" si="400"/>
        <v>0</v>
      </c>
      <c r="AH1613" s="2">
        <f t="shared" si="401"/>
        <v>6</v>
      </c>
      <c r="AJ1613" s="5"/>
      <c r="AK1613" s="2">
        <f t="shared" si="413"/>
        <v>36</v>
      </c>
      <c r="AL1613" s="2">
        <v>25</v>
      </c>
      <c r="AM1613" s="2">
        <v>2</v>
      </c>
      <c r="AN1613" s="2">
        <v>5</v>
      </c>
      <c r="AO1613" s="2">
        <v>1</v>
      </c>
      <c r="AP1613" s="2">
        <v>3</v>
      </c>
      <c r="AQ1613" s="2">
        <f t="shared" si="402"/>
        <v>27</v>
      </c>
      <c r="AR1613" s="2">
        <f t="shared" si="403"/>
        <v>5</v>
      </c>
      <c r="AS1613" s="2">
        <f t="shared" si="404"/>
        <v>4</v>
      </c>
      <c r="AV1613" s="6">
        <f t="shared" si="409"/>
        <v>19</v>
      </c>
      <c r="AW1613" s="2">
        <v>7</v>
      </c>
      <c r="AX1613" s="2">
        <v>3</v>
      </c>
      <c r="AY1613" s="2">
        <v>0</v>
      </c>
      <c r="AZ1613" s="2">
        <v>1</v>
      </c>
      <c r="BA1613" s="2">
        <v>8</v>
      </c>
      <c r="BB1613" s="2">
        <f t="shared" si="410"/>
        <v>10</v>
      </c>
      <c r="BC1613" s="2">
        <f t="shared" si="411"/>
        <v>0</v>
      </c>
      <c r="BD1613" s="2">
        <f t="shared" si="412"/>
        <v>9</v>
      </c>
      <c r="BF1613" s="5"/>
    </row>
    <row r="1614" spans="7:58" x14ac:dyDescent="0.35">
      <c r="G1614" s="79" t="s">
        <v>3</v>
      </c>
      <c r="H1614" s="82" t="s">
        <v>112</v>
      </c>
      <c r="I1614" s="79" t="s">
        <v>8</v>
      </c>
      <c r="J1614" s="79" t="s">
        <v>140</v>
      </c>
      <c r="K1614" s="79" t="str">
        <f>IF('New GL Gauge'!$H$3&lt;2025,"Tollcross Cluster","Sport Operations Tollcross")</f>
        <v>Sport Operations Tollcross</v>
      </c>
      <c r="L1614" s="79" t="str">
        <f>IF('New GL Gauge'!$H$3&lt;2025,"Tollcross Cluster","Sport Operations Tollcross")</f>
        <v>Sport Operations Tollcross</v>
      </c>
      <c r="M1614" s="2" t="s">
        <v>76</v>
      </c>
      <c r="N1614" s="2">
        <v>23</v>
      </c>
      <c r="O1614" s="6">
        <f t="shared" si="394"/>
        <v>45</v>
      </c>
      <c r="P1614" s="2">
        <v>15</v>
      </c>
      <c r="Q1614" s="2">
        <v>10</v>
      </c>
      <c r="R1614" s="2">
        <v>11</v>
      </c>
      <c r="S1614" s="2">
        <v>4</v>
      </c>
      <c r="T1614" s="2">
        <v>5</v>
      </c>
      <c r="U1614" s="2">
        <f t="shared" si="396"/>
        <v>25</v>
      </c>
      <c r="V1614" s="2">
        <f t="shared" si="397"/>
        <v>11</v>
      </c>
      <c r="W1614" s="2">
        <f t="shared" si="398"/>
        <v>9</v>
      </c>
      <c r="Y1614" s="5"/>
      <c r="Z1614" s="6">
        <f t="shared" si="395"/>
        <v>24</v>
      </c>
      <c r="AA1614" s="2">
        <v>6</v>
      </c>
      <c r="AB1614" s="2">
        <v>5</v>
      </c>
      <c r="AC1614" s="2">
        <v>6</v>
      </c>
      <c r="AD1614" s="2">
        <v>1</v>
      </c>
      <c r="AE1614" s="2">
        <v>6</v>
      </c>
      <c r="AF1614" s="2">
        <f t="shared" si="399"/>
        <v>11</v>
      </c>
      <c r="AG1614" s="2">
        <f t="shared" si="400"/>
        <v>6</v>
      </c>
      <c r="AH1614" s="2">
        <f t="shared" si="401"/>
        <v>7</v>
      </c>
      <c r="AJ1614" s="5"/>
      <c r="AK1614" s="2">
        <f t="shared" si="413"/>
        <v>36</v>
      </c>
      <c r="AL1614" s="2">
        <v>21</v>
      </c>
      <c r="AM1614" s="2">
        <v>6</v>
      </c>
      <c r="AN1614" s="2">
        <v>5</v>
      </c>
      <c r="AO1614" s="2">
        <v>2</v>
      </c>
      <c r="AP1614" s="2">
        <v>2</v>
      </c>
      <c r="AQ1614" s="2">
        <f t="shared" si="402"/>
        <v>27</v>
      </c>
      <c r="AR1614" s="2">
        <f t="shared" si="403"/>
        <v>5</v>
      </c>
      <c r="AS1614" s="2">
        <f t="shared" si="404"/>
        <v>4</v>
      </c>
      <c r="AV1614" s="6">
        <f t="shared" si="409"/>
        <v>19</v>
      </c>
      <c r="AW1614" s="2">
        <v>7</v>
      </c>
      <c r="AX1614" s="2">
        <v>2</v>
      </c>
      <c r="AY1614" s="2">
        <v>1</v>
      </c>
      <c r="AZ1614" s="2">
        <v>0</v>
      </c>
      <c r="BA1614" s="2">
        <v>9</v>
      </c>
      <c r="BB1614" s="2">
        <f t="shared" si="410"/>
        <v>9</v>
      </c>
      <c r="BC1614" s="2">
        <f t="shared" si="411"/>
        <v>1</v>
      </c>
      <c r="BD1614" s="2">
        <f t="shared" si="412"/>
        <v>9</v>
      </c>
      <c r="BF1614" s="5"/>
    </row>
    <row r="1615" spans="7:58" x14ac:dyDescent="0.35">
      <c r="G1615" s="79" t="s">
        <v>3</v>
      </c>
      <c r="H1615" s="82" t="s">
        <v>112</v>
      </c>
      <c r="I1615" s="79" t="s">
        <v>8</v>
      </c>
      <c r="J1615" s="79" t="s">
        <v>140</v>
      </c>
      <c r="K1615" s="79" t="str">
        <f>IF('New GL Gauge'!$H$3&lt;2025,"Tollcross Cluster","Sport Operations Tollcross")</f>
        <v>Sport Operations Tollcross</v>
      </c>
      <c r="L1615" s="79" t="str">
        <f>IF('New GL Gauge'!$H$3&lt;2025,"Tollcross Cluster","Sport Operations Tollcross")</f>
        <v>Sport Operations Tollcross</v>
      </c>
      <c r="M1615" s="2" t="s">
        <v>76</v>
      </c>
      <c r="N1615" s="2">
        <v>24</v>
      </c>
      <c r="O1615" s="6">
        <f t="shared" si="394"/>
        <v>45</v>
      </c>
      <c r="P1615" s="2">
        <v>18</v>
      </c>
      <c r="Q1615" s="2">
        <v>9</v>
      </c>
      <c r="R1615" s="2">
        <v>12</v>
      </c>
      <c r="S1615" s="2">
        <v>2</v>
      </c>
      <c r="T1615" s="2">
        <v>4</v>
      </c>
      <c r="U1615" s="2">
        <f t="shared" si="396"/>
        <v>27</v>
      </c>
      <c r="V1615" s="2">
        <f t="shared" si="397"/>
        <v>12</v>
      </c>
      <c r="W1615" s="2">
        <f t="shared" si="398"/>
        <v>6</v>
      </c>
      <c r="Y1615" s="5"/>
      <c r="Z1615" s="6">
        <f t="shared" si="395"/>
        <v>24</v>
      </c>
      <c r="AA1615" s="2">
        <v>6</v>
      </c>
      <c r="AB1615" s="2">
        <v>6</v>
      </c>
      <c r="AC1615" s="2">
        <v>6</v>
      </c>
      <c r="AD1615" s="2">
        <v>1</v>
      </c>
      <c r="AE1615" s="2">
        <v>5</v>
      </c>
      <c r="AF1615" s="2">
        <f t="shared" si="399"/>
        <v>12</v>
      </c>
      <c r="AG1615" s="2">
        <f t="shared" si="400"/>
        <v>6</v>
      </c>
      <c r="AH1615" s="2">
        <f t="shared" si="401"/>
        <v>6</v>
      </c>
      <c r="AJ1615" s="5"/>
      <c r="AK1615" s="2">
        <f t="shared" si="413"/>
        <v>36</v>
      </c>
      <c r="AL1615" s="2">
        <v>22</v>
      </c>
      <c r="AM1615" s="2">
        <v>4</v>
      </c>
      <c r="AN1615" s="2">
        <v>5</v>
      </c>
      <c r="AO1615" s="2">
        <v>2</v>
      </c>
      <c r="AP1615" s="2">
        <v>3</v>
      </c>
      <c r="AQ1615" s="2">
        <f t="shared" si="402"/>
        <v>26</v>
      </c>
      <c r="AR1615" s="2">
        <f t="shared" si="403"/>
        <v>5</v>
      </c>
      <c r="AS1615" s="2">
        <f t="shared" si="404"/>
        <v>5</v>
      </c>
      <c r="AV1615" s="6">
        <f t="shared" si="409"/>
        <v>19</v>
      </c>
      <c r="AW1615" s="2">
        <v>7</v>
      </c>
      <c r="AX1615" s="2">
        <v>2</v>
      </c>
      <c r="AY1615" s="2">
        <v>0</v>
      </c>
      <c r="AZ1615" s="2">
        <v>1</v>
      </c>
      <c r="BA1615" s="2">
        <v>9</v>
      </c>
      <c r="BB1615" s="2">
        <f t="shared" si="410"/>
        <v>9</v>
      </c>
      <c r="BC1615" s="2">
        <f t="shared" si="411"/>
        <v>0</v>
      </c>
      <c r="BD1615" s="2">
        <f t="shared" si="412"/>
        <v>10</v>
      </c>
      <c r="BF1615" s="5"/>
    </row>
    <row r="1616" spans="7:58" x14ac:dyDescent="0.35">
      <c r="G1616" s="79" t="s">
        <v>3</v>
      </c>
      <c r="H1616" s="82" t="s">
        <v>112</v>
      </c>
      <c r="I1616" s="79" t="s">
        <v>8</v>
      </c>
      <c r="J1616" s="79" t="s">
        <v>140</v>
      </c>
      <c r="K1616" s="79" t="str">
        <f>IF('New GL Gauge'!$H$3&lt;2025,"Tollcross Cluster","Sport Operations Tollcross")</f>
        <v>Sport Operations Tollcross</v>
      </c>
      <c r="L1616" s="79" t="str">
        <f>IF('New GL Gauge'!$H$3&lt;2025,"Tollcross Cluster","Sport Operations Tollcross")</f>
        <v>Sport Operations Tollcross</v>
      </c>
      <c r="M1616" s="2" t="s">
        <v>76</v>
      </c>
      <c r="N1616" s="2">
        <v>25</v>
      </c>
      <c r="O1616" s="6">
        <f t="shared" si="394"/>
        <v>45</v>
      </c>
      <c r="P1616" s="2">
        <v>16</v>
      </c>
      <c r="Q1616" s="2">
        <v>9</v>
      </c>
      <c r="R1616" s="2">
        <v>10</v>
      </c>
      <c r="S1616" s="2">
        <v>5</v>
      </c>
      <c r="T1616" s="2">
        <v>5</v>
      </c>
      <c r="U1616" s="2">
        <f t="shared" si="396"/>
        <v>25</v>
      </c>
      <c r="V1616" s="2">
        <f t="shared" si="397"/>
        <v>10</v>
      </c>
      <c r="W1616" s="2">
        <f t="shared" si="398"/>
        <v>10</v>
      </c>
      <c r="Y1616" s="5"/>
      <c r="Z1616" s="6">
        <f t="shared" si="395"/>
        <v>24</v>
      </c>
      <c r="AA1616" s="2">
        <v>6</v>
      </c>
      <c r="AB1616" s="2">
        <v>3</v>
      </c>
      <c r="AC1616" s="2">
        <v>7</v>
      </c>
      <c r="AD1616" s="2">
        <v>3</v>
      </c>
      <c r="AE1616" s="2">
        <v>5</v>
      </c>
      <c r="AF1616" s="2">
        <f t="shared" si="399"/>
        <v>9</v>
      </c>
      <c r="AG1616" s="2">
        <f t="shared" si="400"/>
        <v>7</v>
      </c>
      <c r="AH1616" s="2">
        <f t="shared" si="401"/>
        <v>8</v>
      </c>
      <c r="AJ1616" s="5"/>
      <c r="AK1616" s="2">
        <f t="shared" si="413"/>
        <v>36</v>
      </c>
      <c r="AL1616" s="2">
        <v>21</v>
      </c>
      <c r="AM1616" s="2">
        <v>5</v>
      </c>
      <c r="AN1616" s="2">
        <v>5</v>
      </c>
      <c r="AO1616" s="2">
        <v>3</v>
      </c>
      <c r="AP1616" s="2">
        <v>2</v>
      </c>
      <c r="AQ1616" s="2">
        <f t="shared" si="402"/>
        <v>26</v>
      </c>
      <c r="AR1616" s="2">
        <f t="shared" si="403"/>
        <v>5</v>
      </c>
      <c r="AS1616" s="2">
        <f t="shared" si="404"/>
        <v>5</v>
      </c>
      <c r="AV1616" s="6">
        <f t="shared" si="409"/>
        <v>19</v>
      </c>
      <c r="AW1616" s="2">
        <v>6</v>
      </c>
      <c r="AX1616" s="2">
        <v>1</v>
      </c>
      <c r="AY1616" s="2">
        <v>2</v>
      </c>
      <c r="AZ1616" s="2">
        <v>2</v>
      </c>
      <c r="BA1616" s="2">
        <v>8</v>
      </c>
      <c r="BB1616" s="2">
        <f t="shared" si="410"/>
        <v>7</v>
      </c>
      <c r="BC1616" s="2">
        <f t="shared" si="411"/>
        <v>2</v>
      </c>
      <c r="BD1616" s="2">
        <f t="shared" si="412"/>
        <v>10</v>
      </c>
      <c r="BF1616" s="5"/>
    </row>
    <row r="1617" spans="7:58" x14ac:dyDescent="0.35">
      <c r="G1617" s="79" t="s">
        <v>3</v>
      </c>
      <c r="H1617" s="82" t="s">
        <v>112</v>
      </c>
      <c r="I1617" s="79" t="s">
        <v>8</v>
      </c>
      <c r="J1617" s="79" t="s">
        <v>140</v>
      </c>
      <c r="K1617" s="79" t="str">
        <f>IF('New GL Gauge'!$H$3&lt;2025,"Tollcross Cluster","Sport Operations Tollcross")</f>
        <v>Sport Operations Tollcross</v>
      </c>
      <c r="L1617" s="79" t="str">
        <f>IF('New GL Gauge'!$H$3&lt;2025,"Tollcross Cluster","Sport Operations Tollcross")</f>
        <v>Sport Operations Tollcross</v>
      </c>
      <c r="M1617" s="2" t="s">
        <v>76</v>
      </c>
      <c r="N1617" s="2">
        <v>26</v>
      </c>
      <c r="O1617" s="6">
        <f t="shared" si="394"/>
        <v>45</v>
      </c>
      <c r="P1617" s="2">
        <v>17</v>
      </c>
      <c r="Q1617" s="2">
        <v>6</v>
      </c>
      <c r="R1617" s="2">
        <v>14</v>
      </c>
      <c r="S1617" s="2">
        <v>3</v>
      </c>
      <c r="T1617" s="2">
        <v>5</v>
      </c>
      <c r="U1617" s="2">
        <f t="shared" si="396"/>
        <v>23</v>
      </c>
      <c r="V1617" s="2">
        <f t="shared" si="397"/>
        <v>14</v>
      </c>
      <c r="W1617" s="2">
        <f t="shared" si="398"/>
        <v>8</v>
      </c>
      <c r="Y1617" s="5"/>
      <c r="Z1617" s="6">
        <f t="shared" si="395"/>
        <v>24</v>
      </c>
      <c r="AA1617" s="2">
        <v>5</v>
      </c>
      <c r="AB1617" s="2">
        <v>4</v>
      </c>
      <c r="AC1617" s="2">
        <v>9</v>
      </c>
      <c r="AD1617" s="2">
        <v>1</v>
      </c>
      <c r="AE1617" s="2">
        <v>5</v>
      </c>
      <c r="AF1617" s="2">
        <f t="shared" si="399"/>
        <v>9</v>
      </c>
      <c r="AG1617" s="2">
        <f t="shared" si="400"/>
        <v>9</v>
      </c>
      <c r="AH1617" s="2">
        <f t="shared" si="401"/>
        <v>6</v>
      </c>
      <c r="AJ1617" s="5"/>
      <c r="AK1617" s="2">
        <f t="shared" si="413"/>
        <v>36</v>
      </c>
      <c r="AL1617" s="2">
        <v>20</v>
      </c>
      <c r="AM1617" s="2">
        <v>6</v>
      </c>
      <c r="AN1617" s="2">
        <v>4</v>
      </c>
      <c r="AO1617" s="2">
        <v>2</v>
      </c>
      <c r="AP1617" s="2">
        <v>4</v>
      </c>
      <c r="AQ1617" s="2">
        <f t="shared" si="402"/>
        <v>26</v>
      </c>
      <c r="AR1617" s="2">
        <f t="shared" si="403"/>
        <v>4</v>
      </c>
      <c r="AS1617" s="2">
        <f t="shared" si="404"/>
        <v>6</v>
      </c>
      <c r="AV1617" s="6">
        <f t="shared" si="409"/>
        <v>19</v>
      </c>
      <c r="AW1617" s="2">
        <v>7</v>
      </c>
      <c r="AX1617" s="2">
        <v>0</v>
      </c>
      <c r="AY1617" s="2">
        <v>2</v>
      </c>
      <c r="AZ1617" s="2">
        <v>1</v>
      </c>
      <c r="BA1617" s="2">
        <v>9</v>
      </c>
      <c r="BB1617" s="2">
        <f t="shared" si="410"/>
        <v>7</v>
      </c>
      <c r="BC1617" s="2">
        <f t="shared" si="411"/>
        <v>2</v>
      </c>
      <c r="BD1617" s="2">
        <f t="shared" si="412"/>
        <v>10</v>
      </c>
      <c r="BF1617" s="5"/>
    </row>
    <row r="1618" spans="7:58" x14ac:dyDescent="0.35">
      <c r="G1618" s="79" t="s">
        <v>3</v>
      </c>
      <c r="H1618" s="82" t="s">
        <v>112</v>
      </c>
      <c r="I1618" s="79" t="s">
        <v>8</v>
      </c>
      <c r="J1618" s="79" t="s">
        <v>140</v>
      </c>
      <c r="K1618" s="79" t="str">
        <f>IF('New GL Gauge'!$H$3&lt;2025,"Tollcross Cluster","Sport Operations Tollcross")</f>
        <v>Sport Operations Tollcross</v>
      </c>
      <c r="L1618" s="79" t="str">
        <f>IF('New GL Gauge'!$H$3&lt;2025,"Tollcross Cluster","Sport Operations Tollcross")</f>
        <v>Sport Operations Tollcross</v>
      </c>
      <c r="M1618" s="2" t="s">
        <v>76</v>
      </c>
      <c r="N1618" s="2">
        <v>27</v>
      </c>
      <c r="O1618" s="6">
        <f t="shared" si="394"/>
        <v>45</v>
      </c>
      <c r="P1618" s="2">
        <v>16</v>
      </c>
      <c r="Q1618" s="2">
        <v>9</v>
      </c>
      <c r="R1618" s="2">
        <v>12</v>
      </c>
      <c r="S1618" s="2">
        <v>2</v>
      </c>
      <c r="T1618" s="2">
        <v>6</v>
      </c>
      <c r="U1618" s="2">
        <f t="shared" si="396"/>
        <v>25</v>
      </c>
      <c r="V1618" s="2">
        <f t="shared" si="397"/>
        <v>12</v>
      </c>
      <c r="W1618" s="2">
        <f t="shared" si="398"/>
        <v>8</v>
      </c>
      <c r="Y1618" s="5"/>
      <c r="Z1618" s="6">
        <f t="shared" si="395"/>
        <v>24</v>
      </c>
      <c r="AA1618" s="2">
        <v>5</v>
      </c>
      <c r="AB1618" s="2">
        <v>4</v>
      </c>
      <c r="AC1618" s="2">
        <v>6</v>
      </c>
      <c r="AD1618" s="2">
        <v>3</v>
      </c>
      <c r="AE1618" s="2">
        <v>6</v>
      </c>
      <c r="AF1618" s="2">
        <f t="shared" si="399"/>
        <v>9</v>
      </c>
      <c r="AG1618" s="2">
        <f t="shared" si="400"/>
        <v>6</v>
      </c>
      <c r="AH1618" s="2">
        <f t="shared" si="401"/>
        <v>9</v>
      </c>
      <c r="AJ1618" s="5"/>
      <c r="AK1618" s="2">
        <f t="shared" si="413"/>
        <v>36</v>
      </c>
      <c r="AL1618" s="2">
        <v>21</v>
      </c>
      <c r="AM1618" s="2">
        <v>4</v>
      </c>
      <c r="AN1618" s="2">
        <v>5</v>
      </c>
      <c r="AO1618" s="2">
        <v>3</v>
      </c>
      <c r="AP1618" s="2">
        <v>3</v>
      </c>
      <c r="AQ1618" s="2">
        <f t="shared" si="402"/>
        <v>25</v>
      </c>
      <c r="AR1618" s="2">
        <f t="shared" si="403"/>
        <v>5</v>
      </c>
      <c r="AS1618" s="2">
        <f t="shared" si="404"/>
        <v>6</v>
      </c>
      <c r="AV1618" s="6">
        <f t="shared" si="409"/>
        <v>19</v>
      </c>
      <c r="AW1618" s="2">
        <v>7</v>
      </c>
      <c r="AX1618" s="2">
        <v>1</v>
      </c>
      <c r="AY1618" s="2">
        <v>1</v>
      </c>
      <c r="AZ1618" s="2">
        <v>2</v>
      </c>
      <c r="BA1618" s="2">
        <v>8</v>
      </c>
      <c r="BB1618" s="2">
        <f t="shared" si="410"/>
        <v>8</v>
      </c>
      <c r="BC1618" s="2">
        <f t="shared" si="411"/>
        <v>1</v>
      </c>
      <c r="BD1618" s="2">
        <f t="shared" si="412"/>
        <v>10</v>
      </c>
      <c r="BF1618" s="5"/>
    </row>
    <row r="1619" spans="7:58" x14ac:dyDescent="0.35">
      <c r="G1619" s="79" t="s">
        <v>3</v>
      </c>
      <c r="H1619" s="82" t="s">
        <v>112</v>
      </c>
      <c r="I1619" s="79" t="s">
        <v>8</v>
      </c>
      <c r="J1619" s="79" t="s">
        <v>140</v>
      </c>
      <c r="K1619" s="79" t="str">
        <f>IF('New GL Gauge'!$H$3&lt;2025,"Tollcross Cluster","Sport Operations Tollcross")</f>
        <v>Sport Operations Tollcross</v>
      </c>
      <c r="L1619" s="79" t="str">
        <f>IF('New GL Gauge'!$H$3&lt;2025,"Tollcross Cluster","Sport Operations Tollcross")</f>
        <v>Sport Operations Tollcross</v>
      </c>
      <c r="M1619" s="2" t="s">
        <v>76</v>
      </c>
      <c r="N1619" s="2">
        <v>28</v>
      </c>
      <c r="O1619" s="6">
        <f t="shared" si="394"/>
        <v>45</v>
      </c>
      <c r="P1619" s="2">
        <v>26</v>
      </c>
      <c r="Q1619" s="2">
        <v>8</v>
      </c>
      <c r="R1619" s="2">
        <v>5</v>
      </c>
      <c r="S1619" s="2">
        <v>4</v>
      </c>
      <c r="T1619" s="2">
        <v>2</v>
      </c>
      <c r="U1619" s="2">
        <f t="shared" si="396"/>
        <v>34</v>
      </c>
      <c r="V1619" s="2">
        <f t="shared" si="397"/>
        <v>5</v>
      </c>
      <c r="W1619" s="2">
        <f t="shared" si="398"/>
        <v>6</v>
      </c>
      <c r="Y1619" s="5"/>
      <c r="Z1619" s="6">
        <f t="shared" si="395"/>
        <v>24</v>
      </c>
      <c r="AA1619" s="2">
        <v>8</v>
      </c>
      <c r="AB1619" s="2">
        <v>10</v>
      </c>
      <c r="AC1619" s="2">
        <v>3</v>
      </c>
      <c r="AD1619" s="2">
        <v>0</v>
      </c>
      <c r="AE1619" s="2">
        <v>3</v>
      </c>
      <c r="AF1619" s="2">
        <f t="shared" si="399"/>
        <v>18</v>
      </c>
      <c r="AG1619" s="2">
        <f t="shared" si="400"/>
        <v>3</v>
      </c>
      <c r="AH1619" s="2">
        <f t="shared" si="401"/>
        <v>3</v>
      </c>
      <c r="AJ1619" s="5"/>
      <c r="AK1619" s="2">
        <f t="shared" si="413"/>
        <v>36</v>
      </c>
      <c r="AL1619" s="2">
        <v>28</v>
      </c>
      <c r="AM1619" s="2">
        <v>3</v>
      </c>
      <c r="AN1619" s="2">
        <v>4</v>
      </c>
      <c r="AO1619" s="2">
        <v>0</v>
      </c>
      <c r="AP1619" s="2">
        <v>1</v>
      </c>
      <c r="AQ1619" s="2">
        <f t="shared" si="402"/>
        <v>31</v>
      </c>
      <c r="AR1619" s="2">
        <f t="shared" si="403"/>
        <v>4</v>
      </c>
      <c r="AS1619" s="2">
        <f t="shared" si="404"/>
        <v>1</v>
      </c>
      <c r="AV1619" s="6">
        <f t="shared" si="409"/>
        <v>19</v>
      </c>
      <c r="AW1619" s="2">
        <v>8</v>
      </c>
      <c r="AX1619" s="2">
        <v>2</v>
      </c>
      <c r="AY1619" s="2">
        <v>0</v>
      </c>
      <c r="AZ1619" s="2">
        <v>0</v>
      </c>
      <c r="BA1619" s="2">
        <v>9</v>
      </c>
      <c r="BB1619" s="2">
        <f t="shared" si="410"/>
        <v>10</v>
      </c>
      <c r="BC1619" s="2">
        <f t="shared" si="411"/>
        <v>0</v>
      </c>
      <c r="BD1619" s="2">
        <f t="shared" si="412"/>
        <v>9</v>
      </c>
      <c r="BF1619" s="5"/>
    </row>
    <row r="1620" spans="7:58" x14ac:dyDescent="0.35">
      <c r="G1620" s="79" t="s">
        <v>3</v>
      </c>
      <c r="H1620" s="82" t="s">
        <v>112</v>
      </c>
      <c r="I1620" s="79" t="s">
        <v>8</v>
      </c>
      <c r="J1620" s="79" t="s">
        <v>140</v>
      </c>
      <c r="K1620" s="79" t="str">
        <f>IF('New GL Gauge'!$H$3&lt;2025,"Tollcross Cluster","Sport Operations Tollcross")</f>
        <v>Sport Operations Tollcross</v>
      </c>
      <c r="L1620" s="79" t="str">
        <f>IF('New GL Gauge'!$H$3&lt;2025,"Tollcross Cluster","Sport Operations Tollcross")</f>
        <v>Sport Operations Tollcross</v>
      </c>
      <c r="M1620" s="2" t="s">
        <v>76</v>
      </c>
      <c r="N1620" s="2">
        <v>29</v>
      </c>
      <c r="O1620" s="6">
        <f t="shared" si="394"/>
        <v>45</v>
      </c>
      <c r="P1620" s="2">
        <v>15</v>
      </c>
      <c r="Q1620" s="2">
        <v>7</v>
      </c>
      <c r="R1620" s="2">
        <v>14</v>
      </c>
      <c r="S1620" s="2">
        <v>2</v>
      </c>
      <c r="T1620" s="2">
        <v>7</v>
      </c>
      <c r="U1620" s="2">
        <f t="shared" si="396"/>
        <v>22</v>
      </c>
      <c r="V1620" s="2">
        <f t="shared" si="397"/>
        <v>14</v>
      </c>
      <c r="W1620" s="2">
        <f t="shared" si="398"/>
        <v>9</v>
      </c>
      <c r="Y1620" s="5"/>
      <c r="Z1620" s="6">
        <f t="shared" si="395"/>
        <v>24</v>
      </c>
      <c r="AA1620" s="2">
        <v>6</v>
      </c>
      <c r="AB1620" s="2">
        <v>5</v>
      </c>
      <c r="AC1620" s="2">
        <v>3</v>
      </c>
      <c r="AD1620" s="2">
        <v>5</v>
      </c>
      <c r="AE1620" s="2">
        <v>5</v>
      </c>
      <c r="AF1620" s="2">
        <f t="shared" si="399"/>
        <v>11</v>
      </c>
      <c r="AG1620" s="2">
        <f t="shared" si="400"/>
        <v>3</v>
      </c>
      <c r="AH1620" s="2">
        <f t="shared" si="401"/>
        <v>10</v>
      </c>
      <c r="AJ1620" s="5"/>
      <c r="AK1620" s="2">
        <f t="shared" si="413"/>
        <v>36</v>
      </c>
      <c r="AL1620" s="2">
        <v>21</v>
      </c>
      <c r="AM1620" s="2">
        <v>3</v>
      </c>
      <c r="AN1620" s="2">
        <v>5</v>
      </c>
      <c r="AO1620" s="2">
        <v>6</v>
      </c>
      <c r="AP1620" s="2">
        <v>1</v>
      </c>
      <c r="AQ1620" s="2">
        <f t="shared" si="402"/>
        <v>24</v>
      </c>
      <c r="AR1620" s="2">
        <f t="shared" si="403"/>
        <v>5</v>
      </c>
      <c r="AS1620" s="2">
        <f t="shared" si="404"/>
        <v>7</v>
      </c>
      <c r="AV1620" s="6">
        <f t="shared" si="409"/>
        <v>19</v>
      </c>
      <c r="AW1620" s="2">
        <v>5</v>
      </c>
      <c r="AX1620" s="2">
        <v>1</v>
      </c>
      <c r="AY1620" s="2">
        <v>2</v>
      </c>
      <c r="AZ1620" s="2">
        <v>2</v>
      </c>
      <c r="BA1620" s="2">
        <v>9</v>
      </c>
      <c r="BB1620" s="2">
        <f t="shared" si="410"/>
        <v>6</v>
      </c>
      <c r="BC1620" s="2">
        <f t="shared" si="411"/>
        <v>2</v>
      </c>
      <c r="BD1620" s="2">
        <f t="shared" si="412"/>
        <v>11</v>
      </c>
      <c r="BF1620" s="5"/>
    </row>
    <row r="1621" spans="7:58" x14ac:dyDescent="0.35">
      <c r="G1621" s="79" t="s">
        <v>3</v>
      </c>
      <c r="H1621" s="82" t="s">
        <v>112</v>
      </c>
      <c r="I1621" s="79" t="s">
        <v>8</v>
      </c>
      <c r="J1621" s="79" t="s">
        <v>140</v>
      </c>
      <c r="K1621" s="79" t="str">
        <f>IF('New GL Gauge'!$H$3&lt;2025,"Tollcross Cluster","Sport Operations Tollcross")</f>
        <v>Sport Operations Tollcross</v>
      </c>
      <c r="L1621" s="79" t="str">
        <f>IF('New GL Gauge'!$H$3&lt;2025,"Tollcross Cluster","Sport Operations Tollcross")</f>
        <v>Sport Operations Tollcross</v>
      </c>
      <c r="M1621" s="2" t="s">
        <v>76</v>
      </c>
      <c r="N1621" s="2">
        <v>30</v>
      </c>
      <c r="O1621" s="6">
        <f t="shared" si="394"/>
        <v>45</v>
      </c>
      <c r="P1621" s="2">
        <v>20</v>
      </c>
      <c r="Q1621" s="2">
        <v>12</v>
      </c>
      <c r="R1621" s="2">
        <v>7</v>
      </c>
      <c r="S1621" s="2">
        <v>1</v>
      </c>
      <c r="T1621" s="2">
        <v>5</v>
      </c>
      <c r="U1621" s="2">
        <f t="shared" si="396"/>
        <v>32</v>
      </c>
      <c r="V1621" s="2">
        <f t="shared" si="397"/>
        <v>7</v>
      </c>
      <c r="W1621" s="2">
        <f t="shared" si="398"/>
        <v>6</v>
      </c>
      <c r="Y1621" s="5"/>
      <c r="Z1621" s="6">
        <f t="shared" si="395"/>
        <v>24</v>
      </c>
      <c r="AA1621" s="2">
        <v>7</v>
      </c>
      <c r="AB1621" s="2">
        <v>8</v>
      </c>
      <c r="AC1621" s="2">
        <v>5</v>
      </c>
      <c r="AD1621" s="2">
        <v>0</v>
      </c>
      <c r="AE1621" s="2">
        <v>4</v>
      </c>
      <c r="AF1621" s="2">
        <f t="shared" si="399"/>
        <v>15</v>
      </c>
      <c r="AG1621" s="2">
        <f t="shared" si="400"/>
        <v>5</v>
      </c>
      <c r="AH1621" s="2">
        <f t="shared" si="401"/>
        <v>4</v>
      </c>
      <c r="AJ1621" s="5"/>
      <c r="AK1621" s="2">
        <f t="shared" si="413"/>
        <v>36</v>
      </c>
      <c r="AL1621" s="2">
        <v>26</v>
      </c>
      <c r="AM1621" s="2">
        <v>4</v>
      </c>
      <c r="AN1621" s="2">
        <v>3</v>
      </c>
      <c r="AO1621" s="2">
        <v>1</v>
      </c>
      <c r="AP1621" s="2">
        <v>2</v>
      </c>
      <c r="AQ1621" s="2">
        <f t="shared" si="402"/>
        <v>30</v>
      </c>
      <c r="AR1621" s="2">
        <f t="shared" si="403"/>
        <v>3</v>
      </c>
      <c r="AS1621" s="2">
        <f t="shared" si="404"/>
        <v>3</v>
      </c>
      <c r="AV1621" s="6">
        <f t="shared" si="409"/>
        <v>19</v>
      </c>
      <c r="AW1621" s="2">
        <v>5</v>
      </c>
      <c r="AX1621" s="2">
        <v>3</v>
      </c>
      <c r="AY1621" s="2">
        <v>3</v>
      </c>
      <c r="AZ1621" s="2">
        <v>0</v>
      </c>
      <c r="BA1621" s="2">
        <v>8</v>
      </c>
      <c r="BB1621" s="2">
        <f t="shared" si="410"/>
        <v>8</v>
      </c>
      <c r="BC1621" s="2">
        <f t="shared" si="411"/>
        <v>3</v>
      </c>
      <c r="BD1621" s="2">
        <f t="shared" si="412"/>
        <v>8</v>
      </c>
      <c r="BF1621" s="5"/>
    </row>
    <row r="1622" spans="7:58" x14ac:dyDescent="0.35">
      <c r="G1622" s="79" t="s">
        <v>3</v>
      </c>
      <c r="H1622" s="82" t="s">
        <v>112</v>
      </c>
      <c r="I1622" s="79" t="s">
        <v>8</v>
      </c>
      <c r="J1622" s="79" t="s">
        <v>140</v>
      </c>
      <c r="K1622" s="79" t="str">
        <f>IF('New GL Gauge'!$H$3&lt;2025,"Emirates Cluster","Sport Operations Emirates")</f>
        <v>Sport Operations Emirates</v>
      </c>
      <c r="L1622" s="79" t="str">
        <f>IF('New GL Gauge'!$H$3&lt;2025,"Emirates Cluster","Sport Operations Emirates")</f>
        <v>Sport Operations Emirates</v>
      </c>
      <c r="M1622" s="2" t="s">
        <v>3</v>
      </c>
      <c r="N1622" s="2">
        <v>1</v>
      </c>
      <c r="O1622" s="6">
        <f t="shared" si="394"/>
        <v>28</v>
      </c>
      <c r="P1622" s="2">
        <v>3</v>
      </c>
      <c r="Q1622" s="2">
        <v>10</v>
      </c>
      <c r="R1622" s="2">
        <v>4</v>
      </c>
      <c r="S1622" s="2">
        <v>7</v>
      </c>
      <c r="T1622" s="2">
        <v>4</v>
      </c>
      <c r="U1622" s="2">
        <f t="shared" si="396"/>
        <v>13</v>
      </c>
      <c r="V1622" s="2">
        <f t="shared" si="397"/>
        <v>4</v>
      </c>
      <c r="W1622" s="2">
        <f t="shared" si="398"/>
        <v>11</v>
      </c>
      <c r="X1622" s="2">
        <f>MAX(O1622:O1651)</f>
        <v>28</v>
      </c>
      <c r="Y1622" s="5">
        <v>74</v>
      </c>
      <c r="Z1622" s="6">
        <f t="shared" si="395"/>
        <v>46</v>
      </c>
      <c r="AA1622" s="2">
        <v>8</v>
      </c>
      <c r="AB1622" s="2">
        <v>7</v>
      </c>
      <c r="AC1622" s="2">
        <v>9</v>
      </c>
      <c r="AD1622" s="2">
        <v>14</v>
      </c>
      <c r="AE1622" s="2">
        <v>8</v>
      </c>
      <c r="AF1622" s="2">
        <f t="shared" si="399"/>
        <v>15</v>
      </c>
      <c r="AG1622" s="2">
        <f t="shared" si="400"/>
        <v>9</v>
      </c>
      <c r="AH1622" s="2">
        <f t="shared" si="401"/>
        <v>22</v>
      </c>
      <c r="AI1622" s="2">
        <f>MAX(Z1622:Z1651)</f>
        <v>46</v>
      </c>
      <c r="AJ1622" s="5">
        <v>67</v>
      </c>
      <c r="AK1622" s="2">
        <f t="shared" si="413"/>
        <v>46</v>
      </c>
      <c r="AL1622" s="2">
        <v>8</v>
      </c>
      <c r="AM1622" s="2">
        <v>10</v>
      </c>
      <c r="AN1622" s="2">
        <v>9</v>
      </c>
      <c r="AO1622" s="2">
        <v>11</v>
      </c>
      <c r="AP1622" s="2">
        <v>8</v>
      </c>
      <c r="AQ1622" s="2">
        <f t="shared" si="402"/>
        <v>18</v>
      </c>
      <c r="AR1622" s="2">
        <f t="shared" si="403"/>
        <v>9</v>
      </c>
      <c r="AS1622" s="2">
        <f t="shared" si="404"/>
        <v>19</v>
      </c>
      <c r="AT1622" s="2">
        <f>ROUND(SUM(AK1622:AK1651)/30,0)</f>
        <v>46</v>
      </c>
      <c r="AU1622" s="2">
        <v>69</v>
      </c>
      <c r="AV1622" s="6">
        <f t="shared" si="409"/>
        <v>33</v>
      </c>
      <c r="AW1622" s="2">
        <v>8</v>
      </c>
      <c r="AX1622" s="2">
        <v>9</v>
      </c>
      <c r="AY1622" s="2">
        <v>8</v>
      </c>
      <c r="AZ1622" s="2">
        <v>5</v>
      </c>
      <c r="BA1622" s="2">
        <v>3</v>
      </c>
      <c r="BB1622" s="2">
        <f t="shared" si="410"/>
        <v>17</v>
      </c>
      <c r="BC1622" s="2">
        <f t="shared" si="411"/>
        <v>8</v>
      </c>
      <c r="BD1622" s="2">
        <f t="shared" si="412"/>
        <v>8</v>
      </c>
      <c r="BE1622" s="2">
        <f>ROUND(SUM(AV1622:AV1651)/30,0)</f>
        <v>33</v>
      </c>
      <c r="BF1622" s="5">
        <v>70</v>
      </c>
    </row>
    <row r="1623" spans="7:58" x14ac:dyDescent="0.35">
      <c r="G1623" s="79" t="s">
        <v>3</v>
      </c>
      <c r="H1623" s="82" t="s">
        <v>112</v>
      </c>
      <c r="I1623" s="79" t="s">
        <v>8</v>
      </c>
      <c r="J1623" s="79" t="s">
        <v>140</v>
      </c>
      <c r="K1623" s="79" t="str">
        <f>IF('New GL Gauge'!$H$3&lt;2025,"Emirates Cluster","Sport Operations Emirates")</f>
        <v>Sport Operations Emirates</v>
      </c>
      <c r="L1623" s="79" t="str">
        <f>IF('New GL Gauge'!$H$3&lt;2025,"Emirates Cluster","Sport Operations Emirates")</f>
        <v>Sport Operations Emirates</v>
      </c>
      <c r="M1623" s="2" t="s">
        <v>3</v>
      </c>
      <c r="N1623" s="2">
        <v>2</v>
      </c>
      <c r="O1623" s="6">
        <f t="shared" si="394"/>
        <v>28</v>
      </c>
      <c r="P1623" s="2">
        <v>2</v>
      </c>
      <c r="Q1623" s="2">
        <v>8</v>
      </c>
      <c r="R1623" s="2">
        <v>11</v>
      </c>
      <c r="S1623" s="2">
        <v>5</v>
      </c>
      <c r="T1623" s="2">
        <v>2</v>
      </c>
      <c r="U1623" s="2">
        <f t="shared" si="396"/>
        <v>10</v>
      </c>
      <c r="V1623" s="2">
        <f t="shared" si="397"/>
        <v>11</v>
      </c>
      <c r="W1623" s="2">
        <f t="shared" si="398"/>
        <v>7</v>
      </c>
      <c r="Y1623" s="5"/>
      <c r="Z1623" s="6">
        <f t="shared" si="395"/>
        <v>46</v>
      </c>
      <c r="AA1623" s="2">
        <v>7</v>
      </c>
      <c r="AB1623" s="2">
        <v>8</v>
      </c>
      <c r="AC1623" s="2">
        <v>17</v>
      </c>
      <c r="AD1623" s="2">
        <v>7</v>
      </c>
      <c r="AE1623" s="2">
        <v>7</v>
      </c>
      <c r="AF1623" s="2">
        <f t="shared" si="399"/>
        <v>15</v>
      </c>
      <c r="AG1623" s="2">
        <f t="shared" si="400"/>
        <v>17</v>
      </c>
      <c r="AH1623" s="2">
        <f t="shared" si="401"/>
        <v>14</v>
      </c>
      <c r="AJ1623" s="5"/>
      <c r="AK1623" s="2">
        <f t="shared" si="413"/>
        <v>46</v>
      </c>
      <c r="AL1623" s="2">
        <v>9</v>
      </c>
      <c r="AM1623" s="2">
        <v>11</v>
      </c>
      <c r="AN1623" s="2">
        <v>12</v>
      </c>
      <c r="AO1623" s="2">
        <v>7</v>
      </c>
      <c r="AP1623" s="2">
        <v>7</v>
      </c>
      <c r="AQ1623" s="2">
        <f t="shared" si="402"/>
        <v>20</v>
      </c>
      <c r="AR1623" s="2">
        <f t="shared" si="403"/>
        <v>12</v>
      </c>
      <c r="AS1623" s="2">
        <f t="shared" si="404"/>
        <v>14</v>
      </c>
      <c r="AV1623" s="6">
        <f t="shared" si="409"/>
        <v>33</v>
      </c>
      <c r="AW1623" s="2">
        <v>9</v>
      </c>
      <c r="AX1623" s="2">
        <v>9</v>
      </c>
      <c r="AY1623" s="2">
        <v>9</v>
      </c>
      <c r="AZ1623" s="2">
        <v>2</v>
      </c>
      <c r="BA1623" s="2">
        <v>4</v>
      </c>
      <c r="BB1623" s="2">
        <f t="shared" si="410"/>
        <v>18</v>
      </c>
      <c r="BC1623" s="2">
        <f t="shared" si="411"/>
        <v>9</v>
      </c>
      <c r="BD1623" s="2">
        <f t="shared" si="412"/>
        <v>6</v>
      </c>
      <c r="BF1623" s="5"/>
    </row>
    <row r="1624" spans="7:58" x14ac:dyDescent="0.35">
      <c r="G1624" s="79" t="s">
        <v>3</v>
      </c>
      <c r="H1624" s="82" t="s">
        <v>112</v>
      </c>
      <c r="I1624" s="79" t="s">
        <v>8</v>
      </c>
      <c r="J1624" s="79" t="s">
        <v>140</v>
      </c>
      <c r="K1624" s="79" t="str">
        <f>IF('New GL Gauge'!$H$3&lt;2025,"Emirates Cluster","Sport Operations Emirates")</f>
        <v>Sport Operations Emirates</v>
      </c>
      <c r="L1624" s="79" t="str">
        <f>IF('New GL Gauge'!$H$3&lt;2025,"Emirates Cluster","Sport Operations Emirates")</f>
        <v>Sport Operations Emirates</v>
      </c>
      <c r="M1624" s="2" t="s">
        <v>3</v>
      </c>
      <c r="N1624" s="2">
        <v>3</v>
      </c>
      <c r="O1624" s="6">
        <f t="shared" si="394"/>
        <v>28</v>
      </c>
      <c r="P1624" s="2">
        <v>4</v>
      </c>
      <c r="Q1624" s="2">
        <v>16</v>
      </c>
      <c r="R1624" s="2">
        <v>6</v>
      </c>
      <c r="S1624" s="2">
        <v>1</v>
      </c>
      <c r="T1624" s="2">
        <v>1</v>
      </c>
      <c r="U1624" s="2">
        <f t="shared" si="396"/>
        <v>20</v>
      </c>
      <c r="V1624" s="2">
        <f t="shared" si="397"/>
        <v>6</v>
      </c>
      <c r="W1624" s="2">
        <f t="shared" si="398"/>
        <v>2</v>
      </c>
      <c r="Y1624" s="5"/>
      <c r="Z1624" s="6">
        <f t="shared" si="395"/>
        <v>46</v>
      </c>
      <c r="AA1624" s="2">
        <v>17</v>
      </c>
      <c r="AB1624" s="2">
        <v>8</v>
      </c>
      <c r="AC1624" s="2">
        <v>11</v>
      </c>
      <c r="AD1624" s="2">
        <v>6</v>
      </c>
      <c r="AE1624" s="2">
        <v>4</v>
      </c>
      <c r="AF1624" s="2">
        <f t="shared" si="399"/>
        <v>25</v>
      </c>
      <c r="AG1624" s="2">
        <f t="shared" si="400"/>
        <v>11</v>
      </c>
      <c r="AH1624" s="2">
        <f t="shared" si="401"/>
        <v>10</v>
      </c>
      <c r="AJ1624" s="5"/>
      <c r="AK1624" s="2">
        <f t="shared" si="413"/>
        <v>46</v>
      </c>
      <c r="AL1624" s="2">
        <v>18</v>
      </c>
      <c r="AM1624" s="2">
        <v>12</v>
      </c>
      <c r="AN1624" s="2">
        <v>13</v>
      </c>
      <c r="AO1624" s="2">
        <v>2</v>
      </c>
      <c r="AP1624" s="2">
        <v>1</v>
      </c>
      <c r="AQ1624" s="2">
        <f t="shared" si="402"/>
        <v>30</v>
      </c>
      <c r="AR1624" s="2">
        <f t="shared" si="403"/>
        <v>13</v>
      </c>
      <c r="AS1624" s="2">
        <f t="shared" si="404"/>
        <v>3</v>
      </c>
      <c r="AV1624" s="6">
        <f t="shared" si="409"/>
        <v>33</v>
      </c>
      <c r="AW1624" s="2">
        <v>14</v>
      </c>
      <c r="AX1624" s="2">
        <v>10</v>
      </c>
      <c r="AY1624" s="2">
        <v>7</v>
      </c>
      <c r="AZ1624" s="2">
        <v>1</v>
      </c>
      <c r="BA1624" s="2">
        <v>1</v>
      </c>
      <c r="BB1624" s="2">
        <f t="shared" si="410"/>
        <v>24</v>
      </c>
      <c r="BC1624" s="2">
        <f t="shared" si="411"/>
        <v>7</v>
      </c>
      <c r="BD1624" s="2">
        <f t="shared" si="412"/>
        <v>2</v>
      </c>
      <c r="BF1624" s="5"/>
    </row>
    <row r="1625" spans="7:58" x14ac:dyDescent="0.35">
      <c r="G1625" s="79" t="s">
        <v>3</v>
      </c>
      <c r="H1625" s="82" t="s">
        <v>112</v>
      </c>
      <c r="I1625" s="79" t="s">
        <v>8</v>
      </c>
      <c r="J1625" s="79" t="s">
        <v>140</v>
      </c>
      <c r="K1625" s="79" t="str">
        <f>IF('New GL Gauge'!$H$3&lt;2025,"Emirates Cluster","Sport Operations Emirates")</f>
        <v>Sport Operations Emirates</v>
      </c>
      <c r="L1625" s="79" t="str">
        <f>IF('New GL Gauge'!$H$3&lt;2025,"Emirates Cluster","Sport Operations Emirates")</f>
        <v>Sport Operations Emirates</v>
      </c>
      <c r="M1625" s="2" t="s">
        <v>3</v>
      </c>
      <c r="N1625" s="2">
        <v>4</v>
      </c>
      <c r="O1625" s="6">
        <f t="shared" si="394"/>
        <v>28</v>
      </c>
      <c r="P1625" s="2">
        <v>11</v>
      </c>
      <c r="Q1625" s="2">
        <v>13</v>
      </c>
      <c r="R1625" s="2">
        <v>3</v>
      </c>
      <c r="S1625" s="2">
        <v>0</v>
      </c>
      <c r="T1625" s="2">
        <v>1</v>
      </c>
      <c r="U1625" s="2">
        <f t="shared" si="396"/>
        <v>24</v>
      </c>
      <c r="V1625" s="2">
        <f t="shared" si="397"/>
        <v>3</v>
      </c>
      <c r="W1625" s="2">
        <f t="shared" si="398"/>
        <v>1</v>
      </c>
      <c r="Y1625" s="5"/>
      <c r="Z1625" s="6">
        <f t="shared" si="395"/>
        <v>46</v>
      </c>
      <c r="AA1625" s="2">
        <v>25</v>
      </c>
      <c r="AB1625" s="2">
        <v>13</v>
      </c>
      <c r="AC1625" s="2">
        <v>7</v>
      </c>
      <c r="AD1625" s="2">
        <v>1</v>
      </c>
      <c r="AE1625" s="2">
        <v>0</v>
      </c>
      <c r="AF1625" s="2">
        <f t="shared" si="399"/>
        <v>38</v>
      </c>
      <c r="AG1625" s="2">
        <f t="shared" si="400"/>
        <v>7</v>
      </c>
      <c r="AH1625" s="2">
        <f t="shared" si="401"/>
        <v>1</v>
      </c>
      <c r="AJ1625" s="5"/>
      <c r="AK1625" s="2">
        <f t="shared" si="413"/>
        <v>46</v>
      </c>
      <c r="AL1625" s="2">
        <v>25</v>
      </c>
      <c r="AM1625" s="2">
        <v>17</v>
      </c>
      <c r="AN1625" s="2">
        <v>3</v>
      </c>
      <c r="AO1625" s="2">
        <v>1</v>
      </c>
      <c r="AP1625" s="2">
        <v>0</v>
      </c>
      <c r="AQ1625" s="2">
        <f t="shared" si="402"/>
        <v>42</v>
      </c>
      <c r="AR1625" s="2">
        <f t="shared" si="403"/>
        <v>3</v>
      </c>
      <c r="AS1625" s="2">
        <f t="shared" si="404"/>
        <v>1</v>
      </c>
      <c r="AV1625" s="6">
        <f t="shared" si="409"/>
        <v>33</v>
      </c>
      <c r="AW1625" s="2">
        <v>15</v>
      </c>
      <c r="AX1625" s="2">
        <v>13</v>
      </c>
      <c r="AY1625" s="2">
        <v>4</v>
      </c>
      <c r="AZ1625" s="2">
        <v>0</v>
      </c>
      <c r="BA1625" s="2">
        <v>1</v>
      </c>
      <c r="BB1625" s="2">
        <f t="shared" si="410"/>
        <v>28</v>
      </c>
      <c r="BC1625" s="2">
        <f t="shared" si="411"/>
        <v>4</v>
      </c>
      <c r="BD1625" s="2">
        <f t="shared" si="412"/>
        <v>1</v>
      </c>
      <c r="BF1625" s="5"/>
    </row>
    <row r="1626" spans="7:58" x14ac:dyDescent="0.35">
      <c r="G1626" s="79" t="s">
        <v>3</v>
      </c>
      <c r="H1626" s="82" t="s">
        <v>112</v>
      </c>
      <c r="I1626" s="79" t="s">
        <v>8</v>
      </c>
      <c r="J1626" s="79" t="s">
        <v>140</v>
      </c>
      <c r="K1626" s="79" t="str">
        <f>IF('New GL Gauge'!$H$3&lt;2025,"Emirates Cluster","Sport Operations Emirates")</f>
        <v>Sport Operations Emirates</v>
      </c>
      <c r="L1626" s="79" t="str">
        <f>IF('New GL Gauge'!$H$3&lt;2025,"Emirates Cluster","Sport Operations Emirates")</f>
        <v>Sport Operations Emirates</v>
      </c>
      <c r="M1626" s="2" t="s">
        <v>3</v>
      </c>
      <c r="N1626" s="2">
        <v>5</v>
      </c>
      <c r="O1626" s="6">
        <f t="shared" si="394"/>
        <v>28</v>
      </c>
      <c r="P1626" s="2">
        <v>7</v>
      </c>
      <c r="Q1626" s="2">
        <v>7</v>
      </c>
      <c r="R1626" s="2">
        <v>11</v>
      </c>
      <c r="S1626" s="2">
        <v>2</v>
      </c>
      <c r="T1626" s="2">
        <v>1</v>
      </c>
      <c r="U1626" s="2">
        <f t="shared" si="396"/>
        <v>14</v>
      </c>
      <c r="V1626" s="2">
        <f t="shared" si="397"/>
        <v>11</v>
      </c>
      <c r="W1626" s="2">
        <f t="shared" si="398"/>
        <v>3</v>
      </c>
      <c r="Y1626" s="5"/>
      <c r="Z1626" s="6">
        <f t="shared" si="395"/>
        <v>46</v>
      </c>
      <c r="AA1626" s="2">
        <v>14</v>
      </c>
      <c r="AB1626" s="2">
        <v>12</v>
      </c>
      <c r="AC1626" s="2">
        <v>13</v>
      </c>
      <c r="AD1626" s="2">
        <v>4</v>
      </c>
      <c r="AE1626" s="2">
        <v>3</v>
      </c>
      <c r="AF1626" s="2">
        <f t="shared" si="399"/>
        <v>26</v>
      </c>
      <c r="AG1626" s="2">
        <f t="shared" si="400"/>
        <v>13</v>
      </c>
      <c r="AH1626" s="2">
        <f t="shared" si="401"/>
        <v>7</v>
      </c>
      <c r="AJ1626" s="5"/>
      <c r="AK1626" s="2">
        <f t="shared" si="413"/>
        <v>46</v>
      </c>
      <c r="AL1626" s="2">
        <v>18</v>
      </c>
      <c r="AM1626" s="2">
        <v>14</v>
      </c>
      <c r="AN1626" s="2">
        <v>9</v>
      </c>
      <c r="AO1626" s="2">
        <v>3</v>
      </c>
      <c r="AP1626" s="2">
        <v>2</v>
      </c>
      <c r="AQ1626" s="2">
        <f t="shared" si="402"/>
        <v>32</v>
      </c>
      <c r="AR1626" s="2">
        <f t="shared" si="403"/>
        <v>9</v>
      </c>
      <c r="AS1626" s="2">
        <f t="shared" si="404"/>
        <v>5</v>
      </c>
      <c r="AV1626" s="6">
        <f t="shared" si="409"/>
        <v>33</v>
      </c>
      <c r="AW1626" s="2">
        <v>17</v>
      </c>
      <c r="AX1626" s="2">
        <v>9</v>
      </c>
      <c r="AY1626" s="2">
        <v>4</v>
      </c>
      <c r="AZ1626" s="2">
        <v>0</v>
      </c>
      <c r="BA1626" s="2">
        <v>3</v>
      </c>
      <c r="BB1626" s="2">
        <f t="shared" si="410"/>
        <v>26</v>
      </c>
      <c r="BC1626" s="2">
        <f t="shared" si="411"/>
        <v>4</v>
      </c>
      <c r="BD1626" s="2">
        <f t="shared" si="412"/>
        <v>3</v>
      </c>
      <c r="BF1626" s="5"/>
    </row>
    <row r="1627" spans="7:58" x14ac:dyDescent="0.35">
      <c r="G1627" s="79" t="s">
        <v>3</v>
      </c>
      <c r="H1627" s="82" t="s">
        <v>112</v>
      </c>
      <c r="I1627" s="79" t="s">
        <v>8</v>
      </c>
      <c r="J1627" s="79" t="s">
        <v>140</v>
      </c>
      <c r="K1627" s="79" t="str">
        <f>IF('New GL Gauge'!$H$3&lt;2025,"Emirates Cluster","Sport Operations Emirates")</f>
        <v>Sport Operations Emirates</v>
      </c>
      <c r="L1627" s="79" t="str">
        <f>IF('New GL Gauge'!$H$3&lt;2025,"Emirates Cluster","Sport Operations Emirates")</f>
        <v>Sport Operations Emirates</v>
      </c>
      <c r="M1627" s="2" t="s">
        <v>3</v>
      </c>
      <c r="N1627" s="2">
        <v>6</v>
      </c>
      <c r="O1627" s="6">
        <f t="shared" si="394"/>
        <v>28</v>
      </c>
      <c r="P1627" s="2">
        <v>5</v>
      </c>
      <c r="Q1627" s="2">
        <v>10</v>
      </c>
      <c r="R1627" s="2">
        <v>7</v>
      </c>
      <c r="S1627" s="2">
        <v>5</v>
      </c>
      <c r="T1627" s="2">
        <v>1</v>
      </c>
      <c r="U1627" s="2">
        <f t="shared" si="396"/>
        <v>15</v>
      </c>
      <c r="V1627" s="2">
        <f t="shared" si="397"/>
        <v>7</v>
      </c>
      <c r="W1627" s="2">
        <f t="shared" si="398"/>
        <v>6</v>
      </c>
      <c r="Y1627" s="5"/>
      <c r="Z1627" s="6">
        <f t="shared" si="395"/>
        <v>46</v>
      </c>
      <c r="AA1627" s="2">
        <v>16</v>
      </c>
      <c r="AB1627" s="2">
        <v>12</v>
      </c>
      <c r="AC1627" s="2">
        <v>9</v>
      </c>
      <c r="AD1627" s="2">
        <v>4</v>
      </c>
      <c r="AE1627" s="2">
        <v>5</v>
      </c>
      <c r="AF1627" s="2">
        <f t="shared" si="399"/>
        <v>28</v>
      </c>
      <c r="AG1627" s="2">
        <f t="shared" si="400"/>
        <v>9</v>
      </c>
      <c r="AH1627" s="2">
        <f t="shared" si="401"/>
        <v>9</v>
      </c>
      <c r="AJ1627" s="5"/>
      <c r="AK1627" s="2">
        <f t="shared" si="413"/>
        <v>46</v>
      </c>
      <c r="AL1627" s="2">
        <v>15</v>
      </c>
      <c r="AM1627" s="2">
        <v>9</v>
      </c>
      <c r="AN1627" s="2">
        <v>16</v>
      </c>
      <c r="AO1627" s="2">
        <v>2</v>
      </c>
      <c r="AP1627" s="2">
        <v>4</v>
      </c>
      <c r="AQ1627" s="2">
        <f t="shared" si="402"/>
        <v>24</v>
      </c>
      <c r="AR1627" s="2">
        <f t="shared" si="403"/>
        <v>16</v>
      </c>
      <c r="AS1627" s="2">
        <f t="shared" si="404"/>
        <v>6</v>
      </c>
      <c r="AV1627" s="6">
        <f t="shared" si="409"/>
        <v>33</v>
      </c>
      <c r="AW1627" s="2">
        <v>14</v>
      </c>
      <c r="AX1627" s="2">
        <v>12</v>
      </c>
      <c r="AY1627" s="2">
        <v>3</v>
      </c>
      <c r="AZ1627" s="2">
        <v>1</v>
      </c>
      <c r="BA1627" s="2">
        <v>3</v>
      </c>
      <c r="BB1627" s="2">
        <f t="shared" si="410"/>
        <v>26</v>
      </c>
      <c r="BC1627" s="2">
        <f t="shared" si="411"/>
        <v>3</v>
      </c>
      <c r="BD1627" s="2">
        <f t="shared" si="412"/>
        <v>4</v>
      </c>
      <c r="BF1627" s="5"/>
    </row>
    <row r="1628" spans="7:58" x14ac:dyDescent="0.35">
      <c r="G1628" s="79" t="s">
        <v>3</v>
      </c>
      <c r="H1628" s="82" t="s">
        <v>112</v>
      </c>
      <c r="I1628" s="79" t="s">
        <v>8</v>
      </c>
      <c r="J1628" s="79" t="s">
        <v>140</v>
      </c>
      <c r="K1628" s="79" t="str">
        <f>IF('New GL Gauge'!$H$3&lt;2025,"Emirates Cluster","Sport Operations Emirates")</f>
        <v>Sport Operations Emirates</v>
      </c>
      <c r="L1628" s="79" t="str">
        <f>IF('New GL Gauge'!$H$3&lt;2025,"Emirates Cluster","Sport Operations Emirates")</f>
        <v>Sport Operations Emirates</v>
      </c>
      <c r="M1628" s="2" t="s">
        <v>3</v>
      </c>
      <c r="N1628" s="2">
        <v>7</v>
      </c>
      <c r="O1628" s="6">
        <f t="shared" si="394"/>
        <v>28</v>
      </c>
      <c r="P1628" s="2">
        <v>17</v>
      </c>
      <c r="Q1628" s="2">
        <v>2</v>
      </c>
      <c r="R1628" s="2">
        <v>5</v>
      </c>
      <c r="S1628" s="2">
        <v>0</v>
      </c>
      <c r="T1628" s="2">
        <v>4</v>
      </c>
      <c r="U1628" s="2">
        <f t="shared" si="396"/>
        <v>19</v>
      </c>
      <c r="V1628" s="2">
        <f t="shared" si="397"/>
        <v>5</v>
      </c>
      <c r="W1628" s="2">
        <f t="shared" si="398"/>
        <v>4</v>
      </c>
      <c r="Y1628" s="5"/>
      <c r="Z1628" s="6">
        <f t="shared" si="395"/>
        <v>46</v>
      </c>
      <c r="AA1628" s="2">
        <v>30</v>
      </c>
      <c r="AB1628" s="2">
        <v>6</v>
      </c>
      <c r="AC1628" s="2">
        <v>6</v>
      </c>
      <c r="AD1628" s="2">
        <v>1</v>
      </c>
      <c r="AE1628" s="2">
        <v>3</v>
      </c>
      <c r="AF1628" s="2">
        <f t="shared" si="399"/>
        <v>36</v>
      </c>
      <c r="AG1628" s="2">
        <f t="shared" si="400"/>
        <v>6</v>
      </c>
      <c r="AH1628" s="2">
        <f t="shared" si="401"/>
        <v>4</v>
      </c>
      <c r="AJ1628" s="5"/>
      <c r="AK1628" s="2">
        <f t="shared" si="413"/>
        <v>46</v>
      </c>
      <c r="AL1628" s="2">
        <v>26</v>
      </c>
      <c r="AM1628" s="2">
        <v>8</v>
      </c>
      <c r="AN1628" s="2">
        <v>3</v>
      </c>
      <c r="AO1628" s="2">
        <v>3</v>
      </c>
      <c r="AP1628" s="2">
        <v>6</v>
      </c>
      <c r="AQ1628" s="2">
        <f t="shared" si="402"/>
        <v>34</v>
      </c>
      <c r="AR1628" s="2">
        <f t="shared" si="403"/>
        <v>3</v>
      </c>
      <c r="AS1628" s="2">
        <f t="shared" si="404"/>
        <v>9</v>
      </c>
      <c r="AV1628" s="6">
        <f t="shared" si="409"/>
        <v>33</v>
      </c>
      <c r="AW1628" s="2">
        <v>23</v>
      </c>
      <c r="AX1628" s="2">
        <v>7</v>
      </c>
      <c r="AY1628" s="2">
        <v>1</v>
      </c>
      <c r="AZ1628" s="2">
        <v>0</v>
      </c>
      <c r="BA1628" s="2">
        <v>2</v>
      </c>
      <c r="BB1628" s="2">
        <f t="shared" si="410"/>
        <v>30</v>
      </c>
      <c r="BC1628" s="2">
        <f t="shared" si="411"/>
        <v>1</v>
      </c>
      <c r="BD1628" s="2">
        <f t="shared" si="412"/>
        <v>2</v>
      </c>
      <c r="BF1628" s="5"/>
    </row>
    <row r="1629" spans="7:58" x14ac:dyDescent="0.35">
      <c r="G1629" s="79" t="s">
        <v>3</v>
      </c>
      <c r="H1629" s="82" t="s">
        <v>112</v>
      </c>
      <c r="I1629" s="79" t="s">
        <v>8</v>
      </c>
      <c r="J1629" s="79" t="s">
        <v>140</v>
      </c>
      <c r="K1629" s="79" t="str">
        <f>IF('New GL Gauge'!$H$3&lt;2025,"Emirates Cluster","Sport Operations Emirates")</f>
        <v>Sport Operations Emirates</v>
      </c>
      <c r="L1629" s="79" t="str">
        <f>IF('New GL Gauge'!$H$3&lt;2025,"Emirates Cluster","Sport Operations Emirates")</f>
        <v>Sport Operations Emirates</v>
      </c>
      <c r="M1629" s="2" t="s">
        <v>3</v>
      </c>
      <c r="N1629" s="2">
        <v>8</v>
      </c>
      <c r="O1629" s="6">
        <f t="shared" si="394"/>
        <v>28</v>
      </c>
      <c r="P1629" s="2">
        <v>1</v>
      </c>
      <c r="Q1629" s="2">
        <v>8</v>
      </c>
      <c r="R1629" s="2">
        <v>9</v>
      </c>
      <c r="S1629" s="2">
        <v>4</v>
      </c>
      <c r="T1629" s="2">
        <v>6</v>
      </c>
      <c r="U1629" s="2">
        <f t="shared" si="396"/>
        <v>9</v>
      </c>
      <c r="V1629" s="2">
        <f t="shared" si="397"/>
        <v>9</v>
      </c>
      <c r="W1629" s="2">
        <f t="shared" si="398"/>
        <v>10</v>
      </c>
      <c r="Y1629" s="5"/>
      <c r="Z1629" s="6">
        <f t="shared" si="395"/>
        <v>46</v>
      </c>
      <c r="AA1629" s="2">
        <v>8</v>
      </c>
      <c r="AB1629" s="2">
        <v>6</v>
      </c>
      <c r="AC1629" s="2">
        <v>11</v>
      </c>
      <c r="AD1629" s="2">
        <v>11</v>
      </c>
      <c r="AE1629" s="2">
        <v>10</v>
      </c>
      <c r="AF1629" s="2">
        <f t="shared" si="399"/>
        <v>14</v>
      </c>
      <c r="AG1629" s="2">
        <f t="shared" si="400"/>
        <v>11</v>
      </c>
      <c r="AH1629" s="2">
        <f t="shared" si="401"/>
        <v>21</v>
      </c>
      <c r="AJ1629" s="5"/>
      <c r="AK1629" s="2">
        <f t="shared" si="413"/>
        <v>46</v>
      </c>
      <c r="AL1629" s="2">
        <v>9</v>
      </c>
      <c r="AM1629" s="2">
        <v>6</v>
      </c>
      <c r="AN1629" s="2">
        <v>11</v>
      </c>
      <c r="AO1629" s="2">
        <v>10</v>
      </c>
      <c r="AP1629" s="2">
        <v>10</v>
      </c>
      <c r="AQ1629" s="2">
        <f t="shared" si="402"/>
        <v>15</v>
      </c>
      <c r="AR1629" s="2">
        <f t="shared" si="403"/>
        <v>11</v>
      </c>
      <c r="AS1629" s="2">
        <f t="shared" si="404"/>
        <v>20</v>
      </c>
      <c r="AV1629" s="6">
        <f t="shared" si="409"/>
        <v>33</v>
      </c>
      <c r="AW1629" s="2">
        <v>10</v>
      </c>
      <c r="AX1629" s="2">
        <v>4</v>
      </c>
      <c r="AY1629" s="2">
        <v>7</v>
      </c>
      <c r="AZ1629" s="2">
        <v>8</v>
      </c>
      <c r="BA1629" s="2">
        <v>4</v>
      </c>
      <c r="BB1629" s="2">
        <f t="shared" si="410"/>
        <v>14</v>
      </c>
      <c r="BC1629" s="2">
        <f t="shared" si="411"/>
        <v>7</v>
      </c>
      <c r="BD1629" s="2">
        <f t="shared" si="412"/>
        <v>12</v>
      </c>
      <c r="BF1629" s="5"/>
    </row>
    <row r="1630" spans="7:58" x14ac:dyDescent="0.35">
      <c r="G1630" s="79" t="s">
        <v>3</v>
      </c>
      <c r="H1630" s="82" t="s">
        <v>112</v>
      </c>
      <c r="I1630" s="79" t="s">
        <v>8</v>
      </c>
      <c r="J1630" s="79" t="s">
        <v>140</v>
      </c>
      <c r="K1630" s="79" t="str">
        <f>IF('New GL Gauge'!$H$3&lt;2025,"Emirates Cluster","Sport Operations Emirates")</f>
        <v>Sport Operations Emirates</v>
      </c>
      <c r="L1630" s="79" t="str">
        <f>IF('New GL Gauge'!$H$3&lt;2025,"Emirates Cluster","Sport Operations Emirates")</f>
        <v>Sport Operations Emirates</v>
      </c>
      <c r="M1630" s="2" t="s">
        <v>3</v>
      </c>
      <c r="N1630" s="2">
        <v>9</v>
      </c>
      <c r="O1630" s="6">
        <f t="shared" si="394"/>
        <v>28</v>
      </c>
      <c r="P1630" s="2">
        <v>1</v>
      </c>
      <c r="Q1630" s="2">
        <v>4</v>
      </c>
      <c r="R1630" s="2">
        <v>8</v>
      </c>
      <c r="S1630" s="2">
        <v>4</v>
      </c>
      <c r="T1630" s="2">
        <v>11</v>
      </c>
      <c r="U1630" s="2">
        <f t="shared" si="396"/>
        <v>5</v>
      </c>
      <c r="V1630" s="2">
        <f t="shared" si="397"/>
        <v>8</v>
      </c>
      <c r="W1630" s="2">
        <f t="shared" si="398"/>
        <v>15</v>
      </c>
      <c r="Y1630" s="5"/>
      <c r="Z1630" s="6">
        <f t="shared" si="395"/>
        <v>46</v>
      </c>
      <c r="AA1630" s="2">
        <v>7</v>
      </c>
      <c r="AB1630" s="2">
        <v>8</v>
      </c>
      <c r="AC1630" s="2">
        <v>5</v>
      </c>
      <c r="AD1630" s="2">
        <v>11</v>
      </c>
      <c r="AE1630" s="2">
        <v>15</v>
      </c>
      <c r="AF1630" s="2">
        <f t="shared" si="399"/>
        <v>15</v>
      </c>
      <c r="AG1630" s="2">
        <f t="shared" si="400"/>
        <v>5</v>
      </c>
      <c r="AH1630" s="2">
        <f t="shared" si="401"/>
        <v>26</v>
      </c>
      <c r="AJ1630" s="5"/>
      <c r="AK1630" s="2">
        <f t="shared" si="413"/>
        <v>46</v>
      </c>
      <c r="AL1630" s="2">
        <v>9</v>
      </c>
      <c r="AM1630" s="2">
        <v>4</v>
      </c>
      <c r="AN1630" s="2">
        <v>11</v>
      </c>
      <c r="AO1630" s="2">
        <v>6</v>
      </c>
      <c r="AP1630" s="2">
        <v>16</v>
      </c>
      <c r="AQ1630" s="2">
        <f t="shared" si="402"/>
        <v>13</v>
      </c>
      <c r="AR1630" s="2">
        <f t="shared" si="403"/>
        <v>11</v>
      </c>
      <c r="AS1630" s="2">
        <f t="shared" si="404"/>
        <v>22</v>
      </c>
      <c r="AV1630" s="6">
        <f t="shared" si="409"/>
        <v>33</v>
      </c>
      <c r="AW1630" s="2">
        <v>9</v>
      </c>
      <c r="AX1630" s="2">
        <v>5</v>
      </c>
      <c r="AY1630" s="2">
        <v>7</v>
      </c>
      <c r="AZ1630" s="2">
        <v>6</v>
      </c>
      <c r="BA1630" s="2">
        <v>6</v>
      </c>
      <c r="BB1630" s="2">
        <f t="shared" si="410"/>
        <v>14</v>
      </c>
      <c r="BC1630" s="2">
        <f t="shared" si="411"/>
        <v>7</v>
      </c>
      <c r="BD1630" s="2">
        <f t="shared" si="412"/>
        <v>12</v>
      </c>
      <c r="BF1630" s="5"/>
    </row>
    <row r="1631" spans="7:58" x14ac:dyDescent="0.35">
      <c r="G1631" s="79" t="s">
        <v>3</v>
      </c>
      <c r="H1631" s="82" t="s">
        <v>112</v>
      </c>
      <c r="I1631" s="79" t="s">
        <v>8</v>
      </c>
      <c r="J1631" s="79" t="s">
        <v>140</v>
      </c>
      <c r="K1631" s="79" t="str">
        <f>IF('New GL Gauge'!$H$3&lt;2025,"Emirates Cluster","Sport Operations Emirates")</f>
        <v>Sport Operations Emirates</v>
      </c>
      <c r="L1631" s="79" t="str">
        <f>IF('New GL Gauge'!$H$3&lt;2025,"Emirates Cluster","Sport Operations Emirates")</f>
        <v>Sport Operations Emirates</v>
      </c>
      <c r="M1631" s="2" t="s">
        <v>67</v>
      </c>
      <c r="N1631" s="2">
        <v>10</v>
      </c>
      <c r="O1631" s="6">
        <f t="shared" si="394"/>
        <v>28</v>
      </c>
      <c r="P1631" s="2">
        <v>14</v>
      </c>
      <c r="Q1631" s="2">
        <v>10</v>
      </c>
      <c r="R1631" s="2">
        <v>3</v>
      </c>
      <c r="S1631" s="2">
        <v>0</v>
      </c>
      <c r="T1631" s="2">
        <v>1</v>
      </c>
      <c r="U1631" s="2">
        <f t="shared" si="396"/>
        <v>24</v>
      </c>
      <c r="V1631" s="2">
        <f t="shared" si="397"/>
        <v>3</v>
      </c>
      <c r="W1631" s="2">
        <f t="shared" si="398"/>
        <v>1</v>
      </c>
      <c r="Y1631" s="5"/>
      <c r="Z1631" s="6">
        <f t="shared" si="395"/>
        <v>46</v>
      </c>
      <c r="AA1631" s="2">
        <v>23</v>
      </c>
      <c r="AB1631" s="2">
        <v>16</v>
      </c>
      <c r="AC1631" s="2">
        <v>5</v>
      </c>
      <c r="AD1631" s="2">
        <v>2</v>
      </c>
      <c r="AE1631" s="2">
        <v>0</v>
      </c>
      <c r="AF1631" s="2">
        <f t="shared" si="399"/>
        <v>39</v>
      </c>
      <c r="AG1631" s="2">
        <f t="shared" si="400"/>
        <v>5</v>
      </c>
      <c r="AH1631" s="2">
        <f t="shared" si="401"/>
        <v>2</v>
      </c>
      <c r="AJ1631" s="5"/>
      <c r="AK1631" s="2">
        <f t="shared" si="413"/>
        <v>46</v>
      </c>
      <c r="AL1631" s="2">
        <v>23</v>
      </c>
      <c r="AM1631" s="2">
        <v>13</v>
      </c>
      <c r="AN1631" s="2">
        <v>8</v>
      </c>
      <c r="AO1631" s="2">
        <v>2</v>
      </c>
      <c r="AP1631" s="2">
        <v>0</v>
      </c>
      <c r="AQ1631" s="2">
        <f t="shared" si="402"/>
        <v>36</v>
      </c>
      <c r="AR1631" s="2">
        <f t="shared" si="403"/>
        <v>8</v>
      </c>
      <c r="AS1631" s="2">
        <f t="shared" si="404"/>
        <v>2</v>
      </c>
      <c r="AV1631" s="6">
        <f t="shared" si="409"/>
        <v>33</v>
      </c>
      <c r="AW1631" s="2">
        <v>12</v>
      </c>
      <c r="AX1631" s="2">
        <v>14</v>
      </c>
      <c r="AY1631" s="2">
        <v>6</v>
      </c>
      <c r="AZ1631" s="2">
        <v>0</v>
      </c>
      <c r="BA1631" s="2">
        <v>1</v>
      </c>
      <c r="BB1631" s="2">
        <f t="shared" si="410"/>
        <v>26</v>
      </c>
      <c r="BC1631" s="2">
        <f t="shared" si="411"/>
        <v>6</v>
      </c>
      <c r="BD1631" s="2">
        <f t="shared" si="412"/>
        <v>1</v>
      </c>
      <c r="BF1631" s="5"/>
    </row>
    <row r="1632" spans="7:58" x14ac:dyDescent="0.35">
      <c r="G1632" s="79" t="s">
        <v>3</v>
      </c>
      <c r="H1632" s="82" t="s">
        <v>112</v>
      </c>
      <c r="I1632" s="79" t="s">
        <v>8</v>
      </c>
      <c r="J1632" s="79" t="s">
        <v>140</v>
      </c>
      <c r="K1632" s="79" t="str">
        <f>IF('New GL Gauge'!$H$3&lt;2025,"Emirates Cluster","Sport Operations Emirates")</f>
        <v>Sport Operations Emirates</v>
      </c>
      <c r="L1632" s="79" t="str">
        <f>IF('New GL Gauge'!$H$3&lt;2025,"Emirates Cluster","Sport Operations Emirates")</f>
        <v>Sport Operations Emirates</v>
      </c>
      <c r="M1632" s="2" t="s">
        <v>67</v>
      </c>
      <c r="N1632" s="2">
        <v>11</v>
      </c>
      <c r="O1632" s="6">
        <f t="shared" si="394"/>
        <v>28</v>
      </c>
      <c r="P1632" s="2">
        <v>8</v>
      </c>
      <c r="Q1632" s="2">
        <v>10</v>
      </c>
      <c r="R1632" s="2">
        <v>7</v>
      </c>
      <c r="S1632" s="2">
        <v>2</v>
      </c>
      <c r="T1632" s="2">
        <v>1</v>
      </c>
      <c r="U1632" s="2">
        <f t="shared" si="396"/>
        <v>18</v>
      </c>
      <c r="V1632" s="2">
        <f t="shared" si="397"/>
        <v>7</v>
      </c>
      <c r="W1632" s="2">
        <f t="shared" si="398"/>
        <v>3</v>
      </c>
      <c r="Y1632" s="5"/>
      <c r="Z1632" s="6">
        <f t="shared" si="395"/>
        <v>46</v>
      </c>
      <c r="AA1632" s="2">
        <v>15</v>
      </c>
      <c r="AB1632" s="2">
        <v>16</v>
      </c>
      <c r="AC1632" s="2">
        <v>10</v>
      </c>
      <c r="AD1632" s="2">
        <v>3</v>
      </c>
      <c r="AE1632" s="2">
        <v>2</v>
      </c>
      <c r="AF1632" s="2">
        <f t="shared" si="399"/>
        <v>31</v>
      </c>
      <c r="AG1632" s="2">
        <f t="shared" si="400"/>
        <v>10</v>
      </c>
      <c r="AH1632" s="2">
        <f t="shared" si="401"/>
        <v>5</v>
      </c>
      <c r="AJ1632" s="5"/>
      <c r="AK1632" s="2">
        <f t="shared" si="413"/>
        <v>46</v>
      </c>
      <c r="AL1632" s="2">
        <v>16</v>
      </c>
      <c r="AM1632" s="2">
        <v>20</v>
      </c>
      <c r="AN1632" s="2">
        <v>8</v>
      </c>
      <c r="AO1632" s="2">
        <v>2</v>
      </c>
      <c r="AP1632" s="2">
        <v>0</v>
      </c>
      <c r="AQ1632" s="2">
        <f t="shared" si="402"/>
        <v>36</v>
      </c>
      <c r="AR1632" s="2">
        <f t="shared" si="403"/>
        <v>8</v>
      </c>
      <c r="AS1632" s="2">
        <f t="shared" si="404"/>
        <v>2</v>
      </c>
      <c r="AV1632" s="6">
        <f t="shared" ref="AV1632:AV1695" si="414">SUM(BB1632:BD1632)</f>
        <v>33</v>
      </c>
      <c r="AW1632" s="2">
        <v>10</v>
      </c>
      <c r="AX1632" s="2">
        <v>13</v>
      </c>
      <c r="AY1632" s="2">
        <v>7</v>
      </c>
      <c r="AZ1632" s="2">
        <v>2</v>
      </c>
      <c r="BA1632" s="2">
        <v>1</v>
      </c>
      <c r="BB1632" s="2">
        <f t="shared" ref="BB1632:BB1695" si="415">AW1632+AX1632</f>
        <v>23</v>
      </c>
      <c r="BC1632" s="2">
        <f t="shared" ref="BC1632:BC1695" si="416">AY1632</f>
        <v>7</v>
      </c>
      <c r="BD1632" s="2">
        <f t="shared" ref="BD1632:BD1695" si="417">AZ1632+BA1632</f>
        <v>3</v>
      </c>
      <c r="BF1632" s="5"/>
    </row>
    <row r="1633" spans="7:58" x14ac:dyDescent="0.35">
      <c r="G1633" s="79" t="s">
        <v>3</v>
      </c>
      <c r="H1633" s="82" t="s">
        <v>112</v>
      </c>
      <c r="I1633" s="79" t="s">
        <v>8</v>
      </c>
      <c r="J1633" s="79" t="s">
        <v>140</v>
      </c>
      <c r="K1633" s="79" t="str">
        <f>IF('New GL Gauge'!$H$3&lt;2025,"Emirates Cluster","Sport Operations Emirates")</f>
        <v>Sport Operations Emirates</v>
      </c>
      <c r="L1633" s="79" t="str">
        <f>IF('New GL Gauge'!$H$3&lt;2025,"Emirates Cluster","Sport Operations Emirates")</f>
        <v>Sport Operations Emirates</v>
      </c>
      <c r="M1633" s="2" t="s">
        <v>67</v>
      </c>
      <c r="N1633" s="2">
        <v>12</v>
      </c>
      <c r="O1633" s="6">
        <f t="shared" si="394"/>
        <v>28</v>
      </c>
      <c r="P1633" s="2">
        <v>4</v>
      </c>
      <c r="Q1633" s="2">
        <v>12</v>
      </c>
      <c r="R1633" s="2">
        <v>9</v>
      </c>
      <c r="S1633" s="2">
        <v>2</v>
      </c>
      <c r="T1633" s="2">
        <v>1</v>
      </c>
      <c r="U1633" s="2">
        <f t="shared" si="396"/>
        <v>16</v>
      </c>
      <c r="V1633" s="2">
        <f t="shared" si="397"/>
        <v>9</v>
      </c>
      <c r="W1633" s="2">
        <f t="shared" si="398"/>
        <v>3</v>
      </c>
      <c r="Y1633" s="5"/>
      <c r="Z1633" s="6">
        <f t="shared" si="395"/>
        <v>46</v>
      </c>
      <c r="AA1633" s="2">
        <v>11</v>
      </c>
      <c r="AB1633" s="2">
        <v>18</v>
      </c>
      <c r="AC1633" s="2">
        <v>10</v>
      </c>
      <c r="AD1633" s="2">
        <v>3</v>
      </c>
      <c r="AE1633" s="2">
        <v>4</v>
      </c>
      <c r="AF1633" s="2">
        <f t="shared" si="399"/>
        <v>29</v>
      </c>
      <c r="AG1633" s="2">
        <f t="shared" si="400"/>
        <v>10</v>
      </c>
      <c r="AH1633" s="2">
        <f t="shared" si="401"/>
        <v>7</v>
      </c>
      <c r="AJ1633" s="5"/>
      <c r="AK1633" s="2">
        <f t="shared" si="413"/>
        <v>46</v>
      </c>
      <c r="AL1633" s="2">
        <v>14</v>
      </c>
      <c r="AM1633" s="2">
        <v>17</v>
      </c>
      <c r="AN1633" s="2">
        <v>9</v>
      </c>
      <c r="AO1633" s="2">
        <v>6</v>
      </c>
      <c r="AP1633" s="2">
        <v>0</v>
      </c>
      <c r="AQ1633" s="2">
        <f t="shared" si="402"/>
        <v>31</v>
      </c>
      <c r="AR1633" s="2">
        <f t="shared" si="403"/>
        <v>9</v>
      </c>
      <c r="AS1633" s="2">
        <f t="shared" si="404"/>
        <v>6</v>
      </c>
      <c r="AV1633" s="6">
        <f t="shared" si="414"/>
        <v>33</v>
      </c>
      <c r="AW1633" s="2">
        <v>9</v>
      </c>
      <c r="AX1633" s="2">
        <v>11</v>
      </c>
      <c r="AY1633" s="2">
        <v>9</v>
      </c>
      <c r="AZ1633" s="2">
        <v>3</v>
      </c>
      <c r="BA1633" s="2">
        <v>1</v>
      </c>
      <c r="BB1633" s="2">
        <f t="shared" si="415"/>
        <v>20</v>
      </c>
      <c r="BC1633" s="2">
        <f t="shared" si="416"/>
        <v>9</v>
      </c>
      <c r="BD1633" s="2">
        <f t="shared" si="417"/>
        <v>4</v>
      </c>
      <c r="BF1633" s="5"/>
    </row>
    <row r="1634" spans="7:58" x14ac:dyDescent="0.35">
      <c r="G1634" s="79" t="s">
        <v>3</v>
      </c>
      <c r="H1634" s="82" t="s">
        <v>112</v>
      </c>
      <c r="I1634" s="79" t="s">
        <v>8</v>
      </c>
      <c r="J1634" s="79" t="s">
        <v>140</v>
      </c>
      <c r="K1634" s="79" t="str">
        <f>IF('New GL Gauge'!$H$3&lt;2025,"Emirates Cluster","Sport Operations Emirates")</f>
        <v>Sport Operations Emirates</v>
      </c>
      <c r="L1634" s="79" t="str">
        <f>IF('New GL Gauge'!$H$3&lt;2025,"Emirates Cluster","Sport Operations Emirates")</f>
        <v>Sport Operations Emirates</v>
      </c>
      <c r="M1634" s="2" t="s">
        <v>67</v>
      </c>
      <c r="N1634" s="2">
        <v>13</v>
      </c>
      <c r="O1634" s="6">
        <f t="shared" si="394"/>
        <v>28</v>
      </c>
      <c r="P1634" s="2">
        <v>3</v>
      </c>
      <c r="Q1634" s="2">
        <v>12</v>
      </c>
      <c r="R1634" s="2">
        <v>9</v>
      </c>
      <c r="S1634" s="2">
        <v>2</v>
      </c>
      <c r="T1634" s="2">
        <v>2</v>
      </c>
      <c r="U1634" s="2">
        <f t="shared" si="396"/>
        <v>15</v>
      </c>
      <c r="V1634" s="2">
        <f t="shared" si="397"/>
        <v>9</v>
      </c>
      <c r="W1634" s="2">
        <f t="shared" si="398"/>
        <v>4</v>
      </c>
      <c r="Y1634" s="5"/>
      <c r="Z1634" s="6">
        <f t="shared" si="395"/>
        <v>46</v>
      </c>
      <c r="AA1634" s="2">
        <v>12</v>
      </c>
      <c r="AB1634" s="2">
        <v>14</v>
      </c>
      <c r="AC1634" s="2">
        <v>6</v>
      </c>
      <c r="AD1634" s="2">
        <v>9</v>
      </c>
      <c r="AE1634" s="2">
        <v>5</v>
      </c>
      <c r="AF1634" s="2">
        <f t="shared" si="399"/>
        <v>26</v>
      </c>
      <c r="AG1634" s="2">
        <f t="shared" si="400"/>
        <v>6</v>
      </c>
      <c r="AH1634" s="2">
        <f t="shared" si="401"/>
        <v>14</v>
      </c>
      <c r="AJ1634" s="5"/>
      <c r="AK1634" s="2">
        <f t="shared" si="413"/>
        <v>46</v>
      </c>
      <c r="AL1634" s="2">
        <v>14</v>
      </c>
      <c r="AM1634" s="2">
        <v>12</v>
      </c>
      <c r="AN1634" s="2">
        <v>12</v>
      </c>
      <c r="AO1634" s="2">
        <v>5</v>
      </c>
      <c r="AP1634" s="2">
        <v>3</v>
      </c>
      <c r="AQ1634" s="2">
        <f t="shared" si="402"/>
        <v>26</v>
      </c>
      <c r="AR1634" s="2">
        <f t="shared" si="403"/>
        <v>12</v>
      </c>
      <c r="AS1634" s="2">
        <f t="shared" si="404"/>
        <v>8</v>
      </c>
      <c r="AV1634" s="6">
        <f t="shared" si="414"/>
        <v>33</v>
      </c>
      <c r="AW1634" s="2">
        <v>8</v>
      </c>
      <c r="AX1634" s="2">
        <v>11</v>
      </c>
      <c r="AY1634" s="2">
        <v>7</v>
      </c>
      <c r="AZ1634" s="2">
        <v>5</v>
      </c>
      <c r="BA1634" s="2">
        <v>2</v>
      </c>
      <c r="BB1634" s="2">
        <f t="shared" si="415"/>
        <v>19</v>
      </c>
      <c r="BC1634" s="2">
        <f t="shared" si="416"/>
        <v>7</v>
      </c>
      <c r="BD1634" s="2">
        <f t="shared" si="417"/>
        <v>7</v>
      </c>
      <c r="BF1634" s="5"/>
    </row>
    <row r="1635" spans="7:58" x14ac:dyDescent="0.35">
      <c r="G1635" s="79" t="s">
        <v>3</v>
      </c>
      <c r="H1635" s="82" t="s">
        <v>112</v>
      </c>
      <c r="I1635" s="79" t="s">
        <v>8</v>
      </c>
      <c r="J1635" s="79" t="s">
        <v>140</v>
      </c>
      <c r="K1635" s="79" t="str">
        <f>IF('New GL Gauge'!$H$3&lt;2025,"Emirates Cluster","Sport Operations Emirates")</f>
        <v>Sport Operations Emirates</v>
      </c>
      <c r="L1635" s="79" t="str">
        <f>IF('New GL Gauge'!$H$3&lt;2025,"Emirates Cluster","Sport Operations Emirates")</f>
        <v>Sport Operations Emirates</v>
      </c>
      <c r="M1635" s="2" t="s">
        <v>67</v>
      </c>
      <c r="N1635" s="2">
        <v>14</v>
      </c>
      <c r="O1635" s="6">
        <f t="shared" si="394"/>
        <v>28</v>
      </c>
      <c r="P1635" s="2">
        <v>1</v>
      </c>
      <c r="Q1635" s="2">
        <v>10</v>
      </c>
      <c r="R1635" s="2">
        <v>8</v>
      </c>
      <c r="S1635" s="2">
        <v>6</v>
      </c>
      <c r="T1635" s="2">
        <v>3</v>
      </c>
      <c r="U1635" s="2">
        <f t="shared" si="396"/>
        <v>11</v>
      </c>
      <c r="V1635" s="2">
        <f t="shared" si="397"/>
        <v>8</v>
      </c>
      <c r="W1635" s="2">
        <f t="shared" si="398"/>
        <v>9</v>
      </c>
      <c r="Y1635" s="5"/>
      <c r="Z1635" s="6">
        <f t="shared" si="395"/>
        <v>46</v>
      </c>
      <c r="AA1635" s="2">
        <v>7</v>
      </c>
      <c r="AB1635" s="2">
        <v>8</v>
      </c>
      <c r="AC1635" s="2">
        <v>9</v>
      </c>
      <c r="AD1635" s="2">
        <v>13</v>
      </c>
      <c r="AE1635" s="2">
        <v>9</v>
      </c>
      <c r="AF1635" s="2">
        <f t="shared" si="399"/>
        <v>15</v>
      </c>
      <c r="AG1635" s="2">
        <f t="shared" si="400"/>
        <v>9</v>
      </c>
      <c r="AH1635" s="2">
        <f t="shared" si="401"/>
        <v>22</v>
      </c>
      <c r="AJ1635" s="5"/>
      <c r="AK1635" s="2">
        <f t="shared" si="413"/>
        <v>46</v>
      </c>
      <c r="AL1635" s="2">
        <v>10</v>
      </c>
      <c r="AM1635" s="2">
        <v>11</v>
      </c>
      <c r="AN1635" s="2">
        <v>11</v>
      </c>
      <c r="AO1635" s="2">
        <v>7</v>
      </c>
      <c r="AP1635" s="2">
        <v>7</v>
      </c>
      <c r="AQ1635" s="2">
        <f t="shared" si="402"/>
        <v>21</v>
      </c>
      <c r="AR1635" s="2">
        <f t="shared" si="403"/>
        <v>11</v>
      </c>
      <c r="AS1635" s="2">
        <f t="shared" si="404"/>
        <v>14</v>
      </c>
      <c r="AV1635" s="6">
        <f t="shared" si="414"/>
        <v>33</v>
      </c>
      <c r="AW1635" s="2">
        <v>7</v>
      </c>
      <c r="AX1635" s="2">
        <v>10</v>
      </c>
      <c r="AY1635" s="2">
        <v>6</v>
      </c>
      <c r="AZ1635" s="2">
        <v>6</v>
      </c>
      <c r="BA1635" s="2">
        <v>4</v>
      </c>
      <c r="BB1635" s="2">
        <f t="shared" si="415"/>
        <v>17</v>
      </c>
      <c r="BC1635" s="2">
        <f t="shared" si="416"/>
        <v>6</v>
      </c>
      <c r="BD1635" s="2">
        <f t="shared" si="417"/>
        <v>10</v>
      </c>
      <c r="BF1635" s="5"/>
    </row>
    <row r="1636" spans="7:58" x14ac:dyDescent="0.35">
      <c r="G1636" s="79" t="s">
        <v>3</v>
      </c>
      <c r="H1636" s="82" t="s">
        <v>112</v>
      </c>
      <c r="I1636" s="79" t="s">
        <v>8</v>
      </c>
      <c r="J1636" s="79" t="s">
        <v>140</v>
      </c>
      <c r="K1636" s="79" t="str">
        <f>IF('New GL Gauge'!$H$3&lt;2025,"Emirates Cluster","Sport Operations Emirates")</f>
        <v>Sport Operations Emirates</v>
      </c>
      <c r="L1636" s="79" t="str">
        <f>IF('New GL Gauge'!$H$3&lt;2025,"Emirates Cluster","Sport Operations Emirates")</f>
        <v>Sport Operations Emirates</v>
      </c>
      <c r="M1636" s="2" t="s">
        <v>67</v>
      </c>
      <c r="N1636" s="2">
        <v>15</v>
      </c>
      <c r="O1636" s="6">
        <f t="shared" si="394"/>
        <v>28</v>
      </c>
      <c r="P1636" s="2">
        <v>2</v>
      </c>
      <c r="Q1636" s="2">
        <v>9</v>
      </c>
      <c r="R1636" s="2">
        <v>5</v>
      </c>
      <c r="S1636" s="2">
        <v>8</v>
      </c>
      <c r="T1636" s="2">
        <v>4</v>
      </c>
      <c r="U1636" s="2">
        <f t="shared" si="396"/>
        <v>11</v>
      </c>
      <c r="V1636" s="2">
        <f t="shared" si="397"/>
        <v>5</v>
      </c>
      <c r="W1636" s="2">
        <f t="shared" si="398"/>
        <v>12</v>
      </c>
      <c r="Y1636" s="5"/>
      <c r="Z1636" s="6">
        <f t="shared" si="395"/>
        <v>46</v>
      </c>
      <c r="AA1636" s="2">
        <v>6</v>
      </c>
      <c r="AB1636" s="2">
        <v>13</v>
      </c>
      <c r="AC1636" s="2">
        <v>12</v>
      </c>
      <c r="AD1636" s="2">
        <v>5</v>
      </c>
      <c r="AE1636" s="2">
        <v>10</v>
      </c>
      <c r="AF1636" s="2">
        <f t="shared" si="399"/>
        <v>19</v>
      </c>
      <c r="AG1636" s="2">
        <f t="shared" si="400"/>
        <v>12</v>
      </c>
      <c r="AH1636" s="2">
        <f t="shared" si="401"/>
        <v>15</v>
      </c>
      <c r="AJ1636" s="5"/>
      <c r="AK1636" s="2">
        <f t="shared" si="413"/>
        <v>46</v>
      </c>
      <c r="AL1636" s="2">
        <v>11</v>
      </c>
      <c r="AM1636" s="2">
        <v>10</v>
      </c>
      <c r="AN1636" s="2">
        <v>14</v>
      </c>
      <c r="AO1636" s="2">
        <v>3</v>
      </c>
      <c r="AP1636" s="2">
        <v>8</v>
      </c>
      <c r="AQ1636" s="2">
        <f t="shared" si="402"/>
        <v>21</v>
      </c>
      <c r="AR1636" s="2">
        <f t="shared" si="403"/>
        <v>14</v>
      </c>
      <c r="AS1636" s="2">
        <f t="shared" si="404"/>
        <v>11</v>
      </c>
      <c r="AV1636" s="6">
        <f t="shared" si="414"/>
        <v>33</v>
      </c>
      <c r="AW1636" s="2">
        <v>9</v>
      </c>
      <c r="AX1636" s="2">
        <v>7</v>
      </c>
      <c r="AY1636" s="2">
        <v>9</v>
      </c>
      <c r="AZ1636" s="2">
        <v>5</v>
      </c>
      <c r="BA1636" s="2">
        <v>3</v>
      </c>
      <c r="BB1636" s="2">
        <f t="shared" si="415"/>
        <v>16</v>
      </c>
      <c r="BC1636" s="2">
        <f t="shared" si="416"/>
        <v>9</v>
      </c>
      <c r="BD1636" s="2">
        <f t="shared" si="417"/>
        <v>8</v>
      </c>
      <c r="BF1636" s="5"/>
    </row>
    <row r="1637" spans="7:58" x14ac:dyDescent="0.35">
      <c r="G1637" s="79" t="s">
        <v>3</v>
      </c>
      <c r="H1637" s="82" t="s">
        <v>112</v>
      </c>
      <c r="I1637" s="79" t="s">
        <v>8</v>
      </c>
      <c r="J1637" s="79" t="s">
        <v>140</v>
      </c>
      <c r="K1637" s="79" t="str">
        <f>IF('New GL Gauge'!$H$3&lt;2025,"Emirates Cluster","Sport Operations Emirates")</f>
        <v>Sport Operations Emirates</v>
      </c>
      <c r="L1637" s="79" t="str">
        <f>IF('New GL Gauge'!$H$3&lt;2025,"Emirates Cluster","Sport Operations Emirates")</f>
        <v>Sport Operations Emirates</v>
      </c>
      <c r="M1637" s="2" t="s">
        <v>67</v>
      </c>
      <c r="N1637" s="2">
        <v>16</v>
      </c>
      <c r="O1637" s="6">
        <f t="shared" si="394"/>
        <v>28</v>
      </c>
      <c r="P1637" s="2">
        <v>3</v>
      </c>
      <c r="Q1637" s="2">
        <v>13</v>
      </c>
      <c r="R1637" s="2">
        <v>6</v>
      </c>
      <c r="S1637" s="2">
        <v>5</v>
      </c>
      <c r="T1637" s="2">
        <v>1</v>
      </c>
      <c r="U1637" s="2">
        <f t="shared" si="396"/>
        <v>16</v>
      </c>
      <c r="V1637" s="2">
        <f t="shared" si="397"/>
        <v>6</v>
      </c>
      <c r="W1637" s="2">
        <f t="shared" si="398"/>
        <v>6</v>
      </c>
      <c r="Y1637" s="5"/>
      <c r="Z1637" s="6">
        <f t="shared" si="395"/>
        <v>46</v>
      </c>
      <c r="AA1637" s="2">
        <v>12</v>
      </c>
      <c r="AB1637" s="2">
        <v>18</v>
      </c>
      <c r="AC1637" s="2">
        <v>9</v>
      </c>
      <c r="AD1637" s="2">
        <v>2</v>
      </c>
      <c r="AE1637" s="2">
        <v>5</v>
      </c>
      <c r="AF1637" s="2">
        <f t="shared" si="399"/>
        <v>30</v>
      </c>
      <c r="AG1637" s="2">
        <f t="shared" si="400"/>
        <v>9</v>
      </c>
      <c r="AH1637" s="2">
        <f t="shared" si="401"/>
        <v>7</v>
      </c>
      <c r="AJ1637" s="5"/>
      <c r="AK1637" s="2">
        <f t="shared" si="413"/>
        <v>46</v>
      </c>
      <c r="AL1637" s="2">
        <v>19</v>
      </c>
      <c r="AM1637" s="2">
        <v>16</v>
      </c>
      <c r="AN1637" s="2">
        <v>7</v>
      </c>
      <c r="AO1637" s="2">
        <v>2</v>
      </c>
      <c r="AP1637" s="2">
        <v>2</v>
      </c>
      <c r="AQ1637" s="2">
        <f t="shared" si="402"/>
        <v>35</v>
      </c>
      <c r="AR1637" s="2">
        <f t="shared" si="403"/>
        <v>7</v>
      </c>
      <c r="AS1637" s="2">
        <f t="shared" si="404"/>
        <v>4</v>
      </c>
      <c r="AV1637" s="6">
        <f t="shared" si="414"/>
        <v>33</v>
      </c>
      <c r="AW1637" s="2">
        <v>12</v>
      </c>
      <c r="AX1637" s="2">
        <v>13</v>
      </c>
      <c r="AY1637" s="2">
        <v>6</v>
      </c>
      <c r="AZ1637" s="2">
        <v>2</v>
      </c>
      <c r="BA1637" s="2">
        <v>0</v>
      </c>
      <c r="BB1637" s="2">
        <f t="shared" si="415"/>
        <v>25</v>
      </c>
      <c r="BC1637" s="2">
        <f t="shared" si="416"/>
        <v>6</v>
      </c>
      <c r="BD1637" s="2">
        <f t="shared" si="417"/>
        <v>2</v>
      </c>
      <c r="BF1637" s="5"/>
    </row>
    <row r="1638" spans="7:58" x14ac:dyDescent="0.35">
      <c r="G1638" s="79" t="s">
        <v>3</v>
      </c>
      <c r="H1638" s="82" t="s">
        <v>112</v>
      </c>
      <c r="I1638" s="79" t="s">
        <v>8</v>
      </c>
      <c r="J1638" s="79" t="s">
        <v>140</v>
      </c>
      <c r="K1638" s="79" t="str">
        <f>IF('New GL Gauge'!$H$3&lt;2025,"Emirates Cluster","Sport Operations Emirates")</f>
        <v>Sport Operations Emirates</v>
      </c>
      <c r="L1638" s="79" t="str">
        <f>IF('New GL Gauge'!$H$3&lt;2025,"Emirates Cluster","Sport Operations Emirates")</f>
        <v>Sport Operations Emirates</v>
      </c>
      <c r="M1638" s="2" t="s">
        <v>67</v>
      </c>
      <c r="N1638" s="2">
        <v>17</v>
      </c>
      <c r="O1638" s="6">
        <f t="shared" ref="O1638:O1681" si="418">SUM(U1638:W1638)</f>
        <v>28</v>
      </c>
      <c r="P1638" s="2">
        <v>5</v>
      </c>
      <c r="Q1638" s="2">
        <v>11</v>
      </c>
      <c r="R1638" s="2">
        <v>8</v>
      </c>
      <c r="S1638" s="2">
        <v>2</v>
      </c>
      <c r="T1638" s="2">
        <v>2</v>
      </c>
      <c r="U1638" s="2">
        <f t="shared" si="396"/>
        <v>16</v>
      </c>
      <c r="V1638" s="2">
        <f t="shared" si="397"/>
        <v>8</v>
      </c>
      <c r="W1638" s="2">
        <f t="shared" si="398"/>
        <v>4</v>
      </c>
      <c r="Y1638" s="5"/>
      <c r="Z1638" s="6">
        <f t="shared" ref="Z1638:Z1681" si="419">SUM(AF1638:AH1638)</f>
        <v>46</v>
      </c>
      <c r="AA1638" s="2">
        <v>11</v>
      </c>
      <c r="AB1638" s="2">
        <v>14</v>
      </c>
      <c r="AC1638" s="2">
        <v>13</v>
      </c>
      <c r="AD1638" s="2">
        <v>3</v>
      </c>
      <c r="AE1638" s="2">
        <v>5</v>
      </c>
      <c r="AF1638" s="2">
        <f t="shared" si="399"/>
        <v>25</v>
      </c>
      <c r="AG1638" s="2">
        <f t="shared" si="400"/>
        <v>13</v>
      </c>
      <c r="AH1638" s="2">
        <f t="shared" si="401"/>
        <v>8</v>
      </c>
      <c r="AJ1638" s="5"/>
      <c r="AK1638" s="2">
        <f t="shared" si="413"/>
        <v>46</v>
      </c>
      <c r="AL1638" s="2">
        <v>12</v>
      </c>
      <c r="AM1638" s="2">
        <v>16</v>
      </c>
      <c r="AN1638" s="2">
        <v>13</v>
      </c>
      <c r="AO1638" s="2">
        <v>1</v>
      </c>
      <c r="AP1638" s="2">
        <v>4</v>
      </c>
      <c r="AQ1638" s="2">
        <f t="shared" si="402"/>
        <v>28</v>
      </c>
      <c r="AR1638" s="2">
        <f t="shared" si="403"/>
        <v>13</v>
      </c>
      <c r="AS1638" s="2">
        <f t="shared" si="404"/>
        <v>5</v>
      </c>
      <c r="AV1638" s="6">
        <f t="shared" si="414"/>
        <v>33</v>
      </c>
      <c r="AW1638" s="2">
        <v>10</v>
      </c>
      <c r="AX1638" s="2">
        <v>9</v>
      </c>
      <c r="AY1638" s="2">
        <v>8</v>
      </c>
      <c r="AZ1638" s="2">
        <v>3</v>
      </c>
      <c r="BA1638" s="2">
        <v>3</v>
      </c>
      <c r="BB1638" s="2">
        <f t="shared" si="415"/>
        <v>19</v>
      </c>
      <c r="BC1638" s="2">
        <f t="shared" si="416"/>
        <v>8</v>
      </c>
      <c r="BD1638" s="2">
        <f t="shared" si="417"/>
        <v>6</v>
      </c>
      <c r="BF1638" s="5"/>
    </row>
    <row r="1639" spans="7:58" x14ac:dyDescent="0.35">
      <c r="G1639" s="79" t="s">
        <v>3</v>
      </c>
      <c r="H1639" s="82" t="s">
        <v>112</v>
      </c>
      <c r="I1639" s="79" t="s">
        <v>8</v>
      </c>
      <c r="J1639" s="79" t="s">
        <v>140</v>
      </c>
      <c r="K1639" s="79" t="str">
        <f>IF('New GL Gauge'!$H$3&lt;2025,"Emirates Cluster","Sport Operations Emirates")</f>
        <v>Sport Operations Emirates</v>
      </c>
      <c r="L1639" s="79" t="str">
        <f>IF('New GL Gauge'!$H$3&lt;2025,"Emirates Cluster","Sport Operations Emirates")</f>
        <v>Sport Operations Emirates</v>
      </c>
      <c r="M1639" s="2" t="s">
        <v>67</v>
      </c>
      <c r="N1639" s="2">
        <v>18</v>
      </c>
      <c r="O1639" s="6">
        <f t="shared" si="418"/>
        <v>28</v>
      </c>
      <c r="P1639" s="2">
        <v>8</v>
      </c>
      <c r="Q1639" s="2">
        <v>3</v>
      </c>
      <c r="R1639" s="2">
        <v>10</v>
      </c>
      <c r="S1639" s="2">
        <v>2</v>
      </c>
      <c r="T1639" s="2">
        <v>5</v>
      </c>
      <c r="U1639" s="2">
        <f t="shared" ref="U1639:U1681" si="420">P1639+Q1639</f>
        <v>11</v>
      </c>
      <c r="V1639" s="2">
        <f t="shared" ref="V1639:V1681" si="421">R1639</f>
        <v>10</v>
      </c>
      <c r="W1639" s="2">
        <f t="shared" ref="W1639:W1681" si="422">S1639+T1639</f>
        <v>7</v>
      </c>
      <c r="Y1639" s="5"/>
      <c r="Z1639" s="6">
        <f t="shared" si="419"/>
        <v>46</v>
      </c>
      <c r="AA1639" s="2">
        <v>23</v>
      </c>
      <c r="AB1639" s="2">
        <v>7</v>
      </c>
      <c r="AC1639" s="2">
        <v>6</v>
      </c>
      <c r="AD1639" s="2">
        <v>1</v>
      </c>
      <c r="AE1639" s="2">
        <v>9</v>
      </c>
      <c r="AF1639" s="2">
        <f t="shared" ref="AF1639:AF1681" si="423">AA1639+AB1639</f>
        <v>30</v>
      </c>
      <c r="AG1639" s="2">
        <f t="shared" ref="AG1639:AG1681" si="424">AC1639</f>
        <v>6</v>
      </c>
      <c r="AH1639" s="2">
        <f t="shared" ref="AH1639:AH1681" si="425">AD1639+AE1639</f>
        <v>10</v>
      </c>
      <c r="AJ1639" s="5"/>
      <c r="AK1639" s="2">
        <f t="shared" si="413"/>
        <v>46</v>
      </c>
      <c r="AL1639" s="2">
        <v>17</v>
      </c>
      <c r="AM1639" s="2">
        <v>8</v>
      </c>
      <c r="AN1639" s="2">
        <v>11</v>
      </c>
      <c r="AO1639" s="2">
        <v>8</v>
      </c>
      <c r="AP1639" s="2">
        <v>2</v>
      </c>
      <c r="AQ1639" s="2">
        <f t="shared" si="402"/>
        <v>25</v>
      </c>
      <c r="AR1639" s="2">
        <f t="shared" si="403"/>
        <v>11</v>
      </c>
      <c r="AS1639" s="2">
        <f t="shared" si="404"/>
        <v>10</v>
      </c>
      <c r="AV1639" s="6">
        <f t="shared" si="414"/>
        <v>33</v>
      </c>
      <c r="AW1639" s="2">
        <v>13</v>
      </c>
      <c r="AX1639" s="2">
        <v>10</v>
      </c>
      <c r="AY1639" s="2">
        <v>6</v>
      </c>
      <c r="AZ1639" s="2">
        <v>1</v>
      </c>
      <c r="BA1639" s="2">
        <v>3</v>
      </c>
      <c r="BB1639" s="2">
        <f t="shared" si="415"/>
        <v>23</v>
      </c>
      <c r="BC1639" s="2">
        <f t="shared" si="416"/>
        <v>6</v>
      </c>
      <c r="BD1639" s="2">
        <f t="shared" si="417"/>
        <v>4</v>
      </c>
      <c r="BF1639" s="5"/>
    </row>
    <row r="1640" spans="7:58" x14ac:dyDescent="0.35">
      <c r="G1640" s="79" t="s">
        <v>3</v>
      </c>
      <c r="H1640" s="82" t="s">
        <v>112</v>
      </c>
      <c r="I1640" s="79" t="s">
        <v>8</v>
      </c>
      <c r="J1640" s="79" t="s">
        <v>140</v>
      </c>
      <c r="K1640" s="79" t="str">
        <f>IF('New GL Gauge'!$H$3&lt;2025,"Emirates Cluster","Sport Operations Emirates")</f>
        <v>Sport Operations Emirates</v>
      </c>
      <c r="L1640" s="79" t="str">
        <f>IF('New GL Gauge'!$H$3&lt;2025,"Emirates Cluster","Sport Operations Emirates")</f>
        <v>Sport Operations Emirates</v>
      </c>
      <c r="M1640" s="2" t="s">
        <v>76</v>
      </c>
      <c r="N1640" s="2">
        <v>19</v>
      </c>
      <c r="O1640" s="6">
        <f t="shared" si="418"/>
        <v>28</v>
      </c>
      <c r="P1640" s="2">
        <v>4</v>
      </c>
      <c r="Q1640" s="2">
        <v>9</v>
      </c>
      <c r="R1640" s="2">
        <v>6</v>
      </c>
      <c r="S1640" s="2">
        <v>5</v>
      </c>
      <c r="T1640" s="2">
        <v>4</v>
      </c>
      <c r="U1640" s="2">
        <f t="shared" si="420"/>
        <v>13</v>
      </c>
      <c r="V1640" s="2">
        <f t="shared" si="421"/>
        <v>6</v>
      </c>
      <c r="W1640" s="2">
        <f t="shared" si="422"/>
        <v>9</v>
      </c>
      <c r="Y1640" s="5"/>
      <c r="Z1640" s="6">
        <f t="shared" si="419"/>
        <v>46</v>
      </c>
      <c r="AA1640" s="2">
        <v>10</v>
      </c>
      <c r="AB1640" s="2">
        <v>14</v>
      </c>
      <c r="AC1640" s="2">
        <v>11</v>
      </c>
      <c r="AD1640" s="2">
        <v>5</v>
      </c>
      <c r="AE1640" s="2">
        <v>6</v>
      </c>
      <c r="AF1640" s="2">
        <f t="shared" si="423"/>
        <v>24</v>
      </c>
      <c r="AG1640" s="2">
        <f t="shared" si="424"/>
        <v>11</v>
      </c>
      <c r="AH1640" s="2">
        <f t="shared" si="425"/>
        <v>11</v>
      </c>
      <c r="AJ1640" s="5"/>
      <c r="AK1640" s="2">
        <f t="shared" si="413"/>
        <v>46</v>
      </c>
      <c r="AL1640" s="2">
        <v>15</v>
      </c>
      <c r="AM1640" s="2">
        <v>8</v>
      </c>
      <c r="AN1640" s="2">
        <v>11</v>
      </c>
      <c r="AO1640" s="2">
        <v>7</v>
      </c>
      <c r="AP1640" s="2">
        <v>5</v>
      </c>
      <c r="AQ1640" s="2">
        <f t="shared" si="402"/>
        <v>23</v>
      </c>
      <c r="AR1640" s="2">
        <f t="shared" si="403"/>
        <v>11</v>
      </c>
      <c r="AS1640" s="2">
        <f t="shared" si="404"/>
        <v>12</v>
      </c>
      <c r="AV1640" s="6">
        <f t="shared" si="414"/>
        <v>33</v>
      </c>
      <c r="AW1640" s="2">
        <v>6</v>
      </c>
      <c r="AX1640" s="2">
        <v>11</v>
      </c>
      <c r="AY1640" s="2">
        <v>9</v>
      </c>
      <c r="AZ1640" s="2">
        <v>5</v>
      </c>
      <c r="BA1640" s="2">
        <v>2</v>
      </c>
      <c r="BB1640" s="2">
        <f t="shared" si="415"/>
        <v>17</v>
      </c>
      <c r="BC1640" s="2">
        <f t="shared" si="416"/>
        <v>9</v>
      </c>
      <c r="BD1640" s="2">
        <f t="shared" si="417"/>
        <v>7</v>
      </c>
      <c r="BF1640" s="5"/>
    </row>
    <row r="1641" spans="7:58" x14ac:dyDescent="0.35">
      <c r="G1641" s="79" t="s">
        <v>3</v>
      </c>
      <c r="H1641" s="82" t="s">
        <v>112</v>
      </c>
      <c r="I1641" s="79" t="s">
        <v>8</v>
      </c>
      <c r="J1641" s="79" t="s">
        <v>140</v>
      </c>
      <c r="K1641" s="79" t="str">
        <f>IF('New GL Gauge'!$H$3&lt;2025,"Emirates Cluster","Sport Operations Emirates")</f>
        <v>Sport Operations Emirates</v>
      </c>
      <c r="L1641" s="79" t="str">
        <f>IF('New GL Gauge'!$H$3&lt;2025,"Emirates Cluster","Sport Operations Emirates")</f>
        <v>Sport Operations Emirates</v>
      </c>
      <c r="M1641" s="2" t="s">
        <v>76</v>
      </c>
      <c r="N1641" s="2">
        <v>20</v>
      </c>
      <c r="O1641" s="6">
        <f t="shared" si="418"/>
        <v>28</v>
      </c>
      <c r="P1641" s="2">
        <v>2</v>
      </c>
      <c r="Q1641" s="2">
        <v>8</v>
      </c>
      <c r="R1641" s="2">
        <v>6</v>
      </c>
      <c r="S1641" s="2">
        <v>5</v>
      </c>
      <c r="T1641" s="2">
        <v>7</v>
      </c>
      <c r="U1641" s="2">
        <f t="shared" si="420"/>
        <v>10</v>
      </c>
      <c r="V1641" s="2">
        <f t="shared" si="421"/>
        <v>6</v>
      </c>
      <c r="W1641" s="2">
        <f t="shared" si="422"/>
        <v>12</v>
      </c>
      <c r="Y1641" s="5"/>
      <c r="Z1641" s="6">
        <f t="shared" si="419"/>
        <v>46</v>
      </c>
      <c r="AA1641" s="2">
        <v>7</v>
      </c>
      <c r="AB1641" s="2">
        <v>12</v>
      </c>
      <c r="AC1641" s="2">
        <v>13</v>
      </c>
      <c r="AD1641" s="2">
        <v>8</v>
      </c>
      <c r="AE1641" s="2">
        <v>6</v>
      </c>
      <c r="AF1641" s="2">
        <f t="shared" si="423"/>
        <v>19</v>
      </c>
      <c r="AG1641" s="2">
        <f t="shared" si="424"/>
        <v>13</v>
      </c>
      <c r="AH1641" s="2">
        <f t="shared" si="425"/>
        <v>14</v>
      </c>
      <c r="AJ1641" s="5"/>
      <c r="AK1641" s="2">
        <f t="shared" si="413"/>
        <v>46</v>
      </c>
      <c r="AL1641" s="2">
        <v>13</v>
      </c>
      <c r="AM1641" s="2">
        <v>10</v>
      </c>
      <c r="AN1641" s="2">
        <v>5</v>
      </c>
      <c r="AO1641" s="2">
        <v>5</v>
      </c>
      <c r="AP1641" s="2">
        <v>13</v>
      </c>
      <c r="AQ1641" s="2">
        <f t="shared" si="402"/>
        <v>23</v>
      </c>
      <c r="AR1641" s="2">
        <f t="shared" si="403"/>
        <v>5</v>
      </c>
      <c r="AS1641" s="2">
        <f t="shared" si="404"/>
        <v>18</v>
      </c>
      <c r="AV1641" s="6">
        <f t="shared" si="414"/>
        <v>33</v>
      </c>
      <c r="AW1641" s="2">
        <v>8</v>
      </c>
      <c r="AX1641" s="2">
        <v>8</v>
      </c>
      <c r="AY1641" s="2">
        <v>7</v>
      </c>
      <c r="AZ1641" s="2">
        <v>5</v>
      </c>
      <c r="BA1641" s="2">
        <v>5</v>
      </c>
      <c r="BB1641" s="2">
        <f t="shared" si="415"/>
        <v>16</v>
      </c>
      <c r="BC1641" s="2">
        <f t="shared" si="416"/>
        <v>7</v>
      </c>
      <c r="BD1641" s="2">
        <f t="shared" si="417"/>
        <v>10</v>
      </c>
      <c r="BF1641" s="5"/>
    </row>
    <row r="1642" spans="7:58" x14ac:dyDescent="0.35">
      <c r="G1642" s="79" t="s">
        <v>3</v>
      </c>
      <c r="H1642" s="82" t="s">
        <v>112</v>
      </c>
      <c r="I1642" s="79" t="s">
        <v>8</v>
      </c>
      <c r="J1642" s="79" t="s">
        <v>140</v>
      </c>
      <c r="K1642" s="79" t="str">
        <f>IF('New GL Gauge'!$H$3&lt;2025,"Emirates Cluster","Sport Operations Emirates")</f>
        <v>Sport Operations Emirates</v>
      </c>
      <c r="L1642" s="79" t="str">
        <f>IF('New GL Gauge'!$H$3&lt;2025,"Emirates Cluster","Sport Operations Emirates")</f>
        <v>Sport Operations Emirates</v>
      </c>
      <c r="M1642" s="2" t="s">
        <v>76</v>
      </c>
      <c r="N1642" s="2">
        <v>21</v>
      </c>
      <c r="O1642" s="6">
        <f t="shared" si="418"/>
        <v>28</v>
      </c>
      <c r="P1642" s="2">
        <v>2</v>
      </c>
      <c r="Q1642" s="2">
        <v>7</v>
      </c>
      <c r="R1642" s="2">
        <v>8</v>
      </c>
      <c r="S1642" s="2">
        <v>2</v>
      </c>
      <c r="T1642" s="2">
        <v>9</v>
      </c>
      <c r="U1642" s="2">
        <f t="shared" si="420"/>
        <v>9</v>
      </c>
      <c r="V1642" s="2">
        <f t="shared" si="421"/>
        <v>8</v>
      </c>
      <c r="W1642" s="2">
        <f t="shared" si="422"/>
        <v>11</v>
      </c>
      <c r="Y1642" s="5"/>
      <c r="Z1642" s="6">
        <f t="shared" si="419"/>
        <v>46</v>
      </c>
      <c r="AA1642" s="2">
        <v>9</v>
      </c>
      <c r="AB1642" s="2">
        <v>9</v>
      </c>
      <c r="AC1642" s="2">
        <v>14</v>
      </c>
      <c r="AD1642" s="2">
        <v>8</v>
      </c>
      <c r="AE1642" s="2">
        <v>6</v>
      </c>
      <c r="AF1642" s="2">
        <f t="shared" si="423"/>
        <v>18</v>
      </c>
      <c r="AG1642" s="2">
        <f t="shared" si="424"/>
        <v>14</v>
      </c>
      <c r="AH1642" s="2">
        <f t="shared" si="425"/>
        <v>14</v>
      </c>
      <c r="AJ1642" s="5"/>
      <c r="AK1642" s="2">
        <f t="shared" si="413"/>
        <v>46</v>
      </c>
      <c r="AL1642" s="2">
        <v>13</v>
      </c>
      <c r="AM1642" s="2">
        <v>7</v>
      </c>
      <c r="AN1642" s="2">
        <v>10</v>
      </c>
      <c r="AO1642" s="2">
        <v>6</v>
      </c>
      <c r="AP1642" s="2">
        <v>10</v>
      </c>
      <c r="AQ1642" s="2">
        <f t="shared" si="402"/>
        <v>20</v>
      </c>
      <c r="AR1642" s="2">
        <f t="shared" si="403"/>
        <v>10</v>
      </c>
      <c r="AS1642" s="2">
        <f t="shared" si="404"/>
        <v>16</v>
      </c>
      <c r="AV1642" s="6">
        <f t="shared" si="414"/>
        <v>33</v>
      </c>
      <c r="AW1642" s="2">
        <v>10</v>
      </c>
      <c r="AX1642" s="2">
        <v>8</v>
      </c>
      <c r="AY1642" s="2">
        <v>9</v>
      </c>
      <c r="AZ1642" s="2">
        <v>2</v>
      </c>
      <c r="BA1642" s="2">
        <v>4</v>
      </c>
      <c r="BB1642" s="2">
        <f t="shared" si="415"/>
        <v>18</v>
      </c>
      <c r="BC1642" s="2">
        <f t="shared" si="416"/>
        <v>9</v>
      </c>
      <c r="BD1642" s="2">
        <f t="shared" si="417"/>
        <v>6</v>
      </c>
      <c r="BF1642" s="5"/>
    </row>
    <row r="1643" spans="7:58" x14ac:dyDescent="0.35">
      <c r="G1643" s="79" t="s">
        <v>3</v>
      </c>
      <c r="H1643" s="82" t="s">
        <v>112</v>
      </c>
      <c r="I1643" s="79" t="s">
        <v>8</v>
      </c>
      <c r="J1643" s="79" t="s">
        <v>140</v>
      </c>
      <c r="K1643" s="79" t="str">
        <f>IF('New GL Gauge'!$H$3&lt;2025,"Emirates Cluster","Sport Operations Emirates")</f>
        <v>Sport Operations Emirates</v>
      </c>
      <c r="L1643" s="79" t="str">
        <f>IF('New GL Gauge'!$H$3&lt;2025,"Emirates Cluster","Sport Operations Emirates")</f>
        <v>Sport Operations Emirates</v>
      </c>
      <c r="M1643" s="2" t="s">
        <v>76</v>
      </c>
      <c r="N1643" s="2">
        <v>22</v>
      </c>
      <c r="O1643" s="6">
        <f t="shared" si="418"/>
        <v>28</v>
      </c>
      <c r="P1643" s="2">
        <v>11</v>
      </c>
      <c r="Q1643" s="2">
        <v>8</v>
      </c>
      <c r="R1643" s="2">
        <v>6</v>
      </c>
      <c r="S1643" s="2">
        <v>2</v>
      </c>
      <c r="T1643" s="2">
        <v>1</v>
      </c>
      <c r="U1643" s="2">
        <f t="shared" si="420"/>
        <v>19</v>
      </c>
      <c r="V1643" s="2">
        <f t="shared" si="421"/>
        <v>6</v>
      </c>
      <c r="W1643" s="2">
        <f t="shared" si="422"/>
        <v>3</v>
      </c>
      <c r="Y1643" s="5"/>
      <c r="Z1643" s="6">
        <f t="shared" si="419"/>
        <v>46</v>
      </c>
      <c r="AA1643" s="2">
        <v>28</v>
      </c>
      <c r="AB1643" s="2">
        <v>8</v>
      </c>
      <c r="AC1643" s="2">
        <v>5</v>
      </c>
      <c r="AD1643" s="2">
        <v>2</v>
      </c>
      <c r="AE1643" s="2">
        <v>3</v>
      </c>
      <c r="AF1643" s="2">
        <f t="shared" si="423"/>
        <v>36</v>
      </c>
      <c r="AG1643" s="2">
        <f t="shared" si="424"/>
        <v>5</v>
      </c>
      <c r="AH1643" s="2">
        <f t="shared" si="425"/>
        <v>5</v>
      </c>
      <c r="AJ1643" s="5"/>
      <c r="AK1643" s="2">
        <f t="shared" si="413"/>
        <v>46</v>
      </c>
      <c r="AL1643" s="2">
        <v>18</v>
      </c>
      <c r="AM1643" s="2">
        <v>18</v>
      </c>
      <c r="AN1643" s="2">
        <v>4</v>
      </c>
      <c r="AO1643" s="2">
        <v>2</v>
      </c>
      <c r="AP1643" s="2">
        <v>4</v>
      </c>
      <c r="AQ1643" s="2">
        <f t="shared" ref="AQ1643:AQ1706" si="426">AL1643+AM1643</f>
        <v>36</v>
      </c>
      <c r="AR1643" s="2">
        <f t="shared" ref="AR1643:AR1706" si="427">AN1643</f>
        <v>4</v>
      </c>
      <c r="AS1643" s="2">
        <f t="shared" ref="AS1643:AS1706" si="428">AO1643+AP1643</f>
        <v>6</v>
      </c>
      <c r="AV1643" s="6">
        <f t="shared" si="414"/>
        <v>33</v>
      </c>
      <c r="AW1643" s="2">
        <v>22</v>
      </c>
      <c r="AX1643" s="2">
        <v>8</v>
      </c>
      <c r="AY1643" s="2">
        <v>1</v>
      </c>
      <c r="AZ1643" s="2">
        <v>1</v>
      </c>
      <c r="BA1643" s="2">
        <v>1</v>
      </c>
      <c r="BB1643" s="2">
        <f t="shared" si="415"/>
        <v>30</v>
      </c>
      <c r="BC1643" s="2">
        <f t="shared" si="416"/>
        <v>1</v>
      </c>
      <c r="BD1643" s="2">
        <f t="shared" si="417"/>
        <v>2</v>
      </c>
      <c r="BF1643" s="5"/>
    </row>
    <row r="1644" spans="7:58" x14ac:dyDescent="0.35">
      <c r="G1644" s="79" t="s">
        <v>3</v>
      </c>
      <c r="H1644" s="82" t="s">
        <v>112</v>
      </c>
      <c r="I1644" s="79" t="s">
        <v>8</v>
      </c>
      <c r="J1644" s="79" t="s">
        <v>140</v>
      </c>
      <c r="K1644" s="79" t="str">
        <f>IF('New GL Gauge'!$H$3&lt;2025,"Emirates Cluster","Sport Operations Emirates")</f>
        <v>Sport Operations Emirates</v>
      </c>
      <c r="L1644" s="79" t="str">
        <f>IF('New GL Gauge'!$H$3&lt;2025,"Emirates Cluster","Sport Operations Emirates")</f>
        <v>Sport Operations Emirates</v>
      </c>
      <c r="M1644" s="2" t="s">
        <v>76</v>
      </c>
      <c r="N1644" s="2">
        <v>23</v>
      </c>
      <c r="O1644" s="6">
        <f t="shared" si="418"/>
        <v>28</v>
      </c>
      <c r="P1644" s="2">
        <v>8</v>
      </c>
      <c r="Q1644" s="2">
        <v>7</v>
      </c>
      <c r="R1644" s="2">
        <v>7</v>
      </c>
      <c r="S1644" s="2">
        <v>2</v>
      </c>
      <c r="T1644" s="2">
        <v>4</v>
      </c>
      <c r="U1644" s="2">
        <f t="shared" si="420"/>
        <v>15</v>
      </c>
      <c r="V1644" s="2">
        <f t="shared" si="421"/>
        <v>7</v>
      </c>
      <c r="W1644" s="2">
        <f t="shared" si="422"/>
        <v>6</v>
      </c>
      <c r="Y1644" s="5"/>
      <c r="Z1644" s="6">
        <f t="shared" si="419"/>
        <v>46</v>
      </c>
      <c r="AA1644" s="2">
        <v>18</v>
      </c>
      <c r="AB1644" s="2">
        <v>12</v>
      </c>
      <c r="AC1644" s="2">
        <v>7</v>
      </c>
      <c r="AD1644" s="2">
        <v>4</v>
      </c>
      <c r="AE1644" s="2">
        <v>5</v>
      </c>
      <c r="AF1644" s="2">
        <f t="shared" si="423"/>
        <v>30</v>
      </c>
      <c r="AG1644" s="2">
        <f t="shared" si="424"/>
        <v>7</v>
      </c>
      <c r="AH1644" s="2">
        <f t="shared" si="425"/>
        <v>9</v>
      </c>
      <c r="AJ1644" s="5"/>
      <c r="AK1644" s="2">
        <f t="shared" si="413"/>
        <v>46</v>
      </c>
      <c r="AL1644" s="2">
        <v>16</v>
      </c>
      <c r="AM1644" s="2">
        <v>10</v>
      </c>
      <c r="AN1644" s="2">
        <v>7</v>
      </c>
      <c r="AO1644" s="2">
        <v>4</v>
      </c>
      <c r="AP1644" s="2">
        <v>9</v>
      </c>
      <c r="AQ1644" s="2">
        <f t="shared" si="426"/>
        <v>26</v>
      </c>
      <c r="AR1644" s="2">
        <f t="shared" si="427"/>
        <v>7</v>
      </c>
      <c r="AS1644" s="2">
        <f t="shared" si="428"/>
        <v>13</v>
      </c>
      <c r="AV1644" s="6">
        <f t="shared" si="414"/>
        <v>33</v>
      </c>
      <c r="AW1644" s="2">
        <v>15</v>
      </c>
      <c r="AX1644" s="2">
        <v>8</v>
      </c>
      <c r="AY1644" s="2">
        <v>6</v>
      </c>
      <c r="AZ1644" s="2">
        <v>1</v>
      </c>
      <c r="BA1644" s="2">
        <v>3</v>
      </c>
      <c r="BB1644" s="2">
        <f t="shared" si="415"/>
        <v>23</v>
      </c>
      <c r="BC1644" s="2">
        <f t="shared" si="416"/>
        <v>6</v>
      </c>
      <c r="BD1644" s="2">
        <f t="shared" si="417"/>
        <v>4</v>
      </c>
      <c r="BF1644" s="5"/>
    </row>
    <row r="1645" spans="7:58" x14ac:dyDescent="0.35">
      <c r="G1645" s="79" t="s">
        <v>3</v>
      </c>
      <c r="H1645" s="82" t="s">
        <v>112</v>
      </c>
      <c r="I1645" s="79" t="s">
        <v>8</v>
      </c>
      <c r="J1645" s="79" t="s">
        <v>140</v>
      </c>
      <c r="K1645" s="79" t="str">
        <f>IF('New GL Gauge'!$H$3&lt;2025,"Emirates Cluster","Sport Operations Emirates")</f>
        <v>Sport Operations Emirates</v>
      </c>
      <c r="L1645" s="79" t="str">
        <f>IF('New GL Gauge'!$H$3&lt;2025,"Emirates Cluster","Sport Operations Emirates")</f>
        <v>Sport Operations Emirates</v>
      </c>
      <c r="M1645" s="2" t="s">
        <v>76</v>
      </c>
      <c r="N1645" s="2">
        <v>24</v>
      </c>
      <c r="O1645" s="6">
        <f t="shared" si="418"/>
        <v>28</v>
      </c>
      <c r="P1645" s="2">
        <v>2</v>
      </c>
      <c r="Q1645" s="2">
        <v>9</v>
      </c>
      <c r="R1645" s="2">
        <v>5</v>
      </c>
      <c r="S1645" s="2">
        <v>6</v>
      </c>
      <c r="T1645" s="2">
        <v>6</v>
      </c>
      <c r="U1645" s="2">
        <f t="shared" si="420"/>
        <v>11</v>
      </c>
      <c r="V1645" s="2">
        <f t="shared" si="421"/>
        <v>5</v>
      </c>
      <c r="W1645" s="2">
        <f t="shared" si="422"/>
        <v>12</v>
      </c>
      <c r="Y1645" s="5"/>
      <c r="Z1645" s="6">
        <f t="shared" si="419"/>
        <v>46</v>
      </c>
      <c r="AA1645" s="2">
        <v>9</v>
      </c>
      <c r="AB1645" s="2">
        <v>14</v>
      </c>
      <c r="AC1645" s="2">
        <v>16</v>
      </c>
      <c r="AD1645" s="2">
        <v>1</v>
      </c>
      <c r="AE1645" s="2">
        <v>6</v>
      </c>
      <c r="AF1645" s="2">
        <f t="shared" si="423"/>
        <v>23</v>
      </c>
      <c r="AG1645" s="2">
        <f t="shared" si="424"/>
        <v>16</v>
      </c>
      <c r="AH1645" s="2">
        <f t="shared" si="425"/>
        <v>7</v>
      </c>
      <c r="AJ1645" s="5"/>
      <c r="AK1645" s="2">
        <f t="shared" si="413"/>
        <v>46</v>
      </c>
      <c r="AL1645" s="2">
        <v>11</v>
      </c>
      <c r="AM1645" s="2">
        <v>9</v>
      </c>
      <c r="AN1645" s="2">
        <v>14</v>
      </c>
      <c r="AO1645" s="2">
        <v>3</v>
      </c>
      <c r="AP1645" s="2">
        <v>9</v>
      </c>
      <c r="AQ1645" s="2">
        <f t="shared" si="426"/>
        <v>20</v>
      </c>
      <c r="AR1645" s="2">
        <f t="shared" si="427"/>
        <v>14</v>
      </c>
      <c r="AS1645" s="2">
        <f t="shared" si="428"/>
        <v>12</v>
      </c>
      <c r="AV1645" s="6">
        <f t="shared" si="414"/>
        <v>33</v>
      </c>
      <c r="AW1645" s="2">
        <v>13</v>
      </c>
      <c r="AX1645" s="2">
        <v>7</v>
      </c>
      <c r="AY1645" s="2">
        <v>8</v>
      </c>
      <c r="AZ1645" s="2">
        <v>3</v>
      </c>
      <c r="BA1645" s="2">
        <v>2</v>
      </c>
      <c r="BB1645" s="2">
        <f t="shared" si="415"/>
        <v>20</v>
      </c>
      <c r="BC1645" s="2">
        <f t="shared" si="416"/>
        <v>8</v>
      </c>
      <c r="BD1645" s="2">
        <f t="shared" si="417"/>
        <v>5</v>
      </c>
      <c r="BF1645" s="5"/>
    </row>
    <row r="1646" spans="7:58" x14ac:dyDescent="0.35">
      <c r="G1646" s="79" t="s">
        <v>3</v>
      </c>
      <c r="H1646" s="82" t="s">
        <v>112</v>
      </c>
      <c r="I1646" s="79" t="s">
        <v>8</v>
      </c>
      <c r="J1646" s="79" t="s">
        <v>140</v>
      </c>
      <c r="K1646" s="79" t="str">
        <f>IF('New GL Gauge'!$H$3&lt;2025,"Emirates Cluster","Sport Operations Emirates")</f>
        <v>Sport Operations Emirates</v>
      </c>
      <c r="L1646" s="79" t="str">
        <f>IF('New GL Gauge'!$H$3&lt;2025,"Emirates Cluster","Sport Operations Emirates")</f>
        <v>Sport Operations Emirates</v>
      </c>
      <c r="M1646" s="2" t="s">
        <v>76</v>
      </c>
      <c r="N1646" s="2">
        <v>25</v>
      </c>
      <c r="O1646" s="6">
        <f t="shared" si="418"/>
        <v>28</v>
      </c>
      <c r="P1646" s="2">
        <v>6</v>
      </c>
      <c r="Q1646" s="2">
        <v>5</v>
      </c>
      <c r="R1646" s="2">
        <v>9</v>
      </c>
      <c r="S1646" s="2">
        <v>3</v>
      </c>
      <c r="T1646" s="2">
        <v>5</v>
      </c>
      <c r="U1646" s="2">
        <f t="shared" si="420"/>
        <v>11</v>
      </c>
      <c r="V1646" s="2">
        <f t="shared" si="421"/>
        <v>9</v>
      </c>
      <c r="W1646" s="2">
        <f t="shared" si="422"/>
        <v>8</v>
      </c>
      <c r="Y1646" s="5"/>
      <c r="Z1646" s="6">
        <f t="shared" si="419"/>
        <v>46</v>
      </c>
      <c r="AA1646" s="2">
        <v>12</v>
      </c>
      <c r="AB1646" s="2">
        <v>13</v>
      </c>
      <c r="AC1646" s="2">
        <v>8</v>
      </c>
      <c r="AD1646" s="2">
        <v>9</v>
      </c>
      <c r="AE1646" s="2">
        <v>4</v>
      </c>
      <c r="AF1646" s="2">
        <f t="shared" si="423"/>
        <v>25</v>
      </c>
      <c r="AG1646" s="2">
        <f t="shared" si="424"/>
        <v>8</v>
      </c>
      <c r="AH1646" s="2">
        <f t="shared" si="425"/>
        <v>13</v>
      </c>
      <c r="AJ1646" s="5"/>
      <c r="AK1646" s="2">
        <f t="shared" si="413"/>
        <v>46</v>
      </c>
      <c r="AL1646" s="2">
        <v>10</v>
      </c>
      <c r="AM1646" s="2">
        <v>13</v>
      </c>
      <c r="AN1646" s="2">
        <v>7</v>
      </c>
      <c r="AO1646" s="2">
        <v>9</v>
      </c>
      <c r="AP1646" s="2">
        <v>7</v>
      </c>
      <c r="AQ1646" s="2">
        <f t="shared" si="426"/>
        <v>23</v>
      </c>
      <c r="AR1646" s="2">
        <f t="shared" si="427"/>
        <v>7</v>
      </c>
      <c r="AS1646" s="2">
        <f t="shared" si="428"/>
        <v>16</v>
      </c>
      <c r="AV1646" s="6">
        <f t="shared" si="414"/>
        <v>33</v>
      </c>
      <c r="AW1646" s="2">
        <v>13</v>
      </c>
      <c r="AX1646" s="2">
        <v>9</v>
      </c>
      <c r="AY1646" s="2">
        <v>5</v>
      </c>
      <c r="AZ1646" s="2">
        <v>3</v>
      </c>
      <c r="BA1646" s="2">
        <v>3</v>
      </c>
      <c r="BB1646" s="2">
        <f t="shared" si="415"/>
        <v>22</v>
      </c>
      <c r="BC1646" s="2">
        <f t="shared" si="416"/>
        <v>5</v>
      </c>
      <c r="BD1646" s="2">
        <f t="shared" si="417"/>
        <v>6</v>
      </c>
      <c r="BF1646" s="5"/>
    </row>
    <row r="1647" spans="7:58" x14ac:dyDescent="0.35">
      <c r="G1647" s="79" t="s">
        <v>3</v>
      </c>
      <c r="H1647" s="82" t="s">
        <v>112</v>
      </c>
      <c r="I1647" s="79" t="s">
        <v>8</v>
      </c>
      <c r="J1647" s="79" t="s">
        <v>140</v>
      </c>
      <c r="K1647" s="79" t="str">
        <f>IF('New GL Gauge'!$H$3&lt;2025,"Emirates Cluster","Sport Operations Emirates")</f>
        <v>Sport Operations Emirates</v>
      </c>
      <c r="L1647" s="79" t="str">
        <f>IF('New GL Gauge'!$H$3&lt;2025,"Emirates Cluster","Sport Operations Emirates")</f>
        <v>Sport Operations Emirates</v>
      </c>
      <c r="M1647" s="2" t="s">
        <v>76</v>
      </c>
      <c r="N1647" s="2">
        <v>26</v>
      </c>
      <c r="O1647" s="6">
        <f t="shared" si="418"/>
        <v>28</v>
      </c>
      <c r="P1647" s="2">
        <v>3</v>
      </c>
      <c r="Q1647" s="2">
        <v>7</v>
      </c>
      <c r="R1647" s="2">
        <v>10</v>
      </c>
      <c r="S1647" s="2">
        <v>3</v>
      </c>
      <c r="T1647" s="2">
        <v>5</v>
      </c>
      <c r="U1647" s="2">
        <f t="shared" si="420"/>
        <v>10</v>
      </c>
      <c r="V1647" s="2">
        <f t="shared" si="421"/>
        <v>10</v>
      </c>
      <c r="W1647" s="2">
        <f t="shared" si="422"/>
        <v>8</v>
      </c>
      <c r="Y1647" s="5"/>
      <c r="Z1647" s="6">
        <f t="shared" si="419"/>
        <v>46</v>
      </c>
      <c r="AA1647" s="2">
        <v>10</v>
      </c>
      <c r="AB1647" s="2">
        <v>13</v>
      </c>
      <c r="AC1647" s="2">
        <v>13</v>
      </c>
      <c r="AD1647" s="2">
        <v>4</v>
      </c>
      <c r="AE1647" s="2">
        <v>6</v>
      </c>
      <c r="AF1647" s="2">
        <f t="shared" si="423"/>
        <v>23</v>
      </c>
      <c r="AG1647" s="2">
        <f t="shared" si="424"/>
        <v>13</v>
      </c>
      <c r="AH1647" s="2">
        <f t="shared" si="425"/>
        <v>10</v>
      </c>
      <c r="AJ1647" s="5"/>
      <c r="AK1647" s="2">
        <f t="shared" si="413"/>
        <v>46</v>
      </c>
      <c r="AL1647" s="2">
        <v>11</v>
      </c>
      <c r="AM1647" s="2">
        <v>11</v>
      </c>
      <c r="AN1647" s="2">
        <v>8</v>
      </c>
      <c r="AO1647" s="2">
        <v>7</v>
      </c>
      <c r="AP1647" s="2">
        <v>9</v>
      </c>
      <c r="AQ1647" s="2">
        <f t="shared" si="426"/>
        <v>22</v>
      </c>
      <c r="AR1647" s="2">
        <f t="shared" si="427"/>
        <v>8</v>
      </c>
      <c r="AS1647" s="2">
        <f t="shared" si="428"/>
        <v>16</v>
      </c>
      <c r="AV1647" s="6">
        <f t="shared" si="414"/>
        <v>33</v>
      </c>
      <c r="AW1647" s="2">
        <v>10</v>
      </c>
      <c r="AX1647" s="2">
        <v>7</v>
      </c>
      <c r="AY1647" s="2">
        <v>11</v>
      </c>
      <c r="AZ1647" s="2">
        <v>2</v>
      </c>
      <c r="BA1647" s="2">
        <v>3</v>
      </c>
      <c r="BB1647" s="2">
        <f t="shared" si="415"/>
        <v>17</v>
      </c>
      <c r="BC1647" s="2">
        <f t="shared" si="416"/>
        <v>11</v>
      </c>
      <c r="BD1647" s="2">
        <f t="shared" si="417"/>
        <v>5</v>
      </c>
      <c r="BF1647" s="5"/>
    </row>
    <row r="1648" spans="7:58" x14ac:dyDescent="0.35">
      <c r="G1648" s="79" t="s">
        <v>3</v>
      </c>
      <c r="H1648" s="82" t="s">
        <v>112</v>
      </c>
      <c r="I1648" s="79" t="s">
        <v>8</v>
      </c>
      <c r="J1648" s="79" t="s">
        <v>140</v>
      </c>
      <c r="K1648" s="79" t="str">
        <f>IF('New GL Gauge'!$H$3&lt;2025,"Emirates Cluster","Sport Operations Emirates")</f>
        <v>Sport Operations Emirates</v>
      </c>
      <c r="L1648" s="79" t="str">
        <f>IF('New GL Gauge'!$H$3&lt;2025,"Emirates Cluster","Sport Operations Emirates")</f>
        <v>Sport Operations Emirates</v>
      </c>
      <c r="M1648" s="2" t="s">
        <v>76</v>
      </c>
      <c r="N1648" s="2">
        <v>27</v>
      </c>
      <c r="O1648" s="6">
        <f t="shared" si="418"/>
        <v>28</v>
      </c>
      <c r="P1648" s="2">
        <v>3</v>
      </c>
      <c r="Q1648" s="2">
        <v>8</v>
      </c>
      <c r="R1648" s="2">
        <v>9</v>
      </c>
      <c r="S1648" s="2">
        <v>2</v>
      </c>
      <c r="T1648" s="2">
        <v>6</v>
      </c>
      <c r="U1648" s="2">
        <f t="shared" si="420"/>
        <v>11</v>
      </c>
      <c r="V1648" s="2">
        <f t="shared" si="421"/>
        <v>9</v>
      </c>
      <c r="W1648" s="2">
        <f t="shared" si="422"/>
        <v>8</v>
      </c>
      <c r="Y1648" s="5"/>
      <c r="Z1648" s="6">
        <f t="shared" si="419"/>
        <v>46</v>
      </c>
      <c r="AA1648" s="2">
        <v>10</v>
      </c>
      <c r="AB1648" s="2">
        <v>14</v>
      </c>
      <c r="AC1648" s="2">
        <v>13</v>
      </c>
      <c r="AD1648" s="2">
        <v>4</v>
      </c>
      <c r="AE1648" s="2">
        <v>5</v>
      </c>
      <c r="AF1648" s="2">
        <f t="shared" si="423"/>
        <v>24</v>
      </c>
      <c r="AG1648" s="2">
        <f t="shared" si="424"/>
        <v>13</v>
      </c>
      <c r="AH1648" s="2">
        <f t="shared" si="425"/>
        <v>9</v>
      </c>
      <c r="AJ1648" s="5"/>
      <c r="AK1648" s="2">
        <f t="shared" si="413"/>
        <v>46</v>
      </c>
      <c r="AL1648" s="2">
        <v>12</v>
      </c>
      <c r="AM1648" s="2">
        <v>13</v>
      </c>
      <c r="AN1648" s="2">
        <v>9</v>
      </c>
      <c r="AO1648" s="2">
        <v>6</v>
      </c>
      <c r="AP1648" s="2">
        <v>6</v>
      </c>
      <c r="AQ1648" s="2">
        <f t="shared" si="426"/>
        <v>25</v>
      </c>
      <c r="AR1648" s="2">
        <f t="shared" si="427"/>
        <v>9</v>
      </c>
      <c r="AS1648" s="2">
        <f t="shared" si="428"/>
        <v>12</v>
      </c>
      <c r="AV1648" s="6">
        <f t="shared" si="414"/>
        <v>33</v>
      </c>
      <c r="AW1648" s="2">
        <v>12</v>
      </c>
      <c r="AX1648" s="2">
        <v>9</v>
      </c>
      <c r="AY1648" s="2">
        <v>7</v>
      </c>
      <c r="AZ1648" s="2">
        <v>3</v>
      </c>
      <c r="BA1648" s="2">
        <v>2</v>
      </c>
      <c r="BB1648" s="2">
        <f t="shared" si="415"/>
        <v>21</v>
      </c>
      <c r="BC1648" s="2">
        <f t="shared" si="416"/>
        <v>7</v>
      </c>
      <c r="BD1648" s="2">
        <f t="shared" si="417"/>
        <v>5</v>
      </c>
      <c r="BF1648" s="5"/>
    </row>
    <row r="1649" spans="7:58" x14ac:dyDescent="0.35">
      <c r="G1649" s="79" t="s">
        <v>3</v>
      </c>
      <c r="H1649" s="82" t="s">
        <v>112</v>
      </c>
      <c r="I1649" s="79" t="s">
        <v>8</v>
      </c>
      <c r="J1649" s="79" t="s">
        <v>140</v>
      </c>
      <c r="K1649" s="79" t="str">
        <f>IF('New GL Gauge'!$H$3&lt;2025,"Emirates Cluster","Sport Operations Emirates")</f>
        <v>Sport Operations Emirates</v>
      </c>
      <c r="L1649" s="79" t="str">
        <f>IF('New GL Gauge'!$H$3&lt;2025,"Emirates Cluster","Sport Operations Emirates")</f>
        <v>Sport Operations Emirates</v>
      </c>
      <c r="M1649" s="2" t="s">
        <v>76</v>
      </c>
      <c r="N1649" s="2">
        <v>28</v>
      </c>
      <c r="O1649" s="6">
        <f t="shared" si="418"/>
        <v>28</v>
      </c>
      <c r="P1649" s="2">
        <v>11</v>
      </c>
      <c r="Q1649" s="2">
        <v>10</v>
      </c>
      <c r="R1649" s="2">
        <v>5</v>
      </c>
      <c r="S1649" s="2">
        <v>1</v>
      </c>
      <c r="T1649" s="2">
        <v>1</v>
      </c>
      <c r="U1649" s="2">
        <f t="shared" si="420"/>
        <v>21</v>
      </c>
      <c r="V1649" s="2">
        <f t="shared" si="421"/>
        <v>5</v>
      </c>
      <c r="W1649" s="2">
        <f t="shared" si="422"/>
        <v>2</v>
      </c>
      <c r="Y1649" s="5"/>
      <c r="Z1649" s="6">
        <f t="shared" si="419"/>
        <v>46</v>
      </c>
      <c r="AA1649" s="2">
        <v>33</v>
      </c>
      <c r="AB1649" s="2">
        <v>7</v>
      </c>
      <c r="AC1649" s="2">
        <v>3</v>
      </c>
      <c r="AD1649" s="2">
        <v>0</v>
      </c>
      <c r="AE1649" s="2">
        <v>3</v>
      </c>
      <c r="AF1649" s="2">
        <f t="shared" si="423"/>
        <v>40</v>
      </c>
      <c r="AG1649" s="2">
        <f t="shared" si="424"/>
        <v>3</v>
      </c>
      <c r="AH1649" s="2">
        <f t="shared" si="425"/>
        <v>3</v>
      </c>
      <c r="AJ1649" s="5"/>
      <c r="AK1649" s="2">
        <f t="shared" si="413"/>
        <v>46</v>
      </c>
      <c r="AL1649" s="2">
        <v>27</v>
      </c>
      <c r="AM1649" s="2">
        <v>13</v>
      </c>
      <c r="AN1649" s="2">
        <v>2</v>
      </c>
      <c r="AO1649" s="2">
        <v>1</v>
      </c>
      <c r="AP1649" s="2">
        <v>3</v>
      </c>
      <c r="AQ1649" s="2">
        <f t="shared" si="426"/>
        <v>40</v>
      </c>
      <c r="AR1649" s="2">
        <f t="shared" si="427"/>
        <v>2</v>
      </c>
      <c r="AS1649" s="2">
        <f t="shared" si="428"/>
        <v>4</v>
      </c>
      <c r="AV1649" s="6">
        <f t="shared" si="414"/>
        <v>33</v>
      </c>
      <c r="AW1649" s="2">
        <v>21</v>
      </c>
      <c r="AX1649" s="2">
        <v>8</v>
      </c>
      <c r="AY1649" s="2">
        <v>2</v>
      </c>
      <c r="AZ1649" s="2">
        <v>1</v>
      </c>
      <c r="BA1649" s="2">
        <v>1</v>
      </c>
      <c r="BB1649" s="2">
        <f t="shared" si="415"/>
        <v>29</v>
      </c>
      <c r="BC1649" s="2">
        <f t="shared" si="416"/>
        <v>2</v>
      </c>
      <c r="BD1649" s="2">
        <f t="shared" si="417"/>
        <v>2</v>
      </c>
      <c r="BF1649" s="5"/>
    </row>
    <row r="1650" spans="7:58" x14ac:dyDescent="0.35">
      <c r="G1650" s="79" t="s">
        <v>3</v>
      </c>
      <c r="H1650" s="82" t="s">
        <v>112</v>
      </c>
      <c r="I1650" s="79" t="s">
        <v>8</v>
      </c>
      <c r="J1650" s="79" t="s">
        <v>140</v>
      </c>
      <c r="K1650" s="79" t="str">
        <f>IF('New GL Gauge'!$H$3&lt;2025,"Emirates Cluster","Sport Operations Emirates")</f>
        <v>Sport Operations Emirates</v>
      </c>
      <c r="L1650" s="79" t="str">
        <f>IF('New GL Gauge'!$H$3&lt;2025,"Emirates Cluster","Sport Operations Emirates")</f>
        <v>Sport Operations Emirates</v>
      </c>
      <c r="M1650" s="2" t="s">
        <v>76</v>
      </c>
      <c r="N1650" s="2">
        <v>29</v>
      </c>
      <c r="O1650" s="6">
        <f t="shared" si="418"/>
        <v>28</v>
      </c>
      <c r="P1650" s="2">
        <v>3</v>
      </c>
      <c r="Q1650" s="2">
        <v>6</v>
      </c>
      <c r="R1650" s="2">
        <v>8</v>
      </c>
      <c r="S1650" s="2">
        <v>4</v>
      </c>
      <c r="T1650" s="2">
        <v>7</v>
      </c>
      <c r="U1650" s="2">
        <f t="shared" si="420"/>
        <v>9</v>
      </c>
      <c r="V1650" s="2">
        <f t="shared" si="421"/>
        <v>8</v>
      </c>
      <c r="W1650" s="2">
        <f t="shared" si="422"/>
        <v>11</v>
      </c>
      <c r="Y1650" s="5"/>
      <c r="Z1650" s="6">
        <f t="shared" si="419"/>
        <v>46</v>
      </c>
      <c r="AA1650" s="2">
        <v>10</v>
      </c>
      <c r="AB1650" s="2">
        <v>9</v>
      </c>
      <c r="AC1650" s="2">
        <v>10</v>
      </c>
      <c r="AD1650" s="2">
        <v>12</v>
      </c>
      <c r="AE1650" s="2">
        <v>5</v>
      </c>
      <c r="AF1650" s="2">
        <f t="shared" si="423"/>
        <v>19</v>
      </c>
      <c r="AG1650" s="2">
        <f t="shared" si="424"/>
        <v>10</v>
      </c>
      <c r="AH1650" s="2">
        <f t="shared" si="425"/>
        <v>17</v>
      </c>
      <c r="AJ1650" s="5"/>
      <c r="AK1650" s="2">
        <f t="shared" si="413"/>
        <v>46</v>
      </c>
      <c r="AL1650" s="2">
        <v>11</v>
      </c>
      <c r="AM1650" s="2">
        <v>8</v>
      </c>
      <c r="AN1650" s="2">
        <v>9</v>
      </c>
      <c r="AO1650" s="2">
        <v>7</v>
      </c>
      <c r="AP1650" s="2">
        <v>11</v>
      </c>
      <c r="AQ1650" s="2">
        <f t="shared" si="426"/>
        <v>19</v>
      </c>
      <c r="AR1650" s="2">
        <f t="shared" si="427"/>
        <v>9</v>
      </c>
      <c r="AS1650" s="2">
        <f t="shared" si="428"/>
        <v>18</v>
      </c>
      <c r="AV1650" s="6">
        <f t="shared" si="414"/>
        <v>33</v>
      </c>
      <c r="AW1650" s="2">
        <v>11</v>
      </c>
      <c r="AX1650" s="2">
        <v>6</v>
      </c>
      <c r="AY1650" s="2">
        <v>6</v>
      </c>
      <c r="AZ1650" s="2">
        <v>6</v>
      </c>
      <c r="BA1650" s="2">
        <v>4</v>
      </c>
      <c r="BB1650" s="2">
        <f t="shared" si="415"/>
        <v>17</v>
      </c>
      <c r="BC1650" s="2">
        <f t="shared" si="416"/>
        <v>6</v>
      </c>
      <c r="BD1650" s="2">
        <f t="shared" si="417"/>
        <v>10</v>
      </c>
      <c r="BF1650" s="5"/>
    </row>
    <row r="1651" spans="7:58" x14ac:dyDescent="0.35">
      <c r="G1651" s="79" t="s">
        <v>3</v>
      </c>
      <c r="H1651" s="82" t="s">
        <v>112</v>
      </c>
      <c r="I1651" s="79" t="s">
        <v>8</v>
      </c>
      <c r="J1651" s="79" t="s">
        <v>140</v>
      </c>
      <c r="K1651" s="79" t="str">
        <f>IF('New GL Gauge'!$H$3&lt;2025,"Emirates Cluster","Sport Operations Emirates")</f>
        <v>Sport Operations Emirates</v>
      </c>
      <c r="L1651" s="79" t="str">
        <f>IF('New GL Gauge'!$H$3&lt;2025,"Emirates Cluster","Sport Operations Emirates")</f>
        <v>Sport Operations Emirates</v>
      </c>
      <c r="M1651" s="2" t="s">
        <v>76</v>
      </c>
      <c r="N1651" s="2">
        <v>30</v>
      </c>
      <c r="O1651" s="6">
        <f t="shared" si="418"/>
        <v>28</v>
      </c>
      <c r="P1651" s="2">
        <v>6</v>
      </c>
      <c r="Q1651" s="2">
        <v>7</v>
      </c>
      <c r="R1651" s="2">
        <v>7</v>
      </c>
      <c r="S1651" s="2">
        <v>4</v>
      </c>
      <c r="T1651" s="2">
        <v>4</v>
      </c>
      <c r="U1651" s="2">
        <f t="shared" si="420"/>
        <v>13</v>
      </c>
      <c r="V1651" s="2">
        <f t="shared" si="421"/>
        <v>7</v>
      </c>
      <c r="W1651" s="2">
        <f t="shared" si="422"/>
        <v>8</v>
      </c>
      <c r="Y1651" s="5"/>
      <c r="Z1651" s="6">
        <f t="shared" si="419"/>
        <v>46</v>
      </c>
      <c r="AA1651" s="2">
        <v>15</v>
      </c>
      <c r="AB1651" s="2">
        <v>13</v>
      </c>
      <c r="AC1651" s="2">
        <v>10</v>
      </c>
      <c r="AD1651" s="2">
        <v>4</v>
      </c>
      <c r="AE1651" s="2">
        <v>4</v>
      </c>
      <c r="AF1651" s="2">
        <f t="shared" si="423"/>
        <v>28</v>
      </c>
      <c r="AG1651" s="2">
        <f t="shared" si="424"/>
        <v>10</v>
      </c>
      <c r="AH1651" s="2">
        <f t="shared" si="425"/>
        <v>8</v>
      </c>
      <c r="AJ1651" s="5"/>
      <c r="AK1651" s="2">
        <f t="shared" si="413"/>
        <v>46</v>
      </c>
      <c r="AL1651" s="2">
        <v>15</v>
      </c>
      <c r="AM1651" s="2">
        <v>7</v>
      </c>
      <c r="AN1651" s="2">
        <v>11</v>
      </c>
      <c r="AO1651" s="2">
        <v>5</v>
      </c>
      <c r="AP1651" s="2">
        <v>8</v>
      </c>
      <c r="AQ1651" s="2">
        <f t="shared" si="426"/>
        <v>22</v>
      </c>
      <c r="AR1651" s="2">
        <f t="shared" si="427"/>
        <v>11</v>
      </c>
      <c r="AS1651" s="2">
        <f t="shared" si="428"/>
        <v>13</v>
      </c>
      <c r="AV1651" s="6">
        <f t="shared" si="414"/>
        <v>33</v>
      </c>
      <c r="AW1651" s="2">
        <v>13</v>
      </c>
      <c r="AX1651" s="2">
        <v>8</v>
      </c>
      <c r="AY1651" s="2">
        <v>5</v>
      </c>
      <c r="AZ1651" s="2">
        <v>5</v>
      </c>
      <c r="BA1651" s="2">
        <v>2</v>
      </c>
      <c r="BB1651" s="2">
        <f t="shared" si="415"/>
        <v>21</v>
      </c>
      <c r="BC1651" s="2">
        <f t="shared" si="416"/>
        <v>5</v>
      </c>
      <c r="BD1651" s="2">
        <f t="shared" si="417"/>
        <v>7</v>
      </c>
      <c r="BF1651" s="5"/>
    </row>
    <row r="1652" spans="7:58" x14ac:dyDescent="0.35">
      <c r="G1652" s="79" t="s">
        <v>3</v>
      </c>
      <c r="H1652" s="82" t="s">
        <v>112</v>
      </c>
      <c r="I1652" s="79" t="s">
        <v>8</v>
      </c>
      <c r="J1652" s="79" t="s">
        <v>140</v>
      </c>
      <c r="K1652" s="79" t="str">
        <f>IF('New GL Gauge'!$H$3&lt;2025,"Scotstoun Cluster","Sport Operations Scotstoun Campus")</f>
        <v>Sport Operations Scotstoun Campus</v>
      </c>
      <c r="L1652" s="79" t="str">
        <f>IF('New GL Gauge'!$H$3&lt;2025,"Scotstoun Cluster","Sport Operations Scotstoun Campus")</f>
        <v>Sport Operations Scotstoun Campus</v>
      </c>
      <c r="M1652" s="2" t="s">
        <v>3</v>
      </c>
      <c r="N1652" s="2">
        <v>1</v>
      </c>
      <c r="O1652" s="6">
        <f t="shared" si="418"/>
        <v>22</v>
      </c>
      <c r="P1652" s="2">
        <v>4</v>
      </c>
      <c r="Q1652" s="2">
        <v>6</v>
      </c>
      <c r="R1652" s="2">
        <v>8</v>
      </c>
      <c r="S1652" s="2">
        <v>1</v>
      </c>
      <c r="T1652" s="2">
        <v>3</v>
      </c>
      <c r="U1652" s="2">
        <f t="shared" si="420"/>
        <v>10</v>
      </c>
      <c r="V1652" s="2">
        <f t="shared" si="421"/>
        <v>8</v>
      </c>
      <c r="W1652" s="2">
        <f t="shared" si="422"/>
        <v>4</v>
      </c>
      <c r="X1652" s="2">
        <f>MAX(O1652:O1681)</f>
        <v>22</v>
      </c>
      <c r="Y1652" s="5">
        <v>71</v>
      </c>
      <c r="Z1652" s="6">
        <f t="shared" si="419"/>
        <v>23</v>
      </c>
      <c r="AA1652" s="2">
        <v>1</v>
      </c>
      <c r="AB1652" s="2">
        <v>4</v>
      </c>
      <c r="AC1652" s="2">
        <v>9</v>
      </c>
      <c r="AD1652" s="2">
        <v>5</v>
      </c>
      <c r="AE1652" s="2">
        <v>4</v>
      </c>
      <c r="AF1652" s="2">
        <f t="shared" si="423"/>
        <v>5</v>
      </c>
      <c r="AG1652" s="2">
        <f t="shared" si="424"/>
        <v>9</v>
      </c>
      <c r="AH1652" s="2">
        <f t="shared" si="425"/>
        <v>9</v>
      </c>
      <c r="AI1652" s="2">
        <f>MAX(Z1652:Z1681)</f>
        <v>23</v>
      </c>
      <c r="AJ1652" s="5">
        <v>82</v>
      </c>
      <c r="AK1652" s="2">
        <f t="shared" si="413"/>
        <v>33</v>
      </c>
      <c r="AL1652" s="2">
        <v>10</v>
      </c>
      <c r="AM1652" s="2">
        <v>14</v>
      </c>
      <c r="AN1652" s="2">
        <v>6</v>
      </c>
      <c r="AO1652" s="2">
        <v>0</v>
      </c>
      <c r="AP1652" s="2">
        <v>3</v>
      </c>
      <c r="AQ1652" s="2">
        <f t="shared" si="426"/>
        <v>24</v>
      </c>
      <c r="AR1652" s="2">
        <f t="shared" si="427"/>
        <v>6</v>
      </c>
      <c r="AS1652" s="2">
        <f t="shared" si="428"/>
        <v>3</v>
      </c>
      <c r="AT1652" s="2">
        <f>ROUND(SUM(AK1652:AK1681)/30,0)</f>
        <v>33</v>
      </c>
      <c r="AU1652" s="2">
        <v>79</v>
      </c>
      <c r="AV1652" s="6">
        <f t="shared" si="414"/>
        <v>38</v>
      </c>
      <c r="AW1652" s="2">
        <v>11</v>
      </c>
      <c r="AX1652" s="2">
        <v>11</v>
      </c>
      <c r="AY1652" s="2">
        <v>11</v>
      </c>
      <c r="AZ1652" s="2">
        <v>3</v>
      </c>
      <c r="BA1652" s="2">
        <v>2</v>
      </c>
      <c r="BB1652" s="2">
        <f t="shared" si="415"/>
        <v>22</v>
      </c>
      <c r="BC1652" s="2">
        <f t="shared" si="416"/>
        <v>11</v>
      </c>
      <c r="BD1652" s="2">
        <f t="shared" si="417"/>
        <v>5</v>
      </c>
      <c r="BE1652" s="2">
        <f>ROUND(SUM(AV1652:AV1681)/30,0)</f>
        <v>38</v>
      </c>
      <c r="BF1652" s="5">
        <v>70</v>
      </c>
    </row>
    <row r="1653" spans="7:58" x14ac:dyDescent="0.35">
      <c r="G1653" s="79" t="s">
        <v>3</v>
      </c>
      <c r="H1653" s="82" t="s">
        <v>112</v>
      </c>
      <c r="I1653" s="79" t="s">
        <v>8</v>
      </c>
      <c r="J1653" s="79" t="s">
        <v>140</v>
      </c>
      <c r="K1653" s="79" t="str">
        <f>IF('New GL Gauge'!$H$3&lt;2025,"Scotstoun Cluster","Sport Operations Scotstoun Campus")</f>
        <v>Sport Operations Scotstoun Campus</v>
      </c>
      <c r="L1653" s="79" t="str">
        <f>IF('New GL Gauge'!$H$3&lt;2025,"Scotstoun Cluster","Sport Operations Scotstoun Campus")</f>
        <v>Sport Operations Scotstoun Campus</v>
      </c>
      <c r="M1653" s="2" t="s">
        <v>3</v>
      </c>
      <c r="N1653" s="2">
        <v>2</v>
      </c>
      <c r="O1653" s="6">
        <f t="shared" si="418"/>
        <v>22</v>
      </c>
      <c r="P1653" s="2">
        <v>4</v>
      </c>
      <c r="Q1653" s="2">
        <v>4</v>
      </c>
      <c r="R1653" s="2">
        <v>10</v>
      </c>
      <c r="S1653" s="2">
        <v>1</v>
      </c>
      <c r="T1653" s="2">
        <v>3</v>
      </c>
      <c r="U1653" s="2">
        <f t="shared" si="420"/>
        <v>8</v>
      </c>
      <c r="V1653" s="2">
        <f t="shared" si="421"/>
        <v>10</v>
      </c>
      <c r="W1653" s="2">
        <f t="shared" si="422"/>
        <v>4</v>
      </c>
      <c r="Y1653" s="5"/>
      <c r="Z1653" s="6">
        <f t="shared" si="419"/>
        <v>23</v>
      </c>
      <c r="AA1653" s="2">
        <v>1</v>
      </c>
      <c r="AB1653" s="2">
        <v>4</v>
      </c>
      <c r="AC1653" s="2">
        <v>8</v>
      </c>
      <c r="AD1653" s="2">
        <v>4</v>
      </c>
      <c r="AE1653" s="2">
        <v>6</v>
      </c>
      <c r="AF1653" s="2">
        <f t="shared" si="423"/>
        <v>5</v>
      </c>
      <c r="AG1653" s="2">
        <f t="shared" si="424"/>
        <v>8</v>
      </c>
      <c r="AH1653" s="2">
        <f t="shared" si="425"/>
        <v>10</v>
      </c>
      <c r="AJ1653" s="5"/>
      <c r="AK1653" s="2">
        <f t="shared" si="413"/>
        <v>33</v>
      </c>
      <c r="AL1653" s="2">
        <v>9</v>
      </c>
      <c r="AM1653" s="2">
        <v>15</v>
      </c>
      <c r="AN1653" s="2">
        <v>6</v>
      </c>
      <c r="AO1653" s="2">
        <v>1</v>
      </c>
      <c r="AP1653" s="2">
        <v>2</v>
      </c>
      <c r="AQ1653" s="2">
        <f t="shared" si="426"/>
        <v>24</v>
      </c>
      <c r="AR1653" s="2">
        <f t="shared" si="427"/>
        <v>6</v>
      </c>
      <c r="AS1653" s="2">
        <f t="shared" si="428"/>
        <v>3</v>
      </c>
      <c r="AV1653" s="6">
        <f t="shared" si="414"/>
        <v>38</v>
      </c>
      <c r="AW1653" s="2">
        <v>10</v>
      </c>
      <c r="AX1653" s="2">
        <v>13</v>
      </c>
      <c r="AY1653" s="2">
        <v>8</v>
      </c>
      <c r="AZ1653" s="2">
        <v>5</v>
      </c>
      <c r="BA1653" s="2">
        <v>2</v>
      </c>
      <c r="BB1653" s="2">
        <f t="shared" si="415"/>
        <v>23</v>
      </c>
      <c r="BC1653" s="2">
        <f t="shared" si="416"/>
        <v>8</v>
      </c>
      <c r="BD1653" s="2">
        <f t="shared" si="417"/>
        <v>7</v>
      </c>
      <c r="BF1653" s="5"/>
    </row>
    <row r="1654" spans="7:58" x14ac:dyDescent="0.35">
      <c r="G1654" s="79" t="s">
        <v>3</v>
      </c>
      <c r="H1654" s="82" t="s">
        <v>112</v>
      </c>
      <c r="I1654" s="79" t="s">
        <v>8</v>
      </c>
      <c r="J1654" s="79" t="s">
        <v>140</v>
      </c>
      <c r="K1654" s="79" t="str">
        <f>IF('New GL Gauge'!$H$3&lt;2025,"Scotstoun Cluster","Sport Operations Scotstoun Campus")</f>
        <v>Sport Operations Scotstoun Campus</v>
      </c>
      <c r="L1654" s="79" t="str">
        <f>IF('New GL Gauge'!$H$3&lt;2025,"Scotstoun Cluster","Sport Operations Scotstoun Campus")</f>
        <v>Sport Operations Scotstoun Campus</v>
      </c>
      <c r="M1654" s="2" t="s">
        <v>3</v>
      </c>
      <c r="N1654" s="2">
        <v>3</v>
      </c>
      <c r="O1654" s="6">
        <f t="shared" si="418"/>
        <v>22</v>
      </c>
      <c r="P1654" s="2">
        <v>9</v>
      </c>
      <c r="Q1654" s="2">
        <v>8</v>
      </c>
      <c r="R1654" s="2">
        <v>2</v>
      </c>
      <c r="S1654" s="2">
        <v>1</v>
      </c>
      <c r="T1654" s="2">
        <v>2</v>
      </c>
      <c r="U1654" s="2">
        <f t="shared" si="420"/>
        <v>17</v>
      </c>
      <c r="V1654" s="2">
        <f t="shared" si="421"/>
        <v>2</v>
      </c>
      <c r="W1654" s="2">
        <f t="shared" si="422"/>
        <v>3</v>
      </c>
      <c r="Y1654" s="5"/>
      <c r="Z1654" s="6">
        <f t="shared" si="419"/>
        <v>23</v>
      </c>
      <c r="AA1654" s="2">
        <v>7</v>
      </c>
      <c r="AB1654" s="2">
        <v>6</v>
      </c>
      <c r="AC1654" s="2">
        <v>4</v>
      </c>
      <c r="AD1654" s="2">
        <v>3</v>
      </c>
      <c r="AE1654" s="2">
        <v>3</v>
      </c>
      <c r="AF1654" s="2">
        <f t="shared" si="423"/>
        <v>13</v>
      </c>
      <c r="AG1654" s="2">
        <f t="shared" si="424"/>
        <v>4</v>
      </c>
      <c r="AH1654" s="2">
        <f t="shared" si="425"/>
        <v>6</v>
      </c>
      <c r="AJ1654" s="5"/>
      <c r="AK1654" s="2">
        <f t="shared" si="413"/>
        <v>33</v>
      </c>
      <c r="AL1654" s="2">
        <v>20</v>
      </c>
      <c r="AM1654" s="2">
        <v>7</v>
      </c>
      <c r="AN1654" s="2">
        <v>5</v>
      </c>
      <c r="AO1654" s="2">
        <v>0</v>
      </c>
      <c r="AP1654" s="2">
        <v>1</v>
      </c>
      <c r="AQ1654" s="2">
        <f t="shared" si="426"/>
        <v>27</v>
      </c>
      <c r="AR1654" s="2">
        <f t="shared" si="427"/>
        <v>5</v>
      </c>
      <c r="AS1654" s="2">
        <f t="shared" si="428"/>
        <v>1</v>
      </c>
      <c r="AV1654" s="6">
        <f t="shared" si="414"/>
        <v>38</v>
      </c>
      <c r="AW1654" s="2">
        <v>22</v>
      </c>
      <c r="AX1654" s="2">
        <v>10</v>
      </c>
      <c r="AY1654" s="2">
        <v>5</v>
      </c>
      <c r="AZ1654" s="2">
        <v>0</v>
      </c>
      <c r="BA1654" s="2">
        <v>1</v>
      </c>
      <c r="BB1654" s="2">
        <f t="shared" si="415"/>
        <v>32</v>
      </c>
      <c r="BC1654" s="2">
        <f t="shared" si="416"/>
        <v>5</v>
      </c>
      <c r="BD1654" s="2">
        <f t="shared" si="417"/>
        <v>1</v>
      </c>
      <c r="BF1654" s="5"/>
    </row>
    <row r="1655" spans="7:58" x14ac:dyDescent="0.35">
      <c r="G1655" s="79" t="s">
        <v>3</v>
      </c>
      <c r="H1655" s="82" t="s">
        <v>112</v>
      </c>
      <c r="I1655" s="79" t="s">
        <v>8</v>
      </c>
      <c r="J1655" s="79" t="s">
        <v>140</v>
      </c>
      <c r="K1655" s="79" t="str">
        <f>IF('New GL Gauge'!$H$3&lt;2025,"Scotstoun Cluster","Sport Operations Scotstoun Campus")</f>
        <v>Sport Operations Scotstoun Campus</v>
      </c>
      <c r="L1655" s="79" t="str">
        <f>IF('New GL Gauge'!$H$3&lt;2025,"Scotstoun Cluster","Sport Operations Scotstoun Campus")</f>
        <v>Sport Operations Scotstoun Campus</v>
      </c>
      <c r="M1655" s="2" t="s">
        <v>3</v>
      </c>
      <c r="N1655" s="2">
        <v>4</v>
      </c>
      <c r="O1655" s="6">
        <f t="shared" si="418"/>
        <v>22</v>
      </c>
      <c r="P1655" s="2">
        <v>13</v>
      </c>
      <c r="Q1655" s="2">
        <v>8</v>
      </c>
      <c r="R1655" s="2">
        <v>0</v>
      </c>
      <c r="S1655" s="2">
        <v>1</v>
      </c>
      <c r="T1655" s="2">
        <v>0</v>
      </c>
      <c r="U1655" s="2">
        <f t="shared" si="420"/>
        <v>21</v>
      </c>
      <c r="V1655" s="2">
        <f t="shared" si="421"/>
        <v>0</v>
      </c>
      <c r="W1655" s="2">
        <f t="shared" si="422"/>
        <v>1</v>
      </c>
      <c r="Y1655" s="5"/>
      <c r="Z1655" s="6">
        <f t="shared" si="419"/>
        <v>23</v>
      </c>
      <c r="AA1655" s="2">
        <v>11</v>
      </c>
      <c r="AB1655" s="2">
        <v>10</v>
      </c>
      <c r="AC1655" s="2">
        <v>1</v>
      </c>
      <c r="AD1655" s="2">
        <v>0</v>
      </c>
      <c r="AE1655" s="2">
        <v>1</v>
      </c>
      <c r="AF1655" s="2">
        <f t="shared" si="423"/>
        <v>21</v>
      </c>
      <c r="AG1655" s="2">
        <f t="shared" si="424"/>
        <v>1</v>
      </c>
      <c r="AH1655" s="2">
        <f t="shared" si="425"/>
        <v>1</v>
      </c>
      <c r="AJ1655" s="5"/>
      <c r="AK1655" s="2">
        <f t="shared" si="413"/>
        <v>33</v>
      </c>
      <c r="AL1655" s="2">
        <v>17</v>
      </c>
      <c r="AM1655" s="2">
        <v>9</v>
      </c>
      <c r="AN1655" s="2">
        <v>7</v>
      </c>
      <c r="AO1655" s="2">
        <v>0</v>
      </c>
      <c r="AP1655" s="2">
        <v>0</v>
      </c>
      <c r="AQ1655" s="2">
        <f t="shared" si="426"/>
        <v>26</v>
      </c>
      <c r="AR1655" s="2">
        <f t="shared" si="427"/>
        <v>7</v>
      </c>
      <c r="AS1655" s="2">
        <f t="shared" si="428"/>
        <v>0</v>
      </c>
      <c r="AV1655" s="6">
        <f t="shared" si="414"/>
        <v>38</v>
      </c>
      <c r="AW1655" s="2">
        <v>22</v>
      </c>
      <c r="AX1655" s="2">
        <v>12</v>
      </c>
      <c r="AY1655" s="2">
        <v>3</v>
      </c>
      <c r="AZ1655" s="2">
        <v>0</v>
      </c>
      <c r="BA1655" s="2">
        <v>1</v>
      </c>
      <c r="BB1655" s="2">
        <f t="shared" si="415"/>
        <v>34</v>
      </c>
      <c r="BC1655" s="2">
        <f t="shared" si="416"/>
        <v>3</v>
      </c>
      <c r="BD1655" s="2">
        <f t="shared" si="417"/>
        <v>1</v>
      </c>
      <c r="BF1655" s="5"/>
    </row>
    <row r="1656" spans="7:58" x14ac:dyDescent="0.35">
      <c r="G1656" s="79" t="s">
        <v>3</v>
      </c>
      <c r="H1656" s="82" t="s">
        <v>112</v>
      </c>
      <c r="I1656" s="79" t="s">
        <v>8</v>
      </c>
      <c r="J1656" s="79" t="s">
        <v>140</v>
      </c>
      <c r="K1656" s="79" t="str">
        <f>IF('New GL Gauge'!$H$3&lt;2025,"Scotstoun Cluster","Sport Operations Scotstoun Campus")</f>
        <v>Sport Operations Scotstoun Campus</v>
      </c>
      <c r="L1656" s="79" t="str">
        <f>IF('New GL Gauge'!$H$3&lt;2025,"Scotstoun Cluster","Sport Operations Scotstoun Campus")</f>
        <v>Sport Operations Scotstoun Campus</v>
      </c>
      <c r="M1656" s="2" t="s">
        <v>3</v>
      </c>
      <c r="N1656" s="2">
        <v>5</v>
      </c>
      <c r="O1656" s="6">
        <f t="shared" si="418"/>
        <v>22</v>
      </c>
      <c r="P1656" s="2">
        <v>7</v>
      </c>
      <c r="Q1656" s="2">
        <v>9</v>
      </c>
      <c r="R1656" s="2">
        <v>3</v>
      </c>
      <c r="S1656" s="2">
        <v>2</v>
      </c>
      <c r="T1656" s="2">
        <v>1</v>
      </c>
      <c r="U1656" s="2">
        <f t="shared" si="420"/>
        <v>16</v>
      </c>
      <c r="V1656" s="2">
        <f t="shared" si="421"/>
        <v>3</v>
      </c>
      <c r="W1656" s="2">
        <f t="shared" si="422"/>
        <v>3</v>
      </c>
      <c r="Y1656" s="5"/>
      <c r="Z1656" s="6">
        <f t="shared" si="419"/>
        <v>23</v>
      </c>
      <c r="AA1656" s="2">
        <v>6</v>
      </c>
      <c r="AB1656" s="2">
        <v>4</v>
      </c>
      <c r="AC1656" s="2">
        <v>8</v>
      </c>
      <c r="AD1656" s="2">
        <v>1</v>
      </c>
      <c r="AE1656" s="2">
        <v>4</v>
      </c>
      <c r="AF1656" s="2">
        <f t="shared" si="423"/>
        <v>10</v>
      </c>
      <c r="AG1656" s="2">
        <f t="shared" si="424"/>
        <v>8</v>
      </c>
      <c r="AH1656" s="2">
        <f t="shared" si="425"/>
        <v>5</v>
      </c>
      <c r="AJ1656" s="5"/>
      <c r="AK1656" s="2">
        <f t="shared" si="413"/>
        <v>33</v>
      </c>
      <c r="AL1656" s="2">
        <v>20</v>
      </c>
      <c r="AM1656" s="2">
        <v>7</v>
      </c>
      <c r="AN1656" s="2">
        <v>6</v>
      </c>
      <c r="AO1656" s="2">
        <v>0</v>
      </c>
      <c r="AP1656" s="2">
        <v>0</v>
      </c>
      <c r="AQ1656" s="2">
        <f t="shared" si="426"/>
        <v>27</v>
      </c>
      <c r="AR1656" s="2">
        <f t="shared" si="427"/>
        <v>6</v>
      </c>
      <c r="AS1656" s="2">
        <f t="shared" si="428"/>
        <v>0</v>
      </c>
      <c r="AV1656" s="6">
        <f t="shared" si="414"/>
        <v>38</v>
      </c>
      <c r="AW1656" s="2">
        <v>23</v>
      </c>
      <c r="AX1656" s="2">
        <v>9</v>
      </c>
      <c r="AY1656" s="2">
        <v>5</v>
      </c>
      <c r="AZ1656" s="2">
        <v>0</v>
      </c>
      <c r="BA1656" s="2">
        <v>1</v>
      </c>
      <c r="BB1656" s="2">
        <f t="shared" si="415"/>
        <v>32</v>
      </c>
      <c r="BC1656" s="2">
        <f t="shared" si="416"/>
        <v>5</v>
      </c>
      <c r="BD1656" s="2">
        <f t="shared" si="417"/>
        <v>1</v>
      </c>
      <c r="BF1656" s="5"/>
    </row>
    <row r="1657" spans="7:58" x14ac:dyDescent="0.35">
      <c r="G1657" s="79" t="s">
        <v>3</v>
      </c>
      <c r="H1657" s="82" t="s">
        <v>112</v>
      </c>
      <c r="I1657" s="79" t="s">
        <v>8</v>
      </c>
      <c r="J1657" s="79" t="s">
        <v>140</v>
      </c>
      <c r="K1657" s="79" t="str">
        <f>IF('New GL Gauge'!$H$3&lt;2025,"Scotstoun Cluster","Sport Operations Scotstoun Campus")</f>
        <v>Sport Operations Scotstoun Campus</v>
      </c>
      <c r="L1657" s="79" t="str">
        <f>IF('New GL Gauge'!$H$3&lt;2025,"Scotstoun Cluster","Sport Operations Scotstoun Campus")</f>
        <v>Sport Operations Scotstoun Campus</v>
      </c>
      <c r="M1657" s="2" t="s">
        <v>3</v>
      </c>
      <c r="N1657" s="2">
        <v>6</v>
      </c>
      <c r="O1657" s="6">
        <f t="shared" si="418"/>
        <v>22</v>
      </c>
      <c r="P1657" s="2">
        <v>6</v>
      </c>
      <c r="Q1657" s="2">
        <v>8</v>
      </c>
      <c r="R1657" s="2">
        <v>3</v>
      </c>
      <c r="S1657" s="2">
        <v>3</v>
      </c>
      <c r="T1657" s="2">
        <v>2</v>
      </c>
      <c r="U1657" s="2">
        <f t="shared" si="420"/>
        <v>14</v>
      </c>
      <c r="V1657" s="2">
        <f t="shared" si="421"/>
        <v>3</v>
      </c>
      <c r="W1657" s="2">
        <f t="shared" si="422"/>
        <v>5</v>
      </c>
      <c r="Y1657" s="5"/>
      <c r="Z1657" s="6">
        <f t="shared" si="419"/>
        <v>23</v>
      </c>
      <c r="AA1657" s="2">
        <v>2</v>
      </c>
      <c r="AB1657" s="2">
        <v>7</v>
      </c>
      <c r="AC1657" s="2">
        <v>3</v>
      </c>
      <c r="AD1657" s="2">
        <v>6</v>
      </c>
      <c r="AE1657" s="2">
        <v>5</v>
      </c>
      <c r="AF1657" s="2">
        <f t="shared" si="423"/>
        <v>9</v>
      </c>
      <c r="AG1657" s="2">
        <f t="shared" si="424"/>
        <v>3</v>
      </c>
      <c r="AH1657" s="2">
        <f t="shared" si="425"/>
        <v>11</v>
      </c>
      <c r="AJ1657" s="5"/>
      <c r="AK1657" s="2">
        <f t="shared" si="413"/>
        <v>33</v>
      </c>
      <c r="AL1657" s="2">
        <v>17</v>
      </c>
      <c r="AM1657" s="2">
        <v>10</v>
      </c>
      <c r="AN1657" s="2">
        <v>2</v>
      </c>
      <c r="AO1657" s="2">
        <v>4</v>
      </c>
      <c r="AP1657" s="2">
        <v>0</v>
      </c>
      <c r="AQ1657" s="2">
        <f t="shared" si="426"/>
        <v>27</v>
      </c>
      <c r="AR1657" s="2">
        <f t="shared" si="427"/>
        <v>2</v>
      </c>
      <c r="AS1657" s="2">
        <f t="shared" si="428"/>
        <v>4</v>
      </c>
      <c r="AV1657" s="6">
        <f t="shared" si="414"/>
        <v>38</v>
      </c>
      <c r="AW1657" s="2">
        <v>21</v>
      </c>
      <c r="AX1657" s="2">
        <v>10</v>
      </c>
      <c r="AY1657" s="2">
        <v>4</v>
      </c>
      <c r="AZ1657" s="2">
        <v>2</v>
      </c>
      <c r="BA1657" s="2">
        <v>1</v>
      </c>
      <c r="BB1657" s="2">
        <f t="shared" si="415"/>
        <v>31</v>
      </c>
      <c r="BC1657" s="2">
        <f t="shared" si="416"/>
        <v>4</v>
      </c>
      <c r="BD1657" s="2">
        <f t="shared" si="417"/>
        <v>3</v>
      </c>
      <c r="BF1657" s="5"/>
    </row>
    <row r="1658" spans="7:58" x14ac:dyDescent="0.35">
      <c r="G1658" s="79" t="s">
        <v>3</v>
      </c>
      <c r="H1658" s="82" t="s">
        <v>112</v>
      </c>
      <c r="I1658" s="79" t="s">
        <v>8</v>
      </c>
      <c r="J1658" s="79" t="s">
        <v>140</v>
      </c>
      <c r="K1658" s="79" t="str">
        <f>IF('New GL Gauge'!$H$3&lt;2025,"Scotstoun Cluster","Sport Operations Scotstoun Campus")</f>
        <v>Sport Operations Scotstoun Campus</v>
      </c>
      <c r="L1658" s="79" t="str">
        <f>IF('New GL Gauge'!$H$3&lt;2025,"Scotstoun Cluster","Sport Operations Scotstoun Campus")</f>
        <v>Sport Operations Scotstoun Campus</v>
      </c>
      <c r="M1658" s="2" t="s">
        <v>3</v>
      </c>
      <c r="N1658" s="2">
        <v>7</v>
      </c>
      <c r="O1658" s="6">
        <f t="shared" si="418"/>
        <v>22</v>
      </c>
      <c r="P1658" s="2">
        <v>11</v>
      </c>
      <c r="Q1658" s="2">
        <v>4</v>
      </c>
      <c r="R1658" s="2">
        <v>4</v>
      </c>
      <c r="S1658" s="2">
        <v>2</v>
      </c>
      <c r="T1658" s="2">
        <v>1</v>
      </c>
      <c r="U1658" s="2">
        <f t="shared" si="420"/>
        <v>15</v>
      </c>
      <c r="V1658" s="2">
        <f t="shared" si="421"/>
        <v>4</v>
      </c>
      <c r="W1658" s="2">
        <f t="shared" si="422"/>
        <v>3</v>
      </c>
      <c r="Y1658" s="5"/>
      <c r="Z1658" s="6">
        <f t="shared" si="419"/>
        <v>23</v>
      </c>
      <c r="AA1658" s="2">
        <v>8</v>
      </c>
      <c r="AB1658" s="2">
        <v>3</v>
      </c>
      <c r="AC1658" s="2">
        <v>3</v>
      </c>
      <c r="AD1658" s="2">
        <v>4</v>
      </c>
      <c r="AE1658" s="2">
        <v>5</v>
      </c>
      <c r="AF1658" s="2">
        <f t="shared" si="423"/>
        <v>11</v>
      </c>
      <c r="AG1658" s="2">
        <f t="shared" si="424"/>
        <v>3</v>
      </c>
      <c r="AH1658" s="2">
        <f t="shared" si="425"/>
        <v>9</v>
      </c>
      <c r="AJ1658" s="5"/>
      <c r="AK1658" s="2">
        <f t="shared" si="413"/>
        <v>33</v>
      </c>
      <c r="AL1658" s="2">
        <v>19</v>
      </c>
      <c r="AM1658" s="2">
        <v>8</v>
      </c>
      <c r="AN1658" s="2">
        <v>4</v>
      </c>
      <c r="AO1658" s="2">
        <v>1</v>
      </c>
      <c r="AP1658" s="2">
        <v>1</v>
      </c>
      <c r="AQ1658" s="2">
        <f t="shared" si="426"/>
        <v>27</v>
      </c>
      <c r="AR1658" s="2">
        <f t="shared" si="427"/>
        <v>4</v>
      </c>
      <c r="AS1658" s="2">
        <f t="shared" si="428"/>
        <v>2</v>
      </c>
      <c r="AV1658" s="6">
        <f t="shared" si="414"/>
        <v>38</v>
      </c>
      <c r="AW1658" s="2">
        <v>29</v>
      </c>
      <c r="AX1658" s="2">
        <v>5</v>
      </c>
      <c r="AY1658" s="2">
        <v>3</v>
      </c>
      <c r="AZ1658" s="2">
        <v>0</v>
      </c>
      <c r="BA1658" s="2">
        <v>1</v>
      </c>
      <c r="BB1658" s="2">
        <f t="shared" si="415"/>
        <v>34</v>
      </c>
      <c r="BC1658" s="2">
        <f t="shared" si="416"/>
        <v>3</v>
      </c>
      <c r="BD1658" s="2">
        <f t="shared" si="417"/>
        <v>1</v>
      </c>
      <c r="BF1658" s="5"/>
    </row>
    <row r="1659" spans="7:58" x14ac:dyDescent="0.35">
      <c r="G1659" s="79" t="s">
        <v>3</v>
      </c>
      <c r="H1659" s="82" t="s">
        <v>112</v>
      </c>
      <c r="I1659" s="79" t="s">
        <v>8</v>
      </c>
      <c r="J1659" s="79" t="s">
        <v>140</v>
      </c>
      <c r="K1659" s="79" t="str">
        <f>IF('New GL Gauge'!$H$3&lt;2025,"Scotstoun Cluster","Sport Operations Scotstoun Campus")</f>
        <v>Sport Operations Scotstoun Campus</v>
      </c>
      <c r="L1659" s="79" t="str">
        <f>IF('New GL Gauge'!$H$3&lt;2025,"Scotstoun Cluster","Sport Operations Scotstoun Campus")</f>
        <v>Sport Operations Scotstoun Campus</v>
      </c>
      <c r="M1659" s="2" t="s">
        <v>3</v>
      </c>
      <c r="N1659" s="2">
        <v>8</v>
      </c>
      <c r="O1659" s="6">
        <f t="shared" si="418"/>
        <v>22</v>
      </c>
      <c r="P1659" s="2">
        <v>5</v>
      </c>
      <c r="Q1659" s="2">
        <v>2</v>
      </c>
      <c r="R1659" s="2">
        <v>8</v>
      </c>
      <c r="S1659" s="2">
        <v>3</v>
      </c>
      <c r="T1659" s="2">
        <v>4</v>
      </c>
      <c r="U1659" s="2">
        <f t="shared" si="420"/>
        <v>7</v>
      </c>
      <c r="V1659" s="2">
        <f t="shared" si="421"/>
        <v>8</v>
      </c>
      <c r="W1659" s="2">
        <f t="shared" si="422"/>
        <v>7</v>
      </c>
      <c r="Y1659" s="5"/>
      <c r="Z1659" s="6">
        <f t="shared" si="419"/>
        <v>23</v>
      </c>
      <c r="AA1659" s="2">
        <v>1</v>
      </c>
      <c r="AB1659" s="2">
        <v>4</v>
      </c>
      <c r="AC1659" s="2">
        <v>4</v>
      </c>
      <c r="AD1659" s="2">
        <v>3</v>
      </c>
      <c r="AE1659" s="2">
        <v>11</v>
      </c>
      <c r="AF1659" s="2">
        <f t="shared" si="423"/>
        <v>5</v>
      </c>
      <c r="AG1659" s="2">
        <f t="shared" si="424"/>
        <v>4</v>
      </c>
      <c r="AH1659" s="2">
        <f t="shared" si="425"/>
        <v>14</v>
      </c>
      <c r="AJ1659" s="5"/>
      <c r="AK1659" s="2">
        <f t="shared" si="413"/>
        <v>33</v>
      </c>
      <c r="AL1659" s="2">
        <v>5</v>
      </c>
      <c r="AM1659" s="2">
        <v>15</v>
      </c>
      <c r="AN1659" s="2">
        <v>7</v>
      </c>
      <c r="AO1659" s="2">
        <v>2</v>
      </c>
      <c r="AP1659" s="2">
        <v>4</v>
      </c>
      <c r="AQ1659" s="2">
        <f t="shared" si="426"/>
        <v>20</v>
      </c>
      <c r="AR1659" s="2">
        <f t="shared" si="427"/>
        <v>7</v>
      </c>
      <c r="AS1659" s="2">
        <f t="shared" si="428"/>
        <v>6</v>
      </c>
      <c r="AV1659" s="6">
        <f t="shared" si="414"/>
        <v>38</v>
      </c>
      <c r="AW1659" s="2">
        <v>15</v>
      </c>
      <c r="AX1659" s="2">
        <v>6</v>
      </c>
      <c r="AY1659" s="2">
        <v>8</v>
      </c>
      <c r="AZ1659" s="2">
        <v>7</v>
      </c>
      <c r="BA1659" s="2">
        <v>2</v>
      </c>
      <c r="BB1659" s="2">
        <f t="shared" si="415"/>
        <v>21</v>
      </c>
      <c r="BC1659" s="2">
        <f t="shared" si="416"/>
        <v>8</v>
      </c>
      <c r="BD1659" s="2">
        <f t="shared" si="417"/>
        <v>9</v>
      </c>
      <c r="BF1659" s="5"/>
    </row>
    <row r="1660" spans="7:58" x14ac:dyDescent="0.35">
      <c r="G1660" s="79" t="s">
        <v>3</v>
      </c>
      <c r="H1660" s="82" t="s">
        <v>112</v>
      </c>
      <c r="I1660" s="79" t="s">
        <v>8</v>
      </c>
      <c r="J1660" s="79" t="s">
        <v>140</v>
      </c>
      <c r="K1660" s="79" t="str">
        <f>IF('New GL Gauge'!$H$3&lt;2025,"Scotstoun Cluster","Sport Operations Scotstoun Campus")</f>
        <v>Sport Operations Scotstoun Campus</v>
      </c>
      <c r="L1660" s="79" t="str">
        <f>IF('New GL Gauge'!$H$3&lt;2025,"Scotstoun Cluster","Sport Operations Scotstoun Campus")</f>
        <v>Sport Operations Scotstoun Campus</v>
      </c>
      <c r="M1660" s="2" t="s">
        <v>3</v>
      </c>
      <c r="N1660" s="2">
        <v>9</v>
      </c>
      <c r="O1660" s="6">
        <f t="shared" si="418"/>
        <v>22</v>
      </c>
      <c r="P1660" s="2">
        <v>6</v>
      </c>
      <c r="Q1660" s="2">
        <v>1</v>
      </c>
      <c r="R1660" s="2">
        <v>5</v>
      </c>
      <c r="S1660" s="2">
        <v>3</v>
      </c>
      <c r="T1660" s="2">
        <v>7</v>
      </c>
      <c r="U1660" s="2">
        <f t="shared" si="420"/>
        <v>7</v>
      </c>
      <c r="V1660" s="2">
        <f t="shared" si="421"/>
        <v>5</v>
      </c>
      <c r="W1660" s="2">
        <f t="shared" si="422"/>
        <v>10</v>
      </c>
      <c r="Y1660" s="5"/>
      <c r="Z1660" s="6">
        <f t="shared" si="419"/>
        <v>23</v>
      </c>
      <c r="AA1660" s="2">
        <v>1</v>
      </c>
      <c r="AB1660" s="2">
        <v>1</v>
      </c>
      <c r="AC1660" s="2">
        <v>6</v>
      </c>
      <c r="AD1660" s="2">
        <v>3</v>
      </c>
      <c r="AE1660" s="2">
        <v>12</v>
      </c>
      <c r="AF1660" s="2">
        <f t="shared" si="423"/>
        <v>2</v>
      </c>
      <c r="AG1660" s="2">
        <f t="shared" si="424"/>
        <v>6</v>
      </c>
      <c r="AH1660" s="2">
        <f t="shared" si="425"/>
        <v>15</v>
      </c>
      <c r="AJ1660" s="5"/>
      <c r="AK1660" s="2">
        <f t="shared" si="413"/>
        <v>33</v>
      </c>
      <c r="AL1660" s="2">
        <v>4</v>
      </c>
      <c r="AM1660" s="2">
        <v>11</v>
      </c>
      <c r="AN1660" s="2">
        <v>10</v>
      </c>
      <c r="AO1660" s="2">
        <v>4</v>
      </c>
      <c r="AP1660" s="2">
        <v>4</v>
      </c>
      <c r="AQ1660" s="2">
        <f t="shared" si="426"/>
        <v>15</v>
      </c>
      <c r="AR1660" s="2">
        <f t="shared" si="427"/>
        <v>10</v>
      </c>
      <c r="AS1660" s="2">
        <f t="shared" si="428"/>
        <v>8</v>
      </c>
      <c r="AV1660" s="6">
        <f t="shared" si="414"/>
        <v>38</v>
      </c>
      <c r="AW1660" s="2">
        <v>9</v>
      </c>
      <c r="AX1660" s="2">
        <v>11</v>
      </c>
      <c r="AY1660" s="2">
        <v>6</v>
      </c>
      <c r="AZ1660" s="2">
        <v>10</v>
      </c>
      <c r="BA1660" s="2">
        <v>2</v>
      </c>
      <c r="BB1660" s="2">
        <f t="shared" si="415"/>
        <v>20</v>
      </c>
      <c r="BC1660" s="2">
        <f t="shared" si="416"/>
        <v>6</v>
      </c>
      <c r="BD1660" s="2">
        <f t="shared" si="417"/>
        <v>12</v>
      </c>
      <c r="BF1660" s="5"/>
    </row>
    <row r="1661" spans="7:58" x14ac:dyDescent="0.35">
      <c r="G1661" s="79" t="s">
        <v>3</v>
      </c>
      <c r="H1661" s="82" t="s">
        <v>112</v>
      </c>
      <c r="I1661" s="79" t="s">
        <v>8</v>
      </c>
      <c r="J1661" s="79" t="s">
        <v>140</v>
      </c>
      <c r="K1661" s="79" t="str">
        <f>IF('New GL Gauge'!$H$3&lt;2025,"Scotstoun Cluster","Sport Operations Scotstoun Campus")</f>
        <v>Sport Operations Scotstoun Campus</v>
      </c>
      <c r="L1661" s="79" t="str">
        <f>IF('New GL Gauge'!$H$3&lt;2025,"Scotstoun Cluster","Sport Operations Scotstoun Campus")</f>
        <v>Sport Operations Scotstoun Campus</v>
      </c>
      <c r="M1661" s="2" t="s">
        <v>67</v>
      </c>
      <c r="N1661" s="2">
        <v>10</v>
      </c>
      <c r="O1661" s="6">
        <f t="shared" si="418"/>
        <v>22</v>
      </c>
      <c r="P1661" s="2">
        <v>10</v>
      </c>
      <c r="Q1661" s="2">
        <v>9</v>
      </c>
      <c r="R1661" s="2">
        <v>3</v>
      </c>
      <c r="S1661" s="2">
        <v>0</v>
      </c>
      <c r="T1661" s="2">
        <v>0</v>
      </c>
      <c r="U1661" s="2">
        <f t="shared" si="420"/>
        <v>19</v>
      </c>
      <c r="V1661" s="2">
        <f t="shared" si="421"/>
        <v>3</v>
      </c>
      <c r="W1661" s="2">
        <f t="shared" si="422"/>
        <v>0</v>
      </c>
      <c r="Y1661" s="5"/>
      <c r="Z1661" s="6">
        <f t="shared" si="419"/>
        <v>23</v>
      </c>
      <c r="AA1661" s="2">
        <v>11</v>
      </c>
      <c r="AB1661" s="2">
        <v>5</v>
      </c>
      <c r="AC1661" s="2">
        <v>6</v>
      </c>
      <c r="AD1661" s="2">
        <v>0</v>
      </c>
      <c r="AE1661" s="2">
        <v>1</v>
      </c>
      <c r="AF1661" s="2">
        <f t="shared" si="423"/>
        <v>16</v>
      </c>
      <c r="AG1661" s="2">
        <f t="shared" si="424"/>
        <v>6</v>
      </c>
      <c r="AH1661" s="2">
        <f t="shared" si="425"/>
        <v>1</v>
      </c>
      <c r="AJ1661" s="5"/>
      <c r="AK1661" s="2">
        <f t="shared" si="413"/>
        <v>33</v>
      </c>
      <c r="AL1661" s="2">
        <v>17</v>
      </c>
      <c r="AM1661" s="2">
        <v>14</v>
      </c>
      <c r="AN1661" s="2">
        <v>1</v>
      </c>
      <c r="AO1661" s="2">
        <v>0</v>
      </c>
      <c r="AP1661" s="2">
        <v>1</v>
      </c>
      <c r="AQ1661" s="2">
        <f t="shared" si="426"/>
        <v>31</v>
      </c>
      <c r="AR1661" s="2">
        <f t="shared" si="427"/>
        <v>1</v>
      </c>
      <c r="AS1661" s="2">
        <f t="shared" si="428"/>
        <v>1</v>
      </c>
      <c r="AV1661" s="6">
        <f t="shared" si="414"/>
        <v>38</v>
      </c>
      <c r="AW1661" s="2">
        <v>24</v>
      </c>
      <c r="AX1661" s="2">
        <v>8</v>
      </c>
      <c r="AY1661" s="2">
        <v>5</v>
      </c>
      <c r="AZ1661" s="2">
        <v>0</v>
      </c>
      <c r="BA1661" s="2">
        <v>1</v>
      </c>
      <c r="BB1661" s="2">
        <f t="shared" si="415"/>
        <v>32</v>
      </c>
      <c r="BC1661" s="2">
        <f t="shared" si="416"/>
        <v>5</v>
      </c>
      <c r="BD1661" s="2">
        <f t="shared" si="417"/>
        <v>1</v>
      </c>
      <c r="BF1661" s="5"/>
    </row>
    <row r="1662" spans="7:58" x14ac:dyDescent="0.35">
      <c r="G1662" s="79" t="s">
        <v>3</v>
      </c>
      <c r="H1662" s="82" t="s">
        <v>112</v>
      </c>
      <c r="I1662" s="79" t="s">
        <v>8</v>
      </c>
      <c r="J1662" s="79" t="s">
        <v>140</v>
      </c>
      <c r="K1662" s="79" t="str">
        <f>IF('New GL Gauge'!$H$3&lt;2025,"Scotstoun Cluster","Sport Operations Scotstoun Campus")</f>
        <v>Sport Operations Scotstoun Campus</v>
      </c>
      <c r="L1662" s="79" t="str">
        <f>IF('New GL Gauge'!$H$3&lt;2025,"Scotstoun Cluster","Sport Operations Scotstoun Campus")</f>
        <v>Sport Operations Scotstoun Campus</v>
      </c>
      <c r="M1662" s="2" t="s">
        <v>67</v>
      </c>
      <c r="N1662" s="2">
        <v>11</v>
      </c>
      <c r="O1662" s="6">
        <f t="shared" si="418"/>
        <v>22</v>
      </c>
      <c r="P1662" s="2">
        <v>6</v>
      </c>
      <c r="Q1662" s="2">
        <v>4</v>
      </c>
      <c r="R1662" s="2">
        <v>7</v>
      </c>
      <c r="S1662" s="2">
        <v>1</v>
      </c>
      <c r="T1662" s="2">
        <v>4</v>
      </c>
      <c r="U1662" s="2">
        <f t="shared" si="420"/>
        <v>10</v>
      </c>
      <c r="V1662" s="2">
        <f t="shared" si="421"/>
        <v>7</v>
      </c>
      <c r="W1662" s="2">
        <f t="shared" si="422"/>
        <v>5</v>
      </c>
      <c r="Y1662" s="5"/>
      <c r="Z1662" s="6">
        <f t="shared" si="419"/>
        <v>23</v>
      </c>
      <c r="AA1662" s="2">
        <v>7</v>
      </c>
      <c r="AB1662" s="2">
        <v>4</v>
      </c>
      <c r="AC1662" s="2">
        <v>5</v>
      </c>
      <c r="AD1662" s="2">
        <v>6</v>
      </c>
      <c r="AE1662" s="2">
        <v>1</v>
      </c>
      <c r="AF1662" s="2">
        <f t="shared" si="423"/>
        <v>11</v>
      </c>
      <c r="AG1662" s="2">
        <f t="shared" si="424"/>
        <v>5</v>
      </c>
      <c r="AH1662" s="2">
        <f t="shared" si="425"/>
        <v>7</v>
      </c>
      <c r="AJ1662" s="5"/>
      <c r="AK1662" s="2">
        <f t="shared" si="413"/>
        <v>33</v>
      </c>
      <c r="AL1662" s="2">
        <v>13</v>
      </c>
      <c r="AM1662" s="2">
        <v>13</v>
      </c>
      <c r="AN1662" s="2">
        <v>6</v>
      </c>
      <c r="AO1662" s="2">
        <v>1</v>
      </c>
      <c r="AP1662" s="2">
        <v>0</v>
      </c>
      <c r="AQ1662" s="2">
        <f t="shared" si="426"/>
        <v>26</v>
      </c>
      <c r="AR1662" s="2">
        <f t="shared" si="427"/>
        <v>6</v>
      </c>
      <c r="AS1662" s="2">
        <f t="shared" si="428"/>
        <v>1</v>
      </c>
      <c r="AV1662" s="6">
        <f t="shared" si="414"/>
        <v>38</v>
      </c>
      <c r="AW1662" s="2">
        <v>16</v>
      </c>
      <c r="AX1662" s="2">
        <v>11</v>
      </c>
      <c r="AY1662" s="2">
        <v>8</v>
      </c>
      <c r="AZ1662" s="2">
        <v>2</v>
      </c>
      <c r="BA1662" s="2">
        <v>1</v>
      </c>
      <c r="BB1662" s="2">
        <f t="shared" si="415"/>
        <v>27</v>
      </c>
      <c r="BC1662" s="2">
        <f t="shared" si="416"/>
        <v>8</v>
      </c>
      <c r="BD1662" s="2">
        <f t="shared" si="417"/>
        <v>3</v>
      </c>
      <c r="BF1662" s="5"/>
    </row>
    <row r="1663" spans="7:58" x14ac:dyDescent="0.35">
      <c r="G1663" s="79" t="s">
        <v>3</v>
      </c>
      <c r="H1663" s="82" t="s">
        <v>112</v>
      </c>
      <c r="I1663" s="79" t="s">
        <v>8</v>
      </c>
      <c r="J1663" s="79" t="s">
        <v>140</v>
      </c>
      <c r="K1663" s="79" t="str">
        <f>IF('New GL Gauge'!$H$3&lt;2025,"Scotstoun Cluster","Sport Operations Scotstoun Campus")</f>
        <v>Sport Operations Scotstoun Campus</v>
      </c>
      <c r="L1663" s="79" t="str">
        <f>IF('New GL Gauge'!$H$3&lt;2025,"Scotstoun Cluster","Sport Operations Scotstoun Campus")</f>
        <v>Sport Operations Scotstoun Campus</v>
      </c>
      <c r="M1663" s="2" t="s">
        <v>67</v>
      </c>
      <c r="N1663" s="2">
        <v>12</v>
      </c>
      <c r="O1663" s="6">
        <f t="shared" si="418"/>
        <v>22</v>
      </c>
      <c r="P1663" s="2">
        <v>5</v>
      </c>
      <c r="Q1663" s="2">
        <v>7</v>
      </c>
      <c r="R1663" s="2">
        <v>7</v>
      </c>
      <c r="S1663" s="2">
        <v>0</v>
      </c>
      <c r="T1663" s="2">
        <v>3</v>
      </c>
      <c r="U1663" s="2">
        <f t="shared" si="420"/>
        <v>12</v>
      </c>
      <c r="V1663" s="2">
        <f t="shared" si="421"/>
        <v>7</v>
      </c>
      <c r="W1663" s="2">
        <f t="shared" si="422"/>
        <v>3</v>
      </c>
      <c r="Y1663" s="5"/>
      <c r="Z1663" s="6">
        <f t="shared" si="419"/>
        <v>23</v>
      </c>
      <c r="AA1663" s="2">
        <v>8</v>
      </c>
      <c r="AB1663" s="2">
        <v>4</v>
      </c>
      <c r="AC1663" s="2">
        <v>5</v>
      </c>
      <c r="AD1663" s="2">
        <v>3</v>
      </c>
      <c r="AE1663" s="2">
        <v>3</v>
      </c>
      <c r="AF1663" s="2">
        <f t="shared" si="423"/>
        <v>12</v>
      </c>
      <c r="AG1663" s="2">
        <f t="shared" si="424"/>
        <v>5</v>
      </c>
      <c r="AH1663" s="2">
        <f t="shared" si="425"/>
        <v>6</v>
      </c>
      <c r="AJ1663" s="5"/>
      <c r="AK1663" s="2">
        <f t="shared" si="413"/>
        <v>33</v>
      </c>
      <c r="AL1663" s="2">
        <v>13</v>
      </c>
      <c r="AM1663" s="2">
        <v>12</v>
      </c>
      <c r="AN1663" s="2">
        <v>7</v>
      </c>
      <c r="AO1663" s="2">
        <v>1</v>
      </c>
      <c r="AP1663" s="2">
        <v>0</v>
      </c>
      <c r="AQ1663" s="2">
        <f t="shared" si="426"/>
        <v>25</v>
      </c>
      <c r="AR1663" s="2">
        <f t="shared" si="427"/>
        <v>7</v>
      </c>
      <c r="AS1663" s="2">
        <f t="shared" si="428"/>
        <v>1</v>
      </c>
      <c r="AV1663" s="6">
        <f t="shared" si="414"/>
        <v>38</v>
      </c>
      <c r="AW1663" s="2">
        <v>14</v>
      </c>
      <c r="AX1663" s="2">
        <v>15</v>
      </c>
      <c r="AY1663" s="2">
        <v>6</v>
      </c>
      <c r="AZ1663" s="2">
        <v>2</v>
      </c>
      <c r="BA1663" s="2">
        <v>1</v>
      </c>
      <c r="BB1663" s="2">
        <f t="shared" si="415"/>
        <v>29</v>
      </c>
      <c r="BC1663" s="2">
        <f t="shared" si="416"/>
        <v>6</v>
      </c>
      <c r="BD1663" s="2">
        <f t="shared" si="417"/>
        <v>3</v>
      </c>
      <c r="BF1663" s="5"/>
    </row>
    <row r="1664" spans="7:58" x14ac:dyDescent="0.35">
      <c r="G1664" s="79" t="s">
        <v>3</v>
      </c>
      <c r="H1664" s="82" t="s">
        <v>112</v>
      </c>
      <c r="I1664" s="79" t="s">
        <v>8</v>
      </c>
      <c r="J1664" s="79" t="s">
        <v>140</v>
      </c>
      <c r="K1664" s="79" t="str">
        <f>IF('New GL Gauge'!$H$3&lt;2025,"Scotstoun Cluster","Sport Operations Scotstoun Campus")</f>
        <v>Sport Operations Scotstoun Campus</v>
      </c>
      <c r="L1664" s="79" t="str">
        <f>IF('New GL Gauge'!$H$3&lt;2025,"Scotstoun Cluster","Sport Operations Scotstoun Campus")</f>
        <v>Sport Operations Scotstoun Campus</v>
      </c>
      <c r="M1664" s="2" t="s">
        <v>67</v>
      </c>
      <c r="N1664" s="2">
        <v>13</v>
      </c>
      <c r="O1664" s="6">
        <f t="shared" si="418"/>
        <v>22</v>
      </c>
      <c r="P1664" s="2">
        <v>5</v>
      </c>
      <c r="Q1664" s="2">
        <v>8</v>
      </c>
      <c r="R1664" s="2">
        <v>4</v>
      </c>
      <c r="S1664" s="2">
        <v>2</v>
      </c>
      <c r="T1664" s="2">
        <v>3</v>
      </c>
      <c r="U1664" s="2">
        <f t="shared" si="420"/>
        <v>13</v>
      </c>
      <c r="V1664" s="2">
        <f t="shared" si="421"/>
        <v>4</v>
      </c>
      <c r="W1664" s="2">
        <f t="shared" si="422"/>
        <v>5</v>
      </c>
      <c r="Y1664" s="5"/>
      <c r="Z1664" s="6">
        <f t="shared" si="419"/>
        <v>23</v>
      </c>
      <c r="AA1664" s="2">
        <v>6</v>
      </c>
      <c r="AB1664" s="2">
        <v>6</v>
      </c>
      <c r="AC1664" s="2">
        <v>4</v>
      </c>
      <c r="AD1664" s="2">
        <v>4</v>
      </c>
      <c r="AE1664" s="2">
        <v>3</v>
      </c>
      <c r="AF1664" s="2">
        <f t="shared" si="423"/>
        <v>12</v>
      </c>
      <c r="AG1664" s="2">
        <f t="shared" si="424"/>
        <v>4</v>
      </c>
      <c r="AH1664" s="2">
        <f t="shared" si="425"/>
        <v>7</v>
      </c>
      <c r="AJ1664" s="5"/>
      <c r="AK1664" s="2">
        <f t="shared" si="413"/>
        <v>33</v>
      </c>
      <c r="AL1664" s="2">
        <v>15</v>
      </c>
      <c r="AM1664" s="2">
        <v>14</v>
      </c>
      <c r="AN1664" s="2">
        <v>3</v>
      </c>
      <c r="AO1664" s="2">
        <v>1</v>
      </c>
      <c r="AP1664" s="2">
        <v>0</v>
      </c>
      <c r="AQ1664" s="2">
        <f t="shared" si="426"/>
        <v>29</v>
      </c>
      <c r="AR1664" s="2">
        <f t="shared" si="427"/>
        <v>3</v>
      </c>
      <c r="AS1664" s="2">
        <f t="shared" si="428"/>
        <v>1</v>
      </c>
      <c r="AV1664" s="6">
        <f t="shared" si="414"/>
        <v>38</v>
      </c>
      <c r="AW1664" s="2">
        <v>16</v>
      </c>
      <c r="AX1664" s="2">
        <v>14</v>
      </c>
      <c r="AY1664" s="2">
        <v>4</v>
      </c>
      <c r="AZ1664" s="2">
        <v>3</v>
      </c>
      <c r="BA1664" s="2">
        <v>1</v>
      </c>
      <c r="BB1664" s="2">
        <f t="shared" si="415"/>
        <v>30</v>
      </c>
      <c r="BC1664" s="2">
        <f t="shared" si="416"/>
        <v>4</v>
      </c>
      <c r="BD1664" s="2">
        <f t="shared" si="417"/>
        <v>4</v>
      </c>
      <c r="BF1664" s="5"/>
    </row>
    <row r="1665" spans="7:58" x14ac:dyDescent="0.35">
      <c r="G1665" s="79" t="s">
        <v>3</v>
      </c>
      <c r="H1665" s="82" t="s">
        <v>112</v>
      </c>
      <c r="I1665" s="79" t="s">
        <v>8</v>
      </c>
      <c r="J1665" s="79" t="s">
        <v>140</v>
      </c>
      <c r="K1665" s="79" t="str">
        <f>IF('New GL Gauge'!$H$3&lt;2025,"Scotstoun Cluster","Sport Operations Scotstoun Campus")</f>
        <v>Sport Operations Scotstoun Campus</v>
      </c>
      <c r="L1665" s="79" t="str">
        <f>IF('New GL Gauge'!$H$3&lt;2025,"Scotstoun Cluster","Sport Operations Scotstoun Campus")</f>
        <v>Sport Operations Scotstoun Campus</v>
      </c>
      <c r="M1665" s="2" t="s">
        <v>67</v>
      </c>
      <c r="N1665" s="2">
        <v>14</v>
      </c>
      <c r="O1665" s="6">
        <f t="shared" si="418"/>
        <v>22</v>
      </c>
      <c r="P1665" s="2">
        <v>5</v>
      </c>
      <c r="Q1665" s="2">
        <v>5</v>
      </c>
      <c r="R1665" s="2">
        <v>4</v>
      </c>
      <c r="S1665" s="2">
        <v>3</v>
      </c>
      <c r="T1665" s="2">
        <v>5</v>
      </c>
      <c r="U1665" s="2">
        <f t="shared" si="420"/>
        <v>10</v>
      </c>
      <c r="V1665" s="2">
        <f t="shared" si="421"/>
        <v>4</v>
      </c>
      <c r="W1665" s="2">
        <f t="shared" si="422"/>
        <v>8</v>
      </c>
      <c r="Y1665" s="5"/>
      <c r="Z1665" s="6">
        <f t="shared" si="419"/>
        <v>23</v>
      </c>
      <c r="AA1665" s="2">
        <v>2</v>
      </c>
      <c r="AB1665" s="2">
        <v>5</v>
      </c>
      <c r="AC1665" s="2">
        <v>5</v>
      </c>
      <c r="AD1665" s="2">
        <v>5</v>
      </c>
      <c r="AE1665" s="2">
        <v>6</v>
      </c>
      <c r="AF1665" s="2">
        <f t="shared" si="423"/>
        <v>7</v>
      </c>
      <c r="AG1665" s="2">
        <f t="shared" si="424"/>
        <v>5</v>
      </c>
      <c r="AH1665" s="2">
        <f t="shared" si="425"/>
        <v>11</v>
      </c>
      <c r="AJ1665" s="5"/>
      <c r="AK1665" s="2">
        <f t="shared" si="413"/>
        <v>33</v>
      </c>
      <c r="AL1665" s="2">
        <v>10</v>
      </c>
      <c r="AM1665" s="2">
        <v>10</v>
      </c>
      <c r="AN1665" s="2">
        <v>9</v>
      </c>
      <c r="AO1665" s="2">
        <v>3</v>
      </c>
      <c r="AP1665" s="2">
        <v>1</v>
      </c>
      <c r="AQ1665" s="2">
        <f t="shared" si="426"/>
        <v>20</v>
      </c>
      <c r="AR1665" s="2">
        <f t="shared" si="427"/>
        <v>9</v>
      </c>
      <c r="AS1665" s="2">
        <f t="shared" si="428"/>
        <v>4</v>
      </c>
      <c r="AV1665" s="6">
        <f t="shared" si="414"/>
        <v>38</v>
      </c>
      <c r="AW1665" s="2">
        <v>16</v>
      </c>
      <c r="AX1665" s="2">
        <v>7</v>
      </c>
      <c r="AY1665" s="2">
        <v>8</v>
      </c>
      <c r="AZ1665" s="2">
        <v>3</v>
      </c>
      <c r="BA1665" s="2">
        <v>4</v>
      </c>
      <c r="BB1665" s="2">
        <f t="shared" si="415"/>
        <v>23</v>
      </c>
      <c r="BC1665" s="2">
        <f t="shared" si="416"/>
        <v>8</v>
      </c>
      <c r="BD1665" s="2">
        <f t="shared" si="417"/>
        <v>7</v>
      </c>
      <c r="BF1665" s="5"/>
    </row>
    <row r="1666" spans="7:58" x14ac:dyDescent="0.35">
      <c r="G1666" s="79" t="s">
        <v>3</v>
      </c>
      <c r="H1666" s="82" t="s">
        <v>112</v>
      </c>
      <c r="I1666" s="79" t="s">
        <v>8</v>
      </c>
      <c r="J1666" s="79" t="s">
        <v>140</v>
      </c>
      <c r="K1666" s="79" t="str">
        <f>IF('New GL Gauge'!$H$3&lt;2025,"Scotstoun Cluster","Sport Operations Scotstoun Campus")</f>
        <v>Sport Operations Scotstoun Campus</v>
      </c>
      <c r="L1666" s="79" t="str">
        <f>IF('New GL Gauge'!$H$3&lt;2025,"Scotstoun Cluster","Sport Operations Scotstoun Campus")</f>
        <v>Sport Operations Scotstoun Campus</v>
      </c>
      <c r="M1666" s="2" t="s">
        <v>67</v>
      </c>
      <c r="N1666" s="2">
        <v>15</v>
      </c>
      <c r="O1666" s="6">
        <f t="shared" si="418"/>
        <v>22</v>
      </c>
      <c r="P1666" s="2">
        <v>3</v>
      </c>
      <c r="Q1666" s="2">
        <v>6</v>
      </c>
      <c r="R1666" s="2">
        <v>6</v>
      </c>
      <c r="S1666" s="2">
        <v>2</v>
      </c>
      <c r="T1666" s="2">
        <v>5</v>
      </c>
      <c r="U1666" s="2">
        <f t="shared" si="420"/>
        <v>9</v>
      </c>
      <c r="V1666" s="2">
        <f t="shared" si="421"/>
        <v>6</v>
      </c>
      <c r="W1666" s="2">
        <f t="shared" si="422"/>
        <v>7</v>
      </c>
      <c r="Y1666" s="5"/>
      <c r="Z1666" s="6">
        <f t="shared" si="419"/>
        <v>23</v>
      </c>
      <c r="AA1666" s="2">
        <v>5</v>
      </c>
      <c r="AB1666" s="2">
        <v>1</v>
      </c>
      <c r="AC1666" s="2">
        <v>5</v>
      </c>
      <c r="AD1666" s="2">
        <v>1</v>
      </c>
      <c r="AE1666" s="2">
        <v>11</v>
      </c>
      <c r="AF1666" s="2">
        <f t="shared" si="423"/>
        <v>6</v>
      </c>
      <c r="AG1666" s="2">
        <f t="shared" si="424"/>
        <v>5</v>
      </c>
      <c r="AH1666" s="2">
        <f t="shared" si="425"/>
        <v>12</v>
      </c>
      <c r="AJ1666" s="5"/>
      <c r="AK1666" s="2">
        <f t="shared" si="413"/>
        <v>33</v>
      </c>
      <c r="AL1666" s="2">
        <v>9</v>
      </c>
      <c r="AM1666" s="2">
        <v>9</v>
      </c>
      <c r="AN1666" s="2">
        <v>12</v>
      </c>
      <c r="AO1666" s="2">
        <v>1</v>
      </c>
      <c r="AP1666" s="2">
        <v>2</v>
      </c>
      <c r="AQ1666" s="2">
        <f t="shared" si="426"/>
        <v>18</v>
      </c>
      <c r="AR1666" s="2">
        <f t="shared" si="427"/>
        <v>12</v>
      </c>
      <c r="AS1666" s="2">
        <f t="shared" si="428"/>
        <v>3</v>
      </c>
      <c r="AV1666" s="6">
        <f t="shared" si="414"/>
        <v>38</v>
      </c>
      <c r="AW1666" s="2">
        <v>11</v>
      </c>
      <c r="AX1666" s="2">
        <v>11</v>
      </c>
      <c r="AY1666" s="2">
        <v>9</v>
      </c>
      <c r="AZ1666" s="2">
        <v>5</v>
      </c>
      <c r="BA1666" s="2">
        <v>2</v>
      </c>
      <c r="BB1666" s="2">
        <f t="shared" si="415"/>
        <v>22</v>
      </c>
      <c r="BC1666" s="2">
        <f t="shared" si="416"/>
        <v>9</v>
      </c>
      <c r="BD1666" s="2">
        <f t="shared" si="417"/>
        <v>7</v>
      </c>
      <c r="BF1666" s="5"/>
    </row>
    <row r="1667" spans="7:58" x14ac:dyDescent="0.35">
      <c r="G1667" s="79" t="s">
        <v>3</v>
      </c>
      <c r="H1667" s="82" t="s">
        <v>112</v>
      </c>
      <c r="I1667" s="79" t="s">
        <v>8</v>
      </c>
      <c r="J1667" s="79" t="s">
        <v>140</v>
      </c>
      <c r="K1667" s="79" t="str">
        <f>IF('New GL Gauge'!$H$3&lt;2025,"Scotstoun Cluster","Sport Operations Scotstoun Campus")</f>
        <v>Sport Operations Scotstoun Campus</v>
      </c>
      <c r="L1667" s="79" t="str">
        <f>IF('New GL Gauge'!$H$3&lt;2025,"Scotstoun Cluster","Sport Operations Scotstoun Campus")</f>
        <v>Sport Operations Scotstoun Campus</v>
      </c>
      <c r="M1667" s="2" t="s">
        <v>67</v>
      </c>
      <c r="N1667" s="2">
        <v>16</v>
      </c>
      <c r="O1667" s="6">
        <f t="shared" si="418"/>
        <v>22</v>
      </c>
      <c r="P1667" s="2">
        <v>6</v>
      </c>
      <c r="Q1667" s="2">
        <v>4</v>
      </c>
      <c r="R1667" s="2">
        <v>8</v>
      </c>
      <c r="S1667" s="2">
        <v>3</v>
      </c>
      <c r="T1667" s="2">
        <v>1</v>
      </c>
      <c r="U1667" s="2">
        <f t="shared" si="420"/>
        <v>10</v>
      </c>
      <c r="V1667" s="2">
        <f t="shared" si="421"/>
        <v>8</v>
      </c>
      <c r="W1667" s="2">
        <f t="shared" si="422"/>
        <v>4</v>
      </c>
      <c r="Y1667" s="5"/>
      <c r="Z1667" s="6">
        <f t="shared" si="419"/>
        <v>23</v>
      </c>
      <c r="AA1667" s="2">
        <v>2</v>
      </c>
      <c r="AB1667" s="2">
        <v>7</v>
      </c>
      <c r="AC1667" s="2">
        <v>9</v>
      </c>
      <c r="AD1667" s="2">
        <v>3</v>
      </c>
      <c r="AE1667" s="2">
        <v>2</v>
      </c>
      <c r="AF1667" s="2">
        <f t="shared" si="423"/>
        <v>9</v>
      </c>
      <c r="AG1667" s="2">
        <f t="shared" si="424"/>
        <v>9</v>
      </c>
      <c r="AH1667" s="2">
        <f t="shared" si="425"/>
        <v>5</v>
      </c>
      <c r="AJ1667" s="5"/>
      <c r="AK1667" s="2">
        <f t="shared" si="413"/>
        <v>33</v>
      </c>
      <c r="AL1667" s="2">
        <v>9</v>
      </c>
      <c r="AM1667" s="2">
        <v>16</v>
      </c>
      <c r="AN1667" s="2">
        <v>7</v>
      </c>
      <c r="AO1667" s="2">
        <v>0</v>
      </c>
      <c r="AP1667" s="2">
        <v>1</v>
      </c>
      <c r="AQ1667" s="2">
        <f t="shared" si="426"/>
        <v>25</v>
      </c>
      <c r="AR1667" s="2">
        <f t="shared" si="427"/>
        <v>7</v>
      </c>
      <c r="AS1667" s="2">
        <f t="shared" si="428"/>
        <v>1</v>
      </c>
      <c r="AV1667" s="6">
        <f t="shared" si="414"/>
        <v>38</v>
      </c>
      <c r="AW1667" s="2">
        <v>18</v>
      </c>
      <c r="AX1667" s="2">
        <v>10</v>
      </c>
      <c r="AY1667" s="2">
        <v>7</v>
      </c>
      <c r="AZ1667" s="2">
        <v>2</v>
      </c>
      <c r="BA1667" s="2">
        <v>1</v>
      </c>
      <c r="BB1667" s="2">
        <f t="shared" si="415"/>
        <v>28</v>
      </c>
      <c r="BC1667" s="2">
        <f t="shared" si="416"/>
        <v>7</v>
      </c>
      <c r="BD1667" s="2">
        <f t="shared" si="417"/>
        <v>3</v>
      </c>
      <c r="BF1667" s="5"/>
    </row>
    <row r="1668" spans="7:58" x14ac:dyDescent="0.35">
      <c r="G1668" s="79" t="s">
        <v>3</v>
      </c>
      <c r="H1668" s="82" t="s">
        <v>112</v>
      </c>
      <c r="I1668" s="79" t="s">
        <v>8</v>
      </c>
      <c r="J1668" s="79" t="s">
        <v>140</v>
      </c>
      <c r="K1668" s="79" t="str">
        <f>IF('New GL Gauge'!$H$3&lt;2025,"Scotstoun Cluster","Sport Operations Scotstoun Campus")</f>
        <v>Sport Operations Scotstoun Campus</v>
      </c>
      <c r="L1668" s="79" t="str">
        <f>IF('New GL Gauge'!$H$3&lt;2025,"Scotstoun Cluster","Sport Operations Scotstoun Campus")</f>
        <v>Sport Operations Scotstoun Campus</v>
      </c>
      <c r="M1668" s="2" t="s">
        <v>67</v>
      </c>
      <c r="N1668" s="2">
        <v>17</v>
      </c>
      <c r="O1668" s="6">
        <f t="shared" si="418"/>
        <v>22</v>
      </c>
      <c r="P1668" s="2">
        <v>6</v>
      </c>
      <c r="Q1668" s="2">
        <v>4</v>
      </c>
      <c r="R1668" s="2">
        <v>7</v>
      </c>
      <c r="S1668" s="2">
        <v>2</v>
      </c>
      <c r="T1668" s="2">
        <v>3</v>
      </c>
      <c r="U1668" s="2">
        <f t="shared" si="420"/>
        <v>10</v>
      </c>
      <c r="V1668" s="2">
        <f t="shared" si="421"/>
        <v>7</v>
      </c>
      <c r="W1668" s="2">
        <f t="shared" si="422"/>
        <v>5</v>
      </c>
      <c r="Y1668" s="5"/>
      <c r="Z1668" s="6">
        <f t="shared" si="419"/>
        <v>23</v>
      </c>
      <c r="AA1668" s="2">
        <v>4</v>
      </c>
      <c r="AB1668" s="2">
        <v>5</v>
      </c>
      <c r="AC1668" s="2">
        <v>3</v>
      </c>
      <c r="AD1668" s="2">
        <v>1</v>
      </c>
      <c r="AE1668" s="2">
        <v>10</v>
      </c>
      <c r="AF1668" s="2">
        <f t="shared" si="423"/>
        <v>9</v>
      </c>
      <c r="AG1668" s="2">
        <f t="shared" si="424"/>
        <v>3</v>
      </c>
      <c r="AH1668" s="2">
        <f t="shared" si="425"/>
        <v>11</v>
      </c>
      <c r="AJ1668" s="5"/>
      <c r="AK1668" s="2">
        <f t="shared" si="413"/>
        <v>33</v>
      </c>
      <c r="AL1668" s="2">
        <v>13</v>
      </c>
      <c r="AM1668" s="2">
        <v>12</v>
      </c>
      <c r="AN1668" s="2">
        <v>5</v>
      </c>
      <c r="AO1668" s="2">
        <v>2</v>
      </c>
      <c r="AP1668" s="2">
        <v>1</v>
      </c>
      <c r="AQ1668" s="2">
        <f t="shared" si="426"/>
        <v>25</v>
      </c>
      <c r="AR1668" s="2">
        <f t="shared" si="427"/>
        <v>5</v>
      </c>
      <c r="AS1668" s="2">
        <f t="shared" si="428"/>
        <v>3</v>
      </c>
      <c r="AV1668" s="6">
        <f t="shared" si="414"/>
        <v>38</v>
      </c>
      <c r="AW1668" s="2">
        <v>16</v>
      </c>
      <c r="AX1668" s="2">
        <v>7</v>
      </c>
      <c r="AY1668" s="2">
        <v>13</v>
      </c>
      <c r="AZ1668" s="2">
        <v>1</v>
      </c>
      <c r="BA1668" s="2">
        <v>1</v>
      </c>
      <c r="BB1668" s="2">
        <f t="shared" si="415"/>
        <v>23</v>
      </c>
      <c r="BC1668" s="2">
        <f t="shared" si="416"/>
        <v>13</v>
      </c>
      <c r="BD1668" s="2">
        <f t="shared" si="417"/>
        <v>2</v>
      </c>
      <c r="BF1668" s="5"/>
    </row>
    <row r="1669" spans="7:58" x14ac:dyDescent="0.35">
      <c r="G1669" s="79" t="s">
        <v>3</v>
      </c>
      <c r="H1669" s="82" t="s">
        <v>112</v>
      </c>
      <c r="I1669" s="79" t="s">
        <v>8</v>
      </c>
      <c r="J1669" s="79" t="s">
        <v>140</v>
      </c>
      <c r="K1669" s="79" t="str">
        <f>IF('New GL Gauge'!$H$3&lt;2025,"Scotstoun Cluster","Sport Operations Scotstoun Campus")</f>
        <v>Sport Operations Scotstoun Campus</v>
      </c>
      <c r="L1669" s="79" t="str">
        <f>IF('New GL Gauge'!$H$3&lt;2025,"Scotstoun Cluster","Sport Operations Scotstoun Campus")</f>
        <v>Sport Operations Scotstoun Campus</v>
      </c>
      <c r="M1669" s="2" t="s">
        <v>67</v>
      </c>
      <c r="N1669" s="2">
        <v>18</v>
      </c>
      <c r="O1669" s="6">
        <f t="shared" si="418"/>
        <v>22</v>
      </c>
      <c r="P1669" s="2">
        <v>13</v>
      </c>
      <c r="Q1669" s="2">
        <v>5</v>
      </c>
      <c r="R1669" s="2">
        <v>1</v>
      </c>
      <c r="S1669" s="2">
        <v>2</v>
      </c>
      <c r="T1669" s="2">
        <v>1</v>
      </c>
      <c r="U1669" s="2">
        <f t="shared" si="420"/>
        <v>18</v>
      </c>
      <c r="V1669" s="2">
        <f t="shared" si="421"/>
        <v>1</v>
      </c>
      <c r="W1669" s="2">
        <f t="shared" si="422"/>
        <v>3</v>
      </c>
      <c r="Y1669" s="5"/>
      <c r="Z1669" s="6">
        <f t="shared" si="419"/>
        <v>23</v>
      </c>
      <c r="AA1669" s="2">
        <v>11</v>
      </c>
      <c r="AB1669" s="2">
        <v>4</v>
      </c>
      <c r="AC1669" s="2">
        <v>5</v>
      </c>
      <c r="AD1669" s="2">
        <v>3</v>
      </c>
      <c r="AE1669" s="2">
        <v>0</v>
      </c>
      <c r="AF1669" s="2">
        <f t="shared" si="423"/>
        <v>15</v>
      </c>
      <c r="AG1669" s="2">
        <f t="shared" si="424"/>
        <v>5</v>
      </c>
      <c r="AH1669" s="2">
        <f t="shared" si="425"/>
        <v>3</v>
      </c>
      <c r="AJ1669" s="5"/>
      <c r="AK1669" s="2">
        <f t="shared" si="413"/>
        <v>33</v>
      </c>
      <c r="AL1669" s="2">
        <v>13</v>
      </c>
      <c r="AM1669" s="2">
        <v>12</v>
      </c>
      <c r="AN1669" s="2">
        <v>6</v>
      </c>
      <c r="AO1669" s="2">
        <v>0</v>
      </c>
      <c r="AP1669" s="2">
        <v>2</v>
      </c>
      <c r="AQ1669" s="2">
        <f t="shared" si="426"/>
        <v>25</v>
      </c>
      <c r="AR1669" s="2">
        <f t="shared" si="427"/>
        <v>6</v>
      </c>
      <c r="AS1669" s="2">
        <f t="shared" si="428"/>
        <v>2</v>
      </c>
      <c r="AV1669" s="6">
        <f t="shared" si="414"/>
        <v>38</v>
      </c>
      <c r="AW1669" s="2">
        <v>20</v>
      </c>
      <c r="AX1669" s="2">
        <v>6</v>
      </c>
      <c r="AY1669" s="2">
        <v>8</v>
      </c>
      <c r="AZ1669" s="2">
        <v>3</v>
      </c>
      <c r="BA1669" s="2">
        <v>1</v>
      </c>
      <c r="BB1669" s="2">
        <f t="shared" si="415"/>
        <v>26</v>
      </c>
      <c r="BC1669" s="2">
        <f t="shared" si="416"/>
        <v>8</v>
      </c>
      <c r="BD1669" s="2">
        <f t="shared" si="417"/>
        <v>4</v>
      </c>
      <c r="BF1669" s="5"/>
    </row>
    <row r="1670" spans="7:58" x14ac:dyDescent="0.35">
      <c r="G1670" s="79" t="s">
        <v>3</v>
      </c>
      <c r="H1670" s="82" t="s">
        <v>112</v>
      </c>
      <c r="I1670" s="79" t="s">
        <v>8</v>
      </c>
      <c r="J1670" s="79" t="s">
        <v>140</v>
      </c>
      <c r="K1670" s="79" t="str">
        <f>IF('New GL Gauge'!$H$3&lt;2025,"Scotstoun Cluster","Sport Operations Scotstoun Campus")</f>
        <v>Sport Operations Scotstoun Campus</v>
      </c>
      <c r="L1670" s="79" t="str">
        <f>IF('New GL Gauge'!$H$3&lt;2025,"Scotstoun Cluster","Sport Operations Scotstoun Campus")</f>
        <v>Sport Operations Scotstoun Campus</v>
      </c>
      <c r="M1670" s="2" t="s">
        <v>76</v>
      </c>
      <c r="N1670" s="2">
        <v>19</v>
      </c>
      <c r="O1670" s="6">
        <f t="shared" si="418"/>
        <v>22</v>
      </c>
      <c r="P1670" s="2">
        <v>7</v>
      </c>
      <c r="Q1670" s="2">
        <v>6</v>
      </c>
      <c r="R1670" s="2">
        <v>4</v>
      </c>
      <c r="S1670" s="2">
        <v>1</v>
      </c>
      <c r="T1670" s="2">
        <v>4</v>
      </c>
      <c r="U1670" s="2">
        <f t="shared" si="420"/>
        <v>13</v>
      </c>
      <c r="V1670" s="2">
        <f t="shared" si="421"/>
        <v>4</v>
      </c>
      <c r="W1670" s="2">
        <f t="shared" si="422"/>
        <v>5</v>
      </c>
      <c r="Y1670" s="5"/>
      <c r="Z1670" s="6">
        <f t="shared" si="419"/>
        <v>23</v>
      </c>
      <c r="AA1670" s="2">
        <v>5</v>
      </c>
      <c r="AB1670" s="2">
        <v>7</v>
      </c>
      <c r="AC1670" s="2">
        <v>2</v>
      </c>
      <c r="AD1670" s="2">
        <v>2</v>
      </c>
      <c r="AE1670" s="2">
        <v>7</v>
      </c>
      <c r="AF1670" s="2">
        <f t="shared" si="423"/>
        <v>12</v>
      </c>
      <c r="AG1670" s="2">
        <f t="shared" si="424"/>
        <v>2</v>
      </c>
      <c r="AH1670" s="2">
        <f t="shared" si="425"/>
        <v>9</v>
      </c>
      <c r="AJ1670" s="5"/>
      <c r="AK1670" s="2">
        <f t="shared" si="413"/>
        <v>33</v>
      </c>
      <c r="AL1670" s="2">
        <v>16</v>
      </c>
      <c r="AM1670" s="2">
        <v>9</v>
      </c>
      <c r="AN1670" s="2">
        <v>6</v>
      </c>
      <c r="AO1670" s="2">
        <v>1</v>
      </c>
      <c r="AP1670" s="2">
        <v>1</v>
      </c>
      <c r="AQ1670" s="2">
        <f t="shared" si="426"/>
        <v>25</v>
      </c>
      <c r="AR1670" s="2">
        <f t="shared" si="427"/>
        <v>6</v>
      </c>
      <c r="AS1670" s="2">
        <f t="shared" si="428"/>
        <v>2</v>
      </c>
      <c r="AV1670" s="6">
        <f t="shared" si="414"/>
        <v>38</v>
      </c>
      <c r="AW1670" s="2">
        <v>16</v>
      </c>
      <c r="AX1670" s="2">
        <v>11</v>
      </c>
      <c r="AY1670" s="2">
        <v>8</v>
      </c>
      <c r="AZ1670" s="2">
        <v>1</v>
      </c>
      <c r="BA1670" s="2">
        <v>2</v>
      </c>
      <c r="BB1670" s="2">
        <f t="shared" si="415"/>
        <v>27</v>
      </c>
      <c r="BC1670" s="2">
        <f t="shared" si="416"/>
        <v>8</v>
      </c>
      <c r="BD1670" s="2">
        <f t="shared" si="417"/>
        <v>3</v>
      </c>
      <c r="BF1670" s="5"/>
    </row>
    <row r="1671" spans="7:58" x14ac:dyDescent="0.35">
      <c r="G1671" s="79" t="s">
        <v>3</v>
      </c>
      <c r="H1671" s="82" t="s">
        <v>112</v>
      </c>
      <c r="I1671" s="79" t="s">
        <v>8</v>
      </c>
      <c r="J1671" s="79" t="s">
        <v>140</v>
      </c>
      <c r="K1671" s="79" t="str">
        <f>IF('New GL Gauge'!$H$3&lt;2025,"Scotstoun Cluster","Sport Operations Scotstoun Campus")</f>
        <v>Sport Operations Scotstoun Campus</v>
      </c>
      <c r="L1671" s="79" t="str">
        <f>IF('New GL Gauge'!$H$3&lt;2025,"Scotstoun Cluster","Sport Operations Scotstoun Campus")</f>
        <v>Sport Operations Scotstoun Campus</v>
      </c>
      <c r="M1671" s="2" t="s">
        <v>76</v>
      </c>
      <c r="N1671" s="2">
        <v>20</v>
      </c>
      <c r="O1671" s="6">
        <f t="shared" si="418"/>
        <v>22</v>
      </c>
      <c r="P1671" s="2">
        <v>5</v>
      </c>
      <c r="Q1671" s="2">
        <v>6</v>
      </c>
      <c r="R1671" s="2">
        <v>4</v>
      </c>
      <c r="S1671" s="2">
        <v>2</v>
      </c>
      <c r="T1671" s="2">
        <v>5</v>
      </c>
      <c r="U1671" s="2">
        <f t="shared" si="420"/>
        <v>11</v>
      </c>
      <c r="V1671" s="2">
        <f t="shared" si="421"/>
        <v>4</v>
      </c>
      <c r="W1671" s="2">
        <f t="shared" si="422"/>
        <v>7</v>
      </c>
      <c r="Y1671" s="5"/>
      <c r="Z1671" s="6">
        <f t="shared" si="419"/>
        <v>23</v>
      </c>
      <c r="AA1671" s="2">
        <v>5</v>
      </c>
      <c r="AB1671" s="2">
        <v>4</v>
      </c>
      <c r="AC1671" s="2">
        <v>4</v>
      </c>
      <c r="AD1671" s="2">
        <v>3</v>
      </c>
      <c r="AE1671" s="2">
        <v>7</v>
      </c>
      <c r="AF1671" s="2">
        <f t="shared" si="423"/>
        <v>9</v>
      </c>
      <c r="AG1671" s="2">
        <f t="shared" si="424"/>
        <v>4</v>
      </c>
      <c r="AH1671" s="2">
        <f t="shared" si="425"/>
        <v>10</v>
      </c>
      <c r="AJ1671" s="5"/>
      <c r="AK1671" s="2">
        <f t="shared" ref="AK1671:AK1711" si="429">SUM(AQ1671:AS1671)</f>
        <v>33</v>
      </c>
      <c r="AL1671" s="2">
        <v>15</v>
      </c>
      <c r="AM1671" s="2">
        <v>6</v>
      </c>
      <c r="AN1671" s="2">
        <v>8</v>
      </c>
      <c r="AO1671" s="2">
        <v>1</v>
      </c>
      <c r="AP1671" s="2">
        <v>3</v>
      </c>
      <c r="AQ1671" s="2">
        <f t="shared" si="426"/>
        <v>21</v>
      </c>
      <c r="AR1671" s="2">
        <f t="shared" si="427"/>
        <v>8</v>
      </c>
      <c r="AS1671" s="2">
        <f t="shared" si="428"/>
        <v>4</v>
      </c>
      <c r="AV1671" s="6">
        <f t="shared" si="414"/>
        <v>38</v>
      </c>
      <c r="AW1671" s="2">
        <v>14</v>
      </c>
      <c r="AX1671" s="2">
        <v>7</v>
      </c>
      <c r="AY1671" s="2">
        <v>10</v>
      </c>
      <c r="AZ1671" s="2">
        <v>2</v>
      </c>
      <c r="BA1671" s="2">
        <v>5</v>
      </c>
      <c r="BB1671" s="2">
        <f t="shared" si="415"/>
        <v>21</v>
      </c>
      <c r="BC1671" s="2">
        <f t="shared" si="416"/>
        <v>10</v>
      </c>
      <c r="BD1671" s="2">
        <f t="shared" si="417"/>
        <v>7</v>
      </c>
      <c r="BF1671" s="5"/>
    </row>
    <row r="1672" spans="7:58" x14ac:dyDescent="0.35">
      <c r="G1672" s="79" t="s">
        <v>3</v>
      </c>
      <c r="H1672" s="82" t="s">
        <v>112</v>
      </c>
      <c r="I1672" s="79" t="s">
        <v>8</v>
      </c>
      <c r="J1672" s="79" t="s">
        <v>140</v>
      </c>
      <c r="K1672" s="79" t="str">
        <f>IF('New GL Gauge'!$H$3&lt;2025,"Scotstoun Cluster","Sport Operations Scotstoun Campus")</f>
        <v>Sport Operations Scotstoun Campus</v>
      </c>
      <c r="L1672" s="79" t="str">
        <f>IF('New GL Gauge'!$H$3&lt;2025,"Scotstoun Cluster","Sport Operations Scotstoun Campus")</f>
        <v>Sport Operations Scotstoun Campus</v>
      </c>
      <c r="M1672" s="2" t="s">
        <v>76</v>
      </c>
      <c r="N1672" s="2">
        <v>21</v>
      </c>
      <c r="O1672" s="6">
        <f t="shared" si="418"/>
        <v>22</v>
      </c>
      <c r="P1672" s="2">
        <v>7</v>
      </c>
      <c r="Q1672" s="2">
        <v>6</v>
      </c>
      <c r="R1672" s="2">
        <v>3</v>
      </c>
      <c r="S1672" s="2">
        <v>1</v>
      </c>
      <c r="T1672" s="2">
        <v>5</v>
      </c>
      <c r="U1672" s="2">
        <f t="shared" si="420"/>
        <v>13</v>
      </c>
      <c r="V1672" s="2">
        <f t="shared" si="421"/>
        <v>3</v>
      </c>
      <c r="W1672" s="2">
        <f t="shared" si="422"/>
        <v>6</v>
      </c>
      <c r="Y1672" s="5"/>
      <c r="Z1672" s="6">
        <f t="shared" si="419"/>
        <v>23</v>
      </c>
      <c r="AA1672" s="2">
        <v>5</v>
      </c>
      <c r="AB1672" s="2">
        <v>3</v>
      </c>
      <c r="AC1672" s="2">
        <v>6</v>
      </c>
      <c r="AD1672" s="2">
        <v>3</v>
      </c>
      <c r="AE1672" s="2">
        <v>6</v>
      </c>
      <c r="AF1672" s="2">
        <f t="shared" si="423"/>
        <v>8</v>
      </c>
      <c r="AG1672" s="2">
        <f t="shared" si="424"/>
        <v>6</v>
      </c>
      <c r="AH1672" s="2">
        <f t="shared" si="425"/>
        <v>9</v>
      </c>
      <c r="AJ1672" s="5"/>
      <c r="AK1672" s="2">
        <f t="shared" si="429"/>
        <v>33</v>
      </c>
      <c r="AL1672" s="2">
        <v>17</v>
      </c>
      <c r="AM1672" s="2">
        <v>8</v>
      </c>
      <c r="AN1672" s="2">
        <v>3</v>
      </c>
      <c r="AO1672" s="2">
        <v>2</v>
      </c>
      <c r="AP1672" s="2">
        <v>3</v>
      </c>
      <c r="AQ1672" s="2">
        <f t="shared" si="426"/>
        <v>25</v>
      </c>
      <c r="AR1672" s="2">
        <f t="shared" si="427"/>
        <v>3</v>
      </c>
      <c r="AS1672" s="2">
        <f t="shared" si="428"/>
        <v>5</v>
      </c>
      <c r="AV1672" s="6">
        <f t="shared" si="414"/>
        <v>38</v>
      </c>
      <c r="AW1672" s="2">
        <v>16</v>
      </c>
      <c r="AX1672" s="2">
        <v>9</v>
      </c>
      <c r="AY1672" s="2">
        <v>8</v>
      </c>
      <c r="AZ1672" s="2">
        <v>4</v>
      </c>
      <c r="BA1672" s="2">
        <v>1</v>
      </c>
      <c r="BB1672" s="2">
        <f t="shared" si="415"/>
        <v>25</v>
      </c>
      <c r="BC1672" s="2">
        <f t="shared" si="416"/>
        <v>8</v>
      </c>
      <c r="BD1672" s="2">
        <f t="shared" si="417"/>
        <v>5</v>
      </c>
      <c r="BF1672" s="5"/>
    </row>
    <row r="1673" spans="7:58" x14ac:dyDescent="0.35">
      <c r="G1673" s="79" t="s">
        <v>3</v>
      </c>
      <c r="H1673" s="82" t="s">
        <v>112</v>
      </c>
      <c r="I1673" s="79" t="s">
        <v>8</v>
      </c>
      <c r="J1673" s="79" t="s">
        <v>140</v>
      </c>
      <c r="K1673" s="79" t="str">
        <f>IF('New GL Gauge'!$H$3&lt;2025,"Scotstoun Cluster","Sport Operations Scotstoun Campus")</f>
        <v>Sport Operations Scotstoun Campus</v>
      </c>
      <c r="L1673" s="79" t="str">
        <f>IF('New GL Gauge'!$H$3&lt;2025,"Scotstoun Cluster","Sport Operations Scotstoun Campus")</f>
        <v>Sport Operations Scotstoun Campus</v>
      </c>
      <c r="M1673" s="2" t="s">
        <v>76</v>
      </c>
      <c r="N1673" s="2">
        <v>22</v>
      </c>
      <c r="O1673" s="6">
        <f t="shared" si="418"/>
        <v>22</v>
      </c>
      <c r="P1673" s="2">
        <v>9</v>
      </c>
      <c r="Q1673" s="2">
        <v>7</v>
      </c>
      <c r="R1673" s="2">
        <v>4</v>
      </c>
      <c r="S1673" s="2">
        <v>1</v>
      </c>
      <c r="T1673" s="2">
        <v>1</v>
      </c>
      <c r="U1673" s="2">
        <f t="shared" si="420"/>
        <v>16</v>
      </c>
      <c r="V1673" s="2">
        <f t="shared" si="421"/>
        <v>4</v>
      </c>
      <c r="W1673" s="2">
        <f t="shared" si="422"/>
        <v>2</v>
      </c>
      <c r="Y1673" s="5"/>
      <c r="Z1673" s="6">
        <f t="shared" si="419"/>
        <v>23</v>
      </c>
      <c r="AA1673" s="2">
        <v>7</v>
      </c>
      <c r="AB1673" s="2">
        <v>5</v>
      </c>
      <c r="AC1673" s="2">
        <v>7</v>
      </c>
      <c r="AD1673" s="2">
        <v>0</v>
      </c>
      <c r="AE1673" s="2">
        <v>4</v>
      </c>
      <c r="AF1673" s="2">
        <f t="shared" si="423"/>
        <v>12</v>
      </c>
      <c r="AG1673" s="2">
        <f t="shared" si="424"/>
        <v>7</v>
      </c>
      <c r="AH1673" s="2">
        <f t="shared" si="425"/>
        <v>4</v>
      </c>
      <c r="AJ1673" s="5"/>
      <c r="AK1673" s="2">
        <f t="shared" si="429"/>
        <v>33</v>
      </c>
      <c r="AL1673" s="2">
        <v>22</v>
      </c>
      <c r="AM1673" s="2">
        <v>5</v>
      </c>
      <c r="AN1673" s="2">
        <v>5</v>
      </c>
      <c r="AO1673" s="2">
        <v>1</v>
      </c>
      <c r="AP1673" s="2">
        <v>0</v>
      </c>
      <c r="AQ1673" s="2">
        <f t="shared" si="426"/>
        <v>27</v>
      </c>
      <c r="AR1673" s="2">
        <f t="shared" si="427"/>
        <v>5</v>
      </c>
      <c r="AS1673" s="2">
        <f t="shared" si="428"/>
        <v>1</v>
      </c>
      <c r="AV1673" s="6">
        <f t="shared" si="414"/>
        <v>38</v>
      </c>
      <c r="AW1673" s="2">
        <v>25</v>
      </c>
      <c r="AX1673" s="2">
        <v>7</v>
      </c>
      <c r="AY1673" s="2">
        <v>5</v>
      </c>
      <c r="AZ1673" s="2">
        <v>0</v>
      </c>
      <c r="BA1673" s="2">
        <v>1</v>
      </c>
      <c r="BB1673" s="2">
        <f t="shared" si="415"/>
        <v>32</v>
      </c>
      <c r="BC1673" s="2">
        <f t="shared" si="416"/>
        <v>5</v>
      </c>
      <c r="BD1673" s="2">
        <f t="shared" si="417"/>
        <v>1</v>
      </c>
      <c r="BF1673" s="5"/>
    </row>
    <row r="1674" spans="7:58" x14ac:dyDescent="0.35">
      <c r="G1674" s="79" t="s">
        <v>3</v>
      </c>
      <c r="H1674" s="82" t="s">
        <v>112</v>
      </c>
      <c r="I1674" s="79" t="s">
        <v>8</v>
      </c>
      <c r="J1674" s="79" t="s">
        <v>140</v>
      </c>
      <c r="K1674" s="79" t="str">
        <f>IF('New GL Gauge'!$H$3&lt;2025,"Scotstoun Cluster","Sport Operations Scotstoun Campus")</f>
        <v>Sport Operations Scotstoun Campus</v>
      </c>
      <c r="L1674" s="79" t="str">
        <f>IF('New GL Gauge'!$H$3&lt;2025,"Scotstoun Cluster","Sport Operations Scotstoun Campus")</f>
        <v>Sport Operations Scotstoun Campus</v>
      </c>
      <c r="M1674" s="2" t="s">
        <v>76</v>
      </c>
      <c r="N1674" s="2">
        <v>23</v>
      </c>
      <c r="O1674" s="6">
        <f t="shared" si="418"/>
        <v>22</v>
      </c>
      <c r="P1674" s="2">
        <v>7</v>
      </c>
      <c r="Q1674" s="2">
        <v>5</v>
      </c>
      <c r="R1674" s="2">
        <v>4</v>
      </c>
      <c r="S1674" s="2">
        <v>2</v>
      </c>
      <c r="T1674" s="2">
        <v>4</v>
      </c>
      <c r="U1674" s="2">
        <f t="shared" si="420"/>
        <v>12</v>
      </c>
      <c r="V1674" s="2">
        <f t="shared" si="421"/>
        <v>4</v>
      </c>
      <c r="W1674" s="2">
        <f t="shared" si="422"/>
        <v>6</v>
      </c>
      <c r="Y1674" s="5"/>
      <c r="Z1674" s="6">
        <f t="shared" si="419"/>
        <v>23</v>
      </c>
      <c r="AA1674" s="2">
        <v>6</v>
      </c>
      <c r="AB1674" s="2">
        <v>5</v>
      </c>
      <c r="AC1674" s="2">
        <v>6</v>
      </c>
      <c r="AD1674" s="2">
        <v>3</v>
      </c>
      <c r="AE1674" s="2">
        <v>3</v>
      </c>
      <c r="AF1674" s="2">
        <f t="shared" si="423"/>
        <v>11</v>
      </c>
      <c r="AG1674" s="2">
        <f t="shared" si="424"/>
        <v>6</v>
      </c>
      <c r="AH1674" s="2">
        <f t="shared" si="425"/>
        <v>6</v>
      </c>
      <c r="AJ1674" s="5"/>
      <c r="AK1674" s="2">
        <f t="shared" si="429"/>
        <v>33</v>
      </c>
      <c r="AL1674" s="2">
        <v>18</v>
      </c>
      <c r="AM1674" s="2">
        <v>7</v>
      </c>
      <c r="AN1674" s="2">
        <v>6</v>
      </c>
      <c r="AO1674" s="2">
        <v>0</v>
      </c>
      <c r="AP1674" s="2">
        <v>2</v>
      </c>
      <c r="AQ1674" s="2">
        <f t="shared" si="426"/>
        <v>25</v>
      </c>
      <c r="AR1674" s="2">
        <f t="shared" si="427"/>
        <v>6</v>
      </c>
      <c r="AS1674" s="2">
        <f t="shared" si="428"/>
        <v>2</v>
      </c>
      <c r="AV1674" s="6">
        <f t="shared" si="414"/>
        <v>38</v>
      </c>
      <c r="AW1674" s="2">
        <v>17</v>
      </c>
      <c r="AX1674" s="2">
        <v>10</v>
      </c>
      <c r="AY1674" s="2">
        <v>8</v>
      </c>
      <c r="AZ1674" s="2">
        <v>2</v>
      </c>
      <c r="BA1674" s="2">
        <v>1</v>
      </c>
      <c r="BB1674" s="2">
        <f t="shared" si="415"/>
        <v>27</v>
      </c>
      <c r="BC1674" s="2">
        <f t="shared" si="416"/>
        <v>8</v>
      </c>
      <c r="BD1674" s="2">
        <f t="shared" si="417"/>
        <v>3</v>
      </c>
      <c r="BF1674" s="5"/>
    </row>
    <row r="1675" spans="7:58" x14ac:dyDescent="0.35">
      <c r="G1675" s="79" t="s">
        <v>3</v>
      </c>
      <c r="H1675" s="82" t="s">
        <v>112</v>
      </c>
      <c r="I1675" s="79" t="s">
        <v>8</v>
      </c>
      <c r="J1675" s="79" t="s">
        <v>140</v>
      </c>
      <c r="K1675" s="79" t="str">
        <f>IF('New GL Gauge'!$H$3&lt;2025,"Scotstoun Cluster","Sport Operations Scotstoun Campus")</f>
        <v>Sport Operations Scotstoun Campus</v>
      </c>
      <c r="L1675" s="79" t="str">
        <f>IF('New GL Gauge'!$H$3&lt;2025,"Scotstoun Cluster","Sport Operations Scotstoun Campus")</f>
        <v>Sport Operations Scotstoun Campus</v>
      </c>
      <c r="M1675" s="2" t="s">
        <v>76</v>
      </c>
      <c r="N1675" s="2">
        <v>24</v>
      </c>
      <c r="O1675" s="6">
        <f t="shared" si="418"/>
        <v>22</v>
      </c>
      <c r="P1675" s="2">
        <v>6</v>
      </c>
      <c r="Q1675" s="2">
        <v>6</v>
      </c>
      <c r="R1675" s="2">
        <v>4</v>
      </c>
      <c r="S1675" s="2">
        <v>3</v>
      </c>
      <c r="T1675" s="2">
        <v>3</v>
      </c>
      <c r="U1675" s="2">
        <f t="shared" si="420"/>
        <v>12</v>
      </c>
      <c r="V1675" s="2">
        <f t="shared" si="421"/>
        <v>4</v>
      </c>
      <c r="W1675" s="2">
        <f t="shared" si="422"/>
        <v>6</v>
      </c>
      <c r="Y1675" s="5"/>
      <c r="Z1675" s="6">
        <f t="shared" si="419"/>
        <v>23</v>
      </c>
      <c r="AA1675" s="2">
        <v>4</v>
      </c>
      <c r="AB1675" s="2">
        <v>5</v>
      </c>
      <c r="AC1675" s="2">
        <v>7</v>
      </c>
      <c r="AD1675" s="2">
        <v>3</v>
      </c>
      <c r="AE1675" s="2">
        <v>4</v>
      </c>
      <c r="AF1675" s="2">
        <f t="shared" si="423"/>
        <v>9</v>
      </c>
      <c r="AG1675" s="2">
        <f t="shared" si="424"/>
        <v>7</v>
      </c>
      <c r="AH1675" s="2">
        <f t="shared" si="425"/>
        <v>7</v>
      </c>
      <c r="AJ1675" s="5"/>
      <c r="AK1675" s="2">
        <f t="shared" si="429"/>
        <v>33</v>
      </c>
      <c r="AL1675" s="2">
        <v>12</v>
      </c>
      <c r="AM1675" s="2">
        <v>12</v>
      </c>
      <c r="AN1675" s="2">
        <v>8</v>
      </c>
      <c r="AO1675" s="2">
        <v>1</v>
      </c>
      <c r="AP1675" s="2">
        <v>0</v>
      </c>
      <c r="AQ1675" s="2">
        <f t="shared" si="426"/>
        <v>24</v>
      </c>
      <c r="AR1675" s="2">
        <f t="shared" si="427"/>
        <v>8</v>
      </c>
      <c r="AS1675" s="2">
        <f t="shared" si="428"/>
        <v>1</v>
      </c>
      <c r="AV1675" s="6">
        <f t="shared" si="414"/>
        <v>38</v>
      </c>
      <c r="AW1675" s="2">
        <v>17</v>
      </c>
      <c r="AX1675" s="2">
        <v>14</v>
      </c>
      <c r="AY1675" s="2">
        <v>6</v>
      </c>
      <c r="AZ1675" s="2">
        <v>0</v>
      </c>
      <c r="BA1675" s="2">
        <v>1</v>
      </c>
      <c r="BB1675" s="2">
        <f t="shared" si="415"/>
        <v>31</v>
      </c>
      <c r="BC1675" s="2">
        <f t="shared" si="416"/>
        <v>6</v>
      </c>
      <c r="BD1675" s="2">
        <f t="shared" si="417"/>
        <v>1</v>
      </c>
      <c r="BF1675" s="5"/>
    </row>
    <row r="1676" spans="7:58" x14ac:dyDescent="0.35">
      <c r="G1676" s="79" t="s">
        <v>3</v>
      </c>
      <c r="H1676" s="82" t="s">
        <v>112</v>
      </c>
      <c r="I1676" s="79" t="s">
        <v>8</v>
      </c>
      <c r="J1676" s="79" t="s">
        <v>140</v>
      </c>
      <c r="K1676" s="79" t="str">
        <f>IF('New GL Gauge'!$H$3&lt;2025,"Scotstoun Cluster","Sport Operations Scotstoun Campus")</f>
        <v>Sport Operations Scotstoun Campus</v>
      </c>
      <c r="L1676" s="79" t="str">
        <f>IF('New GL Gauge'!$H$3&lt;2025,"Scotstoun Cluster","Sport Operations Scotstoun Campus")</f>
        <v>Sport Operations Scotstoun Campus</v>
      </c>
      <c r="M1676" s="2" t="s">
        <v>76</v>
      </c>
      <c r="N1676" s="2">
        <v>25</v>
      </c>
      <c r="O1676" s="6">
        <f t="shared" si="418"/>
        <v>22</v>
      </c>
      <c r="P1676" s="2">
        <v>6</v>
      </c>
      <c r="Q1676" s="2">
        <v>6</v>
      </c>
      <c r="R1676" s="2">
        <v>5</v>
      </c>
      <c r="S1676" s="2">
        <v>2</v>
      </c>
      <c r="T1676" s="2">
        <v>3</v>
      </c>
      <c r="U1676" s="2">
        <f t="shared" si="420"/>
        <v>12</v>
      </c>
      <c r="V1676" s="2">
        <f t="shared" si="421"/>
        <v>5</v>
      </c>
      <c r="W1676" s="2">
        <f t="shared" si="422"/>
        <v>5</v>
      </c>
      <c r="Y1676" s="5"/>
      <c r="Z1676" s="6">
        <f t="shared" si="419"/>
        <v>23</v>
      </c>
      <c r="AA1676" s="2">
        <v>5</v>
      </c>
      <c r="AB1676" s="2">
        <v>4</v>
      </c>
      <c r="AC1676" s="2">
        <v>4</v>
      </c>
      <c r="AD1676" s="2">
        <v>2</v>
      </c>
      <c r="AE1676" s="2">
        <v>8</v>
      </c>
      <c r="AF1676" s="2">
        <f t="shared" si="423"/>
        <v>9</v>
      </c>
      <c r="AG1676" s="2">
        <f t="shared" si="424"/>
        <v>4</v>
      </c>
      <c r="AH1676" s="2">
        <f t="shared" si="425"/>
        <v>10</v>
      </c>
      <c r="AJ1676" s="5"/>
      <c r="AK1676" s="2">
        <f t="shared" si="429"/>
        <v>33</v>
      </c>
      <c r="AL1676" s="2">
        <v>16</v>
      </c>
      <c r="AM1676" s="2">
        <v>8</v>
      </c>
      <c r="AN1676" s="2">
        <v>5</v>
      </c>
      <c r="AO1676" s="2">
        <v>1</v>
      </c>
      <c r="AP1676" s="2">
        <v>3</v>
      </c>
      <c r="AQ1676" s="2">
        <f t="shared" si="426"/>
        <v>24</v>
      </c>
      <c r="AR1676" s="2">
        <f t="shared" si="427"/>
        <v>5</v>
      </c>
      <c r="AS1676" s="2">
        <f t="shared" si="428"/>
        <v>4</v>
      </c>
      <c r="AV1676" s="6">
        <f t="shared" si="414"/>
        <v>38</v>
      </c>
      <c r="AW1676" s="2">
        <v>16</v>
      </c>
      <c r="AX1676" s="2">
        <v>12</v>
      </c>
      <c r="AY1676" s="2">
        <v>6</v>
      </c>
      <c r="AZ1676" s="2">
        <v>2</v>
      </c>
      <c r="BA1676" s="2">
        <v>2</v>
      </c>
      <c r="BB1676" s="2">
        <f t="shared" si="415"/>
        <v>28</v>
      </c>
      <c r="BC1676" s="2">
        <f t="shared" si="416"/>
        <v>6</v>
      </c>
      <c r="BD1676" s="2">
        <f t="shared" si="417"/>
        <v>4</v>
      </c>
      <c r="BF1676" s="5"/>
    </row>
    <row r="1677" spans="7:58" x14ac:dyDescent="0.35">
      <c r="G1677" s="79" t="s">
        <v>3</v>
      </c>
      <c r="H1677" s="82" t="s">
        <v>112</v>
      </c>
      <c r="I1677" s="79" t="s">
        <v>8</v>
      </c>
      <c r="J1677" s="79" t="s">
        <v>140</v>
      </c>
      <c r="K1677" s="79" t="str">
        <f>IF('New GL Gauge'!$H$3&lt;2025,"Scotstoun Cluster","Sport Operations Scotstoun Campus")</f>
        <v>Sport Operations Scotstoun Campus</v>
      </c>
      <c r="L1677" s="79" t="str">
        <f>IF('New GL Gauge'!$H$3&lt;2025,"Scotstoun Cluster","Sport Operations Scotstoun Campus")</f>
        <v>Sport Operations Scotstoun Campus</v>
      </c>
      <c r="M1677" s="2" t="s">
        <v>76</v>
      </c>
      <c r="N1677" s="2">
        <v>26</v>
      </c>
      <c r="O1677" s="6">
        <f t="shared" si="418"/>
        <v>22</v>
      </c>
      <c r="P1677" s="2">
        <v>6</v>
      </c>
      <c r="Q1677" s="2">
        <v>7</v>
      </c>
      <c r="R1677" s="2">
        <v>5</v>
      </c>
      <c r="S1677" s="2">
        <v>1</v>
      </c>
      <c r="T1677" s="2">
        <v>3</v>
      </c>
      <c r="U1677" s="2">
        <f t="shared" si="420"/>
        <v>13</v>
      </c>
      <c r="V1677" s="2">
        <f t="shared" si="421"/>
        <v>5</v>
      </c>
      <c r="W1677" s="2">
        <f t="shared" si="422"/>
        <v>4</v>
      </c>
      <c r="Y1677" s="5"/>
      <c r="Z1677" s="6">
        <f t="shared" si="419"/>
        <v>23</v>
      </c>
      <c r="AA1677" s="2">
        <v>5</v>
      </c>
      <c r="AB1677" s="2">
        <v>3</v>
      </c>
      <c r="AC1677" s="2">
        <v>8</v>
      </c>
      <c r="AD1677" s="2">
        <v>2</v>
      </c>
      <c r="AE1677" s="2">
        <v>5</v>
      </c>
      <c r="AF1677" s="2">
        <f t="shared" si="423"/>
        <v>8</v>
      </c>
      <c r="AG1677" s="2">
        <f t="shared" si="424"/>
        <v>8</v>
      </c>
      <c r="AH1677" s="2">
        <f t="shared" si="425"/>
        <v>7</v>
      </c>
      <c r="AJ1677" s="5"/>
      <c r="AK1677" s="2">
        <f t="shared" si="429"/>
        <v>33</v>
      </c>
      <c r="AL1677" s="2">
        <v>15</v>
      </c>
      <c r="AM1677" s="2">
        <v>8</v>
      </c>
      <c r="AN1677" s="2">
        <v>9</v>
      </c>
      <c r="AO1677" s="2">
        <v>0</v>
      </c>
      <c r="AP1677" s="2">
        <v>1</v>
      </c>
      <c r="AQ1677" s="2">
        <f t="shared" si="426"/>
        <v>23</v>
      </c>
      <c r="AR1677" s="2">
        <f t="shared" si="427"/>
        <v>9</v>
      </c>
      <c r="AS1677" s="2">
        <f t="shared" si="428"/>
        <v>1</v>
      </c>
      <c r="AV1677" s="6">
        <f t="shared" si="414"/>
        <v>38</v>
      </c>
      <c r="AW1677" s="2">
        <v>15</v>
      </c>
      <c r="AX1677" s="2">
        <v>11</v>
      </c>
      <c r="AY1677" s="2">
        <v>9</v>
      </c>
      <c r="AZ1677" s="2">
        <v>2</v>
      </c>
      <c r="BA1677" s="2">
        <v>1</v>
      </c>
      <c r="BB1677" s="2">
        <f t="shared" si="415"/>
        <v>26</v>
      </c>
      <c r="BC1677" s="2">
        <f t="shared" si="416"/>
        <v>9</v>
      </c>
      <c r="BD1677" s="2">
        <f t="shared" si="417"/>
        <v>3</v>
      </c>
      <c r="BF1677" s="5"/>
    </row>
    <row r="1678" spans="7:58" x14ac:dyDescent="0.35">
      <c r="G1678" s="79" t="s">
        <v>3</v>
      </c>
      <c r="H1678" s="82" t="s">
        <v>112</v>
      </c>
      <c r="I1678" s="79" t="s">
        <v>8</v>
      </c>
      <c r="J1678" s="79" t="s">
        <v>140</v>
      </c>
      <c r="K1678" s="79" t="str">
        <f>IF('New GL Gauge'!$H$3&lt;2025,"Scotstoun Cluster","Sport Operations Scotstoun Campus")</f>
        <v>Sport Operations Scotstoun Campus</v>
      </c>
      <c r="L1678" s="79" t="str">
        <f>IF('New GL Gauge'!$H$3&lt;2025,"Scotstoun Cluster","Sport Operations Scotstoun Campus")</f>
        <v>Sport Operations Scotstoun Campus</v>
      </c>
      <c r="M1678" s="2" t="s">
        <v>76</v>
      </c>
      <c r="N1678" s="2">
        <v>27</v>
      </c>
      <c r="O1678" s="6">
        <f t="shared" si="418"/>
        <v>22</v>
      </c>
      <c r="P1678" s="2">
        <v>6</v>
      </c>
      <c r="Q1678" s="2">
        <v>8</v>
      </c>
      <c r="R1678" s="2">
        <v>4</v>
      </c>
      <c r="S1678" s="2">
        <v>2</v>
      </c>
      <c r="T1678" s="2">
        <v>2</v>
      </c>
      <c r="U1678" s="2">
        <f t="shared" si="420"/>
        <v>14</v>
      </c>
      <c r="V1678" s="2">
        <f t="shared" si="421"/>
        <v>4</v>
      </c>
      <c r="W1678" s="2">
        <f t="shared" si="422"/>
        <v>4</v>
      </c>
      <c r="Y1678" s="5"/>
      <c r="Z1678" s="6">
        <f t="shared" si="419"/>
        <v>23</v>
      </c>
      <c r="AA1678" s="2">
        <v>4</v>
      </c>
      <c r="AB1678" s="2">
        <v>5</v>
      </c>
      <c r="AC1678" s="2">
        <v>6</v>
      </c>
      <c r="AD1678" s="2">
        <v>2</v>
      </c>
      <c r="AE1678" s="2">
        <v>6</v>
      </c>
      <c r="AF1678" s="2">
        <f t="shared" si="423"/>
        <v>9</v>
      </c>
      <c r="AG1678" s="2">
        <f t="shared" si="424"/>
        <v>6</v>
      </c>
      <c r="AH1678" s="2">
        <f t="shared" si="425"/>
        <v>8</v>
      </c>
      <c r="AJ1678" s="5"/>
      <c r="AK1678" s="2">
        <f t="shared" si="429"/>
        <v>33</v>
      </c>
      <c r="AL1678" s="2">
        <v>15</v>
      </c>
      <c r="AM1678" s="2">
        <v>8</v>
      </c>
      <c r="AN1678" s="2">
        <v>8</v>
      </c>
      <c r="AO1678" s="2">
        <v>1</v>
      </c>
      <c r="AP1678" s="2">
        <v>1</v>
      </c>
      <c r="AQ1678" s="2">
        <f t="shared" si="426"/>
        <v>23</v>
      </c>
      <c r="AR1678" s="2">
        <f t="shared" si="427"/>
        <v>8</v>
      </c>
      <c r="AS1678" s="2">
        <f t="shared" si="428"/>
        <v>2</v>
      </c>
      <c r="AV1678" s="6">
        <f t="shared" si="414"/>
        <v>38</v>
      </c>
      <c r="AW1678" s="2">
        <v>18</v>
      </c>
      <c r="AX1678" s="2">
        <v>8</v>
      </c>
      <c r="AY1678" s="2">
        <v>11</v>
      </c>
      <c r="AZ1678" s="2">
        <v>0</v>
      </c>
      <c r="BA1678" s="2">
        <v>1</v>
      </c>
      <c r="BB1678" s="2">
        <f t="shared" si="415"/>
        <v>26</v>
      </c>
      <c r="BC1678" s="2">
        <f t="shared" si="416"/>
        <v>11</v>
      </c>
      <c r="BD1678" s="2">
        <f t="shared" si="417"/>
        <v>1</v>
      </c>
      <c r="BF1678" s="5"/>
    </row>
    <row r="1679" spans="7:58" x14ac:dyDescent="0.35">
      <c r="G1679" s="79" t="s">
        <v>3</v>
      </c>
      <c r="H1679" s="82" t="s">
        <v>112</v>
      </c>
      <c r="I1679" s="79" t="s">
        <v>8</v>
      </c>
      <c r="J1679" s="79" t="s">
        <v>140</v>
      </c>
      <c r="K1679" s="79" t="str">
        <f>IF('New GL Gauge'!$H$3&lt;2025,"Scotstoun Cluster","Sport Operations Scotstoun Campus")</f>
        <v>Sport Operations Scotstoun Campus</v>
      </c>
      <c r="L1679" s="79" t="str">
        <f>IF('New GL Gauge'!$H$3&lt;2025,"Scotstoun Cluster","Sport Operations Scotstoun Campus")</f>
        <v>Sport Operations Scotstoun Campus</v>
      </c>
      <c r="M1679" s="2" t="s">
        <v>76</v>
      </c>
      <c r="N1679" s="2">
        <v>28</v>
      </c>
      <c r="O1679" s="6">
        <f t="shared" si="418"/>
        <v>22</v>
      </c>
      <c r="P1679" s="2">
        <v>12</v>
      </c>
      <c r="Q1679" s="2">
        <v>6</v>
      </c>
      <c r="R1679" s="2">
        <v>4</v>
      </c>
      <c r="S1679" s="2">
        <v>0</v>
      </c>
      <c r="T1679" s="2">
        <v>0</v>
      </c>
      <c r="U1679" s="2">
        <f t="shared" si="420"/>
        <v>18</v>
      </c>
      <c r="V1679" s="2">
        <f t="shared" si="421"/>
        <v>4</v>
      </c>
      <c r="W1679" s="2">
        <f t="shared" si="422"/>
        <v>0</v>
      </c>
      <c r="Y1679" s="5"/>
      <c r="Z1679" s="6">
        <f t="shared" si="419"/>
        <v>23</v>
      </c>
      <c r="AA1679" s="2">
        <v>12</v>
      </c>
      <c r="AB1679" s="2">
        <v>6</v>
      </c>
      <c r="AC1679" s="2">
        <v>3</v>
      </c>
      <c r="AD1679" s="2">
        <v>1</v>
      </c>
      <c r="AE1679" s="2">
        <v>1</v>
      </c>
      <c r="AF1679" s="2">
        <f t="shared" si="423"/>
        <v>18</v>
      </c>
      <c r="AG1679" s="2">
        <f t="shared" si="424"/>
        <v>3</v>
      </c>
      <c r="AH1679" s="2">
        <f t="shared" si="425"/>
        <v>2</v>
      </c>
      <c r="AJ1679" s="5"/>
      <c r="AK1679" s="2">
        <f t="shared" si="429"/>
        <v>33</v>
      </c>
      <c r="AL1679" s="2">
        <v>24</v>
      </c>
      <c r="AM1679" s="2">
        <v>8</v>
      </c>
      <c r="AN1679" s="2">
        <v>1</v>
      </c>
      <c r="AO1679" s="2">
        <v>0</v>
      </c>
      <c r="AP1679" s="2">
        <v>0</v>
      </c>
      <c r="AQ1679" s="2">
        <f t="shared" si="426"/>
        <v>32</v>
      </c>
      <c r="AR1679" s="2">
        <f t="shared" si="427"/>
        <v>1</v>
      </c>
      <c r="AS1679" s="2">
        <f t="shared" si="428"/>
        <v>0</v>
      </c>
      <c r="AV1679" s="6">
        <f t="shared" si="414"/>
        <v>38</v>
      </c>
      <c r="AW1679" s="2">
        <v>27</v>
      </c>
      <c r="AX1679" s="2">
        <v>7</v>
      </c>
      <c r="AY1679" s="2">
        <v>3</v>
      </c>
      <c r="AZ1679" s="2">
        <v>0</v>
      </c>
      <c r="BA1679" s="2">
        <v>1</v>
      </c>
      <c r="BB1679" s="2">
        <f t="shared" si="415"/>
        <v>34</v>
      </c>
      <c r="BC1679" s="2">
        <f t="shared" si="416"/>
        <v>3</v>
      </c>
      <c r="BD1679" s="2">
        <f t="shared" si="417"/>
        <v>1</v>
      </c>
      <c r="BF1679" s="5"/>
    </row>
    <row r="1680" spans="7:58" x14ac:dyDescent="0.35">
      <c r="G1680" s="79" t="s">
        <v>3</v>
      </c>
      <c r="H1680" s="82" t="s">
        <v>112</v>
      </c>
      <c r="I1680" s="79" t="s">
        <v>8</v>
      </c>
      <c r="J1680" s="79" t="s">
        <v>140</v>
      </c>
      <c r="K1680" s="79" t="str">
        <f>IF('New GL Gauge'!$H$3&lt;2025,"Scotstoun Cluster","Sport Operations Scotstoun Campus")</f>
        <v>Sport Operations Scotstoun Campus</v>
      </c>
      <c r="L1680" s="79" t="str">
        <f>IF('New GL Gauge'!$H$3&lt;2025,"Scotstoun Cluster","Sport Operations Scotstoun Campus")</f>
        <v>Sport Operations Scotstoun Campus</v>
      </c>
      <c r="M1680" s="2" t="s">
        <v>76</v>
      </c>
      <c r="N1680" s="2">
        <v>29</v>
      </c>
      <c r="O1680" s="6">
        <f t="shared" si="418"/>
        <v>22</v>
      </c>
      <c r="P1680" s="2">
        <v>5</v>
      </c>
      <c r="Q1680" s="2">
        <v>3</v>
      </c>
      <c r="R1680" s="2">
        <v>9</v>
      </c>
      <c r="S1680" s="2">
        <v>1</v>
      </c>
      <c r="T1680" s="2">
        <v>4</v>
      </c>
      <c r="U1680" s="2">
        <f t="shared" si="420"/>
        <v>8</v>
      </c>
      <c r="V1680" s="2">
        <f t="shared" si="421"/>
        <v>9</v>
      </c>
      <c r="W1680" s="2">
        <f t="shared" si="422"/>
        <v>5</v>
      </c>
      <c r="Y1680" s="5"/>
      <c r="Z1680" s="6">
        <f t="shared" si="419"/>
        <v>23</v>
      </c>
      <c r="AA1680" s="2">
        <v>2</v>
      </c>
      <c r="AB1680" s="2">
        <v>4</v>
      </c>
      <c r="AC1680" s="2">
        <v>6</v>
      </c>
      <c r="AD1680" s="2">
        <v>5</v>
      </c>
      <c r="AE1680" s="2">
        <v>6</v>
      </c>
      <c r="AF1680" s="2">
        <f t="shared" si="423"/>
        <v>6</v>
      </c>
      <c r="AG1680" s="2">
        <f t="shared" si="424"/>
        <v>6</v>
      </c>
      <c r="AH1680" s="2">
        <f t="shared" si="425"/>
        <v>11</v>
      </c>
      <c r="AJ1680" s="5"/>
      <c r="AK1680" s="2">
        <f t="shared" si="429"/>
        <v>33</v>
      </c>
      <c r="AL1680" s="2">
        <v>15</v>
      </c>
      <c r="AM1680" s="2">
        <v>8</v>
      </c>
      <c r="AN1680" s="2">
        <v>7</v>
      </c>
      <c r="AO1680" s="2">
        <v>1</v>
      </c>
      <c r="AP1680" s="2">
        <v>2</v>
      </c>
      <c r="AQ1680" s="2">
        <f t="shared" si="426"/>
        <v>23</v>
      </c>
      <c r="AR1680" s="2">
        <f t="shared" si="427"/>
        <v>7</v>
      </c>
      <c r="AS1680" s="2">
        <f t="shared" si="428"/>
        <v>3</v>
      </c>
      <c r="AV1680" s="6">
        <f t="shared" si="414"/>
        <v>38</v>
      </c>
      <c r="AW1680" s="2">
        <v>13</v>
      </c>
      <c r="AX1680" s="2">
        <v>7</v>
      </c>
      <c r="AY1680" s="2">
        <v>13</v>
      </c>
      <c r="AZ1680" s="2">
        <v>2</v>
      </c>
      <c r="BA1680" s="2">
        <v>3</v>
      </c>
      <c r="BB1680" s="2">
        <f t="shared" si="415"/>
        <v>20</v>
      </c>
      <c r="BC1680" s="2">
        <f t="shared" si="416"/>
        <v>13</v>
      </c>
      <c r="BD1680" s="2">
        <f t="shared" si="417"/>
        <v>5</v>
      </c>
      <c r="BF1680" s="5"/>
    </row>
    <row r="1681" spans="7:58" x14ac:dyDescent="0.35">
      <c r="G1681" s="79" t="s">
        <v>3</v>
      </c>
      <c r="H1681" s="82" t="s">
        <v>112</v>
      </c>
      <c r="I1681" s="79" t="s">
        <v>8</v>
      </c>
      <c r="J1681" s="79" t="s">
        <v>140</v>
      </c>
      <c r="K1681" s="79" t="str">
        <f>IF('New GL Gauge'!$H$3&lt;2025,"Scotstoun Cluster","Sport Operations Scotstoun Campus")</f>
        <v>Sport Operations Scotstoun Campus</v>
      </c>
      <c r="L1681" s="79" t="str">
        <f>IF('New GL Gauge'!$H$3&lt;2025,"Scotstoun Cluster","Sport Operations Scotstoun Campus")</f>
        <v>Sport Operations Scotstoun Campus</v>
      </c>
      <c r="M1681" s="2" t="s">
        <v>76</v>
      </c>
      <c r="N1681" s="2">
        <v>30</v>
      </c>
      <c r="O1681" s="6">
        <f t="shared" si="418"/>
        <v>22</v>
      </c>
      <c r="P1681" s="2">
        <v>7</v>
      </c>
      <c r="Q1681" s="2">
        <v>5</v>
      </c>
      <c r="R1681" s="2">
        <v>5</v>
      </c>
      <c r="S1681" s="2">
        <v>2</v>
      </c>
      <c r="T1681" s="2">
        <v>3</v>
      </c>
      <c r="U1681" s="2">
        <f t="shared" si="420"/>
        <v>12</v>
      </c>
      <c r="V1681" s="2">
        <f t="shared" si="421"/>
        <v>5</v>
      </c>
      <c r="W1681" s="2">
        <f t="shared" si="422"/>
        <v>5</v>
      </c>
      <c r="Y1681" s="5"/>
      <c r="Z1681" s="6">
        <f t="shared" si="419"/>
        <v>23</v>
      </c>
      <c r="AA1681" s="2">
        <v>5</v>
      </c>
      <c r="AB1681" s="2">
        <v>4</v>
      </c>
      <c r="AC1681" s="2">
        <v>5</v>
      </c>
      <c r="AD1681" s="2">
        <v>3</v>
      </c>
      <c r="AE1681" s="2">
        <v>6</v>
      </c>
      <c r="AF1681" s="2">
        <f t="shared" si="423"/>
        <v>9</v>
      </c>
      <c r="AG1681" s="2">
        <f t="shared" si="424"/>
        <v>5</v>
      </c>
      <c r="AH1681" s="2">
        <f t="shared" si="425"/>
        <v>9</v>
      </c>
      <c r="AJ1681" s="5"/>
      <c r="AK1681" s="2">
        <f t="shared" si="429"/>
        <v>33</v>
      </c>
      <c r="AL1681" s="2">
        <v>19</v>
      </c>
      <c r="AM1681" s="2">
        <v>8</v>
      </c>
      <c r="AN1681" s="2">
        <v>4</v>
      </c>
      <c r="AO1681" s="2">
        <v>2</v>
      </c>
      <c r="AP1681" s="2">
        <v>0</v>
      </c>
      <c r="AQ1681" s="2">
        <f t="shared" si="426"/>
        <v>27</v>
      </c>
      <c r="AR1681" s="2">
        <f t="shared" si="427"/>
        <v>4</v>
      </c>
      <c r="AS1681" s="2">
        <f t="shared" si="428"/>
        <v>2</v>
      </c>
      <c r="AV1681" s="6">
        <f t="shared" si="414"/>
        <v>38</v>
      </c>
      <c r="AW1681" s="2">
        <v>18</v>
      </c>
      <c r="AX1681" s="2">
        <v>11</v>
      </c>
      <c r="AY1681" s="2">
        <v>7</v>
      </c>
      <c r="AZ1681" s="2">
        <v>1</v>
      </c>
      <c r="BA1681" s="2">
        <v>1</v>
      </c>
      <c r="BB1681" s="2">
        <f t="shared" si="415"/>
        <v>29</v>
      </c>
      <c r="BC1681" s="2">
        <f t="shared" si="416"/>
        <v>7</v>
      </c>
      <c r="BD1681" s="2">
        <f t="shared" si="417"/>
        <v>2</v>
      </c>
      <c r="BF1681" s="5"/>
    </row>
    <row r="1682" spans="7:58" x14ac:dyDescent="0.35">
      <c r="G1682" s="79" t="s">
        <v>3</v>
      </c>
      <c r="H1682" s="82" t="s">
        <v>112</v>
      </c>
      <c r="I1682" s="79" t="s">
        <v>8</v>
      </c>
      <c r="J1682" s="79" t="s">
        <v>140</v>
      </c>
      <c r="K1682" s="79" t="s">
        <v>151</v>
      </c>
      <c r="L1682" s="79" t="s">
        <v>151</v>
      </c>
      <c r="M1682" s="2" t="s">
        <v>3</v>
      </c>
      <c r="N1682" s="2">
        <v>1</v>
      </c>
      <c r="O1682" s="6"/>
      <c r="Y1682" s="5"/>
      <c r="Z1682" s="6"/>
      <c r="AJ1682" s="5"/>
      <c r="AK1682" s="2">
        <f t="shared" si="429"/>
        <v>8</v>
      </c>
      <c r="AL1682" s="2">
        <v>7</v>
      </c>
      <c r="AM1682" s="2">
        <v>1</v>
      </c>
      <c r="AN1682" s="2">
        <v>0</v>
      </c>
      <c r="AO1682" s="2">
        <v>0</v>
      </c>
      <c r="AP1682" s="2">
        <v>0</v>
      </c>
      <c r="AQ1682" s="2">
        <f t="shared" si="426"/>
        <v>8</v>
      </c>
      <c r="AR1682" s="2">
        <f t="shared" si="427"/>
        <v>0</v>
      </c>
      <c r="AS1682" s="2">
        <f t="shared" si="428"/>
        <v>0</v>
      </c>
      <c r="AT1682" s="2">
        <f>ROUND(SUM(AK1682:AK1711)/30,0)</f>
        <v>8</v>
      </c>
      <c r="AU1682" s="2">
        <v>68</v>
      </c>
      <c r="AV1682" s="6">
        <f t="shared" si="414"/>
        <v>1</v>
      </c>
      <c r="AW1682" s="2">
        <v>1</v>
      </c>
      <c r="AX1682" s="2">
        <v>0</v>
      </c>
      <c r="AY1682" s="2">
        <v>0</v>
      </c>
      <c r="AZ1682" s="2">
        <v>0</v>
      </c>
      <c r="BA1682" s="2">
        <v>0</v>
      </c>
      <c r="BB1682" s="2">
        <f t="shared" si="415"/>
        <v>1</v>
      </c>
      <c r="BC1682" s="2">
        <f t="shared" si="416"/>
        <v>0</v>
      </c>
      <c r="BD1682" s="2">
        <f t="shared" si="417"/>
        <v>0</v>
      </c>
      <c r="BE1682" s="2">
        <f>ROUND(SUM(AV1682:AV1711)/30,0)</f>
        <v>1</v>
      </c>
      <c r="BF1682" s="5">
        <v>36</v>
      </c>
    </row>
    <row r="1683" spans="7:58" x14ac:dyDescent="0.35">
      <c r="G1683" s="79" t="s">
        <v>3</v>
      </c>
      <c r="H1683" s="82" t="s">
        <v>112</v>
      </c>
      <c r="I1683" s="79" t="s">
        <v>8</v>
      </c>
      <c r="J1683" s="79" t="s">
        <v>140</v>
      </c>
      <c r="K1683" s="79" t="s">
        <v>151</v>
      </c>
      <c r="L1683" s="79" t="s">
        <v>151</v>
      </c>
      <c r="M1683" s="2" t="s">
        <v>3</v>
      </c>
      <c r="N1683" s="2">
        <v>2</v>
      </c>
      <c r="O1683" s="6"/>
      <c r="Y1683" s="5"/>
      <c r="Z1683" s="6"/>
      <c r="AJ1683" s="5"/>
      <c r="AK1683" s="2">
        <f t="shared" si="429"/>
        <v>8</v>
      </c>
      <c r="AL1683" s="2">
        <v>5</v>
      </c>
      <c r="AM1683" s="2">
        <v>2</v>
      </c>
      <c r="AN1683" s="2">
        <v>1</v>
      </c>
      <c r="AO1683" s="2">
        <v>0</v>
      </c>
      <c r="AP1683" s="2">
        <v>0</v>
      </c>
      <c r="AQ1683" s="2">
        <f t="shared" si="426"/>
        <v>7</v>
      </c>
      <c r="AR1683" s="2">
        <f t="shared" si="427"/>
        <v>1</v>
      </c>
      <c r="AS1683" s="2">
        <f t="shared" si="428"/>
        <v>0</v>
      </c>
      <c r="AV1683" s="6">
        <f t="shared" si="414"/>
        <v>1</v>
      </c>
      <c r="AW1683" s="2">
        <v>1</v>
      </c>
      <c r="AX1683" s="2">
        <v>0</v>
      </c>
      <c r="AY1683" s="2">
        <v>0</v>
      </c>
      <c r="AZ1683" s="2">
        <v>0</v>
      </c>
      <c r="BA1683" s="2">
        <v>0</v>
      </c>
      <c r="BB1683" s="2">
        <f t="shared" si="415"/>
        <v>1</v>
      </c>
      <c r="BC1683" s="2">
        <f t="shared" si="416"/>
        <v>0</v>
      </c>
      <c r="BD1683" s="2">
        <f t="shared" si="417"/>
        <v>0</v>
      </c>
      <c r="BF1683" s="5"/>
    </row>
    <row r="1684" spans="7:58" x14ac:dyDescent="0.35">
      <c r="G1684" s="79" t="s">
        <v>3</v>
      </c>
      <c r="H1684" s="82" t="s">
        <v>112</v>
      </c>
      <c r="I1684" s="79" t="s">
        <v>8</v>
      </c>
      <c r="J1684" s="79" t="s">
        <v>140</v>
      </c>
      <c r="K1684" s="79" t="s">
        <v>151</v>
      </c>
      <c r="L1684" s="79" t="s">
        <v>151</v>
      </c>
      <c r="M1684" s="2" t="s">
        <v>3</v>
      </c>
      <c r="N1684" s="2">
        <v>3</v>
      </c>
      <c r="O1684" s="6"/>
      <c r="Y1684" s="5"/>
      <c r="Z1684" s="6"/>
      <c r="AJ1684" s="5"/>
      <c r="AK1684" s="2">
        <f t="shared" si="429"/>
        <v>8</v>
      </c>
      <c r="AL1684" s="2">
        <v>7</v>
      </c>
      <c r="AM1684" s="2">
        <v>1</v>
      </c>
      <c r="AN1684" s="2">
        <v>0</v>
      </c>
      <c r="AO1684" s="2">
        <v>0</v>
      </c>
      <c r="AP1684" s="2">
        <v>0</v>
      </c>
      <c r="AQ1684" s="2">
        <f t="shared" si="426"/>
        <v>8</v>
      </c>
      <c r="AR1684" s="2">
        <f t="shared" si="427"/>
        <v>0</v>
      </c>
      <c r="AS1684" s="2">
        <f t="shared" si="428"/>
        <v>0</v>
      </c>
      <c r="AV1684" s="6">
        <f t="shared" si="414"/>
        <v>1</v>
      </c>
      <c r="AW1684" s="2">
        <v>1</v>
      </c>
      <c r="AX1684" s="2">
        <v>0</v>
      </c>
      <c r="AY1684" s="2">
        <v>0</v>
      </c>
      <c r="AZ1684" s="2">
        <v>0</v>
      </c>
      <c r="BA1684" s="2">
        <v>0</v>
      </c>
      <c r="BB1684" s="2">
        <f t="shared" si="415"/>
        <v>1</v>
      </c>
      <c r="BC1684" s="2">
        <f t="shared" si="416"/>
        <v>0</v>
      </c>
      <c r="BD1684" s="2">
        <f t="shared" si="417"/>
        <v>0</v>
      </c>
      <c r="BF1684" s="5"/>
    </row>
    <row r="1685" spans="7:58" x14ac:dyDescent="0.35">
      <c r="G1685" s="79" t="s">
        <v>3</v>
      </c>
      <c r="H1685" s="82" t="s">
        <v>112</v>
      </c>
      <c r="I1685" s="79" t="s">
        <v>8</v>
      </c>
      <c r="J1685" s="79" t="s">
        <v>140</v>
      </c>
      <c r="K1685" s="79" t="s">
        <v>151</v>
      </c>
      <c r="L1685" s="79" t="s">
        <v>151</v>
      </c>
      <c r="M1685" s="2" t="s">
        <v>3</v>
      </c>
      <c r="N1685" s="2">
        <v>4</v>
      </c>
      <c r="O1685" s="6"/>
      <c r="Y1685" s="5"/>
      <c r="Z1685" s="6"/>
      <c r="AJ1685" s="5"/>
      <c r="AK1685" s="2">
        <f t="shared" si="429"/>
        <v>8</v>
      </c>
      <c r="AL1685" s="2">
        <v>7</v>
      </c>
      <c r="AM1685" s="2">
        <v>1</v>
      </c>
      <c r="AN1685" s="2">
        <v>0</v>
      </c>
      <c r="AO1685" s="2">
        <v>0</v>
      </c>
      <c r="AP1685" s="2">
        <v>0</v>
      </c>
      <c r="AQ1685" s="2">
        <f t="shared" si="426"/>
        <v>8</v>
      </c>
      <c r="AR1685" s="2">
        <f t="shared" si="427"/>
        <v>0</v>
      </c>
      <c r="AS1685" s="2">
        <f t="shared" si="428"/>
        <v>0</v>
      </c>
      <c r="AV1685" s="6">
        <f t="shared" si="414"/>
        <v>1</v>
      </c>
      <c r="AW1685" s="2">
        <v>0</v>
      </c>
      <c r="AX1685" s="2">
        <v>1</v>
      </c>
      <c r="AY1685" s="2">
        <v>0</v>
      </c>
      <c r="AZ1685" s="2">
        <v>0</v>
      </c>
      <c r="BA1685" s="2">
        <v>0</v>
      </c>
      <c r="BB1685" s="2">
        <f t="shared" si="415"/>
        <v>1</v>
      </c>
      <c r="BC1685" s="2">
        <f t="shared" si="416"/>
        <v>0</v>
      </c>
      <c r="BD1685" s="2">
        <f t="shared" si="417"/>
        <v>0</v>
      </c>
      <c r="BF1685" s="5"/>
    </row>
    <row r="1686" spans="7:58" x14ac:dyDescent="0.35">
      <c r="G1686" s="79" t="s">
        <v>3</v>
      </c>
      <c r="H1686" s="82" t="s">
        <v>112</v>
      </c>
      <c r="I1686" s="79" t="s">
        <v>8</v>
      </c>
      <c r="J1686" s="79" t="s">
        <v>140</v>
      </c>
      <c r="K1686" s="79" t="s">
        <v>151</v>
      </c>
      <c r="L1686" s="79" t="s">
        <v>151</v>
      </c>
      <c r="M1686" s="2" t="s">
        <v>3</v>
      </c>
      <c r="N1686" s="2">
        <v>5</v>
      </c>
      <c r="O1686" s="6"/>
      <c r="Y1686" s="5"/>
      <c r="Z1686" s="6"/>
      <c r="AJ1686" s="5"/>
      <c r="AK1686" s="2">
        <f t="shared" si="429"/>
        <v>8</v>
      </c>
      <c r="AL1686" s="2">
        <v>7</v>
      </c>
      <c r="AM1686" s="2">
        <v>1</v>
      </c>
      <c r="AN1686" s="2">
        <v>0</v>
      </c>
      <c r="AO1686" s="2">
        <v>0</v>
      </c>
      <c r="AP1686" s="2">
        <v>0</v>
      </c>
      <c r="AQ1686" s="2">
        <f t="shared" si="426"/>
        <v>8</v>
      </c>
      <c r="AR1686" s="2">
        <f t="shared" si="427"/>
        <v>0</v>
      </c>
      <c r="AS1686" s="2">
        <f t="shared" si="428"/>
        <v>0</v>
      </c>
      <c r="AV1686" s="6">
        <f t="shared" si="414"/>
        <v>1</v>
      </c>
      <c r="AW1686" s="2">
        <v>1</v>
      </c>
      <c r="AX1686" s="2">
        <v>0</v>
      </c>
      <c r="AY1686" s="2">
        <v>0</v>
      </c>
      <c r="AZ1686" s="2">
        <v>0</v>
      </c>
      <c r="BA1686" s="2">
        <v>0</v>
      </c>
      <c r="BB1686" s="2">
        <f t="shared" si="415"/>
        <v>1</v>
      </c>
      <c r="BC1686" s="2">
        <f t="shared" si="416"/>
        <v>0</v>
      </c>
      <c r="BD1686" s="2">
        <f t="shared" si="417"/>
        <v>0</v>
      </c>
      <c r="BF1686" s="5"/>
    </row>
    <row r="1687" spans="7:58" x14ac:dyDescent="0.35">
      <c r="G1687" s="79" t="s">
        <v>3</v>
      </c>
      <c r="H1687" s="82" t="s">
        <v>112</v>
      </c>
      <c r="I1687" s="79" t="s">
        <v>8</v>
      </c>
      <c r="J1687" s="79" t="s">
        <v>140</v>
      </c>
      <c r="K1687" s="79" t="s">
        <v>151</v>
      </c>
      <c r="L1687" s="79" t="s">
        <v>151</v>
      </c>
      <c r="M1687" s="2" t="s">
        <v>3</v>
      </c>
      <c r="N1687" s="2">
        <v>6</v>
      </c>
      <c r="O1687" s="6"/>
      <c r="Y1687" s="5"/>
      <c r="Z1687" s="6"/>
      <c r="AJ1687" s="5"/>
      <c r="AK1687" s="2">
        <f t="shared" si="429"/>
        <v>8</v>
      </c>
      <c r="AL1687" s="2">
        <v>6</v>
      </c>
      <c r="AM1687" s="2">
        <v>1</v>
      </c>
      <c r="AN1687" s="2">
        <v>1</v>
      </c>
      <c r="AO1687" s="2">
        <v>0</v>
      </c>
      <c r="AP1687" s="2">
        <v>0</v>
      </c>
      <c r="AQ1687" s="2">
        <f t="shared" si="426"/>
        <v>7</v>
      </c>
      <c r="AR1687" s="2">
        <f t="shared" si="427"/>
        <v>1</v>
      </c>
      <c r="AS1687" s="2">
        <f t="shared" si="428"/>
        <v>0</v>
      </c>
      <c r="AV1687" s="6">
        <f t="shared" si="414"/>
        <v>1</v>
      </c>
      <c r="AW1687" s="2">
        <v>0</v>
      </c>
      <c r="AX1687" s="2">
        <v>1</v>
      </c>
      <c r="AY1687" s="2">
        <v>0</v>
      </c>
      <c r="AZ1687" s="2">
        <v>0</v>
      </c>
      <c r="BA1687" s="2">
        <v>0</v>
      </c>
      <c r="BB1687" s="2">
        <f t="shared" si="415"/>
        <v>1</v>
      </c>
      <c r="BC1687" s="2">
        <f t="shared" si="416"/>
        <v>0</v>
      </c>
      <c r="BD1687" s="2">
        <f t="shared" si="417"/>
        <v>0</v>
      </c>
      <c r="BF1687" s="5"/>
    </row>
    <row r="1688" spans="7:58" x14ac:dyDescent="0.35">
      <c r="G1688" s="79" t="s">
        <v>3</v>
      </c>
      <c r="H1688" s="82" t="s">
        <v>112</v>
      </c>
      <c r="I1688" s="79" t="s">
        <v>8</v>
      </c>
      <c r="J1688" s="79" t="s">
        <v>140</v>
      </c>
      <c r="K1688" s="79" t="s">
        <v>151</v>
      </c>
      <c r="L1688" s="79" t="s">
        <v>151</v>
      </c>
      <c r="M1688" s="2" t="s">
        <v>3</v>
      </c>
      <c r="N1688" s="2">
        <v>7</v>
      </c>
      <c r="O1688" s="6"/>
      <c r="Y1688" s="5"/>
      <c r="Z1688" s="6"/>
      <c r="AJ1688" s="5"/>
      <c r="AK1688" s="2">
        <f t="shared" si="429"/>
        <v>8</v>
      </c>
      <c r="AL1688" s="2">
        <v>7</v>
      </c>
      <c r="AM1688" s="2">
        <v>1</v>
      </c>
      <c r="AN1688" s="2">
        <v>0</v>
      </c>
      <c r="AO1688" s="2">
        <v>0</v>
      </c>
      <c r="AP1688" s="2">
        <v>0</v>
      </c>
      <c r="AQ1688" s="2">
        <f t="shared" si="426"/>
        <v>8</v>
      </c>
      <c r="AR1688" s="2">
        <f t="shared" si="427"/>
        <v>0</v>
      </c>
      <c r="AS1688" s="2">
        <f t="shared" si="428"/>
        <v>0</v>
      </c>
      <c r="AV1688" s="6">
        <f t="shared" si="414"/>
        <v>1</v>
      </c>
      <c r="AW1688" s="2">
        <v>1</v>
      </c>
      <c r="AX1688" s="2">
        <v>0</v>
      </c>
      <c r="AY1688" s="2">
        <v>0</v>
      </c>
      <c r="AZ1688" s="2">
        <v>0</v>
      </c>
      <c r="BA1688" s="2">
        <v>0</v>
      </c>
      <c r="BB1688" s="2">
        <f t="shared" si="415"/>
        <v>1</v>
      </c>
      <c r="BC1688" s="2">
        <f t="shared" si="416"/>
        <v>0</v>
      </c>
      <c r="BD1688" s="2">
        <f t="shared" si="417"/>
        <v>0</v>
      </c>
      <c r="BF1688" s="5"/>
    </row>
    <row r="1689" spans="7:58" x14ac:dyDescent="0.35">
      <c r="G1689" s="79" t="s">
        <v>3</v>
      </c>
      <c r="H1689" s="82" t="s">
        <v>112</v>
      </c>
      <c r="I1689" s="79" t="s">
        <v>8</v>
      </c>
      <c r="J1689" s="79" t="s">
        <v>140</v>
      </c>
      <c r="K1689" s="79" t="s">
        <v>151</v>
      </c>
      <c r="L1689" s="79" t="s">
        <v>151</v>
      </c>
      <c r="M1689" s="2" t="s">
        <v>3</v>
      </c>
      <c r="N1689" s="2">
        <v>8</v>
      </c>
      <c r="O1689" s="6"/>
      <c r="Y1689" s="5"/>
      <c r="Z1689" s="6"/>
      <c r="AJ1689" s="5"/>
      <c r="AK1689" s="2">
        <f t="shared" si="429"/>
        <v>8</v>
      </c>
      <c r="AL1689" s="2">
        <v>5</v>
      </c>
      <c r="AM1689" s="2">
        <v>3</v>
      </c>
      <c r="AN1689" s="2">
        <v>0</v>
      </c>
      <c r="AO1689" s="2">
        <v>0</v>
      </c>
      <c r="AP1689" s="2">
        <v>0</v>
      </c>
      <c r="AQ1689" s="2">
        <f t="shared" si="426"/>
        <v>8</v>
      </c>
      <c r="AR1689" s="2">
        <f t="shared" si="427"/>
        <v>0</v>
      </c>
      <c r="AS1689" s="2">
        <f t="shared" si="428"/>
        <v>0</v>
      </c>
      <c r="AV1689" s="6">
        <f t="shared" si="414"/>
        <v>1</v>
      </c>
      <c r="AW1689" s="2">
        <v>0</v>
      </c>
      <c r="AX1689" s="2">
        <v>1</v>
      </c>
      <c r="AY1689" s="2">
        <v>0</v>
      </c>
      <c r="AZ1689" s="2">
        <v>0</v>
      </c>
      <c r="BA1689" s="2">
        <v>0</v>
      </c>
      <c r="BB1689" s="2">
        <f t="shared" si="415"/>
        <v>1</v>
      </c>
      <c r="BC1689" s="2">
        <f t="shared" si="416"/>
        <v>0</v>
      </c>
      <c r="BD1689" s="2">
        <f t="shared" si="417"/>
        <v>0</v>
      </c>
      <c r="BF1689" s="5"/>
    </row>
    <row r="1690" spans="7:58" x14ac:dyDescent="0.35">
      <c r="G1690" s="79" t="s">
        <v>3</v>
      </c>
      <c r="H1690" s="82" t="s">
        <v>112</v>
      </c>
      <c r="I1690" s="79" t="s">
        <v>8</v>
      </c>
      <c r="J1690" s="79" t="s">
        <v>140</v>
      </c>
      <c r="K1690" s="79" t="s">
        <v>151</v>
      </c>
      <c r="L1690" s="79" t="s">
        <v>151</v>
      </c>
      <c r="M1690" s="2" t="s">
        <v>3</v>
      </c>
      <c r="N1690" s="2">
        <v>9</v>
      </c>
      <c r="O1690" s="6"/>
      <c r="Y1690" s="5"/>
      <c r="Z1690" s="6"/>
      <c r="AJ1690" s="5"/>
      <c r="AK1690" s="2">
        <f t="shared" si="429"/>
        <v>8</v>
      </c>
      <c r="AL1690" s="2">
        <v>8</v>
      </c>
      <c r="AM1690" s="2">
        <v>0</v>
      </c>
      <c r="AN1690" s="2">
        <v>0</v>
      </c>
      <c r="AO1690" s="2">
        <v>0</v>
      </c>
      <c r="AP1690" s="2">
        <v>0</v>
      </c>
      <c r="AQ1690" s="2">
        <f t="shared" si="426"/>
        <v>8</v>
      </c>
      <c r="AR1690" s="2">
        <f t="shared" si="427"/>
        <v>0</v>
      </c>
      <c r="AS1690" s="2">
        <f t="shared" si="428"/>
        <v>0</v>
      </c>
      <c r="AV1690" s="6">
        <f t="shared" si="414"/>
        <v>1</v>
      </c>
      <c r="AW1690" s="2">
        <v>0</v>
      </c>
      <c r="AX1690" s="2">
        <v>1</v>
      </c>
      <c r="AY1690" s="2">
        <v>0</v>
      </c>
      <c r="AZ1690" s="2">
        <v>0</v>
      </c>
      <c r="BA1690" s="2">
        <v>0</v>
      </c>
      <c r="BB1690" s="2">
        <f t="shared" si="415"/>
        <v>1</v>
      </c>
      <c r="BC1690" s="2">
        <f t="shared" si="416"/>
        <v>0</v>
      </c>
      <c r="BD1690" s="2">
        <f t="shared" si="417"/>
        <v>0</v>
      </c>
      <c r="BF1690" s="5"/>
    </row>
    <row r="1691" spans="7:58" x14ac:dyDescent="0.35">
      <c r="G1691" s="79" t="s">
        <v>3</v>
      </c>
      <c r="H1691" s="82" t="s">
        <v>112</v>
      </c>
      <c r="I1691" s="79" t="s">
        <v>8</v>
      </c>
      <c r="J1691" s="79" t="s">
        <v>140</v>
      </c>
      <c r="K1691" s="79" t="s">
        <v>151</v>
      </c>
      <c r="L1691" s="79" t="s">
        <v>151</v>
      </c>
      <c r="M1691" s="2" t="s">
        <v>67</v>
      </c>
      <c r="N1691" s="2">
        <v>10</v>
      </c>
      <c r="O1691" s="6"/>
      <c r="Y1691" s="5"/>
      <c r="Z1691" s="6"/>
      <c r="AJ1691" s="5"/>
      <c r="AK1691" s="2">
        <f t="shared" si="429"/>
        <v>8</v>
      </c>
      <c r="AL1691" s="2">
        <v>8</v>
      </c>
      <c r="AM1691" s="2">
        <v>0</v>
      </c>
      <c r="AN1691" s="2">
        <v>0</v>
      </c>
      <c r="AO1691" s="2">
        <v>0</v>
      </c>
      <c r="AP1691" s="2">
        <v>0</v>
      </c>
      <c r="AQ1691" s="2">
        <f t="shared" si="426"/>
        <v>8</v>
      </c>
      <c r="AR1691" s="2">
        <f t="shared" si="427"/>
        <v>0</v>
      </c>
      <c r="AS1691" s="2">
        <f t="shared" si="428"/>
        <v>0</v>
      </c>
      <c r="AV1691" s="6">
        <f t="shared" si="414"/>
        <v>1</v>
      </c>
      <c r="AW1691" s="2">
        <v>1</v>
      </c>
      <c r="AX1691" s="2">
        <v>0</v>
      </c>
      <c r="AY1691" s="2">
        <v>0</v>
      </c>
      <c r="AZ1691" s="2">
        <v>0</v>
      </c>
      <c r="BA1691" s="2">
        <v>0</v>
      </c>
      <c r="BB1691" s="2">
        <f t="shared" si="415"/>
        <v>1</v>
      </c>
      <c r="BC1691" s="2">
        <f t="shared" si="416"/>
        <v>0</v>
      </c>
      <c r="BD1691" s="2">
        <f t="shared" si="417"/>
        <v>0</v>
      </c>
      <c r="BF1691" s="5"/>
    </row>
    <row r="1692" spans="7:58" x14ac:dyDescent="0.35">
      <c r="G1692" s="79" t="s">
        <v>3</v>
      </c>
      <c r="H1692" s="82" t="s">
        <v>112</v>
      </c>
      <c r="I1692" s="79" t="s">
        <v>8</v>
      </c>
      <c r="J1692" s="79" t="s">
        <v>140</v>
      </c>
      <c r="K1692" s="79" t="s">
        <v>151</v>
      </c>
      <c r="L1692" s="79" t="s">
        <v>151</v>
      </c>
      <c r="M1692" s="2" t="s">
        <v>67</v>
      </c>
      <c r="N1692" s="2">
        <v>11</v>
      </c>
      <c r="O1692" s="6"/>
      <c r="Y1692" s="5"/>
      <c r="Z1692" s="6"/>
      <c r="AJ1692" s="5"/>
      <c r="AK1692" s="2">
        <f t="shared" si="429"/>
        <v>8</v>
      </c>
      <c r="AL1692" s="2">
        <v>7</v>
      </c>
      <c r="AM1692" s="2">
        <v>1</v>
      </c>
      <c r="AN1692" s="2">
        <v>0</v>
      </c>
      <c r="AO1692" s="2">
        <v>0</v>
      </c>
      <c r="AP1692" s="2">
        <v>0</v>
      </c>
      <c r="AQ1692" s="2">
        <f t="shared" si="426"/>
        <v>8</v>
      </c>
      <c r="AR1692" s="2">
        <f t="shared" si="427"/>
        <v>0</v>
      </c>
      <c r="AS1692" s="2">
        <f t="shared" si="428"/>
        <v>0</v>
      </c>
      <c r="AV1692" s="6">
        <f t="shared" si="414"/>
        <v>1</v>
      </c>
      <c r="AW1692" s="2">
        <v>1</v>
      </c>
      <c r="AX1692" s="2">
        <v>0</v>
      </c>
      <c r="AY1692" s="2">
        <v>0</v>
      </c>
      <c r="AZ1692" s="2">
        <v>0</v>
      </c>
      <c r="BA1692" s="2">
        <v>0</v>
      </c>
      <c r="BB1692" s="2">
        <f t="shared" si="415"/>
        <v>1</v>
      </c>
      <c r="BC1692" s="2">
        <f t="shared" si="416"/>
        <v>0</v>
      </c>
      <c r="BD1692" s="2">
        <f t="shared" si="417"/>
        <v>0</v>
      </c>
      <c r="BF1692" s="5"/>
    </row>
    <row r="1693" spans="7:58" x14ac:dyDescent="0.35">
      <c r="G1693" s="79" t="s">
        <v>3</v>
      </c>
      <c r="H1693" s="82" t="s">
        <v>112</v>
      </c>
      <c r="I1693" s="79" t="s">
        <v>8</v>
      </c>
      <c r="J1693" s="79" t="s">
        <v>140</v>
      </c>
      <c r="K1693" s="79" t="s">
        <v>151</v>
      </c>
      <c r="L1693" s="79" t="s">
        <v>151</v>
      </c>
      <c r="M1693" s="2" t="s">
        <v>67</v>
      </c>
      <c r="N1693" s="2">
        <v>12</v>
      </c>
      <c r="O1693" s="6"/>
      <c r="Y1693" s="5"/>
      <c r="Z1693" s="6"/>
      <c r="AJ1693" s="5"/>
      <c r="AK1693" s="2">
        <f t="shared" si="429"/>
        <v>8</v>
      </c>
      <c r="AL1693" s="2">
        <v>7</v>
      </c>
      <c r="AM1693" s="2">
        <v>1</v>
      </c>
      <c r="AN1693" s="2">
        <v>0</v>
      </c>
      <c r="AO1693" s="2">
        <v>0</v>
      </c>
      <c r="AP1693" s="2">
        <v>0</v>
      </c>
      <c r="AQ1693" s="2">
        <f t="shared" si="426"/>
        <v>8</v>
      </c>
      <c r="AR1693" s="2">
        <f t="shared" si="427"/>
        <v>0</v>
      </c>
      <c r="AS1693" s="2">
        <f t="shared" si="428"/>
        <v>0</v>
      </c>
      <c r="AV1693" s="6">
        <f t="shared" si="414"/>
        <v>1</v>
      </c>
      <c r="AW1693" s="2">
        <v>1</v>
      </c>
      <c r="AX1693" s="2">
        <v>0</v>
      </c>
      <c r="AY1693" s="2">
        <v>0</v>
      </c>
      <c r="AZ1693" s="2">
        <v>0</v>
      </c>
      <c r="BA1693" s="2">
        <v>0</v>
      </c>
      <c r="BB1693" s="2">
        <f t="shared" si="415"/>
        <v>1</v>
      </c>
      <c r="BC1693" s="2">
        <f t="shared" si="416"/>
        <v>0</v>
      </c>
      <c r="BD1693" s="2">
        <f t="shared" si="417"/>
        <v>0</v>
      </c>
      <c r="BF1693" s="5"/>
    </row>
    <row r="1694" spans="7:58" x14ac:dyDescent="0.35">
      <c r="G1694" s="79" t="s">
        <v>3</v>
      </c>
      <c r="H1694" s="82" t="s">
        <v>112</v>
      </c>
      <c r="I1694" s="79" t="s">
        <v>8</v>
      </c>
      <c r="J1694" s="79" t="s">
        <v>140</v>
      </c>
      <c r="K1694" s="79" t="s">
        <v>151</v>
      </c>
      <c r="L1694" s="79" t="s">
        <v>151</v>
      </c>
      <c r="M1694" s="2" t="s">
        <v>67</v>
      </c>
      <c r="N1694" s="2">
        <v>13</v>
      </c>
      <c r="O1694" s="6"/>
      <c r="Y1694" s="5"/>
      <c r="Z1694" s="6"/>
      <c r="AJ1694" s="5"/>
      <c r="AK1694" s="2">
        <f t="shared" si="429"/>
        <v>8</v>
      </c>
      <c r="AL1694" s="2">
        <v>5</v>
      </c>
      <c r="AM1694" s="2">
        <v>3</v>
      </c>
      <c r="AN1694" s="2">
        <v>0</v>
      </c>
      <c r="AO1694" s="2">
        <v>0</v>
      </c>
      <c r="AP1694" s="2">
        <v>0</v>
      </c>
      <c r="AQ1694" s="2">
        <f t="shared" si="426"/>
        <v>8</v>
      </c>
      <c r="AR1694" s="2">
        <f t="shared" si="427"/>
        <v>0</v>
      </c>
      <c r="AS1694" s="2">
        <f t="shared" si="428"/>
        <v>0</v>
      </c>
      <c r="AV1694" s="6">
        <f t="shared" si="414"/>
        <v>1</v>
      </c>
      <c r="AW1694" s="2">
        <v>1</v>
      </c>
      <c r="AX1694" s="2">
        <v>0</v>
      </c>
      <c r="AY1694" s="2">
        <v>0</v>
      </c>
      <c r="AZ1694" s="2">
        <v>0</v>
      </c>
      <c r="BA1694" s="2">
        <v>0</v>
      </c>
      <c r="BB1694" s="2">
        <f t="shared" si="415"/>
        <v>1</v>
      </c>
      <c r="BC1694" s="2">
        <f t="shared" si="416"/>
        <v>0</v>
      </c>
      <c r="BD1694" s="2">
        <f t="shared" si="417"/>
        <v>0</v>
      </c>
      <c r="BF1694" s="5"/>
    </row>
    <row r="1695" spans="7:58" x14ac:dyDescent="0.35">
      <c r="G1695" s="79" t="s">
        <v>3</v>
      </c>
      <c r="H1695" s="82" t="s">
        <v>112</v>
      </c>
      <c r="I1695" s="79" t="s">
        <v>8</v>
      </c>
      <c r="J1695" s="79" t="s">
        <v>140</v>
      </c>
      <c r="K1695" s="79" t="s">
        <v>151</v>
      </c>
      <c r="L1695" s="79" t="s">
        <v>151</v>
      </c>
      <c r="M1695" s="2" t="s">
        <v>67</v>
      </c>
      <c r="N1695" s="2">
        <v>14</v>
      </c>
      <c r="O1695" s="6"/>
      <c r="Y1695" s="5"/>
      <c r="Z1695" s="6"/>
      <c r="AJ1695" s="5"/>
      <c r="AK1695" s="2">
        <f t="shared" si="429"/>
        <v>8</v>
      </c>
      <c r="AL1695" s="2">
        <v>7</v>
      </c>
      <c r="AM1695" s="2">
        <v>1</v>
      </c>
      <c r="AN1695" s="2">
        <v>0</v>
      </c>
      <c r="AO1695" s="2">
        <v>0</v>
      </c>
      <c r="AP1695" s="2">
        <v>0</v>
      </c>
      <c r="AQ1695" s="2">
        <f t="shared" si="426"/>
        <v>8</v>
      </c>
      <c r="AR1695" s="2">
        <f t="shared" si="427"/>
        <v>0</v>
      </c>
      <c r="AS1695" s="2">
        <f t="shared" si="428"/>
        <v>0</v>
      </c>
      <c r="AV1695" s="6">
        <f t="shared" si="414"/>
        <v>1</v>
      </c>
      <c r="AW1695" s="2">
        <v>1</v>
      </c>
      <c r="AX1695" s="2">
        <v>0</v>
      </c>
      <c r="AY1695" s="2">
        <v>0</v>
      </c>
      <c r="AZ1695" s="2">
        <v>0</v>
      </c>
      <c r="BA1695" s="2">
        <v>0</v>
      </c>
      <c r="BB1695" s="2">
        <f t="shared" si="415"/>
        <v>1</v>
      </c>
      <c r="BC1695" s="2">
        <f t="shared" si="416"/>
        <v>0</v>
      </c>
      <c r="BD1695" s="2">
        <f t="shared" si="417"/>
        <v>0</v>
      </c>
      <c r="BF1695" s="5"/>
    </row>
    <row r="1696" spans="7:58" x14ac:dyDescent="0.35">
      <c r="G1696" s="79" t="s">
        <v>3</v>
      </c>
      <c r="H1696" s="82" t="s">
        <v>112</v>
      </c>
      <c r="I1696" s="79" t="s">
        <v>8</v>
      </c>
      <c r="J1696" s="79" t="s">
        <v>140</v>
      </c>
      <c r="K1696" s="79" t="s">
        <v>151</v>
      </c>
      <c r="L1696" s="79" t="s">
        <v>151</v>
      </c>
      <c r="M1696" s="2" t="s">
        <v>67</v>
      </c>
      <c r="N1696" s="2">
        <v>15</v>
      </c>
      <c r="O1696" s="6"/>
      <c r="Y1696" s="5"/>
      <c r="Z1696" s="6"/>
      <c r="AJ1696" s="5"/>
      <c r="AK1696" s="2">
        <f t="shared" si="429"/>
        <v>8</v>
      </c>
      <c r="AL1696" s="2">
        <v>6</v>
      </c>
      <c r="AM1696" s="2">
        <v>2</v>
      </c>
      <c r="AN1696" s="2">
        <v>0</v>
      </c>
      <c r="AO1696" s="2">
        <v>0</v>
      </c>
      <c r="AP1696" s="2">
        <v>0</v>
      </c>
      <c r="AQ1696" s="2">
        <f t="shared" si="426"/>
        <v>8</v>
      </c>
      <c r="AR1696" s="2">
        <f t="shared" si="427"/>
        <v>0</v>
      </c>
      <c r="AS1696" s="2">
        <f t="shared" si="428"/>
        <v>0</v>
      </c>
      <c r="AV1696" s="6">
        <f t="shared" ref="AV1696:AV1759" si="430">SUM(BB1696:BD1696)</f>
        <v>1</v>
      </c>
      <c r="AW1696" s="2">
        <v>1</v>
      </c>
      <c r="AX1696" s="2">
        <v>0</v>
      </c>
      <c r="AY1696" s="2">
        <v>0</v>
      </c>
      <c r="AZ1696" s="2">
        <v>0</v>
      </c>
      <c r="BA1696" s="2">
        <v>0</v>
      </c>
      <c r="BB1696" s="2">
        <f t="shared" ref="BB1696:BB1759" si="431">AW1696+AX1696</f>
        <v>1</v>
      </c>
      <c r="BC1696" s="2">
        <f t="shared" ref="BC1696:BC1759" si="432">AY1696</f>
        <v>0</v>
      </c>
      <c r="BD1696" s="2">
        <f t="shared" ref="BD1696:BD1759" si="433">AZ1696+BA1696</f>
        <v>0</v>
      </c>
      <c r="BF1696" s="5"/>
    </row>
    <row r="1697" spans="7:58" x14ac:dyDescent="0.35">
      <c r="G1697" s="79" t="s">
        <v>3</v>
      </c>
      <c r="H1697" s="82" t="s">
        <v>112</v>
      </c>
      <c r="I1697" s="79" t="s">
        <v>8</v>
      </c>
      <c r="J1697" s="79" t="s">
        <v>140</v>
      </c>
      <c r="K1697" s="79" t="s">
        <v>151</v>
      </c>
      <c r="L1697" s="79" t="s">
        <v>151</v>
      </c>
      <c r="M1697" s="2" t="s">
        <v>67</v>
      </c>
      <c r="N1697" s="2">
        <v>16</v>
      </c>
      <c r="O1697" s="6"/>
      <c r="Y1697" s="5"/>
      <c r="Z1697" s="6"/>
      <c r="AJ1697" s="5"/>
      <c r="AK1697" s="2">
        <f t="shared" si="429"/>
        <v>8</v>
      </c>
      <c r="AL1697" s="2">
        <v>4</v>
      </c>
      <c r="AM1697" s="2">
        <v>3</v>
      </c>
      <c r="AN1697" s="2">
        <v>1</v>
      </c>
      <c r="AO1697" s="2">
        <v>0</v>
      </c>
      <c r="AP1697" s="2">
        <v>0</v>
      </c>
      <c r="AQ1697" s="2">
        <f t="shared" si="426"/>
        <v>7</v>
      </c>
      <c r="AR1697" s="2">
        <f t="shared" si="427"/>
        <v>1</v>
      </c>
      <c r="AS1697" s="2">
        <f t="shared" si="428"/>
        <v>0</v>
      </c>
      <c r="AV1697" s="6">
        <f t="shared" si="430"/>
        <v>1</v>
      </c>
      <c r="AW1697" s="2">
        <v>1</v>
      </c>
      <c r="AX1697" s="2">
        <v>0</v>
      </c>
      <c r="AY1697" s="2">
        <v>0</v>
      </c>
      <c r="AZ1697" s="2">
        <v>0</v>
      </c>
      <c r="BA1697" s="2">
        <v>0</v>
      </c>
      <c r="BB1697" s="2">
        <f t="shared" si="431"/>
        <v>1</v>
      </c>
      <c r="BC1697" s="2">
        <f t="shared" si="432"/>
        <v>0</v>
      </c>
      <c r="BD1697" s="2">
        <f t="shared" si="433"/>
        <v>0</v>
      </c>
      <c r="BF1697" s="5"/>
    </row>
    <row r="1698" spans="7:58" x14ac:dyDescent="0.35">
      <c r="G1698" s="79" t="s">
        <v>3</v>
      </c>
      <c r="H1698" s="82" t="s">
        <v>112</v>
      </c>
      <c r="I1698" s="79" t="s">
        <v>8</v>
      </c>
      <c r="J1698" s="79" t="s">
        <v>140</v>
      </c>
      <c r="K1698" s="79" t="s">
        <v>151</v>
      </c>
      <c r="L1698" s="79" t="s">
        <v>151</v>
      </c>
      <c r="M1698" s="2" t="s">
        <v>67</v>
      </c>
      <c r="N1698" s="2">
        <v>17</v>
      </c>
      <c r="O1698" s="6"/>
      <c r="Y1698" s="5"/>
      <c r="Z1698" s="6"/>
      <c r="AJ1698" s="5"/>
      <c r="AK1698" s="2">
        <f t="shared" si="429"/>
        <v>8</v>
      </c>
      <c r="AL1698" s="2">
        <v>5</v>
      </c>
      <c r="AM1698" s="2">
        <v>3</v>
      </c>
      <c r="AN1698" s="2">
        <v>0</v>
      </c>
      <c r="AO1698" s="2">
        <v>0</v>
      </c>
      <c r="AP1698" s="2">
        <v>0</v>
      </c>
      <c r="AQ1698" s="2">
        <f t="shared" si="426"/>
        <v>8</v>
      </c>
      <c r="AR1698" s="2">
        <f t="shared" si="427"/>
        <v>0</v>
      </c>
      <c r="AS1698" s="2">
        <f t="shared" si="428"/>
        <v>0</v>
      </c>
      <c r="AV1698" s="6">
        <f t="shared" si="430"/>
        <v>1</v>
      </c>
      <c r="AW1698" s="2">
        <v>1</v>
      </c>
      <c r="AX1698" s="2">
        <v>0</v>
      </c>
      <c r="AY1698" s="2">
        <v>0</v>
      </c>
      <c r="AZ1698" s="2">
        <v>0</v>
      </c>
      <c r="BA1698" s="2">
        <v>0</v>
      </c>
      <c r="BB1698" s="2">
        <f t="shared" si="431"/>
        <v>1</v>
      </c>
      <c r="BC1698" s="2">
        <f t="shared" si="432"/>
        <v>0</v>
      </c>
      <c r="BD1698" s="2">
        <f t="shared" si="433"/>
        <v>0</v>
      </c>
      <c r="BF1698" s="5"/>
    </row>
    <row r="1699" spans="7:58" x14ac:dyDescent="0.35">
      <c r="G1699" s="79" t="s">
        <v>3</v>
      </c>
      <c r="H1699" s="82" t="s">
        <v>112</v>
      </c>
      <c r="I1699" s="79" t="s">
        <v>8</v>
      </c>
      <c r="J1699" s="79" t="s">
        <v>140</v>
      </c>
      <c r="K1699" s="79" t="s">
        <v>151</v>
      </c>
      <c r="L1699" s="79" t="s">
        <v>151</v>
      </c>
      <c r="M1699" s="2" t="s">
        <v>67</v>
      </c>
      <c r="N1699" s="2">
        <v>18</v>
      </c>
      <c r="O1699" s="6"/>
      <c r="Y1699" s="5"/>
      <c r="Z1699" s="6"/>
      <c r="AJ1699" s="5"/>
      <c r="AK1699" s="2">
        <f t="shared" si="429"/>
        <v>8</v>
      </c>
      <c r="AL1699" s="2">
        <v>7</v>
      </c>
      <c r="AM1699" s="2">
        <v>0</v>
      </c>
      <c r="AN1699" s="2">
        <v>1</v>
      </c>
      <c r="AO1699" s="2">
        <v>0</v>
      </c>
      <c r="AP1699" s="2">
        <v>0</v>
      </c>
      <c r="AQ1699" s="2">
        <f t="shared" si="426"/>
        <v>7</v>
      </c>
      <c r="AR1699" s="2">
        <f t="shared" si="427"/>
        <v>1</v>
      </c>
      <c r="AS1699" s="2">
        <f t="shared" si="428"/>
        <v>0</v>
      </c>
      <c r="AV1699" s="6">
        <f t="shared" si="430"/>
        <v>1</v>
      </c>
      <c r="AW1699" s="2">
        <v>0</v>
      </c>
      <c r="AX1699" s="2">
        <v>1</v>
      </c>
      <c r="AY1699" s="2">
        <v>0</v>
      </c>
      <c r="AZ1699" s="2">
        <v>0</v>
      </c>
      <c r="BA1699" s="2">
        <v>0</v>
      </c>
      <c r="BB1699" s="2">
        <f t="shared" si="431"/>
        <v>1</v>
      </c>
      <c r="BC1699" s="2">
        <f t="shared" si="432"/>
        <v>0</v>
      </c>
      <c r="BD1699" s="2">
        <f t="shared" si="433"/>
        <v>0</v>
      </c>
      <c r="BF1699" s="5"/>
    </row>
    <row r="1700" spans="7:58" x14ac:dyDescent="0.35">
      <c r="G1700" s="79" t="s">
        <v>3</v>
      </c>
      <c r="H1700" s="82" t="s">
        <v>112</v>
      </c>
      <c r="I1700" s="79" t="s">
        <v>8</v>
      </c>
      <c r="J1700" s="79" t="s">
        <v>140</v>
      </c>
      <c r="K1700" s="79" t="s">
        <v>151</v>
      </c>
      <c r="L1700" s="79" t="s">
        <v>151</v>
      </c>
      <c r="M1700" s="2" t="s">
        <v>76</v>
      </c>
      <c r="N1700" s="2">
        <v>19</v>
      </c>
      <c r="O1700" s="6"/>
      <c r="Y1700" s="5"/>
      <c r="Z1700" s="6"/>
      <c r="AJ1700" s="5"/>
      <c r="AK1700" s="2">
        <f t="shared" si="429"/>
        <v>8</v>
      </c>
      <c r="AL1700" s="2">
        <v>6</v>
      </c>
      <c r="AM1700" s="2">
        <v>2</v>
      </c>
      <c r="AN1700" s="2">
        <v>0</v>
      </c>
      <c r="AO1700" s="2">
        <v>0</v>
      </c>
      <c r="AP1700" s="2">
        <v>0</v>
      </c>
      <c r="AQ1700" s="2">
        <f t="shared" si="426"/>
        <v>8</v>
      </c>
      <c r="AR1700" s="2">
        <f t="shared" si="427"/>
        <v>0</v>
      </c>
      <c r="AS1700" s="2">
        <f t="shared" si="428"/>
        <v>0</v>
      </c>
      <c r="AV1700" s="6">
        <f t="shared" si="430"/>
        <v>1</v>
      </c>
      <c r="AW1700" s="2">
        <v>1</v>
      </c>
      <c r="AX1700" s="2">
        <v>0</v>
      </c>
      <c r="AY1700" s="2">
        <v>0</v>
      </c>
      <c r="AZ1700" s="2">
        <v>0</v>
      </c>
      <c r="BA1700" s="2">
        <v>0</v>
      </c>
      <c r="BB1700" s="2">
        <f t="shared" si="431"/>
        <v>1</v>
      </c>
      <c r="BC1700" s="2">
        <f t="shared" si="432"/>
        <v>0</v>
      </c>
      <c r="BD1700" s="2">
        <f t="shared" si="433"/>
        <v>0</v>
      </c>
      <c r="BF1700" s="5"/>
    </row>
    <row r="1701" spans="7:58" x14ac:dyDescent="0.35">
      <c r="G1701" s="79" t="s">
        <v>3</v>
      </c>
      <c r="H1701" s="82" t="s">
        <v>112</v>
      </c>
      <c r="I1701" s="79" t="s">
        <v>8</v>
      </c>
      <c r="J1701" s="79" t="s">
        <v>140</v>
      </c>
      <c r="K1701" s="79" t="s">
        <v>151</v>
      </c>
      <c r="L1701" s="79" t="s">
        <v>151</v>
      </c>
      <c r="M1701" s="2" t="s">
        <v>76</v>
      </c>
      <c r="N1701" s="2">
        <v>20</v>
      </c>
      <c r="O1701" s="6"/>
      <c r="Y1701" s="5"/>
      <c r="Z1701" s="6"/>
      <c r="AJ1701" s="5"/>
      <c r="AK1701" s="2">
        <f t="shared" si="429"/>
        <v>8</v>
      </c>
      <c r="AL1701" s="2">
        <v>5</v>
      </c>
      <c r="AM1701" s="2">
        <v>3</v>
      </c>
      <c r="AN1701" s="2">
        <v>0</v>
      </c>
      <c r="AO1701" s="2">
        <v>0</v>
      </c>
      <c r="AP1701" s="2">
        <v>0</v>
      </c>
      <c r="AQ1701" s="2">
        <f t="shared" si="426"/>
        <v>8</v>
      </c>
      <c r="AR1701" s="2">
        <f t="shared" si="427"/>
        <v>0</v>
      </c>
      <c r="AS1701" s="2">
        <f t="shared" si="428"/>
        <v>0</v>
      </c>
      <c r="AV1701" s="6">
        <f t="shared" si="430"/>
        <v>1</v>
      </c>
      <c r="AW1701" s="2">
        <v>1</v>
      </c>
      <c r="AX1701" s="2">
        <v>0</v>
      </c>
      <c r="AY1701" s="2">
        <v>0</v>
      </c>
      <c r="AZ1701" s="2">
        <v>0</v>
      </c>
      <c r="BA1701" s="2">
        <v>0</v>
      </c>
      <c r="BB1701" s="2">
        <f t="shared" si="431"/>
        <v>1</v>
      </c>
      <c r="BC1701" s="2">
        <f t="shared" si="432"/>
        <v>0</v>
      </c>
      <c r="BD1701" s="2">
        <f t="shared" si="433"/>
        <v>0</v>
      </c>
      <c r="BF1701" s="5"/>
    </row>
    <row r="1702" spans="7:58" x14ac:dyDescent="0.35">
      <c r="G1702" s="79" t="s">
        <v>3</v>
      </c>
      <c r="H1702" s="82" t="s">
        <v>112</v>
      </c>
      <c r="I1702" s="79" t="s">
        <v>8</v>
      </c>
      <c r="J1702" s="79" t="s">
        <v>140</v>
      </c>
      <c r="K1702" s="79" t="s">
        <v>151</v>
      </c>
      <c r="L1702" s="79" t="s">
        <v>151</v>
      </c>
      <c r="M1702" s="2" t="s">
        <v>76</v>
      </c>
      <c r="N1702" s="2">
        <v>21</v>
      </c>
      <c r="O1702" s="6"/>
      <c r="Y1702" s="5"/>
      <c r="Z1702" s="6"/>
      <c r="AJ1702" s="5"/>
      <c r="AK1702" s="2">
        <f t="shared" si="429"/>
        <v>8</v>
      </c>
      <c r="AL1702" s="2">
        <v>7</v>
      </c>
      <c r="AM1702" s="2">
        <v>1</v>
      </c>
      <c r="AN1702" s="2">
        <v>0</v>
      </c>
      <c r="AO1702" s="2">
        <v>0</v>
      </c>
      <c r="AP1702" s="2">
        <v>0</v>
      </c>
      <c r="AQ1702" s="2">
        <f t="shared" si="426"/>
        <v>8</v>
      </c>
      <c r="AR1702" s="2">
        <f t="shared" si="427"/>
        <v>0</v>
      </c>
      <c r="AS1702" s="2">
        <f t="shared" si="428"/>
        <v>0</v>
      </c>
      <c r="AV1702" s="6">
        <f t="shared" si="430"/>
        <v>1</v>
      </c>
      <c r="AW1702" s="2">
        <v>1</v>
      </c>
      <c r="AX1702" s="2">
        <v>0</v>
      </c>
      <c r="AY1702" s="2">
        <v>0</v>
      </c>
      <c r="AZ1702" s="2">
        <v>0</v>
      </c>
      <c r="BA1702" s="2">
        <v>0</v>
      </c>
      <c r="BB1702" s="2">
        <f t="shared" si="431"/>
        <v>1</v>
      </c>
      <c r="BC1702" s="2">
        <f t="shared" si="432"/>
        <v>0</v>
      </c>
      <c r="BD1702" s="2">
        <f t="shared" si="433"/>
        <v>0</v>
      </c>
      <c r="BF1702" s="5"/>
    </row>
    <row r="1703" spans="7:58" x14ac:dyDescent="0.35">
      <c r="G1703" s="79" t="s">
        <v>3</v>
      </c>
      <c r="H1703" s="82" t="s">
        <v>112</v>
      </c>
      <c r="I1703" s="79" t="s">
        <v>8</v>
      </c>
      <c r="J1703" s="79" t="s">
        <v>140</v>
      </c>
      <c r="K1703" s="79" t="s">
        <v>151</v>
      </c>
      <c r="L1703" s="79" t="s">
        <v>151</v>
      </c>
      <c r="M1703" s="2" t="s">
        <v>76</v>
      </c>
      <c r="N1703" s="2">
        <v>22</v>
      </c>
      <c r="O1703" s="6"/>
      <c r="Y1703" s="5"/>
      <c r="Z1703" s="6"/>
      <c r="AJ1703" s="5"/>
      <c r="AK1703" s="2">
        <f t="shared" si="429"/>
        <v>8</v>
      </c>
      <c r="AL1703" s="2">
        <v>7</v>
      </c>
      <c r="AM1703" s="2">
        <v>1</v>
      </c>
      <c r="AN1703" s="2">
        <v>0</v>
      </c>
      <c r="AO1703" s="2">
        <v>0</v>
      </c>
      <c r="AP1703" s="2">
        <v>0</v>
      </c>
      <c r="AQ1703" s="2">
        <f t="shared" si="426"/>
        <v>8</v>
      </c>
      <c r="AR1703" s="2">
        <f t="shared" si="427"/>
        <v>0</v>
      </c>
      <c r="AS1703" s="2">
        <f t="shared" si="428"/>
        <v>0</v>
      </c>
      <c r="AV1703" s="6">
        <f t="shared" si="430"/>
        <v>1</v>
      </c>
      <c r="AW1703" s="2">
        <v>1</v>
      </c>
      <c r="AX1703" s="2">
        <v>0</v>
      </c>
      <c r="AY1703" s="2">
        <v>0</v>
      </c>
      <c r="AZ1703" s="2">
        <v>0</v>
      </c>
      <c r="BA1703" s="2">
        <v>0</v>
      </c>
      <c r="BB1703" s="2">
        <f t="shared" si="431"/>
        <v>1</v>
      </c>
      <c r="BC1703" s="2">
        <f t="shared" si="432"/>
        <v>0</v>
      </c>
      <c r="BD1703" s="2">
        <f t="shared" si="433"/>
        <v>0</v>
      </c>
      <c r="BF1703" s="5"/>
    </row>
    <row r="1704" spans="7:58" x14ac:dyDescent="0.35">
      <c r="G1704" s="79" t="s">
        <v>3</v>
      </c>
      <c r="H1704" s="82" t="s">
        <v>112</v>
      </c>
      <c r="I1704" s="79" t="s">
        <v>8</v>
      </c>
      <c r="J1704" s="79" t="s">
        <v>140</v>
      </c>
      <c r="K1704" s="79" t="s">
        <v>151</v>
      </c>
      <c r="L1704" s="79" t="s">
        <v>151</v>
      </c>
      <c r="M1704" s="2" t="s">
        <v>76</v>
      </c>
      <c r="N1704" s="2">
        <v>23</v>
      </c>
      <c r="O1704" s="6"/>
      <c r="Y1704" s="5"/>
      <c r="Z1704" s="6"/>
      <c r="AJ1704" s="5"/>
      <c r="AK1704" s="2">
        <f t="shared" si="429"/>
        <v>8</v>
      </c>
      <c r="AL1704" s="2">
        <v>7</v>
      </c>
      <c r="AM1704" s="2">
        <v>1</v>
      </c>
      <c r="AN1704" s="2">
        <v>0</v>
      </c>
      <c r="AO1704" s="2">
        <v>0</v>
      </c>
      <c r="AP1704" s="2">
        <v>0</v>
      </c>
      <c r="AQ1704" s="2">
        <f t="shared" si="426"/>
        <v>8</v>
      </c>
      <c r="AR1704" s="2">
        <f t="shared" si="427"/>
        <v>0</v>
      </c>
      <c r="AS1704" s="2">
        <f t="shared" si="428"/>
        <v>0</v>
      </c>
      <c r="AV1704" s="6">
        <f t="shared" si="430"/>
        <v>1</v>
      </c>
      <c r="AW1704" s="2">
        <v>1</v>
      </c>
      <c r="AX1704" s="2">
        <v>0</v>
      </c>
      <c r="AY1704" s="2">
        <v>0</v>
      </c>
      <c r="AZ1704" s="2">
        <v>0</v>
      </c>
      <c r="BA1704" s="2">
        <v>0</v>
      </c>
      <c r="BB1704" s="2">
        <f t="shared" si="431"/>
        <v>1</v>
      </c>
      <c r="BC1704" s="2">
        <f t="shared" si="432"/>
        <v>0</v>
      </c>
      <c r="BD1704" s="2">
        <f t="shared" si="433"/>
        <v>0</v>
      </c>
      <c r="BF1704" s="5"/>
    </row>
    <row r="1705" spans="7:58" x14ac:dyDescent="0.35">
      <c r="G1705" s="79" t="s">
        <v>3</v>
      </c>
      <c r="H1705" s="82" t="s">
        <v>112</v>
      </c>
      <c r="I1705" s="79" t="s">
        <v>8</v>
      </c>
      <c r="J1705" s="79" t="s">
        <v>140</v>
      </c>
      <c r="K1705" s="79" t="s">
        <v>151</v>
      </c>
      <c r="L1705" s="79" t="s">
        <v>151</v>
      </c>
      <c r="M1705" s="2" t="s">
        <v>76</v>
      </c>
      <c r="N1705" s="2">
        <v>24</v>
      </c>
      <c r="O1705" s="6"/>
      <c r="Y1705" s="5"/>
      <c r="Z1705" s="6"/>
      <c r="AJ1705" s="5"/>
      <c r="AK1705" s="2">
        <f t="shared" si="429"/>
        <v>8</v>
      </c>
      <c r="AL1705" s="2">
        <v>5</v>
      </c>
      <c r="AM1705" s="2">
        <v>3</v>
      </c>
      <c r="AN1705" s="2">
        <v>0</v>
      </c>
      <c r="AO1705" s="2">
        <v>0</v>
      </c>
      <c r="AP1705" s="2">
        <v>0</v>
      </c>
      <c r="AQ1705" s="2">
        <f t="shared" si="426"/>
        <v>8</v>
      </c>
      <c r="AR1705" s="2">
        <f t="shared" si="427"/>
        <v>0</v>
      </c>
      <c r="AS1705" s="2">
        <f t="shared" si="428"/>
        <v>0</v>
      </c>
      <c r="AV1705" s="6">
        <f t="shared" si="430"/>
        <v>1</v>
      </c>
      <c r="AW1705" s="2">
        <v>1</v>
      </c>
      <c r="AX1705" s="2">
        <v>0</v>
      </c>
      <c r="AY1705" s="2">
        <v>0</v>
      </c>
      <c r="AZ1705" s="2">
        <v>0</v>
      </c>
      <c r="BA1705" s="2">
        <v>0</v>
      </c>
      <c r="BB1705" s="2">
        <f t="shared" si="431"/>
        <v>1</v>
      </c>
      <c r="BC1705" s="2">
        <f t="shared" si="432"/>
        <v>0</v>
      </c>
      <c r="BD1705" s="2">
        <f t="shared" si="433"/>
        <v>0</v>
      </c>
      <c r="BF1705" s="5"/>
    </row>
    <row r="1706" spans="7:58" x14ac:dyDescent="0.35">
      <c r="G1706" s="79" t="s">
        <v>3</v>
      </c>
      <c r="H1706" s="82" t="s">
        <v>112</v>
      </c>
      <c r="I1706" s="79" t="s">
        <v>8</v>
      </c>
      <c r="J1706" s="79" t="s">
        <v>140</v>
      </c>
      <c r="K1706" s="79" t="s">
        <v>151</v>
      </c>
      <c r="L1706" s="79" t="s">
        <v>151</v>
      </c>
      <c r="M1706" s="2" t="s">
        <v>76</v>
      </c>
      <c r="N1706" s="2">
        <v>25</v>
      </c>
      <c r="O1706" s="6"/>
      <c r="Y1706" s="5"/>
      <c r="Z1706" s="6"/>
      <c r="AJ1706" s="5"/>
      <c r="AK1706" s="2">
        <f t="shared" si="429"/>
        <v>8</v>
      </c>
      <c r="AL1706" s="2">
        <v>6</v>
      </c>
      <c r="AM1706" s="2">
        <v>2</v>
      </c>
      <c r="AN1706" s="2">
        <v>0</v>
      </c>
      <c r="AO1706" s="2">
        <v>0</v>
      </c>
      <c r="AP1706" s="2">
        <v>0</v>
      </c>
      <c r="AQ1706" s="2">
        <f t="shared" si="426"/>
        <v>8</v>
      </c>
      <c r="AR1706" s="2">
        <f t="shared" si="427"/>
        <v>0</v>
      </c>
      <c r="AS1706" s="2">
        <f t="shared" si="428"/>
        <v>0</v>
      </c>
      <c r="AV1706" s="6">
        <f t="shared" si="430"/>
        <v>1</v>
      </c>
      <c r="AW1706" s="2">
        <v>1</v>
      </c>
      <c r="AX1706" s="2">
        <v>0</v>
      </c>
      <c r="AY1706" s="2">
        <v>0</v>
      </c>
      <c r="AZ1706" s="2">
        <v>0</v>
      </c>
      <c r="BA1706" s="2">
        <v>0</v>
      </c>
      <c r="BB1706" s="2">
        <f t="shared" si="431"/>
        <v>1</v>
      </c>
      <c r="BC1706" s="2">
        <f t="shared" si="432"/>
        <v>0</v>
      </c>
      <c r="BD1706" s="2">
        <f t="shared" si="433"/>
        <v>0</v>
      </c>
      <c r="BF1706" s="5"/>
    </row>
    <row r="1707" spans="7:58" x14ac:dyDescent="0.35">
      <c r="G1707" s="79" t="s">
        <v>3</v>
      </c>
      <c r="H1707" s="82" t="s">
        <v>112</v>
      </c>
      <c r="I1707" s="79" t="s">
        <v>8</v>
      </c>
      <c r="J1707" s="79" t="s">
        <v>140</v>
      </c>
      <c r="K1707" s="79" t="s">
        <v>151</v>
      </c>
      <c r="L1707" s="79" t="s">
        <v>151</v>
      </c>
      <c r="M1707" s="2" t="s">
        <v>76</v>
      </c>
      <c r="N1707" s="2">
        <v>26</v>
      </c>
      <c r="O1707" s="6"/>
      <c r="Y1707" s="5"/>
      <c r="Z1707" s="6"/>
      <c r="AJ1707" s="5"/>
      <c r="AK1707" s="2">
        <f t="shared" si="429"/>
        <v>8</v>
      </c>
      <c r="AL1707" s="2">
        <v>6</v>
      </c>
      <c r="AM1707" s="2">
        <v>2</v>
      </c>
      <c r="AN1707" s="2">
        <v>0</v>
      </c>
      <c r="AO1707" s="2">
        <v>0</v>
      </c>
      <c r="AP1707" s="2">
        <v>0</v>
      </c>
      <c r="AQ1707" s="2">
        <f t="shared" ref="AQ1707:AQ1770" si="434">AL1707+AM1707</f>
        <v>8</v>
      </c>
      <c r="AR1707" s="2">
        <f t="shared" ref="AR1707:AR1770" si="435">AN1707</f>
        <v>0</v>
      </c>
      <c r="AS1707" s="2">
        <f t="shared" ref="AS1707:AS1770" si="436">AO1707+AP1707</f>
        <v>0</v>
      </c>
      <c r="AV1707" s="6">
        <f t="shared" si="430"/>
        <v>1</v>
      </c>
      <c r="AW1707" s="2">
        <v>1</v>
      </c>
      <c r="AX1707" s="2">
        <v>0</v>
      </c>
      <c r="AY1707" s="2">
        <v>0</v>
      </c>
      <c r="AZ1707" s="2">
        <v>0</v>
      </c>
      <c r="BA1707" s="2">
        <v>0</v>
      </c>
      <c r="BB1707" s="2">
        <f t="shared" si="431"/>
        <v>1</v>
      </c>
      <c r="BC1707" s="2">
        <f t="shared" si="432"/>
        <v>0</v>
      </c>
      <c r="BD1707" s="2">
        <f t="shared" si="433"/>
        <v>0</v>
      </c>
      <c r="BF1707" s="5"/>
    </row>
    <row r="1708" spans="7:58" x14ac:dyDescent="0.35">
      <c r="G1708" s="79" t="s">
        <v>3</v>
      </c>
      <c r="H1708" s="82" t="s">
        <v>112</v>
      </c>
      <c r="I1708" s="79" t="s">
        <v>8</v>
      </c>
      <c r="J1708" s="79" t="s">
        <v>140</v>
      </c>
      <c r="K1708" s="79" t="s">
        <v>151</v>
      </c>
      <c r="L1708" s="79" t="s">
        <v>151</v>
      </c>
      <c r="M1708" s="2" t="s">
        <v>76</v>
      </c>
      <c r="N1708" s="2">
        <v>27</v>
      </c>
      <c r="O1708" s="6"/>
      <c r="Y1708" s="5"/>
      <c r="Z1708" s="6"/>
      <c r="AJ1708" s="5"/>
      <c r="AK1708" s="2">
        <f t="shared" si="429"/>
        <v>8</v>
      </c>
      <c r="AL1708" s="2">
        <v>8</v>
      </c>
      <c r="AM1708" s="2">
        <v>0</v>
      </c>
      <c r="AN1708" s="2">
        <v>0</v>
      </c>
      <c r="AO1708" s="2">
        <v>0</v>
      </c>
      <c r="AP1708" s="2">
        <v>0</v>
      </c>
      <c r="AQ1708" s="2">
        <f t="shared" si="434"/>
        <v>8</v>
      </c>
      <c r="AR1708" s="2">
        <f t="shared" si="435"/>
        <v>0</v>
      </c>
      <c r="AS1708" s="2">
        <f t="shared" si="436"/>
        <v>0</v>
      </c>
      <c r="AV1708" s="6">
        <f t="shared" si="430"/>
        <v>1</v>
      </c>
      <c r="AW1708" s="2">
        <v>1</v>
      </c>
      <c r="AX1708" s="2">
        <v>0</v>
      </c>
      <c r="AY1708" s="2">
        <v>0</v>
      </c>
      <c r="AZ1708" s="2">
        <v>0</v>
      </c>
      <c r="BA1708" s="2">
        <v>0</v>
      </c>
      <c r="BB1708" s="2">
        <f t="shared" si="431"/>
        <v>1</v>
      </c>
      <c r="BC1708" s="2">
        <f t="shared" si="432"/>
        <v>0</v>
      </c>
      <c r="BD1708" s="2">
        <f t="shared" si="433"/>
        <v>0</v>
      </c>
      <c r="BF1708" s="5"/>
    </row>
    <row r="1709" spans="7:58" x14ac:dyDescent="0.35">
      <c r="G1709" s="79" t="s">
        <v>3</v>
      </c>
      <c r="H1709" s="82" t="s">
        <v>112</v>
      </c>
      <c r="I1709" s="79" t="s">
        <v>8</v>
      </c>
      <c r="J1709" s="79" t="s">
        <v>140</v>
      </c>
      <c r="K1709" s="79" t="s">
        <v>151</v>
      </c>
      <c r="L1709" s="79" t="s">
        <v>151</v>
      </c>
      <c r="M1709" s="2" t="s">
        <v>76</v>
      </c>
      <c r="N1709" s="2">
        <v>28</v>
      </c>
      <c r="O1709" s="6"/>
      <c r="Y1709" s="5"/>
      <c r="Z1709" s="6"/>
      <c r="AJ1709" s="5"/>
      <c r="AK1709" s="2">
        <f t="shared" si="429"/>
        <v>8</v>
      </c>
      <c r="AL1709" s="2">
        <v>8</v>
      </c>
      <c r="AM1709" s="2">
        <v>0</v>
      </c>
      <c r="AN1709" s="2">
        <v>0</v>
      </c>
      <c r="AO1709" s="2">
        <v>0</v>
      </c>
      <c r="AP1709" s="2">
        <v>0</v>
      </c>
      <c r="AQ1709" s="2">
        <f t="shared" si="434"/>
        <v>8</v>
      </c>
      <c r="AR1709" s="2">
        <f t="shared" si="435"/>
        <v>0</v>
      </c>
      <c r="AS1709" s="2">
        <f t="shared" si="436"/>
        <v>0</v>
      </c>
      <c r="AV1709" s="6">
        <f t="shared" si="430"/>
        <v>1</v>
      </c>
      <c r="AW1709" s="2">
        <v>1</v>
      </c>
      <c r="AX1709" s="2">
        <v>0</v>
      </c>
      <c r="AY1709" s="2">
        <v>0</v>
      </c>
      <c r="AZ1709" s="2">
        <v>0</v>
      </c>
      <c r="BA1709" s="2">
        <v>0</v>
      </c>
      <c r="BB1709" s="2">
        <f t="shared" si="431"/>
        <v>1</v>
      </c>
      <c r="BC1709" s="2">
        <f t="shared" si="432"/>
        <v>0</v>
      </c>
      <c r="BD1709" s="2">
        <f t="shared" si="433"/>
        <v>0</v>
      </c>
      <c r="BF1709" s="5"/>
    </row>
    <row r="1710" spans="7:58" x14ac:dyDescent="0.35">
      <c r="G1710" s="79" t="s">
        <v>3</v>
      </c>
      <c r="H1710" s="82" t="s">
        <v>112</v>
      </c>
      <c r="I1710" s="79" t="s">
        <v>8</v>
      </c>
      <c r="J1710" s="79" t="s">
        <v>140</v>
      </c>
      <c r="K1710" s="79" t="s">
        <v>151</v>
      </c>
      <c r="L1710" s="79" t="s">
        <v>151</v>
      </c>
      <c r="M1710" s="2" t="s">
        <v>76</v>
      </c>
      <c r="N1710" s="2">
        <v>29</v>
      </c>
      <c r="O1710" s="6"/>
      <c r="Y1710" s="5"/>
      <c r="Z1710" s="6"/>
      <c r="AJ1710" s="5"/>
      <c r="AK1710" s="2">
        <f t="shared" si="429"/>
        <v>8</v>
      </c>
      <c r="AL1710" s="2">
        <v>5</v>
      </c>
      <c r="AM1710" s="2">
        <v>3</v>
      </c>
      <c r="AN1710" s="2">
        <v>0</v>
      </c>
      <c r="AO1710" s="2">
        <v>0</v>
      </c>
      <c r="AP1710" s="2">
        <v>0</v>
      </c>
      <c r="AQ1710" s="2">
        <f t="shared" si="434"/>
        <v>8</v>
      </c>
      <c r="AR1710" s="2">
        <f t="shared" si="435"/>
        <v>0</v>
      </c>
      <c r="AS1710" s="2">
        <f t="shared" si="436"/>
        <v>0</v>
      </c>
      <c r="AV1710" s="6">
        <f t="shared" si="430"/>
        <v>1</v>
      </c>
      <c r="AW1710" s="2">
        <v>1</v>
      </c>
      <c r="AX1710" s="2">
        <v>0</v>
      </c>
      <c r="AY1710" s="2">
        <v>0</v>
      </c>
      <c r="AZ1710" s="2">
        <v>0</v>
      </c>
      <c r="BA1710" s="2">
        <v>0</v>
      </c>
      <c r="BB1710" s="2">
        <f t="shared" si="431"/>
        <v>1</v>
      </c>
      <c r="BC1710" s="2">
        <f t="shared" si="432"/>
        <v>0</v>
      </c>
      <c r="BD1710" s="2">
        <f t="shared" si="433"/>
        <v>0</v>
      </c>
      <c r="BF1710" s="5"/>
    </row>
    <row r="1711" spans="7:58" x14ac:dyDescent="0.35">
      <c r="G1711" s="79" t="s">
        <v>3</v>
      </c>
      <c r="H1711" s="82" t="s">
        <v>112</v>
      </c>
      <c r="I1711" s="79" t="s">
        <v>8</v>
      </c>
      <c r="J1711" s="79" t="s">
        <v>140</v>
      </c>
      <c r="K1711" s="79" t="s">
        <v>151</v>
      </c>
      <c r="L1711" s="79" t="s">
        <v>151</v>
      </c>
      <c r="M1711" s="2" t="s">
        <v>76</v>
      </c>
      <c r="N1711" s="2">
        <v>30</v>
      </c>
      <c r="O1711" s="6"/>
      <c r="Y1711" s="5"/>
      <c r="Z1711" s="6"/>
      <c r="AJ1711" s="5"/>
      <c r="AK1711" s="2">
        <f t="shared" si="429"/>
        <v>8</v>
      </c>
      <c r="AL1711" s="2">
        <v>8</v>
      </c>
      <c r="AM1711" s="2">
        <v>0</v>
      </c>
      <c r="AN1711" s="2">
        <v>0</v>
      </c>
      <c r="AO1711" s="2">
        <v>0</v>
      </c>
      <c r="AP1711" s="2">
        <v>0</v>
      </c>
      <c r="AQ1711" s="2">
        <f t="shared" si="434"/>
        <v>8</v>
      </c>
      <c r="AR1711" s="2">
        <f t="shared" si="435"/>
        <v>0</v>
      </c>
      <c r="AS1711" s="2">
        <f t="shared" si="436"/>
        <v>0</v>
      </c>
      <c r="AV1711" s="6">
        <f t="shared" si="430"/>
        <v>1</v>
      </c>
      <c r="AW1711" s="2">
        <v>1</v>
      </c>
      <c r="AX1711" s="2">
        <v>0</v>
      </c>
      <c r="AY1711" s="2">
        <v>0</v>
      </c>
      <c r="AZ1711" s="2">
        <v>0</v>
      </c>
      <c r="BA1711" s="2">
        <v>0</v>
      </c>
      <c r="BB1711" s="2">
        <f t="shared" si="431"/>
        <v>1</v>
      </c>
      <c r="BC1711" s="2">
        <f t="shared" si="432"/>
        <v>0</v>
      </c>
      <c r="BD1711" s="2">
        <f t="shared" si="433"/>
        <v>0</v>
      </c>
      <c r="BF1711" s="5"/>
    </row>
    <row r="1712" spans="7:58" x14ac:dyDescent="0.35">
      <c r="G1712" s="79" t="s">
        <v>3</v>
      </c>
      <c r="H1712" s="82" t="s">
        <v>112</v>
      </c>
      <c r="I1712" s="79" t="s">
        <v>8</v>
      </c>
      <c r="J1712" s="79" t="str">
        <f>IF('New GL Gauge'!$H$3&lt;2025,"Development and Physical Activity","Sport and Wellbeing")</f>
        <v>Sport and Wellbeing</v>
      </c>
      <c r="K1712" s="79" t="str">
        <f>IF('New GL Gauge'!$H$3&lt;2025,"Development and Physical Activity","Sport and Wellbeing")</f>
        <v>Sport and Wellbeing</v>
      </c>
      <c r="L1712" s="79" t="str">
        <f>IF('New GL Gauge'!$H$3&lt;2025,"Development and Physical Activity","Sport and Wellbeing")</f>
        <v>Sport and Wellbeing</v>
      </c>
      <c r="M1712" s="2" t="s">
        <v>3</v>
      </c>
      <c r="N1712" s="2">
        <v>1</v>
      </c>
      <c r="O1712" s="6"/>
      <c r="Y1712" s="5"/>
      <c r="Z1712" s="6"/>
      <c r="AJ1712" s="5"/>
      <c r="AV1712" s="6">
        <f t="shared" si="430"/>
        <v>53</v>
      </c>
      <c r="AW1712" s="2">
        <v>19</v>
      </c>
      <c r="AX1712" s="2">
        <v>17</v>
      </c>
      <c r="AY1712" s="2">
        <v>13</v>
      </c>
      <c r="AZ1712" s="2">
        <v>2</v>
      </c>
      <c r="BA1712" s="2">
        <v>2</v>
      </c>
      <c r="BB1712" s="2">
        <f t="shared" si="431"/>
        <v>36</v>
      </c>
      <c r="BC1712" s="2">
        <f t="shared" si="432"/>
        <v>13</v>
      </c>
      <c r="BD1712" s="2">
        <f t="shared" si="433"/>
        <v>4</v>
      </c>
      <c r="BE1712" s="2">
        <f>ROUND(SUM(AV1712:AV1741)/30,0)</f>
        <v>53</v>
      </c>
      <c r="BF1712" s="5">
        <v>103</v>
      </c>
    </row>
    <row r="1713" spans="7:58" x14ac:dyDescent="0.35">
      <c r="G1713" s="79" t="s">
        <v>3</v>
      </c>
      <c r="H1713" s="82" t="s">
        <v>112</v>
      </c>
      <c r="I1713" s="79" t="s">
        <v>8</v>
      </c>
      <c r="J1713" s="79" t="str">
        <f>IF('New GL Gauge'!$H$3&lt;2025,"Development and Physical Activity","Sport and Wellbeing")</f>
        <v>Sport and Wellbeing</v>
      </c>
      <c r="K1713" s="79" t="str">
        <f>IF('New GL Gauge'!$H$3&lt;2025,"Development and Physical Activity","Sport and Wellbeing")</f>
        <v>Sport and Wellbeing</v>
      </c>
      <c r="L1713" s="79" t="str">
        <f>IF('New GL Gauge'!$H$3&lt;2025,"Development and Physical Activity","Sport and Wellbeing")</f>
        <v>Sport and Wellbeing</v>
      </c>
      <c r="M1713" s="2" t="s">
        <v>3</v>
      </c>
      <c r="N1713" s="2">
        <v>2</v>
      </c>
      <c r="O1713" s="6"/>
      <c r="Y1713" s="5"/>
      <c r="Z1713" s="6"/>
      <c r="AJ1713" s="5"/>
      <c r="AV1713" s="6">
        <f t="shared" si="430"/>
        <v>53</v>
      </c>
      <c r="AW1713" s="2">
        <v>8</v>
      </c>
      <c r="AX1713" s="2">
        <v>23</v>
      </c>
      <c r="AY1713" s="2">
        <v>12</v>
      </c>
      <c r="AZ1713" s="2">
        <v>9</v>
      </c>
      <c r="BA1713" s="2">
        <v>1</v>
      </c>
      <c r="BB1713" s="2">
        <f t="shared" si="431"/>
        <v>31</v>
      </c>
      <c r="BC1713" s="2">
        <f t="shared" si="432"/>
        <v>12</v>
      </c>
      <c r="BD1713" s="2">
        <f t="shared" si="433"/>
        <v>10</v>
      </c>
      <c r="BF1713" s="5"/>
    </row>
    <row r="1714" spans="7:58" x14ac:dyDescent="0.35">
      <c r="G1714" s="79" t="s">
        <v>3</v>
      </c>
      <c r="H1714" s="82" t="s">
        <v>112</v>
      </c>
      <c r="I1714" s="79" t="s">
        <v>8</v>
      </c>
      <c r="J1714" s="79" t="str">
        <f>IF('New GL Gauge'!$H$3&lt;2025,"Development and Physical Activity","Sport and Wellbeing")</f>
        <v>Sport and Wellbeing</v>
      </c>
      <c r="K1714" s="79" t="str">
        <f>IF('New GL Gauge'!$H$3&lt;2025,"Development and Physical Activity","Sport and Wellbeing")</f>
        <v>Sport and Wellbeing</v>
      </c>
      <c r="L1714" s="79" t="str">
        <f>IF('New GL Gauge'!$H$3&lt;2025,"Development and Physical Activity","Sport and Wellbeing")</f>
        <v>Sport and Wellbeing</v>
      </c>
      <c r="M1714" s="2" t="s">
        <v>3</v>
      </c>
      <c r="N1714" s="2">
        <v>3</v>
      </c>
      <c r="O1714" s="6"/>
      <c r="Y1714" s="5"/>
      <c r="Z1714" s="6"/>
      <c r="AJ1714" s="5"/>
      <c r="AV1714" s="6">
        <f t="shared" si="430"/>
        <v>53</v>
      </c>
      <c r="AW1714" s="2">
        <v>30</v>
      </c>
      <c r="AX1714" s="2">
        <v>16</v>
      </c>
      <c r="AY1714" s="2">
        <v>6</v>
      </c>
      <c r="AZ1714" s="2">
        <v>1</v>
      </c>
      <c r="BA1714" s="2">
        <v>0</v>
      </c>
      <c r="BB1714" s="2">
        <f t="shared" si="431"/>
        <v>46</v>
      </c>
      <c r="BC1714" s="2">
        <f t="shared" si="432"/>
        <v>6</v>
      </c>
      <c r="BD1714" s="2">
        <f t="shared" si="433"/>
        <v>1</v>
      </c>
      <c r="BF1714" s="5"/>
    </row>
    <row r="1715" spans="7:58" x14ac:dyDescent="0.35">
      <c r="G1715" s="79" t="s">
        <v>3</v>
      </c>
      <c r="H1715" s="82" t="s">
        <v>112</v>
      </c>
      <c r="I1715" s="79" t="s">
        <v>8</v>
      </c>
      <c r="J1715" s="79" t="str">
        <f>IF('New GL Gauge'!$H$3&lt;2025,"Development and Physical Activity","Sport and Wellbeing")</f>
        <v>Sport and Wellbeing</v>
      </c>
      <c r="K1715" s="79" t="str">
        <f>IF('New GL Gauge'!$H$3&lt;2025,"Development and Physical Activity","Sport and Wellbeing")</f>
        <v>Sport and Wellbeing</v>
      </c>
      <c r="L1715" s="79" t="str">
        <f>IF('New GL Gauge'!$H$3&lt;2025,"Development and Physical Activity","Sport and Wellbeing")</f>
        <v>Sport and Wellbeing</v>
      </c>
      <c r="M1715" s="2" t="s">
        <v>3</v>
      </c>
      <c r="N1715" s="2">
        <v>4</v>
      </c>
      <c r="O1715" s="6"/>
      <c r="Y1715" s="5"/>
      <c r="Z1715" s="6"/>
      <c r="AJ1715" s="5"/>
      <c r="AV1715" s="6">
        <f t="shared" si="430"/>
        <v>53</v>
      </c>
      <c r="AW1715" s="2">
        <v>38</v>
      </c>
      <c r="AX1715" s="2">
        <v>12</v>
      </c>
      <c r="AY1715" s="2">
        <v>2</v>
      </c>
      <c r="AZ1715" s="2">
        <v>0</v>
      </c>
      <c r="BA1715" s="2">
        <v>1</v>
      </c>
      <c r="BB1715" s="2">
        <f t="shared" si="431"/>
        <v>50</v>
      </c>
      <c r="BC1715" s="2">
        <f t="shared" si="432"/>
        <v>2</v>
      </c>
      <c r="BD1715" s="2">
        <f t="shared" si="433"/>
        <v>1</v>
      </c>
      <c r="BF1715" s="5"/>
    </row>
    <row r="1716" spans="7:58" x14ac:dyDescent="0.35">
      <c r="G1716" s="79" t="s">
        <v>3</v>
      </c>
      <c r="H1716" s="82" t="s">
        <v>112</v>
      </c>
      <c r="I1716" s="79" t="s">
        <v>8</v>
      </c>
      <c r="J1716" s="79" t="str">
        <f>IF('New GL Gauge'!$H$3&lt;2025,"Development and Physical Activity","Sport and Wellbeing")</f>
        <v>Sport and Wellbeing</v>
      </c>
      <c r="K1716" s="79" t="str">
        <f>IF('New GL Gauge'!$H$3&lt;2025,"Development and Physical Activity","Sport and Wellbeing")</f>
        <v>Sport and Wellbeing</v>
      </c>
      <c r="L1716" s="79" t="str">
        <f>IF('New GL Gauge'!$H$3&lt;2025,"Development and Physical Activity","Sport and Wellbeing")</f>
        <v>Sport and Wellbeing</v>
      </c>
      <c r="M1716" s="2" t="s">
        <v>3</v>
      </c>
      <c r="N1716" s="2">
        <v>5</v>
      </c>
      <c r="O1716" s="6"/>
      <c r="Y1716" s="5"/>
      <c r="Z1716" s="6"/>
      <c r="AJ1716" s="5"/>
      <c r="AV1716" s="6">
        <f t="shared" si="430"/>
        <v>53</v>
      </c>
      <c r="AW1716" s="2">
        <v>18</v>
      </c>
      <c r="AX1716" s="2">
        <v>25</v>
      </c>
      <c r="AY1716" s="2">
        <v>8</v>
      </c>
      <c r="AZ1716" s="2">
        <v>2</v>
      </c>
      <c r="BA1716" s="2">
        <v>0</v>
      </c>
      <c r="BB1716" s="2">
        <f t="shared" si="431"/>
        <v>43</v>
      </c>
      <c r="BC1716" s="2">
        <f t="shared" si="432"/>
        <v>8</v>
      </c>
      <c r="BD1716" s="2">
        <f t="shared" si="433"/>
        <v>2</v>
      </c>
      <c r="BF1716" s="5"/>
    </row>
    <row r="1717" spans="7:58" x14ac:dyDescent="0.35">
      <c r="G1717" s="79" t="s">
        <v>3</v>
      </c>
      <c r="H1717" s="82" t="s">
        <v>112</v>
      </c>
      <c r="I1717" s="79" t="s">
        <v>8</v>
      </c>
      <c r="J1717" s="79" t="str">
        <f>IF('New GL Gauge'!$H$3&lt;2025,"Development and Physical Activity","Sport and Wellbeing")</f>
        <v>Sport and Wellbeing</v>
      </c>
      <c r="K1717" s="79" t="str">
        <f>IF('New GL Gauge'!$H$3&lt;2025,"Development and Physical Activity","Sport and Wellbeing")</f>
        <v>Sport and Wellbeing</v>
      </c>
      <c r="L1717" s="79" t="str">
        <f>IF('New GL Gauge'!$H$3&lt;2025,"Development and Physical Activity","Sport and Wellbeing")</f>
        <v>Sport and Wellbeing</v>
      </c>
      <c r="M1717" s="2" t="s">
        <v>3</v>
      </c>
      <c r="N1717" s="2">
        <v>6</v>
      </c>
      <c r="O1717" s="6"/>
      <c r="Y1717" s="5"/>
      <c r="Z1717" s="6"/>
      <c r="AJ1717" s="5"/>
      <c r="AV1717" s="6">
        <f t="shared" si="430"/>
        <v>53</v>
      </c>
      <c r="AW1717" s="2">
        <v>17</v>
      </c>
      <c r="AX1717" s="2">
        <v>20</v>
      </c>
      <c r="AY1717" s="2">
        <v>10</v>
      </c>
      <c r="AZ1717" s="2">
        <v>4</v>
      </c>
      <c r="BA1717" s="2">
        <v>2</v>
      </c>
      <c r="BB1717" s="2">
        <f t="shared" si="431"/>
        <v>37</v>
      </c>
      <c r="BC1717" s="2">
        <f t="shared" si="432"/>
        <v>10</v>
      </c>
      <c r="BD1717" s="2">
        <f t="shared" si="433"/>
        <v>6</v>
      </c>
      <c r="BF1717" s="5"/>
    </row>
    <row r="1718" spans="7:58" x14ac:dyDescent="0.35">
      <c r="G1718" s="79" t="s">
        <v>3</v>
      </c>
      <c r="H1718" s="82" t="s">
        <v>112</v>
      </c>
      <c r="I1718" s="79" t="s">
        <v>8</v>
      </c>
      <c r="J1718" s="79" t="str">
        <f>IF('New GL Gauge'!$H$3&lt;2025,"Development and Physical Activity","Sport and Wellbeing")</f>
        <v>Sport and Wellbeing</v>
      </c>
      <c r="K1718" s="79" t="str">
        <f>IF('New GL Gauge'!$H$3&lt;2025,"Development and Physical Activity","Sport and Wellbeing")</f>
        <v>Sport and Wellbeing</v>
      </c>
      <c r="L1718" s="79" t="str">
        <f>IF('New GL Gauge'!$H$3&lt;2025,"Development and Physical Activity","Sport and Wellbeing")</f>
        <v>Sport and Wellbeing</v>
      </c>
      <c r="M1718" s="2" t="s">
        <v>3</v>
      </c>
      <c r="N1718" s="2">
        <v>7</v>
      </c>
      <c r="O1718" s="6"/>
      <c r="Y1718" s="5"/>
      <c r="Z1718" s="6"/>
      <c r="AJ1718" s="5"/>
      <c r="AV1718" s="6">
        <f t="shared" si="430"/>
        <v>53</v>
      </c>
      <c r="AW1718" s="2">
        <v>31</v>
      </c>
      <c r="AX1718" s="2">
        <v>12</v>
      </c>
      <c r="AY1718" s="2">
        <v>7</v>
      </c>
      <c r="AZ1718" s="2">
        <v>1</v>
      </c>
      <c r="BA1718" s="2">
        <v>2</v>
      </c>
      <c r="BB1718" s="2">
        <f t="shared" si="431"/>
        <v>43</v>
      </c>
      <c r="BC1718" s="2">
        <f t="shared" si="432"/>
        <v>7</v>
      </c>
      <c r="BD1718" s="2">
        <f t="shared" si="433"/>
        <v>3</v>
      </c>
      <c r="BF1718" s="5"/>
    </row>
    <row r="1719" spans="7:58" x14ac:dyDescent="0.35">
      <c r="G1719" s="79" t="s">
        <v>3</v>
      </c>
      <c r="H1719" s="82" t="s">
        <v>112</v>
      </c>
      <c r="I1719" s="79" t="s">
        <v>8</v>
      </c>
      <c r="J1719" s="79" t="str">
        <f>IF('New GL Gauge'!$H$3&lt;2025,"Development and Physical Activity","Sport and Wellbeing")</f>
        <v>Sport and Wellbeing</v>
      </c>
      <c r="K1719" s="79" t="str">
        <f>IF('New GL Gauge'!$H$3&lt;2025,"Development and Physical Activity","Sport and Wellbeing")</f>
        <v>Sport and Wellbeing</v>
      </c>
      <c r="L1719" s="79" t="str">
        <f>IF('New GL Gauge'!$H$3&lt;2025,"Development and Physical Activity","Sport and Wellbeing")</f>
        <v>Sport and Wellbeing</v>
      </c>
      <c r="M1719" s="2" t="s">
        <v>3</v>
      </c>
      <c r="N1719" s="2">
        <v>8</v>
      </c>
      <c r="O1719" s="6"/>
      <c r="Y1719" s="5"/>
      <c r="Z1719" s="6"/>
      <c r="AJ1719" s="5"/>
      <c r="AV1719" s="6">
        <f t="shared" si="430"/>
        <v>53</v>
      </c>
      <c r="AW1719" s="2">
        <v>8</v>
      </c>
      <c r="AX1719" s="2">
        <v>21</v>
      </c>
      <c r="AY1719" s="2">
        <v>13</v>
      </c>
      <c r="AZ1719" s="2">
        <v>6</v>
      </c>
      <c r="BA1719" s="2">
        <v>5</v>
      </c>
      <c r="BB1719" s="2">
        <f t="shared" si="431"/>
        <v>29</v>
      </c>
      <c r="BC1719" s="2">
        <f t="shared" si="432"/>
        <v>13</v>
      </c>
      <c r="BD1719" s="2">
        <f t="shared" si="433"/>
        <v>11</v>
      </c>
      <c r="BF1719" s="5"/>
    </row>
    <row r="1720" spans="7:58" x14ac:dyDescent="0.35">
      <c r="G1720" s="79" t="s">
        <v>3</v>
      </c>
      <c r="H1720" s="82" t="s">
        <v>112</v>
      </c>
      <c r="I1720" s="79" t="s">
        <v>8</v>
      </c>
      <c r="J1720" s="79" t="str">
        <f>IF('New GL Gauge'!$H$3&lt;2025,"Development and Physical Activity","Sport and Wellbeing")</f>
        <v>Sport and Wellbeing</v>
      </c>
      <c r="K1720" s="79" t="str">
        <f>IF('New GL Gauge'!$H$3&lt;2025,"Development and Physical Activity","Sport and Wellbeing")</f>
        <v>Sport and Wellbeing</v>
      </c>
      <c r="L1720" s="79" t="str">
        <f>IF('New GL Gauge'!$H$3&lt;2025,"Development and Physical Activity","Sport and Wellbeing")</f>
        <v>Sport and Wellbeing</v>
      </c>
      <c r="M1720" s="2" t="s">
        <v>3</v>
      </c>
      <c r="N1720" s="2">
        <v>9</v>
      </c>
      <c r="O1720" s="6"/>
      <c r="Y1720" s="5"/>
      <c r="Z1720" s="6"/>
      <c r="AJ1720" s="5"/>
      <c r="AV1720" s="6">
        <f t="shared" si="430"/>
        <v>53</v>
      </c>
      <c r="AW1720" s="2">
        <v>6</v>
      </c>
      <c r="AX1720" s="2">
        <v>15</v>
      </c>
      <c r="AY1720" s="2">
        <v>18</v>
      </c>
      <c r="AZ1720" s="2">
        <v>5</v>
      </c>
      <c r="BA1720" s="2">
        <v>9</v>
      </c>
      <c r="BB1720" s="2">
        <f t="shared" si="431"/>
        <v>21</v>
      </c>
      <c r="BC1720" s="2">
        <f t="shared" si="432"/>
        <v>18</v>
      </c>
      <c r="BD1720" s="2">
        <f t="shared" si="433"/>
        <v>14</v>
      </c>
      <c r="BF1720" s="5"/>
    </row>
    <row r="1721" spans="7:58" x14ac:dyDescent="0.35">
      <c r="G1721" s="79" t="s">
        <v>3</v>
      </c>
      <c r="H1721" s="82" t="s">
        <v>112</v>
      </c>
      <c r="I1721" s="79" t="s">
        <v>8</v>
      </c>
      <c r="J1721" s="79" t="str">
        <f>IF('New GL Gauge'!$H$3&lt;2025,"Development and Physical Activity","Sport and Wellbeing")</f>
        <v>Sport and Wellbeing</v>
      </c>
      <c r="K1721" s="79" t="str">
        <f>IF('New GL Gauge'!$H$3&lt;2025,"Development and Physical Activity","Sport and Wellbeing")</f>
        <v>Sport and Wellbeing</v>
      </c>
      <c r="L1721" s="79" t="str">
        <f>IF('New GL Gauge'!$H$3&lt;2025,"Development and Physical Activity","Sport and Wellbeing")</f>
        <v>Sport and Wellbeing</v>
      </c>
      <c r="M1721" s="2" t="s">
        <v>67</v>
      </c>
      <c r="N1721" s="2">
        <v>10</v>
      </c>
      <c r="O1721" s="6"/>
      <c r="Y1721" s="5"/>
      <c r="Z1721" s="6"/>
      <c r="AJ1721" s="5"/>
      <c r="AV1721" s="6">
        <f t="shared" si="430"/>
        <v>53</v>
      </c>
      <c r="AW1721" s="2">
        <v>25</v>
      </c>
      <c r="AX1721" s="2">
        <v>18</v>
      </c>
      <c r="AY1721" s="2">
        <v>8</v>
      </c>
      <c r="AZ1721" s="2">
        <v>1</v>
      </c>
      <c r="BA1721" s="2">
        <v>1</v>
      </c>
      <c r="BB1721" s="2">
        <f t="shared" si="431"/>
        <v>43</v>
      </c>
      <c r="BC1721" s="2">
        <f t="shared" si="432"/>
        <v>8</v>
      </c>
      <c r="BD1721" s="2">
        <f t="shared" si="433"/>
        <v>2</v>
      </c>
      <c r="BF1721" s="5"/>
    </row>
    <row r="1722" spans="7:58" x14ac:dyDescent="0.35">
      <c r="G1722" s="79" t="s">
        <v>3</v>
      </c>
      <c r="H1722" s="82" t="s">
        <v>112</v>
      </c>
      <c r="I1722" s="79" t="s">
        <v>8</v>
      </c>
      <c r="J1722" s="79" t="str">
        <f>IF('New GL Gauge'!$H$3&lt;2025,"Development and Physical Activity","Sport and Wellbeing")</f>
        <v>Sport and Wellbeing</v>
      </c>
      <c r="K1722" s="79" t="str">
        <f>IF('New GL Gauge'!$H$3&lt;2025,"Development and Physical Activity","Sport and Wellbeing")</f>
        <v>Sport and Wellbeing</v>
      </c>
      <c r="L1722" s="79" t="str">
        <f>IF('New GL Gauge'!$H$3&lt;2025,"Development and Physical Activity","Sport and Wellbeing")</f>
        <v>Sport and Wellbeing</v>
      </c>
      <c r="M1722" s="2" t="s">
        <v>67</v>
      </c>
      <c r="N1722" s="2">
        <v>11</v>
      </c>
      <c r="O1722" s="6"/>
      <c r="Y1722" s="5"/>
      <c r="Z1722" s="6"/>
      <c r="AJ1722" s="5"/>
      <c r="AV1722" s="6">
        <f t="shared" si="430"/>
        <v>53</v>
      </c>
      <c r="AW1722" s="2">
        <v>12</v>
      </c>
      <c r="AX1722" s="2">
        <v>27</v>
      </c>
      <c r="AY1722" s="2">
        <v>9</v>
      </c>
      <c r="AZ1722" s="2">
        <v>5</v>
      </c>
      <c r="BA1722" s="2">
        <v>0</v>
      </c>
      <c r="BB1722" s="2">
        <f t="shared" si="431"/>
        <v>39</v>
      </c>
      <c r="BC1722" s="2">
        <f t="shared" si="432"/>
        <v>9</v>
      </c>
      <c r="BD1722" s="2">
        <f t="shared" si="433"/>
        <v>5</v>
      </c>
      <c r="BF1722" s="5"/>
    </row>
    <row r="1723" spans="7:58" x14ac:dyDescent="0.35">
      <c r="G1723" s="79" t="s">
        <v>3</v>
      </c>
      <c r="H1723" s="82" t="s">
        <v>112</v>
      </c>
      <c r="I1723" s="79" t="s">
        <v>8</v>
      </c>
      <c r="J1723" s="79" t="str">
        <f>IF('New GL Gauge'!$H$3&lt;2025,"Development and Physical Activity","Sport and Wellbeing")</f>
        <v>Sport and Wellbeing</v>
      </c>
      <c r="K1723" s="79" t="str">
        <f>IF('New GL Gauge'!$H$3&lt;2025,"Development and Physical Activity","Sport and Wellbeing")</f>
        <v>Sport and Wellbeing</v>
      </c>
      <c r="L1723" s="79" t="str">
        <f>IF('New GL Gauge'!$H$3&lt;2025,"Development and Physical Activity","Sport and Wellbeing")</f>
        <v>Sport and Wellbeing</v>
      </c>
      <c r="M1723" s="2" t="s">
        <v>67</v>
      </c>
      <c r="N1723" s="2">
        <v>12</v>
      </c>
      <c r="O1723" s="6"/>
      <c r="Y1723" s="5"/>
      <c r="Z1723" s="6"/>
      <c r="AJ1723" s="5"/>
      <c r="AV1723" s="6">
        <f t="shared" si="430"/>
        <v>53</v>
      </c>
      <c r="AW1723" s="2">
        <v>14</v>
      </c>
      <c r="AX1723" s="2">
        <v>20</v>
      </c>
      <c r="AY1723" s="2">
        <v>17</v>
      </c>
      <c r="AZ1723" s="2">
        <v>1</v>
      </c>
      <c r="BA1723" s="2">
        <v>1</v>
      </c>
      <c r="BB1723" s="2">
        <f t="shared" si="431"/>
        <v>34</v>
      </c>
      <c r="BC1723" s="2">
        <f t="shared" si="432"/>
        <v>17</v>
      </c>
      <c r="BD1723" s="2">
        <f t="shared" si="433"/>
        <v>2</v>
      </c>
      <c r="BF1723" s="5"/>
    </row>
    <row r="1724" spans="7:58" x14ac:dyDescent="0.35">
      <c r="G1724" s="79" t="s">
        <v>3</v>
      </c>
      <c r="H1724" s="82" t="s">
        <v>112</v>
      </c>
      <c r="I1724" s="79" t="s">
        <v>8</v>
      </c>
      <c r="J1724" s="79" t="str">
        <f>IF('New GL Gauge'!$H$3&lt;2025,"Development and Physical Activity","Sport and Wellbeing")</f>
        <v>Sport and Wellbeing</v>
      </c>
      <c r="K1724" s="79" t="str">
        <f>IF('New GL Gauge'!$H$3&lt;2025,"Development and Physical Activity","Sport and Wellbeing")</f>
        <v>Sport and Wellbeing</v>
      </c>
      <c r="L1724" s="79" t="str">
        <f>IF('New GL Gauge'!$H$3&lt;2025,"Development and Physical Activity","Sport and Wellbeing")</f>
        <v>Sport and Wellbeing</v>
      </c>
      <c r="M1724" s="2" t="s">
        <v>67</v>
      </c>
      <c r="N1724" s="2">
        <v>13</v>
      </c>
      <c r="O1724" s="6"/>
      <c r="Y1724" s="5"/>
      <c r="Z1724" s="6"/>
      <c r="AJ1724" s="5"/>
      <c r="AV1724" s="6">
        <f t="shared" si="430"/>
        <v>53</v>
      </c>
      <c r="AW1724" s="2">
        <v>18</v>
      </c>
      <c r="AX1724" s="2">
        <v>18</v>
      </c>
      <c r="AY1724" s="2">
        <v>13</v>
      </c>
      <c r="AZ1724" s="2">
        <v>4</v>
      </c>
      <c r="BA1724" s="2">
        <v>0</v>
      </c>
      <c r="BB1724" s="2">
        <f t="shared" si="431"/>
        <v>36</v>
      </c>
      <c r="BC1724" s="2">
        <f t="shared" si="432"/>
        <v>13</v>
      </c>
      <c r="BD1724" s="2">
        <f t="shared" si="433"/>
        <v>4</v>
      </c>
      <c r="BF1724" s="5"/>
    </row>
    <row r="1725" spans="7:58" x14ac:dyDescent="0.35">
      <c r="G1725" s="79" t="s">
        <v>3</v>
      </c>
      <c r="H1725" s="82" t="s">
        <v>112</v>
      </c>
      <c r="I1725" s="79" t="s">
        <v>8</v>
      </c>
      <c r="J1725" s="79" t="str">
        <f>IF('New GL Gauge'!$H$3&lt;2025,"Development and Physical Activity","Sport and Wellbeing")</f>
        <v>Sport and Wellbeing</v>
      </c>
      <c r="K1725" s="79" t="str">
        <f>IF('New GL Gauge'!$H$3&lt;2025,"Development and Physical Activity","Sport and Wellbeing")</f>
        <v>Sport and Wellbeing</v>
      </c>
      <c r="L1725" s="79" t="str">
        <f>IF('New GL Gauge'!$H$3&lt;2025,"Development and Physical Activity","Sport and Wellbeing")</f>
        <v>Sport and Wellbeing</v>
      </c>
      <c r="M1725" s="2" t="s">
        <v>67</v>
      </c>
      <c r="N1725" s="2">
        <v>14</v>
      </c>
      <c r="O1725" s="6"/>
      <c r="Y1725" s="5"/>
      <c r="Z1725" s="6"/>
      <c r="AJ1725" s="5"/>
      <c r="AV1725" s="6">
        <f t="shared" si="430"/>
        <v>53</v>
      </c>
      <c r="AW1725" s="2">
        <v>15</v>
      </c>
      <c r="AX1725" s="2">
        <v>13</v>
      </c>
      <c r="AY1725" s="2">
        <v>11</v>
      </c>
      <c r="AZ1725" s="2">
        <v>12</v>
      </c>
      <c r="BA1725" s="2">
        <v>2</v>
      </c>
      <c r="BB1725" s="2">
        <f t="shared" si="431"/>
        <v>28</v>
      </c>
      <c r="BC1725" s="2">
        <f t="shared" si="432"/>
        <v>11</v>
      </c>
      <c r="BD1725" s="2">
        <f t="shared" si="433"/>
        <v>14</v>
      </c>
      <c r="BF1725" s="5"/>
    </row>
    <row r="1726" spans="7:58" x14ac:dyDescent="0.35">
      <c r="G1726" s="79" t="s">
        <v>3</v>
      </c>
      <c r="H1726" s="82" t="s">
        <v>112</v>
      </c>
      <c r="I1726" s="79" t="s">
        <v>8</v>
      </c>
      <c r="J1726" s="79" t="str">
        <f>IF('New GL Gauge'!$H$3&lt;2025,"Development and Physical Activity","Sport and Wellbeing")</f>
        <v>Sport and Wellbeing</v>
      </c>
      <c r="K1726" s="79" t="str">
        <f>IF('New GL Gauge'!$H$3&lt;2025,"Development and Physical Activity","Sport and Wellbeing")</f>
        <v>Sport and Wellbeing</v>
      </c>
      <c r="L1726" s="79" t="str">
        <f>IF('New GL Gauge'!$H$3&lt;2025,"Development and Physical Activity","Sport and Wellbeing")</f>
        <v>Sport and Wellbeing</v>
      </c>
      <c r="M1726" s="2" t="s">
        <v>67</v>
      </c>
      <c r="N1726" s="2">
        <v>15</v>
      </c>
      <c r="O1726" s="6"/>
      <c r="Y1726" s="5"/>
      <c r="Z1726" s="6"/>
      <c r="AJ1726" s="5"/>
      <c r="AV1726" s="6">
        <f t="shared" si="430"/>
        <v>53</v>
      </c>
      <c r="AW1726" s="2">
        <v>11</v>
      </c>
      <c r="AX1726" s="2">
        <v>21</v>
      </c>
      <c r="AY1726" s="2">
        <v>9</v>
      </c>
      <c r="AZ1726" s="2">
        <v>7</v>
      </c>
      <c r="BA1726" s="2">
        <v>5</v>
      </c>
      <c r="BB1726" s="2">
        <f t="shared" si="431"/>
        <v>32</v>
      </c>
      <c r="BC1726" s="2">
        <f t="shared" si="432"/>
        <v>9</v>
      </c>
      <c r="BD1726" s="2">
        <f t="shared" si="433"/>
        <v>12</v>
      </c>
      <c r="BF1726" s="5"/>
    </row>
    <row r="1727" spans="7:58" x14ac:dyDescent="0.35">
      <c r="G1727" s="79" t="s">
        <v>3</v>
      </c>
      <c r="H1727" s="82" t="s">
        <v>112</v>
      </c>
      <c r="I1727" s="79" t="s">
        <v>8</v>
      </c>
      <c r="J1727" s="79" t="str">
        <f>IF('New GL Gauge'!$H$3&lt;2025,"Development and Physical Activity","Sport and Wellbeing")</f>
        <v>Sport and Wellbeing</v>
      </c>
      <c r="K1727" s="79" t="str">
        <f>IF('New GL Gauge'!$H$3&lt;2025,"Development and Physical Activity","Sport and Wellbeing")</f>
        <v>Sport and Wellbeing</v>
      </c>
      <c r="L1727" s="79" t="str">
        <f>IF('New GL Gauge'!$H$3&lt;2025,"Development and Physical Activity","Sport and Wellbeing")</f>
        <v>Sport and Wellbeing</v>
      </c>
      <c r="M1727" s="2" t="s">
        <v>67</v>
      </c>
      <c r="N1727" s="2">
        <v>16</v>
      </c>
      <c r="O1727" s="6"/>
      <c r="Y1727" s="5"/>
      <c r="Z1727" s="6"/>
      <c r="AJ1727" s="5"/>
      <c r="AV1727" s="6">
        <f t="shared" si="430"/>
        <v>53</v>
      </c>
      <c r="AW1727" s="2">
        <v>22</v>
      </c>
      <c r="AX1727" s="2">
        <v>19</v>
      </c>
      <c r="AY1727" s="2">
        <v>7</v>
      </c>
      <c r="AZ1727" s="2">
        <v>3</v>
      </c>
      <c r="BA1727" s="2">
        <v>2</v>
      </c>
      <c r="BB1727" s="2">
        <f t="shared" si="431"/>
        <v>41</v>
      </c>
      <c r="BC1727" s="2">
        <f t="shared" si="432"/>
        <v>7</v>
      </c>
      <c r="BD1727" s="2">
        <f t="shared" si="433"/>
        <v>5</v>
      </c>
      <c r="BF1727" s="5"/>
    </row>
    <row r="1728" spans="7:58" x14ac:dyDescent="0.35">
      <c r="G1728" s="79" t="s">
        <v>3</v>
      </c>
      <c r="H1728" s="82" t="s">
        <v>112</v>
      </c>
      <c r="I1728" s="79" t="s">
        <v>8</v>
      </c>
      <c r="J1728" s="79" t="str">
        <f>IF('New GL Gauge'!$H$3&lt;2025,"Development and Physical Activity","Sport and Wellbeing")</f>
        <v>Sport and Wellbeing</v>
      </c>
      <c r="K1728" s="79" t="str">
        <f>IF('New GL Gauge'!$H$3&lt;2025,"Development and Physical Activity","Sport and Wellbeing")</f>
        <v>Sport and Wellbeing</v>
      </c>
      <c r="L1728" s="79" t="str">
        <f>IF('New GL Gauge'!$H$3&lt;2025,"Development and Physical Activity","Sport and Wellbeing")</f>
        <v>Sport and Wellbeing</v>
      </c>
      <c r="M1728" s="2" t="s">
        <v>67</v>
      </c>
      <c r="N1728" s="2">
        <v>17</v>
      </c>
      <c r="O1728" s="6"/>
      <c r="Y1728" s="5"/>
      <c r="Z1728" s="6"/>
      <c r="AJ1728" s="5"/>
      <c r="AV1728" s="6">
        <f t="shared" si="430"/>
        <v>53</v>
      </c>
      <c r="AW1728" s="2">
        <v>17</v>
      </c>
      <c r="AX1728" s="2">
        <v>24</v>
      </c>
      <c r="AY1728" s="2">
        <v>4</v>
      </c>
      <c r="AZ1728" s="2">
        <v>4</v>
      </c>
      <c r="BA1728" s="2">
        <v>4</v>
      </c>
      <c r="BB1728" s="2">
        <f t="shared" si="431"/>
        <v>41</v>
      </c>
      <c r="BC1728" s="2">
        <f t="shared" si="432"/>
        <v>4</v>
      </c>
      <c r="BD1728" s="2">
        <f t="shared" si="433"/>
        <v>8</v>
      </c>
      <c r="BF1728" s="5"/>
    </row>
    <row r="1729" spans="7:58" x14ac:dyDescent="0.35">
      <c r="G1729" s="79" t="s">
        <v>3</v>
      </c>
      <c r="H1729" s="82" t="s">
        <v>112</v>
      </c>
      <c r="I1729" s="79" t="s">
        <v>8</v>
      </c>
      <c r="J1729" s="79" t="str">
        <f>IF('New GL Gauge'!$H$3&lt;2025,"Development and Physical Activity","Sport and Wellbeing")</f>
        <v>Sport and Wellbeing</v>
      </c>
      <c r="K1729" s="79" t="str">
        <f>IF('New GL Gauge'!$H$3&lt;2025,"Development and Physical Activity","Sport and Wellbeing")</f>
        <v>Sport and Wellbeing</v>
      </c>
      <c r="L1729" s="79" t="str">
        <f>IF('New GL Gauge'!$H$3&lt;2025,"Development and Physical Activity","Sport and Wellbeing")</f>
        <v>Sport and Wellbeing</v>
      </c>
      <c r="M1729" s="2" t="s">
        <v>67</v>
      </c>
      <c r="N1729" s="2">
        <v>18</v>
      </c>
      <c r="O1729" s="6"/>
      <c r="Y1729" s="5"/>
      <c r="Z1729" s="6"/>
      <c r="AJ1729" s="5"/>
      <c r="AV1729" s="6">
        <f t="shared" si="430"/>
        <v>53</v>
      </c>
      <c r="AW1729" s="2">
        <v>19</v>
      </c>
      <c r="AX1729" s="2">
        <v>14</v>
      </c>
      <c r="AY1729" s="2">
        <v>12</v>
      </c>
      <c r="AZ1729" s="2">
        <v>6</v>
      </c>
      <c r="BA1729" s="2">
        <v>2</v>
      </c>
      <c r="BB1729" s="2">
        <f t="shared" si="431"/>
        <v>33</v>
      </c>
      <c r="BC1729" s="2">
        <f t="shared" si="432"/>
        <v>12</v>
      </c>
      <c r="BD1729" s="2">
        <f t="shared" si="433"/>
        <v>8</v>
      </c>
      <c r="BF1729" s="5"/>
    </row>
    <row r="1730" spans="7:58" x14ac:dyDescent="0.35">
      <c r="G1730" s="79" t="s">
        <v>3</v>
      </c>
      <c r="H1730" s="82" t="s">
        <v>112</v>
      </c>
      <c r="I1730" s="79" t="s">
        <v>8</v>
      </c>
      <c r="J1730" s="79" t="str">
        <f>IF('New GL Gauge'!$H$3&lt;2025,"Development and Physical Activity","Sport and Wellbeing")</f>
        <v>Sport and Wellbeing</v>
      </c>
      <c r="K1730" s="79" t="str">
        <f>IF('New GL Gauge'!$H$3&lt;2025,"Development and Physical Activity","Sport and Wellbeing")</f>
        <v>Sport and Wellbeing</v>
      </c>
      <c r="L1730" s="79" t="str">
        <f>IF('New GL Gauge'!$H$3&lt;2025,"Development and Physical Activity","Sport and Wellbeing")</f>
        <v>Sport and Wellbeing</v>
      </c>
      <c r="M1730" s="2" t="s">
        <v>76</v>
      </c>
      <c r="N1730" s="2">
        <v>19</v>
      </c>
      <c r="O1730" s="6"/>
      <c r="Y1730" s="5"/>
      <c r="Z1730" s="6"/>
      <c r="AJ1730" s="5"/>
      <c r="AV1730" s="6">
        <f t="shared" si="430"/>
        <v>53</v>
      </c>
      <c r="AW1730" s="2">
        <v>21</v>
      </c>
      <c r="AX1730" s="2">
        <v>17</v>
      </c>
      <c r="AY1730" s="2">
        <v>9</v>
      </c>
      <c r="AZ1730" s="2">
        <v>4</v>
      </c>
      <c r="BA1730" s="2">
        <v>2</v>
      </c>
      <c r="BB1730" s="2">
        <f t="shared" si="431"/>
        <v>38</v>
      </c>
      <c r="BC1730" s="2">
        <f t="shared" si="432"/>
        <v>9</v>
      </c>
      <c r="BD1730" s="2">
        <f t="shared" si="433"/>
        <v>6</v>
      </c>
      <c r="BF1730" s="5"/>
    </row>
    <row r="1731" spans="7:58" x14ac:dyDescent="0.35">
      <c r="G1731" s="79" t="s">
        <v>3</v>
      </c>
      <c r="H1731" s="82" t="s">
        <v>112</v>
      </c>
      <c r="I1731" s="79" t="s">
        <v>8</v>
      </c>
      <c r="J1731" s="79" t="str">
        <f>IF('New GL Gauge'!$H$3&lt;2025,"Development and Physical Activity","Sport and Wellbeing")</f>
        <v>Sport and Wellbeing</v>
      </c>
      <c r="K1731" s="79" t="str">
        <f>IF('New GL Gauge'!$H$3&lt;2025,"Development and Physical Activity","Sport and Wellbeing")</f>
        <v>Sport and Wellbeing</v>
      </c>
      <c r="L1731" s="79" t="str">
        <f>IF('New GL Gauge'!$H$3&lt;2025,"Development and Physical Activity","Sport and Wellbeing")</f>
        <v>Sport and Wellbeing</v>
      </c>
      <c r="M1731" s="2" t="s">
        <v>76</v>
      </c>
      <c r="N1731" s="2">
        <v>20</v>
      </c>
      <c r="O1731" s="6"/>
      <c r="Y1731" s="5"/>
      <c r="Z1731" s="6"/>
      <c r="AJ1731" s="5"/>
      <c r="AV1731" s="6">
        <f t="shared" si="430"/>
        <v>53</v>
      </c>
      <c r="AW1731" s="2">
        <v>17</v>
      </c>
      <c r="AX1731" s="2">
        <v>21</v>
      </c>
      <c r="AY1731" s="2">
        <v>6</v>
      </c>
      <c r="AZ1731" s="2">
        <v>7</v>
      </c>
      <c r="BA1731" s="2">
        <v>2</v>
      </c>
      <c r="BB1731" s="2">
        <f t="shared" si="431"/>
        <v>38</v>
      </c>
      <c r="BC1731" s="2">
        <f t="shared" si="432"/>
        <v>6</v>
      </c>
      <c r="BD1731" s="2">
        <f t="shared" si="433"/>
        <v>9</v>
      </c>
      <c r="BF1731" s="5"/>
    </row>
    <row r="1732" spans="7:58" x14ac:dyDescent="0.35">
      <c r="G1732" s="79" t="s">
        <v>3</v>
      </c>
      <c r="H1732" s="82" t="s">
        <v>112</v>
      </c>
      <c r="I1732" s="79" t="s">
        <v>8</v>
      </c>
      <c r="J1732" s="79" t="str">
        <f>IF('New GL Gauge'!$H$3&lt;2025,"Development and Physical Activity","Sport and Wellbeing")</f>
        <v>Sport and Wellbeing</v>
      </c>
      <c r="K1732" s="79" t="str">
        <f>IF('New GL Gauge'!$H$3&lt;2025,"Development and Physical Activity","Sport and Wellbeing")</f>
        <v>Sport and Wellbeing</v>
      </c>
      <c r="L1732" s="79" t="str">
        <f>IF('New GL Gauge'!$H$3&lt;2025,"Development and Physical Activity","Sport and Wellbeing")</f>
        <v>Sport and Wellbeing</v>
      </c>
      <c r="M1732" s="2" t="s">
        <v>76</v>
      </c>
      <c r="N1732" s="2">
        <v>21</v>
      </c>
      <c r="O1732" s="6"/>
      <c r="Y1732" s="5"/>
      <c r="Z1732" s="6"/>
      <c r="AJ1732" s="5"/>
      <c r="AV1732" s="6">
        <f t="shared" si="430"/>
        <v>53</v>
      </c>
      <c r="AW1732" s="2">
        <v>19</v>
      </c>
      <c r="AX1732" s="2">
        <v>18</v>
      </c>
      <c r="AY1732" s="2">
        <v>8</v>
      </c>
      <c r="AZ1732" s="2">
        <v>7</v>
      </c>
      <c r="BA1732" s="2">
        <v>1</v>
      </c>
      <c r="BB1732" s="2">
        <f t="shared" si="431"/>
        <v>37</v>
      </c>
      <c r="BC1732" s="2">
        <f t="shared" si="432"/>
        <v>8</v>
      </c>
      <c r="BD1732" s="2">
        <f t="shared" si="433"/>
        <v>8</v>
      </c>
      <c r="BF1732" s="5"/>
    </row>
    <row r="1733" spans="7:58" x14ac:dyDescent="0.35">
      <c r="G1733" s="79" t="s">
        <v>3</v>
      </c>
      <c r="H1733" s="82" t="s">
        <v>112</v>
      </c>
      <c r="I1733" s="79" t="s">
        <v>8</v>
      </c>
      <c r="J1733" s="79" t="str">
        <f>IF('New GL Gauge'!$H$3&lt;2025,"Development and Physical Activity","Sport and Wellbeing")</f>
        <v>Sport and Wellbeing</v>
      </c>
      <c r="K1733" s="79" t="str">
        <f>IF('New GL Gauge'!$H$3&lt;2025,"Development and Physical Activity","Sport and Wellbeing")</f>
        <v>Sport and Wellbeing</v>
      </c>
      <c r="L1733" s="79" t="str">
        <f>IF('New GL Gauge'!$H$3&lt;2025,"Development and Physical Activity","Sport and Wellbeing")</f>
        <v>Sport and Wellbeing</v>
      </c>
      <c r="M1733" s="2" t="s">
        <v>76</v>
      </c>
      <c r="N1733" s="2">
        <v>22</v>
      </c>
      <c r="O1733" s="6"/>
      <c r="Y1733" s="5"/>
      <c r="Z1733" s="6"/>
      <c r="AJ1733" s="5"/>
      <c r="AV1733" s="6">
        <f t="shared" si="430"/>
        <v>53</v>
      </c>
      <c r="AW1733" s="2">
        <v>37</v>
      </c>
      <c r="AX1733" s="2">
        <v>7</v>
      </c>
      <c r="AY1733" s="2">
        <v>7</v>
      </c>
      <c r="AZ1733" s="2">
        <v>1</v>
      </c>
      <c r="BA1733" s="2">
        <v>1</v>
      </c>
      <c r="BB1733" s="2">
        <f t="shared" si="431"/>
        <v>44</v>
      </c>
      <c r="BC1733" s="2">
        <f t="shared" si="432"/>
        <v>7</v>
      </c>
      <c r="BD1733" s="2">
        <f t="shared" si="433"/>
        <v>2</v>
      </c>
      <c r="BF1733" s="5"/>
    </row>
    <row r="1734" spans="7:58" x14ac:dyDescent="0.35">
      <c r="G1734" s="79" t="s">
        <v>3</v>
      </c>
      <c r="H1734" s="82" t="s">
        <v>112</v>
      </c>
      <c r="I1734" s="79" t="s">
        <v>8</v>
      </c>
      <c r="J1734" s="79" t="str">
        <f>IF('New GL Gauge'!$H$3&lt;2025,"Development and Physical Activity","Sport and Wellbeing")</f>
        <v>Sport and Wellbeing</v>
      </c>
      <c r="K1734" s="79" t="str">
        <f>IF('New GL Gauge'!$H$3&lt;2025,"Development and Physical Activity","Sport and Wellbeing")</f>
        <v>Sport and Wellbeing</v>
      </c>
      <c r="L1734" s="79" t="str">
        <f>IF('New GL Gauge'!$H$3&lt;2025,"Development and Physical Activity","Sport and Wellbeing")</f>
        <v>Sport and Wellbeing</v>
      </c>
      <c r="M1734" s="2" t="s">
        <v>76</v>
      </c>
      <c r="N1734" s="2">
        <v>23</v>
      </c>
      <c r="O1734" s="6"/>
      <c r="Y1734" s="5"/>
      <c r="Z1734" s="6"/>
      <c r="AJ1734" s="5"/>
      <c r="AV1734" s="6">
        <f t="shared" si="430"/>
        <v>53</v>
      </c>
      <c r="AW1734" s="2">
        <v>28</v>
      </c>
      <c r="AX1734" s="2">
        <v>11</v>
      </c>
      <c r="AY1734" s="2">
        <v>8</v>
      </c>
      <c r="AZ1734" s="2">
        <v>4</v>
      </c>
      <c r="BA1734" s="2">
        <v>2</v>
      </c>
      <c r="BB1734" s="2">
        <f t="shared" si="431"/>
        <v>39</v>
      </c>
      <c r="BC1734" s="2">
        <f t="shared" si="432"/>
        <v>8</v>
      </c>
      <c r="BD1734" s="2">
        <f t="shared" si="433"/>
        <v>6</v>
      </c>
      <c r="BF1734" s="5"/>
    </row>
    <row r="1735" spans="7:58" x14ac:dyDescent="0.35">
      <c r="G1735" s="79" t="s">
        <v>3</v>
      </c>
      <c r="H1735" s="82" t="s">
        <v>112</v>
      </c>
      <c r="I1735" s="79" t="s">
        <v>8</v>
      </c>
      <c r="J1735" s="79" t="str">
        <f>IF('New GL Gauge'!$H$3&lt;2025,"Development and Physical Activity","Sport and Wellbeing")</f>
        <v>Sport and Wellbeing</v>
      </c>
      <c r="K1735" s="79" t="str">
        <f>IF('New GL Gauge'!$H$3&lt;2025,"Development and Physical Activity","Sport and Wellbeing")</f>
        <v>Sport and Wellbeing</v>
      </c>
      <c r="L1735" s="79" t="str">
        <f>IF('New GL Gauge'!$H$3&lt;2025,"Development and Physical Activity","Sport and Wellbeing")</f>
        <v>Sport and Wellbeing</v>
      </c>
      <c r="M1735" s="2" t="s">
        <v>76</v>
      </c>
      <c r="N1735" s="2">
        <v>24</v>
      </c>
      <c r="O1735" s="6"/>
      <c r="Y1735" s="5"/>
      <c r="Z1735" s="6"/>
      <c r="AJ1735" s="5"/>
      <c r="AV1735" s="6">
        <f t="shared" si="430"/>
        <v>53</v>
      </c>
      <c r="AW1735" s="2">
        <v>21</v>
      </c>
      <c r="AX1735" s="2">
        <v>15</v>
      </c>
      <c r="AY1735" s="2">
        <v>10</v>
      </c>
      <c r="AZ1735" s="2">
        <v>4</v>
      </c>
      <c r="BA1735" s="2">
        <v>3</v>
      </c>
      <c r="BB1735" s="2">
        <f t="shared" si="431"/>
        <v>36</v>
      </c>
      <c r="BC1735" s="2">
        <f t="shared" si="432"/>
        <v>10</v>
      </c>
      <c r="BD1735" s="2">
        <f t="shared" si="433"/>
        <v>7</v>
      </c>
      <c r="BF1735" s="5"/>
    </row>
    <row r="1736" spans="7:58" x14ac:dyDescent="0.35">
      <c r="G1736" s="79" t="s">
        <v>3</v>
      </c>
      <c r="H1736" s="82" t="s">
        <v>112</v>
      </c>
      <c r="I1736" s="79" t="s">
        <v>8</v>
      </c>
      <c r="J1736" s="79" t="str">
        <f>IF('New GL Gauge'!$H$3&lt;2025,"Development and Physical Activity","Sport and Wellbeing")</f>
        <v>Sport and Wellbeing</v>
      </c>
      <c r="K1736" s="79" t="str">
        <f>IF('New GL Gauge'!$H$3&lt;2025,"Development and Physical Activity","Sport and Wellbeing")</f>
        <v>Sport and Wellbeing</v>
      </c>
      <c r="L1736" s="79" t="str">
        <f>IF('New GL Gauge'!$H$3&lt;2025,"Development and Physical Activity","Sport and Wellbeing")</f>
        <v>Sport and Wellbeing</v>
      </c>
      <c r="M1736" s="2" t="s">
        <v>76</v>
      </c>
      <c r="N1736" s="2">
        <v>25</v>
      </c>
      <c r="O1736" s="6"/>
      <c r="Y1736" s="5"/>
      <c r="Z1736" s="6"/>
      <c r="AJ1736" s="5"/>
      <c r="AV1736" s="6">
        <f t="shared" si="430"/>
        <v>53</v>
      </c>
      <c r="AW1736" s="2">
        <v>29</v>
      </c>
      <c r="AX1736" s="2">
        <v>12</v>
      </c>
      <c r="AY1736" s="2">
        <v>8</v>
      </c>
      <c r="AZ1736" s="2">
        <v>2</v>
      </c>
      <c r="BA1736" s="2">
        <v>2</v>
      </c>
      <c r="BB1736" s="2">
        <f t="shared" si="431"/>
        <v>41</v>
      </c>
      <c r="BC1736" s="2">
        <f t="shared" si="432"/>
        <v>8</v>
      </c>
      <c r="BD1736" s="2">
        <f t="shared" si="433"/>
        <v>4</v>
      </c>
      <c r="BF1736" s="5"/>
    </row>
    <row r="1737" spans="7:58" x14ac:dyDescent="0.35">
      <c r="G1737" s="79" t="s">
        <v>3</v>
      </c>
      <c r="H1737" s="82" t="s">
        <v>112</v>
      </c>
      <c r="I1737" s="79" t="s">
        <v>8</v>
      </c>
      <c r="J1737" s="79" t="str">
        <f>IF('New GL Gauge'!$H$3&lt;2025,"Development and Physical Activity","Sport and Wellbeing")</f>
        <v>Sport and Wellbeing</v>
      </c>
      <c r="K1737" s="79" t="str">
        <f>IF('New GL Gauge'!$H$3&lt;2025,"Development and Physical Activity","Sport and Wellbeing")</f>
        <v>Sport and Wellbeing</v>
      </c>
      <c r="L1737" s="79" t="str">
        <f>IF('New GL Gauge'!$H$3&lt;2025,"Development and Physical Activity","Sport and Wellbeing")</f>
        <v>Sport and Wellbeing</v>
      </c>
      <c r="M1737" s="2" t="s">
        <v>76</v>
      </c>
      <c r="N1737" s="2">
        <v>26</v>
      </c>
      <c r="O1737" s="6"/>
      <c r="Y1737" s="5"/>
      <c r="Z1737" s="6"/>
      <c r="AJ1737" s="5"/>
      <c r="AV1737" s="6">
        <f t="shared" si="430"/>
        <v>53</v>
      </c>
      <c r="AW1737" s="2">
        <v>23</v>
      </c>
      <c r="AX1737" s="2">
        <v>14</v>
      </c>
      <c r="AY1737" s="2">
        <v>7</v>
      </c>
      <c r="AZ1737" s="2">
        <v>7</v>
      </c>
      <c r="BA1737" s="2">
        <v>2</v>
      </c>
      <c r="BB1737" s="2">
        <f t="shared" si="431"/>
        <v>37</v>
      </c>
      <c r="BC1737" s="2">
        <f t="shared" si="432"/>
        <v>7</v>
      </c>
      <c r="BD1737" s="2">
        <f t="shared" si="433"/>
        <v>9</v>
      </c>
      <c r="BF1737" s="5"/>
    </row>
    <row r="1738" spans="7:58" x14ac:dyDescent="0.35">
      <c r="G1738" s="79" t="s">
        <v>3</v>
      </c>
      <c r="H1738" s="82" t="s">
        <v>112</v>
      </c>
      <c r="I1738" s="79" t="s">
        <v>8</v>
      </c>
      <c r="J1738" s="79" t="str">
        <f>IF('New GL Gauge'!$H$3&lt;2025,"Development and Physical Activity","Sport and Wellbeing")</f>
        <v>Sport and Wellbeing</v>
      </c>
      <c r="K1738" s="79" t="str">
        <f>IF('New GL Gauge'!$H$3&lt;2025,"Development and Physical Activity","Sport and Wellbeing")</f>
        <v>Sport and Wellbeing</v>
      </c>
      <c r="L1738" s="79" t="str">
        <f>IF('New GL Gauge'!$H$3&lt;2025,"Development and Physical Activity","Sport and Wellbeing")</f>
        <v>Sport and Wellbeing</v>
      </c>
      <c r="M1738" s="2" t="s">
        <v>76</v>
      </c>
      <c r="N1738" s="2">
        <v>27</v>
      </c>
      <c r="O1738" s="6"/>
      <c r="Y1738" s="5"/>
      <c r="Z1738" s="6"/>
      <c r="AJ1738" s="5"/>
      <c r="AV1738" s="6">
        <f t="shared" si="430"/>
        <v>53</v>
      </c>
      <c r="AW1738" s="2">
        <v>22</v>
      </c>
      <c r="AX1738" s="2">
        <v>15</v>
      </c>
      <c r="AY1738" s="2">
        <v>9</v>
      </c>
      <c r="AZ1738" s="2">
        <v>5</v>
      </c>
      <c r="BA1738" s="2">
        <v>2</v>
      </c>
      <c r="BB1738" s="2">
        <f t="shared" si="431"/>
        <v>37</v>
      </c>
      <c r="BC1738" s="2">
        <f t="shared" si="432"/>
        <v>9</v>
      </c>
      <c r="BD1738" s="2">
        <f t="shared" si="433"/>
        <v>7</v>
      </c>
      <c r="BF1738" s="5"/>
    </row>
    <row r="1739" spans="7:58" x14ac:dyDescent="0.35">
      <c r="G1739" s="79" t="s">
        <v>3</v>
      </c>
      <c r="H1739" s="82" t="s">
        <v>112</v>
      </c>
      <c r="I1739" s="79" t="s">
        <v>8</v>
      </c>
      <c r="J1739" s="79" t="str">
        <f>IF('New GL Gauge'!$H$3&lt;2025,"Development and Physical Activity","Sport and Wellbeing")</f>
        <v>Sport and Wellbeing</v>
      </c>
      <c r="K1739" s="79" t="str">
        <f>IF('New GL Gauge'!$H$3&lt;2025,"Development and Physical Activity","Sport and Wellbeing")</f>
        <v>Sport and Wellbeing</v>
      </c>
      <c r="L1739" s="79" t="str">
        <f>IF('New GL Gauge'!$H$3&lt;2025,"Development and Physical Activity","Sport and Wellbeing")</f>
        <v>Sport and Wellbeing</v>
      </c>
      <c r="M1739" s="2" t="s">
        <v>76</v>
      </c>
      <c r="N1739" s="2">
        <v>28</v>
      </c>
      <c r="O1739" s="6"/>
      <c r="Y1739" s="5"/>
      <c r="Z1739" s="6"/>
      <c r="AJ1739" s="5"/>
      <c r="AV1739" s="6">
        <f t="shared" si="430"/>
        <v>53</v>
      </c>
      <c r="AW1739" s="2">
        <v>39</v>
      </c>
      <c r="AX1739" s="2">
        <v>9</v>
      </c>
      <c r="AY1739" s="2">
        <v>4</v>
      </c>
      <c r="AZ1739" s="2">
        <v>0</v>
      </c>
      <c r="BA1739" s="2">
        <v>1</v>
      </c>
      <c r="BB1739" s="2">
        <f t="shared" si="431"/>
        <v>48</v>
      </c>
      <c r="BC1739" s="2">
        <f t="shared" si="432"/>
        <v>4</v>
      </c>
      <c r="BD1739" s="2">
        <f t="shared" si="433"/>
        <v>1</v>
      </c>
      <c r="BF1739" s="5"/>
    </row>
    <row r="1740" spans="7:58" x14ac:dyDescent="0.35">
      <c r="G1740" s="79" t="s">
        <v>3</v>
      </c>
      <c r="H1740" s="82" t="s">
        <v>112</v>
      </c>
      <c r="I1740" s="79" t="s">
        <v>8</v>
      </c>
      <c r="J1740" s="79" t="str">
        <f>IF('New GL Gauge'!$H$3&lt;2025,"Development and Physical Activity","Sport and Wellbeing")</f>
        <v>Sport and Wellbeing</v>
      </c>
      <c r="K1740" s="79" t="str">
        <f>IF('New GL Gauge'!$H$3&lt;2025,"Development and Physical Activity","Sport and Wellbeing")</f>
        <v>Sport and Wellbeing</v>
      </c>
      <c r="L1740" s="79" t="str">
        <f>IF('New GL Gauge'!$H$3&lt;2025,"Development and Physical Activity","Sport and Wellbeing")</f>
        <v>Sport and Wellbeing</v>
      </c>
      <c r="M1740" s="2" t="s">
        <v>76</v>
      </c>
      <c r="N1740" s="2">
        <v>29</v>
      </c>
      <c r="O1740" s="6"/>
      <c r="Y1740" s="5"/>
      <c r="Z1740" s="6"/>
      <c r="AJ1740" s="5"/>
      <c r="AV1740" s="6">
        <f t="shared" si="430"/>
        <v>53</v>
      </c>
      <c r="AW1740" s="2">
        <v>20</v>
      </c>
      <c r="AX1740" s="2">
        <v>20</v>
      </c>
      <c r="AY1740" s="2">
        <v>8</v>
      </c>
      <c r="AZ1740" s="2">
        <v>1</v>
      </c>
      <c r="BA1740" s="2">
        <v>4</v>
      </c>
      <c r="BB1740" s="2">
        <f t="shared" si="431"/>
        <v>40</v>
      </c>
      <c r="BC1740" s="2">
        <f t="shared" si="432"/>
        <v>8</v>
      </c>
      <c r="BD1740" s="2">
        <f t="shared" si="433"/>
        <v>5</v>
      </c>
      <c r="BF1740" s="5"/>
    </row>
    <row r="1741" spans="7:58" x14ac:dyDescent="0.35">
      <c r="G1741" s="79" t="s">
        <v>3</v>
      </c>
      <c r="H1741" s="82" t="s">
        <v>112</v>
      </c>
      <c r="I1741" s="79" t="s">
        <v>8</v>
      </c>
      <c r="J1741" s="79" t="str">
        <f>IF('New GL Gauge'!$H$3&lt;2025,"Development and Physical Activity","Sport and Wellbeing")</f>
        <v>Sport and Wellbeing</v>
      </c>
      <c r="K1741" s="79" t="str">
        <f>IF('New GL Gauge'!$H$3&lt;2025,"Development and Physical Activity","Sport and Wellbeing")</f>
        <v>Sport and Wellbeing</v>
      </c>
      <c r="L1741" s="79" t="str">
        <f>IF('New GL Gauge'!$H$3&lt;2025,"Development and Physical Activity","Sport and Wellbeing")</f>
        <v>Sport and Wellbeing</v>
      </c>
      <c r="M1741" s="2" t="s">
        <v>76</v>
      </c>
      <c r="N1741" s="2">
        <v>30</v>
      </c>
      <c r="O1741" s="6"/>
      <c r="Y1741" s="5"/>
      <c r="Z1741" s="6"/>
      <c r="AJ1741" s="5"/>
      <c r="AV1741" s="6">
        <f t="shared" si="430"/>
        <v>53</v>
      </c>
      <c r="AW1741" s="2">
        <v>32</v>
      </c>
      <c r="AX1741" s="2">
        <v>10</v>
      </c>
      <c r="AY1741" s="2">
        <v>5</v>
      </c>
      <c r="AZ1741" s="2">
        <v>6</v>
      </c>
      <c r="BA1741" s="2">
        <v>0</v>
      </c>
      <c r="BB1741" s="2">
        <f t="shared" si="431"/>
        <v>42</v>
      </c>
      <c r="BC1741" s="2">
        <f t="shared" si="432"/>
        <v>5</v>
      </c>
      <c r="BD1741" s="2">
        <f t="shared" si="433"/>
        <v>6</v>
      </c>
      <c r="BF1741" s="5"/>
    </row>
    <row r="1742" spans="7:58" x14ac:dyDescent="0.35">
      <c r="G1742" s="79" t="s">
        <v>3</v>
      </c>
      <c r="H1742" s="82" t="s">
        <v>112</v>
      </c>
      <c r="I1742" s="79" t="s">
        <v>8</v>
      </c>
      <c r="J1742" s="79" t="str">
        <f>IF('New GL Gauge'!$H$3&lt;2025,"Development and Physical Activity","Sport and Wellbeing")</f>
        <v>Sport and Wellbeing</v>
      </c>
      <c r="K1742" s="79" t="str">
        <f>IF('New GL Gauge'!$H$3&lt;2025,"Sport Development","Sport and Wellbeing")</f>
        <v>Sport and Wellbeing</v>
      </c>
      <c r="L1742" s="79" t="str">
        <f>IF('New GL Gauge'!$H$3&lt;2025,"Sport Development","Sport and Wellbeing")</f>
        <v>Sport and Wellbeing</v>
      </c>
      <c r="M1742" s="2" t="s">
        <v>3</v>
      </c>
      <c r="N1742" s="2">
        <v>1</v>
      </c>
      <c r="O1742" s="6">
        <f t="shared" ref="O1742:O1825" si="437">SUM(U1742:W1742)</f>
        <v>15</v>
      </c>
      <c r="P1742" s="2">
        <v>4</v>
      </c>
      <c r="Q1742" s="2">
        <v>6</v>
      </c>
      <c r="R1742" s="2">
        <v>5</v>
      </c>
      <c r="S1742" s="2">
        <v>0</v>
      </c>
      <c r="T1742" s="2">
        <v>0</v>
      </c>
      <c r="U1742" s="2">
        <f t="shared" ref="U1742:U1826" si="438">P1742+Q1742</f>
        <v>10</v>
      </c>
      <c r="V1742" s="2">
        <f t="shared" ref="V1742:V1826" si="439">R1742</f>
        <v>5</v>
      </c>
      <c r="W1742" s="2">
        <f t="shared" ref="W1742:W1826" si="440">S1742+T1742</f>
        <v>0</v>
      </c>
      <c r="X1742" s="2">
        <f>MAX(O1742:O1771)</f>
        <v>15</v>
      </c>
      <c r="Y1742" s="5">
        <v>86</v>
      </c>
      <c r="Z1742" s="6">
        <f t="shared" ref="Z1742:Z1825" si="441">SUM(AF1742:AH1742)</f>
        <v>37</v>
      </c>
      <c r="AA1742" s="2">
        <v>7</v>
      </c>
      <c r="AB1742" s="2">
        <v>11</v>
      </c>
      <c r="AC1742" s="2">
        <v>15</v>
      </c>
      <c r="AD1742" s="2">
        <v>4</v>
      </c>
      <c r="AE1742" s="2">
        <v>0</v>
      </c>
      <c r="AF1742" s="2">
        <f t="shared" ref="AF1742:AF1826" si="442">AA1742+AB1742</f>
        <v>18</v>
      </c>
      <c r="AG1742" s="2">
        <f t="shared" ref="AG1742:AG1826" si="443">AC1742</f>
        <v>15</v>
      </c>
      <c r="AH1742" s="2">
        <f t="shared" ref="AH1742:AH1826" si="444">AD1742+AE1742</f>
        <v>4</v>
      </c>
      <c r="AI1742" s="2">
        <f>MAX(Z1742:Z1771)</f>
        <v>37</v>
      </c>
      <c r="AJ1742" s="5">
        <v>109</v>
      </c>
      <c r="AK1742" s="2">
        <f t="shared" ref="AK1742:AK1828" si="445">SUM(AQ1742:AS1742)</f>
        <v>41</v>
      </c>
      <c r="AL1742" s="2">
        <v>9</v>
      </c>
      <c r="AM1742" s="2">
        <v>16</v>
      </c>
      <c r="AN1742" s="2">
        <v>11</v>
      </c>
      <c r="AO1742" s="2">
        <v>3</v>
      </c>
      <c r="AP1742" s="2">
        <v>2</v>
      </c>
      <c r="AQ1742" s="2">
        <f t="shared" si="434"/>
        <v>25</v>
      </c>
      <c r="AR1742" s="2">
        <f t="shared" si="435"/>
        <v>11</v>
      </c>
      <c r="AS1742" s="2">
        <f t="shared" si="436"/>
        <v>5</v>
      </c>
      <c r="AT1742" s="2">
        <f t="shared" ref="AT1742:AT1802" si="446">ROUND(SUM(AK1742:AK1771)/30,0)</f>
        <v>41</v>
      </c>
      <c r="AU1742" s="2">
        <v>109</v>
      </c>
      <c r="AV1742" s="6">
        <f t="shared" si="430"/>
        <v>0</v>
      </c>
      <c r="AW1742" s="2">
        <v>0</v>
      </c>
      <c r="AX1742" s="2">
        <v>0</v>
      </c>
      <c r="AY1742" s="2">
        <v>0</v>
      </c>
      <c r="AZ1742" s="2">
        <v>0</v>
      </c>
      <c r="BA1742" s="2">
        <v>0</v>
      </c>
      <c r="BB1742" s="2">
        <f t="shared" si="431"/>
        <v>0</v>
      </c>
      <c r="BC1742" s="2">
        <f t="shared" si="432"/>
        <v>0</v>
      </c>
      <c r="BD1742" s="2">
        <f t="shared" si="433"/>
        <v>0</v>
      </c>
      <c r="BE1742" s="2">
        <f>ROUND(SUM(AV1742:AV1771)/30,0)</f>
        <v>0</v>
      </c>
      <c r="BF1742" s="5">
        <v>0</v>
      </c>
    </row>
    <row r="1743" spans="7:58" x14ac:dyDescent="0.35">
      <c r="G1743" s="79" t="s">
        <v>3</v>
      </c>
      <c r="H1743" s="82" t="s">
        <v>112</v>
      </c>
      <c r="I1743" s="79" t="s">
        <v>8</v>
      </c>
      <c r="J1743" s="79" t="str">
        <f>IF('New GL Gauge'!$H$3&lt;2025,"Development and Physical Activity","Sport and Wellbeing")</f>
        <v>Sport and Wellbeing</v>
      </c>
      <c r="K1743" s="79" t="str">
        <f>IF('New GL Gauge'!$H$3&lt;2025,"Sport Development","Sport and Wellbeing")</f>
        <v>Sport and Wellbeing</v>
      </c>
      <c r="L1743" s="79" t="str">
        <f>IF('New GL Gauge'!$H$3&lt;2025,"Sport Development","Sport and Wellbeing")</f>
        <v>Sport and Wellbeing</v>
      </c>
      <c r="M1743" s="2" t="s">
        <v>3</v>
      </c>
      <c r="N1743" s="2">
        <v>2</v>
      </c>
      <c r="O1743" s="6">
        <f t="shared" si="437"/>
        <v>15</v>
      </c>
      <c r="P1743" s="2">
        <v>1</v>
      </c>
      <c r="Q1743" s="2">
        <v>6</v>
      </c>
      <c r="R1743" s="2">
        <v>7</v>
      </c>
      <c r="S1743" s="2">
        <v>1</v>
      </c>
      <c r="T1743" s="2">
        <v>0</v>
      </c>
      <c r="U1743" s="2">
        <f t="shared" si="438"/>
        <v>7</v>
      </c>
      <c r="V1743" s="2">
        <f t="shared" si="439"/>
        <v>7</v>
      </c>
      <c r="W1743" s="2">
        <f t="shared" si="440"/>
        <v>1</v>
      </c>
      <c r="Y1743" s="5"/>
      <c r="Z1743" s="6">
        <f t="shared" si="441"/>
        <v>37</v>
      </c>
      <c r="AA1743" s="2">
        <v>6</v>
      </c>
      <c r="AB1743" s="2">
        <v>11</v>
      </c>
      <c r="AC1743" s="2">
        <v>13</v>
      </c>
      <c r="AD1743" s="2">
        <v>6</v>
      </c>
      <c r="AE1743" s="2">
        <v>1</v>
      </c>
      <c r="AF1743" s="2">
        <f t="shared" si="442"/>
        <v>17</v>
      </c>
      <c r="AG1743" s="2">
        <f t="shared" si="443"/>
        <v>13</v>
      </c>
      <c r="AH1743" s="2">
        <f t="shared" si="444"/>
        <v>7</v>
      </c>
      <c r="AJ1743" s="5"/>
      <c r="AK1743" s="2">
        <f t="shared" si="445"/>
        <v>41</v>
      </c>
      <c r="AL1743" s="2">
        <v>6</v>
      </c>
      <c r="AM1743" s="2">
        <v>15</v>
      </c>
      <c r="AN1743" s="2">
        <v>13</v>
      </c>
      <c r="AO1743" s="2">
        <v>4</v>
      </c>
      <c r="AP1743" s="2">
        <v>3</v>
      </c>
      <c r="AQ1743" s="2">
        <f t="shared" si="434"/>
        <v>21</v>
      </c>
      <c r="AR1743" s="2">
        <f t="shared" si="435"/>
        <v>13</v>
      </c>
      <c r="AS1743" s="2">
        <f t="shared" si="436"/>
        <v>7</v>
      </c>
      <c r="AV1743" s="6">
        <f t="shared" si="430"/>
        <v>0</v>
      </c>
      <c r="AW1743" s="2">
        <v>0</v>
      </c>
      <c r="AX1743" s="2">
        <v>0</v>
      </c>
      <c r="AY1743" s="2">
        <v>0</v>
      </c>
      <c r="AZ1743" s="2">
        <v>0</v>
      </c>
      <c r="BA1743" s="2">
        <v>0</v>
      </c>
      <c r="BB1743" s="2">
        <f t="shared" si="431"/>
        <v>0</v>
      </c>
      <c r="BC1743" s="2">
        <f t="shared" si="432"/>
        <v>0</v>
      </c>
      <c r="BD1743" s="2">
        <f t="shared" si="433"/>
        <v>0</v>
      </c>
      <c r="BF1743" s="5"/>
    </row>
    <row r="1744" spans="7:58" x14ac:dyDescent="0.35">
      <c r="G1744" s="79" t="s">
        <v>161</v>
      </c>
      <c r="H1744" s="82" t="s">
        <v>112</v>
      </c>
      <c r="I1744" s="79" t="s">
        <v>8</v>
      </c>
      <c r="J1744" s="79" t="str">
        <f>IF('New GL Gauge'!$H$3&lt;2025,"Development and Physical Activity","Sport and Wellbeing")</f>
        <v>Sport and Wellbeing</v>
      </c>
      <c r="K1744" s="79" t="str">
        <f>IF('New GL Gauge'!$H$3&lt;2025,"Sport Development","Sport and Wellbeing")</f>
        <v>Sport and Wellbeing</v>
      </c>
      <c r="L1744" s="79" t="str">
        <f>IF('New GL Gauge'!$H$3&lt;2025,"Sport Development","Sport and Wellbeing")</f>
        <v>Sport and Wellbeing</v>
      </c>
      <c r="M1744" s="2" t="s">
        <v>3</v>
      </c>
      <c r="N1744" s="2">
        <v>3</v>
      </c>
      <c r="O1744" s="6">
        <f t="shared" si="437"/>
        <v>15</v>
      </c>
      <c r="P1744" s="2">
        <v>9</v>
      </c>
      <c r="Q1744" s="2">
        <v>2</v>
      </c>
      <c r="R1744" s="2">
        <v>4</v>
      </c>
      <c r="S1744" s="2">
        <v>0</v>
      </c>
      <c r="T1744" s="2">
        <v>0</v>
      </c>
      <c r="U1744" s="2">
        <f t="shared" si="438"/>
        <v>11</v>
      </c>
      <c r="V1744" s="2">
        <f t="shared" si="439"/>
        <v>4</v>
      </c>
      <c r="W1744" s="2">
        <f t="shared" si="440"/>
        <v>0</v>
      </c>
      <c r="Y1744" s="5"/>
      <c r="Z1744" s="6">
        <f t="shared" si="441"/>
        <v>37</v>
      </c>
      <c r="AA1744" s="2">
        <v>18</v>
      </c>
      <c r="AB1744" s="2">
        <v>14</v>
      </c>
      <c r="AC1744" s="2">
        <v>5</v>
      </c>
      <c r="AD1744" s="2">
        <v>0</v>
      </c>
      <c r="AE1744" s="2">
        <v>0</v>
      </c>
      <c r="AF1744" s="2">
        <f t="shared" si="442"/>
        <v>32</v>
      </c>
      <c r="AG1744" s="2">
        <f t="shared" si="443"/>
        <v>5</v>
      </c>
      <c r="AH1744" s="2">
        <f t="shared" si="444"/>
        <v>0</v>
      </c>
      <c r="AJ1744" s="5"/>
      <c r="AK1744" s="2">
        <f t="shared" si="445"/>
        <v>41</v>
      </c>
      <c r="AL1744" s="2">
        <v>19</v>
      </c>
      <c r="AM1744" s="2">
        <v>18</v>
      </c>
      <c r="AN1744" s="2">
        <v>3</v>
      </c>
      <c r="AO1744" s="2">
        <v>0</v>
      </c>
      <c r="AP1744" s="2">
        <v>1</v>
      </c>
      <c r="AQ1744" s="2">
        <f t="shared" si="434"/>
        <v>37</v>
      </c>
      <c r="AR1744" s="2">
        <f t="shared" si="435"/>
        <v>3</v>
      </c>
      <c r="AS1744" s="2">
        <f t="shared" si="436"/>
        <v>1</v>
      </c>
      <c r="AV1744" s="6">
        <f t="shared" si="430"/>
        <v>0</v>
      </c>
      <c r="AW1744" s="2">
        <v>0</v>
      </c>
      <c r="AX1744" s="2">
        <v>0</v>
      </c>
      <c r="AY1744" s="2">
        <v>0</v>
      </c>
      <c r="AZ1744" s="2">
        <v>0</v>
      </c>
      <c r="BA1744" s="2">
        <v>0</v>
      </c>
      <c r="BB1744" s="2">
        <f t="shared" si="431"/>
        <v>0</v>
      </c>
      <c r="BC1744" s="2">
        <f t="shared" si="432"/>
        <v>0</v>
      </c>
      <c r="BD1744" s="2">
        <f t="shared" si="433"/>
        <v>0</v>
      </c>
      <c r="BF1744" s="5"/>
    </row>
    <row r="1745" spans="7:58" x14ac:dyDescent="0.35">
      <c r="G1745" s="79" t="s">
        <v>3</v>
      </c>
      <c r="H1745" s="82" t="s">
        <v>112</v>
      </c>
      <c r="I1745" s="79" t="s">
        <v>8</v>
      </c>
      <c r="J1745" s="79" t="str">
        <f>IF('New GL Gauge'!$H$3&lt;2025,"Development and Physical Activity","Sport and Wellbeing")</f>
        <v>Sport and Wellbeing</v>
      </c>
      <c r="K1745" s="79" t="str">
        <f>IF('New GL Gauge'!$H$3&lt;2025,"Sport Development","Sport and Wellbeing")</f>
        <v>Sport and Wellbeing</v>
      </c>
      <c r="L1745" s="79" t="str">
        <f>IF('New GL Gauge'!$H$3&lt;2025,"Sport Development","Sport and Wellbeing")</f>
        <v>Sport and Wellbeing</v>
      </c>
      <c r="M1745" s="2" t="s">
        <v>3</v>
      </c>
      <c r="N1745" s="2">
        <v>4</v>
      </c>
      <c r="O1745" s="6">
        <f t="shared" si="437"/>
        <v>15</v>
      </c>
      <c r="P1745" s="2">
        <v>11</v>
      </c>
      <c r="Q1745" s="2">
        <v>2</v>
      </c>
      <c r="R1745" s="2">
        <v>2</v>
      </c>
      <c r="S1745" s="2">
        <v>0</v>
      </c>
      <c r="T1745" s="2">
        <v>0</v>
      </c>
      <c r="U1745" s="2">
        <f t="shared" si="438"/>
        <v>13</v>
      </c>
      <c r="V1745" s="2">
        <f t="shared" si="439"/>
        <v>2</v>
      </c>
      <c r="W1745" s="2">
        <f t="shared" si="440"/>
        <v>0</v>
      </c>
      <c r="Y1745" s="5"/>
      <c r="Z1745" s="6">
        <f t="shared" si="441"/>
        <v>37</v>
      </c>
      <c r="AA1745" s="2">
        <v>24</v>
      </c>
      <c r="AB1745" s="2">
        <v>13</v>
      </c>
      <c r="AC1745" s="2">
        <v>0</v>
      </c>
      <c r="AD1745" s="2">
        <v>0</v>
      </c>
      <c r="AE1745" s="2">
        <v>0</v>
      </c>
      <c r="AF1745" s="2">
        <f t="shared" si="442"/>
        <v>37</v>
      </c>
      <c r="AG1745" s="2">
        <f t="shared" si="443"/>
        <v>0</v>
      </c>
      <c r="AH1745" s="2">
        <f t="shared" si="444"/>
        <v>0</v>
      </c>
      <c r="AJ1745" s="5"/>
      <c r="AK1745" s="2">
        <f t="shared" si="445"/>
        <v>41</v>
      </c>
      <c r="AL1745" s="2">
        <v>31</v>
      </c>
      <c r="AM1745" s="2">
        <v>10</v>
      </c>
      <c r="AN1745" s="2">
        <v>0</v>
      </c>
      <c r="AO1745" s="2">
        <v>0</v>
      </c>
      <c r="AP1745" s="2">
        <v>0</v>
      </c>
      <c r="AQ1745" s="2">
        <f t="shared" si="434"/>
        <v>41</v>
      </c>
      <c r="AR1745" s="2">
        <f t="shared" si="435"/>
        <v>0</v>
      </c>
      <c r="AS1745" s="2">
        <f t="shared" si="436"/>
        <v>0</v>
      </c>
      <c r="AV1745" s="6">
        <f t="shared" si="430"/>
        <v>0</v>
      </c>
      <c r="AW1745" s="2">
        <v>0</v>
      </c>
      <c r="AX1745" s="2">
        <v>0</v>
      </c>
      <c r="AY1745" s="2">
        <v>0</v>
      </c>
      <c r="AZ1745" s="2">
        <v>0</v>
      </c>
      <c r="BA1745" s="2">
        <v>0</v>
      </c>
      <c r="BB1745" s="2">
        <f t="shared" si="431"/>
        <v>0</v>
      </c>
      <c r="BC1745" s="2">
        <f t="shared" si="432"/>
        <v>0</v>
      </c>
      <c r="BD1745" s="2">
        <f t="shared" si="433"/>
        <v>0</v>
      </c>
      <c r="BF1745" s="5"/>
    </row>
    <row r="1746" spans="7:58" x14ac:dyDescent="0.35">
      <c r="G1746" s="79" t="s">
        <v>3</v>
      </c>
      <c r="H1746" s="82" t="s">
        <v>112</v>
      </c>
      <c r="I1746" s="79" t="s">
        <v>8</v>
      </c>
      <c r="J1746" s="79" t="str">
        <f>IF('New GL Gauge'!$H$3&lt;2025,"Development and Physical Activity","Sport and Wellbeing")</f>
        <v>Sport and Wellbeing</v>
      </c>
      <c r="K1746" s="79" t="str">
        <f>IF('New GL Gauge'!$H$3&lt;2025,"Sport Development","Sport and Wellbeing")</f>
        <v>Sport and Wellbeing</v>
      </c>
      <c r="L1746" s="79" t="str">
        <f>IF('New GL Gauge'!$H$3&lt;2025,"Sport Development","Sport and Wellbeing")</f>
        <v>Sport and Wellbeing</v>
      </c>
      <c r="M1746" s="2" t="s">
        <v>3</v>
      </c>
      <c r="N1746" s="2">
        <v>5</v>
      </c>
      <c r="O1746" s="6">
        <f t="shared" si="437"/>
        <v>15</v>
      </c>
      <c r="P1746" s="2">
        <v>4</v>
      </c>
      <c r="Q1746" s="2">
        <v>7</v>
      </c>
      <c r="R1746" s="2">
        <v>2</v>
      </c>
      <c r="S1746" s="2">
        <v>2</v>
      </c>
      <c r="T1746" s="2">
        <v>0</v>
      </c>
      <c r="U1746" s="2">
        <f t="shared" si="438"/>
        <v>11</v>
      </c>
      <c r="V1746" s="2">
        <f t="shared" si="439"/>
        <v>2</v>
      </c>
      <c r="W1746" s="2">
        <f t="shared" si="440"/>
        <v>2</v>
      </c>
      <c r="Y1746" s="5"/>
      <c r="Z1746" s="6">
        <f t="shared" si="441"/>
        <v>37</v>
      </c>
      <c r="AA1746" s="2">
        <v>9</v>
      </c>
      <c r="AB1746" s="2">
        <v>13</v>
      </c>
      <c r="AC1746" s="2">
        <v>15</v>
      </c>
      <c r="AD1746" s="2">
        <v>0</v>
      </c>
      <c r="AE1746" s="2">
        <v>0</v>
      </c>
      <c r="AF1746" s="2">
        <f t="shared" si="442"/>
        <v>22</v>
      </c>
      <c r="AG1746" s="2">
        <f t="shared" si="443"/>
        <v>15</v>
      </c>
      <c r="AH1746" s="2">
        <f t="shared" si="444"/>
        <v>0</v>
      </c>
      <c r="AJ1746" s="5"/>
      <c r="AK1746" s="2">
        <f t="shared" si="445"/>
        <v>41</v>
      </c>
      <c r="AL1746" s="2">
        <v>13</v>
      </c>
      <c r="AM1746" s="2">
        <v>19</v>
      </c>
      <c r="AN1746" s="2">
        <v>6</v>
      </c>
      <c r="AO1746" s="2">
        <v>1</v>
      </c>
      <c r="AP1746" s="2">
        <v>2</v>
      </c>
      <c r="AQ1746" s="2">
        <f t="shared" si="434"/>
        <v>32</v>
      </c>
      <c r="AR1746" s="2">
        <f t="shared" si="435"/>
        <v>6</v>
      </c>
      <c r="AS1746" s="2">
        <f t="shared" si="436"/>
        <v>3</v>
      </c>
      <c r="AV1746" s="6">
        <f t="shared" si="430"/>
        <v>0</v>
      </c>
      <c r="AW1746" s="2">
        <v>0</v>
      </c>
      <c r="AX1746" s="2">
        <v>0</v>
      </c>
      <c r="AY1746" s="2">
        <v>0</v>
      </c>
      <c r="AZ1746" s="2">
        <v>0</v>
      </c>
      <c r="BA1746" s="2">
        <v>0</v>
      </c>
      <c r="BB1746" s="2">
        <f t="shared" si="431"/>
        <v>0</v>
      </c>
      <c r="BC1746" s="2">
        <f t="shared" si="432"/>
        <v>0</v>
      </c>
      <c r="BD1746" s="2">
        <f t="shared" si="433"/>
        <v>0</v>
      </c>
      <c r="BF1746" s="5"/>
    </row>
    <row r="1747" spans="7:58" x14ac:dyDescent="0.35">
      <c r="G1747" s="79" t="s">
        <v>3</v>
      </c>
      <c r="H1747" s="82" t="s">
        <v>112</v>
      </c>
      <c r="I1747" s="79" t="s">
        <v>8</v>
      </c>
      <c r="J1747" s="79" t="str">
        <f>IF('New GL Gauge'!$H$3&lt;2025,"Development and Physical Activity","Sport and Wellbeing")</f>
        <v>Sport and Wellbeing</v>
      </c>
      <c r="K1747" s="79" t="str">
        <f>IF('New GL Gauge'!$H$3&lt;2025,"Sport Development","Sport and Wellbeing")</f>
        <v>Sport and Wellbeing</v>
      </c>
      <c r="L1747" s="79" t="str">
        <f>IF('New GL Gauge'!$H$3&lt;2025,"Sport Development","Sport and Wellbeing")</f>
        <v>Sport and Wellbeing</v>
      </c>
      <c r="M1747" s="2" t="s">
        <v>3</v>
      </c>
      <c r="N1747" s="2">
        <v>6</v>
      </c>
      <c r="O1747" s="6">
        <f t="shared" si="437"/>
        <v>15</v>
      </c>
      <c r="P1747" s="2">
        <v>5</v>
      </c>
      <c r="Q1747" s="2">
        <v>3</v>
      </c>
      <c r="R1747" s="2">
        <v>5</v>
      </c>
      <c r="S1747" s="2">
        <v>2</v>
      </c>
      <c r="T1747" s="2">
        <v>0</v>
      </c>
      <c r="U1747" s="2">
        <f t="shared" si="438"/>
        <v>8</v>
      </c>
      <c r="V1747" s="2">
        <f t="shared" si="439"/>
        <v>5</v>
      </c>
      <c r="W1747" s="2">
        <f t="shared" si="440"/>
        <v>2</v>
      </c>
      <c r="Y1747" s="5"/>
      <c r="Z1747" s="6">
        <f t="shared" si="441"/>
        <v>37</v>
      </c>
      <c r="AA1747" s="2">
        <v>5</v>
      </c>
      <c r="AB1747" s="2">
        <v>14</v>
      </c>
      <c r="AC1747" s="2">
        <v>13</v>
      </c>
      <c r="AD1747" s="2">
        <v>4</v>
      </c>
      <c r="AE1747" s="2">
        <v>1</v>
      </c>
      <c r="AF1747" s="2">
        <f t="shared" si="442"/>
        <v>19</v>
      </c>
      <c r="AG1747" s="2">
        <f t="shared" si="443"/>
        <v>13</v>
      </c>
      <c r="AH1747" s="2">
        <f t="shared" si="444"/>
        <v>5</v>
      </c>
      <c r="AJ1747" s="5"/>
      <c r="AK1747" s="2">
        <f t="shared" si="445"/>
        <v>41</v>
      </c>
      <c r="AL1747" s="2">
        <v>7</v>
      </c>
      <c r="AM1747" s="2">
        <v>16</v>
      </c>
      <c r="AN1747" s="2">
        <v>12</v>
      </c>
      <c r="AO1747" s="2">
        <v>4</v>
      </c>
      <c r="AP1747" s="2">
        <v>2</v>
      </c>
      <c r="AQ1747" s="2">
        <f t="shared" si="434"/>
        <v>23</v>
      </c>
      <c r="AR1747" s="2">
        <f t="shared" si="435"/>
        <v>12</v>
      </c>
      <c r="AS1747" s="2">
        <f t="shared" si="436"/>
        <v>6</v>
      </c>
      <c r="AV1747" s="6">
        <f t="shared" si="430"/>
        <v>0</v>
      </c>
      <c r="AW1747" s="2">
        <v>0</v>
      </c>
      <c r="AX1747" s="2">
        <v>0</v>
      </c>
      <c r="AY1747" s="2">
        <v>0</v>
      </c>
      <c r="AZ1747" s="2">
        <v>0</v>
      </c>
      <c r="BA1747" s="2">
        <v>0</v>
      </c>
      <c r="BB1747" s="2">
        <f t="shared" si="431"/>
        <v>0</v>
      </c>
      <c r="BC1747" s="2">
        <f t="shared" si="432"/>
        <v>0</v>
      </c>
      <c r="BD1747" s="2">
        <f t="shared" si="433"/>
        <v>0</v>
      </c>
      <c r="BF1747" s="5"/>
    </row>
    <row r="1748" spans="7:58" x14ac:dyDescent="0.35">
      <c r="G1748" s="79" t="s">
        <v>3</v>
      </c>
      <c r="H1748" s="82" t="s">
        <v>112</v>
      </c>
      <c r="I1748" s="79" t="s">
        <v>8</v>
      </c>
      <c r="J1748" s="79" t="str">
        <f>IF('New GL Gauge'!$H$3&lt;2025,"Development and Physical Activity","Sport and Wellbeing")</f>
        <v>Sport and Wellbeing</v>
      </c>
      <c r="K1748" s="79" t="str">
        <f>IF('New GL Gauge'!$H$3&lt;2025,"Sport Development","Sport and Wellbeing")</f>
        <v>Sport and Wellbeing</v>
      </c>
      <c r="L1748" s="79" t="str">
        <f>IF('New GL Gauge'!$H$3&lt;2025,"Sport Development","Sport and Wellbeing")</f>
        <v>Sport and Wellbeing</v>
      </c>
      <c r="M1748" s="2" t="s">
        <v>3</v>
      </c>
      <c r="N1748" s="2">
        <v>7</v>
      </c>
      <c r="O1748" s="6">
        <f t="shared" si="437"/>
        <v>15</v>
      </c>
      <c r="P1748" s="2">
        <v>7</v>
      </c>
      <c r="Q1748" s="2">
        <v>3</v>
      </c>
      <c r="R1748" s="2">
        <v>4</v>
      </c>
      <c r="S1748" s="2">
        <v>0</v>
      </c>
      <c r="T1748" s="2">
        <v>1</v>
      </c>
      <c r="U1748" s="2">
        <f t="shared" si="438"/>
        <v>10</v>
      </c>
      <c r="V1748" s="2">
        <f t="shared" si="439"/>
        <v>4</v>
      </c>
      <c r="W1748" s="2">
        <f t="shared" si="440"/>
        <v>1</v>
      </c>
      <c r="Y1748" s="5"/>
      <c r="Z1748" s="6">
        <f t="shared" si="441"/>
        <v>37</v>
      </c>
      <c r="AA1748" s="2">
        <v>18</v>
      </c>
      <c r="AB1748" s="2">
        <v>10</v>
      </c>
      <c r="AC1748" s="2">
        <v>6</v>
      </c>
      <c r="AD1748" s="2">
        <v>3</v>
      </c>
      <c r="AE1748" s="2">
        <v>0</v>
      </c>
      <c r="AF1748" s="2">
        <f t="shared" si="442"/>
        <v>28</v>
      </c>
      <c r="AG1748" s="2">
        <f t="shared" si="443"/>
        <v>6</v>
      </c>
      <c r="AH1748" s="2">
        <f t="shared" si="444"/>
        <v>3</v>
      </c>
      <c r="AJ1748" s="5"/>
      <c r="AK1748" s="2">
        <f t="shared" si="445"/>
        <v>41</v>
      </c>
      <c r="AL1748" s="2">
        <v>22</v>
      </c>
      <c r="AM1748" s="2">
        <v>11</v>
      </c>
      <c r="AN1748" s="2">
        <v>2</v>
      </c>
      <c r="AO1748" s="2">
        <v>3</v>
      </c>
      <c r="AP1748" s="2">
        <v>3</v>
      </c>
      <c r="AQ1748" s="2">
        <f t="shared" si="434"/>
        <v>33</v>
      </c>
      <c r="AR1748" s="2">
        <f t="shared" si="435"/>
        <v>2</v>
      </c>
      <c r="AS1748" s="2">
        <f t="shared" si="436"/>
        <v>6</v>
      </c>
      <c r="AV1748" s="6">
        <f t="shared" si="430"/>
        <v>0</v>
      </c>
      <c r="AW1748" s="2">
        <v>0</v>
      </c>
      <c r="AX1748" s="2">
        <v>0</v>
      </c>
      <c r="AY1748" s="2">
        <v>0</v>
      </c>
      <c r="AZ1748" s="2">
        <v>0</v>
      </c>
      <c r="BA1748" s="2">
        <v>0</v>
      </c>
      <c r="BB1748" s="2">
        <f t="shared" si="431"/>
        <v>0</v>
      </c>
      <c r="BC1748" s="2">
        <f t="shared" si="432"/>
        <v>0</v>
      </c>
      <c r="BD1748" s="2">
        <f t="shared" si="433"/>
        <v>0</v>
      </c>
      <c r="BF1748" s="5"/>
    </row>
    <row r="1749" spans="7:58" x14ac:dyDescent="0.35">
      <c r="G1749" s="79" t="s">
        <v>3</v>
      </c>
      <c r="H1749" s="82" t="s">
        <v>112</v>
      </c>
      <c r="I1749" s="79" t="s">
        <v>8</v>
      </c>
      <c r="J1749" s="79" t="str">
        <f>IF('New GL Gauge'!$H$3&lt;2025,"Development and Physical Activity","Sport and Wellbeing")</f>
        <v>Sport and Wellbeing</v>
      </c>
      <c r="K1749" s="79" t="str">
        <f>IF('New GL Gauge'!$H$3&lt;2025,"Sport Development","Sport and Wellbeing")</f>
        <v>Sport and Wellbeing</v>
      </c>
      <c r="L1749" s="79" t="str">
        <f>IF('New GL Gauge'!$H$3&lt;2025,"Sport Development","Sport and Wellbeing")</f>
        <v>Sport and Wellbeing</v>
      </c>
      <c r="M1749" s="2" t="s">
        <v>3</v>
      </c>
      <c r="N1749" s="2">
        <v>8</v>
      </c>
      <c r="O1749" s="6">
        <f t="shared" si="437"/>
        <v>15</v>
      </c>
      <c r="P1749" s="2">
        <v>2</v>
      </c>
      <c r="Q1749" s="2">
        <v>3</v>
      </c>
      <c r="R1749" s="2">
        <v>6</v>
      </c>
      <c r="S1749" s="2">
        <v>3</v>
      </c>
      <c r="T1749" s="2">
        <v>1</v>
      </c>
      <c r="U1749" s="2">
        <f t="shared" si="438"/>
        <v>5</v>
      </c>
      <c r="V1749" s="2">
        <f t="shared" si="439"/>
        <v>6</v>
      </c>
      <c r="W1749" s="2">
        <f t="shared" si="440"/>
        <v>4</v>
      </c>
      <c r="Y1749" s="5"/>
      <c r="Z1749" s="6">
        <f t="shared" si="441"/>
        <v>37</v>
      </c>
      <c r="AA1749" s="2">
        <v>4</v>
      </c>
      <c r="AB1749" s="2">
        <v>8</v>
      </c>
      <c r="AC1749" s="2">
        <v>13</v>
      </c>
      <c r="AD1749" s="2">
        <v>10</v>
      </c>
      <c r="AE1749" s="2">
        <v>2</v>
      </c>
      <c r="AF1749" s="2">
        <f t="shared" si="442"/>
        <v>12</v>
      </c>
      <c r="AG1749" s="2">
        <f t="shared" si="443"/>
        <v>13</v>
      </c>
      <c r="AH1749" s="2">
        <f t="shared" si="444"/>
        <v>12</v>
      </c>
      <c r="AJ1749" s="5"/>
      <c r="AK1749" s="2">
        <f t="shared" si="445"/>
        <v>41</v>
      </c>
      <c r="AL1749" s="2">
        <v>12</v>
      </c>
      <c r="AM1749" s="2">
        <v>8</v>
      </c>
      <c r="AN1749" s="2">
        <v>9</v>
      </c>
      <c r="AO1749" s="2">
        <v>9</v>
      </c>
      <c r="AP1749" s="2">
        <v>3</v>
      </c>
      <c r="AQ1749" s="2">
        <f t="shared" si="434"/>
        <v>20</v>
      </c>
      <c r="AR1749" s="2">
        <f t="shared" si="435"/>
        <v>9</v>
      </c>
      <c r="AS1749" s="2">
        <f t="shared" si="436"/>
        <v>12</v>
      </c>
      <c r="AV1749" s="6">
        <f t="shared" si="430"/>
        <v>0</v>
      </c>
      <c r="AW1749" s="2">
        <v>0</v>
      </c>
      <c r="AX1749" s="2">
        <v>0</v>
      </c>
      <c r="AY1749" s="2">
        <v>0</v>
      </c>
      <c r="AZ1749" s="2">
        <v>0</v>
      </c>
      <c r="BA1749" s="2">
        <v>0</v>
      </c>
      <c r="BB1749" s="2">
        <f t="shared" si="431"/>
        <v>0</v>
      </c>
      <c r="BC1749" s="2">
        <f t="shared" si="432"/>
        <v>0</v>
      </c>
      <c r="BD1749" s="2">
        <f t="shared" si="433"/>
        <v>0</v>
      </c>
      <c r="BF1749" s="5"/>
    </row>
    <row r="1750" spans="7:58" x14ac:dyDescent="0.35">
      <c r="G1750" s="79" t="s">
        <v>3</v>
      </c>
      <c r="H1750" s="82" t="s">
        <v>112</v>
      </c>
      <c r="I1750" s="79" t="s">
        <v>8</v>
      </c>
      <c r="J1750" s="79" t="str">
        <f>IF('New GL Gauge'!$H$3&lt;2025,"Development and Physical Activity","Sport and Wellbeing")</f>
        <v>Sport and Wellbeing</v>
      </c>
      <c r="K1750" s="79" t="str">
        <f>IF('New GL Gauge'!$H$3&lt;2025,"Sport Development","Sport and Wellbeing")</f>
        <v>Sport and Wellbeing</v>
      </c>
      <c r="L1750" s="79" t="str">
        <f>IF('New GL Gauge'!$H$3&lt;2025,"Sport Development","Sport and Wellbeing")</f>
        <v>Sport and Wellbeing</v>
      </c>
      <c r="M1750" s="2" t="s">
        <v>3</v>
      </c>
      <c r="N1750" s="2">
        <v>9</v>
      </c>
      <c r="O1750" s="6">
        <f t="shared" si="437"/>
        <v>15</v>
      </c>
      <c r="P1750" s="2">
        <v>1</v>
      </c>
      <c r="Q1750" s="2">
        <v>1</v>
      </c>
      <c r="R1750" s="2">
        <v>6</v>
      </c>
      <c r="S1750" s="2">
        <v>4</v>
      </c>
      <c r="T1750" s="2">
        <v>3</v>
      </c>
      <c r="U1750" s="2">
        <f t="shared" si="438"/>
        <v>2</v>
      </c>
      <c r="V1750" s="2">
        <f t="shared" si="439"/>
        <v>6</v>
      </c>
      <c r="W1750" s="2">
        <f t="shared" si="440"/>
        <v>7</v>
      </c>
      <c r="Y1750" s="5"/>
      <c r="Z1750" s="6">
        <f t="shared" si="441"/>
        <v>37</v>
      </c>
      <c r="AA1750" s="2">
        <v>2</v>
      </c>
      <c r="AB1750" s="2">
        <v>8</v>
      </c>
      <c r="AC1750" s="2">
        <v>11</v>
      </c>
      <c r="AD1750" s="2">
        <v>9</v>
      </c>
      <c r="AE1750" s="2">
        <v>7</v>
      </c>
      <c r="AF1750" s="2">
        <f t="shared" si="442"/>
        <v>10</v>
      </c>
      <c r="AG1750" s="2">
        <f t="shared" si="443"/>
        <v>11</v>
      </c>
      <c r="AH1750" s="2">
        <f t="shared" si="444"/>
        <v>16</v>
      </c>
      <c r="AJ1750" s="5"/>
      <c r="AK1750" s="2">
        <f t="shared" si="445"/>
        <v>41</v>
      </c>
      <c r="AL1750" s="2">
        <v>5</v>
      </c>
      <c r="AM1750" s="2">
        <v>8</v>
      </c>
      <c r="AN1750" s="2">
        <v>13</v>
      </c>
      <c r="AO1750" s="2">
        <v>5</v>
      </c>
      <c r="AP1750" s="2">
        <v>10</v>
      </c>
      <c r="AQ1750" s="2">
        <f t="shared" si="434"/>
        <v>13</v>
      </c>
      <c r="AR1750" s="2">
        <f t="shared" si="435"/>
        <v>13</v>
      </c>
      <c r="AS1750" s="2">
        <f t="shared" si="436"/>
        <v>15</v>
      </c>
      <c r="AV1750" s="6">
        <f t="shared" si="430"/>
        <v>0</v>
      </c>
      <c r="AW1750" s="2">
        <v>0</v>
      </c>
      <c r="AX1750" s="2">
        <v>0</v>
      </c>
      <c r="AY1750" s="2">
        <v>0</v>
      </c>
      <c r="AZ1750" s="2">
        <v>0</v>
      </c>
      <c r="BA1750" s="2">
        <v>0</v>
      </c>
      <c r="BB1750" s="2">
        <f t="shared" si="431"/>
        <v>0</v>
      </c>
      <c r="BC1750" s="2">
        <f t="shared" si="432"/>
        <v>0</v>
      </c>
      <c r="BD1750" s="2">
        <f t="shared" si="433"/>
        <v>0</v>
      </c>
      <c r="BF1750" s="5"/>
    </row>
    <row r="1751" spans="7:58" x14ac:dyDescent="0.35">
      <c r="G1751" s="79" t="s">
        <v>3</v>
      </c>
      <c r="H1751" s="82" t="s">
        <v>112</v>
      </c>
      <c r="I1751" s="79" t="s">
        <v>8</v>
      </c>
      <c r="J1751" s="79" t="str">
        <f>IF('New GL Gauge'!$H$3&lt;2025,"Development and Physical Activity","Sport and Wellbeing")</f>
        <v>Sport and Wellbeing</v>
      </c>
      <c r="K1751" s="79" t="str">
        <f>IF('New GL Gauge'!$H$3&lt;2025,"Sport Development","Sport and Wellbeing")</f>
        <v>Sport and Wellbeing</v>
      </c>
      <c r="L1751" s="79" t="str">
        <f>IF('New GL Gauge'!$H$3&lt;2025,"Sport Development","Sport and Wellbeing")</f>
        <v>Sport and Wellbeing</v>
      </c>
      <c r="M1751" s="2" t="s">
        <v>67</v>
      </c>
      <c r="N1751" s="2">
        <v>10</v>
      </c>
      <c r="O1751" s="6">
        <f t="shared" si="437"/>
        <v>15</v>
      </c>
      <c r="P1751" s="2">
        <v>7</v>
      </c>
      <c r="Q1751" s="2">
        <v>7</v>
      </c>
      <c r="R1751" s="2">
        <v>1</v>
      </c>
      <c r="S1751" s="2">
        <v>0</v>
      </c>
      <c r="T1751" s="2">
        <v>0</v>
      </c>
      <c r="U1751" s="2">
        <f t="shared" si="438"/>
        <v>14</v>
      </c>
      <c r="V1751" s="2">
        <f t="shared" si="439"/>
        <v>1</v>
      </c>
      <c r="W1751" s="2">
        <f t="shared" si="440"/>
        <v>0</v>
      </c>
      <c r="Y1751" s="5"/>
      <c r="Z1751" s="6">
        <f t="shared" si="441"/>
        <v>37</v>
      </c>
      <c r="AA1751" s="2">
        <v>10</v>
      </c>
      <c r="AB1751" s="2">
        <v>17</v>
      </c>
      <c r="AC1751" s="2">
        <v>7</v>
      </c>
      <c r="AD1751" s="2">
        <v>3</v>
      </c>
      <c r="AE1751" s="2">
        <v>0</v>
      </c>
      <c r="AF1751" s="2">
        <f t="shared" si="442"/>
        <v>27</v>
      </c>
      <c r="AG1751" s="2">
        <f t="shared" si="443"/>
        <v>7</v>
      </c>
      <c r="AH1751" s="2">
        <f t="shared" si="444"/>
        <v>3</v>
      </c>
      <c r="AJ1751" s="5"/>
      <c r="AK1751" s="2">
        <f t="shared" si="445"/>
        <v>41</v>
      </c>
      <c r="AL1751" s="2">
        <v>17</v>
      </c>
      <c r="AM1751" s="2">
        <v>14</v>
      </c>
      <c r="AN1751" s="2">
        <v>6</v>
      </c>
      <c r="AO1751" s="2">
        <v>3</v>
      </c>
      <c r="AP1751" s="2">
        <v>1</v>
      </c>
      <c r="AQ1751" s="2">
        <f t="shared" si="434"/>
        <v>31</v>
      </c>
      <c r="AR1751" s="2">
        <f t="shared" si="435"/>
        <v>6</v>
      </c>
      <c r="AS1751" s="2">
        <f t="shared" si="436"/>
        <v>4</v>
      </c>
      <c r="AV1751" s="6">
        <f t="shared" si="430"/>
        <v>0</v>
      </c>
      <c r="AW1751" s="2">
        <v>0</v>
      </c>
      <c r="AX1751" s="2">
        <v>0</v>
      </c>
      <c r="AY1751" s="2">
        <v>0</v>
      </c>
      <c r="AZ1751" s="2">
        <v>0</v>
      </c>
      <c r="BA1751" s="2">
        <v>0</v>
      </c>
      <c r="BB1751" s="2">
        <f t="shared" si="431"/>
        <v>0</v>
      </c>
      <c r="BC1751" s="2">
        <f t="shared" si="432"/>
        <v>0</v>
      </c>
      <c r="BD1751" s="2">
        <f t="shared" si="433"/>
        <v>0</v>
      </c>
      <c r="BF1751" s="5"/>
    </row>
    <row r="1752" spans="7:58" x14ac:dyDescent="0.35">
      <c r="G1752" s="79" t="s">
        <v>3</v>
      </c>
      <c r="H1752" s="82" t="s">
        <v>112</v>
      </c>
      <c r="I1752" s="79" t="s">
        <v>8</v>
      </c>
      <c r="J1752" s="79" t="str">
        <f>IF('New GL Gauge'!$H$3&lt;2025,"Development and Physical Activity","Sport and Wellbeing")</f>
        <v>Sport and Wellbeing</v>
      </c>
      <c r="K1752" s="79" t="str">
        <f>IF('New GL Gauge'!$H$3&lt;2025,"Sport Development","Sport and Wellbeing")</f>
        <v>Sport and Wellbeing</v>
      </c>
      <c r="L1752" s="79" t="str">
        <f>IF('New GL Gauge'!$H$3&lt;2025,"Sport Development","Sport and Wellbeing")</f>
        <v>Sport and Wellbeing</v>
      </c>
      <c r="M1752" s="2" t="s">
        <v>67</v>
      </c>
      <c r="N1752" s="2">
        <v>11</v>
      </c>
      <c r="O1752" s="6">
        <f t="shared" si="437"/>
        <v>15</v>
      </c>
      <c r="P1752" s="2">
        <v>2</v>
      </c>
      <c r="Q1752" s="2">
        <v>8</v>
      </c>
      <c r="R1752" s="2">
        <v>5</v>
      </c>
      <c r="S1752" s="2">
        <v>0</v>
      </c>
      <c r="T1752" s="2">
        <v>0</v>
      </c>
      <c r="U1752" s="2">
        <f t="shared" si="438"/>
        <v>10</v>
      </c>
      <c r="V1752" s="2">
        <f t="shared" si="439"/>
        <v>5</v>
      </c>
      <c r="W1752" s="2">
        <f t="shared" si="440"/>
        <v>0</v>
      </c>
      <c r="Y1752" s="5"/>
      <c r="Z1752" s="6">
        <f t="shared" si="441"/>
        <v>37</v>
      </c>
      <c r="AA1752" s="2">
        <v>8</v>
      </c>
      <c r="AB1752" s="2">
        <v>15</v>
      </c>
      <c r="AC1752" s="2">
        <v>6</v>
      </c>
      <c r="AD1752" s="2">
        <v>6</v>
      </c>
      <c r="AE1752" s="2">
        <v>2</v>
      </c>
      <c r="AF1752" s="2">
        <f t="shared" si="442"/>
        <v>23</v>
      </c>
      <c r="AG1752" s="2">
        <f t="shared" si="443"/>
        <v>6</v>
      </c>
      <c r="AH1752" s="2">
        <f t="shared" si="444"/>
        <v>8</v>
      </c>
      <c r="AJ1752" s="5"/>
      <c r="AK1752" s="2">
        <f t="shared" si="445"/>
        <v>41</v>
      </c>
      <c r="AL1752" s="2">
        <v>10</v>
      </c>
      <c r="AM1752" s="2">
        <v>16</v>
      </c>
      <c r="AN1752" s="2">
        <v>6</v>
      </c>
      <c r="AO1752" s="2">
        <v>6</v>
      </c>
      <c r="AP1752" s="2">
        <v>3</v>
      </c>
      <c r="AQ1752" s="2">
        <f t="shared" si="434"/>
        <v>26</v>
      </c>
      <c r="AR1752" s="2">
        <f t="shared" si="435"/>
        <v>6</v>
      </c>
      <c r="AS1752" s="2">
        <f t="shared" si="436"/>
        <v>9</v>
      </c>
      <c r="AV1752" s="6">
        <f t="shared" si="430"/>
        <v>0</v>
      </c>
      <c r="AW1752" s="2">
        <v>0</v>
      </c>
      <c r="AX1752" s="2">
        <v>0</v>
      </c>
      <c r="AY1752" s="2">
        <v>0</v>
      </c>
      <c r="AZ1752" s="2">
        <v>0</v>
      </c>
      <c r="BA1752" s="2">
        <v>0</v>
      </c>
      <c r="BB1752" s="2">
        <f t="shared" si="431"/>
        <v>0</v>
      </c>
      <c r="BC1752" s="2">
        <f t="shared" si="432"/>
        <v>0</v>
      </c>
      <c r="BD1752" s="2">
        <f t="shared" si="433"/>
        <v>0</v>
      </c>
      <c r="BF1752" s="5"/>
    </row>
    <row r="1753" spans="7:58" x14ac:dyDescent="0.35">
      <c r="G1753" s="79" t="s">
        <v>3</v>
      </c>
      <c r="H1753" s="82" t="s">
        <v>112</v>
      </c>
      <c r="I1753" s="79" t="s">
        <v>8</v>
      </c>
      <c r="J1753" s="79" t="str">
        <f>IF('New GL Gauge'!$H$3&lt;2025,"Development and Physical Activity","Sport and Wellbeing")</f>
        <v>Sport and Wellbeing</v>
      </c>
      <c r="K1753" s="79" t="str">
        <f>IF('New GL Gauge'!$H$3&lt;2025,"Sport Development","Sport and Wellbeing")</f>
        <v>Sport and Wellbeing</v>
      </c>
      <c r="L1753" s="79" t="str">
        <f>IF('New GL Gauge'!$H$3&lt;2025,"Sport Development","Sport and Wellbeing")</f>
        <v>Sport and Wellbeing</v>
      </c>
      <c r="M1753" s="2" t="s">
        <v>67</v>
      </c>
      <c r="N1753" s="2">
        <v>12</v>
      </c>
      <c r="O1753" s="6">
        <f t="shared" si="437"/>
        <v>15</v>
      </c>
      <c r="P1753" s="2">
        <v>4</v>
      </c>
      <c r="Q1753" s="2">
        <v>5</v>
      </c>
      <c r="R1753" s="2">
        <v>6</v>
      </c>
      <c r="S1753" s="2">
        <v>0</v>
      </c>
      <c r="T1753" s="2">
        <v>0</v>
      </c>
      <c r="U1753" s="2">
        <f t="shared" si="438"/>
        <v>9</v>
      </c>
      <c r="V1753" s="2">
        <f t="shared" si="439"/>
        <v>6</v>
      </c>
      <c r="W1753" s="2">
        <f t="shared" si="440"/>
        <v>0</v>
      </c>
      <c r="Y1753" s="5"/>
      <c r="Z1753" s="6">
        <f t="shared" si="441"/>
        <v>37</v>
      </c>
      <c r="AA1753" s="2">
        <v>4</v>
      </c>
      <c r="AB1753" s="2">
        <v>13</v>
      </c>
      <c r="AC1753" s="2">
        <v>13</v>
      </c>
      <c r="AD1753" s="2">
        <v>6</v>
      </c>
      <c r="AE1753" s="2">
        <v>1</v>
      </c>
      <c r="AF1753" s="2">
        <f t="shared" si="442"/>
        <v>17</v>
      </c>
      <c r="AG1753" s="2">
        <f t="shared" si="443"/>
        <v>13</v>
      </c>
      <c r="AH1753" s="2">
        <f t="shared" si="444"/>
        <v>7</v>
      </c>
      <c r="AJ1753" s="5"/>
      <c r="AK1753" s="2">
        <f t="shared" si="445"/>
        <v>41</v>
      </c>
      <c r="AL1753" s="2">
        <v>13</v>
      </c>
      <c r="AM1753" s="2">
        <v>12</v>
      </c>
      <c r="AN1753" s="2">
        <v>8</v>
      </c>
      <c r="AO1753" s="2">
        <v>6</v>
      </c>
      <c r="AP1753" s="2">
        <v>2</v>
      </c>
      <c r="AQ1753" s="2">
        <f t="shared" si="434"/>
        <v>25</v>
      </c>
      <c r="AR1753" s="2">
        <f t="shared" si="435"/>
        <v>8</v>
      </c>
      <c r="AS1753" s="2">
        <f t="shared" si="436"/>
        <v>8</v>
      </c>
      <c r="AV1753" s="6">
        <f t="shared" si="430"/>
        <v>0</v>
      </c>
      <c r="AW1753" s="2">
        <v>0</v>
      </c>
      <c r="AX1753" s="2">
        <v>0</v>
      </c>
      <c r="AY1753" s="2">
        <v>0</v>
      </c>
      <c r="AZ1753" s="2">
        <v>0</v>
      </c>
      <c r="BA1753" s="2">
        <v>0</v>
      </c>
      <c r="BB1753" s="2">
        <f t="shared" si="431"/>
        <v>0</v>
      </c>
      <c r="BC1753" s="2">
        <f t="shared" si="432"/>
        <v>0</v>
      </c>
      <c r="BD1753" s="2">
        <f t="shared" si="433"/>
        <v>0</v>
      </c>
      <c r="BF1753" s="5"/>
    </row>
    <row r="1754" spans="7:58" x14ac:dyDescent="0.35">
      <c r="G1754" s="79" t="s">
        <v>3</v>
      </c>
      <c r="H1754" s="82" t="s">
        <v>112</v>
      </c>
      <c r="I1754" s="79" t="s">
        <v>8</v>
      </c>
      <c r="J1754" s="79" t="str">
        <f>IF('New GL Gauge'!$H$3&lt;2025,"Development and Physical Activity","Sport and Wellbeing")</f>
        <v>Sport and Wellbeing</v>
      </c>
      <c r="K1754" s="79" t="str">
        <f>IF('New GL Gauge'!$H$3&lt;2025,"Sport Development","Sport and Wellbeing")</f>
        <v>Sport and Wellbeing</v>
      </c>
      <c r="L1754" s="79" t="str">
        <f>IF('New GL Gauge'!$H$3&lt;2025,"Sport Development","Sport and Wellbeing")</f>
        <v>Sport and Wellbeing</v>
      </c>
      <c r="M1754" s="2" t="s">
        <v>67</v>
      </c>
      <c r="N1754" s="2">
        <v>13</v>
      </c>
      <c r="O1754" s="6">
        <f t="shared" si="437"/>
        <v>15</v>
      </c>
      <c r="P1754" s="2">
        <v>3</v>
      </c>
      <c r="Q1754" s="2">
        <v>4</v>
      </c>
      <c r="R1754" s="2">
        <v>6</v>
      </c>
      <c r="S1754" s="2">
        <v>1</v>
      </c>
      <c r="T1754" s="2">
        <v>1</v>
      </c>
      <c r="U1754" s="2">
        <f t="shared" si="438"/>
        <v>7</v>
      </c>
      <c r="V1754" s="2">
        <f t="shared" si="439"/>
        <v>6</v>
      </c>
      <c r="W1754" s="2">
        <f t="shared" si="440"/>
        <v>2</v>
      </c>
      <c r="Y1754" s="5"/>
      <c r="Z1754" s="6">
        <f t="shared" si="441"/>
        <v>37</v>
      </c>
      <c r="AA1754" s="2">
        <v>8</v>
      </c>
      <c r="AB1754" s="2">
        <v>10</v>
      </c>
      <c r="AC1754" s="2">
        <v>11</v>
      </c>
      <c r="AD1754" s="2">
        <v>6</v>
      </c>
      <c r="AE1754" s="2">
        <v>2</v>
      </c>
      <c r="AF1754" s="2">
        <f t="shared" si="442"/>
        <v>18</v>
      </c>
      <c r="AG1754" s="2">
        <f t="shared" si="443"/>
        <v>11</v>
      </c>
      <c r="AH1754" s="2">
        <f t="shared" si="444"/>
        <v>8</v>
      </c>
      <c r="AJ1754" s="5"/>
      <c r="AK1754" s="2">
        <f t="shared" si="445"/>
        <v>41</v>
      </c>
      <c r="AL1754" s="2">
        <v>15</v>
      </c>
      <c r="AM1754" s="2">
        <v>11</v>
      </c>
      <c r="AN1754" s="2">
        <v>7</v>
      </c>
      <c r="AO1754" s="2">
        <v>6</v>
      </c>
      <c r="AP1754" s="2">
        <v>2</v>
      </c>
      <c r="AQ1754" s="2">
        <f t="shared" si="434"/>
        <v>26</v>
      </c>
      <c r="AR1754" s="2">
        <f t="shared" si="435"/>
        <v>7</v>
      </c>
      <c r="AS1754" s="2">
        <f t="shared" si="436"/>
        <v>8</v>
      </c>
      <c r="AV1754" s="6">
        <f t="shared" si="430"/>
        <v>0</v>
      </c>
      <c r="AW1754" s="2">
        <v>0</v>
      </c>
      <c r="AX1754" s="2">
        <v>0</v>
      </c>
      <c r="AY1754" s="2">
        <v>0</v>
      </c>
      <c r="AZ1754" s="2">
        <v>0</v>
      </c>
      <c r="BA1754" s="2">
        <v>0</v>
      </c>
      <c r="BB1754" s="2">
        <f t="shared" si="431"/>
        <v>0</v>
      </c>
      <c r="BC1754" s="2">
        <f t="shared" si="432"/>
        <v>0</v>
      </c>
      <c r="BD1754" s="2">
        <f t="shared" si="433"/>
        <v>0</v>
      </c>
      <c r="BF1754" s="5"/>
    </row>
    <row r="1755" spans="7:58" x14ac:dyDescent="0.35">
      <c r="G1755" s="79" t="s">
        <v>3</v>
      </c>
      <c r="H1755" s="82" t="s">
        <v>112</v>
      </c>
      <c r="I1755" s="79" t="s">
        <v>8</v>
      </c>
      <c r="J1755" s="79" t="str">
        <f>IF('New GL Gauge'!$H$3&lt;2025,"Development and Physical Activity","Sport and Wellbeing")</f>
        <v>Sport and Wellbeing</v>
      </c>
      <c r="K1755" s="79" t="str">
        <f>IF('New GL Gauge'!$H$3&lt;2025,"Sport Development","Sport and Wellbeing")</f>
        <v>Sport and Wellbeing</v>
      </c>
      <c r="L1755" s="79" t="str">
        <f>IF('New GL Gauge'!$H$3&lt;2025,"Sport Development","Sport and Wellbeing")</f>
        <v>Sport and Wellbeing</v>
      </c>
      <c r="M1755" s="2" t="s">
        <v>67</v>
      </c>
      <c r="N1755" s="2">
        <v>14</v>
      </c>
      <c r="O1755" s="6">
        <f t="shared" si="437"/>
        <v>15</v>
      </c>
      <c r="P1755" s="2">
        <v>4</v>
      </c>
      <c r="Q1755" s="2">
        <v>2</v>
      </c>
      <c r="R1755" s="2">
        <v>6</v>
      </c>
      <c r="S1755" s="2">
        <v>2</v>
      </c>
      <c r="T1755" s="2">
        <v>1</v>
      </c>
      <c r="U1755" s="2">
        <f t="shared" si="438"/>
        <v>6</v>
      </c>
      <c r="V1755" s="2">
        <f t="shared" si="439"/>
        <v>6</v>
      </c>
      <c r="W1755" s="2">
        <f t="shared" si="440"/>
        <v>3</v>
      </c>
      <c r="Y1755" s="5"/>
      <c r="Z1755" s="6">
        <f t="shared" si="441"/>
        <v>37</v>
      </c>
      <c r="AA1755" s="2">
        <v>6</v>
      </c>
      <c r="AB1755" s="2">
        <v>13</v>
      </c>
      <c r="AC1755" s="2">
        <v>9</v>
      </c>
      <c r="AD1755" s="2">
        <v>6</v>
      </c>
      <c r="AE1755" s="2">
        <v>3</v>
      </c>
      <c r="AF1755" s="2">
        <f t="shared" si="442"/>
        <v>19</v>
      </c>
      <c r="AG1755" s="2">
        <f t="shared" si="443"/>
        <v>9</v>
      </c>
      <c r="AH1755" s="2">
        <f t="shared" si="444"/>
        <v>9</v>
      </c>
      <c r="AJ1755" s="5"/>
      <c r="AK1755" s="2">
        <f t="shared" si="445"/>
        <v>41</v>
      </c>
      <c r="AL1755" s="2">
        <v>9</v>
      </c>
      <c r="AM1755" s="2">
        <v>13</v>
      </c>
      <c r="AN1755" s="2">
        <v>10</v>
      </c>
      <c r="AO1755" s="2">
        <v>6</v>
      </c>
      <c r="AP1755" s="2">
        <v>3</v>
      </c>
      <c r="AQ1755" s="2">
        <f t="shared" si="434"/>
        <v>22</v>
      </c>
      <c r="AR1755" s="2">
        <f t="shared" si="435"/>
        <v>10</v>
      </c>
      <c r="AS1755" s="2">
        <f t="shared" si="436"/>
        <v>9</v>
      </c>
      <c r="AV1755" s="6">
        <f t="shared" si="430"/>
        <v>0</v>
      </c>
      <c r="AW1755" s="2">
        <v>0</v>
      </c>
      <c r="AX1755" s="2">
        <v>0</v>
      </c>
      <c r="AY1755" s="2">
        <v>0</v>
      </c>
      <c r="AZ1755" s="2">
        <v>0</v>
      </c>
      <c r="BA1755" s="2">
        <v>0</v>
      </c>
      <c r="BB1755" s="2">
        <f t="shared" si="431"/>
        <v>0</v>
      </c>
      <c r="BC1755" s="2">
        <f t="shared" si="432"/>
        <v>0</v>
      </c>
      <c r="BD1755" s="2">
        <f t="shared" si="433"/>
        <v>0</v>
      </c>
      <c r="BF1755" s="5"/>
    </row>
    <row r="1756" spans="7:58" x14ac:dyDescent="0.35">
      <c r="G1756" s="79" t="s">
        <v>3</v>
      </c>
      <c r="H1756" s="82" t="s">
        <v>112</v>
      </c>
      <c r="I1756" s="79" t="s">
        <v>8</v>
      </c>
      <c r="J1756" s="79" t="str">
        <f>IF('New GL Gauge'!$H$3&lt;2025,"Development and Physical Activity","Sport and Wellbeing")</f>
        <v>Sport and Wellbeing</v>
      </c>
      <c r="K1756" s="79" t="str">
        <f>IF('New GL Gauge'!$H$3&lt;2025,"Sport Development","Sport and Wellbeing")</f>
        <v>Sport and Wellbeing</v>
      </c>
      <c r="L1756" s="79" t="str">
        <f>IF('New GL Gauge'!$H$3&lt;2025,"Sport Development","Sport and Wellbeing")</f>
        <v>Sport and Wellbeing</v>
      </c>
      <c r="M1756" s="2" t="s">
        <v>67</v>
      </c>
      <c r="N1756" s="2">
        <v>15</v>
      </c>
      <c r="O1756" s="6">
        <f t="shared" si="437"/>
        <v>15</v>
      </c>
      <c r="P1756" s="2">
        <v>2</v>
      </c>
      <c r="Q1756" s="2">
        <v>5</v>
      </c>
      <c r="R1756" s="2">
        <v>3</v>
      </c>
      <c r="S1756" s="2">
        <v>4</v>
      </c>
      <c r="T1756" s="2">
        <v>1</v>
      </c>
      <c r="U1756" s="2">
        <f t="shared" si="438"/>
        <v>7</v>
      </c>
      <c r="V1756" s="2">
        <f t="shared" si="439"/>
        <v>3</v>
      </c>
      <c r="W1756" s="2">
        <f t="shared" si="440"/>
        <v>5</v>
      </c>
      <c r="Y1756" s="5"/>
      <c r="Z1756" s="6">
        <f t="shared" si="441"/>
        <v>37</v>
      </c>
      <c r="AA1756" s="2">
        <v>5</v>
      </c>
      <c r="AB1756" s="2">
        <v>11</v>
      </c>
      <c r="AC1756" s="2">
        <v>10</v>
      </c>
      <c r="AD1756" s="2">
        <v>6</v>
      </c>
      <c r="AE1756" s="2">
        <v>5</v>
      </c>
      <c r="AF1756" s="2">
        <f t="shared" si="442"/>
        <v>16</v>
      </c>
      <c r="AG1756" s="2">
        <f t="shared" si="443"/>
        <v>10</v>
      </c>
      <c r="AH1756" s="2">
        <f t="shared" si="444"/>
        <v>11</v>
      </c>
      <c r="AJ1756" s="5"/>
      <c r="AK1756" s="2">
        <f t="shared" si="445"/>
        <v>41</v>
      </c>
      <c r="AL1756" s="2">
        <v>10</v>
      </c>
      <c r="AM1756" s="2">
        <v>9</v>
      </c>
      <c r="AN1756" s="2">
        <v>8</v>
      </c>
      <c r="AO1756" s="2">
        <v>9</v>
      </c>
      <c r="AP1756" s="2">
        <v>5</v>
      </c>
      <c r="AQ1756" s="2">
        <f t="shared" si="434"/>
        <v>19</v>
      </c>
      <c r="AR1756" s="2">
        <f t="shared" si="435"/>
        <v>8</v>
      </c>
      <c r="AS1756" s="2">
        <f t="shared" si="436"/>
        <v>14</v>
      </c>
      <c r="AV1756" s="6">
        <f t="shared" si="430"/>
        <v>0</v>
      </c>
      <c r="AW1756" s="2">
        <v>0</v>
      </c>
      <c r="AX1756" s="2">
        <v>0</v>
      </c>
      <c r="AY1756" s="2">
        <v>0</v>
      </c>
      <c r="AZ1756" s="2">
        <v>0</v>
      </c>
      <c r="BA1756" s="2">
        <v>0</v>
      </c>
      <c r="BB1756" s="2">
        <f t="shared" si="431"/>
        <v>0</v>
      </c>
      <c r="BC1756" s="2">
        <f t="shared" si="432"/>
        <v>0</v>
      </c>
      <c r="BD1756" s="2">
        <f t="shared" si="433"/>
        <v>0</v>
      </c>
      <c r="BF1756" s="5"/>
    </row>
    <row r="1757" spans="7:58" x14ac:dyDescent="0.35">
      <c r="G1757" s="79" t="s">
        <v>3</v>
      </c>
      <c r="H1757" s="82" t="s">
        <v>112</v>
      </c>
      <c r="I1757" s="79" t="s">
        <v>8</v>
      </c>
      <c r="J1757" s="79" t="str">
        <f>IF('New GL Gauge'!$H$3&lt;2025,"Development and Physical Activity","Sport and Wellbeing")</f>
        <v>Sport and Wellbeing</v>
      </c>
      <c r="K1757" s="79" t="str">
        <f>IF('New GL Gauge'!$H$3&lt;2025,"Sport Development","Sport and Wellbeing")</f>
        <v>Sport and Wellbeing</v>
      </c>
      <c r="L1757" s="79" t="str">
        <f>IF('New GL Gauge'!$H$3&lt;2025,"Sport Development","Sport and Wellbeing")</f>
        <v>Sport and Wellbeing</v>
      </c>
      <c r="M1757" s="2" t="s">
        <v>67</v>
      </c>
      <c r="N1757" s="2">
        <v>16</v>
      </c>
      <c r="O1757" s="6">
        <f t="shared" si="437"/>
        <v>15</v>
      </c>
      <c r="P1757" s="2">
        <v>5</v>
      </c>
      <c r="Q1757" s="2">
        <v>7</v>
      </c>
      <c r="R1757" s="2">
        <v>2</v>
      </c>
      <c r="S1757" s="2">
        <v>1</v>
      </c>
      <c r="T1757" s="2">
        <v>0</v>
      </c>
      <c r="U1757" s="2">
        <f t="shared" si="438"/>
        <v>12</v>
      </c>
      <c r="V1757" s="2">
        <f t="shared" si="439"/>
        <v>2</v>
      </c>
      <c r="W1757" s="2">
        <f t="shared" si="440"/>
        <v>1</v>
      </c>
      <c r="Y1757" s="5"/>
      <c r="Z1757" s="6">
        <f t="shared" si="441"/>
        <v>37</v>
      </c>
      <c r="AA1757" s="2">
        <v>10</v>
      </c>
      <c r="AB1757" s="2">
        <v>18</v>
      </c>
      <c r="AC1757" s="2">
        <v>8</v>
      </c>
      <c r="AD1757" s="2">
        <v>1</v>
      </c>
      <c r="AE1757" s="2">
        <v>0</v>
      </c>
      <c r="AF1757" s="2">
        <f t="shared" si="442"/>
        <v>28</v>
      </c>
      <c r="AG1757" s="2">
        <f t="shared" si="443"/>
        <v>8</v>
      </c>
      <c r="AH1757" s="2">
        <f t="shared" si="444"/>
        <v>1</v>
      </c>
      <c r="AJ1757" s="5"/>
      <c r="AK1757" s="2">
        <f t="shared" si="445"/>
        <v>41</v>
      </c>
      <c r="AL1757" s="2">
        <v>18</v>
      </c>
      <c r="AM1757" s="2">
        <v>18</v>
      </c>
      <c r="AN1757" s="2">
        <v>3</v>
      </c>
      <c r="AO1757" s="2">
        <v>1</v>
      </c>
      <c r="AP1757" s="2">
        <v>1</v>
      </c>
      <c r="AQ1757" s="2">
        <f t="shared" si="434"/>
        <v>36</v>
      </c>
      <c r="AR1757" s="2">
        <f t="shared" si="435"/>
        <v>3</v>
      </c>
      <c r="AS1757" s="2">
        <f t="shared" si="436"/>
        <v>2</v>
      </c>
      <c r="AV1757" s="6">
        <f t="shared" si="430"/>
        <v>0</v>
      </c>
      <c r="AW1757" s="2">
        <v>0</v>
      </c>
      <c r="AX1757" s="2">
        <v>0</v>
      </c>
      <c r="AY1757" s="2">
        <v>0</v>
      </c>
      <c r="AZ1757" s="2">
        <v>0</v>
      </c>
      <c r="BA1757" s="2">
        <v>0</v>
      </c>
      <c r="BB1757" s="2">
        <f t="shared" si="431"/>
        <v>0</v>
      </c>
      <c r="BC1757" s="2">
        <f t="shared" si="432"/>
        <v>0</v>
      </c>
      <c r="BD1757" s="2">
        <f t="shared" si="433"/>
        <v>0</v>
      </c>
      <c r="BF1757" s="5"/>
    </row>
    <row r="1758" spans="7:58" x14ac:dyDescent="0.35">
      <c r="G1758" s="79" t="s">
        <v>3</v>
      </c>
      <c r="H1758" s="82" t="s">
        <v>112</v>
      </c>
      <c r="I1758" s="79" t="s">
        <v>8</v>
      </c>
      <c r="J1758" s="79" t="str">
        <f>IF('New GL Gauge'!$H$3&lt;2025,"Development and Physical Activity","Sport and Wellbeing")</f>
        <v>Sport and Wellbeing</v>
      </c>
      <c r="K1758" s="79" t="str">
        <f>IF('New GL Gauge'!$H$3&lt;2025,"Sport Development","Sport and Wellbeing")</f>
        <v>Sport and Wellbeing</v>
      </c>
      <c r="L1758" s="79" t="str">
        <f>IF('New GL Gauge'!$H$3&lt;2025,"Sport Development","Sport and Wellbeing")</f>
        <v>Sport and Wellbeing</v>
      </c>
      <c r="M1758" s="2" t="s">
        <v>67</v>
      </c>
      <c r="N1758" s="2">
        <v>17</v>
      </c>
      <c r="O1758" s="6">
        <f t="shared" si="437"/>
        <v>15</v>
      </c>
      <c r="P1758" s="2">
        <v>4</v>
      </c>
      <c r="Q1758" s="2">
        <v>3</v>
      </c>
      <c r="R1758" s="2">
        <v>5</v>
      </c>
      <c r="S1758" s="2">
        <v>3</v>
      </c>
      <c r="T1758" s="2">
        <v>0</v>
      </c>
      <c r="U1758" s="2">
        <f t="shared" si="438"/>
        <v>7</v>
      </c>
      <c r="V1758" s="2">
        <f t="shared" si="439"/>
        <v>5</v>
      </c>
      <c r="W1758" s="2">
        <f t="shared" si="440"/>
        <v>3</v>
      </c>
      <c r="Y1758" s="5"/>
      <c r="Z1758" s="6">
        <f t="shared" si="441"/>
        <v>37</v>
      </c>
      <c r="AA1758" s="2">
        <v>5</v>
      </c>
      <c r="AB1758" s="2">
        <v>21</v>
      </c>
      <c r="AC1758" s="2">
        <v>8</v>
      </c>
      <c r="AD1758" s="2">
        <v>1</v>
      </c>
      <c r="AE1758" s="2">
        <v>2</v>
      </c>
      <c r="AF1758" s="2">
        <f t="shared" si="442"/>
        <v>26</v>
      </c>
      <c r="AG1758" s="2">
        <f t="shared" si="443"/>
        <v>8</v>
      </c>
      <c r="AH1758" s="2">
        <f t="shared" si="444"/>
        <v>3</v>
      </c>
      <c r="AJ1758" s="5"/>
      <c r="AK1758" s="2">
        <f t="shared" si="445"/>
        <v>41</v>
      </c>
      <c r="AL1758" s="2">
        <v>15</v>
      </c>
      <c r="AM1758" s="2">
        <v>15</v>
      </c>
      <c r="AN1758" s="2">
        <v>5</v>
      </c>
      <c r="AO1758" s="2">
        <v>3</v>
      </c>
      <c r="AP1758" s="2">
        <v>3</v>
      </c>
      <c r="AQ1758" s="2">
        <f t="shared" si="434"/>
        <v>30</v>
      </c>
      <c r="AR1758" s="2">
        <f t="shared" si="435"/>
        <v>5</v>
      </c>
      <c r="AS1758" s="2">
        <f t="shared" si="436"/>
        <v>6</v>
      </c>
      <c r="AV1758" s="6">
        <f t="shared" si="430"/>
        <v>0</v>
      </c>
      <c r="AW1758" s="2">
        <v>0</v>
      </c>
      <c r="AX1758" s="2">
        <v>0</v>
      </c>
      <c r="AY1758" s="2">
        <v>0</v>
      </c>
      <c r="AZ1758" s="2">
        <v>0</v>
      </c>
      <c r="BA1758" s="2">
        <v>0</v>
      </c>
      <c r="BB1758" s="2">
        <f t="shared" si="431"/>
        <v>0</v>
      </c>
      <c r="BC1758" s="2">
        <f t="shared" si="432"/>
        <v>0</v>
      </c>
      <c r="BD1758" s="2">
        <f t="shared" si="433"/>
        <v>0</v>
      </c>
      <c r="BF1758" s="5"/>
    </row>
    <row r="1759" spans="7:58" x14ac:dyDescent="0.35">
      <c r="G1759" s="79" t="s">
        <v>3</v>
      </c>
      <c r="H1759" s="82" t="s">
        <v>112</v>
      </c>
      <c r="I1759" s="79" t="s">
        <v>8</v>
      </c>
      <c r="J1759" s="79" t="str">
        <f>IF('New GL Gauge'!$H$3&lt;2025,"Development and Physical Activity","Sport and Wellbeing")</f>
        <v>Sport and Wellbeing</v>
      </c>
      <c r="K1759" s="79" t="str">
        <f>IF('New GL Gauge'!$H$3&lt;2025,"Sport Development","Sport and Wellbeing")</f>
        <v>Sport and Wellbeing</v>
      </c>
      <c r="L1759" s="79" t="str">
        <f>IF('New GL Gauge'!$H$3&lt;2025,"Sport Development","Sport and Wellbeing")</f>
        <v>Sport and Wellbeing</v>
      </c>
      <c r="M1759" s="2" t="s">
        <v>67</v>
      </c>
      <c r="N1759" s="2">
        <v>18</v>
      </c>
      <c r="O1759" s="6">
        <f t="shared" si="437"/>
        <v>15</v>
      </c>
      <c r="P1759" s="2">
        <v>4</v>
      </c>
      <c r="Q1759" s="2">
        <v>4</v>
      </c>
      <c r="R1759" s="2">
        <v>6</v>
      </c>
      <c r="S1759" s="2">
        <v>1</v>
      </c>
      <c r="T1759" s="2">
        <v>0</v>
      </c>
      <c r="U1759" s="2">
        <f t="shared" si="438"/>
        <v>8</v>
      </c>
      <c r="V1759" s="2">
        <f t="shared" si="439"/>
        <v>6</v>
      </c>
      <c r="W1759" s="2">
        <f t="shared" si="440"/>
        <v>1</v>
      </c>
      <c r="Y1759" s="5"/>
      <c r="Z1759" s="6">
        <f t="shared" si="441"/>
        <v>37</v>
      </c>
      <c r="AA1759" s="2">
        <v>18</v>
      </c>
      <c r="AB1759" s="2">
        <v>8</v>
      </c>
      <c r="AC1759" s="2">
        <v>9</v>
      </c>
      <c r="AD1759" s="2">
        <v>1</v>
      </c>
      <c r="AE1759" s="2">
        <v>1</v>
      </c>
      <c r="AF1759" s="2">
        <f t="shared" si="442"/>
        <v>26</v>
      </c>
      <c r="AG1759" s="2">
        <f t="shared" si="443"/>
        <v>9</v>
      </c>
      <c r="AH1759" s="2">
        <f t="shared" si="444"/>
        <v>2</v>
      </c>
      <c r="AJ1759" s="5"/>
      <c r="AK1759" s="2">
        <f t="shared" si="445"/>
        <v>41</v>
      </c>
      <c r="AL1759" s="2">
        <v>13</v>
      </c>
      <c r="AM1759" s="2">
        <v>17</v>
      </c>
      <c r="AN1759" s="2">
        <v>9</v>
      </c>
      <c r="AO1759" s="2">
        <v>1</v>
      </c>
      <c r="AP1759" s="2">
        <v>1</v>
      </c>
      <c r="AQ1759" s="2">
        <f t="shared" si="434"/>
        <v>30</v>
      </c>
      <c r="AR1759" s="2">
        <f t="shared" si="435"/>
        <v>9</v>
      </c>
      <c r="AS1759" s="2">
        <f t="shared" si="436"/>
        <v>2</v>
      </c>
      <c r="AV1759" s="6">
        <f t="shared" si="430"/>
        <v>0</v>
      </c>
      <c r="AW1759" s="2">
        <v>0</v>
      </c>
      <c r="AX1759" s="2">
        <v>0</v>
      </c>
      <c r="AY1759" s="2">
        <v>0</v>
      </c>
      <c r="AZ1759" s="2">
        <v>0</v>
      </c>
      <c r="BA1759" s="2">
        <v>0</v>
      </c>
      <c r="BB1759" s="2">
        <f t="shared" si="431"/>
        <v>0</v>
      </c>
      <c r="BC1759" s="2">
        <f t="shared" si="432"/>
        <v>0</v>
      </c>
      <c r="BD1759" s="2">
        <f t="shared" si="433"/>
        <v>0</v>
      </c>
      <c r="BF1759" s="5"/>
    </row>
    <row r="1760" spans="7:58" x14ac:dyDescent="0.35">
      <c r="G1760" s="79" t="s">
        <v>3</v>
      </c>
      <c r="H1760" s="82" t="s">
        <v>112</v>
      </c>
      <c r="I1760" s="79" t="s">
        <v>8</v>
      </c>
      <c r="J1760" s="79" t="str">
        <f>IF('New GL Gauge'!$H$3&lt;2025,"Development and Physical Activity","Sport and Wellbeing")</f>
        <v>Sport and Wellbeing</v>
      </c>
      <c r="K1760" s="79" t="str">
        <f>IF('New GL Gauge'!$H$3&lt;2025,"Sport Development","Sport and Wellbeing")</f>
        <v>Sport and Wellbeing</v>
      </c>
      <c r="L1760" s="79" t="str">
        <f>IF('New GL Gauge'!$H$3&lt;2025,"Sport Development","Sport and Wellbeing")</f>
        <v>Sport and Wellbeing</v>
      </c>
      <c r="M1760" s="2" t="s">
        <v>76</v>
      </c>
      <c r="N1760" s="2">
        <v>19</v>
      </c>
      <c r="O1760" s="6">
        <f t="shared" si="437"/>
        <v>15</v>
      </c>
      <c r="P1760" s="2">
        <v>7</v>
      </c>
      <c r="Q1760" s="2">
        <v>3</v>
      </c>
      <c r="R1760" s="2">
        <v>4</v>
      </c>
      <c r="S1760" s="2">
        <v>1</v>
      </c>
      <c r="T1760" s="2">
        <v>0</v>
      </c>
      <c r="U1760" s="2">
        <f t="shared" si="438"/>
        <v>10</v>
      </c>
      <c r="V1760" s="2">
        <f t="shared" si="439"/>
        <v>4</v>
      </c>
      <c r="W1760" s="2">
        <f t="shared" si="440"/>
        <v>1</v>
      </c>
      <c r="Y1760" s="5"/>
      <c r="Z1760" s="6">
        <f t="shared" si="441"/>
        <v>37</v>
      </c>
      <c r="AA1760" s="2">
        <v>14</v>
      </c>
      <c r="AB1760" s="2">
        <v>10</v>
      </c>
      <c r="AC1760" s="2">
        <v>5</v>
      </c>
      <c r="AD1760" s="2">
        <v>7</v>
      </c>
      <c r="AE1760" s="2">
        <v>1</v>
      </c>
      <c r="AF1760" s="2">
        <f t="shared" si="442"/>
        <v>24</v>
      </c>
      <c r="AG1760" s="2">
        <f t="shared" si="443"/>
        <v>5</v>
      </c>
      <c r="AH1760" s="2">
        <f t="shared" si="444"/>
        <v>8</v>
      </c>
      <c r="AJ1760" s="5"/>
      <c r="AK1760" s="2">
        <f t="shared" si="445"/>
        <v>41</v>
      </c>
      <c r="AL1760" s="2">
        <v>17</v>
      </c>
      <c r="AM1760" s="2">
        <v>11</v>
      </c>
      <c r="AN1760" s="2">
        <v>1</v>
      </c>
      <c r="AO1760" s="2">
        <v>6</v>
      </c>
      <c r="AP1760" s="2">
        <v>6</v>
      </c>
      <c r="AQ1760" s="2">
        <f t="shared" si="434"/>
        <v>28</v>
      </c>
      <c r="AR1760" s="2">
        <f t="shared" si="435"/>
        <v>1</v>
      </c>
      <c r="AS1760" s="2">
        <f t="shared" si="436"/>
        <v>12</v>
      </c>
      <c r="AV1760" s="6">
        <f t="shared" ref="AV1760:AV1823" si="447">SUM(BB1760:BD1760)</f>
        <v>0</v>
      </c>
      <c r="AW1760" s="2">
        <v>0</v>
      </c>
      <c r="AX1760" s="2">
        <v>0</v>
      </c>
      <c r="AY1760" s="2">
        <v>0</v>
      </c>
      <c r="AZ1760" s="2">
        <v>0</v>
      </c>
      <c r="BA1760" s="2">
        <v>0</v>
      </c>
      <c r="BB1760" s="2">
        <f t="shared" ref="BB1760:BB1823" si="448">AW1760+AX1760</f>
        <v>0</v>
      </c>
      <c r="BC1760" s="2">
        <f t="shared" ref="BC1760:BC1823" si="449">AY1760</f>
        <v>0</v>
      </c>
      <c r="BD1760" s="2">
        <f t="shared" ref="BD1760:BD1823" si="450">AZ1760+BA1760</f>
        <v>0</v>
      </c>
      <c r="BF1760" s="5"/>
    </row>
    <row r="1761" spans="7:58" x14ac:dyDescent="0.35">
      <c r="G1761" s="79" t="s">
        <v>3</v>
      </c>
      <c r="H1761" s="82" t="s">
        <v>112</v>
      </c>
      <c r="I1761" s="79" t="s">
        <v>8</v>
      </c>
      <c r="J1761" s="79" t="str">
        <f>IF('New GL Gauge'!$H$3&lt;2025,"Development and Physical Activity","Sport and Wellbeing")</f>
        <v>Sport and Wellbeing</v>
      </c>
      <c r="K1761" s="79" t="str">
        <f>IF('New GL Gauge'!$H$3&lt;2025,"Sport Development","Sport and Wellbeing")</f>
        <v>Sport and Wellbeing</v>
      </c>
      <c r="L1761" s="79" t="str">
        <f>IF('New GL Gauge'!$H$3&lt;2025,"Sport Development","Sport and Wellbeing")</f>
        <v>Sport and Wellbeing</v>
      </c>
      <c r="M1761" s="2" t="s">
        <v>76</v>
      </c>
      <c r="N1761" s="2">
        <v>20</v>
      </c>
      <c r="O1761" s="6">
        <f t="shared" si="437"/>
        <v>15</v>
      </c>
      <c r="P1761" s="2">
        <v>3</v>
      </c>
      <c r="Q1761" s="2">
        <v>4</v>
      </c>
      <c r="R1761" s="2">
        <v>7</v>
      </c>
      <c r="S1761" s="2">
        <v>0</v>
      </c>
      <c r="T1761" s="2">
        <v>1</v>
      </c>
      <c r="U1761" s="2">
        <f t="shared" si="438"/>
        <v>7</v>
      </c>
      <c r="V1761" s="2">
        <f t="shared" si="439"/>
        <v>7</v>
      </c>
      <c r="W1761" s="2">
        <f t="shared" si="440"/>
        <v>1</v>
      </c>
      <c r="Y1761" s="5"/>
      <c r="Z1761" s="6">
        <f t="shared" si="441"/>
        <v>37</v>
      </c>
      <c r="AA1761" s="2">
        <v>8</v>
      </c>
      <c r="AB1761" s="2">
        <v>15</v>
      </c>
      <c r="AC1761" s="2">
        <v>3</v>
      </c>
      <c r="AD1761" s="2">
        <v>10</v>
      </c>
      <c r="AE1761" s="2">
        <v>1</v>
      </c>
      <c r="AF1761" s="2">
        <f t="shared" si="442"/>
        <v>23</v>
      </c>
      <c r="AG1761" s="2">
        <f t="shared" si="443"/>
        <v>3</v>
      </c>
      <c r="AH1761" s="2">
        <f t="shared" si="444"/>
        <v>11</v>
      </c>
      <c r="AJ1761" s="5"/>
      <c r="AK1761" s="2">
        <f t="shared" si="445"/>
        <v>41</v>
      </c>
      <c r="AL1761" s="2">
        <v>10</v>
      </c>
      <c r="AM1761" s="2">
        <v>14</v>
      </c>
      <c r="AN1761" s="2">
        <v>4</v>
      </c>
      <c r="AO1761" s="2">
        <v>8</v>
      </c>
      <c r="AP1761" s="2">
        <v>5</v>
      </c>
      <c r="AQ1761" s="2">
        <f t="shared" si="434"/>
        <v>24</v>
      </c>
      <c r="AR1761" s="2">
        <f t="shared" si="435"/>
        <v>4</v>
      </c>
      <c r="AS1761" s="2">
        <f t="shared" si="436"/>
        <v>13</v>
      </c>
      <c r="AV1761" s="6">
        <f t="shared" si="447"/>
        <v>0</v>
      </c>
      <c r="AW1761" s="2">
        <v>0</v>
      </c>
      <c r="AX1761" s="2">
        <v>0</v>
      </c>
      <c r="AY1761" s="2">
        <v>0</v>
      </c>
      <c r="AZ1761" s="2">
        <v>0</v>
      </c>
      <c r="BA1761" s="2">
        <v>0</v>
      </c>
      <c r="BB1761" s="2">
        <f t="shared" si="448"/>
        <v>0</v>
      </c>
      <c r="BC1761" s="2">
        <f t="shared" si="449"/>
        <v>0</v>
      </c>
      <c r="BD1761" s="2">
        <f t="shared" si="450"/>
        <v>0</v>
      </c>
      <c r="BF1761" s="5"/>
    </row>
    <row r="1762" spans="7:58" x14ac:dyDescent="0.35">
      <c r="G1762" s="79" t="s">
        <v>3</v>
      </c>
      <c r="H1762" s="82" t="s">
        <v>112</v>
      </c>
      <c r="I1762" s="79" t="s">
        <v>8</v>
      </c>
      <c r="J1762" s="79" t="str">
        <f>IF('New GL Gauge'!$H$3&lt;2025,"Development and Physical Activity","Sport and Wellbeing")</f>
        <v>Sport and Wellbeing</v>
      </c>
      <c r="K1762" s="79" t="str">
        <f>IF('New GL Gauge'!$H$3&lt;2025,"Sport Development","Sport and Wellbeing")</f>
        <v>Sport and Wellbeing</v>
      </c>
      <c r="L1762" s="79" t="str">
        <f>IF('New GL Gauge'!$H$3&lt;2025,"Sport Development","Sport and Wellbeing")</f>
        <v>Sport and Wellbeing</v>
      </c>
      <c r="M1762" s="2" t="s">
        <v>76</v>
      </c>
      <c r="N1762" s="2">
        <v>21</v>
      </c>
      <c r="O1762" s="6">
        <f t="shared" si="437"/>
        <v>15</v>
      </c>
      <c r="P1762" s="2">
        <v>5</v>
      </c>
      <c r="Q1762" s="2">
        <v>4</v>
      </c>
      <c r="R1762" s="2">
        <v>4</v>
      </c>
      <c r="S1762" s="2">
        <v>1</v>
      </c>
      <c r="T1762" s="2">
        <v>1</v>
      </c>
      <c r="U1762" s="2">
        <f t="shared" si="438"/>
        <v>9</v>
      </c>
      <c r="V1762" s="2">
        <f t="shared" si="439"/>
        <v>4</v>
      </c>
      <c r="W1762" s="2">
        <f t="shared" si="440"/>
        <v>2</v>
      </c>
      <c r="Y1762" s="5"/>
      <c r="Z1762" s="6">
        <f t="shared" si="441"/>
        <v>37</v>
      </c>
      <c r="AA1762" s="2">
        <v>12</v>
      </c>
      <c r="AB1762" s="2">
        <v>9</v>
      </c>
      <c r="AC1762" s="2">
        <v>7</v>
      </c>
      <c r="AD1762" s="2">
        <v>6</v>
      </c>
      <c r="AE1762" s="2">
        <v>3</v>
      </c>
      <c r="AF1762" s="2">
        <f t="shared" si="442"/>
        <v>21</v>
      </c>
      <c r="AG1762" s="2">
        <f t="shared" si="443"/>
        <v>7</v>
      </c>
      <c r="AH1762" s="2">
        <f t="shared" si="444"/>
        <v>9</v>
      </c>
      <c r="AJ1762" s="5"/>
      <c r="AK1762" s="2">
        <f t="shared" si="445"/>
        <v>41</v>
      </c>
      <c r="AL1762" s="2">
        <v>13</v>
      </c>
      <c r="AM1762" s="2">
        <v>12</v>
      </c>
      <c r="AN1762" s="2">
        <v>4</v>
      </c>
      <c r="AO1762" s="2">
        <v>5</v>
      </c>
      <c r="AP1762" s="2">
        <v>7</v>
      </c>
      <c r="AQ1762" s="2">
        <f t="shared" si="434"/>
        <v>25</v>
      </c>
      <c r="AR1762" s="2">
        <f t="shared" si="435"/>
        <v>4</v>
      </c>
      <c r="AS1762" s="2">
        <f t="shared" si="436"/>
        <v>12</v>
      </c>
      <c r="AV1762" s="6">
        <f t="shared" si="447"/>
        <v>0</v>
      </c>
      <c r="AW1762" s="2">
        <v>0</v>
      </c>
      <c r="AX1762" s="2">
        <v>0</v>
      </c>
      <c r="AY1762" s="2">
        <v>0</v>
      </c>
      <c r="AZ1762" s="2">
        <v>0</v>
      </c>
      <c r="BA1762" s="2">
        <v>0</v>
      </c>
      <c r="BB1762" s="2">
        <f t="shared" si="448"/>
        <v>0</v>
      </c>
      <c r="BC1762" s="2">
        <f t="shared" si="449"/>
        <v>0</v>
      </c>
      <c r="BD1762" s="2">
        <f t="shared" si="450"/>
        <v>0</v>
      </c>
      <c r="BF1762" s="5"/>
    </row>
    <row r="1763" spans="7:58" x14ac:dyDescent="0.35">
      <c r="G1763" s="79" t="s">
        <v>3</v>
      </c>
      <c r="H1763" s="82" t="s">
        <v>112</v>
      </c>
      <c r="I1763" s="79" t="s">
        <v>8</v>
      </c>
      <c r="J1763" s="79" t="str">
        <f>IF('New GL Gauge'!$H$3&lt;2025,"Development and Physical Activity","Sport and Wellbeing")</f>
        <v>Sport and Wellbeing</v>
      </c>
      <c r="K1763" s="79" t="str">
        <f>IF('New GL Gauge'!$H$3&lt;2025,"Sport Development","Sport and Wellbeing")</f>
        <v>Sport and Wellbeing</v>
      </c>
      <c r="L1763" s="79" t="str">
        <f>IF('New GL Gauge'!$H$3&lt;2025,"Sport Development","Sport and Wellbeing")</f>
        <v>Sport and Wellbeing</v>
      </c>
      <c r="M1763" s="2" t="s">
        <v>76</v>
      </c>
      <c r="N1763" s="2">
        <v>22</v>
      </c>
      <c r="O1763" s="6">
        <f t="shared" si="437"/>
        <v>15</v>
      </c>
      <c r="P1763" s="2">
        <v>9</v>
      </c>
      <c r="Q1763" s="2">
        <v>2</v>
      </c>
      <c r="R1763" s="2">
        <v>3</v>
      </c>
      <c r="S1763" s="2">
        <v>1</v>
      </c>
      <c r="T1763" s="2">
        <v>0</v>
      </c>
      <c r="U1763" s="2">
        <f t="shared" si="438"/>
        <v>11</v>
      </c>
      <c r="V1763" s="2">
        <f t="shared" si="439"/>
        <v>3</v>
      </c>
      <c r="W1763" s="2">
        <f t="shared" si="440"/>
        <v>1</v>
      </c>
      <c r="Y1763" s="5"/>
      <c r="Z1763" s="6">
        <f t="shared" si="441"/>
        <v>37</v>
      </c>
      <c r="AA1763" s="2">
        <v>21</v>
      </c>
      <c r="AB1763" s="2">
        <v>10</v>
      </c>
      <c r="AC1763" s="2">
        <v>5</v>
      </c>
      <c r="AD1763" s="2">
        <v>0</v>
      </c>
      <c r="AE1763" s="2">
        <v>1</v>
      </c>
      <c r="AF1763" s="2">
        <f t="shared" si="442"/>
        <v>31</v>
      </c>
      <c r="AG1763" s="2">
        <f t="shared" si="443"/>
        <v>5</v>
      </c>
      <c r="AH1763" s="2">
        <f t="shared" si="444"/>
        <v>1</v>
      </c>
      <c r="AJ1763" s="5"/>
      <c r="AK1763" s="2">
        <f t="shared" si="445"/>
        <v>41</v>
      </c>
      <c r="AL1763" s="2">
        <v>28</v>
      </c>
      <c r="AM1763" s="2">
        <v>7</v>
      </c>
      <c r="AN1763" s="2">
        <v>4</v>
      </c>
      <c r="AO1763" s="2">
        <v>1</v>
      </c>
      <c r="AP1763" s="2">
        <v>1</v>
      </c>
      <c r="AQ1763" s="2">
        <f t="shared" si="434"/>
        <v>35</v>
      </c>
      <c r="AR1763" s="2">
        <f t="shared" si="435"/>
        <v>4</v>
      </c>
      <c r="AS1763" s="2">
        <f t="shared" si="436"/>
        <v>2</v>
      </c>
      <c r="AV1763" s="6">
        <f t="shared" si="447"/>
        <v>0</v>
      </c>
      <c r="AW1763" s="2">
        <v>0</v>
      </c>
      <c r="AX1763" s="2">
        <v>0</v>
      </c>
      <c r="AY1763" s="2">
        <v>0</v>
      </c>
      <c r="AZ1763" s="2">
        <v>0</v>
      </c>
      <c r="BA1763" s="2">
        <v>0</v>
      </c>
      <c r="BB1763" s="2">
        <f t="shared" si="448"/>
        <v>0</v>
      </c>
      <c r="BC1763" s="2">
        <f t="shared" si="449"/>
        <v>0</v>
      </c>
      <c r="BD1763" s="2">
        <f t="shared" si="450"/>
        <v>0</v>
      </c>
      <c r="BF1763" s="5"/>
    </row>
    <row r="1764" spans="7:58" x14ac:dyDescent="0.35">
      <c r="G1764" s="79" t="s">
        <v>3</v>
      </c>
      <c r="H1764" s="82" t="s">
        <v>112</v>
      </c>
      <c r="I1764" s="79" t="s">
        <v>8</v>
      </c>
      <c r="J1764" s="79" t="str">
        <f>IF('New GL Gauge'!$H$3&lt;2025,"Development and Physical Activity","Sport and Wellbeing")</f>
        <v>Sport and Wellbeing</v>
      </c>
      <c r="K1764" s="79" t="str">
        <f>IF('New GL Gauge'!$H$3&lt;2025,"Sport Development","Sport and Wellbeing")</f>
        <v>Sport and Wellbeing</v>
      </c>
      <c r="L1764" s="79" t="str">
        <f>IF('New GL Gauge'!$H$3&lt;2025,"Sport Development","Sport and Wellbeing")</f>
        <v>Sport and Wellbeing</v>
      </c>
      <c r="M1764" s="2" t="s">
        <v>76</v>
      </c>
      <c r="N1764" s="2">
        <v>23</v>
      </c>
      <c r="O1764" s="6">
        <f t="shared" si="437"/>
        <v>15</v>
      </c>
      <c r="P1764" s="2">
        <v>8</v>
      </c>
      <c r="Q1764" s="2">
        <v>2</v>
      </c>
      <c r="R1764" s="2">
        <v>3</v>
      </c>
      <c r="S1764" s="2">
        <v>1</v>
      </c>
      <c r="T1764" s="2">
        <v>1</v>
      </c>
      <c r="U1764" s="2">
        <f t="shared" si="438"/>
        <v>10</v>
      </c>
      <c r="V1764" s="2">
        <f t="shared" si="439"/>
        <v>3</v>
      </c>
      <c r="W1764" s="2">
        <f t="shared" si="440"/>
        <v>2</v>
      </c>
      <c r="Y1764" s="5"/>
      <c r="Z1764" s="6">
        <f t="shared" si="441"/>
        <v>37</v>
      </c>
      <c r="AA1764" s="2">
        <v>16</v>
      </c>
      <c r="AB1764" s="2">
        <v>9</v>
      </c>
      <c r="AC1764" s="2">
        <v>4</v>
      </c>
      <c r="AD1764" s="2">
        <v>4</v>
      </c>
      <c r="AE1764" s="2">
        <v>4</v>
      </c>
      <c r="AF1764" s="2">
        <f t="shared" si="442"/>
        <v>25</v>
      </c>
      <c r="AG1764" s="2">
        <f t="shared" si="443"/>
        <v>4</v>
      </c>
      <c r="AH1764" s="2">
        <f t="shared" si="444"/>
        <v>8</v>
      </c>
      <c r="AJ1764" s="5"/>
      <c r="AK1764" s="2">
        <f t="shared" si="445"/>
        <v>41</v>
      </c>
      <c r="AL1764" s="2">
        <v>21</v>
      </c>
      <c r="AM1764" s="2">
        <v>9</v>
      </c>
      <c r="AN1764" s="2">
        <v>3</v>
      </c>
      <c r="AO1764" s="2">
        <v>3</v>
      </c>
      <c r="AP1764" s="2">
        <v>5</v>
      </c>
      <c r="AQ1764" s="2">
        <f t="shared" si="434"/>
        <v>30</v>
      </c>
      <c r="AR1764" s="2">
        <f t="shared" si="435"/>
        <v>3</v>
      </c>
      <c r="AS1764" s="2">
        <f t="shared" si="436"/>
        <v>8</v>
      </c>
      <c r="AV1764" s="6">
        <f t="shared" si="447"/>
        <v>0</v>
      </c>
      <c r="AW1764" s="2">
        <v>0</v>
      </c>
      <c r="AX1764" s="2">
        <v>0</v>
      </c>
      <c r="AY1764" s="2">
        <v>0</v>
      </c>
      <c r="AZ1764" s="2">
        <v>0</v>
      </c>
      <c r="BA1764" s="2">
        <v>0</v>
      </c>
      <c r="BB1764" s="2">
        <f t="shared" si="448"/>
        <v>0</v>
      </c>
      <c r="BC1764" s="2">
        <f t="shared" si="449"/>
        <v>0</v>
      </c>
      <c r="BD1764" s="2">
        <f t="shared" si="450"/>
        <v>0</v>
      </c>
      <c r="BF1764" s="5"/>
    </row>
    <row r="1765" spans="7:58" x14ac:dyDescent="0.35">
      <c r="G1765" s="79" t="s">
        <v>3</v>
      </c>
      <c r="H1765" s="82" t="s">
        <v>112</v>
      </c>
      <c r="I1765" s="79" t="s">
        <v>8</v>
      </c>
      <c r="J1765" s="79" t="str">
        <f>IF('New GL Gauge'!$H$3&lt;2025,"Development and Physical Activity","Sport and Wellbeing")</f>
        <v>Sport and Wellbeing</v>
      </c>
      <c r="K1765" s="79" t="str">
        <f>IF('New GL Gauge'!$H$3&lt;2025,"Sport Development","Sport and Wellbeing")</f>
        <v>Sport and Wellbeing</v>
      </c>
      <c r="L1765" s="79" t="str">
        <f>IF('New GL Gauge'!$H$3&lt;2025,"Sport Development","Sport and Wellbeing")</f>
        <v>Sport and Wellbeing</v>
      </c>
      <c r="M1765" s="2" t="s">
        <v>76</v>
      </c>
      <c r="N1765" s="2">
        <v>24</v>
      </c>
      <c r="O1765" s="6">
        <f t="shared" si="437"/>
        <v>15</v>
      </c>
      <c r="P1765" s="2">
        <v>7</v>
      </c>
      <c r="Q1765" s="2">
        <v>2</v>
      </c>
      <c r="R1765" s="2">
        <v>3</v>
      </c>
      <c r="S1765" s="2">
        <v>3</v>
      </c>
      <c r="T1765" s="2">
        <v>0</v>
      </c>
      <c r="U1765" s="2">
        <f t="shared" si="438"/>
        <v>9</v>
      </c>
      <c r="V1765" s="2">
        <f t="shared" si="439"/>
        <v>3</v>
      </c>
      <c r="W1765" s="2">
        <f t="shared" si="440"/>
        <v>3</v>
      </c>
      <c r="Y1765" s="5"/>
      <c r="Z1765" s="6">
        <f t="shared" si="441"/>
        <v>37</v>
      </c>
      <c r="AA1765" s="2">
        <v>10</v>
      </c>
      <c r="AB1765" s="2">
        <v>13</v>
      </c>
      <c r="AC1765" s="2">
        <v>7</v>
      </c>
      <c r="AD1765" s="2">
        <v>6</v>
      </c>
      <c r="AE1765" s="2">
        <v>1</v>
      </c>
      <c r="AF1765" s="2">
        <f t="shared" si="442"/>
        <v>23</v>
      </c>
      <c r="AG1765" s="2">
        <f t="shared" si="443"/>
        <v>7</v>
      </c>
      <c r="AH1765" s="2">
        <f t="shared" si="444"/>
        <v>7</v>
      </c>
      <c r="AJ1765" s="5"/>
      <c r="AK1765" s="2">
        <f t="shared" si="445"/>
        <v>41</v>
      </c>
      <c r="AL1765" s="2">
        <v>11</v>
      </c>
      <c r="AM1765" s="2">
        <v>15</v>
      </c>
      <c r="AN1765" s="2">
        <v>5</v>
      </c>
      <c r="AO1765" s="2">
        <v>6</v>
      </c>
      <c r="AP1765" s="2">
        <v>4</v>
      </c>
      <c r="AQ1765" s="2">
        <f t="shared" si="434"/>
        <v>26</v>
      </c>
      <c r="AR1765" s="2">
        <f t="shared" si="435"/>
        <v>5</v>
      </c>
      <c r="AS1765" s="2">
        <f t="shared" si="436"/>
        <v>10</v>
      </c>
      <c r="AV1765" s="6">
        <f t="shared" si="447"/>
        <v>0</v>
      </c>
      <c r="AW1765" s="2">
        <v>0</v>
      </c>
      <c r="AX1765" s="2">
        <v>0</v>
      </c>
      <c r="AY1765" s="2">
        <v>0</v>
      </c>
      <c r="AZ1765" s="2">
        <v>0</v>
      </c>
      <c r="BA1765" s="2">
        <v>0</v>
      </c>
      <c r="BB1765" s="2">
        <f t="shared" si="448"/>
        <v>0</v>
      </c>
      <c r="BC1765" s="2">
        <f t="shared" si="449"/>
        <v>0</v>
      </c>
      <c r="BD1765" s="2">
        <f t="shared" si="450"/>
        <v>0</v>
      </c>
      <c r="BF1765" s="5"/>
    </row>
    <row r="1766" spans="7:58" x14ac:dyDescent="0.35">
      <c r="G1766" s="79" t="s">
        <v>3</v>
      </c>
      <c r="H1766" s="82" t="s">
        <v>112</v>
      </c>
      <c r="I1766" s="79" t="s">
        <v>8</v>
      </c>
      <c r="J1766" s="79" t="str">
        <f>IF('New GL Gauge'!$H$3&lt;2025,"Development and Physical Activity","Sport and Wellbeing")</f>
        <v>Sport and Wellbeing</v>
      </c>
      <c r="K1766" s="79" t="str">
        <f>IF('New GL Gauge'!$H$3&lt;2025,"Sport Development","Sport and Wellbeing")</f>
        <v>Sport and Wellbeing</v>
      </c>
      <c r="L1766" s="79" t="str">
        <f>IF('New GL Gauge'!$H$3&lt;2025,"Sport Development","Sport and Wellbeing")</f>
        <v>Sport and Wellbeing</v>
      </c>
      <c r="M1766" s="2" t="s">
        <v>76</v>
      </c>
      <c r="N1766" s="2">
        <v>25</v>
      </c>
      <c r="O1766" s="6">
        <f t="shared" si="437"/>
        <v>15</v>
      </c>
      <c r="P1766" s="2">
        <v>8</v>
      </c>
      <c r="Q1766" s="2">
        <v>2</v>
      </c>
      <c r="R1766" s="2">
        <v>2</v>
      </c>
      <c r="S1766" s="2">
        <v>3</v>
      </c>
      <c r="T1766" s="2">
        <v>0</v>
      </c>
      <c r="U1766" s="2">
        <f t="shared" si="438"/>
        <v>10</v>
      </c>
      <c r="V1766" s="2">
        <f t="shared" si="439"/>
        <v>2</v>
      </c>
      <c r="W1766" s="2">
        <f t="shared" si="440"/>
        <v>3</v>
      </c>
      <c r="Y1766" s="5"/>
      <c r="Z1766" s="6">
        <f t="shared" si="441"/>
        <v>37</v>
      </c>
      <c r="AA1766" s="2">
        <v>14</v>
      </c>
      <c r="AB1766" s="2">
        <v>13</v>
      </c>
      <c r="AC1766" s="2">
        <v>5</v>
      </c>
      <c r="AD1766" s="2">
        <v>3</v>
      </c>
      <c r="AE1766" s="2">
        <v>2</v>
      </c>
      <c r="AF1766" s="2">
        <f t="shared" si="442"/>
        <v>27</v>
      </c>
      <c r="AG1766" s="2">
        <f t="shared" si="443"/>
        <v>5</v>
      </c>
      <c r="AH1766" s="2">
        <f t="shared" si="444"/>
        <v>5</v>
      </c>
      <c r="AJ1766" s="5"/>
      <c r="AK1766" s="2">
        <f t="shared" si="445"/>
        <v>41</v>
      </c>
      <c r="AL1766" s="2">
        <v>16</v>
      </c>
      <c r="AM1766" s="2">
        <v>11</v>
      </c>
      <c r="AN1766" s="2">
        <v>7</v>
      </c>
      <c r="AO1766" s="2">
        <v>4</v>
      </c>
      <c r="AP1766" s="2">
        <v>3</v>
      </c>
      <c r="AQ1766" s="2">
        <f t="shared" si="434"/>
        <v>27</v>
      </c>
      <c r="AR1766" s="2">
        <f t="shared" si="435"/>
        <v>7</v>
      </c>
      <c r="AS1766" s="2">
        <f t="shared" si="436"/>
        <v>7</v>
      </c>
      <c r="AV1766" s="6">
        <f t="shared" si="447"/>
        <v>0</v>
      </c>
      <c r="AW1766" s="2">
        <v>0</v>
      </c>
      <c r="AX1766" s="2">
        <v>0</v>
      </c>
      <c r="AY1766" s="2">
        <v>0</v>
      </c>
      <c r="AZ1766" s="2">
        <v>0</v>
      </c>
      <c r="BA1766" s="2">
        <v>0</v>
      </c>
      <c r="BB1766" s="2">
        <f t="shared" si="448"/>
        <v>0</v>
      </c>
      <c r="BC1766" s="2">
        <f t="shared" si="449"/>
        <v>0</v>
      </c>
      <c r="BD1766" s="2">
        <f t="shared" si="450"/>
        <v>0</v>
      </c>
      <c r="BF1766" s="5"/>
    </row>
    <row r="1767" spans="7:58" x14ac:dyDescent="0.35">
      <c r="G1767" s="79" t="s">
        <v>3</v>
      </c>
      <c r="H1767" s="82" t="s">
        <v>112</v>
      </c>
      <c r="I1767" s="79" t="s">
        <v>8</v>
      </c>
      <c r="J1767" s="79" t="str">
        <f>IF('New GL Gauge'!$H$3&lt;2025,"Development and Physical Activity","Sport and Wellbeing")</f>
        <v>Sport and Wellbeing</v>
      </c>
      <c r="K1767" s="79" t="str">
        <f>IF('New GL Gauge'!$H$3&lt;2025,"Sport Development","Sport and Wellbeing")</f>
        <v>Sport and Wellbeing</v>
      </c>
      <c r="L1767" s="79" t="str">
        <f>IF('New GL Gauge'!$H$3&lt;2025,"Sport Development","Sport and Wellbeing")</f>
        <v>Sport and Wellbeing</v>
      </c>
      <c r="M1767" s="2" t="s">
        <v>76</v>
      </c>
      <c r="N1767" s="2">
        <v>26</v>
      </c>
      <c r="O1767" s="6">
        <f t="shared" si="437"/>
        <v>15</v>
      </c>
      <c r="P1767" s="2">
        <v>7</v>
      </c>
      <c r="Q1767" s="2">
        <v>2</v>
      </c>
      <c r="R1767" s="2">
        <v>2</v>
      </c>
      <c r="S1767" s="2">
        <v>3</v>
      </c>
      <c r="T1767" s="2">
        <v>1</v>
      </c>
      <c r="U1767" s="2">
        <f t="shared" si="438"/>
        <v>9</v>
      </c>
      <c r="V1767" s="2">
        <f t="shared" si="439"/>
        <v>2</v>
      </c>
      <c r="W1767" s="2">
        <f t="shared" si="440"/>
        <v>4</v>
      </c>
      <c r="Y1767" s="5"/>
      <c r="Z1767" s="6">
        <f t="shared" si="441"/>
        <v>37</v>
      </c>
      <c r="AA1767" s="2">
        <v>12</v>
      </c>
      <c r="AB1767" s="2">
        <v>12</v>
      </c>
      <c r="AC1767" s="2">
        <v>4</v>
      </c>
      <c r="AD1767" s="2">
        <v>6</v>
      </c>
      <c r="AE1767" s="2">
        <v>3</v>
      </c>
      <c r="AF1767" s="2">
        <f t="shared" si="442"/>
        <v>24</v>
      </c>
      <c r="AG1767" s="2">
        <f t="shared" si="443"/>
        <v>4</v>
      </c>
      <c r="AH1767" s="2">
        <f t="shared" si="444"/>
        <v>9</v>
      </c>
      <c r="AJ1767" s="5"/>
      <c r="AK1767" s="2">
        <f t="shared" si="445"/>
        <v>41</v>
      </c>
      <c r="AL1767" s="2">
        <v>13</v>
      </c>
      <c r="AM1767" s="2">
        <v>13</v>
      </c>
      <c r="AN1767" s="2">
        <v>2</v>
      </c>
      <c r="AO1767" s="2">
        <v>10</v>
      </c>
      <c r="AP1767" s="2">
        <v>3</v>
      </c>
      <c r="AQ1767" s="2">
        <f t="shared" si="434"/>
        <v>26</v>
      </c>
      <c r="AR1767" s="2">
        <f t="shared" si="435"/>
        <v>2</v>
      </c>
      <c r="AS1767" s="2">
        <f t="shared" si="436"/>
        <v>13</v>
      </c>
      <c r="AV1767" s="6">
        <f t="shared" si="447"/>
        <v>0</v>
      </c>
      <c r="AW1767" s="2">
        <v>0</v>
      </c>
      <c r="AX1767" s="2">
        <v>0</v>
      </c>
      <c r="AY1767" s="2">
        <v>0</v>
      </c>
      <c r="AZ1767" s="2">
        <v>0</v>
      </c>
      <c r="BA1767" s="2">
        <v>0</v>
      </c>
      <c r="BB1767" s="2">
        <f t="shared" si="448"/>
        <v>0</v>
      </c>
      <c r="BC1767" s="2">
        <f t="shared" si="449"/>
        <v>0</v>
      </c>
      <c r="BD1767" s="2">
        <f t="shared" si="450"/>
        <v>0</v>
      </c>
      <c r="BF1767" s="5"/>
    </row>
    <row r="1768" spans="7:58" x14ac:dyDescent="0.35">
      <c r="G1768" s="79" t="s">
        <v>3</v>
      </c>
      <c r="H1768" s="82" t="s">
        <v>112</v>
      </c>
      <c r="I1768" s="79" t="s">
        <v>8</v>
      </c>
      <c r="J1768" s="79" t="str">
        <f>IF('New GL Gauge'!$H$3&lt;2025,"Development and Physical Activity","Sport and Wellbeing")</f>
        <v>Sport and Wellbeing</v>
      </c>
      <c r="K1768" s="79" t="str">
        <f>IF('New GL Gauge'!$H$3&lt;2025,"Sport Development","Sport and Wellbeing")</f>
        <v>Sport and Wellbeing</v>
      </c>
      <c r="L1768" s="79" t="str">
        <f>IF('New GL Gauge'!$H$3&lt;2025,"Sport Development","Sport and Wellbeing")</f>
        <v>Sport and Wellbeing</v>
      </c>
      <c r="M1768" s="2" t="s">
        <v>76</v>
      </c>
      <c r="N1768" s="2">
        <v>27</v>
      </c>
      <c r="O1768" s="6">
        <f t="shared" si="437"/>
        <v>15</v>
      </c>
      <c r="P1768" s="2">
        <v>7</v>
      </c>
      <c r="Q1768" s="2">
        <v>2</v>
      </c>
      <c r="R1768" s="2">
        <v>5</v>
      </c>
      <c r="S1768" s="2">
        <v>1</v>
      </c>
      <c r="T1768" s="2">
        <v>0</v>
      </c>
      <c r="U1768" s="2">
        <f t="shared" si="438"/>
        <v>9</v>
      </c>
      <c r="V1768" s="2">
        <f t="shared" si="439"/>
        <v>5</v>
      </c>
      <c r="W1768" s="2">
        <f t="shared" si="440"/>
        <v>1</v>
      </c>
      <c r="Y1768" s="5"/>
      <c r="Z1768" s="6">
        <f t="shared" si="441"/>
        <v>37</v>
      </c>
      <c r="AA1768" s="2">
        <v>9</v>
      </c>
      <c r="AB1768" s="2">
        <v>15</v>
      </c>
      <c r="AC1768" s="2">
        <v>6</v>
      </c>
      <c r="AD1768" s="2">
        <v>6</v>
      </c>
      <c r="AE1768" s="2">
        <v>1</v>
      </c>
      <c r="AF1768" s="2">
        <f t="shared" si="442"/>
        <v>24</v>
      </c>
      <c r="AG1768" s="2">
        <f t="shared" si="443"/>
        <v>6</v>
      </c>
      <c r="AH1768" s="2">
        <f t="shared" si="444"/>
        <v>7</v>
      </c>
      <c r="AJ1768" s="5"/>
      <c r="AK1768" s="2">
        <f t="shared" si="445"/>
        <v>41</v>
      </c>
      <c r="AL1768" s="2">
        <v>10</v>
      </c>
      <c r="AM1768" s="2">
        <v>15</v>
      </c>
      <c r="AN1768" s="2">
        <v>7</v>
      </c>
      <c r="AO1768" s="2">
        <v>6</v>
      </c>
      <c r="AP1768" s="2">
        <v>3</v>
      </c>
      <c r="AQ1768" s="2">
        <f t="shared" si="434"/>
        <v>25</v>
      </c>
      <c r="AR1768" s="2">
        <f t="shared" si="435"/>
        <v>7</v>
      </c>
      <c r="AS1768" s="2">
        <f t="shared" si="436"/>
        <v>9</v>
      </c>
      <c r="AV1768" s="6">
        <f t="shared" si="447"/>
        <v>0</v>
      </c>
      <c r="AW1768" s="2">
        <v>0</v>
      </c>
      <c r="AX1768" s="2">
        <v>0</v>
      </c>
      <c r="AY1768" s="2">
        <v>0</v>
      </c>
      <c r="AZ1768" s="2">
        <v>0</v>
      </c>
      <c r="BA1768" s="2">
        <v>0</v>
      </c>
      <c r="BB1768" s="2">
        <f t="shared" si="448"/>
        <v>0</v>
      </c>
      <c r="BC1768" s="2">
        <f t="shared" si="449"/>
        <v>0</v>
      </c>
      <c r="BD1768" s="2">
        <f t="shared" si="450"/>
        <v>0</v>
      </c>
      <c r="BF1768" s="5"/>
    </row>
    <row r="1769" spans="7:58" x14ac:dyDescent="0.35">
      <c r="G1769" s="79" t="s">
        <v>3</v>
      </c>
      <c r="H1769" s="82" t="s">
        <v>112</v>
      </c>
      <c r="I1769" s="79" t="s">
        <v>8</v>
      </c>
      <c r="J1769" s="79" t="str">
        <f>IF('New GL Gauge'!$H$3&lt;2025,"Development and Physical Activity","Sport and Wellbeing")</f>
        <v>Sport and Wellbeing</v>
      </c>
      <c r="K1769" s="79" t="str">
        <f>IF('New GL Gauge'!$H$3&lt;2025,"Sport Development","Sport and Wellbeing")</f>
        <v>Sport and Wellbeing</v>
      </c>
      <c r="L1769" s="79" t="str">
        <f>IF('New GL Gauge'!$H$3&lt;2025,"Sport Development","Sport and Wellbeing")</f>
        <v>Sport and Wellbeing</v>
      </c>
      <c r="M1769" s="2" t="s">
        <v>76</v>
      </c>
      <c r="N1769" s="2">
        <v>28</v>
      </c>
      <c r="O1769" s="6">
        <f t="shared" si="437"/>
        <v>15</v>
      </c>
      <c r="P1769" s="2">
        <v>10</v>
      </c>
      <c r="Q1769" s="2">
        <v>1</v>
      </c>
      <c r="R1769" s="2">
        <v>4</v>
      </c>
      <c r="S1769" s="2">
        <v>0</v>
      </c>
      <c r="T1769" s="2">
        <v>0</v>
      </c>
      <c r="U1769" s="2">
        <f t="shared" si="438"/>
        <v>11</v>
      </c>
      <c r="V1769" s="2">
        <f t="shared" si="439"/>
        <v>4</v>
      </c>
      <c r="W1769" s="2">
        <f t="shared" si="440"/>
        <v>0</v>
      </c>
      <c r="Y1769" s="5"/>
      <c r="Z1769" s="6">
        <f t="shared" si="441"/>
        <v>37</v>
      </c>
      <c r="AA1769" s="2">
        <v>23</v>
      </c>
      <c r="AB1769" s="2">
        <v>9</v>
      </c>
      <c r="AC1769" s="2">
        <v>3</v>
      </c>
      <c r="AD1769" s="2">
        <v>1</v>
      </c>
      <c r="AE1769" s="2">
        <v>1</v>
      </c>
      <c r="AF1769" s="2">
        <f t="shared" si="442"/>
        <v>32</v>
      </c>
      <c r="AG1769" s="2">
        <f t="shared" si="443"/>
        <v>3</v>
      </c>
      <c r="AH1769" s="2">
        <f t="shared" si="444"/>
        <v>2</v>
      </c>
      <c r="AJ1769" s="5"/>
      <c r="AK1769" s="2">
        <f t="shared" si="445"/>
        <v>41</v>
      </c>
      <c r="AL1769" s="2">
        <v>27</v>
      </c>
      <c r="AM1769" s="2">
        <v>10</v>
      </c>
      <c r="AN1769" s="2">
        <v>4</v>
      </c>
      <c r="AO1769" s="2">
        <v>0</v>
      </c>
      <c r="AP1769" s="2">
        <v>0</v>
      </c>
      <c r="AQ1769" s="2">
        <f t="shared" si="434"/>
        <v>37</v>
      </c>
      <c r="AR1769" s="2">
        <f t="shared" si="435"/>
        <v>4</v>
      </c>
      <c r="AS1769" s="2">
        <f t="shared" si="436"/>
        <v>0</v>
      </c>
      <c r="AV1769" s="6">
        <f t="shared" si="447"/>
        <v>0</v>
      </c>
      <c r="AW1769" s="2">
        <v>0</v>
      </c>
      <c r="AX1769" s="2">
        <v>0</v>
      </c>
      <c r="AY1769" s="2">
        <v>0</v>
      </c>
      <c r="AZ1769" s="2">
        <v>0</v>
      </c>
      <c r="BA1769" s="2">
        <v>0</v>
      </c>
      <c r="BB1769" s="2">
        <f t="shared" si="448"/>
        <v>0</v>
      </c>
      <c r="BC1769" s="2">
        <f t="shared" si="449"/>
        <v>0</v>
      </c>
      <c r="BD1769" s="2">
        <f t="shared" si="450"/>
        <v>0</v>
      </c>
      <c r="BF1769" s="5"/>
    </row>
    <row r="1770" spans="7:58" x14ac:dyDescent="0.35">
      <c r="G1770" s="79" t="s">
        <v>3</v>
      </c>
      <c r="H1770" s="82" t="s">
        <v>112</v>
      </c>
      <c r="I1770" s="79" t="s">
        <v>8</v>
      </c>
      <c r="J1770" s="79" t="str">
        <f>IF('New GL Gauge'!$H$3&lt;2025,"Development and Physical Activity","Sport and Wellbeing")</f>
        <v>Sport and Wellbeing</v>
      </c>
      <c r="K1770" s="79" t="str">
        <f>IF('New GL Gauge'!$H$3&lt;2025,"Sport Development","Sport and Wellbeing")</f>
        <v>Sport and Wellbeing</v>
      </c>
      <c r="L1770" s="79" t="str">
        <f>IF('New GL Gauge'!$H$3&lt;2025,"Sport Development","Sport and Wellbeing")</f>
        <v>Sport and Wellbeing</v>
      </c>
      <c r="M1770" s="2" t="s">
        <v>76</v>
      </c>
      <c r="N1770" s="2">
        <v>29</v>
      </c>
      <c r="O1770" s="6">
        <f t="shared" si="437"/>
        <v>15</v>
      </c>
      <c r="P1770" s="2">
        <v>6</v>
      </c>
      <c r="Q1770" s="2">
        <v>4</v>
      </c>
      <c r="R1770" s="2">
        <v>4</v>
      </c>
      <c r="S1770" s="2">
        <v>1</v>
      </c>
      <c r="T1770" s="2">
        <v>0</v>
      </c>
      <c r="U1770" s="2">
        <f t="shared" si="438"/>
        <v>10</v>
      </c>
      <c r="V1770" s="2">
        <f t="shared" si="439"/>
        <v>4</v>
      </c>
      <c r="W1770" s="2">
        <f t="shared" si="440"/>
        <v>1</v>
      </c>
      <c r="Y1770" s="5"/>
      <c r="Z1770" s="6">
        <f t="shared" si="441"/>
        <v>37</v>
      </c>
      <c r="AA1770" s="2">
        <v>11</v>
      </c>
      <c r="AB1770" s="2">
        <v>14</v>
      </c>
      <c r="AC1770" s="2">
        <v>8</v>
      </c>
      <c r="AD1770" s="2">
        <v>4</v>
      </c>
      <c r="AE1770" s="2">
        <v>0</v>
      </c>
      <c r="AF1770" s="2">
        <f t="shared" si="442"/>
        <v>25</v>
      </c>
      <c r="AG1770" s="2">
        <f t="shared" si="443"/>
        <v>8</v>
      </c>
      <c r="AH1770" s="2">
        <f t="shared" si="444"/>
        <v>4</v>
      </c>
      <c r="AJ1770" s="5"/>
      <c r="AK1770" s="2">
        <f t="shared" si="445"/>
        <v>41</v>
      </c>
      <c r="AL1770" s="2">
        <v>11</v>
      </c>
      <c r="AM1770" s="2">
        <v>19</v>
      </c>
      <c r="AN1770" s="2">
        <v>7</v>
      </c>
      <c r="AO1770" s="2">
        <v>2</v>
      </c>
      <c r="AP1770" s="2">
        <v>2</v>
      </c>
      <c r="AQ1770" s="2">
        <f t="shared" si="434"/>
        <v>30</v>
      </c>
      <c r="AR1770" s="2">
        <f t="shared" si="435"/>
        <v>7</v>
      </c>
      <c r="AS1770" s="2">
        <f t="shared" si="436"/>
        <v>4</v>
      </c>
      <c r="AV1770" s="6">
        <f t="shared" si="447"/>
        <v>0</v>
      </c>
      <c r="AW1770" s="2">
        <v>0</v>
      </c>
      <c r="AX1770" s="2">
        <v>0</v>
      </c>
      <c r="AY1770" s="2">
        <v>0</v>
      </c>
      <c r="AZ1770" s="2">
        <v>0</v>
      </c>
      <c r="BA1770" s="2">
        <v>0</v>
      </c>
      <c r="BB1770" s="2">
        <f t="shared" si="448"/>
        <v>0</v>
      </c>
      <c r="BC1770" s="2">
        <f t="shared" si="449"/>
        <v>0</v>
      </c>
      <c r="BD1770" s="2">
        <f t="shared" si="450"/>
        <v>0</v>
      </c>
      <c r="BF1770" s="5"/>
    </row>
    <row r="1771" spans="7:58" x14ac:dyDescent="0.35">
      <c r="G1771" s="79" t="s">
        <v>3</v>
      </c>
      <c r="H1771" s="82" t="s">
        <v>112</v>
      </c>
      <c r="I1771" s="79" t="s">
        <v>8</v>
      </c>
      <c r="J1771" s="79" t="str">
        <f>IF('New GL Gauge'!$H$3&lt;2025,"Development and Physical Activity","Sport and Wellbeing")</f>
        <v>Sport and Wellbeing</v>
      </c>
      <c r="K1771" s="79" t="str">
        <f>IF('New GL Gauge'!$H$3&lt;2025,"Sport Development","Sport and Wellbeing")</f>
        <v>Sport and Wellbeing</v>
      </c>
      <c r="L1771" s="79" t="str">
        <f>IF('New GL Gauge'!$H$3&lt;2025,"Sport Development","Sport and Wellbeing")</f>
        <v>Sport and Wellbeing</v>
      </c>
      <c r="M1771" s="2" t="s">
        <v>76</v>
      </c>
      <c r="N1771" s="2">
        <v>30</v>
      </c>
      <c r="O1771" s="6">
        <f t="shared" si="437"/>
        <v>15</v>
      </c>
      <c r="P1771" s="2">
        <v>8</v>
      </c>
      <c r="Q1771" s="2">
        <v>1</v>
      </c>
      <c r="R1771" s="2">
        <v>4</v>
      </c>
      <c r="S1771" s="2">
        <v>2</v>
      </c>
      <c r="T1771" s="2">
        <v>0</v>
      </c>
      <c r="U1771" s="2">
        <f t="shared" si="438"/>
        <v>9</v>
      </c>
      <c r="V1771" s="2">
        <f t="shared" si="439"/>
        <v>4</v>
      </c>
      <c r="W1771" s="2">
        <f t="shared" si="440"/>
        <v>2</v>
      </c>
      <c r="Y1771" s="5"/>
      <c r="Z1771" s="6">
        <f t="shared" si="441"/>
        <v>37</v>
      </c>
      <c r="AA1771" s="2">
        <v>17</v>
      </c>
      <c r="AB1771" s="2">
        <v>8</v>
      </c>
      <c r="AC1771" s="2">
        <v>8</v>
      </c>
      <c r="AD1771" s="2">
        <v>3</v>
      </c>
      <c r="AE1771" s="2">
        <v>1</v>
      </c>
      <c r="AF1771" s="2">
        <f t="shared" si="442"/>
        <v>25</v>
      </c>
      <c r="AG1771" s="2">
        <f t="shared" si="443"/>
        <v>8</v>
      </c>
      <c r="AH1771" s="2">
        <f t="shared" si="444"/>
        <v>4</v>
      </c>
      <c r="AJ1771" s="5"/>
      <c r="AK1771" s="2">
        <f t="shared" si="445"/>
        <v>41</v>
      </c>
      <c r="AL1771" s="2">
        <v>20</v>
      </c>
      <c r="AM1771" s="2">
        <v>8</v>
      </c>
      <c r="AN1771" s="2">
        <v>4</v>
      </c>
      <c r="AO1771" s="2">
        <v>8</v>
      </c>
      <c r="AP1771" s="2">
        <v>1</v>
      </c>
      <c r="AQ1771" s="2">
        <f t="shared" ref="AQ1771:AQ1924" si="451">AL1771+AM1771</f>
        <v>28</v>
      </c>
      <c r="AR1771" s="2">
        <f t="shared" ref="AR1771:AR1924" si="452">AN1771</f>
        <v>4</v>
      </c>
      <c r="AS1771" s="2">
        <f t="shared" ref="AS1771:AS1924" si="453">AO1771+AP1771</f>
        <v>9</v>
      </c>
      <c r="AV1771" s="6">
        <f t="shared" si="447"/>
        <v>0</v>
      </c>
      <c r="AW1771" s="2">
        <v>0</v>
      </c>
      <c r="AX1771" s="2">
        <v>0</v>
      </c>
      <c r="AY1771" s="2">
        <v>0</v>
      </c>
      <c r="AZ1771" s="2">
        <v>0</v>
      </c>
      <c r="BA1771" s="2">
        <v>0</v>
      </c>
      <c r="BB1771" s="2">
        <f t="shared" si="448"/>
        <v>0</v>
      </c>
      <c r="BC1771" s="2">
        <f t="shared" si="449"/>
        <v>0</v>
      </c>
      <c r="BD1771" s="2">
        <f t="shared" si="450"/>
        <v>0</v>
      </c>
      <c r="BF1771" s="5"/>
    </row>
    <row r="1772" spans="7:58" x14ac:dyDescent="0.35">
      <c r="G1772" s="79" t="s">
        <v>3</v>
      </c>
      <c r="H1772" s="82" t="s">
        <v>112</v>
      </c>
      <c r="I1772" s="79" t="s">
        <v>8</v>
      </c>
      <c r="J1772" s="79" t="str">
        <f>IF('New GL Gauge'!$H$3&lt;2025,"Development and Physical Activity","Sport and Wellbeing")</f>
        <v>Sport and Wellbeing</v>
      </c>
      <c r="K1772" s="79" t="str">
        <f>IF('New GL Gauge'!$H$3&lt;2025,"Sport Development","Sport and Wellbeing Bank")</f>
        <v>Sport and Wellbeing Bank</v>
      </c>
      <c r="L1772" s="79" t="str">
        <f>IF('New GL Gauge'!$H$3&lt;2025,"Sport Development","Sport and Wellbeing Bank")</f>
        <v>Sport and Wellbeing Bank</v>
      </c>
      <c r="M1772" s="2" t="s">
        <v>3</v>
      </c>
      <c r="N1772" s="2">
        <v>1</v>
      </c>
      <c r="O1772" s="6"/>
      <c r="Y1772" s="5"/>
      <c r="Z1772" s="6"/>
      <c r="AJ1772" s="5"/>
      <c r="AV1772" s="6">
        <f t="shared" si="447"/>
        <v>1</v>
      </c>
      <c r="AW1772" s="2">
        <v>1</v>
      </c>
      <c r="AX1772" s="2">
        <v>0</v>
      </c>
      <c r="AY1772" s="2">
        <v>0</v>
      </c>
      <c r="AZ1772" s="2">
        <v>0</v>
      </c>
      <c r="BA1772" s="2">
        <v>0</v>
      </c>
      <c r="BB1772" s="2">
        <f t="shared" si="448"/>
        <v>1</v>
      </c>
      <c r="BC1772" s="2">
        <f t="shared" si="449"/>
        <v>0</v>
      </c>
      <c r="BD1772" s="2">
        <f t="shared" si="450"/>
        <v>0</v>
      </c>
      <c r="BE1772" s="2">
        <f>ROUND(SUM(AV1772:AV1801)/30,0)</f>
        <v>1</v>
      </c>
      <c r="BF1772" s="5">
        <v>21</v>
      </c>
    </row>
    <row r="1773" spans="7:58" x14ac:dyDescent="0.35">
      <c r="G1773" s="79" t="s">
        <v>3</v>
      </c>
      <c r="H1773" s="82" t="s">
        <v>112</v>
      </c>
      <c r="I1773" s="79" t="s">
        <v>8</v>
      </c>
      <c r="J1773" s="79" t="str">
        <f>IF('New GL Gauge'!$H$3&lt;2025,"Development and Physical Activity","Sport and Wellbeing")</f>
        <v>Sport and Wellbeing</v>
      </c>
      <c r="K1773" s="79" t="str">
        <f>IF('New GL Gauge'!$H$3&lt;2025,"Sport Development","Sport and Wellbeing Bank")</f>
        <v>Sport and Wellbeing Bank</v>
      </c>
      <c r="L1773" s="79" t="str">
        <f>IF('New GL Gauge'!$H$3&lt;2025,"Sport Development","Sport and Wellbeing Bank")</f>
        <v>Sport and Wellbeing Bank</v>
      </c>
      <c r="M1773" s="2" t="s">
        <v>3</v>
      </c>
      <c r="N1773" s="2">
        <v>2</v>
      </c>
      <c r="O1773" s="6"/>
      <c r="Y1773" s="5"/>
      <c r="Z1773" s="6"/>
      <c r="AJ1773" s="5"/>
      <c r="AV1773" s="6">
        <f t="shared" si="447"/>
        <v>1</v>
      </c>
      <c r="AW1773" s="2">
        <v>1</v>
      </c>
      <c r="AX1773" s="2">
        <v>0</v>
      </c>
      <c r="AY1773" s="2">
        <v>0</v>
      </c>
      <c r="AZ1773" s="2">
        <v>0</v>
      </c>
      <c r="BA1773" s="2">
        <v>0</v>
      </c>
      <c r="BB1773" s="2">
        <f t="shared" si="448"/>
        <v>1</v>
      </c>
      <c r="BC1773" s="2">
        <f t="shared" si="449"/>
        <v>0</v>
      </c>
      <c r="BD1773" s="2">
        <f t="shared" si="450"/>
        <v>0</v>
      </c>
      <c r="BF1773" s="5"/>
    </row>
    <row r="1774" spans="7:58" x14ac:dyDescent="0.35">
      <c r="G1774" s="79" t="s">
        <v>3</v>
      </c>
      <c r="H1774" s="82" t="s">
        <v>112</v>
      </c>
      <c r="I1774" s="79" t="s">
        <v>8</v>
      </c>
      <c r="J1774" s="79" t="str">
        <f>IF('New GL Gauge'!$H$3&lt;2025,"Development and Physical Activity","Sport and Wellbeing")</f>
        <v>Sport and Wellbeing</v>
      </c>
      <c r="K1774" s="79" t="str">
        <f>IF('New GL Gauge'!$H$3&lt;2025,"Sport Development","Sport and Wellbeing Bank")</f>
        <v>Sport and Wellbeing Bank</v>
      </c>
      <c r="L1774" s="79" t="str">
        <f>IF('New GL Gauge'!$H$3&lt;2025,"Sport Development","Sport and Wellbeing Bank")</f>
        <v>Sport and Wellbeing Bank</v>
      </c>
      <c r="M1774" s="2" t="s">
        <v>3</v>
      </c>
      <c r="N1774" s="2">
        <v>3</v>
      </c>
      <c r="O1774" s="6"/>
      <c r="Y1774" s="5"/>
      <c r="Z1774" s="6"/>
      <c r="AJ1774" s="5"/>
      <c r="AV1774" s="6">
        <f t="shared" si="447"/>
        <v>1</v>
      </c>
      <c r="AW1774" s="2">
        <v>1</v>
      </c>
      <c r="AX1774" s="2">
        <v>0</v>
      </c>
      <c r="AY1774" s="2">
        <v>0</v>
      </c>
      <c r="AZ1774" s="2">
        <v>0</v>
      </c>
      <c r="BA1774" s="2">
        <v>0</v>
      </c>
      <c r="BB1774" s="2">
        <f t="shared" si="448"/>
        <v>1</v>
      </c>
      <c r="BC1774" s="2">
        <f t="shared" si="449"/>
        <v>0</v>
      </c>
      <c r="BD1774" s="2">
        <f t="shared" si="450"/>
        <v>0</v>
      </c>
      <c r="BF1774" s="5"/>
    </row>
    <row r="1775" spans="7:58" x14ac:dyDescent="0.35">
      <c r="G1775" s="79" t="s">
        <v>3</v>
      </c>
      <c r="H1775" s="82" t="s">
        <v>112</v>
      </c>
      <c r="I1775" s="79" t="s">
        <v>8</v>
      </c>
      <c r="J1775" s="79" t="str">
        <f>IF('New GL Gauge'!$H$3&lt;2025,"Development and Physical Activity","Sport and Wellbeing")</f>
        <v>Sport and Wellbeing</v>
      </c>
      <c r="K1775" s="79" t="str">
        <f>IF('New GL Gauge'!$H$3&lt;2025,"Sport Development","Sport and Wellbeing Bank")</f>
        <v>Sport and Wellbeing Bank</v>
      </c>
      <c r="L1775" s="79" t="str">
        <f>IF('New GL Gauge'!$H$3&lt;2025,"Sport Development","Sport and Wellbeing Bank")</f>
        <v>Sport and Wellbeing Bank</v>
      </c>
      <c r="M1775" s="2" t="s">
        <v>3</v>
      </c>
      <c r="N1775" s="2">
        <v>4</v>
      </c>
      <c r="O1775" s="6"/>
      <c r="Y1775" s="5"/>
      <c r="Z1775" s="6"/>
      <c r="AJ1775" s="5"/>
      <c r="AV1775" s="6">
        <f t="shared" si="447"/>
        <v>1</v>
      </c>
      <c r="AW1775" s="2">
        <v>1</v>
      </c>
      <c r="AX1775" s="2">
        <v>0</v>
      </c>
      <c r="AY1775" s="2">
        <v>0</v>
      </c>
      <c r="AZ1775" s="2">
        <v>0</v>
      </c>
      <c r="BA1775" s="2">
        <v>0</v>
      </c>
      <c r="BB1775" s="2">
        <f t="shared" si="448"/>
        <v>1</v>
      </c>
      <c r="BC1775" s="2">
        <f t="shared" si="449"/>
        <v>0</v>
      </c>
      <c r="BD1775" s="2">
        <f t="shared" si="450"/>
        <v>0</v>
      </c>
      <c r="BF1775" s="5"/>
    </row>
    <row r="1776" spans="7:58" x14ac:dyDescent="0.35">
      <c r="G1776" s="79" t="s">
        <v>3</v>
      </c>
      <c r="H1776" s="82" t="s">
        <v>112</v>
      </c>
      <c r="I1776" s="79" t="s">
        <v>8</v>
      </c>
      <c r="J1776" s="79" t="str">
        <f>IF('New GL Gauge'!$H$3&lt;2025,"Development and Physical Activity","Sport and Wellbeing")</f>
        <v>Sport and Wellbeing</v>
      </c>
      <c r="K1776" s="79" t="str">
        <f>IF('New GL Gauge'!$H$3&lt;2025,"Sport Development","Sport and Wellbeing Bank")</f>
        <v>Sport and Wellbeing Bank</v>
      </c>
      <c r="L1776" s="79" t="str">
        <f>IF('New GL Gauge'!$H$3&lt;2025,"Sport Development","Sport and Wellbeing Bank")</f>
        <v>Sport and Wellbeing Bank</v>
      </c>
      <c r="M1776" s="2" t="s">
        <v>3</v>
      </c>
      <c r="N1776" s="2">
        <v>5</v>
      </c>
      <c r="O1776" s="6"/>
      <c r="Y1776" s="5"/>
      <c r="Z1776" s="6"/>
      <c r="AJ1776" s="5"/>
      <c r="AV1776" s="6">
        <f t="shared" si="447"/>
        <v>1</v>
      </c>
      <c r="AW1776" s="2">
        <v>1</v>
      </c>
      <c r="AX1776" s="2">
        <v>0</v>
      </c>
      <c r="AY1776" s="2">
        <v>0</v>
      </c>
      <c r="AZ1776" s="2">
        <v>0</v>
      </c>
      <c r="BA1776" s="2">
        <v>0</v>
      </c>
      <c r="BB1776" s="2">
        <f t="shared" si="448"/>
        <v>1</v>
      </c>
      <c r="BC1776" s="2">
        <f t="shared" si="449"/>
        <v>0</v>
      </c>
      <c r="BD1776" s="2">
        <f t="shared" si="450"/>
        <v>0</v>
      </c>
      <c r="BF1776" s="5"/>
    </row>
    <row r="1777" spans="7:58" x14ac:dyDescent="0.35">
      <c r="G1777" s="79" t="s">
        <v>3</v>
      </c>
      <c r="H1777" s="82" t="s">
        <v>112</v>
      </c>
      <c r="I1777" s="79" t="s">
        <v>8</v>
      </c>
      <c r="J1777" s="79" t="str">
        <f>IF('New GL Gauge'!$H$3&lt;2025,"Development and Physical Activity","Sport and Wellbeing")</f>
        <v>Sport and Wellbeing</v>
      </c>
      <c r="K1777" s="79" t="str">
        <f>IF('New GL Gauge'!$H$3&lt;2025,"Sport Development","Sport and Wellbeing Bank")</f>
        <v>Sport and Wellbeing Bank</v>
      </c>
      <c r="L1777" s="79" t="str">
        <f>IF('New GL Gauge'!$H$3&lt;2025,"Sport Development","Sport and Wellbeing Bank")</f>
        <v>Sport and Wellbeing Bank</v>
      </c>
      <c r="M1777" s="2" t="s">
        <v>3</v>
      </c>
      <c r="N1777" s="2">
        <v>6</v>
      </c>
      <c r="O1777" s="6"/>
      <c r="Y1777" s="5"/>
      <c r="Z1777" s="6"/>
      <c r="AJ1777" s="5"/>
      <c r="AV1777" s="6">
        <f t="shared" si="447"/>
        <v>1</v>
      </c>
      <c r="AW1777" s="2">
        <v>1</v>
      </c>
      <c r="AX1777" s="2">
        <v>0</v>
      </c>
      <c r="AY1777" s="2">
        <v>0</v>
      </c>
      <c r="AZ1777" s="2">
        <v>0</v>
      </c>
      <c r="BA1777" s="2">
        <v>0</v>
      </c>
      <c r="BB1777" s="2">
        <f t="shared" si="448"/>
        <v>1</v>
      </c>
      <c r="BC1777" s="2">
        <f t="shared" si="449"/>
        <v>0</v>
      </c>
      <c r="BD1777" s="2">
        <f t="shared" si="450"/>
        <v>0</v>
      </c>
      <c r="BF1777" s="5"/>
    </row>
    <row r="1778" spans="7:58" x14ac:dyDescent="0.35">
      <c r="G1778" s="79" t="s">
        <v>3</v>
      </c>
      <c r="H1778" s="82" t="s">
        <v>112</v>
      </c>
      <c r="I1778" s="79" t="s">
        <v>8</v>
      </c>
      <c r="J1778" s="79" t="str">
        <f>IF('New GL Gauge'!$H$3&lt;2025,"Development and Physical Activity","Sport and Wellbeing")</f>
        <v>Sport and Wellbeing</v>
      </c>
      <c r="K1778" s="79" t="str">
        <f>IF('New GL Gauge'!$H$3&lt;2025,"Sport Development","Sport and Wellbeing Bank")</f>
        <v>Sport and Wellbeing Bank</v>
      </c>
      <c r="L1778" s="79" t="str">
        <f>IF('New GL Gauge'!$H$3&lt;2025,"Sport Development","Sport and Wellbeing Bank")</f>
        <v>Sport and Wellbeing Bank</v>
      </c>
      <c r="M1778" s="2" t="s">
        <v>3</v>
      </c>
      <c r="N1778" s="2">
        <v>7</v>
      </c>
      <c r="O1778" s="6"/>
      <c r="Y1778" s="5"/>
      <c r="Z1778" s="6"/>
      <c r="AJ1778" s="5"/>
      <c r="AV1778" s="6">
        <f t="shared" si="447"/>
        <v>1</v>
      </c>
      <c r="AW1778" s="2">
        <v>1</v>
      </c>
      <c r="AX1778" s="2">
        <v>0</v>
      </c>
      <c r="AY1778" s="2">
        <v>0</v>
      </c>
      <c r="AZ1778" s="2">
        <v>0</v>
      </c>
      <c r="BA1778" s="2">
        <v>0</v>
      </c>
      <c r="BB1778" s="2">
        <f t="shared" si="448"/>
        <v>1</v>
      </c>
      <c r="BC1778" s="2">
        <f t="shared" si="449"/>
        <v>0</v>
      </c>
      <c r="BD1778" s="2">
        <f t="shared" si="450"/>
        <v>0</v>
      </c>
      <c r="BF1778" s="5"/>
    </row>
    <row r="1779" spans="7:58" x14ac:dyDescent="0.35">
      <c r="G1779" s="79" t="s">
        <v>3</v>
      </c>
      <c r="H1779" s="82" t="s">
        <v>112</v>
      </c>
      <c r="I1779" s="79" t="s">
        <v>8</v>
      </c>
      <c r="J1779" s="79" t="str">
        <f>IF('New GL Gauge'!$H$3&lt;2025,"Development and Physical Activity","Sport and Wellbeing")</f>
        <v>Sport and Wellbeing</v>
      </c>
      <c r="K1779" s="79" t="str">
        <f>IF('New GL Gauge'!$H$3&lt;2025,"Sport Development","Sport and Wellbeing Bank")</f>
        <v>Sport and Wellbeing Bank</v>
      </c>
      <c r="L1779" s="79" t="str">
        <f>IF('New GL Gauge'!$H$3&lt;2025,"Sport Development","Sport and Wellbeing Bank")</f>
        <v>Sport and Wellbeing Bank</v>
      </c>
      <c r="M1779" s="2" t="s">
        <v>3</v>
      </c>
      <c r="N1779" s="2">
        <v>8</v>
      </c>
      <c r="O1779" s="6"/>
      <c r="Y1779" s="5"/>
      <c r="Z1779" s="6"/>
      <c r="AJ1779" s="5"/>
      <c r="AV1779" s="6">
        <f t="shared" si="447"/>
        <v>1</v>
      </c>
      <c r="AW1779" s="2">
        <v>0</v>
      </c>
      <c r="AX1779" s="2">
        <v>1</v>
      </c>
      <c r="AY1779" s="2">
        <v>0</v>
      </c>
      <c r="AZ1779" s="2">
        <v>0</v>
      </c>
      <c r="BA1779" s="2">
        <v>0</v>
      </c>
      <c r="BB1779" s="2">
        <f t="shared" si="448"/>
        <v>1</v>
      </c>
      <c r="BC1779" s="2">
        <f t="shared" si="449"/>
        <v>0</v>
      </c>
      <c r="BD1779" s="2">
        <f t="shared" si="450"/>
        <v>0</v>
      </c>
      <c r="BF1779" s="5"/>
    </row>
    <row r="1780" spans="7:58" x14ac:dyDescent="0.35">
      <c r="G1780" s="79" t="s">
        <v>3</v>
      </c>
      <c r="H1780" s="82" t="s">
        <v>112</v>
      </c>
      <c r="I1780" s="79" t="s">
        <v>8</v>
      </c>
      <c r="J1780" s="79" t="str">
        <f>IF('New GL Gauge'!$H$3&lt;2025,"Development and Physical Activity","Sport and Wellbeing")</f>
        <v>Sport and Wellbeing</v>
      </c>
      <c r="K1780" s="79" t="str">
        <f>IF('New GL Gauge'!$H$3&lt;2025,"Sport Development","Sport and Wellbeing Bank")</f>
        <v>Sport and Wellbeing Bank</v>
      </c>
      <c r="L1780" s="79" t="str">
        <f>IF('New GL Gauge'!$H$3&lt;2025,"Sport Development","Sport and Wellbeing Bank")</f>
        <v>Sport and Wellbeing Bank</v>
      </c>
      <c r="M1780" s="2" t="s">
        <v>3</v>
      </c>
      <c r="N1780" s="2">
        <v>9</v>
      </c>
      <c r="O1780" s="6"/>
      <c r="Y1780" s="5"/>
      <c r="Z1780" s="6"/>
      <c r="AJ1780" s="5"/>
      <c r="AV1780" s="6">
        <f t="shared" si="447"/>
        <v>1</v>
      </c>
      <c r="AW1780" s="2">
        <v>0</v>
      </c>
      <c r="AX1780" s="2">
        <v>1</v>
      </c>
      <c r="AY1780" s="2">
        <v>0</v>
      </c>
      <c r="AZ1780" s="2">
        <v>0</v>
      </c>
      <c r="BA1780" s="2">
        <v>0</v>
      </c>
      <c r="BB1780" s="2">
        <f t="shared" si="448"/>
        <v>1</v>
      </c>
      <c r="BC1780" s="2">
        <f t="shared" si="449"/>
        <v>0</v>
      </c>
      <c r="BD1780" s="2">
        <f t="shared" si="450"/>
        <v>0</v>
      </c>
      <c r="BF1780" s="5"/>
    </row>
    <row r="1781" spans="7:58" x14ac:dyDescent="0.35">
      <c r="G1781" s="79" t="s">
        <v>3</v>
      </c>
      <c r="H1781" s="82" t="s">
        <v>112</v>
      </c>
      <c r="I1781" s="79" t="s">
        <v>8</v>
      </c>
      <c r="J1781" s="79" t="str">
        <f>IF('New GL Gauge'!$H$3&lt;2025,"Development and Physical Activity","Sport and Wellbeing")</f>
        <v>Sport and Wellbeing</v>
      </c>
      <c r="K1781" s="79" t="str">
        <f>IF('New GL Gauge'!$H$3&lt;2025,"Sport Development","Sport and Wellbeing Bank")</f>
        <v>Sport and Wellbeing Bank</v>
      </c>
      <c r="L1781" s="79" t="str">
        <f>IF('New GL Gauge'!$H$3&lt;2025,"Sport Development","Sport and Wellbeing Bank")</f>
        <v>Sport and Wellbeing Bank</v>
      </c>
      <c r="M1781" s="2" t="s">
        <v>67</v>
      </c>
      <c r="N1781" s="2">
        <v>10</v>
      </c>
      <c r="O1781" s="6"/>
      <c r="Y1781" s="5"/>
      <c r="Z1781" s="6"/>
      <c r="AJ1781" s="5"/>
      <c r="AV1781" s="6">
        <f t="shared" si="447"/>
        <v>1</v>
      </c>
      <c r="AW1781" s="2">
        <v>1</v>
      </c>
      <c r="AX1781" s="2">
        <v>0</v>
      </c>
      <c r="AY1781" s="2">
        <v>0</v>
      </c>
      <c r="AZ1781" s="2">
        <v>0</v>
      </c>
      <c r="BA1781" s="2">
        <v>0</v>
      </c>
      <c r="BB1781" s="2">
        <f t="shared" si="448"/>
        <v>1</v>
      </c>
      <c r="BC1781" s="2">
        <f t="shared" si="449"/>
        <v>0</v>
      </c>
      <c r="BD1781" s="2">
        <f t="shared" si="450"/>
        <v>0</v>
      </c>
      <c r="BF1781" s="5"/>
    </row>
    <row r="1782" spans="7:58" x14ac:dyDescent="0.35">
      <c r="G1782" s="79" t="s">
        <v>3</v>
      </c>
      <c r="H1782" s="82" t="s">
        <v>112</v>
      </c>
      <c r="I1782" s="79" t="s">
        <v>8</v>
      </c>
      <c r="J1782" s="79" t="str">
        <f>IF('New GL Gauge'!$H$3&lt;2025,"Development and Physical Activity","Sport and Wellbeing")</f>
        <v>Sport and Wellbeing</v>
      </c>
      <c r="K1782" s="79" t="str">
        <f>IF('New GL Gauge'!$H$3&lt;2025,"Sport Development","Sport and Wellbeing Bank")</f>
        <v>Sport and Wellbeing Bank</v>
      </c>
      <c r="L1782" s="79" t="str">
        <f>IF('New GL Gauge'!$H$3&lt;2025,"Sport Development","Sport and Wellbeing Bank")</f>
        <v>Sport and Wellbeing Bank</v>
      </c>
      <c r="M1782" s="2" t="s">
        <v>67</v>
      </c>
      <c r="N1782" s="2">
        <v>11</v>
      </c>
      <c r="O1782" s="6"/>
      <c r="Y1782" s="5"/>
      <c r="Z1782" s="6"/>
      <c r="AJ1782" s="5"/>
      <c r="AV1782" s="6">
        <f t="shared" si="447"/>
        <v>1</v>
      </c>
      <c r="AW1782" s="2">
        <v>1</v>
      </c>
      <c r="AX1782" s="2">
        <v>0</v>
      </c>
      <c r="AY1782" s="2">
        <v>0</v>
      </c>
      <c r="AZ1782" s="2">
        <v>0</v>
      </c>
      <c r="BA1782" s="2">
        <v>0</v>
      </c>
      <c r="BB1782" s="2">
        <f t="shared" si="448"/>
        <v>1</v>
      </c>
      <c r="BC1782" s="2">
        <f t="shared" si="449"/>
        <v>0</v>
      </c>
      <c r="BD1782" s="2">
        <f t="shared" si="450"/>
        <v>0</v>
      </c>
      <c r="BF1782" s="5"/>
    </row>
    <row r="1783" spans="7:58" x14ac:dyDescent="0.35">
      <c r="G1783" s="79" t="s">
        <v>3</v>
      </c>
      <c r="H1783" s="82" t="s">
        <v>112</v>
      </c>
      <c r="I1783" s="79" t="s">
        <v>8</v>
      </c>
      <c r="J1783" s="79" t="str">
        <f>IF('New GL Gauge'!$H$3&lt;2025,"Development and Physical Activity","Sport and Wellbeing")</f>
        <v>Sport and Wellbeing</v>
      </c>
      <c r="K1783" s="79" t="str">
        <f>IF('New GL Gauge'!$H$3&lt;2025,"Sport Development","Sport and Wellbeing Bank")</f>
        <v>Sport and Wellbeing Bank</v>
      </c>
      <c r="L1783" s="79" t="str">
        <f>IF('New GL Gauge'!$H$3&lt;2025,"Sport Development","Sport and Wellbeing Bank")</f>
        <v>Sport and Wellbeing Bank</v>
      </c>
      <c r="M1783" s="2" t="s">
        <v>67</v>
      </c>
      <c r="N1783" s="2">
        <v>12</v>
      </c>
      <c r="O1783" s="6"/>
      <c r="Y1783" s="5"/>
      <c r="Z1783" s="6"/>
      <c r="AJ1783" s="5"/>
      <c r="AV1783" s="6">
        <f t="shared" si="447"/>
        <v>1</v>
      </c>
      <c r="AW1783" s="2">
        <v>1</v>
      </c>
      <c r="AX1783" s="2">
        <v>0</v>
      </c>
      <c r="AY1783" s="2">
        <v>0</v>
      </c>
      <c r="AZ1783" s="2">
        <v>0</v>
      </c>
      <c r="BA1783" s="2">
        <v>0</v>
      </c>
      <c r="BB1783" s="2">
        <f t="shared" si="448"/>
        <v>1</v>
      </c>
      <c r="BC1783" s="2">
        <f t="shared" si="449"/>
        <v>0</v>
      </c>
      <c r="BD1783" s="2">
        <f t="shared" si="450"/>
        <v>0</v>
      </c>
      <c r="BF1783" s="5"/>
    </row>
    <row r="1784" spans="7:58" x14ac:dyDescent="0.35">
      <c r="G1784" s="79" t="s">
        <v>3</v>
      </c>
      <c r="H1784" s="82" t="s">
        <v>112</v>
      </c>
      <c r="I1784" s="79" t="s">
        <v>8</v>
      </c>
      <c r="J1784" s="79" t="str">
        <f>IF('New GL Gauge'!$H$3&lt;2025,"Development and Physical Activity","Sport and Wellbeing")</f>
        <v>Sport and Wellbeing</v>
      </c>
      <c r="K1784" s="79" t="str">
        <f>IF('New GL Gauge'!$H$3&lt;2025,"Sport Development","Sport and Wellbeing Bank")</f>
        <v>Sport and Wellbeing Bank</v>
      </c>
      <c r="L1784" s="79" t="str">
        <f>IF('New GL Gauge'!$H$3&lt;2025,"Sport Development","Sport and Wellbeing Bank")</f>
        <v>Sport and Wellbeing Bank</v>
      </c>
      <c r="M1784" s="2" t="s">
        <v>67</v>
      </c>
      <c r="N1784" s="2">
        <v>13</v>
      </c>
      <c r="O1784" s="6"/>
      <c r="Y1784" s="5"/>
      <c r="Z1784" s="6"/>
      <c r="AJ1784" s="5"/>
      <c r="AV1784" s="6">
        <f t="shared" si="447"/>
        <v>1</v>
      </c>
      <c r="AW1784" s="2">
        <v>1</v>
      </c>
      <c r="AX1784" s="2">
        <v>0</v>
      </c>
      <c r="AY1784" s="2">
        <v>0</v>
      </c>
      <c r="AZ1784" s="2">
        <v>0</v>
      </c>
      <c r="BA1784" s="2">
        <v>0</v>
      </c>
      <c r="BB1784" s="2">
        <f t="shared" si="448"/>
        <v>1</v>
      </c>
      <c r="BC1784" s="2">
        <f t="shared" si="449"/>
        <v>0</v>
      </c>
      <c r="BD1784" s="2">
        <f t="shared" si="450"/>
        <v>0</v>
      </c>
      <c r="BF1784" s="5"/>
    </row>
    <row r="1785" spans="7:58" x14ac:dyDescent="0.35">
      <c r="G1785" s="79" t="s">
        <v>3</v>
      </c>
      <c r="H1785" s="82" t="s">
        <v>112</v>
      </c>
      <c r="I1785" s="79" t="s">
        <v>8</v>
      </c>
      <c r="J1785" s="79" t="str">
        <f>IF('New GL Gauge'!$H$3&lt;2025,"Development and Physical Activity","Sport and Wellbeing")</f>
        <v>Sport and Wellbeing</v>
      </c>
      <c r="K1785" s="79" t="str">
        <f>IF('New GL Gauge'!$H$3&lt;2025,"Sport Development","Sport and Wellbeing Bank")</f>
        <v>Sport and Wellbeing Bank</v>
      </c>
      <c r="L1785" s="79" t="str">
        <f>IF('New GL Gauge'!$H$3&lt;2025,"Sport Development","Sport and Wellbeing Bank")</f>
        <v>Sport and Wellbeing Bank</v>
      </c>
      <c r="M1785" s="2" t="s">
        <v>67</v>
      </c>
      <c r="N1785" s="2">
        <v>14</v>
      </c>
      <c r="O1785" s="6"/>
      <c r="Y1785" s="5"/>
      <c r="Z1785" s="6"/>
      <c r="AJ1785" s="5"/>
      <c r="AV1785" s="6">
        <f t="shared" si="447"/>
        <v>1</v>
      </c>
      <c r="AW1785" s="2">
        <v>1</v>
      </c>
      <c r="AX1785" s="2">
        <v>0</v>
      </c>
      <c r="AY1785" s="2">
        <v>0</v>
      </c>
      <c r="AZ1785" s="2">
        <v>0</v>
      </c>
      <c r="BA1785" s="2">
        <v>0</v>
      </c>
      <c r="BB1785" s="2">
        <f t="shared" si="448"/>
        <v>1</v>
      </c>
      <c r="BC1785" s="2">
        <f t="shared" si="449"/>
        <v>0</v>
      </c>
      <c r="BD1785" s="2">
        <f t="shared" si="450"/>
        <v>0</v>
      </c>
      <c r="BF1785" s="5"/>
    </row>
    <row r="1786" spans="7:58" x14ac:dyDescent="0.35">
      <c r="G1786" s="79" t="s">
        <v>3</v>
      </c>
      <c r="H1786" s="82" t="s">
        <v>112</v>
      </c>
      <c r="I1786" s="79" t="s">
        <v>8</v>
      </c>
      <c r="J1786" s="79" t="str">
        <f>IF('New GL Gauge'!$H$3&lt;2025,"Development and Physical Activity","Sport and Wellbeing")</f>
        <v>Sport and Wellbeing</v>
      </c>
      <c r="K1786" s="79" t="str">
        <f>IF('New GL Gauge'!$H$3&lt;2025,"Sport Development","Sport and Wellbeing Bank")</f>
        <v>Sport and Wellbeing Bank</v>
      </c>
      <c r="L1786" s="79" t="str">
        <f>IF('New GL Gauge'!$H$3&lt;2025,"Sport Development","Sport and Wellbeing Bank")</f>
        <v>Sport and Wellbeing Bank</v>
      </c>
      <c r="M1786" s="2" t="s">
        <v>67</v>
      </c>
      <c r="N1786" s="2">
        <v>15</v>
      </c>
      <c r="O1786" s="6"/>
      <c r="Y1786" s="5"/>
      <c r="Z1786" s="6"/>
      <c r="AJ1786" s="5"/>
      <c r="AV1786" s="6">
        <f t="shared" si="447"/>
        <v>1</v>
      </c>
      <c r="AW1786" s="2">
        <v>1</v>
      </c>
      <c r="AX1786" s="2">
        <v>0</v>
      </c>
      <c r="AY1786" s="2">
        <v>0</v>
      </c>
      <c r="AZ1786" s="2">
        <v>0</v>
      </c>
      <c r="BA1786" s="2">
        <v>0</v>
      </c>
      <c r="BB1786" s="2">
        <f t="shared" si="448"/>
        <v>1</v>
      </c>
      <c r="BC1786" s="2">
        <f t="shared" si="449"/>
        <v>0</v>
      </c>
      <c r="BD1786" s="2">
        <f t="shared" si="450"/>
        <v>0</v>
      </c>
      <c r="BF1786" s="5"/>
    </row>
    <row r="1787" spans="7:58" x14ac:dyDescent="0.35">
      <c r="G1787" s="79" t="s">
        <v>3</v>
      </c>
      <c r="H1787" s="82" t="s">
        <v>112</v>
      </c>
      <c r="I1787" s="79" t="s">
        <v>8</v>
      </c>
      <c r="J1787" s="79" t="str">
        <f>IF('New GL Gauge'!$H$3&lt;2025,"Development and Physical Activity","Sport and Wellbeing")</f>
        <v>Sport and Wellbeing</v>
      </c>
      <c r="K1787" s="79" t="str">
        <f>IF('New GL Gauge'!$H$3&lt;2025,"Sport Development","Sport and Wellbeing Bank")</f>
        <v>Sport and Wellbeing Bank</v>
      </c>
      <c r="L1787" s="79" t="str">
        <f>IF('New GL Gauge'!$H$3&lt;2025,"Sport Development","Sport and Wellbeing Bank")</f>
        <v>Sport and Wellbeing Bank</v>
      </c>
      <c r="M1787" s="2" t="s">
        <v>67</v>
      </c>
      <c r="N1787" s="2">
        <v>16</v>
      </c>
      <c r="O1787" s="6"/>
      <c r="Y1787" s="5"/>
      <c r="Z1787" s="6"/>
      <c r="AJ1787" s="5"/>
      <c r="AV1787" s="6">
        <f t="shared" si="447"/>
        <v>1</v>
      </c>
      <c r="AW1787" s="2">
        <v>1</v>
      </c>
      <c r="AX1787" s="2">
        <v>0</v>
      </c>
      <c r="AY1787" s="2">
        <v>0</v>
      </c>
      <c r="AZ1787" s="2">
        <v>0</v>
      </c>
      <c r="BA1787" s="2">
        <v>0</v>
      </c>
      <c r="BB1787" s="2">
        <f t="shared" si="448"/>
        <v>1</v>
      </c>
      <c r="BC1787" s="2">
        <f t="shared" si="449"/>
        <v>0</v>
      </c>
      <c r="BD1787" s="2">
        <f t="shared" si="450"/>
        <v>0</v>
      </c>
      <c r="BF1787" s="5"/>
    </row>
    <row r="1788" spans="7:58" x14ac:dyDescent="0.35">
      <c r="G1788" s="79" t="s">
        <v>3</v>
      </c>
      <c r="H1788" s="82" t="s">
        <v>112</v>
      </c>
      <c r="I1788" s="79" t="s">
        <v>8</v>
      </c>
      <c r="J1788" s="79" t="str">
        <f>IF('New GL Gauge'!$H$3&lt;2025,"Development and Physical Activity","Sport and Wellbeing")</f>
        <v>Sport and Wellbeing</v>
      </c>
      <c r="K1788" s="79" t="str">
        <f>IF('New GL Gauge'!$H$3&lt;2025,"Sport Development","Sport and Wellbeing Bank")</f>
        <v>Sport and Wellbeing Bank</v>
      </c>
      <c r="L1788" s="79" t="str">
        <f>IF('New GL Gauge'!$H$3&lt;2025,"Sport Development","Sport and Wellbeing Bank")</f>
        <v>Sport and Wellbeing Bank</v>
      </c>
      <c r="M1788" s="2" t="s">
        <v>67</v>
      </c>
      <c r="N1788" s="2">
        <v>17</v>
      </c>
      <c r="O1788" s="6"/>
      <c r="Y1788" s="5"/>
      <c r="Z1788" s="6"/>
      <c r="AJ1788" s="5"/>
      <c r="AV1788" s="6">
        <f t="shared" si="447"/>
        <v>1</v>
      </c>
      <c r="AW1788" s="2">
        <v>1</v>
      </c>
      <c r="AX1788" s="2">
        <v>0</v>
      </c>
      <c r="AY1788" s="2">
        <v>0</v>
      </c>
      <c r="AZ1788" s="2">
        <v>0</v>
      </c>
      <c r="BA1788" s="2">
        <v>0</v>
      </c>
      <c r="BB1788" s="2">
        <f t="shared" si="448"/>
        <v>1</v>
      </c>
      <c r="BC1788" s="2">
        <f t="shared" si="449"/>
        <v>0</v>
      </c>
      <c r="BD1788" s="2">
        <f t="shared" si="450"/>
        <v>0</v>
      </c>
      <c r="BF1788" s="5"/>
    </row>
    <row r="1789" spans="7:58" x14ac:dyDescent="0.35">
      <c r="G1789" s="79" t="s">
        <v>3</v>
      </c>
      <c r="H1789" s="82" t="s">
        <v>112</v>
      </c>
      <c r="I1789" s="79" t="s">
        <v>8</v>
      </c>
      <c r="J1789" s="79" t="str">
        <f>IF('New GL Gauge'!$H$3&lt;2025,"Development and Physical Activity","Sport and Wellbeing")</f>
        <v>Sport and Wellbeing</v>
      </c>
      <c r="K1789" s="79" t="str">
        <f>IF('New GL Gauge'!$H$3&lt;2025,"Sport Development","Sport and Wellbeing Bank")</f>
        <v>Sport and Wellbeing Bank</v>
      </c>
      <c r="L1789" s="79" t="str">
        <f>IF('New GL Gauge'!$H$3&lt;2025,"Sport Development","Sport and Wellbeing Bank")</f>
        <v>Sport and Wellbeing Bank</v>
      </c>
      <c r="M1789" s="2" t="s">
        <v>67</v>
      </c>
      <c r="N1789" s="2">
        <v>18</v>
      </c>
      <c r="O1789" s="6"/>
      <c r="Y1789" s="5"/>
      <c r="Z1789" s="6"/>
      <c r="AJ1789" s="5"/>
      <c r="AV1789" s="6">
        <f t="shared" si="447"/>
        <v>1</v>
      </c>
      <c r="AW1789" s="2">
        <v>1</v>
      </c>
      <c r="AX1789" s="2">
        <v>0</v>
      </c>
      <c r="AY1789" s="2">
        <v>0</v>
      </c>
      <c r="AZ1789" s="2">
        <v>0</v>
      </c>
      <c r="BA1789" s="2">
        <v>0</v>
      </c>
      <c r="BB1789" s="2">
        <f t="shared" si="448"/>
        <v>1</v>
      </c>
      <c r="BC1789" s="2">
        <f t="shared" si="449"/>
        <v>0</v>
      </c>
      <c r="BD1789" s="2">
        <f t="shared" si="450"/>
        <v>0</v>
      </c>
      <c r="BF1789" s="5"/>
    </row>
    <row r="1790" spans="7:58" x14ac:dyDescent="0.35">
      <c r="G1790" s="79" t="s">
        <v>3</v>
      </c>
      <c r="H1790" s="82" t="s">
        <v>112</v>
      </c>
      <c r="I1790" s="79" t="s">
        <v>8</v>
      </c>
      <c r="J1790" s="79" t="str">
        <f>IF('New GL Gauge'!$H$3&lt;2025,"Development and Physical Activity","Sport and Wellbeing")</f>
        <v>Sport and Wellbeing</v>
      </c>
      <c r="K1790" s="79" t="str">
        <f>IF('New GL Gauge'!$H$3&lt;2025,"Sport Development","Sport and Wellbeing Bank")</f>
        <v>Sport and Wellbeing Bank</v>
      </c>
      <c r="L1790" s="79" t="str">
        <f>IF('New GL Gauge'!$H$3&lt;2025,"Sport Development","Sport and Wellbeing Bank")</f>
        <v>Sport and Wellbeing Bank</v>
      </c>
      <c r="M1790" s="2" t="s">
        <v>76</v>
      </c>
      <c r="N1790" s="2">
        <v>19</v>
      </c>
      <c r="O1790" s="6"/>
      <c r="Y1790" s="5"/>
      <c r="Z1790" s="6"/>
      <c r="AJ1790" s="5"/>
      <c r="AV1790" s="6">
        <f t="shared" si="447"/>
        <v>1</v>
      </c>
      <c r="AW1790" s="2">
        <v>0</v>
      </c>
      <c r="AX1790" s="2">
        <v>1</v>
      </c>
      <c r="AY1790" s="2">
        <v>0</v>
      </c>
      <c r="AZ1790" s="2">
        <v>0</v>
      </c>
      <c r="BA1790" s="2">
        <v>0</v>
      </c>
      <c r="BB1790" s="2">
        <f t="shared" si="448"/>
        <v>1</v>
      </c>
      <c r="BC1790" s="2">
        <f t="shared" si="449"/>
        <v>0</v>
      </c>
      <c r="BD1790" s="2">
        <f t="shared" si="450"/>
        <v>0</v>
      </c>
      <c r="BF1790" s="5"/>
    </row>
    <row r="1791" spans="7:58" x14ac:dyDescent="0.35">
      <c r="G1791" s="79" t="s">
        <v>3</v>
      </c>
      <c r="H1791" s="82" t="s">
        <v>112</v>
      </c>
      <c r="I1791" s="79" t="s">
        <v>8</v>
      </c>
      <c r="J1791" s="79" t="str">
        <f>IF('New GL Gauge'!$H$3&lt;2025,"Development and Physical Activity","Sport and Wellbeing")</f>
        <v>Sport and Wellbeing</v>
      </c>
      <c r="K1791" s="79" t="str">
        <f>IF('New GL Gauge'!$H$3&lt;2025,"Sport Development","Sport and Wellbeing Bank")</f>
        <v>Sport and Wellbeing Bank</v>
      </c>
      <c r="L1791" s="79" t="str">
        <f>IF('New GL Gauge'!$H$3&lt;2025,"Sport Development","Sport and Wellbeing Bank")</f>
        <v>Sport and Wellbeing Bank</v>
      </c>
      <c r="M1791" s="2" t="s">
        <v>76</v>
      </c>
      <c r="N1791" s="2">
        <v>20</v>
      </c>
      <c r="O1791" s="6"/>
      <c r="Y1791" s="5"/>
      <c r="Z1791" s="6"/>
      <c r="AJ1791" s="5"/>
      <c r="AV1791" s="6">
        <f t="shared" si="447"/>
        <v>1</v>
      </c>
      <c r="AW1791" s="2">
        <v>0</v>
      </c>
      <c r="AX1791" s="2">
        <v>1</v>
      </c>
      <c r="AY1791" s="2">
        <v>0</v>
      </c>
      <c r="AZ1791" s="2">
        <v>0</v>
      </c>
      <c r="BA1791" s="2">
        <v>0</v>
      </c>
      <c r="BB1791" s="2">
        <f t="shared" si="448"/>
        <v>1</v>
      </c>
      <c r="BC1791" s="2">
        <f t="shared" si="449"/>
        <v>0</v>
      </c>
      <c r="BD1791" s="2">
        <f t="shared" si="450"/>
        <v>0</v>
      </c>
      <c r="BF1791" s="5"/>
    </row>
    <row r="1792" spans="7:58" x14ac:dyDescent="0.35">
      <c r="G1792" s="79" t="s">
        <v>3</v>
      </c>
      <c r="H1792" s="82" t="s">
        <v>112</v>
      </c>
      <c r="I1792" s="79" t="s">
        <v>8</v>
      </c>
      <c r="J1792" s="79" t="str">
        <f>IF('New GL Gauge'!$H$3&lt;2025,"Development and Physical Activity","Sport and Wellbeing")</f>
        <v>Sport and Wellbeing</v>
      </c>
      <c r="K1792" s="79" t="str">
        <f>IF('New GL Gauge'!$H$3&lt;2025,"Sport Development","Sport and Wellbeing Bank")</f>
        <v>Sport and Wellbeing Bank</v>
      </c>
      <c r="L1792" s="79" t="str">
        <f>IF('New GL Gauge'!$H$3&lt;2025,"Sport Development","Sport and Wellbeing Bank")</f>
        <v>Sport and Wellbeing Bank</v>
      </c>
      <c r="M1792" s="2" t="s">
        <v>76</v>
      </c>
      <c r="N1792" s="2">
        <v>21</v>
      </c>
      <c r="O1792" s="6"/>
      <c r="Y1792" s="5"/>
      <c r="Z1792" s="6"/>
      <c r="AJ1792" s="5"/>
      <c r="AV1792" s="6">
        <f t="shared" si="447"/>
        <v>1</v>
      </c>
      <c r="AW1792" s="2">
        <v>0</v>
      </c>
      <c r="AX1792" s="2">
        <v>1</v>
      </c>
      <c r="AY1792" s="2">
        <v>0</v>
      </c>
      <c r="AZ1792" s="2">
        <v>0</v>
      </c>
      <c r="BA1792" s="2">
        <v>0</v>
      </c>
      <c r="BB1792" s="2">
        <f t="shared" si="448"/>
        <v>1</v>
      </c>
      <c r="BC1792" s="2">
        <f t="shared" si="449"/>
        <v>0</v>
      </c>
      <c r="BD1792" s="2">
        <f t="shared" si="450"/>
        <v>0</v>
      </c>
      <c r="BF1792" s="5"/>
    </row>
    <row r="1793" spans="7:58" x14ac:dyDescent="0.35">
      <c r="G1793" s="79" t="s">
        <v>3</v>
      </c>
      <c r="H1793" s="82" t="s">
        <v>112</v>
      </c>
      <c r="I1793" s="79" t="s">
        <v>8</v>
      </c>
      <c r="J1793" s="79" t="str">
        <f>IF('New GL Gauge'!$H$3&lt;2025,"Development and Physical Activity","Sport and Wellbeing")</f>
        <v>Sport and Wellbeing</v>
      </c>
      <c r="K1793" s="79" t="str">
        <f>IF('New GL Gauge'!$H$3&lt;2025,"Sport Development","Sport and Wellbeing Bank")</f>
        <v>Sport and Wellbeing Bank</v>
      </c>
      <c r="L1793" s="79" t="str">
        <f>IF('New GL Gauge'!$H$3&lt;2025,"Sport Development","Sport and Wellbeing Bank")</f>
        <v>Sport and Wellbeing Bank</v>
      </c>
      <c r="M1793" s="2" t="s">
        <v>76</v>
      </c>
      <c r="N1793" s="2">
        <v>22</v>
      </c>
      <c r="O1793" s="6"/>
      <c r="Y1793" s="5"/>
      <c r="Z1793" s="6"/>
      <c r="AJ1793" s="5"/>
      <c r="AV1793" s="6">
        <f t="shared" si="447"/>
        <v>1</v>
      </c>
      <c r="AW1793" s="2">
        <v>1</v>
      </c>
      <c r="AX1793" s="2">
        <v>0</v>
      </c>
      <c r="AY1793" s="2">
        <v>0</v>
      </c>
      <c r="AZ1793" s="2">
        <v>0</v>
      </c>
      <c r="BA1793" s="2">
        <v>0</v>
      </c>
      <c r="BB1793" s="2">
        <f t="shared" si="448"/>
        <v>1</v>
      </c>
      <c r="BC1793" s="2">
        <f t="shared" si="449"/>
        <v>0</v>
      </c>
      <c r="BD1793" s="2">
        <f t="shared" si="450"/>
        <v>0</v>
      </c>
      <c r="BF1793" s="5"/>
    </row>
    <row r="1794" spans="7:58" x14ac:dyDescent="0.35">
      <c r="G1794" s="79" t="s">
        <v>3</v>
      </c>
      <c r="H1794" s="82" t="s">
        <v>112</v>
      </c>
      <c r="I1794" s="79" t="s">
        <v>8</v>
      </c>
      <c r="J1794" s="79" t="str">
        <f>IF('New GL Gauge'!$H$3&lt;2025,"Development and Physical Activity","Sport and Wellbeing")</f>
        <v>Sport and Wellbeing</v>
      </c>
      <c r="K1794" s="79" t="str">
        <f>IF('New GL Gauge'!$H$3&lt;2025,"Sport Development","Sport and Wellbeing Bank")</f>
        <v>Sport and Wellbeing Bank</v>
      </c>
      <c r="L1794" s="79" t="str">
        <f>IF('New GL Gauge'!$H$3&lt;2025,"Sport Development","Sport and Wellbeing Bank")</f>
        <v>Sport and Wellbeing Bank</v>
      </c>
      <c r="M1794" s="2" t="s">
        <v>76</v>
      </c>
      <c r="N1794" s="2">
        <v>23</v>
      </c>
      <c r="O1794" s="6"/>
      <c r="Y1794" s="5"/>
      <c r="Z1794" s="6"/>
      <c r="AJ1794" s="5"/>
      <c r="AV1794" s="6">
        <f t="shared" si="447"/>
        <v>1</v>
      </c>
      <c r="AW1794" s="2">
        <v>0</v>
      </c>
      <c r="AX1794" s="2">
        <v>1</v>
      </c>
      <c r="AY1794" s="2">
        <v>0</v>
      </c>
      <c r="AZ1794" s="2">
        <v>0</v>
      </c>
      <c r="BA1794" s="2">
        <v>0</v>
      </c>
      <c r="BB1794" s="2">
        <f t="shared" si="448"/>
        <v>1</v>
      </c>
      <c r="BC1794" s="2">
        <f t="shared" si="449"/>
        <v>0</v>
      </c>
      <c r="BD1794" s="2">
        <f t="shared" si="450"/>
        <v>0</v>
      </c>
      <c r="BF1794" s="5"/>
    </row>
    <row r="1795" spans="7:58" x14ac:dyDescent="0.35">
      <c r="G1795" s="79" t="s">
        <v>3</v>
      </c>
      <c r="H1795" s="82" t="s">
        <v>112</v>
      </c>
      <c r="I1795" s="79" t="s">
        <v>8</v>
      </c>
      <c r="J1795" s="79" t="str">
        <f>IF('New GL Gauge'!$H$3&lt;2025,"Development and Physical Activity","Sport and Wellbeing")</f>
        <v>Sport and Wellbeing</v>
      </c>
      <c r="K1795" s="79" t="str">
        <f>IF('New GL Gauge'!$H$3&lt;2025,"Sport Development","Sport and Wellbeing Bank")</f>
        <v>Sport and Wellbeing Bank</v>
      </c>
      <c r="L1795" s="79" t="str">
        <f>IF('New GL Gauge'!$H$3&lt;2025,"Sport Development","Sport and Wellbeing Bank")</f>
        <v>Sport and Wellbeing Bank</v>
      </c>
      <c r="M1795" s="2" t="s">
        <v>76</v>
      </c>
      <c r="N1795" s="2">
        <v>24</v>
      </c>
      <c r="O1795" s="6"/>
      <c r="Y1795" s="5"/>
      <c r="Z1795" s="6"/>
      <c r="AJ1795" s="5"/>
      <c r="AV1795" s="6">
        <f t="shared" si="447"/>
        <v>1</v>
      </c>
      <c r="AW1795" s="2">
        <v>0</v>
      </c>
      <c r="AX1795" s="2">
        <v>1</v>
      </c>
      <c r="AY1795" s="2">
        <v>0</v>
      </c>
      <c r="AZ1795" s="2">
        <v>0</v>
      </c>
      <c r="BA1795" s="2">
        <v>0</v>
      </c>
      <c r="BB1795" s="2">
        <f t="shared" si="448"/>
        <v>1</v>
      </c>
      <c r="BC1795" s="2">
        <f t="shared" si="449"/>
        <v>0</v>
      </c>
      <c r="BD1795" s="2">
        <f t="shared" si="450"/>
        <v>0</v>
      </c>
      <c r="BF1795" s="5"/>
    </row>
    <row r="1796" spans="7:58" x14ac:dyDescent="0.35">
      <c r="G1796" s="79" t="s">
        <v>3</v>
      </c>
      <c r="H1796" s="82" t="s">
        <v>112</v>
      </c>
      <c r="I1796" s="79" t="s">
        <v>8</v>
      </c>
      <c r="J1796" s="79" t="str">
        <f>IF('New GL Gauge'!$H$3&lt;2025,"Development and Physical Activity","Sport and Wellbeing")</f>
        <v>Sport and Wellbeing</v>
      </c>
      <c r="K1796" s="79" t="str">
        <f>IF('New GL Gauge'!$H$3&lt;2025,"Sport Development","Sport and Wellbeing Bank")</f>
        <v>Sport and Wellbeing Bank</v>
      </c>
      <c r="L1796" s="79" t="str">
        <f>IF('New GL Gauge'!$H$3&lt;2025,"Sport Development","Sport and Wellbeing Bank")</f>
        <v>Sport and Wellbeing Bank</v>
      </c>
      <c r="M1796" s="2" t="s">
        <v>76</v>
      </c>
      <c r="N1796" s="2">
        <v>25</v>
      </c>
      <c r="O1796" s="6"/>
      <c r="Y1796" s="5"/>
      <c r="Z1796" s="6"/>
      <c r="AJ1796" s="5"/>
      <c r="AV1796" s="6">
        <f t="shared" si="447"/>
        <v>1</v>
      </c>
      <c r="AW1796" s="2">
        <v>0</v>
      </c>
      <c r="AX1796" s="2">
        <v>1</v>
      </c>
      <c r="AY1796" s="2">
        <v>0</v>
      </c>
      <c r="AZ1796" s="2">
        <v>0</v>
      </c>
      <c r="BA1796" s="2">
        <v>0</v>
      </c>
      <c r="BB1796" s="2">
        <f t="shared" si="448"/>
        <v>1</v>
      </c>
      <c r="BC1796" s="2">
        <f t="shared" si="449"/>
        <v>0</v>
      </c>
      <c r="BD1796" s="2">
        <f t="shared" si="450"/>
        <v>0</v>
      </c>
      <c r="BF1796" s="5"/>
    </row>
    <row r="1797" spans="7:58" x14ac:dyDescent="0.35">
      <c r="G1797" s="79" t="s">
        <v>3</v>
      </c>
      <c r="H1797" s="82" t="s">
        <v>112</v>
      </c>
      <c r="I1797" s="79" t="s">
        <v>8</v>
      </c>
      <c r="J1797" s="79" t="str">
        <f>IF('New GL Gauge'!$H$3&lt;2025,"Development and Physical Activity","Sport and Wellbeing")</f>
        <v>Sport and Wellbeing</v>
      </c>
      <c r="K1797" s="79" t="str">
        <f>IF('New GL Gauge'!$H$3&lt;2025,"Sport Development","Sport and Wellbeing Bank")</f>
        <v>Sport and Wellbeing Bank</v>
      </c>
      <c r="L1797" s="79" t="str">
        <f>IF('New GL Gauge'!$H$3&lt;2025,"Sport Development","Sport and Wellbeing Bank")</f>
        <v>Sport and Wellbeing Bank</v>
      </c>
      <c r="M1797" s="2" t="s">
        <v>76</v>
      </c>
      <c r="N1797" s="2">
        <v>26</v>
      </c>
      <c r="O1797" s="6"/>
      <c r="Y1797" s="5"/>
      <c r="Z1797" s="6"/>
      <c r="AJ1797" s="5"/>
      <c r="AV1797" s="6">
        <f t="shared" si="447"/>
        <v>1</v>
      </c>
      <c r="AW1797" s="2">
        <v>0</v>
      </c>
      <c r="AX1797" s="2">
        <v>1</v>
      </c>
      <c r="AY1797" s="2">
        <v>0</v>
      </c>
      <c r="AZ1797" s="2">
        <v>0</v>
      </c>
      <c r="BA1797" s="2">
        <v>0</v>
      </c>
      <c r="BB1797" s="2">
        <f t="shared" si="448"/>
        <v>1</v>
      </c>
      <c r="BC1797" s="2">
        <f t="shared" si="449"/>
        <v>0</v>
      </c>
      <c r="BD1797" s="2">
        <f t="shared" si="450"/>
        <v>0</v>
      </c>
      <c r="BF1797" s="5"/>
    </row>
    <row r="1798" spans="7:58" x14ac:dyDescent="0.35">
      <c r="G1798" s="79" t="s">
        <v>3</v>
      </c>
      <c r="H1798" s="82" t="s">
        <v>112</v>
      </c>
      <c r="I1798" s="79" t="s">
        <v>8</v>
      </c>
      <c r="J1798" s="79" t="str">
        <f>IF('New GL Gauge'!$H$3&lt;2025,"Development and Physical Activity","Sport and Wellbeing")</f>
        <v>Sport and Wellbeing</v>
      </c>
      <c r="K1798" s="79" t="str">
        <f>IF('New GL Gauge'!$H$3&lt;2025,"Sport Development","Sport and Wellbeing Bank")</f>
        <v>Sport and Wellbeing Bank</v>
      </c>
      <c r="L1798" s="79" t="str">
        <f>IF('New GL Gauge'!$H$3&lt;2025,"Sport Development","Sport and Wellbeing Bank")</f>
        <v>Sport and Wellbeing Bank</v>
      </c>
      <c r="M1798" s="2" t="s">
        <v>76</v>
      </c>
      <c r="N1798" s="2">
        <v>27</v>
      </c>
      <c r="O1798" s="6"/>
      <c r="Y1798" s="5"/>
      <c r="Z1798" s="6"/>
      <c r="AJ1798" s="5"/>
      <c r="AV1798" s="6">
        <f t="shared" si="447"/>
        <v>1</v>
      </c>
      <c r="AW1798" s="2">
        <v>0</v>
      </c>
      <c r="AX1798" s="2">
        <v>1</v>
      </c>
      <c r="AY1798" s="2">
        <v>0</v>
      </c>
      <c r="AZ1798" s="2">
        <v>0</v>
      </c>
      <c r="BA1798" s="2">
        <v>0</v>
      </c>
      <c r="BB1798" s="2">
        <f t="shared" si="448"/>
        <v>1</v>
      </c>
      <c r="BC1798" s="2">
        <f t="shared" si="449"/>
        <v>0</v>
      </c>
      <c r="BD1798" s="2">
        <f t="shared" si="450"/>
        <v>0</v>
      </c>
      <c r="BF1798" s="5"/>
    </row>
    <row r="1799" spans="7:58" x14ac:dyDescent="0.35">
      <c r="G1799" s="79" t="s">
        <v>3</v>
      </c>
      <c r="H1799" s="82" t="s">
        <v>112</v>
      </c>
      <c r="I1799" s="79" t="s">
        <v>8</v>
      </c>
      <c r="J1799" s="79" t="str">
        <f>IF('New GL Gauge'!$H$3&lt;2025,"Development and Physical Activity","Sport and Wellbeing")</f>
        <v>Sport and Wellbeing</v>
      </c>
      <c r="K1799" s="79" t="str">
        <f>IF('New GL Gauge'!$H$3&lt;2025,"Sport Development","Sport and Wellbeing Bank")</f>
        <v>Sport and Wellbeing Bank</v>
      </c>
      <c r="L1799" s="79" t="str">
        <f>IF('New GL Gauge'!$H$3&lt;2025,"Sport Development","Sport and Wellbeing Bank")</f>
        <v>Sport and Wellbeing Bank</v>
      </c>
      <c r="M1799" s="2" t="s">
        <v>76</v>
      </c>
      <c r="N1799" s="2">
        <v>28</v>
      </c>
      <c r="O1799" s="6"/>
      <c r="Y1799" s="5"/>
      <c r="Z1799" s="6"/>
      <c r="AJ1799" s="5"/>
      <c r="AV1799" s="6">
        <f t="shared" si="447"/>
        <v>1</v>
      </c>
      <c r="AW1799" s="2">
        <v>0</v>
      </c>
      <c r="AX1799" s="2">
        <v>1</v>
      </c>
      <c r="AY1799" s="2">
        <v>0</v>
      </c>
      <c r="AZ1799" s="2">
        <v>0</v>
      </c>
      <c r="BA1799" s="2">
        <v>0</v>
      </c>
      <c r="BB1799" s="2">
        <f t="shared" si="448"/>
        <v>1</v>
      </c>
      <c r="BC1799" s="2">
        <f t="shared" si="449"/>
        <v>0</v>
      </c>
      <c r="BD1799" s="2">
        <f t="shared" si="450"/>
        <v>0</v>
      </c>
      <c r="BF1799" s="5"/>
    </row>
    <row r="1800" spans="7:58" x14ac:dyDescent="0.35">
      <c r="G1800" s="79" t="s">
        <v>3</v>
      </c>
      <c r="H1800" s="82" t="s">
        <v>112</v>
      </c>
      <c r="I1800" s="79" t="s">
        <v>8</v>
      </c>
      <c r="J1800" s="79" t="str">
        <f>IF('New GL Gauge'!$H$3&lt;2025,"Development and Physical Activity","Sport and Wellbeing")</f>
        <v>Sport and Wellbeing</v>
      </c>
      <c r="K1800" s="79" t="str">
        <f>IF('New GL Gauge'!$H$3&lt;2025,"Sport Development","Sport and Wellbeing Bank")</f>
        <v>Sport and Wellbeing Bank</v>
      </c>
      <c r="L1800" s="79" t="str">
        <f>IF('New GL Gauge'!$H$3&lt;2025,"Sport Development","Sport and Wellbeing Bank")</f>
        <v>Sport and Wellbeing Bank</v>
      </c>
      <c r="M1800" s="2" t="s">
        <v>76</v>
      </c>
      <c r="N1800" s="2">
        <v>29</v>
      </c>
      <c r="O1800" s="6"/>
      <c r="Y1800" s="5"/>
      <c r="Z1800" s="6"/>
      <c r="AJ1800" s="5"/>
      <c r="AV1800" s="6">
        <f t="shared" si="447"/>
        <v>1</v>
      </c>
      <c r="AW1800" s="2">
        <v>0</v>
      </c>
      <c r="AX1800" s="2">
        <v>0</v>
      </c>
      <c r="AY1800" s="2">
        <v>1</v>
      </c>
      <c r="AZ1800" s="2">
        <v>0</v>
      </c>
      <c r="BA1800" s="2">
        <v>0</v>
      </c>
      <c r="BB1800" s="2">
        <f t="shared" si="448"/>
        <v>0</v>
      </c>
      <c r="BC1800" s="2">
        <f t="shared" si="449"/>
        <v>1</v>
      </c>
      <c r="BD1800" s="2">
        <f t="shared" si="450"/>
        <v>0</v>
      </c>
      <c r="BF1800" s="5"/>
    </row>
    <row r="1801" spans="7:58" x14ac:dyDescent="0.35">
      <c r="G1801" s="79" t="s">
        <v>3</v>
      </c>
      <c r="H1801" s="82" t="s">
        <v>112</v>
      </c>
      <c r="I1801" s="79" t="s">
        <v>8</v>
      </c>
      <c r="J1801" s="79" t="str">
        <f>IF('New GL Gauge'!$H$3&lt;2025,"Development and Physical Activity","Sport and Wellbeing")</f>
        <v>Sport and Wellbeing</v>
      </c>
      <c r="K1801" s="79" t="str">
        <f>IF('New GL Gauge'!$H$3&lt;2025,"Sport Development","Sport and Wellbeing Bank")</f>
        <v>Sport and Wellbeing Bank</v>
      </c>
      <c r="L1801" s="79" t="str">
        <f>IF('New GL Gauge'!$H$3&lt;2025,"Sport Development","Sport and Wellbeing Bank")</f>
        <v>Sport and Wellbeing Bank</v>
      </c>
      <c r="M1801" s="2" t="s">
        <v>76</v>
      </c>
      <c r="N1801" s="2">
        <v>30</v>
      </c>
      <c r="O1801" s="6"/>
      <c r="Y1801" s="5"/>
      <c r="Z1801" s="6"/>
      <c r="AJ1801" s="5"/>
      <c r="AV1801" s="6">
        <f t="shared" si="447"/>
        <v>1</v>
      </c>
      <c r="AW1801" s="2">
        <v>1</v>
      </c>
      <c r="AX1801" s="2">
        <v>0</v>
      </c>
      <c r="AY1801" s="2">
        <v>0</v>
      </c>
      <c r="AZ1801" s="2">
        <v>0</v>
      </c>
      <c r="BA1801" s="2">
        <v>0</v>
      </c>
      <c r="BB1801" s="2">
        <f t="shared" si="448"/>
        <v>1</v>
      </c>
      <c r="BC1801" s="2">
        <f t="shared" si="449"/>
        <v>0</v>
      </c>
      <c r="BD1801" s="2">
        <f t="shared" si="450"/>
        <v>0</v>
      </c>
      <c r="BF1801" s="5"/>
    </row>
    <row r="1802" spans="7:58" x14ac:dyDescent="0.35">
      <c r="G1802" s="79" t="s">
        <v>3</v>
      </c>
      <c r="H1802" s="82" t="s">
        <v>112</v>
      </c>
      <c r="I1802" s="79" t="s">
        <v>8</v>
      </c>
      <c r="J1802" s="79" t="s">
        <v>124</v>
      </c>
      <c r="K1802" s="79" t="s">
        <v>39</v>
      </c>
      <c r="L1802" s="79" t="s">
        <v>39</v>
      </c>
      <c r="M1802" s="2" t="s">
        <v>3</v>
      </c>
      <c r="N1802" s="2">
        <v>1</v>
      </c>
      <c r="O1802" s="6">
        <f t="shared" si="437"/>
        <v>2</v>
      </c>
      <c r="P1802" s="2">
        <v>0</v>
      </c>
      <c r="Q1802" s="2">
        <v>2</v>
      </c>
      <c r="R1802" s="2">
        <v>0</v>
      </c>
      <c r="S1802" s="2">
        <v>0</v>
      </c>
      <c r="T1802" s="2">
        <v>0</v>
      </c>
      <c r="U1802" s="2">
        <f t="shared" si="438"/>
        <v>2</v>
      </c>
      <c r="V1802" s="2">
        <f t="shared" si="439"/>
        <v>0</v>
      </c>
      <c r="W1802" s="2">
        <f t="shared" si="440"/>
        <v>0</v>
      </c>
      <c r="X1802" s="2">
        <f>MAX(O1802:O1831)</f>
        <v>2</v>
      </c>
      <c r="Y1802" s="5">
        <v>17</v>
      </c>
      <c r="Z1802" s="6">
        <f t="shared" si="441"/>
        <v>7</v>
      </c>
      <c r="AA1802" s="2">
        <v>0</v>
      </c>
      <c r="AB1802" s="2">
        <v>6</v>
      </c>
      <c r="AC1802" s="2">
        <v>1</v>
      </c>
      <c r="AD1802" s="2">
        <v>0</v>
      </c>
      <c r="AE1802" s="2">
        <v>0</v>
      </c>
      <c r="AF1802" s="2">
        <f t="shared" si="442"/>
        <v>6</v>
      </c>
      <c r="AG1802" s="2">
        <f t="shared" si="443"/>
        <v>1</v>
      </c>
      <c r="AH1802" s="2">
        <f t="shared" si="444"/>
        <v>0</v>
      </c>
      <c r="AI1802" s="2">
        <f>MAX(Z1802:Z1831)</f>
        <v>7</v>
      </c>
      <c r="AJ1802" s="5">
        <v>15</v>
      </c>
      <c r="AK1802" s="2">
        <f t="shared" si="445"/>
        <v>8</v>
      </c>
      <c r="AL1802" s="2">
        <v>1</v>
      </c>
      <c r="AM1802" s="2">
        <v>5</v>
      </c>
      <c r="AN1802" s="2">
        <v>2</v>
      </c>
      <c r="AO1802" s="2">
        <v>0</v>
      </c>
      <c r="AP1802" s="2">
        <v>0</v>
      </c>
      <c r="AQ1802" s="2">
        <f t="shared" si="451"/>
        <v>6</v>
      </c>
      <c r="AR1802" s="2">
        <f t="shared" si="452"/>
        <v>2</v>
      </c>
      <c r="AS1802" s="2">
        <f t="shared" si="453"/>
        <v>0</v>
      </c>
      <c r="AT1802" s="2">
        <f t="shared" si="446"/>
        <v>8</v>
      </c>
      <c r="AU1802" s="2">
        <v>13</v>
      </c>
      <c r="AV1802" s="6">
        <f t="shared" si="447"/>
        <v>6</v>
      </c>
      <c r="AW1802" s="2">
        <v>2</v>
      </c>
      <c r="AX1802" s="2">
        <v>3</v>
      </c>
      <c r="AY1802" s="2">
        <v>1</v>
      </c>
      <c r="AZ1802" s="2">
        <v>0</v>
      </c>
      <c r="BA1802" s="2">
        <v>0</v>
      </c>
      <c r="BB1802" s="2">
        <f t="shared" si="448"/>
        <v>5</v>
      </c>
      <c r="BC1802" s="2">
        <f t="shared" si="449"/>
        <v>1</v>
      </c>
      <c r="BD1802" s="2">
        <f t="shared" si="450"/>
        <v>0</v>
      </c>
      <c r="BE1802" s="2">
        <f>ROUND(SUM(AV1802:AV1831)/30,0)</f>
        <v>6</v>
      </c>
      <c r="BF1802" s="5">
        <v>12</v>
      </c>
    </row>
    <row r="1803" spans="7:58" x14ac:dyDescent="0.35">
      <c r="G1803" s="79" t="s">
        <v>3</v>
      </c>
      <c r="H1803" s="82" t="s">
        <v>112</v>
      </c>
      <c r="I1803" s="79" t="s">
        <v>8</v>
      </c>
      <c r="J1803" s="79" t="s">
        <v>124</v>
      </c>
      <c r="K1803" s="79" t="s">
        <v>39</v>
      </c>
      <c r="L1803" s="79" t="s">
        <v>39</v>
      </c>
      <c r="M1803" s="2" t="s">
        <v>3</v>
      </c>
      <c r="N1803" s="2">
        <v>2</v>
      </c>
      <c r="O1803" s="6">
        <f t="shared" si="437"/>
        <v>2</v>
      </c>
      <c r="P1803" s="2">
        <v>1</v>
      </c>
      <c r="Q1803" s="2">
        <v>0</v>
      </c>
      <c r="R1803" s="2">
        <v>1</v>
      </c>
      <c r="S1803" s="2">
        <v>0</v>
      </c>
      <c r="T1803" s="2">
        <v>0</v>
      </c>
      <c r="U1803" s="2">
        <f t="shared" si="438"/>
        <v>1</v>
      </c>
      <c r="V1803" s="2">
        <f t="shared" si="439"/>
        <v>1</v>
      </c>
      <c r="W1803" s="2">
        <f t="shared" si="440"/>
        <v>0</v>
      </c>
      <c r="Y1803" s="5"/>
      <c r="Z1803" s="6">
        <f t="shared" si="441"/>
        <v>7</v>
      </c>
      <c r="AA1803" s="2">
        <v>0</v>
      </c>
      <c r="AB1803" s="2">
        <v>2</v>
      </c>
      <c r="AC1803" s="2">
        <v>4</v>
      </c>
      <c r="AD1803" s="2">
        <v>1</v>
      </c>
      <c r="AE1803" s="2">
        <v>0</v>
      </c>
      <c r="AF1803" s="2">
        <f t="shared" si="442"/>
        <v>2</v>
      </c>
      <c r="AG1803" s="2">
        <f t="shared" si="443"/>
        <v>4</v>
      </c>
      <c r="AH1803" s="2">
        <f t="shared" si="444"/>
        <v>1</v>
      </c>
      <c r="AJ1803" s="5"/>
      <c r="AK1803" s="2">
        <f t="shared" si="445"/>
        <v>8</v>
      </c>
      <c r="AL1803" s="2">
        <v>1</v>
      </c>
      <c r="AM1803" s="2">
        <v>3</v>
      </c>
      <c r="AN1803" s="2">
        <v>2</v>
      </c>
      <c r="AO1803" s="2">
        <v>2</v>
      </c>
      <c r="AP1803" s="2">
        <v>0</v>
      </c>
      <c r="AQ1803" s="2">
        <f t="shared" si="451"/>
        <v>4</v>
      </c>
      <c r="AR1803" s="2">
        <f t="shared" si="452"/>
        <v>2</v>
      </c>
      <c r="AS1803" s="2">
        <f t="shared" si="453"/>
        <v>2</v>
      </c>
      <c r="AV1803" s="6">
        <f t="shared" si="447"/>
        <v>6</v>
      </c>
      <c r="AW1803" s="2">
        <v>2</v>
      </c>
      <c r="AX1803" s="2">
        <v>1</v>
      </c>
      <c r="AY1803" s="2">
        <v>2</v>
      </c>
      <c r="AZ1803" s="2">
        <v>1</v>
      </c>
      <c r="BA1803" s="2">
        <v>0</v>
      </c>
      <c r="BB1803" s="2">
        <f t="shared" si="448"/>
        <v>3</v>
      </c>
      <c r="BC1803" s="2">
        <f t="shared" si="449"/>
        <v>2</v>
      </c>
      <c r="BD1803" s="2">
        <f t="shared" si="450"/>
        <v>1</v>
      </c>
      <c r="BF1803" s="5"/>
    </row>
    <row r="1804" spans="7:58" x14ac:dyDescent="0.35">
      <c r="G1804" s="79" t="s">
        <v>3</v>
      </c>
      <c r="H1804" s="82" t="s">
        <v>112</v>
      </c>
      <c r="I1804" s="79" t="s">
        <v>8</v>
      </c>
      <c r="J1804" s="79" t="s">
        <v>124</v>
      </c>
      <c r="K1804" s="79" t="s">
        <v>39</v>
      </c>
      <c r="L1804" s="79" t="s">
        <v>39</v>
      </c>
      <c r="M1804" s="2" t="s">
        <v>3</v>
      </c>
      <c r="N1804" s="2">
        <v>3</v>
      </c>
      <c r="O1804" s="6">
        <f t="shared" si="437"/>
        <v>2</v>
      </c>
      <c r="P1804" s="2">
        <v>1</v>
      </c>
      <c r="Q1804" s="2">
        <v>1</v>
      </c>
      <c r="R1804" s="2">
        <v>0</v>
      </c>
      <c r="S1804" s="2">
        <v>0</v>
      </c>
      <c r="T1804" s="2">
        <v>0</v>
      </c>
      <c r="U1804" s="2">
        <f t="shared" si="438"/>
        <v>2</v>
      </c>
      <c r="V1804" s="2">
        <f t="shared" si="439"/>
        <v>0</v>
      </c>
      <c r="W1804" s="2">
        <f t="shared" si="440"/>
        <v>0</v>
      </c>
      <c r="Y1804" s="5"/>
      <c r="Z1804" s="6">
        <f t="shared" si="441"/>
        <v>7</v>
      </c>
      <c r="AA1804" s="2">
        <v>6</v>
      </c>
      <c r="AB1804" s="2">
        <v>0</v>
      </c>
      <c r="AC1804" s="2">
        <v>1</v>
      </c>
      <c r="AD1804" s="2">
        <v>0</v>
      </c>
      <c r="AE1804" s="2">
        <v>0</v>
      </c>
      <c r="AF1804" s="2">
        <f t="shared" si="442"/>
        <v>6</v>
      </c>
      <c r="AG1804" s="2">
        <f t="shared" si="443"/>
        <v>1</v>
      </c>
      <c r="AH1804" s="2">
        <f t="shared" si="444"/>
        <v>0</v>
      </c>
      <c r="AJ1804" s="5"/>
      <c r="AK1804" s="2">
        <f t="shared" si="445"/>
        <v>8</v>
      </c>
      <c r="AL1804" s="2">
        <v>6</v>
      </c>
      <c r="AM1804" s="2">
        <v>1</v>
      </c>
      <c r="AN1804" s="2">
        <v>1</v>
      </c>
      <c r="AO1804" s="2">
        <v>0</v>
      </c>
      <c r="AP1804" s="2">
        <v>0</v>
      </c>
      <c r="AQ1804" s="2">
        <f t="shared" si="451"/>
        <v>7</v>
      </c>
      <c r="AR1804" s="2">
        <f t="shared" si="452"/>
        <v>1</v>
      </c>
      <c r="AS1804" s="2">
        <f t="shared" si="453"/>
        <v>0</v>
      </c>
      <c r="AV1804" s="6">
        <f t="shared" si="447"/>
        <v>6</v>
      </c>
      <c r="AW1804" s="2">
        <v>5</v>
      </c>
      <c r="AX1804" s="2">
        <v>1</v>
      </c>
      <c r="AY1804" s="2">
        <v>0</v>
      </c>
      <c r="AZ1804" s="2">
        <v>0</v>
      </c>
      <c r="BA1804" s="2">
        <v>0</v>
      </c>
      <c r="BB1804" s="2">
        <f t="shared" si="448"/>
        <v>6</v>
      </c>
      <c r="BC1804" s="2">
        <f t="shared" si="449"/>
        <v>0</v>
      </c>
      <c r="BD1804" s="2">
        <f t="shared" si="450"/>
        <v>0</v>
      </c>
      <c r="BF1804" s="5"/>
    </row>
    <row r="1805" spans="7:58" x14ac:dyDescent="0.35">
      <c r="G1805" s="79" t="s">
        <v>3</v>
      </c>
      <c r="H1805" s="82" t="s">
        <v>112</v>
      </c>
      <c r="I1805" s="79" t="s">
        <v>8</v>
      </c>
      <c r="J1805" s="79" t="s">
        <v>124</v>
      </c>
      <c r="K1805" s="79" t="s">
        <v>39</v>
      </c>
      <c r="L1805" s="79" t="s">
        <v>39</v>
      </c>
      <c r="M1805" s="2" t="s">
        <v>3</v>
      </c>
      <c r="N1805" s="2">
        <v>4</v>
      </c>
      <c r="O1805" s="6">
        <f t="shared" si="437"/>
        <v>2</v>
      </c>
      <c r="P1805" s="2">
        <v>2</v>
      </c>
      <c r="Q1805" s="2">
        <v>0</v>
      </c>
      <c r="R1805" s="2">
        <v>0</v>
      </c>
      <c r="S1805" s="2">
        <v>0</v>
      </c>
      <c r="T1805" s="2">
        <v>0</v>
      </c>
      <c r="U1805" s="2">
        <f t="shared" si="438"/>
        <v>2</v>
      </c>
      <c r="V1805" s="2">
        <f t="shared" si="439"/>
        <v>0</v>
      </c>
      <c r="W1805" s="2">
        <f t="shared" si="440"/>
        <v>0</v>
      </c>
      <c r="Y1805" s="5"/>
      <c r="Z1805" s="6">
        <f t="shared" si="441"/>
        <v>7</v>
      </c>
      <c r="AA1805" s="2">
        <v>6</v>
      </c>
      <c r="AB1805" s="2">
        <v>1</v>
      </c>
      <c r="AC1805" s="2">
        <v>0</v>
      </c>
      <c r="AD1805" s="2">
        <v>0</v>
      </c>
      <c r="AE1805" s="2">
        <v>0</v>
      </c>
      <c r="AF1805" s="2">
        <f t="shared" si="442"/>
        <v>7</v>
      </c>
      <c r="AG1805" s="2">
        <f t="shared" si="443"/>
        <v>0</v>
      </c>
      <c r="AH1805" s="2">
        <f t="shared" si="444"/>
        <v>0</v>
      </c>
      <c r="AJ1805" s="5"/>
      <c r="AK1805" s="2">
        <f t="shared" si="445"/>
        <v>8</v>
      </c>
      <c r="AL1805" s="2">
        <v>7</v>
      </c>
      <c r="AM1805" s="2">
        <v>0</v>
      </c>
      <c r="AN1805" s="2">
        <v>1</v>
      </c>
      <c r="AO1805" s="2">
        <v>0</v>
      </c>
      <c r="AP1805" s="2">
        <v>0</v>
      </c>
      <c r="AQ1805" s="2">
        <f t="shared" si="451"/>
        <v>7</v>
      </c>
      <c r="AR1805" s="2">
        <f t="shared" si="452"/>
        <v>1</v>
      </c>
      <c r="AS1805" s="2">
        <f t="shared" si="453"/>
        <v>0</v>
      </c>
      <c r="AV1805" s="6">
        <f t="shared" si="447"/>
        <v>6</v>
      </c>
      <c r="AW1805" s="2">
        <v>4</v>
      </c>
      <c r="AX1805" s="2">
        <v>2</v>
      </c>
      <c r="AY1805" s="2">
        <v>0</v>
      </c>
      <c r="AZ1805" s="2">
        <v>0</v>
      </c>
      <c r="BA1805" s="2">
        <v>0</v>
      </c>
      <c r="BB1805" s="2">
        <f t="shared" si="448"/>
        <v>6</v>
      </c>
      <c r="BC1805" s="2">
        <f t="shared" si="449"/>
        <v>0</v>
      </c>
      <c r="BD1805" s="2">
        <f t="shared" si="450"/>
        <v>0</v>
      </c>
      <c r="BF1805" s="5"/>
    </row>
    <row r="1806" spans="7:58" x14ac:dyDescent="0.35">
      <c r="G1806" s="79" t="s">
        <v>3</v>
      </c>
      <c r="H1806" s="82" t="s">
        <v>112</v>
      </c>
      <c r="I1806" s="79" t="s">
        <v>8</v>
      </c>
      <c r="J1806" s="79" t="s">
        <v>124</v>
      </c>
      <c r="K1806" s="79" t="s">
        <v>39</v>
      </c>
      <c r="L1806" s="79" t="s">
        <v>39</v>
      </c>
      <c r="M1806" s="2" t="s">
        <v>3</v>
      </c>
      <c r="N1806" s="2">
        <v>5</v>
      </c>
      <c r="O1806" s="6">
        <f t="shared" si="437"/>
        <v>2</v>
      </c>
      <c r="P1806" s="2">
        <v>1</v>
      </c>
      <c r="Q1806" s="2">
        <v>1</v>
      </c>
      <c r="R1806" s="2">
        <v>0</v>
      </c>
      <c r="S1806" s="2">
        <v>0</v>
      </c>
      <c r="T1806" s="2">
        <v>0</v>
      </c>
      <c r="U1806" s="2">
        <f t="shared" si="438"/>
        <v>2</v>
      </c>
      <c r="V1806" s="2">
        <f t="shared" si="439"/>
        <v>0</v>
      </c>
      <c r="W1806" s="2">
        <f t="shared" si="440"/>
        <v>0</v>
      </c>
      <c r="Y1806" s="5"/>
      <c r="Z1806" s="6">
        <f t="shared" si="441"/>
        <v>7</v>
      </c>
      <c r="AA1806" s="2">
        <v>3</v>
      </c>
      <c r="AB1806" s="2">
        <v>1</v>
      </c>
      <c r="AC1806" s="2">
        <v>2</v>
      </c>
      <c r="AD1806" s="2">
        <v>0</v>
      </c>
      <c r="AE1806" s="2">
        <v>1</v>
      </c>
      <c r="AF1806" s="2">
        <f t="shared" si="442"/>
        <v>4</v>
      </c>
      <c r="AG1806" s="2">
        <f t="shared" si="443"/>
        <v>2</v>
      </c>
      <c r="AH1806" s="2">
        <f t="shared" si="444"/>
        <v>1</v>
      </c>
      <c r="AJ1806" s="5"/>
      <c r="AK1806" s="2">
        <f t="shared" si="445"/>
        <v>8</v>
      </c>
      <c r="AL1806" s="2">
        <v>4</v>
      </c>
      <c r="AM1806" s="2">
        <v>2</v>
      </c>
      <c r="AN1806" s="2">
        <v>2</v>
      </c>
      <c r="AO1806" s="2">
        <v>0</v>
      </c>
      <c r="AP1806" s="2">
        <v>0</v>
      </c>
      <c r="AQ1806" s="2">
        <f t="shared" si="451"/>
        <v>6</v>
      </c>
      <c r="AR1806" s="2">
        <f t="shared" si="452"/>
        <v>2</v>
      </c>
      <c r="AS1806" s="2">
        <f t="shared" si="453"/>
        <v>0</v>
      </c>
      <c r="AV1806" s="6">
        <f t="shared" si="447"/>
        <v>6</v>
      </c>
      <c r="AW1806" s="2">
        <v>3</v>
      </c>
      <c r="AX1806" s="2">
        <v>2</v>
      </c>
      <c r="AY1806" s="2">
        <v>1</v>
      </c>
      <c r="AZ1806" s="2">
        <v>0</v>
      </c>
      <c r="BA1806" s="2">
        <v>0</v>
      </c>
      <c r="BB1806" s="2">
        <f t="shared" si="448"/>
        <v>5</v>
      </c>
      <c r="BC1806" s="2">
        <f t="shared" si="449"/>
        <v>1</v>
      </c>
      <c r="BD1806" s="2">
        <f t="shared" si="450"/>
        <v>0</v>
      </c>
      <c r="BF1806" s="5"/>
    </row>
    <row r="1807" spans="7:58" x14ac:dyDescent="0.35">
      <c r="G1807" s="79" t="s">
        <v>3</v>
      </c>
      <c r="H1807" s="82" t="s">
        <v>112</v>
      </c>
      <c r="I1807" s="79" t="s">
        <v>8</v>
      </c>
      <c r="J1807" s="79" t="s">
        <v>124</v>
      </c>
      <c r="K1807" s="79" t="s">
        <v>39</v>
      </c>
      <c r="L1807" s="79" t="s">
        <v>39</v>
      </c>
      <c r="M1807" s="2" t="s">
        <v>3</v>
      </c>
      <c r="N1807" s="2">
        <v>6</v>
      </c>
      <c r="O1807" s="6">
        <f t="shared" si="437"/>
        <v>2</v>
      </c>
      <c r="P1807" s="2">
        <v>0</v>
      </c>
      <c r="Q1807" s="2">
        <v>2</v>
      </c>
      <c r="R1807" s="2">
        <v>0</v>
      </c>
      <c r="S1807" s="2">
        <v>0</v>
      </c>
      <c r="T1807" s="2">
        <v>0</v>
      </c>
      <c r="U1807" s="2">
        <f t="shared" si="438"/>
        <v>2</v>
      </c>
      <c r="V1807" s="2">
        <f t="shared" si="439"/>
        <v>0</v>
      </c>
      <c r="W1807" s="2">
        <f t="shared" si="440"/>
        <v>0</v>
      </c>
      <c r="Y1807" s="5"/>
      <c r="Z1807" s="6">
        <f t="shared" si="441"/>
        <v>7</v>
      </c>
      <c r="AA1807" s="2">
        <v>1</v>
      </c>
      <c r="AB1807" s="2">
        <v>2</v>
      </c>
      <c r="AC1807" s="2">
        <v>3</v>
      </c>
      <c r="AD1807" s="2">
        <v>0</v>
      </c>
      <c r="AE1807" s="2">
        <v>1</v>
      </c>
      <c r="AF1807" s="2">
        <f t="shared" si="442"/>
        <v>3</v>
      </c>
      <c r="AG1807" s="2">
        <f t="shared" si="443"/>
        <v>3</v>
      </c>
      <c r="AH1807" s="2">
        <f t="shared" si="444"/>
        <v>1</v>
      </c>
      <c r="AJ1807" s="5"/>
      <c r="AK1807" s="2">
        <f t="shared" si="445"/>
        <v>8</v>
      </c>
      <c r="AL1807" s="2">
        <v>4</v>
      </c>
      <c r="AM1807" s="2">
        <v>1</v>
      </c>
      <c r="AN1807" s="2">
        <v>1</v>
      </c>
      <c r="AO1807" s="2">
        <v>2</v>
      </c>
      <c r="AP1807" s="2">
        <v>0</v>
      </c>
      <c r="AQ1807" s="2">
        <f t="shared" si="451"/>
        <v>5</v>
      </c>
      <c r="AR1807" s="2">
        <f t="shared" si="452"/>
        <v>1</v>
      </c>
      <c r="AS1807" s="2">
        <f t="shared" si="453"/>
        <v>2</v>
      </c>
      <c r="AV1807" s="6">
        <f t="shared" si="447"/>
        <v>6</v>
      </c>
      <c r="AW1807" s="2">
        <v>3</v>
      </c>
      <c r="AX1807" s="2">
        <v>2</v>
      </c>
      <c r="AY1807" s="2">
        <v>1</v>
      </c>
      <c r="AZ1807" s="2">
        <v>0</v>
      </c>
      <c r="BA1807" s="2">
        <v>0</v>
      </c>
      <c r="BB1807" s="2">
        <f t="shared" si="448"/>
        <v>5</v>
      </c>
      <c r="BC1807" s="2">
        <f t="shared" si="449"/>
        <v>1</v>
      </c>
      <c r="BD1807" s="2">
        <f t="shared" si="450"/>
        <v>0</v>
      </c>
      <c r="BF1807" s="5"/>
    </row>
    <row r="1808" spans="7:58" x14ac:dyDescent="0.35">
      <c r="G1808" s="79" t="s">
        <v>3</v>
      </c>
      <c r="H1808" s="82" t="s">
        <v>112</v>
      </c>
      <c r="I1808" s="79" t="s">
        <v>8</v>
      </c>
      <c r="J1808" s="79" t="s">
        <v>124</v>
      </c>
      <c r="K1808" s="79" t="s">
        <v>39</v>
      </c>
      <c r="L1808" s="79" t="s">
        <v>39</v>
      </c>
      <c r="M1808" s="2" t="s">
        <v>3</v>
      </c>
      <c r="N1808" s="2">
        <v>7</v>
      </c>
      <c r="O1808" s="6">
        <f t="shared" si="437"/>
        <v>2</v>
      </c>
      <c r="P1808" s="2">
        <v>1</v>
      </c>
      <c r="Q1808" s="2">
        <v>1</v>
      </c>
      <c r="R1808" s="2">
        <v>0</v>
      </c>
      <c r="S1808" s="2">
        <v>0</v>
      </c>
      <c r="T1808" s="2">
        <v>0</v>
      </c>
      <c r="U1808" s="2">
        <f t="shared" si="438"/>
        <v>2</v>
      </c>
      <c r="V1808" s="2">
        <f t="shared" si="439"/>
        <v>0</v>
      </c>
      <c r="W1808" s="2">
        <f t="shared" si="440"/>
        <v>0</v>
      </c>
      <c r="Y1808" s="5"/>
      <c r="Z1808" s="6">
        <f t="shared" si="441"/>
        <v>7</v>
      </c>
      <c r="AA1808" s="2">
        <v>6</v>
      </c>
      <c r="AB1808" s="2">
        <v>0</v>
      </c>
      <c r="AC1808" s="2">
        <v>0</v>
      </c>
      <c r="AD1808" s="2">
        <v>0</v>
      </c>
      <c r="AE1808" s="2">
        <v>1</v>
      </c>
      <c r="AF1808" s="2">
        <f t="shared" si="442"/>
        <v>6</v>
      </c>
      <c r="AG1808" s="2">
        <f t="shared" si="443"/>
        <v>0</v>
      </c>
      <c r="AH1808" s="2">
        <f t="shared" si="444"/>
        <v>1</v>
      </c>
      <c r="AJ1808" s="5"/>
      <c r="AK1808" s="2">
        <f t="shared" si="445"/>
        <v>8</v>
      </c>
      <c r="AL1808" s="2">
        <v>7</v>
      </c>
      <c r="AM1808" s="2">
        <v>0</v>
      </c>
      <c r="AN1808" s="2">
        <v>0</v>
      </c>
      <c r="AO1808" s="2">
        <v>0</v>
      </c>
      <c r="AP1808" s="2">
        <v>1</v>
      </c>
      <c r="AQ1808" s="2">
        <f t="shared" si="451"/>
        <v>7</v>
      </c>
      <c r="AR1808" s="2">
        <f t="shared" si="452"/>
        <v>0</v>
      </c>
      <c r="AS1808" s="2">
        <f t="shared" si="453"/>
        <v>1</v>
      </c>
      <c r="AV1808" s="6">
        <f t="shared" si="447"/>
        <v>6</v>
      </c>
      <c r="AW1808" s="2">
        <v>6</v>
      </c>
      <c r="AX1808" s="2">
        <v>0</v>
      </c>
      <c r="AY1808" s="2">
        <v>0</v>
      </c>
      <c r="AZ1808" s="2">
        <v>0</v>
      </c>
      <c r="BA1808" s="2">
        <v>0</v>
      </c>
      <c r="BB1808" s="2">
        <f t="shared" si="448"/>
        <v>6</v>
      </c>
      <c r="BC1808" s="2">
        <f t="shared" si="449"/>
        <v>0</v>
      </c>
      <c r="BD1808" s="2">
        <f t="shared" si="450"/>
        <v>0</v>
      </c>
      <c r="BF1808" s="5"/>
    </row>
    <row r="1809" spans="7:58" x14ac:dyDescent="0.35">
      <c r="G1809" s="79" t="s">
        <v>3</v>
      </c>
      <c r="H1809" s="82" t="s">
        <v>112</v>
      </c>
      <c r="I1809" s="79" t="s">
        <v>8</v>
      </c>
      <c r="J1809" s="79" t="s">
        <v>124</v>
      </c>
      <c r="K1809" s="79" t="s">
        <v>39</v>
      </c>
      <c r="L1809" s="79" t="s">
        <v>39</v>
      </c>
      <c r="M1809" s="2" t="s">
        <v>3</v>
      </c>
      <c r="N1809" s="2">
        <v>8</v>
      </c>
      <c r="O1809" s="6">
        <f t="shared" si="437"/>
        <v>2</v>
      </c>
      <c r="P1809" s="2">
        <v>0</v>
      </c>
      <c r="Q1809" s="2">
        <v>1</v>
      </c>
      <c r="R1809" s="2">
        <v>1</v>
      </c>
      <c r="S1809" s="2">
        <v>0</v>
      </c>
      <c r="T1809" s="2">
        <v>0</v>
      </c>
      <c r="U1809" s="2">
        <f t="shared" si="438"/>
        <v>1</v>
      </c>
      <c r="V1809" s="2">
        <f t="shared" si="439"/>
        <v>1</v>
      </c>
      <c r="W1809" s="2">
        <f t="shared" si="440"/>
        <v>0</v>
      </c>
      <c r="Y1809" s="5"/>
      <c r="Z1809" s="6">
        <f t="shared" si="441"/>
        <v>7</v>
      </c>
      <c r="AA1809" s="2">
        <v>0</v>
      </c>
      <c r="AB1809" s="2">
        <v>4</v>
      </c>
      <c r="AC1809" s="2">
        <v>2</v>
      </c>
      <c r="AD1809" s="2">
        <v>0</v>
      </c>
      <c r="AE1809" s="2">
        <v>1</v>
      </c>
      <c r="AF1809" s="2">
        <f t="shared" si="442"/>
        <v>4</v>
      </c>
      <c r="AG1809" s="2">
        <f t="shared" si="443"/>
        <v>2</v>
      </c>
      <c r="AH1809" s="2">
        <f t="shared" si="444"/>
        <v>1</v>
      </c>
      <c r="AJ1809" s="5"/>
      <c r="AK1809" s="2">
        <f t="shared" si="445"/>
        <v>8</v>
      </c>
      <c r="AL1809" s="2">
        <v>2</v>
      </c>
      <c r="AM1809" s="2">
        <v>2</v>
      </c>
      <c r="AN1809" s="2">
        <v>2</v>
      </c>
      <c r="AO1809" s="2">
        <v>1</v>
      </c>
      <c r="AP1809" s="2">
        <v>1</v>
      </c>
      <c r="AQ1809" s="2">
        <f t="shared" si="451"/>
        <v>4</v>
      </c>
      <c r="AR1809" s="2">
        <f t="shared" si="452"/>
        <v>2</v>
      </c>
      <c r="AS1809" s="2">
        <f t="shared" si="453"/>
        <v>2</v>
      </c>
      <c r="AV1809" s="6">
        <f t="shared" si="447"/>
        <v>6</v>
      </c>
      <c r="AW1809" s="2">
        <v>3</v>
      </c>
      <c r="AX1809" s="2">
        <v>0</v>
      </c>
      <c r="AY1809" s="2">
        <v>2</v>
      </c>
      <c r="AZ1809" s="2">
        <v>0</v>
      </c>
      <c r="BA1809" s="2">
        <v>1</v>
      </c>
      <c r="BB1809" s="2">
        <f t="shared" si="448"/>
        <v>3</v>
      </c>
      <c r="BC1809" s="2">
        <f t="shared" si="449"/>
        <v>2</v>
      </c>
      <c r="BD1809" s="2">
        <f t="shared" si="450"/>
        <v>1</v>
      </c>
      <c r="BF1809" s="5"/>
    </row>
    <row r="1810" spans="7:58" x14ac:dyDescent="0.35">
      <c r="G1810" s="79" t="s">
        <v>3</v>
      </c>
      <c r="H1810" s="82" t="s">
        <v>112</v>
      </c>
      <c r="I1810" s="79" t="s">
        <v>8</v>
      </c>
      <c r="J1810" s="79" t="s">
        <v>124</v>
      </c>
      <c r="K1810" s="79" t="s">
        <v>39</v>
      </c>
      <c r="L1810" s="79" t="s">
        <v>39</v>
      </c>
      <c r="M1810" s="2" t="s">
        <v>3</v>
      </c>
      <c r="N1810" s="2">
        <v>9</v>
      </c>
      <c r="O1810" s="6">
        <f t="shared" si="437"/>
        <v>2</v>
      </c>
      <c r="P1810" s="2">
        <v>0</v>
      </c>
      <c r="Q1810" s="2">
        <v>1</v>
      </c>
      <c r="R1810" s="2">
        <v>1</v>
      </c>
      <c r="S1810" s="2">
        <v>0</v>
      </c>
      <c r="T1810" s="2">
        <v>0</v>
      </c>
      <c r="U1810" s="2">
        <f t="shared" si="438"/>
        <v>1</v>
      </c>
      <c r="V1810" s="2">
        <f t="shared" si="439"/>
        <v>1</v>
      </c>
      <c r="W1810" s="2">
        <f t="shared" si="440"/>
        <v>0</v>
      </c>
      <c r="Y1810" s="5"/>
      <c r="Z1810" s="6">
        <f t="shared" si="441"/>
        <v>7</v>
      </c>
      <c r="AA1810" s="2">
        <v>1</v>
      </c>
      <c r="AB1810" s="2">
        <v>1</v>
      </c>
      <c r="AC1810" s="2">
        <v>2</v>
      </c>
      <c r="AD1810" s="2">
        <v>1</v>
      </c>
      <c r="AE1810" s="2">
        <v>2</v>
      </c>
      <c r="AF1810" s="2">
        <f t="shared" si="442"/>
        <v>2</v>
      </c>
      <c r="AG1810" s="2">
        <f t="shared" si="443"/>
        <v>2</v>
      </c>
      <c r="AH1810" s="2">
        <f t="shared" si="444"/>
        <v>3</v>
      </c>
      <c r="AJ1810" s="5"/>
      <c r="AK1810" s="2">
        <f t="shared" si="445"/>
        <v>8</v>
      </c>
      <c r="AL1810" s="2">
        <v>1</v>
      </c>
      <c r="AM1810" s="2">
        <v>2</v>
      </c>
      <c r="AN1810" s="2">
        <v>3</v>
      </c>
      <c r="AO1810" s="2">
        <v>1</v>
      </c>
      <c r="AP1810" s="2">
        <v>1</v>
      </c>
      <c r="AQ1810" s="2">
        <f t="shared" si="451"/>
        <v>3</v>
      </c>
      <c r="AR1810" s="2">
        <f t="shared" si="452"/>
        <v>3</v>
      </c>
      <c r="AS1810" s="2">
        <f t="shared" si="453"/>
        <v>2</v>
      </c>
      <c r="AV1810" s="6">
        <f t="shared" si="447"/>
        <v>6</v>
      </c>
      <c r="AW1810" s="2">
        <v>2</v>
      </c>
      <c r="AX1810" s="2">
        <v>1</v>
      </c>
      <c r="AY1810" s="2">
        <v>2</v>
      </c>
      <c r="AZ1810" s="2">
        <v>0</v>
      </c>
      <c r="BA1810" s="2">
        <v>1</v>
      </c>
      <c r="BB1810" s="2">
        <f t="shared" si="448"/>
        <v>3</v>
      </c>
      <c r="BC1810" s="2">
        <f t="shared" si="449"/>
        <v>2</v>
      </c>
      <c r="BD1810" s="2">
        <f t="shared" si="450"/>
        <v>1</v>
      </c>
      <c r="BF1810" s="5"/>
    </row>
    <row r="1811" spans="7:58" x14ac:dyDescent="0.35">
      <c r="G1811" s="79" t="s">
        <v>3</v>
      </c>
      <c r="H1811" s="82" t="s">
        <v>112</v>
      </c>
      <c r="I1811" s="79" t="s">
        <v>8</v>
      </c>
      <c r="J1811" s="79" t="s">
        <v>124</v>
      </c>
      <c r="K1811" s="79" t="s">
        <v>39</v>
      </c>
      <c r="L1811" s="79" t="s">
        <v>39</v>
      </c>
      <c r="M1811" s="2" t="s">
        <v>67</v>
      </c>
      <c r="N1811" s="2">
        <v>10</v>
      </c>
      <c r="O1811" s="6">
        <f t="shared" si="437"/>
        <v>2</v>
      </c>
      <c r="P1811" s="2">
        <v>1</v>
      </c>
      <c r="Q1811" s="2">
        <v>1</v>
      </c>
      <c r="R1811" s="2">
        <v>0</v>
      </c>
      <c r="S1811" s="2">
        <v>0</v>
      </c>
      <c r="T1811" s="2">
        <v>0</v>
      </c>
      <c r="U1811" s="2">
        <f t="shared" si="438"/>
        <v>2</v>
      </c>
      <c r="V1811" s="2">
        <f t="shared" si="439"/>
        <v>0</v>
      </c>
      <c r="W1811" s="2">
        <f t="shared" si="440"/>
        <v>0</v>
      </c>
      <c r="Y1811" s="5"/>
      <c r="Z1811" s="6">
        <f t="shared" si="441"/>
        <v>7</v>
      </c>
      <c r="AA1811" s="2">
        <v>5</v>
      </c>
      <c r="AB1811" s="2">
        <v>1</v>
      </c>
      <c r="AC1811" s="2">
        <v>0</v>
      </c>
      <c r="AD1811" s="2">
        <v>0</v>
      </c>
      <c r="AE1811" s="2">
        <v>1</v>
      </c>
      <c r="AF1811" s="2">
        <f t="shared" si="442"/>
        <v>6</v>
      </c>
      <c r="AG1811" s="2">
        <f t="shared" si="443"/>
        <v>0</v>
      </c>
      <c r="AH1811" s="2">
        <f t="shared" si="444"/>
        <v>1</v>
      </c>
      <c r="AJ1811" s="5"/>
      <c r="AK1811" s="2">
        <f t="shared" si="445"/>
        <v>8</v>
      </c>
      <c r="AL1811" s="2">
        <v>6</v>
      </c>
      <c r="AM1811" s="2">
        <v>2</v>
      </c>
      <c r="AN1811" s="2">
        <v>0</v>
      </c>
      <c r="AO1811" s="2">
        <v>0</v>
      </c>
      <c r="AP1811" s="2">
        <v>0</v>
      </c>
      <c r="AQ1811" s="2">
        <f t="shared" si="451"/>
        <v>8</v>
      </c>
      <c r="AR1811" s="2">
        <f t="shared" si="452"/>
        <v>0</v>
      </c>
      <c r="AS1811" s="2">
        <f t="shared" si="453"/>
        <v>0</v>
      </c>
      <c r="AV1811" s="6">
        <f t="shared" si="447"/>
        <v>6</v>
      </c>
      <c r="AW1811" s="2">
        <v>6</v>
      </c>
      <c r="AX1811" s="2">
        <v>0</v>
      </c>
      <c r="AY1811" s="2">
        <v>0</v>
      </c>
      <c r="AZ1811" s="2">
        <v>0</v>
      </c>
      <c r="BA1811" s="2">
        <v>0</v>
      </c>
      <c r="BB1811" s="2">
        <f t="shared" si="448"/>
        <v>6</v>
      </c>
      <c r="BC1811" s="2">
        <f t="shared" si="449"/>
        <v>0</v>
      </c>
      <c r="BD1811" s="2">
        <f t="shared" si="450"/>
        <v>0</v>
      </c>
      <c r="BF1811" s="5"/>
    </row>
    <row r="1812" spans="7:58" x14ac:dyDescent="0.35">
      <c r="G1812" s="79" t="s">
        <v>3</v>
      </c>
      <c r="H1812" s="82" t="s">
        <v>112</v>
      </c>
      <c r="I1812" s="79" t="s">
        <v>8</v>
      </c>
      <c r="J1812" s="79" t="s">
        <v>124</v>
      </c>
      <c r="K1812" s="79" t="s">
        <v>39</v>
      </c>
      <c r="L1812" s="79" t="s">
        <v>39</v>
      </c>
      <c r="M1812" s="2" t="s">
        <v>67</v>
      </c>
      <c r="N1812" s="2">
        <v>11</v>
      </c>
      <c r="O1812" s="6">
        <f t="shared" si="437"/>
        <v>2</v>
      </c>
      <c r="P1812" s="2">
        <v>1</v>
      </c>
      <c r="Q1812" s="2">
        <v>1</v>
      </c>
      <c r="R1812" s="2">
        <v>0</v>
      </c>
      <c r="S1812" s="2">
        <v>0</v>
      </c>
      <c r="T1812" s="2">
        <v>0</v>
      </c>
      <c r="U1812" s="2">
        <f t="shared" si="438"/>
        <v>2</v>
      </c>
      <c r="V1812" s="2">
        <f t="shared" si="439"/>
        <v>0</v>
      </c>
      <c r="W1812" s="2">
        <f t="shared" si="440"/>
        <v>0</v>
      </c>
      <c r="Y1812" s="5"/>
      <c r="Z1812" s="6">
        <f t="shared" si="441"/>
        <v>7</v>
      </c>
      <c r="AA1812" s="2">
        <v>3</v>
      </c>
      <c r="AB1812" s="2">
        <v>3</v>
      </c>
      <c r="AC1812" s="2">
        <v>0</v>
      </c>
      <c r="AD1812" s="2">
        <v>1</v>
      </c>
      <c r="AE1812" s="2">
        <v>0</v>
      </c>
      <c r="AF1812" s="2">
        <f t="shared" si="442"/>
        <v>6</v>
      </c>
      <c r="AG1812" s="2">
        <f t="shared" si="443"/>
        <v>0</v>
      </c>
      <c r="AH1812" s="2">
        <f t="shared" si="444"/>
        <v>1</v>
      </c>
      <c r="AJ1812" s="5"/>
      <c r="AK1812" s="2">
        <f t="shared" si="445"/>
        <v>8</v>
      </c>
      <c r="AL1812" s="2">
        <v>2</v>
      </c>
      <c r="AM1812" s="2">
        <v>4</v>
      </c>
      <c r="AN1812" s="2">
        <v>1</v>
      </c>
      <c r="AO1812" s="2">
        <v>0</v>
      </c>
      <c r="AP1812" s="2">
        <v>1</v>
      </c>
      <c r="AQ1812" s="2">
        <f t="shared" si="451"/>
        <v>6</v>
      </c>
      <c r="AR1812" s="2">
        <f t="shared" si="452"/>
        <v>1</v>
      </c>
      <c r="AS1812" s="2">
        <f t="shared" si="453"/>
        <v>1</v>
      </c>
      <c r="AV1812" s="6">
        <f t="shared" si="447"/>
        <v>6</v>
      </c>
      <c r="AW1812" s="2">
        <v>4</v>
      </c>
      <c r="AX1812" s="2">
        <v>1</v>
      </c>
      <c r="AY1812" s="2">
        <v>1</v>
      </c>
      <c r="AZ1812" s="2">
        <v>0</v>
      </c>
      <c r="BA1812" s="2">
        <v>0</v>
      </c>
      <c r="BB1812" s="2">
        <f t="shared" si="448"/>
        <v>5</v>
      </c>
      <c r="BC1812" s="2">
        <f t="shared" si="449"/>
        <v>1</v>
      </c>
      <c r="BD1812" s="2">
        <f t="shared" si="450"/>
        <v>0</v>
      </c>
      <c r="BF1812" s="5"/>
    </row>
    <row r="1813" spans="7:58" x14ac:dyDescent="0.35">
      <c r="G1813" s="79" t="s">
        <v>3</v>
      </c>
      <c r="H1813" s="82" t="s">
        <v>112</v>
      </c>
      <c r="I1813" s="79" t="s">
        <v>8</v>
      </c>
      <c r="J1813" s="79" t="s">
        <v>124</v>
      </c>
      <c r="K1813" s="79" t="s">
        <v>39</v>
      </c>
      <c r="L1813" s="79" t="s">
        <v>39</v>
      </c>
      <c r="M1813" s="2" t="s">
        <v>67</v>
      </c>
      <c r="N1813" s="2">
        <v>12</v>
      </c>
      <c r="O1813" s="6">
        <f t="shared" si="437"/>
        <v>2</v>
      </c>
      <c r="P1813" s="2">
        <v>1</v>
      </c>
      <c r="Q1813" s="2">
        <v>0</v>
      </c>
      <c r="R1813" s="2">
        <v>1</v>
      </c>
      <c r="S1813" s="2">
        <v>0</v>
      </c>
      <c r="T1813" s="2">
        <v>0</v>
      </c>
      <c r="U1813" s="2">
        <f t="shared" si="438"/>
        <v>1</v>
      </c>
      <c r="V1813" s="2">
        <f t="shared" si="439"/>
        <v>1</v>
      </c>
      <c r="W1813" s="2">
        <f t="shared" si="440"/>
        <v>0</v>
      </c>
      <c r="Y1813" s="5"/>
      <c r="Z1813" s="6">
        <f t="shared" si="441"/>
        <v>7</v>
      </c>
      <c r="AA1813" s="2">
        <v>4</v>
      </c>
      <c r="AB1813" s="2">
        <v>0</v>
      </c>
      <c r="AC1813" s="2">
        <v>2</v>
      </c>
      <c r="AD1813" s="2">
        <v>1</v>
      </c>
      <c r="AE1813" s="2">
        <v>0</v>
      </c>
      <c r="AF1813" s="2">
        <f t="shared" si="442"/>
        <v>4</v>
      </c>
      <c r="AG1813" s="2">
        <f t="shared" si="443"/>
        <v>2</v>
      </c>
      <c r="AH1813" s="2">
        <f t="shared" si="444"/>
        <v>1</v>
      </c>
      <c r="AJ1813" s="5"/>
      <c r="AK1813" s="2">
        <f t="shared" si="445"/>
        <v>8</v>
      </c>
      <c r="AL1813" s="2">
        <v>5</v>
      </c>
      <c r="AM1813" s="2">
        <v>1</v>
      </c>
      <c r="AN1813" s="2">
        <v>2</v>
      </c>
      <c r="AO1813" s="2">
        <v>0</v>
      </c>
      <c r="AP1813" s="2">
        <v>0</v>
      </c>
      <c r="AQ1813" s="2">
        <f t="shared" si="451"/>
        <v>6</v>
      </c>
      <c r="AR1813" s="2">
        <f t="shared" si="452"/>
        <v>2</v>
      </c>
      <c r="AS1813" s="2">
        <f t="shared" si="453"/>
        <v>0</v>
      </c>
      <c r="AV1813" s="6">
        <f t="shared" si="447"/>
        <v>6</v>
      </c>
      <c r="AW1813" s="2">
        <v>2</v>
      </c>
      <c r="AX1813" s="2">
        <v>4</v>
      </c>
      <c r="AY1813" s="2">
        <v>0</v>
      </c>
      <c r="AZ1813" s="2">
        <v>0</v>
      </c>
      <c r="BA1813" s="2">
        <v>0</v>
      </c>
      <c r="BB1813" s="2">
        <f t="shared" si="448"/>
        <v>6</v>
      </c>
      <c r="BC1813" s="2">
        <f t="shared" si="449"/>
        <v>0</v>
      </c>
      <c r="BD1813" s="2">
        <f t="shared" si="450"/>
        <v>0</v>
      </c>
      <c r="BF1813" s="5"/>
    </row>
    <row r="1814" spans="7:58" x14ac:dyDescent="0.35">
      <c r="G1814" s="79" t="s">
        <v>3</v>
      </c>
      <c r="H1814" s="82" t="s">
        <v>112</v>
      </c>
      <c r="I1814" s="79" t="s">
        <v>8</v>
      </c>
      <c r="J1814" s="79" t="s">
        <v>124</v>
      </c>
      <c r="K1814" s="79" t="s">
        <v>39</v>
      </c>
      <c r="L1814" s="79" t="s">
        <v>39</v>
      </c>
      <c r="M1814" s="2" t="s">
        <v>67</v>
      </c>
      <c r="N1814" s="2">
        <v>13</v>
      </c>
      <c r="O1814" s="6">
        <f t="shared" si="437"/>
        <v>2</v>
      </c>
      <c r="P1814" s="2">
        <v>0</v>
      </c>
      <c r="Q1814" s="2">
        <v>2</v>
      </c>
      <c r="R1814" s="2">
        <v>0</v>
      </c>
      <c r="S1814" s="2">
        <v>0</v>
      </c>
      <c r="T1814" s="2">
        <v>0</v>
      </c>
      <c r="U1814" s="2">
        <f t="shared" si="438"/>
        <v>2</v>
      </c>
      <c r="V1814" s="2">
        <f t="shared" si="439"/>
        <v>0</v>
      </c>
      <c r="W1814" s="2">
        <f t="shared" si="440"/>
        <v>0</v>
      </c>
      <c r="Y1814" s="5"/>
      <c r="Z1814" s="6">
        <f t="shared" si="441"/>
        <v>7</v>
      </c>
      <c r="AA1814" s="2">
        <v>2</v>
      </c>
      <c r="AB1814" s="2">
        <v>2</v>
      </c>
      <c r="AC1814" s="2">
        <v>2</v>
      </c>
      <c r="AD1814" s="2">
        <v>1</v>
      </c>
      <c r="AE1814" s="2">
        <v>0</v>
      </c>
      <c r="AF1814" s="2">
        <f t="shared" si="442"/>
        <v>4</v>
      </c>
      <c r="AG1814" s="2">
        <f t="shared" si="443"/>
        <v>2</v>
      </c>
      <c r="AH1814" s="2">
        <f t="shared" si="444"/>
        <v>1</v>
      </c>
      <c r="AJ1814" s="5"/>
      <c r="AK1814" s="2">
        <f t="shared" si="445"/>
        <v>8</v>
      </c>
      <c r="AL1814" s="2">
        <v>4</v>
      </c>
      <c r="AM1814" s="2">
        <v>2</v>
      </c>
      <c r="AN1814" s="2">
        <v>1</v>
      </c>
      <c r="AO1814" s="2">
        <v>1</v>
      </c>
      <c r="AP1814" s="2">
        <v>0</v>
      </c>
      <c r="AQ1814" s="2">
        <f t="shared" si="451"/>
        <v>6</v>
      </c>
      <c r="AR1814" s="2">
        <f t="shared" si="452"/>
        <v>1</v>
      </c>
      <c r="AS1814" s="2">
        <f t="shared" si="453"/>
        <v>1</v>
      </c>
      <c r="AV1814" s="6">
        <f t="shared" si="447"/>
        <v>6</v>
      </c>
      <c r="AW1814" s="2">
        <v>4</v>
      </c>
      <c r="AX1814" s="2">
        <v>1</v>
      </c>
      <c r="AY1814" s="2">
        <v>0</v>
      </c>
      <c r="AZ1814" s="2">
        <v>1</v>
      </c>
      <c r="BA1814" s="2">
        <v>0</v>
      </c>
      <c r="BB1814" s="2">
        <f t="shared" si="448"/>
        <v>5</v>
      </c>
      <c r="BC1814" s="2">
        <f t="shared" si="449"/>
        <v>0</v>
      </c>
      <c r="BD1814" s="2">
        <f t="shared" si="450"/>
        <v>1</v>
      </c>
      <c r="BF1814" s="5"/>
    </row>
    <row r="1815" spans="7:58" x14ac:dyDescent="0.35">
      <c r="G1815" s="79" t="s">
        <v>3</v>
      </c>
      <c r="H1815" s="82" t="s">
        <v>112</v>
      </c>
      <c r="I1815" s="79" t="s">
        <v>8</v>
      </c>
      <c r="J1815" s="79" t="s">
        <v>124</v>
      </c>
      <c r="K1815" s="79" t="s">
        <v>39</v>
      </c>
      <c r="L1815" s="79" t="s">
        <v>39</v>
      </c>
      <c r="M1815" s="2" t="s">
        <v>67</v>
      </c>
      <c r="N1815" s="2">
        <v>14</v>
      </c>
      <c r="O1815" s="6">
        <f t="shared" si="437"/>
        <v>2</v>
      </c>
      <c r="P1815" s="2">
        <v>0</v>
      </c>
      <c r="Q1815" s="2">
        <v>2</v>
      </c>
      <c r="R1815" s="2">
        <v>0</v>
      </c>
      <c r="S1815" s="2">
        <v>0</v>
      </c>
      <c r="T1815" s="2">
        <v>0</v>
      </c>
      <c r="U1815" s="2">
        <f t="shared" si="438"/>
        <v>2</v>
      </c>
      <c r="V1815" s="2">
        <f t="shared" si="439"/>
        <v>0</v>
      </c>
      <c r="W1815" s="2">
        <f t="shared" si="440"/>
        <v>0</v>
      </c>
      <c r="Y1815" s="5"/>
      <c r="Z1815" s="6">
        <f t="shared" si="441"/>
        <v>7</v>
      </c>
      <c r="AA1815" s="2">
        <v>1</v>
      </c>
      <c r="AB1815" s="2">
        <v>3</v>
      </c>
      <c r="AC1815" s="2">
        <v>2</v>
      </c>
      <c r="AD1815" s="2">
        <v>0</v>
      </c>
      <c r="AE1815" s="2">
        <v>1</v>
      </c>
      <c r="AF1815" s="2">
        <f t="shared" si="442"/>
        <v>4</v>
      </c>
      <c r="AG1815" s="2">
        <f t="shared" si="443"/>
        <v>2</v>
      </c>
      <c r="AH1815" s="2">
        <f t="shared" si="444"/>
        <v>1</v>
      </c>
      <c r="AJ1815" s="5"/>
      <c r="AK1815" s="2">
        <f t="shared" si="445"/>
        <v>8</v>
      </c>
      <c r="AL1815" s="2">
        <v>2</v>
      </c>
      <c r="AM1815" s="2">
        <v>4</v>
      </c>
      <c r="AN1815" s="2">
        <v>1</v>
      </c>
      <c r="AO1815" s="2">
        <v>0</v>
      </c>
      <c r="AP1815" s="2">
        <v>1</v>
      </c>
      <c r="AQ1815" s="2">
        <f t="shared" si="451"/>
        <v>6</v>
      </c>
      <c r="AR1815" s="2">
        <f t="shared" si="452"/>
        <v>1</v>
      </c>
      <c r="AS1815" s="2">
        <f t="shared" si="453"/>
        <v>1</v>
      </c>
      <c r="AV1815" s="6">
        <f t="shared" si="447"/>
        <v>6</v>
      </c>
      <c r="AW1815" s="2">
        <v>2</v>
      </c>
      <c r="AX1815" s="2">
        <v>3</v>
      </c>
      <c r="AY1815" s="2">
        <v>0</v>
      </c>
      <c r="AZ1815" s="2">
        <v>1</v>
      </c>
      <c r="BA1815" s="2">
        <v>0</v>
      </c>
      <c r="BB1815" s="2">
        <f t="shared" si="448"/>
        <v>5</v>
      </c>
      <c r="BC1815" s="2">
        <f t="shared" si="449"/>
        <v>0</v>
      </c>
      <c r="BD1815" s="2">
        <f t="shared" si="450"/>
        <v>1</v>
      </c>
      <c r="BF1815" s="5"/>
    </row>
    <row r="1816" spans="7:58" x14ac:dyDescent="0.35">
      <c r="G1816" s="79" t="s">
        <v>3</v>
      </c>
      <c r="H1816" s="82" t="s">
        <v>112</v>
      </c>
      <c r="I1816" s="79" t="s">
        <v>8</v>
      </c>
      <c r="J1816" s="79" t="s">
        <v>124</v>
      </c>
      <c r="K1816" s="79" t="s">
        <v>39</v>
      </c>
      <c r="L1816" s="79" t="s">
        <v>39</v>
      </c>
      <c r="M1816" s="2" t="s">
        <v>67</v>
      </c>
      <c r="N1816" s="2">
        <v>15</v>
      </c>
      <c r="O1816" s="6">
        <f t="shared" si="437"/>
        <v>2</v>
      </c>
      <c r="P1816" s="2">
        <v>0</v>
      </c>
      <c r="Q1816" s="2">
        <v>2</v>
      </c>
      <c r="R1816" s="2">
        <v>0</v>
      </c>
      <c r="S1816" s="2">
        <v>0</v>
      </c>
      <c r="T1816" s="2">
        <v>0</v>
      </c>
      <c r="U1816" s="2">
        <f t="shared" si="438"/>
        <v>2</v>
      </c>
      <c r="V1816" s="2">
        <f t="shared" si="439"/>
        <v>0</v>
      </c>
      <c r="W1816" s="2">
        <f t="shared" si="440"/>
        <v>0</v>
      </c>
      <c r="Y1816" s="5"/>
      <c r="Z1816" s="6">
        <f t="shared" si="441"/>
        <v>7</v>
      </c>
      <c r="AA1816" s="2">
        <v>0</v>
      </c>
      <c r="AB1816" s="2">
        <v>4</v>
      </c>
      <c r="AC1816" s="2">
        <v>1</v>
      </c>
      <c r="AD1816" s="2">
        <v>0</v>
      </c>
      <c r="AE1816" s="2">
        <v>2</v>
      </c>
      <c r="AF1816" s="2">
        <f t="shared" si="442"/>
        <v>4</v>
      </c>
      <c r="AG1816" s="2">
        <f t="shared" si="443"/>
        <v>1</v>
      </c>
      <c r="AH1816" s="2">
        <f t="shared" si="444"/>
        <v>2</v>
      </c>
      <c r="AJ1816" s="5"/>
      <c r="AK1816" s="2">
        <f t="shared" si="445"/>
        <v>8</v>
      </c>
      <c r="AL1816" s="2">
        <v>1</v>
      </c>
      <c r="AM1816" s="2">
        <v>3</v>
      </c>
      <c r="AN1816" s="2">
        <v>2</v>
      </c>
      <c r="AO1816" s="2">
        <v>1</v>
      </c>
      <c r="AP1816" s="2">
        <v>1</v>
      </c>
      <c r="AQ1816" s="2">
        <f t="shared" si="451"/>
        <v>4</v>
      </c>
      <c r="AR1816" s="2">
        <f t="shared" si="452"/>
        <v>2</v>
      </c>
      <c r="AS1816" s="2">
        <f t="shared" si="453"/>
        <v>2</v>
      </c>
      <c r="AV1816" s="6">
        <f t="shared" si="447"/>
        <v>6</v>
      </c>
      <c r="AW1816" s="2">
        <v>2</v>
      </c>
      <c r="AX1816" s="2">
        <v>2</v>
      </c>
      <c r="AY1816" s="2">
        <v>1</v>
      </c>
      <c r="AZ1816" s="2">
        <v>1</v>
      </c>
      <c r="BA1816" s="2">
        <v>0</v>
      </c>
      <c r="BB1816" s="2">
        <f t="shared" si="448"/>
        <v>4</v>
      </c>
      <c r="BC1816" s="2">
        <f t="shared" si="449"/>
        <v>1</v>
      </c>
      <c r="BD1816" s="2">
        <f t="shared" si="450"/>
        <v>1</v>
      </c>
      <c r="BF1816" s="5"/>
    </row>
    <row r="1817" spans="7:58" x14ac:dyDescent="0.35">
      <c r="G1817" s="79" t="s">
        <v>3</v>
      </c>
      <c r="H1817" s="82" t="s">
        <v>112</v>
      </c>
      <c r="I1817" s="79" t="s">
        <v>8</v>
      </c>
      <c r="J1817" s="79" t="s">
        <v>124</v>
      </c>
      <c r="K1817" s="79" t="s">
        <v>39</v>
      </c>
      <c r="L1817" s="79" t="s">
        <v>39</v>
      </c>
      <c r="M1817" s="2" t="s">
        <v>67</v>
      </c>
      <c r="N1817" s="2">
        <v>16</v>
      </c>
      <c r="O1817" s="6">
        <f t="shared" si="437"/>
        <v>2</v>
      </c>
      <c r="P1817" s="2">
        <v>2</v>
      </c>
      <c r="Q1817" s="2">
        <v>0</v>
      </c>
      <c r="R1817" s="2">
        <v>0</v>
      </c>
      <c r="S1817" s="2">
        <v>0</v>
      </c>
      <c r="T1817" s="2">
        <v>0</v>
      </c>
      <c r="U1817" s="2">
        <f t="shared" si="438"/>
        <v>2</v>
      </c>
      <c r="V1817" s="2">
        <f t="shared" si="439"/>
        <v>0</v>
      </c>
      <c r="W1817" s="2">
        <f t="shared" si="440"/>
        <v>0</v>
      </c>
      <c r="Y1817" s="5"/>
      <c r="Z1817" s="6">
        <f t="shared" si="441"/>
        <v>7</v>
      </c>
      <c r="AA1817" s="2">
        <v>4</v>
      </c>
      <c r="AB1817" s="2">
        <v>1</v>
      </c>
      <c r="AC1817" s="2">
        <v>1</v>
      </c>
      <c r="AD1817" s="2">
        <v>1</v>
      </c>
      <c r="AE1817" s="2">
        <v>0</v>
      </c>
      <c r="AF1817" s="2">
        <f t="shared" si="442"/>
        <v>5</v>
      </c>
      <c r="AG1817" s="2">
        <f t="shared" si="443"/>
        <v>1</v>
      </c>
      <c r="AH1817" s="2">
        <f t="shared" si="444"/>
        <v>1</v>
      </c>
      <c r="AJ1817" s="5"/>
      <c r="AK1817" s="2">
        <f t="shared" si="445"/>
        <v>8</v>
      </c>
      <c r="AL1817" s="2">
        <v>4</v>
      </c>
      <c r="AM1817" s="2">
        <v>3</v>
      </c>
      <c r="AN1817" s="2">
        <v>1</v>
      </c>
      <c r="AO1817" s="2">
        <v>0</v>
      </c>
      <c r="AP1817" s="2">
        <v>0</v>
      </c>
      <c r="AQ1817" s="2">
        <f t="shared" si="451"/>
        <v>7</v>
      </c>
      <c r="AR1817" s="2">
        <f t="shared" si="452"/>
        <v>1</v>
      </c>
      <c r="AS1817" s="2">
        <f t="shared" si="453"/>
        <v>0</v>
      </c>
      <c r="AV1817" s="6">
        <f t="shared" si="447"/>
        <v>6</v>
      </c>
      <c r="AW1817" s="2">
        <v>4</v>
      </c>
      <c r="AX1817" s="2">
        <v>1</v>
      </c>
      <c r="AY1817" s="2">
        <v>1</v>
      </c>
      <c r="AZ1817" s="2">
        <v>0</v>
      </c>
      <c r="BA1817" s="2">
        <v>0</v>
      </c>
      <c r="BB1817" s="2">
        <f t="shared" si="448"/>
        <v>5</v>
      </c>
      <c r="BC1817" s="2">
        <f t="shared" si="449"/>
        <v>1</v>
      </c>
      <c r="BD1817" s="2">
        <f t="shared" si="450"/>
        <v>0</v>
      </c>
      <c r="BF1817" s="5"/>
    </row>
    <row r="1818" spans="7:58" x14ac:dyDescent="0.35">
      <c r="G1818" s="79" t="s">
        <v>3</v>
      </c>
      <c r="H1818" s="82" t="s">
        <v>112</v>
      </c>
      <c r="I1818" s="79" t="s">
        <v>8</v>
      </c>
      <c r="J1818" s="79" t="s">
        <v>124</v>
      </c>
      <c r="K1818" s="79" t="s">
        <v>39</v>
      </c>
      <c r="L1818" s="79" t="s">
        <v>39</v>
      </c>
      <c r="M1818" s="2" t="s">
        <v>67</v>
      </c>
      <c r="N1818" s="2">
        <v>17</v>
      </c>
      <c r="O1818" s="6">
        <f t="shared" si="437"/>
        <v>2</v>
      </c>
      <c r="P1818" s="2">
        <v>0</v>
      </c>
      <c r="Q1818" s="2">
        <v>1</v>
      </c>
      <c r="R1818" s="2">
        <v>1</v>
      </c>
      <c r="S1818" s="2">
        <v>0</v>
      </c>
      <c r="T1818" s="2">
        <v>0</v>
      </c>
      <c r="U1818" s="2">
        <f t="shared" si="438"/>
        <v>1</v>
      </c>
      <c r="V1818" s="2">
        <f t="shared" si="439"/>
        <v>1</v>
      </c>
      <c r="W1818" s="2">
        <f t="shared" si="440"/>
        <v>0</v>
      </c>
      <c r="Y1818" s="5"/>
      <c r="Z1818" s="6">
        <f t="shared" si="441"/>
        <v>7</v>
      </c>
      <c r="AA1818" s="2">
        <v>0</v>
      </c>
      <c r="AB1818" s="2">
        <v>4</v>
      </c>
      <c r="AC1818" s="2">
        <v>1</v>
      </c>
      <c r="AD1818" s="2">
        <v>1</v>
      </c>
      <c r="AE1818" s="2">
        <v>1</v>
      </c>
      <c r="AF1818" s="2">
        <f t="shared" si="442"/>
        <v>4</v>
      </c>
      <c r="AG1818" s="2">
        <f t="shared" si="443"/>
        <v>1</v>
      </c>
      <c r="AH1818" s="2">
        <f t="shared" si="444"/>
        <v>2</v>
      </c>
      <c r="AJ1818" s="5"/>
      <c r="AK1818" s="2">
        <f t="shared" si="445"/>
        <v>8</v>
      </c>
      <c r="AL1818" s="2">
        <v>2</v>
      </c>
      <c r="AM1818" s="2">
        <v>2</v>
      </c>
      <c r="AN1818" s="2">
        <v>2</v>
      </c>
      <c r="AO1818" s="2">
        <v>2</v>
      </c>
      <c r="AP1818" s="2">
        <v>0</v>
      </c>
      <c r="AQ1818" s="2">
        <f t="shared" si="451"/>
        <v>4</v>
      </c>
      <c r="AR1818" s="2">
        <f t="shared" si="452"/>
        <v>2</v>
      </c>
      <c r="AS1818" s="2">
        <f t="shared" si="453"/>
        <v>2</v>
      </c>
      <c r="AV1818" s="6">
        <f t="shared" si="447"/>
        <v>6</v>
      </c>
      <c r="AW1818" s="2">
        <v>3</v>
      </c>
      <c r="AX1818" s="2">
        <v>2</v>
      </c>
      <c r="AY1818" s="2">
        <v>1</v>
      </c>
      <c r="AZ1818" s="2">
        <v>0</v>
      </c>
      <c r="BA1818" s="2">
        <v>0</v>
      </c>
      <c r="BB1818" s="2">
        <f t="shared" si="448"/>
        <v>5</v>
      </c>
      <c r="BC1818" s="2">
        <f t="shared" si="449"/>
        <v>1</v>
      </c>
      <c r="BD1818" s="2">
        <f t="shared" si="450"/>
        <v>0</v>
      </c>
      <c r="BF1818" s="5"/>
    </row>
    <row r="1819" spans="7:58" x14ac:dyDescent="0.35">
      <c r="G1819" s="79" t="s">
        <v>3</v>
      </c>
      <c r="H1819" s="82" t="s">
        <v>112</v>
      </c>
      <c r="I1819" s="79" t="s">
        <v>8</v>
      </c>
      <c r="J1819" s="79" t="s">
        <v>124</v>
      </c>
      <c r="K1819" s="79" t="s">
        <v>39</v>
      </c>
      <c r="L1819" s="79" t="s">
        <v>39</v>
      </c>
      <c r="M1819" s="2" t="s">
        <v>67</v>
      </c>
      <c r="N1819" s="2">
        <v>18</v>
      </c>
      <c r="O1819" s="6">
        <f t="shared" si="437"/>
        <v>2</v>
      </c>
      <c r="P1819" s="2">
        <v>0</v>
      </c>
      <c r="Q1819" s="2">
        <v>1</v>
      </c>
      <c r="R1819" s="2">
        <v>1</v>
      </c>
      <c r="S1819" s="2">
        <v>0</v>
      </c>
      <c r="T1819" s="2">
        <v>0</v>
      </c>
      <c r="U1819" s="2">
        <f t="shared" si="438"/>
        <v>1</v>
      </c>
      <c r="V1819" s="2">
        <f t="shared" si="439"/>
        <v>1</v>
      </c>
      <c r="W1819" s="2">
        <f t="shared" si="440"/>
        <v>0</v>
      </c>
      <c r="Y1819" s="5"/>
      <c r="Z1819" s="6">
        <f t="shared" si="441"/>
        <v>7</v>
      </c>
      <c r="AA1819" s="2">
        <v>2</v>
      </c>
      <c r="AB1819" s="2">
        <v>1</v>
      </c>
      <c r="AC1819" s="2">
        <v>3</v>
      </c>
      <c r="AD1819" s="2">
        <v>0</v>
      </c>
      <c r="AE1819" s="2">
        <v>1</v>
      </c>
      <c r="AF1819" s="2">
        <f t="shared" si="442"/>
        <v>3</v>
      </c>
      <c r="AG1819" s="2">
        <f t="shared" si="443"/>
        <v>3</v>
      </c>
      <c r="AH1819" s="2">
        <f t="shared" si="444"/>
        <v>1</v>
      </c>
      <c r="AJ1819" s="5"/>
      <c r="AK1819" s="2">
        <f t="shared" si="445"/>
        <v>8</v>
      </c>
      <c r="AL1819" s="2">
        <v>2</v>
      </c>
      <c r="AM1819" s="2">
        <v>1</v>
      </c>
      <c r="AN1819" s="2">
        <v>2</v>
      </c>
      <c r="AO1819" s="2">
        <v>2</v>
      </c>
      <c r="AP1819" s="2">
        <v>1</v>
      </c>
      <c r="AQ1819" s="2">
        <f t="shared" si="451"/>
        <v>3</v>
      </c>
      <c r="AR1819" s="2">
        <f t="shared" si="452"/>
        <v>2</v>
      </c>
      <c r="AS1819" s="2">
        <f t="shared" si="453"/>
        <v>3</v>
      </c>
      <c r="AV1819" s="6">
        <f t="shared" si="447"/>
        <v>6</v>
      </c>
      <c r="AW1819" s="2">
        <v>1</v>
      </c>
      <c r="AX1819" s="2">
        <v>2</v>
      </c>
      <c r="AY1819" s="2">
        <v>2</v>
      </c>
      <c r="AZ1819" s="2">
        <v>1</v>
      </c>
      <c r="BA1819" s="2">
        <v>0</v>
      </c>
      <c r="BB1819" s="2">
        <f t="shared" si="448"/>
        <v>3</v>
      </c>
      <c r="BC1819" s="2">
        <f t="shared" si="449"/>
        <v>2</v>
      </c>
      <c r="BD1819" s="2">
        <f t="shared" si="450"/>
        <v>1</v>
      </c>
      <c r="BF1819" s="5"/>
    </row>
    <row r="1820" spans="7:58" x14ac:dyDescent="0.35">
      <c r="G1820" s="79" t="s">
        <v>3</v>
      </c>
      <c r="H1820" s="82" t="s">
        <v>112</v>
      </c>
      <c r="I1820" s="79" t="s">
        <v>8</v>
      </c>
      <c r="J1820" s="79" t="s">
        <v>124</v>
      </c>
      <c r="K1820" s="79" t="s">
        <v>39</v>
      </c>
      <c r="L1820" s="79" t="s">
        <v>39</v>
      </c>
      <c r="M1820" s="2" t="s">
        <v>76</v>
      </c>
      <c r="N1820" s="2">
        <v>19</v>
      </c>
      <c r="O1820" s="6">
        <f t="shared" si="437"/>
        <v>2</v>
      </c>
      <c r="P1820" s="2">
        <v>0</v>
      </c>
      <c r="Q1820" s="2">
        <v>2</v>
      </c>
      <c r="R1820" s="2">
        <v>0</v>
      </c>
      <c r="S1820" s="2">
        <v>0</v>
      </c>
      <c r="T1820" s="2">
        <v>0</v>
      </c>
      <c r="U1820" s="2">
        <f t="shared" si="438"/>
        <v>2</v>
      </c>
      <c r="V1820" s="2">
        <f t="shared" si="439"/>
        <v>0</v>
      </c>
      <c r="W1820" s="2">
        <f t="shared" si="440"/>
        <v>0</v>
      </c>
      <c r="Y1820" s="5"/>
      <c r="Z1820" s="6">
        <f t="shared" si="441"/>
        <v>7</v>
      </c>
      <c r="AA1820" s="2">
        <v>4</v>
      </c>
      <c r="AB1820" s="2">
        <v>0</v>
      </c>
      <c r="AC1820" s="2">
        <v>2</v>
      </c>
      <c r="AD1820" s="2">
        <v>0</v>
      </c>
      <c r="AE1820" s="2">
        <v>1</v>
      </c>
      <c r="AF1820" s="2">
        <f t="shared" si="442"/>
        <v>4</v>
      </c>
      <c r="AG1820" s="2">
        <f t="shared" si="443"/>
        <v>2</v>
      </c>
      <c r="AH1820" s="2">
        <f t="shared" si="444"/>
        <v>1</v>
      </c>
      <c r="AJ1820" s="5"/>
      <c r="AK1820" s="2">
        <f t="shared" si="445"/>
        <v>8</v>
      </c>
      <c r="AL1820" s="2">
        <v>2</v>
      </c>
      <c r="AM1820" s="2">
        <v>3</v>
      </c>
      <c r="AN1820" s="2">
        <v>2</v>
      </c>
      <c r="AO1820" s="2">
        <v>1</v>
      </c>
      <c r="AP1820" s="2">
        <v>0</v>
      </c>
      <c r="AQ1820" s="2">
        <f t="shared" si="451"/>
        <v>5</v>
      </c>
      <c r="AR1820" s="2">
        <f t="shared" si="452"/>
        <v>2</v>
      </c>
      <c r="AS1820" s="2">
        <f t="shared" si="453"/>
        <v>1</v>
      </c>
      <c r="AV1820" s="6">
        <f t="shared" si="447"/>
        <v>6</v>
      </c>
      <c r="AW1820" s="2">
        <v>3</v>
      </c>
      <c r="AX1820" s="2">
        <v>1</v>
      </c>
      <c r="AY1820" s="2">
        <v>2</v>
      </c>
      <c r="AZ1820" s="2">
        <v>0</v>
      </c>
      <c r="BA1820" s="2">
        <v>0</v>
      </c>
      <c r="BB1820" s="2">
        <f t="shared" si="448"/>
        <v>4</v>
      </c>
      <c r="BC1820" s="2">
        <f t="shared" si="449"/>
        <v>2</v>
      </c>
      <c r="BD1820" s="2">
        <f t="shared" si="450"/>
        <v>0</v>
      </c>
      <c r="BF1820" s="5"/>
    </row>
    <row r="1821" spans="7:58" x14ac:dyDescent="0.35">
      <c r="G1821" s="79" t="s">
        <v>3</v>
      </c>
      <c r="H1821" s="82" t="s">
        <v>112</v>
      </c>
      <c r="I1821" s="79" t="s">
        <v>8</v>
      </c>
      <c r="J1821" s="79" t="s">
        <v>124</v>
      </c>
      <c r="K1821" s="79" t="s">
        <v>39</v>
      </c>
      <c r="L1821" s="79" t="s">
        <v>39</v>
      </c>
      <c r="M1821" s="2" t="s">
        <v>76</v>
      </c>
      <c r="N1821" s="2">
        <v>20</v>
      </c>
      <c r="O1821" s="6">
        <f t="shared" si="437"/>
        <v>2</v>
      </c>
      <c r="P1821" s="2">
        <v>0</v>
      </c>
      <c r="Q1821" s="2">
        <v>2</v>
      </c>
      <c r="R1821" s="2">
        <v>0</v>
      </c>
      <c r="S1821" s="2">
        <v>0</v>
      </c>
      <c r="T1821" s="2">
        <v>0</v>
      </c>
      <c r="U1821" s="2">
        <f t="shared" si="438"/>
        <v>2</v>
      </c>
      <c r="V1821" s="2">
        <f t="shared" si="439"/>
        <v>0</v>
      </c>
      <c r="W1821" s="2">
        <f t="shared" si="440"/>
        <v>0</v>
      </c>
      <c r="Y1821" s="5"/>
      <c r="Z1821" s="6">
        <f t="shared" si="441"/>
        <v>7</v>
      </c>
      <c r="AA1821" s="2">
        <v>0</v>
      </c>
      <c r="AB1821" s="2">
        <v>3</v>
      </c>
      <c r="AC1821" s="2">
        <v>1</v>
      </c>
      <c r="AD1821" s="2">
        <v>1</v>
      </c>
      <c r="AE1821" s="2">
        <v>2</v>
      </c>
      <c r="AF1821" s="2">
        <f t="shared" si="442"/>
        <v>3</v>
      </c>
      <c r="AG1821" s="2">
        <f t="shared" si="443"/>
        <v>1</v>
      </c>
      <c r="AH1821" s="2">
        <f t="shared" si="444"/>
        <v>3</v>
      </c>
      <c r="AJ1821" s="5"/>
      <c r="AK1821" s="2">
        <f t="shared" si="445"/>
        <v>8</v>
      </c>
      <c r="AL1821" s="2">
        <v>2</v>
      </c>
      <c r="AM1821" s="2">
        <v>2</v>
      </c>
      <c r="AN1821" s="2">
        <v>2</v>
      </c>
      <c r="AO1821" s="2">
        <v>0</v>
      </c>
      <c r="AP1821" s="2">
        <v>2</v>
      </c>
      <c r="AQ1821" s="2">
        <f t="shared" si="451"/>
        <v>4</v>
      </c>
      <c r="AR1821" s="2">
        <f t="shared" si="452"/>
        <v>2</v>
      </c>
      <c r="AS1821" s="2">
        <f t="shared" si="453"/>
        <v>2</v>
      </c>
      <c r="AV1821" s="6">
        <f t="shared" si="447"/>
        <v>6</v>
      </c>
      <c r="AW1821" s="2">
        <v>3</v>
      </c>
      <c r="AX1821" s="2">
        <v>1</v>
      </c>
      <c r="AY1821" s="2">
        <v>0</v>
      </c>
      <c r="AZ1821" s="2">
        <v>0</v>
      </c>
      <c r="BA1821" s="2">
        <v>2</v>
      </c>
      <c r="BB1821" s="2">
        <f t="shared" si="448"/>
        <v>4</v>
      </c>
      <c r="BC1821" s="2">
        <f t="shared" si="449"/>
        <v>0</v>
      </c>
      <c r="BD1821" s="2">
        <f t="shared" si="450"/>
        <v>2</v>
      </c>
      <c r="BF1821" s="5"/>
    </row>
    <row r="1822" spans="7:58" x14ac:dyDescent="0.35">
      <c r="G1822" s="79" t="s">
        <v>3</v>
      </c>
      <c r="H1822" s="82" t="s">
        <v>112</v>
      </c>
      <c r="I1822" s="79" t="s">
        <v>8</v>
      </c>
      <c r="J1822" s="79" t="s">
        <v>124</v>
      </c>
      <c r="K1822" s="79" t="s">
        <v>39</v>
      </c>
      <c r="L1822" s="79" t="s">
        <v>39</v>
      </c>
      <c r="M1822" s="2" t="s">
        <v>76</v>
      </c>
      <c r="N1822" s="2">
        <v>21</v>
      </c>
      <c r="O1822" s="6">
        <f t="shared" si="437"/>
        <v>2</v>
      </c>
      <c r="P1822" s="2">
        <v>0</v>
      </c>
      <c r="Q1822" s="2">
        <v>1</v>
      </c>
      <c r="R1822" s="2">
        <v>1</v>
      </c>
      <c r="S1822" s="2">
        <v>0</v>
      </c>
      <c r="T1822" s="2">
        <v>0</v>
      </c>
      <c r="U1822" s="2">
        <f t="shared" si="438"/>
        <v>1</v>
      </c>
      <c r="V1822" s="2">
        <f t="shared" si="439"/>
        <v>1</v>
      </c>
      <c r="W1822" s="2">
        <f t="shared" si="440"/>
        <v>0</v>
      </c>
      <c r="Y1822" s="5"/>
      <c r="Z1822" s="6">
        <f t="shared" si="441"/>
        <v>7</v>
      </c>
      <c r="AA1822" s="2">
        <v>1</v>
      </c>
      <c r="AB1822" s="2">
        <v>1</v>
      </c>
      <c r="AC1822" s="2">
        <v>2</v>
      </c>
      <c r="AD1822" s="2">
        <v>1</v>
      </c>
      <c r="AE1822" s="2">
        <v>2</v>
      </c>
      <c r="AF1822" s="2">
        <f t="shared" si="442"/>
        <v>2</v>
      </c>
      <c r="AG1822" s="2">
        <f t="shared" si="443"/>
        <v>2</v>
      </c>
      <c r="AH1822" s="2">
        <f t="shared" si="444"/>
        <v>3</v>
      </c>
      <c r="AJ1822" s="5"/>
      <c r="AK1822" s="2">
        <f t="shared" si="445"/>
        <v>8</v>
      </c>
      <c r="AL1822" s="2">
        <v>3</v>
      </c>
      <c r="AM1822" s="2">
        <v>0</v>
      </c>
      <c r="AN1822" s="2">
        <v>2</v>
      </c>
      <c r="AO1822" s="2">
        <v>1</v>
      </c>
      <c r="AP1822" s="2">
        <v>2</v>
      </c>
      <c r="AQ1822" s="2">
        <f t="shared" si="451"/>
        <v>3</v>
      </c>
      <c r="AR1822" s="2">
        <f t="shared" si="452"/>
        <v>2</v>
      </c>
      <c r="AS1822" s="2">
        <f t="shared" si="453"/>
        <v>3</v>
      </c>
      <c r="AV1822" s="6">
        <f t="shared" si="447"/>
        <v>6</v>
      </c>
      <c r="AW1822" s="2">
        <v>3</v>
      </c>
      <c r="AX1822" s="2">
        <v>0</v>
      </c>
      <c r="AY1822" s="2">
        <v>1</v>
      </c>
      <c r="AZ1822" s="2">
        <v>0</v>
      </c>
      <c r="BA1822" s="2">
        <v>2</v>
      </c>
      <c r="BB1822" s="2">
        <f t="shared" si="448"/>
        <v>3</v>
      </c>
      <c r="BC1822" s="2">
        <f t="shared" si="449"/>
        <v>1</v>
      </c>
      <c r="BD1822" s="2">
        <f t="shared" si="450"/>
        <v>2</v>
      </c>
      <c r="BF1822" s="5"/>
    </row>
    <row r="1823" spans="7:58" x14ac:dyDescent="0.35">
      <c r="G1823" s="79" t="s">
        <v>3</v>
      </c>
      <c r="H1823" s="82" t="s">
        <v>112</v>
      </c>
      <c r="I1823" s="79" t="s">
        <v>8</v>
      </c>
      <c r="J1823" s="79" t="s">
        <v>124</v>
      </c>
      <c r="K1823" s="79" t="s">
        <v>39</v>
      </c>
      <c r="L1823" s="79" t="s">
        <v>39</v>
      </c>
      <c r="M1823" s="2" t="s">
        <v>76</v>
      </c>
      <c r="N1823" s="2">
        <v>22</v>
      </c>
      <c r="O1823" s="6">
        <f t="shared" si="437"/>
        <v>2</v>
      </c>
      <c r="P1823" s="2">
        <v>2</v>
      </c>
      <c r="Q1823" s="2">
        <v>0</v>
      </c>
      <c r="R1823" s="2">
        <v>0</v>
      </c>
      <c r="S1823" s="2">
        <v>0</v>
      </c>
      <c r="T1823" s="2">
        <v>0</v>
      </c>
      <c r="U1823" s="2">
        <f t="shared" si="438"/>
        <v>2</v>
      </c>
      <c r="V1823" s="2">
        <f t="shared" si="439"/>
        <v>0</v>
      </c>
      <c r="W1823" s="2">
        <f t="shared" si="440"/>
        <v>0</v>
      </c>
      <c r="Y1823" s="5"/>
      <c r="Z1823" s="6">
        <f t="shared" si="441"/>
        <v>7</v>
      </c>
      <c r="AA1823" s="2">
        <v>3</v>
      </c>
      <c r="AB1823" s="2">
        <v>1</v>
      </c>
      <c r="AC1823" s="2">
        <v>2</v>
      </c>
      <c r="AD1823" s="2">
        <v>0</v>
      </c>
      <c r="AE1823" s="2">
        <v>1</v>
      </c>
      <c r="AF1823" s="2">
        <f t="shared" si="442"/>
        <v>4</v>
      </c>
      <c r="AG1823" s="2">
        <f t="shared" si="443"/>
        <v>2</v>
      </c>
      <c r="AH1823" s="2">
        <f t="shared" si="444"/>
        <v>1</v>
      </c>
      <c r="AJ1823" s="5"/>
      <c r="AK1823" s="2">
        <f t="shared" si="445"/>
        <v>8</v>
      </c>
      <c r="AL1823" s="2">
        <v>5</v>
      </c>
      <c r="AM1823" s="2">
        <v>2</v>
      </c>
      <c r="AN1823" s="2">
        <v>1</v>
      </c>
      <c r="AO1823" s="2">
        <v>0</v>
      </c>
      <c r="AP1823" s="2">
        <v>0</v>
      </c>
      <c r="AQ1823" s="2">
        <f t="shared" si="451"/>
        <v>7</v>
      </c>
      <c r="AR1823" s="2">
        <f t="shared" si="452"/>
        <v>1</v>
      </c>
      <c r="AS1823" s="2">
        <f t="shared" si="453"/>
        <v>0</v>
      </c>
      <c r="AV1823" s="6">
        <f t="shared" si="447"/>
        <v>6</v>
      </c>
      <c r="AW1823" s="2">
        <v>4</v>
      </c>
      <c r="AX1823" s="2">
        <v>1</v>
      </c>
      <c r="AY1823" s="2">
        <v>0</v>
      </c>
      <c r="AZ1823" s="2">
        <v>1</v>
      </c>
      <c r="BA1823" s="2">
        <v>0</v>
      </c>
      <c r="BB1823" s="2">
        <f t="shared" si="448"/>
        <v>5</v>
      </c>
      <c r="BC1823" s="2">
        <f t="shared" si="449"/>
        <v>0</v>
      </c>
      <c r="BD1823" s="2">
        <f t="shared" si="450"/>
        <v>1</v>
      </c>
      <c r="BF1823" s="5"/>
    </row>
    <row r="1824" spans="7:58" x14ac:dyDescent="0.35">
      <c r="G1824" s="79" t="s">
        <v>3</v>
      </c>
      <c r="H1824" s="82" t="s">
        <v>112</v>
      </c>
      <c r="I1824" s="79" t="s">
        <v>8</v>
      </c>
      <c r="J1824" s="79" t="s">
        <v>124</v>
      </c>
      <c r="K1824" s="79" t="s">
        <v>39</v>
      </c>
      <c r="L1824" s="79" t="s">
        <v>39</v>
      </c>
      <c r="M1824" s="2" t="s">
        <v>76</v>
      </c>
      <c r="N1824" s="2">
        <v>23</v>
      </c>
      <c r="O1824" s="6">
        <f t="shared" si="437"/>
        <v>2</v>
      </c>
      <c r="P1824" s="2">
        <v>0</v>
      </c>
      <c r="Q1824" s="2">
        <v>2</v>
      </c>
      <c r="R1824" s="2">
        <v>0</v>
      </c>
      <c r="S1824" s="2">
        <v>0</v>
      </c>
      <c r="T1824" s="2">
        <v>0</v>
      </c>
      <c r="U1824" s="2">
        <f t="shared" si="438"/>
        <v>2</v>
      </c>
      <c r="V1824" s="2">
        <f t="shared" si="439"/>
        <v>0</v>
      </c>
      <c r="W1824" s="2">
        <f t="shared" si="440"/>
        <v>0</v>
      </c>
      <c r="Y1824" s="5"/>
      <c r="Z1824" s="6">
        <f t="shared" si="441"/>
        <v>7</v>
      </c>
      <c r="AA1824" s="2">
        <v>1</v>
      </c>
      <c r="AB1824" s="2">
        <v>3</v>
      </c>
      <c r="AC1824" s="2">
        <v>1</v>
      </c>
      <c r="AD1824" s="2">
        <v>0</v>
      </c>
      <c r="AE1824" s="2">
        <v>2</v>
      </c>
      <c r="AF1824" s="2">
        <f t="shared" si="442"/>
        <v>4</v>
      </c>
      <c r="AG1824" s="2">
        <f t="shared" si="443"/>
        <v>1</v>
      </c>
      <c r="AH1824" s="2">
        <f t="shared" si="444"/>
        <v>2</v>
      </c>
      <c r="AJ1824" s="5"/>
      <c r="AK1824" s="2">
        <f t="shared" si="445"/>
        <v>8</v>
      </c>
      <c r="AL1824" s="2">
        <v>1</v>
      </c>
      <c r="AM1824" s="2">
        <v>4</v>
      </c>
      <c r="AN1824" s="2">
        <v>1</v>
      </c>
      <c r="AO1824" s="2">
        <v>2</v>
      </c>
      <c r="AP1824" s="2">
        <v>0</v>
      </c>
      <c r="AQ1824" s="2">
        <f t="shared" si="451"/>
        <v>5</v>
      </c>
      <c r="AR1824" s="2">
        <f t="shared" si="452"/>
        <v>1</v>
      </c>
      <c r="AS1824" s="2">
        <f t="shared" si="453"/>
        <v>2</v>
      </c>
      <c r="AV1824" s="6">
        <f t="shared" ref="AV1824:AV1887" si="454">SUM(BB1824:BD1824)</f>
        <v>6</v>
      </c>
      <c r="AW1824" s="2">
        <v>2</v>
      </c>
      <c r="AX1824" s="2">
        <v>2</v>
      </c>
      <c r="AY1824" s="2">
        <v>0</v>
      </c>
      <c r="AZ1824" s="2">
        <v>0</v>
      </c>
      <c r="BA1824" s="2">
        <v>2</v>
      </c>
      <c r="BB1824" s="2">
        <f t="shared" ref="BB1824:BB1887" si="455">AW1824+AX1824</f>
        <v>4</v>
      </c>
      <c r="BC1824" s="2">
        <f t="shared" ref="BC1824:BC1887" si="456">AY1824</f>
        <v>0</v>
      </c>
      <c r="BD1824" s="2">
        <f t="shared" ref="BD1824:BD1887" si="457">AZ1824+BA1824</f>
        <v>2</v>
      </c>
      <c r="BF1824" s="5"/>
    </row>
    <row r="1825" spans="7:58" x14ac:dyDescent="0.35">
      <c r="G1825" s="79" t="s">
        <v>3</v>
      </c>
      <c r="H1825" s="82" t="s">
        <v>112</v>
      </c>
      <c r="I1825" s="79" t="s">
        <v>8</v>
      </c>
      <c r="J1825" s="79" t="s">
        <v>124</v>
      </c>
      <c r="K1825" s="79" t="s">
        <v>39</v>
      </c>
      <c r="L1825" s="79" t="s">
        <v>39</v>
      </c>
      <c r="M1825" s="2" t="s">
        <v>76</v>
      </c>
      <c r="N1825" s="2">
        <v>24</v>
      </c>
      <c r="O1825" s="6">
        <f t="shared" si="437"/>
        <v>2</v>
      </c>
      <c r="P1825" s="2">
        <v>0</v>
      </c>
      <c r="Q1825" s="2">
        <v>1</v>
      </c>
      <c r="R1825" s="2">
        <v>1</v>
      </c>
      <c r="S1825" s="2">
        <v>0</v>
      </c>
      <c r="T1825" s="2">
        <v>0</v>
      </c>
      <c r="U1825" s="2">
        <f t="shared" si="438"/>
        <v>1</v>
      </c>
      <c r="V1825" s="2">
        <f t="shared" si="439"/>
        <v>1</v>
      </c>
      <c r="W1825" s="2">
        <f t="shared" si="440"/>
        <v>0</v>
      </c>
      <c r="Y1825" s="5"/>
      <c r="Z1825" s="6">
        <f t="shared" si="441"/>
        <v>7</v>
      </c>
      <c r="AA1825" s="2">
        <v>1</v>
      </c>
      <c r="AB1825" s="2">
        <v>1</v>
      </c>
      <c r="AC1825" s="2">
        <v>1</v>
      </c>
      <c r="AD1825" s="2">
        <v>2</v>
      </c>
      <c r="AE1825" s="2">
        <v>2</v>
      </c>
      <c r="AF1825" s="2">
        <f t="shared" si="442"/>
        <v>2</v>
      </c>
      <c r="AG1825" s="2">
        <f t="shared" si="443"/>
        <v>1</v>
      </c>
      <c r="AH1825" s="2">
        <f t="shared" si="444"/>
        <v>4</v>
      </c>
      <c r="AJ1825" s="5"/>
      <c r="AK1825" s="2">
        <f t="shared" si="445"/>
        <v>8</v>
      </c>
      <c r="AL1825" s="2">
        <v>0</v>
      </c>
      <c r="AM1825" s="2">
        <v>3</v>
      </c>
      <c r="AN1825" s="2">
        <v>2</v>
      </c>
      <c r="AO1825" s="2">
        <v>2</v>
      </c>
      <c r="AP1825" s="2">
        <v>1</v>
      </c>
      <c r="AQ1825" s="2">
        <f t="shared" si="451"/>
        <v>3</v>
      </c>
      <c r="AR1825" s="2">
        <f t="shared" si="452"/>
        <v>2</v>
      </c>
      <c r="AS1825" s="2">
        <f t="shared" si="453"/>
        <v>3</v>
      </c>
      <c r="AV1825" s="6">
        <f t="shared" si="454"/>
        <v>6</v>
      </c>
      <c r="AW1825" s="2">
        <v>2</v>
      </c>
      <c r="AX1825" s="2">
        <v>2</v>
      </c>
      <c r="AY1825" s="2">
        <v>0</v>
      </c>
      <c r="AZ1825" s="2">
        <v>0</v>
      </c>
      <c r="BA1825" s="2">
        <v>2</v>
      </c>
      <c r="BB1825" s="2">
        <f t="shared" si="455"/>
        <v>4</v>
      </c>
      <c r="BC1825" s="2">
        <f t="shared" si="456"/>
        <v>0</v>
      </c>
      <c r="BD1825" s="2">
        <f t="shared" si="457"/>
        <v>2</v>
      </c>
      <c r="BF1825" s="5"/>
    </row>
    <row r="1826" spans="7:58" x14ac:dyDescent="0.35">
      <c r="G1826" s="79" t="s">
        <v>3</v>
      </c>
      <c r="H1826" s="82" t="s">
        <v>112</v>
      </c>
      <c r="I1826" s="79" t="s">
        <v>8</v>
      </c>
      <c r="J1826" s="79" t="s">
        <v>124</v>
      </c>
      <c r="K1826" s="79" t="s">
        <v>39</v>
      </c>
      <c r="L1826" s="79" t="s">
        <v>39</v>
      </c>
      <c r="M1826" s="2" t="s">
        <v>76</v>
      </c>
      <c r="N1826" s="2">
        <v>25</v>
      </c>
      <c r="O1826" s="6">
        <f t="shared" ref="O1826:O1949" si="458">SUM(U1826:W1826)</f>
        <v>2</v>
      </c>
      <c r="P1826" s="2">
        <v>0</v>
      </c>
      <c r="Q1826" s="2">
        <v>2</v>
      </c>
      <c r="R1826" s="2">
        <v>0</v>
      </c>
      <c r="S1826" s="2">
        <v>0</v>
      </c>
      <c r="T1826" s="2">
        <v>0</v>
      </c>
      <c r="U1826" s="2">
        <f t="shared" si="438"/>
        <v>2</v>
      </c>
      <c r="V1826" s="2">
        <f t="shared" si="439"/>
        <v>0</v>
      </c>
      <c r="W1826" s="2">
        <f t="shared" si="440"/>
        <v>0</v>
      </c>
      <c r="Y1826" s="5"/>
      <c r="Z1826" s="6">
        <f t="shared" ref="Z1826:Z1949" si="459">SUM(AF1826:AH1826)</f>
        <v>7</v>
      </c>
      <c r="AA1826" s="2">
        <v>2</v>
      </c>
      <c r="AB1826" s="2">
        <v>1</v>
      </c>
      <c r="AC1826" s="2">
        <v>2</v>
      </c>
      <c r="AD1826" s="2">
        <v>1</v>
      </c>
      <c r="AE1826" s="2">
        <v>1</v>
      </c>
      <c r="AF1826" s="2">
        <f t="shared" si="442"/>
        <v>3</v>
      </c>
      <c r="AG1826" s="2">
        <f t="shared" si="443"/>
        <v>2</v>
      </c>
      <c r="AH1826" s="2">
        <f t="shared" si="444"/>
        <v>2</v>
      </c>
      <c r="AJ1826" s="5"/>
      <c r="AK1826" s="2">
        <f t="shared" si="445"/>
        <v>8</v>
      </c>
      <c r="AL1826" s="2">
        <v>1</v>
      </c>
      <c r="AM1826" s="2">
        <v>4</v>
      </c>
      <c r="AN1826" s="2">
        <v>1</v>
      </c>
      <c r="AO1826" s="2">
        <v>1</v>
      </c>
      <c r="AP1826" s="2">
        <v>1</v>
      </c>
      <c r="AQ1826" s="2">
        <f t="shared" si="451"/>
        <v>5</v>
      </c>
      <c r="AR1826" s="2">
        <f t="shared" si="452"/>
        <v>1</v>
      </c>
      <c r="AS1826" s="2">
        <f t="shared" si="453"/>
        <v>2</v>
      </c>
      <c r="AV1826" s="6">
        <f t="shared" si="454"/>
        <v>6</v>
      </c>
      <c r="AW1826" s="2">
        <v>2</v>
      </c>
      <c r="AX1826" s="2">
        <v>2</v>
      </c>
      <c r="AY1826" s="2">
        <v>1</v>
      </c>
      <c r="AZ1826" s="2">
        <v>1</v>
      </c>
      <c r="BA1826" s="2">
        <v>0</v>
      </c>
      <c r="BB1826" s="2">
        <f t="shared" si="455"/>
        <v>4</v>
      </c>
      <c r="BC1826" s="2">
        <f t="shared" si="456"/>
        <v>1</v>
      </c>
      <c r="BD1826" s="2">
        <f t="shared" si="457"/>
        <v>1</v>
      </c>
      <c r="BF1826" s="5"/>
    </row>
    <row r="1827" spans="7:58" x14ac:dyDescent="0.35">
      <c r="G1827" s="79" t="s">
        <v>3</v>
      </c>
      <c r="H1827" s="82" t="s">
        <v>112</v>
      </c>
      <c r="I1827" s="79" t="s">
        <v>8</v>
      </c>
      <c r="J1827" s="79" t="s">
        <v>124</v>
      </c>
      <c r="K1827" s="79" t="s">
        <v>39</v>
      </c>
      <c r="L1827" s="79" t="s">
        <v>39</v>
      </c>
      <c r="M1827" s="2" t="s">
        <v>76</v>
      </c>
      <c r="N1827" s="2">
        <v>26</v>
      </c>
      <c r="O1827" s="6">
        <f t="shared" si="458"/>
        <v>2</v>
      </c>
      <c r="P1827" s="2">
        <v>0</v>
      </c>
      <c r="Q1827" s="2">
        <v>2</v>
      </c>
      <c r="R1827" s="2">
        <v>0</v>
      </c>
      <c r="S1827" s="2">
        <v>0</v>
      </c>
      <c r="T1827" s="2">
        <v>0</v>
      </c>
      <c r="U1827" s="2">
        <f t="shared" ref="U1827:U1950" si="460">P1827+Q1827</f>
        <v>2</v>
      </c>
      <c r="V1827" s="2">
        <f t="shared" ref="V1827:V1950" si="461">R1827</f>
        <v>0</v>
      </c>
      <c r="W1827" s="2">
        <f t="shared" ref="W1827:W1950" si="462">S1827+T1827</f>
        <v>0</v>
      </c>
      <c r="Y1827" s="5"/>
      <c r="Z1827" s="6">
        <f t="shared" si="459"/>
        <v>7</v>
      </c>
      <c r="AA1827" s="2">
        <v>1</v>
      </c>
      <c r="AB1827" s="2">
        <v>2</v>
      </c>
      <c r="AC1827" s="2">
        <v>2</v>
      </c>
      <c r="AD1827" s="2">
        <v>1</v>
      </c>
      <c r="AE1827" s="2">
        <v>1</v>
      </c>
      <c r="AF1827" s="2">
        <f t="shared" ref="AF1827:AF1950" si="463">AA1827+AB1827</f>
        <v>3</v>
      </c>
      <c r="AG1827" s="2">
        <f t="shared" ref="AG1827:AG1950" si="464">AC1827</f>
        <v>2</v>
      </c>
      <c r="AH1827" s="2">
        <f t="shared" ref="AH1827:AH1950" si="465">AD1827+AE1827</f>
        <v>2</v>
      </c>
      <c r="AJ1827" s="5"/>
      <c r="AK1827" s="2">
        <f t="shared" si="445"/>
        <v>8</v>
      </c>
      <c r="AL1827" s="2">
        <v>0</v>
      </c>
      <c r="AM1827" s="2">
        <v>4</v>
      </c>
      <c r="AN1827" s="2">
        <v>2</v>
      </c>
      <c r="AO1827" s="2">
        <v>1</v>
      </c>
      <c r="AP1827" s="2">
        <v>1</v>
      </c>
      <c r="AQ1827" s="2">
        <f t="shared" si="451"/>
        <v>4</v>
      </c>
      <c r="AR1827" s="2">
        <f t="shared" si="452"/>
        <v>2</v>
      </c>
      <c r="AS1827" s="2">
        <f t="shared" si="453"/>
        <v>2</v>
      </c>
      <c r="AV1827" s="6">
        <f t="shared" si="454"/>
        <v>6</v>
      </c>
      <c r="AW1827" s="2">
        <v>2</v>
      </c>
      <c r="AX1827" s="2">
        <v>2</v>
      </c>
      <c r="AY1827" s="2">
        <v>0</v>
      </c>
      <c r="AZ1827" s="2">
        <v>1</v>
      </c>
      <c r="BA1827" s="2">
        <v>1</v>
      </c>
      <c r="BB1827" s="2">
        <f t="shared" si="455"/>
        <v>4</v>
      </c>
      <c r="BC1827" s="2">
        <f t="shared" si="456"/>
        <v>0</v>
      </c>
      <c r="BD1827" s="2">
        <f t="shared" si="457"/>
        <v>2</v>
      </c>
      <c r="BF1827" s="5"/>
    </row>
    <row r="1828" spans="7:58" x14ac:dyDescent="0.35">
      <c r="G1828" s="79" t="s">
        <v>3</v>
      </c>
      <c r="H1828" s="82" t="s">
        <v>112</v>
      </c>
      <c r="I1828" s="79" t="s">
        <v>8</v>
      </c>
      <c r="J1828" s="79" t="s">
        <v>124</v>
      </c>
      <c r="K1828" s="79" t="s">
        <v>39</v>
      </c>
      <c r="L1828" s="79" t="s">
        <v>39</v>
      </c>
      <c r="M1828" s="2" t="s">
        <v>76</v>
      </c>
      <c r="N1828" s="2">
        <v>27</v>
      </c>
      <c r="O1828" s="6">
        <f t="shared" si="458"/>
        <v>2</v>
      </c>
      <c r="P1828" s="2">
        <v>0</v>
      </c>
      <c r="Q1828" s="2">
        <v>1</v>
      </c>
      <c r="R1828" s="2">
        <v>1</v>
      </c>
      <c r="S1828" s="2">
        <v>0</v>
      </c>
      <c r="T1828" s="2">
        <v>0</v>
      </c>
      <c r="U1828" s="2">
        <f t="shared" si="460"/>
        <v>1</v>
      </c>
      <c r="V1828" s="2">
        <f t="shared" si="461"/>
        <v>1</v>
      </c>
      <c r="W1828" s="2">
        <f t="shared" si="462"/>
        <v>0</v>
      </c>
      <c r="Y1828" s="5"/>
      <c r="Z1828" s="6">
        <f t="shared" si="459"/>
        <v>7</v>
      </c>
      <c r="AA1828" s="2">
        <v>0</v>
      </c>
      <c r="AB1828" s="2">
        <v>3</v>
      </c>
      <c r="AC1828" s="2">
        <v>1</v>
      </c>
      <c r="AD1828" s="2">
        <v>1</v>
      </c>
      <c r="AE1828" s="2">
        <v>2</v>
      </c>
      <c r="AF1828" s="2">
        <f t="shared" si="463"/>
        <v>3</v>
      </c>
      <c r="AG1828" s="2">
        <f t="shared" si="464"/>
        <v>1</v>
      </c>
      <c r="AH1828" s="2">
        <f t="shared" si="465"/>
        <v>3</v>
      </c>
      <c r="AJ1828" s="5"/>
      <c r="AK1828" s="2">
        <f t="shared" si="445"/>
        <v>8</v>
      </c>
      <c r="AL1828" s="2">
        <v>0</v>
      </c>
      <c r="AM1828" s="2">
        <v>2</v>
      </c>
      <c r="AN1828" s="2">
        <v>3</v>
      </c>
      <c r="AO1828" s="2">
        <v>3</v>
      </c>
      <c r="AP1828" s="2">
        <v>0</v>
      </c>
      <c r="AQ1828" s="2">
        <f t="shared" si="451"/>
        <v>2</v>
      </c>
      <c r="AR1828" s="2">
        <f t="shared" si="452"/>
        <v>3</v>
      </c>
      <c r="AS1828" s="2">
        <f t="shared" si="453"/>
        <v>3</v>
      </c>
      <c r="AV1828" s="6">
        <f t="shared" si="454"/>
        <v>6</v>
      </c>
      <c r="AW1828" s="2">
        <v>3</v>
      </c>
      <c r="AX1828" s="2">
        <v>1</v>
      </c>
      <c r="AY1828" s="2">
        <v>1</v>
      </c>
      <c r="AZ1828" s="2">
        <v>1</v>
      </c>
      <c r="BA1828" s="2">
        <v>0</v>
      </c>
      <c r="BB1828" s="2">
        <f t="shared" si="455"/>
        <v>4</v>
      </c>
      <c r="BC1828" s="2">
        <f t="shared" si="456"/>
        <v>1</v>
      </c>
      <c r="BD1828" s="2">
        <f t="shared" si="457"/>
        <v>1</v>
      </c>
      <c r="BF1828" s="5"/>
    </row>
    <row r="1829" spans="7:58" x14ac:dyDescent="0.35">
      <c r="G1829" s="79" t="s">
        <v>3</v>
      </c>
      <c r="H1829" s="82" t="s">
        <v>112</v>
      </c>
      <c r="I1829" s="79" t="s">
        <v>8</v>
      </c>
      <c r="J1829" s="79" t="s">
        <v>124</v>
      </c>
      <c r="K1829" s="79" t="s">
        <v>39</v>
      </c>
      <c r="L1829" s="79" t="s">
        <v>39</v>
      </c>
      <c r="M1829" s="2" t="s">
        <v>76</v>
      </c>
      <c r="N1829" s="2">
        <v>28</v>
      </c>
      <c r="O1829" s="6">
        <f t="shared" si="458"/>
        <v>2</v>
      </c>
      <c r="P1829" s="2">
        <v>1</v>
      </c>
      <c r="Q1829" s="2">
        <v>1</v>
      </c>
      <c r="R1829" s="2">
        <v>0</v>
      </c>
      <c r="S1829" s="2">
        <v>0</v>
      </c>
      <c r="T1829" s="2">
        <v>0</v>
      </c>
      <c r="U1829" s="2">
        <f t="shared" si="460"/>
        <v>2</v>
      </c>
      <c r="V1829" s="2">
        <f t="shared" si="461"/>
        <v>0</v>
      </c>
      <c r="W1829" s="2">
        <f t="shared" si="462"/>
        <v>0</v>
      </c>
      <c r="Y1829" s="5"/>
      <c r="Z1829" s="6">
        <f t="shared" si="459"/>
        <v>7</v>
      </c>
      <c r="AA1829" s="2">
        <v>6</v>
      </c>
      <c r="AB1829" s="2">
        <v>0</v>
      </c>
      <c r="AC1829" s="2">
        <v>1</v>
      </c>
      <c r="AD1829" s="2">
        <v>0</v>
      </c>
      <c r="AE1829" s="2">
        <v>0</v>
      </c>
      <c r="AF1829" s="2">
        <f t="shared" si="463"/>
        <v>6</v>
      </c>
      <c r="AG1829" s="2">
        <f t="shared" si="464"/>
        <v>1</v>
      </c>
      <c r="AH1829" s="2">
        <f t="shared" si="465"/>
        <v>0</v>
      </c>
      <c r="AJ1829" s="5"/>
      <c r="AK1829" s="2">
        <f t="shared" ref="AK1829:AK1952" si="466">SUM(AQ1829:AS1829)</f>
        <v>8</v>
      </c>
      <c r="AL1829" s="2">
        <v>6</v>
      </c>
      <c r="AM1829" s="2">
        <v>2</v>
      </c>
      <c r="AN1829" s="2">
        <v>0</v>
      </c>
      <c r="AO1829" s="2">
        <v>0</v>
      </c>
      <c r="AP1829" s="2">
        <v>0</v>
      </c>
      <c r="AQ1829" s="2">
        <f t="shared" si="451"/>
        <v>8</v>
      </c>
      <c r="AR1829" s="2">
        <f t="shared" si="452"/>
        <v>0</v>
      </c>
      <c r="AS1829" s="2">
        <f t="shared" si="453"/>
        <v>0</v>
      </c>
      <c r="AV1829" s="6">
        <f t="shared" si="454"/>
        <v>6</v>
      </c>
      <c r="AW1829" s="2">
        <v>5</v>
      </c>
      <c r="AX1829" s="2">
        <v>0</v>
      </c>
      <c r="AY1829" s="2">
        <v>1</v>
      </c>
      <c r="AZ1829" s="2">
        <v>0</v>
      </c>
      <c r="BA1829" s="2">
        <v>0</v>
      </c>
      <c r="BB1829" s="2">
        <f t="shared" si="455"/>
        <v>5</v>
      </c>
      <c r="BC1829" s="2">
        <f t="shared" si="456"/>
        <v>1</v>
      </c>
      <c r="BD1829" s="2">
        <f t="shared" si="457"/>
        <v>0</v>
      </c>
      <c r="BF1829" s="5"/>
    </row>
    <row r="1830" spans="7:58" x14ac:dyDescent="0.35">
      <c r="G1830" s="79" t="s">
        <v>3</v>
      </c>
      <c r="H1830" s="82" t="s">
        <v>112</v>
      </c>
      <c r="I1830" s="79" t="s">
        <v>8</v>
      </c>
      <c r="J1830" s="79" t="s">
        <v>124</v>
      </c>
      <c r="K1830" s="79" t="s">
        <v>39</v>
      </c>
      <c r="L1830" s="79" t="s">
        <v>39</v>
      </c>
      <c r="M1830" s="2" t="s">
        <v>76</v>
      </c>
      <c r="N1830" s="2">
        <v>29</v>
      </c>
      <c r="O1830" s="6">
        <f t="shared" si="458"/>
        <v>2</v>
      </c>
      <c r="P1830" s="2">
        <v>0</v>
      </c>
      <c r="Q1830" s="2">
        <v>2</v>
      </c>
      <c r="R1830" s="2">
        <v>0</v>
      </c>
      <c r="S1830" s="2">
        <v>0</v>
      </c>
      <c r="T1830" s="2">
        <v>0</v>
      </c>
      <c r="U1830" s="2">
        <f t="shared" si="460"/>
        <v>2</v>
      </c>
      <c r="V1830" s="2">
        <f t="shared" si="461"/>
        <v>0</v>
      </c>
      <c r="W1830" s="2">
        <f t="shared" si="462"/>
        <v>0</v>
      </c>
      <c r="Y1830" s="5"/>
      <c r="Z1830" s="6">
        <f t="shared" si="459"/>
        <v>7</v>
      </c>
      <c r="AA1830" s="2">
        <v>1</v>
      </c>
      <c r="AB1830" s="2">
        <v>1</v>
      </c>
      <c r="AC1830" s="2">
        <v>4</v>
      </c>
      <c r="AD1830" s="2">
        <v>0</v>
      </c>
      <c r="AE1830" s="2">
        <v>1</v>
      </c>
      <c r="AF1830" s="2">
        <f t="shared" si="463"/>
        <v>2</v>
      </c>
      <c r="AG1830" s="2">
        <f t="shared" si="464"/>
        <v>4</v>
      </c>
      <c r="AH1830" s="2">
        <f t="shared" si="465"/>
        <v>1</v>
      </c>
      <c r="AJ1830" s="5"/>
      <c r="AK1830" s="2">
        <f t="shared" si="466"/>
        <v>8</v>
      </c>
      <c r="AL1830" s="2">
        <v>0</v>
      </c>
      <c r="AM1830" s="2">
        <v>4</v>
      </c>
      <c r="AN1830" s="2">
        <v>1</v>
      </c>
      <c r="AO1830" s="2">
        <v>2</v>
      </c>
      <c r="AP1830" s="2">
        <v>1</v>
      </c>
      <c r="AQ1830" s="2">
        <f t="shared" si="451"/>
        <v>4</v>
      </c>
      <c r="AR1830" s="2">
        <f t="shared" si="452"/>
        <v>1</v>
      </c>
      <c r="AS1830" s="2">
        <f t="shared" si="453"/>
        <v>3</v>
      </c>
      <c r="AV1830" s="6">
        <f t="shared" si="454"/>
        <v>6</v>
      </c>
      <c r="AW1830" s="2">
        <v>1</v>
      </c>
      <c r="AX1830" s="2">
        <v>3</v>
      </c>
      <c r="AY1830" s="2">
        <v>1</v>
      </c>
      <c r="AZ1830" s="2">
        <v>0</v>
      </c>
      <c r="BA1830" s="2">
        <v>1</v>
      </c>
      <c r="BB1830" s="2">
        <f t="shared" si="455"/>
        <v>4</v>
      </c>
      <c r="BC1830" s="2">
        <f t="shared" si="456"/>
        <v>1</v>
      </c>
      <c r="BD1830" s="2">
        <f t="shared" si="457"/>
        <v>1</v>
      </c>
      <c r="BF1830" s="5"/>
    </row>
    <row r="1831" spans="7:58" x14ac:dyDescent="0.35">
      <c r="G1831" s="79" t="s">
        <v>3</v>
      </c>
      <c r="H1831" s="82" t="s">
        <v>112</v>
      </c>
      <c r="I1831" s="79" t="s">
        <v>8</v>
      </c>
      <c r="J1831" s="79" t="s">
        <v>124</v>
      </c>
      <c r="K1831" s="79" t="s">
        <v>39</v>
      </c>
      <c r="L1831" s="79" t="s">
        <v>39</v>
      </c>
      <c r="M1831" s="2" t="s">
        <v>76</v>
      </c>
      <c r="N1831" s="2">
        <v>30</v>
      </c>
      <c r="O1831" s="6">
        <f t="shared" si="458"/>
        <v>2</v>
      </c>
      <c r="P1831" s="2">
        <v>1</v>
      </c>
      <c r="Q1831" s="2">
        <v>1</v>
      </c>
      <c r="R1831" s="2">
        <v>0</v>
      </c>
      <c r="S1831" s="2">
        <v>0</v>
      </c>
      <c r="T1831" s="2">
        <v>0</v>
      </c>
      <c r="U1831" s="2">
        <f t="shared" si="460"/>
        <v>2</v>
      </c>
      <c r="V1831" s="2">
        <f t="shared" si="461"/>
        <v>0</v>
      </c>
      <c r="W1831" s="2">
        <f t="shared" si="462"/>
        <v>0</v>
      </c>
      <c r="Y1831" s="5"/>
      <c r="Z1831" s="6">
        <f t="shared" si="459"/>
        <v>7</v>
      </c>
      <c r="AA1831" s="2">
        <v>2</v>
      </c>
      <c r="AB1831" s="2">
        <v>2</v>
      </c>
      <c r="AC1831" s="2">
        <v>2</v>
      </c>
      <c r="AD1831" s="2">
        <v>0</v>
      </c>
      <c r="AE1831" s="2">
        <v>1</v>
      </c>
      <c r="AF1831" s="2">
        <f t="shared" si="463"/>
        <v>4</v>
      </c>
      <c r="AG1831" s="2">
        <f t="shared" si="464"/>
        <v>2</v>
      </c>
      <c r="AH1831" s="2">
        <f t="shared" si="465"/>
        <v>1</v>
      </c>
      <c r="AJ1831" s="5"/>
      <c r="AK1831" s="2">
        <f t="shared" si="466"/>
        <v>8</v>
      </c>
      <c r="AL1831" s="2">
        <v>0</v>
      </c>
      <c r="AM1831" s="2">
        <v>5</v>
      </c>
      <c r="AN1831" s="2">
        <v>1</v>
      </c>
      <c r="AO1831" s="2">
        <v>1</v>
      </c>
      <c r="AP1831" s="2">
        <v>1</v>
      </c>
      <c r="AQ1831" s="2">
        <f t="shared" si="451"/>
        <v>5</v>
      </c>
      <c r="AR1831" s="2">
        <f t="shared" si="452"/>
        <v>1</v>
      </c>
      <c r="AS1831" s="2">
        <f t="shared" si="453"/>
        <v>2</v>
      </c>
      <c r="AV1831" s="6">
        <f t="shared" si="454"/>
        <v>6</v>
      </c>
      <c r="AW1831" s="2">
        <v>2</v>
      </c>
      <c r="AX1831" s="2">
        <v>2</v>
      </c>
      <c r="AY1831" s="2">
        <v>1</v>
      </c>
      <c r="AZ1831" s="2">
        <v>1</v>
      </c>
      <c r="BA1831" s="2">
        <v>0</v>
      </c>
      <c r="BB1831" s="2">
        <f t="shared" si="455"/>
        <v>4</v>
      </c>
      <c r="BC1831" s="2">
        <f t="shared" si="456"/>
        <v>1</v>
      </c>
      <c r="BD1831" s="2">
        <f t="shared" si="457"/>
        <v>1</v>
      </c>
      <c r="BF1831" s="5"/>
    </row>
    <row r="1832" spans="7:58" x14ac:dyDescent="0.35">
      <c r="G1832" s="79" t="s">
        <v>3</v>
      </c>
      <c r="H1832" s="82" t="s">
        <v>112</v>
      </c>
      <c r="I1832" s="79" t="s">
        <v>8</v>
      </c>
      <c r="J1832" s="79" t="s">
        <v>125</v>
      </c>
      <c r="K1832" s="79" t="s">
        <v>125</v>
      </c>
      <c r="L1832" s="79" t="s">
        <v>125</v>
      </c>
      <c r="M1832" s="2" t="s">
        <v>3</v>
      </c>
      <c r="N1832" s="2">
        <v>1</v>
      </c>
      <c r="O1832" s="6">
        <f t="shared" ref="O1832:O1861" si="467">SUM(U1832:W1832)</f>
        <v>22</v>
      </c>
      <c r="P1832" s="2">
        <v>4</v>
      </c>
      <c r="Q1832" s="2">
        <v>4</v>
      </c>
      <c r="R1832" s="2">
        <v>6</v>
      </c>
      <c r="S1832" s="2">
        <v>4</v>
      </c>
      <c r="T1832" s="2">
        <v>4</v>
      </c>
      <c r="U1832" s="2">
        <f t="shared" si="460"/>
        <v>8</v>
      </c>
      <c r="V1832" s="2">
        <f t="shared" si="461"/>
        <v>6</v>
      </c>
      <c r="W1832" s="2">
        <f t="shared" si="462"/>
        <v>8</v>
      </c>
      <c r="X1832" s="2">
        <f>MAX(O1832:O1861)</f>
        <v>22</v>
      </c>
      <c r="Y1832" s="5">
        <v>23</v>
      </c>
      <c r="Z1832" s="6">
        <f t="shared" ref="Z1832:Z1861" si="468">SUM(AF1832:AH1832)</f>
        <v>0</v>
      </c>
      <c r="AA1832" s="2">
        <v>0</v>
      </c>
      <c r="AB1832" s="2">
        <v>0</v>
      </c>
      <c r="AC1832" s="2">
        <v>0</v>
      </c>
      <c r="AD1832" s="2">
        <v>0</v>
      </c>
      <c r="AE1832" s="2">
        <v>0</v>
      </c>
      <c r="AF1832" s="2">
        <f t="shared" si="463"/>
        <v>0</v>
      </c>
      <c r="AG1832" s="2">
        <f t="shared" si="464"/>
        <v>0</v>
      </c>
      <c r="AH1832" s="2">
        <f t="shared" si="465"/>
        <v>0</v>
      </c>
      <c r="AI1832" s="2">
        <f>MAX(Z1832:Z1861)</f>
        <v>0</v>
      </c>
      <c r="AJ1832" s="5">
        <v>20</v>
      </c>
      <c r="AK1832" s="2">
        <f t="shared" ref="AK1832:AK1861" si="469">SUM(AQ1832:AS1832)</f>
        <v>0</v>
      </c>
      <c r="AL1832" s="2">
        <v>0</v>
      </c>
      <c r="AM1832" s="2">
        <v>0</v>
      </c>
      <c r="AN1832" s="2">
        <v>0</v>
      </c>
      <c r="AO1832" s="2">
        <v>0</v>
      </c>
      <c r="AP1832" s="2">
        <v>0</v>
      </c>
      <c r="AQ1832" s="2">
        <f t="shared" si="451"/>
        <v>0</v>
      </c>
      <c r="AR1832" s="2">
        <f t="shared" si="452"/>
        <v>0</v>
      </c>
      <c r="AS1832" s="2">
        <f t="shared" si="453"/>
        <v>0</v>
      </c>
      <c r="AT1832" s="2">
        <f t="shared" ref="AT1832" si="470">ROUND(SUM(AK1832:AK1861)/30,0)</f>
        <v>0</v>
      </c>
      <c r="AU1832" s="2">
        <v>0</v>
      </c>
      <c r="AV1832" s="6">
        <f t="shared" si="454"/>
        <v>0</v>
      </c>
      <c r="AW1832" s="2">
        <v>0</v>
      </c>
      <c r="AX1832" s="2">
        <v>0</v>
      </c>
      <c r="AY1832" s="2">
        <v>0</v>
      </c>
      <c r="AZ1832" s="2">
        <v>0</v>
      </c>
      <c r="BA1832" s="2">
        <v>0</v>
      </c>
      <c r="BB1832" s="2">
        <f t="shared" si="455"/>
        <v>0</v>
      </c>
      <c r="BC1832" s="2">
        <f t="shared" si="456"/>
        <v>0</v>
      </c>
      <c r="BD1832" s="2">
        <f t="shared" si="457"/>
        <v>0</v>
      </c>
      <c r="BE1832" s="2">
        <f>ROUND(SUM(AV1832:AV1861)/30,0)</f>
        <v>0</v>
      </c>
      <c r="BF1832" s="5">
        <v>0</v>
      </c>
    </row>
    <row r="1833" spans="7:58" x14ac:dyDescent="0.35">
      <c r="G1833" s="79" t="s">
        <v>3</v>
      </c>
      <c r="H1833" s="82" t="s">
        <v>112</v>
      </c>
      <c r="I1833" s="79" t="s">
        <v>8</v>
      </c>
      <c r="J1833" s="79" t="s">
        <v>125</v>
      </c>
      <c r="K1833" s="79" t="s">
        <v>125</v>
      </c>
      <c r="L1833" s="79" t="s">
        <v>125</v>
      </c>
      <c r="M1833" s="2" t="s">
        <v>3</v>
      </c>
      <c r="N1833" s="2">
        <v>2</v>
      </c>
      <c r="O1833" s="6">
        <f t="shared" si="467"/>
        <v>22</v>
      </c>
      <c r="P1833" s="2">
        <v>3</v>
      </c>
      <c r="Q1833" s="2">
        <v>6</v>
      </c>
      <c r="R1833" s="2">
        <v>7</v>
      </c>
      <c r="S1833" s="2">
        <v>2</v>
      </c>
      <c r="T1833" s="2">
        <v>4</v>
      </c>
      <c r="U1833" s="2">
        <f t="shared" si="460"/>
        <v>9</v>
      </c>
      <c r="V1833" s="2">
        <f t="shared" si="461"/>
        <v>7</v>
      </c>
      <c r="W1833" s="2">
        <f t="shared" si="462"/>
        <v>6</v>
      </c>
      <c r="Y1833" s="5"/>
      <c r="Z1833" s="6">
        <f t="shared" si="468"/>
        <v>0</v>
      </c>
      <c r="AA1833" s="2">
        <v>0</v>
      </c>
      <c r="AB1833" s="2">
        <v>0</v>
      </c>
      <c r="AC1833" s="2">
        <v>0</v>
      </c>
      <c r="AD1833" s="2">
        <v>0</v>
      </c>
      <c r="AE1833" s="2">
        <v>0</v>
      </c>
      <c r="AF1833" s="2">
        <f t="shared" si="463"/>
        <v>0</v>
      </c>
      <c r="AG1833" s="2">
        <f t="shared" si="464"/>
        <v>0</v>
      </c>
      <c r="AH1833" s="2">
        <f t="shared" si="465"/>
        <v>0</v>
      </c>
      <c r="AJ1833" s="5"/>
      <c r="AK1833" s="2">
        <f t="shared" si="469"/>
        <v>0</v>
      </c>
      <c r="AL1833" s="2">
        <v>0</v>
      </c>
      <c r="AM1833" s="2">
        <v>0</v>
      </c>
      <c r="AN1833" s="2">
        <v>0</v>
      </c>
      <c r="AO1833" s="2">
        <v>0</v>
      </c>
      <c r="AP1833" s="2">
        <v>0</v>
      </c>
      <c r="AQ1833" s="2">
        <f t="shared" si="451"/>
        <v>0</v>
      </c>
      <c r="AR1833" s="2">
        <f t="shared" si="452"/>
        <v>0</v>
      </c>
      <c r="AS1833" s="2">
        <f t="shared" si="453"/>
        <v>0</v>
      </c>
      <c r="AV1833" s="6">
        <f t="shared" si="454"/>
        <v>0</v>
      </c>
      <c r="AW1833" s="2">
        <v>0</v>
      </c>
      <c r="AX1833" s="2">
        <v>0</v>
      </c>
      <c r="AY1833" s="2">
        <v>0</v>
      </c>
      <c r="AZ1833" s="2">
        <v>0</v>
      </c>
      <c r="BA1833" s="2">
        <v>0</v>
      </c>
      <c r="BB1833" s="2">
        <f t="shared" si="455"/>
        <v>0</v>
      </c>
      <c r="BC1833" s="2">
        <f t="shared" si="456"/>
        <v>0</v>
      </c>
      <c r="BD1833" s="2">
        <f t="shared" si="457"/>
        <v>0</v>
      </c>
      <c r="BF1833" s="5"/>
    </row>
    <row r="1834" spans="7:58" x14ac:dyDescent="0.35">
      <c r="G1834" s="79" t="s">
        <v>3</v>
      </c>
      <c r="H1834" s="82" t="s">
        <v>112</v>
      </c>
      <c r="I1834" s="79" t="s">
        <v>8</v>
      </c>
      <c r="J1834" s="79" t="s">
        <v>125</v>
      </c>
      <c r="K1834" s="79" t="s">
        <v>125</v>
      </c>
      <c r="L1834" s="79" t="s">
        <v>125</v>
      </c>
      <c r="M1834" s="2" t="s">
        <v>3</v>
      </c>
      <c r="N1834" s="2">
        <v>3</v>
      </c>
      <c r="O1834" s="6">
        <f t="shared" si="467"/>
        <v>22</v>
      </c>
      <c r="P1834" s="2">
        <v>9</v>
      </c>
      <c r="Q1834" s="2">
        <v>5</v>
      </c>
      <c r="R1834" s="2">
        <v>4</v>
      </c>
      <c r="S1834" s="2">
        <v>3</v>
      </c>
      <c r="T1834" s="2">
        <v>1</v>
      </c>
      <c r="U1834" s="2">
        <f t="shared" si="460"/>
        <v>14</v>
      </c>
      <c r="V1834" s="2">
        <f t="shared" si="461"/>
        <v>4</v>
      </c>
      <c r="W1834" s="2">
        <f t="shared" si="462"/>
        <v>4</v>
      </c>
      <c r="Y1834" s="5"/>
      <c r="Z1834" s="6">
        <f t="shared" si="468"/>
        <v>0</v>
      </c>
      <c r="AA1834" s="2">
        <v>0</v>
      </c>
      <c r="AB1834" s="2">
        <v>0</v>
      </c>
      <c r="AC1834" s="2">
        <v>0</v>
      </c>
      <c r="AD1834" s="2">
        <v>0</v>
      </c>
      <c r="AE1834" s="2">
        <v>0</v>
      </c>
      <c r="AF1834" s="2">
        <f t="shared" si="463"/>
        <v>0</v>
      </c>
      <c r="AG1834" s="2">
        <f t="shared" si="464"/>
        <v>0</v>
      </c>
      <c r="AH1834" s="2">
        <f t="shared" si="465"/>
        <v>0</v>
      </c>
      <c r="AJ1834" s="5"/>
      <c r="AK1834" s="2">
        <f t="shared" si="469"/>
        <v>0</v>
      </c>
      <c r="AL1834" s="2">
        <v>0</v>
      </c>
      <c r="AM1834" s="2">
        <v>0</v>
      </c>
      <c r="AN1834" s="2">
        <v>0</v>
      </c>
      <c r="AO1834" s="2">
        <v>0</v>
      </c>
      <c r="AP1834" s="2">
        <v>0</v>
      </c>
      <c r="AQ1834" s="2">
        <f t="shared" si="451"/>
        <v>0</v>
      </c>
      <c r="AR1834" s="2">
        <f t="shared" si="452"/>
        <v>0</v>
      </c>
      <c r="AS1834" s="2">
        <f t="shared" si="453"/>
        <v>0</v>
      </c>
      <c r="AV1834" s="6">
        <f t="shared" si="454"/>
        <v>0</v>
      </c>
      <c r="AW1834" s="2">
        <v>0</v>
      </c>
      <c r="AX1834" s="2">
        <v>0</v>
      </c>
      <c r="AY1834" s="2">
        <v>0</v>
      </c>
      <c r="AZ1834" s="2">
        <v>0</v>
      </c>
      <c r="BA1834" s="2">
        <v>0</v>
      </c>
      <c r="BB1834" s="2">
        <f t="shared" si="455"/>
        <v>0</v>
      </c>
      <c r="BC1834" s="2">
        <f t="shared" si="456"/>
        <v>0</v>
      </c>
      <c r="BD1834" s="2">
        <f t="shared" si="457"/>
        <v>0</v>
      </c>
      <c r="BF1834" s="5"/>
    </row>
    <row r="1835" spans="7:58" x14ac:dyDescent="0.35">
      <c r="G1835" s="79" t="s">
        <v>3</v>
      </c>
      <c r="H1835" s="82" t="s">
        <v>112</v>
      </c>
      <c r="I1835" s="79" t="s">
        <v>8</v>
      </c>
      <c r="J1835" s="79" t="s">
        <v>125</v>
      </c>
      <c r="K1835" s="79" t="s">
        <v>125</v>
      </c>
      <c r="L1835" s="79" t="s">
        <v>125</v>
      </c>
      <c r="M1835" s="2" t="s">
        <v>3</v>
      </c>
      <c r="N1835" s="2">
        <v>4</v>
      </c>
      <c r="O1835" s="6">
        <f t="shared" si="467"/>
        <v>22</v>
      </c>
      <c r="P1835" s="2">
        <v>12</v>
      </c>
      <c r="Q1835" s="2">
        <v>9</v>
      </c>
      <c r="R1835" s="2">
        <v>1</v>
      </c>
      <c r="S1835" s="2">
        <v>0</v>
      </c>
      <c r="T1835" s="2">
        <v>0</v>
      </c>
      <c r="U1835" s="2">
        <f t="shared" si="460"/>
        <v>21</v>
      </c>
      <c r="V1835" s="2">
        <f t="shared" si="461"/>
        <v>1</v>
      </c>
      <c r="W1835" s="2">
        <f t="shared" si="462"/>
        <v>0</v>
      </c>
      <c r="Y1835" s="5"/>
      <c r="Z1835" s="6">
        <f t="shared" si="468"/>
        <v>0</v>
      </c>
      <c r="AA1835" s="2">
        <v>0</v>
      </c>
      <c r="AB1835" s="2">
        <v>0</v>
      </c>
      <c r="AC1835" s="2">
        <v>0</v>
      </c>
      <c r="AD1835" s="2">
        <v>0</v>
      </c>
      <c r="AE1835" s="2">
        <v>0</v>
      </c>
      <c r="AF1835" s="2">
        <f t="shared" si="463"/>
        <v>0</v>
      </c>
      <c r="AG1835" s="2">
        <f t="shared" si="464"/>
        <v>0</v>
      </c>
      <c r="AH1835" s="2">
        <f t="shared" si="465"/>
        <v>0</v>
      </c>
      <c r="AJ1835" s="5"/>
      <c r="AK1835" s="2">
        <f t="shared" si="469"/>
        <v>0</v>
      </c>
      <c r="AL1835" s="2">
        <v>0</v>
      </c>
      <c r="AM1835" s="2">
        <v>0</v>
      </c>
      <c r="AN1835" s="2">
        <v>0</v>
      </c>
      <c r="AO1835" s="2">
        <v>0</v>
      </c>
      <c r="AP1835" s="2">
        <v>0</v>
      </c>
      <c r="AQ1835" s="2">
        <f t="shared" si="451"/>
        <v>0</v>
      </c>
      <c r="AR1835" s="2">
        <f t="shared" si="452"/>
        <v>0</v>
      </c>
      <c r="AS1835" s="2">
        <f t="shared" si="453"/>
        <v>0</v>
      </c>
      <c r="AV1835" s="6">
        <f t="shared" si="454"/>
        <v>0</v>
      </c>
      <c r="AW1835" s="2">
        <v>0</v>
      </c>
      <c r="AX1835" s="2">
        <v>0</v>
      </c>
      <c r="AY1835" s="2">
        <v>0</v>
      </c>
      <c r="AZ1835" s="2">
        <v>0</v>
      </c>
      <c r="BA1835" s="2">
        <v>0</v>
      </c>
      <c r="BB1835" s="2">
        <f t="shared" si="455"/>
        <v>0</v>
      </c>
      <c r="BC1835" s="2">
        <f t="shared" si="456"/>
        <v>0</v>
      </c>
      <c r="BD1835" s="2">
        <f t="shared" si="457"/>
        <v>0</v>
      </c>
      <c r="BF1835" s="5"/>
    </row>
    <row r="1836" spans="7:58" x14ac:dyDescent="0.35">
      <c r="G1836" s="79" t="s">
        <v>3</v>
      </c>
      <c r="H1836" s="82" t="s">
        <v>112</v>
      </c>
      <c r="I1836" s="79" t="s">
        <v>8</v>
      </c>
      <c r="J1836" s="79" t="s">
        <v>125</v>
      </c>
      <c r="K1836" s="79" t="s">
        <v>125</v>
      </c>
      <c r="L1836" s="79" t="s">
        <v>125</v>
      </c>
      <c r="M1836" s="2" t="s">
        <v>3</v>
      </c>
      <c r="N1836" s="2">
        <v>5</v>
      </c>
      <c r="O1836" s="6">
        <f t="shared" si="467"/>
        <v>22</v>
      </c>
      <c r="P1836" s="2">
        <v>7</v>
      </c>
      <c r="Q1836" s="2">
        <v>6</v>
      </c>
      <c r="R1836" s="2">
        <v>7</v>
      </c>
      <c r="S1836" s="2">
        <v>1</v>
      </c>
      <c r="T1836" s="2">
        <v>1</v>
      </c>
      <c r="U1836" s="2">
        <f t="shared" si="460"/>
        <v>13</v>
      </c>
      <c r="V1836" s="2">
        <f t="shared" si="461"/>
        <v>7</v>
      </c>
      <c r="W1836" s="2">
        <f t="shared" si="462"/>
        <v>2</v>
      </c>
      <c r="Y1836" s="5"/>
      <c r="Z1836" s="6">
        <f t="shared" si="468"/>
        <v>0</v>
      </c>
      <c r="AA1836" s="2">
        <v>0</v>
      </c>
      <c r="AB1836" s="2">
        <v>0</v>
      </c>
      <c r="AC1836" s="2">
        <v>0</v>
      </c>
      <c r="AD1836" s="2">
        <v>0</v>
      </c>
      <c r="AE1836" s="2">
        <v>0</v>
      </c>
      <c r="AF1836" s="2">
        <f t="shared" si="463"/>
        <v>0</v>
      </c>
      <c r="AG1836" s="2">
        <f t="shared" si="464"/>
        <v>0</v>
      </c>
      <c r="AH1836" s="2">
        <f t="shared" si="465"/>
        <v>0</v>
      </c>
      <c r="AJ1836" s="5"/>
      <c r="AK1836" s="2">
        <f t="shared" si="469"/>
        <v>0</v>
      </c>
      <c r="AL1836" s="2">
        <v>0</v>
      </c>
      <c r="AM1836" s="2">
        <v>0</v>
      </c>
      <c r="AN1836" s="2">
        <v>0</v>
      </c>
      <c r="AO1836" s="2">
        <v>0</v>
      </c>
      <c r="AP1836" s="2">
        <v>0</v>
      </c>
      <c r="AQ1836" s="2">
        <f t="shared" si="451"/>
        <v>0</v>
      </c>
      <c r="AR1836" s="2">
        <f t="shared" si="452"/>
        <v>0</v>
      </c>
      <c r="AS1836" s="2">
        <f t="shared" si="453"/>
        <v>0</v>
      </c>
      <c r="AV1836" s="6">
        <f t="shared" si="454"/>
        <v>0</v>
      </c>
      <c r="AW1836" s="2">
        <v>0</v>
      </c>
      <c r="AX1836" s="2">
        <v>0</v>
      </c>
      <c r="AY1836" s="2">
        <v>0</v>
      </c>
      <c r="AZ1836" s="2">
        <v>0</v>
      </c>
      <c r="BA1836" s="2">
        <v>0</v>
      </c>
      <c r="BB1836" s="2">
        <f t="shared" si="455"/>
        <v>0</v>
      </c>
      <c r="BC1836" s="2">
        <f t="shared" si="456"/>
        <v>0</v>
      </c>
      <c r="BD1836" s="2">
        <f t="shared" si="457"/>
        <v>0</v>
      </c>
      <c r="BF1836" s="5"/>
    </row>
    <row r="1837" spans="7:58" x14ac:dyDescent="0.35">
      <c r="G1837" s="79" t="s">
        <v>3</v>
      </c>
      <c r="H1837" s="82" t="s">
        <v>112</v>
      </c>
      <c r="I1837" s="79" t="s">
        <v>8</v>
      </c>
      <c r="J1837" s="79" t="s">
        <v>125</v>
      </c>
      <c r="K1837" s="79" t="s">
        <v>125</v>
      </c>
      <c r="L1837" s="79" t="s">
        <v>125</v>
      </c>
      <c r="M1837" s="2" t="s">
        <v>3</v>
      </c>
      <c r="N1837" s="2">
        <v>6</v>
      </c>
      <c r="O1837" s="6">
        <f t="shared" si="467"/>
        <v>22</v>
      </c>
      <c r="P1837" s="2">
        <v>11</v>
      </c>
      <c r="Q1837" s="2">
        <v>4</v>
      </c>
      <c r="R1837" s="2">
        <v>3</v>
      </c>
      <c r="S1837" s="2">
        <v>2</v>
      </c>
      <c r="T1837" s="2">
        <v>2</v>
      </c>
      <c r="U1837" s="2">
        <f t="shared" si="460"/>
        <v>15</v>
      </c>
      <c r="V1837" s="2">
        <f t="shared" si="461"/>
        <v>3</v>
      </c>
      <c r="W1837" s="2">
        <f t="shared" si="462"/>
        <v>4</v>
      </c>
      <c r="Y1837" s="5"/>
      <c r="Z1837" s="6">
        <f t="shared" si="468"/>
        <v>0</v>
      </c>
      <c r="AA1837" s="2">
        <v>0</v>
      </c>
      <c r="AB1837" s="2">
        <v>0</v>
      </c>
      <c r="AC1837" s="2">
        <v>0</v>
      </c>
      <c r="AD1837" s="2">
        <v>0</v>
      </c>
      <c r="AE1837" s="2">
        <v>0</v>
      </c>
      <c r="AF1837" s="2">
        <f t="shared" si="463"/>
        <v>0</v>
      </c>
      <c r="AG1837" s="2">
        <f t="shared" si="464"/>
        <v>0</v>
      </c>
      <c r="AH1837" s="2">
        <f t="shared" si="465"/>
        <v>0</v>
      </c>
      <c r="AJ1837" s="5"/>
      <c r="AK1837" s="2">
        <f t="shared" si="469"/>
        <v>0</v>
      </c>
      <c r="AL1837" s="2">
        <v>0</v>
      </c>
      <c r="AM1837" s="2">
        <v>0</v>
      </c>
      <c r="AN1837" s="2">
        <v>0</v>
      </c>
      <c r="AO1837" s="2">
        <v>0</v>
      </c>
      <c r="AP1837" s="2">
        <v>0</v>
      </c>
      <c r="AQ1837" s="2">
        <f t="shared" si="451"/>
        <v>0</v>
      </c>
      <c r="AR1837" s="2">
        <f t="shared" si="452"/>
        <v>0</v>
      </c>
      <c r="AS1837" s="2">
        <f t="shared" si="453"/>
        <v>0</v>
      </c>
      <c r="AV1837" s="6">
        <f t="shared" si="454"/>
        <v>0</v>
      </c>
      <c r="AW1837" s="2">
        <v>0</v>
      </c>
      <c r="AX1837" s="2">
        <v>0</v>
      </c>
      <c r="AY1837" s="2">
        <v>0</v>
      </c>
      <c r="AZ1837" s="2">
        <v>0</v>
      </c>
      <c r="BA1837" s="2">
        <v>0</v>
      </c>
      <c r="BB1837" s="2">
        <f t="shared" si="455"/>
        <v>0</v>
      </c>
      <c r="BC1837" s="2">
        <f t="shared" si="456"/>
        <v>0</v>
      </c>
      <c r="BD1837" s="2">
        <f t="shared" si="457"/>
        <v>0</v>
      </c>
      <c r="BF1837" s="5"/>
    </row>
    <row r="1838" spans="7:58" x14ac:dyDescent="0.35">
      <c r="G1838" s="79" t="s">
        <v>3</v>
      </c>
      <c r="H1838" s="82" t="s">
        <v>112</v>
      </c>
      <c r="I1838" s="79" t="s">
        <v>8</v>
      </c>
      <c r="J1838" s="79" t="s">
        <v>125</v>
      </c>
      <c r="K1838" s="79" t="s">
        <v>125</v>
      </c>
      <c r="L1838" s="79" t="s">
        <v>125</v>
      </c>
      <c r="M1838" s="2" t="s">
        <v>3</v>
      </c>
      <c r="N1838" s="2">
        <v>7</v>
      </c>
      <c r="O1838" s="6">
        <f t="shared" si="467"/>
        <v>22</v>
      </c>
      <c r="P1838" s="2">
        <v>11</v>
      </c>
      <c r="Q1838" s="2">
        <v>3</v>
      </c>
      <c r="R1838" s="2">
        <v>4</v>
      </c>
      <c r="S1838" s="2">
        <v>2</v>
      </c>
      <c r="T1838" s="2">
        <v>2</v>
      </c>
      <c r="U1838" s="2">
        <f t="shared" si="460"/>
        <v>14</v>
      </c>
      <c r="V1838" s="2">
        <f t="shared" si="461"/>
        <v>4</v>
      </c>
      <c r="W1838" s="2">
        <f t="shared" si="462"/>
        <v>4</v>
      </c>
      <c r="Y1838" s="5"/>
      <c r="Z1838" s="6">
        <f t="shared" si="468"/>
        <v>0</v>
      </c>
      <c r="AA1838" s="2">
        <v>0</v>
      </c>
      <c r="AB1838" s="2">
        <v>0</v>
      </c>
      <c r="AC1838" s="2">
        <v>0</v>
      </c>
      <c r="AD1838" s="2">
        <v>0</v>
      </c>
      <c r="AE1838" s="2">
        <v>0</v>
      </c>
      <c r="AF1838" s="2">
        <f t="shared" si="463"/>
        <v>0</v>
      </c>
      <c r="AG1838" s="2">
        <f t="shared" si="464"/>
        <v>0</v>
      </c>
      <c r="AH1838" s="2">
        <f t="shared" si="465"/>
        <v>0</v>
      </c>
      <c r="AJ1838" s="5"/>
      <c r="AK1838" s="2">
        <f t="shared" si="469"/>
        <v>0</v>
      </c>
      <c r="AL1838" s="2">
        <v>0</v>
      </c>
      <c r="AM1838" s="2">
        <v>0</v>
      </c>
      <c r="AN1838" s="2">
        <v>0</v>
      </c>
      <c r="AO1838" s="2">
        <v>0</v>
      </c>
      <c r="AP1838" s="2">
        <v>0</v>
      </c>
      <c r="AQ1838" s="2">
        <f t="shared" si="451"/>
        <v>0</v>
      </c>
      <c r="AR1838" s="2">
        <f t="shared" si="452"/>
        <v>0</v>
      </c>
      <c r="AS1838" s="2">
        <f t="shared" si="453"/>
        <v>0</v>
      </c>
      <c r="AV1838" s="6">
        <f t="shared" si="454"/>
        <v>0</v>
      </c>
      <c r="AW1838" s="2">
        <v>0</v>
      </c>
      <c r="AX1838" s="2">
        <v>0</v>
      </c>
      <c r="AY1838" s="2">
        <v>0</v>
      </c>
      <c r="AZ1838" s="2">
        <v>0</v>
      </c>
      <c r="BA1838" s="2">
        <v>0</v>
      </c>
      <c r="BB1838" s="2">
        <f t="shared" si="455"/>
        <v>0</v>
      </c>
      <c r="BC1838" s="2">
        <f t="shared" si="456"/>
        <v>0</v>
      </c>
      <c r="BD1838" s="2">
        <f t="shared" si="457"/>
        <v>0</v>
      </c>
      <c r="BF1838" s="5"/>
    </row>
    <row r="1839" spans="7:58" x14ac:dyDescent="0.35">
      <c r="G1839" s="79" t="s">
        <v>3</v>
      </c>
      <c r="H1839" s="82" t="s">
        <v>112</v>
      </c>
      <c r="I1839" s="79" t="s">
        <v>8</v>
      </c>
      <c r="J1839" s="79" t="s">
        <v>125</v>
      </c>
      <c r="K1839" s="79" t="s">
        <v>125</v>
      </c>
      <c r="L1839" s="79" t="s">
        <v>125</v>
      </c>
      <c r="M1839" s="2" t="s">
        <v>3</v>
      </c>
      <c r="N1839" s="2">
        <v>8</v>
      </c>
      <c r="O1839" s="6">
        <f t="shared" si="467"/>
        <v>22</v>
      </c>
      <c r="P1839" s="2">
        <v>4</v>
      </c>
      <c r="Q1839" s="2">
        <v>3</v>
      </c>
      <c r="R1839" s="2">
        <v>6</v>
      </c>
      <c r="S1839" s="2">
        <v>5</v>
      </c>
      <c r="T1839" s="2">
        <v>4</v>
      </c>
      <c r="U1839" s="2">
        <f t="shared" si="460"/>
        <v>7</v>
      </c>
      <c r="V1839" s="2">
        <f t="shared" si="461"/>
        <v>6</v>
      </c>
      <c r="W1839" s="2">
        <f t="shared" si="462"/>
        <v>9</v>
      </c>
      <c r="Y1839" s="5"/>
      <c r="Z1839" s="6">
        <f t="shared" si="468"/>
        <v>0</v>
      </c>
      <c r="AA1839" s="2">
        <v>0</v>
      </c>
      <c r="AB1839" s="2">
        <v>0</v>
      </c>
      <c r="AC1839" s="2">
        <v>0</v>
      </c>
      <c r="AD1839" s="2">
        <v>0</v>
      </c>
      <c r="AE1839" s="2">
        <v>0</v>
      </c>
      <c r="AF1839" s="2">
        <f t="shared" si="463"/>
        <v>0</v>
      </c>
      <c r="AG1839" s="2">
        <f t="shared" si="464"/>
        <v>0</v>
      </c>
      <c r="AH1839" s="2">
        <f t="shared" si="465"/>
        <v>0</v>
      </c>
      <c r="AJ1839" s="5"/>
      <c r="AK1839" s="2">
        <f t="shared" si="469"/>
        <v>0</v>
      </c>
      <c r="AL1839" s="2">
        <v>0</v>
      </c>
      <c r="AM1839" s="2">
        <v>0</v>
      </c>
      <c r="AN1839" s="2">
        <v>0</v>
      </c>
      <c r="AO1839" s="2">
        <v>0</v>
      </c>
      <c r="AP1839" s="2">
        <v>0</v>
      </c>
      <c r="AQ1839" s="2">
        <f t="shared" si="451"/>
        <v>0</v>
      </c>
      <c r="AR1839" s="2">
        <f t="shared" si="452"/>
        <v>0</v>
      </c>
      <c r="AS1839" s="2">
        <f t="shared" si="453"/>
        <v>0</v>
      </c>
      <c r="AV1839" s="6">
        <f t="shared" si="454"/>
        <v>0</v>
      </c>
      <c r="AW1839" s="2">
        <v>0</v>
      </c>
      <c r="AX1839" s="2">
        <v>0</v>
      </c>
      <c r="AY1839" s="2">
        <v>0</v>
      </c>
      <c r="AZ1839" s="2">
        <v>0</v>
      </c>
      <c r="BA1839" s="2">
        <v>0</v>
      </c>
      <c r="BB1839" s="2">
        <f t="shared" si="455"/>
        <v>0</v>
      </c>
      <c r="BC1839" s="2">
        <f t="shared" si="456"/>
        <v>0</v>
      </c>
      <c r="BD1839" s="2">
        <f t="shared" si="457"/>
        <v>0</v>
      </c>
      <c r="BF1839" s="5"/>
    </row>
    <row r="1840" spans="7:58" x14ac:dyDescent="0.35">
      <c r="G1840" s="79" t="s">
        <v>3</v>
      </c>
      <c r="H1840" s="82" t="s">
        <v>112</v>
      </c>
      <c r="I1840" s="79" t="s">
        <v>8</v>
      </c>
      <c r="J1840" s="79" t="s">
        <v>125</v>
      </c>
      <c r="K1840" s="79" t="s">
        <v>125</v>
      </c>
      <c r="L1840" s="79" t="s">
        <v>125</v>
      </c>
      <c r="M1840" s="2" t="s">
        <v>3</v>
      </c>
      <c r="N1840" s="2">
        <v>9</v>
      </c>
      <c r="O1840" s="6">
        <f t="shared" si="467"/>
        <v>22</v>
      </c>
      <c r="P1840" s="2">
        <v>3</v>
      </c>
      <c r="Q1840" s="2">
        <v>3</v>
      </c>
      <c r="R1840" s="2">
        <v>5</v>
      </c>
      <c r="S1840" s="2">
        <v>5</v>
      </c>
      <c r="T1840" s="2">
        <v>6</v>
      </c>
      <c r="U1840" s="2">
        <f t="shared" si="460"/>
        <v>6</v>
      </c>
      <c r="V1840" s="2">
        <f t="shared" si="461"/>
        <v>5</v>
      </c>
      <c r="W1840" s="2">
        <f t="shared" si="462"/>
        <v>11</v>
      </c>
      <c r="Y1840" s="5"/>
      <c r="Z1840" s="6">
        <f t="shared" si="468"/>
        <v>0</v>
      </c>
      <c r="AA1840" s="2">
        <v>0</v>
      </c>
      <c r="AB1840" s="2">
        <v>0</v>
      </c>
      <c r="AC1840" s="2">
        <v>0</v>
      </c>
      <c r="AD1840" s="2">
        <v>0</v>
      </c>
      <c r="AE1840" s="2">
        <v>0</v>
      </c>
      <c r="AF1840" s="2">
        <f t="shared" si="463"/>
        <v>0</v>
      </c>
      <c r="AG1840" s="2">
        <f t="shared" si="464"/>
        <v>0</v>
      </c>
      <c r="AH1840" s="2">
        <f t="shared" si="465"/>
        <v>0</v>
      </c>
      <c r="AJ1840" s="5"/>
      <c r="AK1840" s="2">
        <f t="shared" si="469"/>
        <v>0</v>
      </c>
      <c r="AL1840" s="2">
        <v>0</v>
      </c>
      <c r="AM1840" s="2">
        <v>0</v>
      </c>
      <c r="AN1840" s="2">
        <v>0</v>
      </c>
      <c r="AO1840" s="2">
        <v>0</v>
      </c>
      <c r="AP1840" s="2">
        <v>0</v>
      </c>
      <c r="AQ1840" s="2">
        <f t="shared" si="451"/>
        <v>0</v>
      </c>
      <c r="AR1840" s="2">
        <f t="shared" si="452"/>
        <v>0</v>
      </c>
      <c r="AS1840" s="2">
        <f t="shared" si="453"/>
        <v>0</v>
      </c>
      <c r="AV1840" s="6">
        <f t="shared" si="454"/>
        <v>0</v>
      </c>
      <c r="AW1840" s="2">
        <v>0</v>
      </c>
      <c r="AX1840" s="2">
        <v>0</v>
      </c>
      <c r="AY1840" s="2">
        <v>0</v>
      </c>
      <c r="AZ1840" s="2">
        <v>0</v>
      </c>
      <c r="BA1840" s="2">
        <v>0</v>
      </c>
      <c r="BB1840" s="2">
        <f t="shared" si="455"/>
        <v>0</v>
      </c>
      <c r="BC1840" s="2">
        <f t="shared" si="456"/>
        <v>0</v>
      </c>
      <c r="BD1840" s="2">
        <f t="shared" si="457"/>
        <v>0</v>
      </c>
      <c r="BF1840" s="5"/>
    </row>
    <row r="1841" spans="7:58" x14ac:dyDescent="0.35">
      <c r="G1841" s="79" t="s">
        <v>3</v>
      </c>
      <c r="H1841" s="82" t="s">
        <v>112</v>
      </c>
      <c r="I1841" s="79" t="s">
        <v>8</v>
      </c>
      <c r="J1841" s="79" t="s">
        <v>125</v>
      </c>
      <c r="K1841" s="79" t="s">
        <v>125</v>
      </c>
      <c r="L1841" s="79" t="s">
        <v>125</v>
      </c>
      <c r="M1841" s="2" t="s">
        <v>67</v>
      </c>
      <c r="N1841" s="2">
        <v>10</v>
      </c>
      <c r="O1841" s="6">
        <f t="shared" si="467"/>
        <v>22</v>
      </c>
      <c r="P1841" s="2">
        <v>14</v>
      </c>
      <c r="Q1841" s="2">
        <v>4</v>
      </c>
      <c r="R1841" s="2">
        <v>4</v>
      </c>
      <c r="S1841" s="2">
        <v>0</v>
      </c>
      <c r="T1841" s="2">
        <v>0</v>
      </c>
      <c r="U1841" s="2">
        <f t="shared" si="460"/>
        <v>18</v>
      </c>
      <c r="V1841" s="2">
        <f t="shared" si="461"/>
        <v>4</v>
      </c>
      <c r="W1841" s="2">
        <f t="shared" si="462"/>
        <v>0</v>
      </c>
      <c r="Y1841" s="5"/>
      <c r="Z1841" s="6">
        <f t="shared" si="468"/>
        <v>0</v>
      </c>
      <c r="AA1841" s="2">
        <v>0</v>
      </c>
      <c r="AB1841" s="2">
        <v>0</v>
      </c>
      <c r="AC1841" s="2">
        <v>0</v>
      </c>
      <c r="AD1841" s="2">
        <v>0</v>
      </c>
      <c r="AE1841" s="2">
        <v>0</v>
      </c>
      <c r="AF1841" s="2">
        <f t="shared" si="463"/>
        <v>0</v>
      </c>
      <c r="AG1841" s="2">
        <f t="shared" si="464"/>
        <v>0</v>
      </c>
      <c r="AH1841" s="2">
        <f t="shared" si="465"/>
        <v>0</v>
      </c>
      <c r="AJ1841" s="5"/>
      <c r="AK1841" s="2">
        <f t="shared" si="469"/>
        <v>0</v>
      </c>
      <c r="AL1841" s="2">
        <v>0</v>
      </c>
      <c r="AM1841" s="2">
        <v>0</v>
      </c>
      <c r="AN1841" s="2">
        <v>0</v>
      </c>
      <c r="AO1841" s="2">
        <v>0</v>
      </c>
      <c r="AP1841" s="2">
        <v>0</v>
      </c>
      <c r="AQ1841" s="2">
        <f t="shared" si="451"/>
        <v>0</v>
      </c>
      <c r="AR1841" s="2">
        <f t="shared" si="452"/>
        <v>0</v>
      </c>
      <c r="AS1841" s="2">
        <f t="shared" si="453"/>
        <v>0</v>
      </c>
      <c r="AV1841" s="6">
        <f t="shared" si="454"/>
        <v>0</v>
      </c>
      <c r="AW1841" s="2">
        <v>0</v>
      </c>
      <c r="AX1841" s="2">
        <v>0</v>
      </c>
      <c r="AY1841" s="2">
        <v>0</v>
      </c>
      <c r="AZ1841" s="2">
        <v>0</v>
      </c>
      <c r="BA1841" s="2">
        <v>0</v>
      </c>
      <c r="BB1841" s="2">
        <f t="shared" si="455"/>
        <v>0</v>
      </c>
      <c r="BC1841" s="2">
        <f t="shared" si="456"/>
        <v>0</v>
      </c>
      <c r="BD1841" s="2">
        <f t="shared" si="457"/>
        <v>0</v>
      </c>
      <c r="BF1841" s="5"/>
    </row>
    <row r="1842" spans="7:58" x14ac:dyDescent="0.35">
      <c r="G1842" s="79" t="s">
        <v>3</v>
      </c>
      <c r="H1842" s="82" t="s">
        <v>112</v>
      </c>
      <c r="I1842" s="79" t="s">
        <v>8</v>
      </c>
      <c r="J1842" s="79" t="s">
        <v>125</v>
      </c>
      <c r="K1842" s="79" t="s">
        <v>125</v>
      </c>
      <c r="L1842" s="79" t="s">
        <v>125</v>
      </c>
      <c r="M1842" s="2" t="s">
        <v>67</v>
      </c>
      <c r="N1842" s="2">
        <v>11</v>
      </c>
      <c r="O1842" s="6">
        <f t="shared" si="467"/>
        <v>22</v>
      </c>
      <c r="P1842" s="2">
        <v>11</v>
      </c>
      <c r="Q1842" s="2">
        <v>5</v>
      </c>
      <c r="R1842" s="2">
        <v>3</v>
      </c>
      <c r="S1842" s="2">
        <v>2</v>
      </c>
      <c r="T1842" s="2">
        <v>1</v>
      </c>
      <c r="U1842" s="2">
        <f t="shared" si="460"/>
        <v>16</v>
      </c>
      <c r="V1842" s="2">
        <f t="shared" si="461"/>
        <v>3</v>
      </c>
      <c r="W1842" s="2">
        <f t="shared" si="462"/>
        <v>3</v>
      </c>
      <c r="Y1842" s="5"/>
      <c r="Z1842" s="6">
        <f t="shared" si="468"/>
        <v>0</v>
      </c>
      <c r="AA1842" s="2">
        <v>0</v>
      </c>
      <c r="AB1842" s="2">
        <v>0</v>
      </c>
      <c r="AC1842" s="2">
        <v>0</v>
      </c>
      <c r="AD1842" s="2">
        <v>0</v>
      </c>
      <c r="AE1842" s="2">
        <v>0</v>
      </c>
      <c r="AF1842" s="2">
        <f t="shared" si="463"/>
        <v>0</v>
      </c>
      <c r="AG1842" s="2">
        <f t="shared" si="464"/>
        <v>0</v>
      </c>
      <c r="AH1842" s="2">
        <f t="shared" si="465"/>
        <v>0</v>
      </c>
      <c r="AJ1842" s="5"/>
      <c r="AK1842" s="2">
        <f t="shared" si="469"/>
        <v>0</v>
      </c>
      <c r="AL1842" s="2">
        <v>0</v>
      </c>
      <c r="AM1842" s="2">
        <v>0</v>
      </c>
      <c r="AN1842" s="2">
        <v>0</v>
      </c>
      <c r="AO1842" s="2">
        <v>0</v>
      </c>
      <c r="AP1842" s="2">
        <v>0</v>
      </c>
      <c r="AQ1842" s="2">
        <f t="shared" si="451"/>
        <v>0</v>
      </c>
      <c r="AR1842" s="2">
        <f t="shared" si="452"/>
        <v>0</v>
      </c>
      <c r="AS1842" s="2">
        <f t="shared" si="453"/>
        <v>0</v>
      </c>
      <c r="AV1842" s="6">
        <f t="shared" si="454"/>
        <v>0</v>
      </c>
      <c r="AW1842" s="2">
        <v>0</v>
      </c>
      <c r="AX1842" s="2">
        <v>0</v>
      </c>
      <c r="AY1842" s="2">
        <v>0</v>
      </c>
      <c r="AZ1842" s="2">
        <v>0</v>
      </c>
      <c r="BA1842" s="2">
        <v>0</v>
      </c>
      <c r="BB1842" s="2">
        <f t="shared" si="455"/>
        <v>0</v>
      </c>
      <c r="BC1842" s="2">
        <f t="shared" si="456"/>
        <v>0</v>
      </c>
      <c r="BD1842" s="2">
        <f t="shared" si="457"/>
        <v>0</v>
      </c>
      <c r="BF1842" s="5"/>
    </row>
    <row r="1843" spans="7:58" x14ac:dyDescent="0.35">
      <c r="G1843" s="79" t="s">
        <v>3</v>
      </c>
      <c r="H1843" s="82" t="s">
        <v>112</v>
      </c>
      <c r="I1843" s="79" t="s">
        <v>8</v>
      </c>
      <c r="J1843" s="79" t="s">
        <v>125</v>
      </c>
      <c r="K1843" s="79" t="s">
        <v>125</v>
      </c>
      <c r="L1843" s="79" t="s">
        <v>125</v>
      </c>
      <c r="M1843" s="2" t="s">
        <v>67</v>
      </c>
      <c r="N1843" s="2">
        <v>12</v>
      </c>
      <c r="O1843" s="6">
        <f t="shared" si="467"/>
        <v>22</v>
      </c>
      <c r="P1843" s="2">
        <v>8</v>
      </c>
      <c r="Q1843" s="2">
        <v>8</v>
      </c>
      <c r="R1843" s="2">
        <v>5</v>
      </c>
      <c r="S1843" s="2">
        <v>1</v>
      </c>
      <c r="T1843" s="2">
        <v>0</v>
      </c>
      <c r="U1843" s="2">
        <f t="shared" si="460"/>
        <v>16</v>
      </c>
      <c r="V1843" s="2">
        <f t="shared" si="461"/>
        <v>5</v>
      </c>
      <c r="W1843" s="2">
        <f t="shared" si="462"/>
        <v>1</v>
      </c>
      <c r="Y1843" s="5"/>
      <c r="Z1843" s="6">
        <f t="shared" si="468"/>
        <v>0</v>
      </c>
      <c r="AA1843" s="2">
        <v>0</v>
      </c>
      <c r="AB1843" s="2">
        <v>0</v>
      </c>
      <c r="AC1843" s="2">
        <v>0</v>
      </c>
      <c r="AD1843" s="2">
        <v>0</v>
      </c>
      <c r="AE1843" s="2">
        <v>0</v>
      </c>
      <c r="AF1843" s="2">
        <f t="shared" si="463"/>
        <v>0</v>
      </c>
      <c r="AG1843" s="2">
        <f t="shared" si="464"/>
        <v>0</v>
      </c>
      <c r="AH1843" s="2">
        <f t="shared" si="465"/>
        <v>0</v>
      </c>
      <c r="AJ1843" s="5"/>
      <c r="AK1843" s="2">
        <f t="shared" si="469"/>
        <v>0</v>
      </c>
      <c r="AL1843" s="2">
        <v>0</v>
      </c>
      <c r="AM1843" s="2">
        <v>0</v>
      </c>
      <c r="AN1843" s="2">
        <v>0</v>
      </c>
      <c r="AO1843" s="2">
        <v>0</v>
      </c>
      <c r="AP1843" s="2">
        <v>0</v>
      </c>
      <c r="AQ1843" s="2">
        <f t="shared" si="451"/>
        <v>0</v>
      </c>
      <c r="AR1843" s="2">
        <f t="shared" si="452"/>
        <v>0</v>
      </c>
      <c r="AS1843" s="2">
        <f t="shared" si="453"/>
        <v>0</v>
      </c>
      <c r="AV1843" s="6">
        <f t="shared" si="454"/>
        <v>0</v>
      </c>
      <c r="AW1843" s="2">
        <v>0</v>
      </c>
      <c r="AX1843" s="2">
        <v>0</v>
      </c>
      <c r="AY1843" s="2">
        <v>0</v>
      </c>
      <c r="AZ1843" s="2">
        <v>0</v>
      </c>
      <c r="BA1843" s="2">
        <v>0</v>
      </c>
      <c r="BB1843" s="2">
        <f t="shared" si="455"/>
        <v>0</v>
      </c>
      <c r="BC1843" s="2">
        <f t="shared" si="456"/>
        <v>0</v>
      </c>
      <c r="BD1843" s="2">
        <f t="shared" si="457"/>
        <v>0</v>
      </c>
      <c r="BF1843" s="5"/>
    </row>
    <row r="1844" spans="7:58" x14ac:dyDescent="0.35">
      <c r="G1844" s="79" t="s">
        <v>3</v>
      </c>
      <c r="H1844" s="82" t="s">
        <v>112</v>
      </c>
      <c r="I1844" s="79" t="s">
        <v>8</v>
      </c>
      <c r="J1844" s="79" t="s">
        <v>125</v>
      </c>
      <c r="K1844" s="79" t="s">
        <v>125</v>
      </c>
      <c r="L1844" s="79" t="s">
        <v>125</v>
      </c>
      <c r="M1844" s="2" t="s">
        <v>67</v>
      </c>
      <c r="N1844" s="2">
        <v>13</v>
      </c>
      <c r="O1844" s="6">
        <f t="shared" si="467"/>
        <v>22</v>
      </c>
      <c r="P1844" s="2">
        <v>7</v>
      </c>
      <c r="Q1844" s="2">
        <v>5</v>
      </c>
      <c r="R1844" s="2">
        <v>9</v>
      </c>
      <c r="S1844" s="2">
        <v>1</v>
      </c>
      <c r="T1844" s="2">
        <v>0</v>
      </c>
      <c r="U1844" s="2">
        <f t="shared" si="460"/>
        <v>12</v>
      </c>
      <c r="V1844" s="2">
        <f t="shared" si="461"/>
        <v>9</v>
      </c>
      <c r="W1844" s="2">
        <f t="shared" si="462"/>
        <v>1</v>
      </c>
      <c r="Y1844" s="5"/>
      <c r="Z1844" s="6">
        <f t="shared" si="468"/>
        <v>0</v>
      </c>
      <c r="AA1844" s="2">
        <v>0</v>
      </c>
      <c r="AB1844" s="2">
        <v>0</v>
      </c>
      <c r="AC1844" s="2">
        <v>0</v>
      </c>
      <c r="AD1844" s="2">
        <v>0</v>
      </c>
      <c r="AE1844" s="2">
        <v>0</v>
      </c>
      <c r="AF1844" s="2">
        <f t="shared" si="463"/>
        <v>0</v>
      </c>
      <c r="AG1844" s="2">
        <f t="shared" si="464"/>
        <v>0</v>
      </c>
      <c r="AH1844" s="2">
        <f t="shared" si="465"/>
        <v>0</v>
      </c>
      <c r="AJ1844" s="5"/>
      <c r="AK1844" s="2">
        <f t="shared" si="469"/>
        <v>0</v>
      </c>
      <c r="AL1844" s="2">
        <v>0</v>
      </c>
      <c r="AM1844" s="2">
        <v>0</v>
      </c>
      <c r="AN1844" s="2">
        <v>0</v>
      </c>
      <c r="AO1844" s="2">
        <v>0</v>
      </c>
      <c r="AP1844" s="2">
        <v>0</v>
      </c>
      <c r="AQ1844" s="2">
        <f t="shared" si="451"/>
        <v>0</v>
      </c>
      <c r="AR1844" s="2">
        <f t="shared" si="452"/>
        <v>0</v>
      </c>
      <c r="AS1844" s="2">
        <f t="shared" si="453"/>
        <v>0</v>
      </c>
      <c r="AV1844" s="6">
        <f t="shared" si="454"/>
        <v>0</v>
      </c>
      <c r="AW1844" s="2">
        <v>0</v>
      </c>
      <c r="AX1844" s="2">
        <v>0</v>
      </c>
      <c r="AY1844" s="2">
        <v>0</v>
      </c>
      <c r="AZ1844" s="2">
        <v>0</v>
      </c>
      <c r="BA1844" s="2">
        <v>0</v>
      </c>
      <c r="BB1844" s="2">
        <f t="shared" si="455"/>
        <v>0</v>
      </c>
      <c r="BC1844" s="2">
        <f t="shared" si="456"/>
        <v>0</v>
      </c>
      <c r="BD1844" s="2">
        <f t="shared" si="457"/>
        <v>0</v>
      </c>
      <c r="BF1844" s="5"/>
    </row>
    <row r="1845" spans="7:58" x14ac:dyDescent="0.35">
      <c r="G1845" s="79" t="s">
        <v>3</v>
      </c>
      <c r="H1845" s="82" t="s">
        <v>112</v>
      </c>
      <c r="I1845" s="79" t="s">
        <v>8</v>
      </c>
      <c r="J1845" s="79" t="s">
        <v>125</v>
      </c>
      <c r="K1845" s="79" t="s">
        <v>125</v>
      </c>
      <c r="L1845" s="79" t="s">
        <v>125</v>
      </c>
      <c r="M1845" s="2" t="s">
        <v>67</v>
      </c>
      <c r="N1845" s="2">
        <v>14</v>
      </c>
      <c r="O1845" s="6">
        <f t="shared" si="467"/>
        <v>22</v>
      </c>
      <c r="P1845" s="2">
        <v>4</v>
      </c>
      <c r="Q1845" s="2">
        <v>5</v>
      </c>
      <c r="R1845" s="2">
        <v>6</v>
      </c>
      <c r="S1845" s="2">
        <v>2</v>
      </c>
      <c r="T1845" s="2">
        <v>5</v>
      </c>
      <c r="U1845" s="2">
        <f t="shared" si="460"/>
        <v>9</v>
      </c>
      <c r="V1845" s="2">
        <f t="shared" si="461"/>
        <v>6</v>
      </c>
      <c r="W1845" s="2">
        <f t="shared" si="462"/>
        <v>7</v>
      </c>
      <c r="Y1845" s="5"/>
      <c r="Z1845" s="6">
        <f t="shared" si="468"/>
        <v>0</v>
      </c>
      <c r="AA1845" s="2">
        <v>0</v>
      </c>
      <c r="AB1845" s="2">
        <v>0</v>
      </c>
      <c r="AC1845" s="2">
        <v>0</v>
      </c>
      <c r="AD1845" s="2">
        <v>0</v>
      </c>
      <c r="AE1845" s="2">
        <v>0</v>
      </c>
      <c r="AF1845" s="2">
        <f t="shared" si="463"/>
        <v>0</v>
      </c>
      <c r="AG1845" s="2">
        <f t="shared" si="464"/>
        <v>0</v>
      </c>
      <c r="AH1845" s="2">
        <f t="shared" si="465"/>
        <v>0</v>
      </c>
      <c r="AJ1845" s="5"/>
      <c r="AK1845" s="2">
        <f t="shared" si="469"/>
        <v>0</v>
      </c>
      <c r="AL1845" s="2">
        <v>0</v>
      </c>
      <c r="AM1845" s="2">
        <v>0</v>
      </c>
      <c r="AN1845" s="2">
        <v>0</v>
      </c>
      <c r="AO1845" s="2">
        <v>0</v>
      </c>
      <c r="AP1845" s="2">
        <v>0</v>
      </c>
      <c r="AQ1845" s="2">
        <f t="shared" si="451"/>
        <v>0</v>
      </c>
      <c r="AR1845" s="2">
        <f t="shared" si="452"/>
        <v>0</v>
      </c>
      <c r="AS1845" s="2">
        <f t="shared" si="453"/>
        <v>0</v>
      </c>
      <c r="AV1845" s="6">
        <f t="shared" si="454"/>
        <v>0</v>
      </c>
      <c r="AW1845" s="2">
        <v>0</v>
      </c>
      <c r="AX1845" s="2">
        <v>0</v>
      </c>
      <c r="AY1845" s="2">
        <v>0</v>
      </c>
      <c r="AZ1845" s="2">
        <v>0</v>
      </c>
      <c r="BA1845" s="2">
        <v>0</v>
      </c>
      <c r="BB1845" s="2">
        <f t="shared" si="455"/>
        <v>0</v>
      </c>
      <c r="BC1845" s="2">
        <f t="shared" si="456"/>
        <v>0</v>
      </c>
      <c r="BD1845" s="2">
        <f t="shared" si="457"/>
        <v>0</v>
      </c>
      <c r="BF1845" s="5"/>
    </row>
    <row r="1846" spans="7:58" x14ac:dyDescent="0.35">
      <c r="G1846" s="79" t="s">
        <v>3</v>
      </c>
      <c r="H1846" s="82" t="s">
        <v>112</v>
      </c>
      <c r="I1846" s="79" t="s">
        <v>8</v>
      </c>
      <c r="J1846" s="79" t="s">
        <v>125</v>
      </c>
      <c r="K1846" s="79" t="s">
        <v>125</v>
      </c>
      <c r="L1846" s="79" t="s">
        <v>125</v>
      </c>
      <c r="M1846" s="2" t="s">
        <v>67</v>
      </c>
      <c r="N1846" s="2">
        <v>15</v>
      </c>
      <c r="O1846" s="6">
        <f t="shared" si="467"/>
        <v>22</v>
      </c>
      <c r="P1846" s="2">
        <v>3</v>
      </c>
      <c r="Q1846" s="2">
        <v>6</v>
      </c>
      <c r="R1846" s="2">
        <v>7</v>
      </c>
      <c r="S1846" s="2">
        <v>2</v>
      </c>
      <c r="T1846" s="2">
        <v>4</v>
      </c>
      <c r="U1846" s="2">
        <f t="shared" si="460"/>
        <v>9</v>
      </c>
      <c r="V1846" s="2">
        <f t="shared" si="461"/>
        <v>7</v>
      </c>
      <c r="W1846" s="2">
        <f t="shared" si="462"/>
        <v>6</v>
      </c>
      <c r="Y1846" s="5"/>
      <c r="Z1846" s="6">
        <f t="shared" si="468"/>
        <v>0</v>
      </c>
      <c r="AA1846" s="2">
        <v>0</v>
      </c>
      <c r="AB1846" s="2">
        <v>0</v>
      </c>
      <c r="AC1846" s="2">
        <v>0</v>
      </c>
      <c r="AD1846" s="2">
        <v>0</v>
      </c>
      <c r="AE1846" s="2">
        <v>0</v>
      </c>
      <c r="AF1846" s="2">
        <f t="shared" si="463"/>
        <v>0</v>
      </c>
      <c r="AG1846" s="2">
        <f t="shared" si="464"/>
        <v>0</v>
      </c>
      <c r="AH1846" s="2">
        <f t="shared" si="465"/>
        <v>0</v>
      </c>
      <c r="AJ1846" s="5"/>
      <c r="AK1846" s="2">
        <f t="shared" si="469"/>
        <v>0</v>
      </c>
      <c r="AL1846" s="2">
        <v>0</v>
      </c>
      <c r="AM1846" s="2">
        <v>0</v>
      </c>
      <c r="AN1846" s="2">
        <v>0</v>
      </c>
      <c r="AO1846" s="2">
        <v>0</v>
      </c>
      <c r="AP1846" s="2">
        <v>0</v>
      </c>
      <c r="AQ1846" s="2">
        <f t="shared" si="451"/>
        <v>0</v>
      </c>
      <c r="AR1846" s="2">
        <f t="shared" si="452"/>
        <v>0</v>
      </c>
      <c r="AS1846" s="2">
        <f t="shared" si="453"/>
        <v>0</v>
      </c>
      <c r="AV1846" s="6">
        <f t="shared" si="454"/>
        <v>0</v>
      </c>
      <c r="AW1846" s="2">
        <v>0</v>
      </c>
      <c r="AX1846" s="2">
        <v>0</v>
      </c>
      <c r="AY1846" s="2">
        <v>0</v>
      </c>
      <c r="AZ1846" s="2">
        <v>0</v>
      </c>
      <c r="BA1846" s="2">
        <v>0</v>
      </c>
      <c r="BB1846" s="2">
        <f t="shared" si="455"/>
        <v>0</v>
      </c>
      <c r="BC1846" s="2">
        <f t="shared" si="456"/>
        <v>0</v>
      </c>
      <c r="BD1846" s="2">
        <f t="shared" si="457"/>
        <v>0</v>
      </c>
      <c r="BF1846" s="5"/>
    </row>
    <row r="1847" spans="7:58" x14ac:dyDescent="0.35">
      <c r="G1847" s="79" t="s">
        <v>3</v>
      </c>
      <c r="H1847" s="82" t="s">
        <v>112</v>
      </c>
      <c r="I1847" s="79" t="s">
        <v>8</v>
      </c>
      <c r="J1847" s="79" t="s">
        <v>125</v>
      </c>
      <c r="K1847" s="79" t="s">
        <v>125</v>
      </c>
      <c r="L1847" s="79" t="s">
        <v>125</v>
      </c>
      <c r="M1847" s="2" t="s">
        <v>67</v>
      </c>
      <c r="N1847" s="2">
        <v>16</v>
      </c>
      <c r="O1847" s="6">
        <f t="shared" si="467"/>
        <v>22</v>
      </c>
      <c r="P1847" s="2">
        <v>11</v>
      </c>
      <c r="Q1847" s="2">
        <v>3</v>
      </c>
      <c r="R1847" s="2">
        <v>4</v>
      </c>
      <c r="S1847" s="2">
        <v>3</v>
      </c>
      <c r="T1847" s="2">
        <v>1</v>
      </c>
      <c r="U1847" s="2">
        <f t="shared" si="460"/>
        <v>14</v>
      </c>
      <c r="V1847" s="2">
        <f t="shared" si="461"/>
        <v>4</v>
      </c>
      <c r="W1847" s="2">
        <f t="shared" si="462"/>
        <v>4</v>
      </c>
      <c r="Y1847" s="5"/>
      <c r="Z1847" s="6">
        <f t="shared" si="468"/>
        <v>0</v>
      </c>
      <c r="AA1847" s="2">
        <v>0</v>
      </c>
      <c r="AB1847" s="2">
        <v>0</v>
      </c>
      <c r="AC1847" s="2">
        <v>0</v>
      </c>
      <c r="AD1847" s="2">
        <v>0</v>
      </c>
      <c r="AE1847" s="2">
        <v>0</v>
      </c>
      <c r="AF1847" s="2">
        <f t="shared" si="463"/>
        <v>0</v>
      </c>
      <c r="AG1847" s="2">
        <f t="shared" si="464"/>
        <v>0</v>
      </c>
      <c r="AH1847" s="2">
        <f t="shared" si="465"/>
        <v>0</v>
      </c>
      <c r="AJ1847" s="5"/>
      <c r="AK1847" s="2">
        <f t="shared" si="469"/>
        <v>0</v>
      </c>
      <c r="AL1847" s="2">
        <v>0</v>
      </c>
      <c r="AM1847" s="2">
        <v>0</v>
      </c>
      <c r="AN1847" s="2">
        <v>0</v>
      </c>
      <c r="AO1847" s="2">
        <v>0</v>
      </c>
      <c r="AP1847" s="2">
        <v>0</v>
      </c>
      <c r="AQ1847" s="2">
        <f t="shared" si="451"/>
        <v>0</v>
      </c>
      <c r="AR1847" s="2">
        <f t="shared" si="452"/>
        <v>0</v>
      </c>
      <c r="AS1847" s="2">
        <f t="shared" si="453"/>
        <v>0</v>
      </c>
      <c r="AV1847" s="6">
        <f t="shared" si="454"/>
        <v>0</v>
      </c>
      <c r="AW1847" s="2">
        <v>0</v>
      </c>
      <c r="AX1847" s="2">
        <v>0</v>
      </c>
      <c r="AY1847" s="2">
        <v>0</v>
      </c>
      <c r="AZ1847" s="2">
        <v>0</v>
      </c>
      <c r="BA1847" s="2">
        <v>0</v>
      </c>
      <c r="BB1847" s="2">
        <f t="shared" si="455"/>
        <v>0</v>
      </c>
      <c r="BC1847" s="2">
        <f t="shared" si="456"/>
        <v>0</v>
      </c>
      <c r="BD1847" s="2">
        <f t="shared" si="457"/>
        <v>0</v>
      </c>
      <c r="BF1847" s="5"/>
    </row>
    <row r="1848" spans="7:58" x14ac:dyDescent="0.35">
      <c r="G1848" s="79" t="s">
        <v>3</v>
      </c>
      <c r="H1848" s="82" t="s">
        <v>112</v>
      </c>
      <c r="I1848" s="79" t="s">
        <v>8</v>
      </c>
      <c r="J1848" s="79" t="s">
        <v>125</v>
      </c>
      <c r="K1848" s="79" t="s">
        <v>125</v>
      </c>
      <c r="L1848" s="79" t="s">
        <v>125</v>
      </c>
      <c r="M1848" s="2" t="s">
        <v>67</v>
      </c>
      <c r="N1848" s="2">
        <v>17</v>
      </c>
      <c r="O1848" s="6">
        <f t="shared" si="467"/>
        <v>22</v>
      </c>
      <c r="P1848" s="2">
        <v>9</v>
      </c>
      <c r="Q1848" s="2">
        <v>7</v>
      </c>
      <c r="R1848" s="2">
        <v>3</v>
      </c>
      <c r="S1848" s="2">
        <v>1</v>
      </c>
      <c r="T1848" s="2">
        <v>2</v>
      </c>
      <c r="U1848" s="2">
        <f t="shared" si="460"/>
        <v>16</v>
      </c>
      <c r="V1848" s="2">
        <f t="shared" si="461"/>
        <v>3</v>
      </c>
      <c r="W1848" s="2">
        <f t="shared" si="462"/>
        <v>3</v>
      </c>
      <c r="Y1848" s="5"/>
      <c r="Z1848" s="6">
        <f t="shared" si="468"/>
        <v>0</v>
      </c>
      <c r="AA1848" s="2">
        <v>0</v>
      </c>
      <c r="AB1848" s="2">
        <v>0</v>
      </c>
      <c r="AC1848" s="2">
        <v>0</v>
      </c>
      <c r="AD1848" s="2">
        <v>0</v>
      </c>
      <c r="AE1848" s="2">
        <v>0</v>
      </c>
      <c r="AF1848" s="2">
        <f t="shared" si="463"/>
        <v>0</v>
      </c>
      <c r="AG1848" s="2">
        <f t="shared" si="464"/>
        <v>0</v>
      </c>
      <c r="AH1848" s="2">
        <f t="shared" si="465"/>
        <v>0</v>
      </c>
      <c r="AJ1848" s="5"/>
      <c r="AK1848" s="2">
        <f t="shared" si="469"/>
        <v>0</v>
      </c>
      <c r="AL1848" s="2">
        <v>0</v>
      </c>
      <c r="AM1848" s="2">
        <v>0</v>
      </c>
      <c r="AN1848" s="2">
        <v>0</v>
      </c>
      <c r="AO1848" s="2">
        <v>0</v>
      </c>
      <c r="AP1848" s="2">
        <v>0</v>
      </c>
      <c r="AQ1848" s="2">
        <f t="shared" si="451"/>
        <v>0</v>
      </c>
      <c r="AR1848" s="2">
        <f t="shared" si="452"/>
        <v>0</v>
      </c>
      <c r="AS1848" s="2">
        <f t="shared" si="453"/>
        <v>0</v>
      </c>
      <c r="AV1848" s="6">
        <f t="shared" si="454"/>
        <v>0</v>
      </c>
      <c r="AW1848" s="2">
        <v>0</v>
      </c>
      <c r="AX1848" s="2">
        <v>0</v>
      </c>
      <c r="AY1848" s="2">
        <v>0</v>
      </c>
      <c r="AZ1848" s="2">
        <v>0</v>
      </c>
      <c r="BA1848" s="2">
        <v>0</v>
      </c>
      <c r="BB1848" s="2">
        <f t="shared" si="455"/>
        <v>0</v>
      </c>
      <c r="BC1848" s="2">
        <f t="shared" si="456"/>
        <v>0</v>
      </c>
      <c r="BD1848" s="2">
        <f t="shared" si="457"/>
        <v>0</v>
      </c>
      <c r="BF1848" s="5"/>
    </row>
    <row r="1849" spans="7:58" x14ac:dyDescent="0.35">
      <c r="G1849" s="79" t="s">
        <v>3</v>
      </c>
      <c r="H1849" s="82" t="s">
        <v>112</v>
      </c>
      <c r="I1849" s="79" t="s">
        <v>8</v>
      </c>
      <c r="J1849" s="79" t="s">
        <v>125</v>
      </c>
      <c r="K1849" s="79" t="s">
        <v>125</v>
      </c>
      <c r="L1849" s="79" t="s">
        <v>125</v>
      </c>
      <c r="M1849" s="2" t="s">
        <v>67</v>
      </c>
      <c r="N1849" s="2">
        <v>18</v>
      </c>
      <c r="O1849" s="6">
        <f t="shared" si="467"/>
        <v>22</v>
      </c>
      <c r="P1849" s="2">
        <v>18</v>
      </c>
      <c r="Q1849" s="2">
        <v>2</v>
      </c>
      <c r="R1849" s="2">
        <v>1</v>
      </c>
      <c r="S1849" s="2">
        <v>1</v>
      </c>
      <c r="T1849" s="2">
        <v>0</v>
      </c>
      <c r="U1849" s="2">
        <f t="shared" si="460"/>
        <v>20</v>
      </c>
      <c r="V1849" s="2">
        <f t="shared" si="461"/>
        <v>1</v>
      </c>
      <c r="W1849" s="2">
        <f t="shared" si="462"/>
        <v>1</v>
      </c>
      <c r="Y1849" s="5"/>
      <c r="Z1849" s="6">
        <f t="shared" si="468"/>
        <v>0</v>
      </c>
      <c r="AA1849" s="2">
        <v>0</v>
      </c>
      <c r="AB1849" s="2">
        <v>0</v>
      </c>
      <c r="AC1849" s="2">
        <v>0</v>
      </c>
      <c r="AD1849" s="2">
        <v>0</v>
      </c>
      <c r="AE1849" s="2">
        <v>0</v>
      </c>
      <c r="AF1849" s="2">
        <f t="shared" si="463"/>
        <v>0</v>
      </c>
      <c r="AG1849" s="2">
        <f t="shared" si="464"/>
        <v>0</v>
      </c>
      <c r="AH1849" s="2">
        <f t="shared" si="465"/>
        <v>0</v>
      </c>
      <c r="AJ1849" s="5"/>
      <c r="AK1849" s="2">
        <f t="shared" si="469"/>
        <v>0</v>
      </c>
      <c r="AL1849" s="2">
        <v>0</v>
      </c>
      <c r="AM1849" s="2">
        <v>0</v>
      </c>
      <c r="AN1849" s="2">
        <v>0</v>
      </c>
      <c r="AO1849" s="2">
        <v>0</v>
      </c>
      <c r="AP1849" s="2">
        <v>0</v>
      </c>
      <c r="AQ1849" s="2">
        <f t="shared" si="451"/>
        <v>0</v>
      </c>
      <c r="AR1849" s="2">
        <f t="shared" si="452"/>
        <v>0</v>
      </c>
      <c r="AS1849" s="2">
        <f t="shared" si="453"/>
        <v>0</v>
      </c>
      <c r="AV1849" s="6">
        <f t="shared" si="454"/>
        <v>0</v>
      </c>
      <c r="AW1849" s="2">
        <v>0</v>
      </c>
      <c r="AX1849" s="2">
        <v>0</v>
      </c>
      <c r="AY1849" s="2">
        <v>0</v>
      </c>
      <c r="AZ1849" s="2">
        <v>0</v>
      </c>
      <c r="BA1849" s="2">
        <v>0</v>
      </c>
      <c r="BB1849" s="2">
        <f t="shared" si="455"/>
        <v>0</v>
      </c>
      <c r="BC1849" s="2">
        <f t="shared" si="456"/>
        <v>0</v>
      </c>
      <c r="BD1849" s="2">
        <f t="shared" si="457"/>
        <v>0</v>
      </c>
      <c r="BF1849" s="5"/>
    </row>
    <row r="1850" spans="7:58" x14ac:dyDescent="0.35">
      <c r="G1850" s="79" t="s">
        <v>3</v>
      </c>
      <c r="H1850" s="82" t="s">
        <v>112</v>
      </c>
      <c r="I1850" s="79" t="s">
        <v>8</v>
      </c>
      <c r="J1850" s="79" t="s">
        <v>125</v>
      </c>
      <c r="K1850" s="79" t="s">
        <v>125</v>
      </c>
      <c r="L1850" s="79" t="s">
        <v>125</v>
      </c>
      <c r="M1850" s="2" t="s">
        <v>76</v>
      </c>
      <c r="N1850" s="2">
        <v>19</v>
      </c>
      <c r="O1850" s="6">
        <f t="shared" si="467"/>
        <v>22</v>
      </c>
      <c r="P1850" s="2">
        <v>9</v>
      </c>
      <c r="Q1850" s="2">
        <v>7</v>
      </c>
      <c r="R1850" s="2">
        <v>4</v>
      </c>
      <c r="S1850" s="2">
        <v>1</v>
      </c>
      <c r="T1850" s="2">
        <v>1</v>
      </c>
      <c r="U1850" s="2">
        <f t="shared" si="460"/>
        <v>16</v>
      </c>
      <c r="V1850" s="2">
        <f t="shared" si="461"/>
        <v>4</v>
      </c>
      <c r="W1850" s="2">
        <f t="shared" si="462"/>
        <v>2</v>
      </c>
      <c r="Y1850" s="5"/>
      <c r="Z1850" s="6">
        <f t="shared" si="468"/>
        <v>0</v>
      </c>
      <c r="AA1850" s="2">
        <v>0</v>
      </c>
      <c r="AB1850" s="2">
        <v>0</v>
      </c>
      <c r="AC1850" s="2">
        <v>0</v>
      </c>
      <c r="AD1850" s="2">
        <v>0</v>
      </c>
      <c r="AE1850" s="2">
        <v>0</v>
      </c>
      <c r="AF1850" s="2">
        <f t="shared" si="463"/>
        <v>0</v>
      </c>
      <c r="AG1850" s="2">
        <f t="shared" si="464"/>
        <v>0</v>
      </c>
      <c r="AH1850" s="2">
        <f t="shared" si="465"/>
        <v>0</v>
      </c>
      <c r="AJ1850" s="5"/>
      <c r="AK1850" s="2">
        <f t="shared" si="469"/>
        <v>0</v>
      </c>
      <c r="AL1850" s="2">
        <v>0</v>
      </c>
      <c r="AM1850" s="2">
        <v>0</v>
      </c>
      <c r="AN1850" s="2">
        <v>0</v>
      </c>
      <c r="AO1850" s="2">
        <v>0</v>
      </c>
      <c r="AP1850" s="2">
        <v>0</v>
      </c>
      <c r="AQ1850" s="2">
        <f t="shared" si="451"/>
        <v>0</v>
      </c>
      <c r="AR1850" s="2">
        <f t="shared" si="452"/>
        <v>0</v>
      </c>
      <c r="AS1850" s="2">
        <f t="shared" si="453"/>
        <v>0</v>
      </c>
      <c r="AV1850" s="6">
        <f t="shared" si="454"/>
        <v>0</v>
      </c>
      <c r="AW1850" s="2">
        <v>0</v>
      </c>
      <c r="AX1850" s="2">
        <v>0</v>
      </c>
      <c r="AY1850" s="2">
        <v>0</v>
      </c>
      <c r="AZ1850" s="2">
        <v>0</v>
      </c>
      <c r="BA1850" s="2">
        <v>0</v>
      </c>
      <c r="BB1850" s="2">
        <f t="shared" si="455"/>
        <v>0</v>
      </c>
      <c r="BC1850" s="2">
        <f t="shared" si="456"/>
        <v>0</v>
      </c>
      <c r="BD1850" s="2">
        <f t="shared" si="457"/>
        <v>0</v>
      </c>
      <c r="BF1850" s="5"/>
    </row>
    <row r="1851" spans="7:58" x14ac:dyDescent="0.35">
      <c r="G1851" s="79" t="s">
        <v>3</v>
      </c>
      <c r="H1851" s="82" t="s">
        <v>112</v>
      </c>
      <c r="I1851" s="79" t="s">
        <v>8</v>
      </c>
      <c r="J1851" s="79" t="s">
        <v>125</v>
      </c>
      <c r="K1851" s="79" t="s">
        <v>125</v>
      </c>
      <c r="L1851" s="79" t="s">
        <v>125</v>
      </c>
      <c r="M1851" s="2" t="s">
        <v>76</v>
      </c>
      <c r="N1851" s="2">
        <v>20</v>
      </c>
      <c r="O1851" s="6">
        <f t="shared" si="467"/>
        <v>22</v>
      </c>
      <c r="P1851" s="2">
        <v>7</v>
      </c>
      <c r="Q1851" s="2">
        <v>5</v>
      </c>
      <c r="R1851" s="2">
        <v>7</v>
      </c>
      <c r="S1851" s="2">
        <v>3</v>
      </c>
      <c r="T1851" s="2">
        <v>0</v>
      </c>
      <c r="U1851" s="2">
        <f t="shared" si="460"/>
        <v>12</v>
      </c>
      <c r="V1851" s="2">
        <f t="shared" si="461"/>
        <v>7</v>
      </c>
      <c r="W1851" s="2">
        <f t="shared" si="462"/>
        <v>3</v>
      </c>
      <c r="Y1851" s="5"/>
      <c r="Z1851" s="6">
        <f t="shared" si="468"/>
        <v>0</v>
      </c>
      <c r="AA1851" s="2">
        <v>0</v>
      </c>
      <c r="AB1851" s="2">
        <v>0</v>
      </c>
      <c r="AC1851" s="2">
        <v>0</v>
      </c>
      <c r="AD1851" s="2">
        <v>0</v>
      </c>
      <c r="AE1851" s="2">
        <v>0</v>
      </c>
      <c r="AF1851" s="2">
        <f t="shared" si="463"/>
        <v>0</v>
      </c>
      <c r="AG1851" s="2">
        <f t="shared" si="464"/>
        <v>0</v>
      </c>
      <c r="AH1851" s="2">
        <f t="shared" si="465"/>
        <v>0</v>
      </c>
      <c r="AJ1851" s="5"/>
      <c r="AK1851" s="2">
        <f t="shared" si="469"/>
        <v>0</v>
      </c>
      <c r="AL1851" s="2">
        <v>0</v>
      </c>
      <c r="AM1851" s="2">
        <v>0</v>
      </c>
      <c r="AN1851" s="2">
        <v>0</v>
      </c>
      <c r="AO1851" s="2">
        <v>0</v>
      </c>
      <c r="AP1851" s="2">
        <v>0</v>
      </c>
      <c r="AQ1851" s="2">
        <f t="shared" si="451"/>
        <v>0</v>
      </c>
      <c r="AR1851" s="2">
        <f t="shared" si="452"/>
        <v>0</v>
      </c>
      <c r="AS1851" s="2">
        <f t="shared" si="453"/>
        <v>0</v>
      </c>
      <c r="AV1851" s="6">
        <f t="shared" si="454"/>
        <v>0</v>
      </c>
      <c r="AW1851" s="2">
        <v>0</v>
      </c>
      <c r="AX1851" s="2">
        <v>0</v>
      </c>
      <c r="AY1851" s="2">
        <v>0</v>
      </c>
      <c r="AZ1851" s="2">
        <v>0</v>
      </c>
      <c r="BA1851" s="2">
        <v>0</v>
      </c>
      <c r="BB1851" s="2">
        <f t="shared" si="455"/>
        <v>0</v>
      </c>
      <c r="BC1851" s="2">
        <f t="shared" si="456"/>
        <v>0</v>
      </c>
      <c r="BD1851" s="2">
        <f t="shared" si="457"/>
        <v>0</v>
      </c>
      <c r="BF1851" s="5"/>
    </row>
    <row r="1852" spans="7:58" x14ac:dyDescent="0.35">
      <c r="G1852" s="79" t="s">
        <v>3</v>
      </c>
      <c r="H1852" s="82" t="s">
        <v>112</v>
      </c>
      <c r="I1852" s="79" t="s">
        <v>8</v>
      </c>
      <c r="J1852" s="79" t="s">
        <v>125</v>
      </c>
      <c r="K1852" s="79" t="s">
        <v>125</v>
      </c>
      <c r="L1852" s="79" t="s">
        <v>125</v>
      </c>
      <c r="M1852" s="2" t="s">
        <v>76</v>
      </c>
      <c r="N1852" s="2">
        <v>21</v>
      </c>
      <c r="O1852" s="6">
        <f t="shared" si="467"/>
        <v>22</v>
      </c>
      <c r="P1852" s="2">
        <v>10</v>
      </c>
      <c r="Q1852" s="2">
        <v>2</v>
      </c>
      <c r="R1852" s="2">
        <v>9</v>
      </c>
      <c r="S1852" s="2">
        <v>0</v>
      </c>
      <c r="T1852" s="2">
        <v>1</v>
      </c>
      <c r="U1852" s="2">
        <f t="shared" si="460"/>
        <v>12</v>
      </c>
      <c r="V1852" s="2">
        <f t="shared" si="461"/>
        <v>9</v>
      </c>
      <c r="W1852" s="2">
        <f t="shared" si="462"/>
        <v>1</v>
      </c>
      <c r="Y1852" s="5"/>
      <c r="Z1852" s="6">
        <f t="shared" si="468"/>
        <v>0</v>
      </c>
      <c r="AA1852" s="2">
        <v>0</v>
      </c>
      <c r="AB1852" s="2">
        <v>0</v>
      </c>
      <c r="AC1852" s="2">
        <v>0</v>
      </c>
      <c r="AD1852" s="2">
        <v>0</v>
      </c>
      <c r="AE1852" s="2">
        <v>0</v>
      </c>
      <c r="AF1852" s="2">
        <f t="shared" si="463"/>
        <v>0</v>
      </c>
      <c r="AG1852" s="2">
        <f t="shared" si="464"/>
        <v>0</v>
      </c>
      <c r="AH1852" s="2">
        <f t="shared" si="465"/>
        <v>0</v>
      </c>
      <c r="AJ1852" s="5"/>
      <c r="AK1852" s="2">
        <f t="shared" si="469"/>
        <v>0</v>
      </c>
      <c r="AL1852" s="2">
        <v>0</v>
      </c>
      <c r="AM1852" s="2">
        <v>0</v>
      </c>
      <c r="AN1852" s="2">
        <v>0</v>
      </c>
      <c r="AO1852" s="2">
        <v>0</v>
      </c>
      <c r="AP1852" s="2">
        <v>0</v>
      </c>
      <c r="AQ1852" s="2">
        <f t="shared" si="451"/>
        <v>0</v>
      </c>
      <c r="AR1852" s="2">
        <f t="shared" si="452"/>
        <v>0</v>
      </c>
      <c r="AS1852" s="2">
        <f t="shared" si="453"/>
        <v>0</v>
      </c>
      <c r="AV1852" s="6">
        <f t="shared" si="454"/>
        <v>0</v>
      </c>
      <c r="AW1852" s="2">
        <v>0</v>
      </c>
      <c r="AX1852" s="2">
        <v>0</v>
      </c>
      <c r="AY1852" s="2">
        <v>0</v>
      </c>
      <c r="AZ1852" s="2">
        <v>0</v>
      </c>
      <c r="BA1852" s="2">
        <v>0</v>
      </c>
      <c r="BB1852" s="2">
        <f t="shared" si="455"/>
        <v>0</v>
      </c>
      <c r="BC1852" s="2">
        <f t="shared" si="456"/>
        <v>0</v>
      </c>
      <c r="BD1852" s="2">
        <f t="shared" si="457"/>
        <v>0</v>
      </c>
      <c r="BF1852" s="5"/>
    </row>
    <row r="1853" spans="7:58" x14ac:dyDescent="0.35">
      <c r="G1853" s="79" t="s">
        <v>3</v>
      </c>
      <c r="H1853" s="82" t="s">
        <v>112</v>
      </c>
      <c r="I1853" s="79" t="s">
        <v>8</v>
      </c>
      <c r="J1853" s="79" t="s">
        <v>125</v>
      </c>
      <c r="K1853" s="79" t="s">
        <v>125</v>
      </c>
      <c r="L1853" s="79" t="s">
        <v>125</v>
      </c>
      <c r="M1853" s="2" t="s">
        <v>76</v>
      </c>
      <c r="N1853" s="2">
        <v>22</v>
      </c>
      <c r="O1853" s="6">
        <f t="shared" si="467"/>
        <v>22</v>
      </c>
      <c r="P1853" s="2">
        <v>17</v>
      </c>
      <c r="Q1853" s="2">
        <v>2</v>
      </c>
      <c r="R1853" s="2">
        <v>3</v>
      </c>
      <c r="S1853" s="2">
        <v>0</v>
      </c>
      <c r="T1853" s="2">
        <v>0</v>
      </c>
      <c r="U1853" s="2">
        <f t="shared" si="460"/>
        <v>19</v>
      </c>
      <c r="V1853" s="2">
        <f t="shared" si="461"/>
        <v>3</v>
      </c>
      <c r="W1853" s="2">
        <f t="shared" si="462"/>
        <v>0</v>
      </c>
      <c r="Y1853" s="5"/>
      <c r="Z1853" s="6">
        <f t="shared" si="468"/>
        <v>0</v>
      </c>
      <c r="AA1853" s="2">
        <v>0</v>
      </c>
      <c r="AB1853" s="2">
        <v>0</v>
      </c>
      <c r="AC1853" s="2">
        <v>0</v>
      </c>
      <c r="AD1853" s="2">
        <v>0</v>
      </c>
      <c r="AE1853" s="2">
        <v>0</v>
      </c>
      <c r="AF1853" s="2">
        <f t="shared" si="463"/>
        <v>0</v>
      </c>
      <c r="AG1853" s="2">
        <f t="shared" si="464"/>
        <v>0</v>
      </c>
      <c r="AH1853" s="2">
        <f t="shared" si="465"/>
        <v>0</v>
      </c>
      <c r="AJ1853" s="5"/>
      <c r="AK1853" s="2">
        <f t="shared" si="469"/>
        <v>0</v>
      </c>
      <c r="AL1853" s="2">
        <v>0</v>
      </c>
      <c r="AM1853" s="2">
        <v>0</v>
      </c>
      <c r="AN1853" s="2">
        <v>0</v>
      </c>
      <c r="AO1853" s="2">
        <v>0</v>
      </c>
      <c r="AP1853" s="2">
        <v>0</v>
      </c>
      <c r="AQ1853" s="2">
        <f t="shared" si="451"/>
        <v>0</v>
      </c>
      <c r="AR1853" s="2">
        <f t="shared" si="452"/>
        <v>0</v>
      </c>
      <c r="AS1853" s="2">
        <f t="shared" si="453"/>
        <v>0</v>
      </c>
      <c r="AV1853" s="6">
        <f t="shared" si="454"/>
        <v>0</v>
      </c>
      <c r="AW1853" s="2">
        <v>0</v>
      </c>
      <c r="AX1853" s="2">
        <v>0</v>
      </c>
      <c r="AY1853" s="2">
        <v>0</v>
      </c>
      <c r="AZ1853" s="2">
        <v>0</v>
      </c>
      <c r="BA1853" s="2">
        <v>0</v>
      </c>
      <c r="BB1853" s="2">
        <f t="shared" si="455"/>
        <v>0</v>
      </c>
      <c r="BC1853" s="2">
        <f t="shared" si="456"/>
        <v>0</v>
      </c>
      <c r="BD1853" s="2">
        <f t="shared" si="457"/>
        <v>0</v>
      </c>
      <c r="BF1853" s="5"/>
    </row>
    <row r="1854" spans="7:58" x14ac:dyDescent="0.35">
      <c r="G1854" s="79" t="s">
        <v>3</v>
      </c>
      <c r="H1854" s="82" t="s">
        <v>112</v>
      </c>
      <c r="I1854" s="79" t="s">
        <v>8</v>
      </c>
      <c r="J1854" s="79" t="s">
        <v>125</v>
      </c>
      <c r="K1854" s="79" t="s">
        <v>125</v>
      </c>
      <c r="L1854" s="79" t="s">
        <v>125</v>
      </c>
      <c r="M1854" s="2" t="s">
        <v>76</v>
      </c>
      <c r="N1854" s="2">
        <v>23</v>
      </c>
      <c r="O1854" s="6">
        <f t="shared" si="467"/>
        <v>22</v>
      </c>
      <c r="P1854" s="2">
        <v>12</v>
      </c>
      <c r="Q1854" s="2">
        <v>3</v>
      </c>
      <c r="R1854" s="2">
        <v>7</v>
      </c>
      <c r="S1854" s="2">
        <v>0</v>
      </c>
      <c r="T1854" s="2">
        <v>0</v>
      </c>
      <c r="U1854" s="2">
        <f t="shared" si="460"/>
        <v>15</v>
      </c>
      <c r="V1854" s="2">
        <f t="shared" si="461"/>
        <v>7</v>
      </c>
      <c r="W1854" s="2">
        <f t="shared" si="462"/>
        <v>0</v>
      </c>
      <c r="Y1854" s="5"/>
      <c r="Z1854" s="6">
        <f t="shared" si="468"/>
        <v>0</v>
      </c>
      <c r="AA1854" s="2">
        <v>0</v>
      </c>
      <c r="AB1854" s="2">
        <v>0</v>
      </c>
      <c r="AC1854" s="2">
        <v>0</v>
      </c>
      <c r="AD1854" s="2">
        <v>0</v>
      </c>
      <c r="AE1854" s="2">
        <v>0</v>
      </c>
      <c r="AF1854" s="2">
        <f t="shared" si="463"/>
        <v>0</v>
      </c>
      <c r="AG1854" s="2">
        <f t="shared" si="464"/>
        <v>0</v>
      </c>
      <c r="AH1854" s="2">
        <f t="shared" si="465"/>
        <v>0</v>
      </c>
      <c r="AJ1854" s="5"/>
      <c r="AK1854" s="2">
        <f t="shared" si="469"/>
        <v>0</v>
      </c>
      <c r="AL1854" s="2">
        <v>0</v>
      </c>
      <c r="AM1854" s="2">
        <v>0</v>
      </c>
      <c r="AN1854" s="2">
        <v>0</v>
      </c>
      <c r="AO1854" s="2">
        <v>0</v>
      </c>
      <c r="AP1854" s="2">
        <v>0</v>
      </c>
      <c r="AQ1854" s="2">
        <f t="shared" si="451"/>
        <v>0</v>
      </c>
      <c r="AR1854" s="2">
        <f t="shared" si="452"/>
        <v>0</v>
      </c>
      <c r="AS1854" s="2">
        <f t="shared" si="453"/>
        <v>0</v>
      </c>
      <c r="AV1854" s="6">
        <f t="shared" si="454"/>
        <v>0</v>
      </c>
      <c r="AW1854" s="2">
        <v>0</v>
      </c>
      <c r="AX1854" s="2">
        <v>0</v>
      </c>
      <c r="AY1854" s="2">
        <v>0</v>
      </c>
      <c r="AZ1854" s="2">
        <v>0</v>
      </c>
      <c r="BA1854" s="2">
        <v>0</v>
      </c>
      <c r="BB1854" s="2">
        <f t="shared" si="455"/>
        <v>0</v>
      </c>
      <c r="BC1854" s="2">
        <f t="shared" si="456"/>
        <v>0</v>
      </c>
      <c r="BD1854" s="2">
        <f t="shared" si="457"/>
        <v>0</v>
      </c>
      <c r="BF1854" s="5"/>
    </row>
    <row r="1855" spans="7:58" x14ac:dyDescent="0.35">
      <c r="G1855" s="79" t="s">
        <v>3</v>
      </c>
      <c r="H1855" s="82" t="s">
        <v>112</v>
      </c>
      <c r="I1855" s="79" t="s">
        <v>8</v>
      </c>
      <c r="J1855" s="79" t="s">
        <v>125</v>
      </c>
      <c r="K1855" s="79" t="s">
        <v>125</v>
      </c>
      <c r="L1855" s="79" t="s">
        <v>125</v>
      </c>
      <c r="M1855" s="2" t="s">
        <v>76</v>
      </c>
      <c r="N1855" s="2">
        <v>24</v>
      </c>
      <c r="O1855" s="6">
        <f t="shared" si="467"/>
        <v>22</v>
      </c>
      <c r="P1855" s="2">
        <v>8</v>
      </c>
      <c r="Q1855" s="2">
        <v>8</v>
      </c>
      <c r="R1855" s="2">
        <v>5</v>
      </c>
      <c r="S1855" s="2">
        <v>1</v>
      </c>
      <c r="T1855" s="2">
        <v>0</v>
      </c>
      <c r="U1855" s="2">
        <f t="shared" si="460"/>
        <v>16</v>
      </c>
      <c r="V1855" s="2">
        <f t="shared" si="461"/>
        <v>5</v>
      </c>
      <c r="W1855" s="2">
        <f t="shared" si="462"/>
        <v>1</v>
      </c>
      <c r="Y1855" s="5"/>
      <c r="Z1855" s="6">
        <f t="shared" si="468"/>
        <v>0</v>
      </c>
      <c r="AA1855" s="2">
        <v>0</v>
      </c>
      <c r="AB1855" s="2">
        <v>0</v>
      </c>
      <c r="AC1855" s="2">
        <v>0</v>
      </c>
      <c r="AD1855" s="2">
        <v>0</v>
      </c>
      <c r="AE1855" s="2">
        <v>0</v>
      </c>
      <c r="AF1855" s="2">
        <f t="shared" si="463"/>
        <v>0</v>
      </c>
      <c r="AG1855" s="2">
        <f t="shared" si="464"/>
        <v>0</v>
      </c>
      <c r="AH1855" s="2">
        <f t="shared" si="465"/>
        <v>0</v>
      </c>
      <c r="AJ1855" s="5"/>
      <c r="AK1855" s="2">
        <f t="shared" si="469"/>
        <v>0</v>
      </c>
      <c r="AL1855" s="2">
        <v>0</v>
      </c>
      <c r="AM1855" s="2">
        <v>0</v>
      </c>
      <c r="AN1855" s="2">
        <v>0</v>
      </c>
      <c r="AO1855" s="2">
        <v>0</v>
      </c>
      <c r="AP1855" s="2">
        <v>0</v>
      </c>
      <c r="AQ1855" s="2">
        <f t="shared" si="451"/>
        <v>0</v>
      </c>
      <c r="AR1855" s="2">
        <f t="shared" si="452"/>
        <v>0</v>
      </c>
      <c r="AS1855" s="2">
        <f t="shared" si="453"/>
        <v>0</v>
      </c>
      <c r="AV1855" s="6">
        <f t="shared" si="454"/>
        <v>0</v>
      </c>
      <c r="AW1855" s="2">
        <v>0</v>
      </c>
      <c r="AX1855" s="2">
        <v>0</v>
      </c>
      <c r="AY1855" s="2">
        <v>0</v>
      </c>
      <c r="AZ1855" s="2">
        <v>0</v>
      </c>
      <c r="BA1855" s="2">
        <v>0</v>
      </c>
      <c r="BB1855" s="2">
        <f t="shared" si="455"/>
        <v>0</v>
      </c>
      <c r="BC1855" s="2">
        <f t="shared" si="456"/>
        <v>0</v>
      </c>
      <c r="BD1855" s="2">
        <f t="shared" si="457"/>
        <v>0</v>
      </c>
      <c r="BF1855" s="5"/>
    </row>
    <row r="1856" spans="7:58" x14ac:dyDescent="0.35">
      <c r="G1856" s="79" t="s">
        <v>3</v>
      </c>
      <c r="H1856" s="82" t="s">
        <v>112</v>
      </c>
      <c r="I1856" s="79" t="s">
        <v>8</v>
      </c>
      <c r="J1856" s="79" t="s">
        <v>125</v>
      </c>
      <c r="K1856" s="79" t="s">
        <v>125</v>
      </c>
      <c r="L1856" s="79" t="s">
        <v>125</v>
      </c>
      <c r="M1856" s="2" t="s">
        <v>76</v>
      </c>
      <c r="N1856" s="2">
        <v>25</v>
      </c>
      <c r="O1856" s="6">
        <f t="shared" si="467"/>
        <v>22</v>
      </c>
      <c r="P1856" s="2">
        <v>8</v>
      </c>
      <c r="Q1856" s="2">
        <v>7</v>
      </c>
      <c r="R1856" s="2">
        <v>6</v>
      </c>
      <c r="S1856" s="2">
        <v>1</v>
      </c>
      <c r="T1856" s="2">
        <v>0</v>
      </c>
      <c r="U1856" s="2">
        <f t="shared" si="460"/>
        <v>15</v>
      </c>
      <c r="V1856" s="2">
        <f t="shared" si="461"/>
        <v>6</v>
      </c>
      <c r="W1856" s="2">
        <f t="shared" si="462"/>
        <v>1</v>
      </c>
      <c r="Y1856" s="5"/>
      <c r="Z1856" s="6">
        <f t="shared" si="468"/>
        <v>0</v>
      </c>
      <c r="AA1856" s="2">
        <v>0</v>
      </c>
      <c r="AB1856" s="2">
        <v>0</v>
      </c>
      <c r="AC1856" s="2">
        <v>0</v>
      </c>
      <c r="AD1856" s="2">
        <v>0</v>
      </c>
      <c r="AE1856" s="2">
        <v>0</v>
      </c>
      <c r="AF1856" s="2">
        <f t="shared" si="463"/>
        <v>0</v>
      </c>
      <c r="AG1856" s="2">
        <f t="shared" si="464"/>
        <v>0</v>
      </c>
      <c r="AH1856" s="2">
        <f t="shared" si="465"/>
        <v>0</v>
      </c>
      <c r="AJ1856" s="5"/>
      <c r="AK1856" s="2">
        <f t="shared" si="469"/>
        <v>0</v>
      </c>
      <c r="AL1856" s="2">
        <v>0</v>
      </c>
      <c r="AM1856" s="2">
        <v>0</v>
      </c>
      <c r="AN1856" s="2">
        <v>0</v>
      </c>
      <c r="AO1856" s="2">
        <v>0</v>
      </c>
      <c r="AP1856" s="2">
        <v>0</v>
      </c>
      <c r="AQ1856" s="2">
        <f t="shared" si="451"/>
        <v>0</v>
      </c>
      <c r="AR1856" s="2">
        <f t="shared" si="452"/>
        <v>0</v>
      </c>
      <c r="AS1856" s="2">
        <f t="shared" si="453"/>
        <v>0</v>
      </c>
      <c r="AV1856" s="6">
        <f t="shared" si="454"/>
        <v>0</v>
      </c>
      <c r="AW1856" s="2">
        <v>0</v>
      </c>
      <c r="AX1856" s="2">
        <v>0</v>
      </c>
      <c r="AY1856" s="2">
        <v>0</v>
      </c>
      <c r="AZ1856" s="2">
        <v>0</v>
      </c>
      <c r="BA1856" s="2">
        <v>0</v>
      </c>
      <c r="BB1856" s="2">
        <f t="shared" si="455"/>
        <v>0</v>
      </c>
      <c r="BC1856" s="2">
        <f t="shared" si="456"/>
        <v>0</v>
      </c>
      <c r="BD1856" s="2">
        <f t="shared" si="457"/>
        <v>0</v>
      </c>
      <c r="BF1856" s="5"/>
    </row>
    <row r="1857" spans="7:58" x14ac:dyDescent="0.35">
      <c r="G1857" s="79" t="s">
        <v>3</v>
      </c>
      <c r="H1857" s="82" t="s">
        <v>112</v>
      </c>
      <c r="I1857" s="79" t="s">
        <v>8</v>
      </c>
      <c r="J1857" s="79" t="s">
        <v>125</v>
      </c>
      <c r="K1857" s="79" t="s">
        <v>125</v>
      </c>
      <c r="L1857" s="79" t="s">
        <v>125</v>
      </c>
      <c r="M1857" s="2" t="s">
        <v>76</v>
      </c>
      <c r="N1857" s="2">
        <v>26</v>
      </c>
      <c r="O1857" s="6">
        <f t="shared" si="467"/>
        <v>22</v>
      </c>
      <c r="P1857" s="2">
        <v>8</v>
      </c>
      <c r="Q1857" s="2">
        <v>6</v>
      </c>
      <c r="R1857" s="2">
        <v>8</v>
      </c>
      <c r="S1857" s="2">
        <v>0</v>
      </c>
      <c r="T1857" s="2">
        <v>0</v>
      </c>
      <c r="U1857" s="2">
        <f t="shared" si="460"/>
        <v>14</v>
      </c>
      <c r="V1857" s="2">
        <f t="shared" si="461"/>
        <v>8</v>
      </c>
      <c r="W1857" s="2">
        <f t="shared" si="462"/>
        <v>0</v>
      </c>
      <c r="Y1857" s="5"/>
      <c r="Z1857" s="6">
        <f t="shared" si="468"/>
        <v>0</v>
      </c>
      <c r="AA1857" s="2">
        <v>0</v>
      </c>
      <c r="AB1857" s="2">
        <v>0</v>
      </c>
      <c r="AC1857" s="2">
        <v>0</v>
      </c>
      <c r="AD1857" s="2">
        <v>0</v>
      </c>
      <c r="AE1857" s="2">
        <v>0</v>
      </c>
      <c r="AF1857" s="2">
        <f t="shared" si="463"/>
        <v>0</v>
      </c>
      <c r="AG1857" s="2">
        <f t="shared" si="464"/>
        <v>0</v>
      </c>
      <c r="AH1857" s="2">
        <f t="shared" si="465"/>
        <v>0</v>
      </c>
      <c r="AJ1857" s="5"/>
      <c r="AK1857" s="2">
        <f t="shared" si="469"/>
        <v>0</v>
      </c>
      <c r="AL1857" s="2">
        <v>0</v>
      </c>
      <c r="AM1857" s="2">
        <v>0</v>
      </c>
      <c r="AN1857" s="2">
        <v>0</v>
      </c>
      <c r="AO1857" s="2">
        <v>0</v>
      </c>
      <c r="AP1857" s="2">
        <v>0</v>
      </c>
      <c r="AQ1857" s="2">
        <f t="shared" si="451"/>
        <v>0</v>
      </c>
      <c r="AR1857" s="2">
        <f t="shared" si="452"/>
        <v>0</v>
      </c>
      <c r="AS1857" s="2">
        <f t="shared" si="453"/>
        <v>0</v>
      </c>
      <c r="AV1857" s="6">
        <f t="shared" si="454"/>
        <v>0</v>
      </c>
      <c r="AW1857" s="2">
        <v>0</v>
      </c>
      <c r="AX1857" s="2">
        <v>0</v>
      </c>
      <c r="AY1857" s="2">
        <v>0</v>
      </c>
      <c r="AZ1857" s="2">
        <v>0</v>
      </c>
      <c r="BA1857" s="2">
        <v>0</v>
      </c>
      <c r="BB1857" s="2">
        <f t="shared" si="455"/>
        <v>0</v>
      </c>
      <c r="BC1857" s="2">
        <f t="shared" si="456"/>
        <v>0</v>
      </c>
      <c r="BD1857" s="2">
        <f t="shared" si="457"/>
        <v>0</v>
      </c>
      <c r="BF1857" s="5"/>
    </row>
    <row r="1858" spans="7:58" x14ac:dyDescent="0.35">
      <c r="G1858" s="79" t="s">
        <v>3</v>
      </c>
      <c r="H1858" s="82" t="s">
        <v>112</v>
      </c>
      <c r="I1858" s="79" t="s">
        <v>8</v>
      </c>
      <c r="J1858" s="79" t="s">
        <v>125</v>
      </c>
      <c r="K1858" s="79" t="s">
        <v>125</v>
      </c>
      <c r="L1858" s="79" t="s">
        <v>125</v>
      </c>
      <c r="M1858" s="2" t="s">
        <v>76</v>
      </c>
      <c r="N1858" s="2">
        <v>27</v>
      </c>
      <c r="O1858" s="6">
        <f t="shared" si="467"/>
        <v>22</v>
      </c>
      <c r="P1858" s="2">
        <v>6</v>
      </c>
      <c r="Q1858" s="2">
        <v>10</v>
      </c>
      <c r="R1858" s="2">
        <v>6</v>
      </c>
      <c r="S1858" s="2">
        <v>0</v>
      </c>
      <c r="T1858" s="2">
        <v>0</v>
      </c>
      <c r="U1858" s="2">
        <f t="shared" si="460"/>
        <v>16</v>
      </c>
      <c r="V1858" s="2">
        <f t="shared" si="461"/>
        <v>6</v>
      </c>
      <c r="W1858" s="2">
        <f t="shared" si="462"/>
        <v>0</v>
      </c>
      <c r="Y1858" s="5"/>
      <c r="Z1858" s="6">
        <f t="shared" si="468"/>
        <v>0</v>
      </c>
      <c r="AA1858" s="2">
        <v>0</v>
      </c>
      <c r="AB1858" s="2">
        <v>0</v>
      </c>
      <c r="AC1858" s="2">
        <v>0</v>
      </c>
      <c r="AD1858" s="2">
        <v>0</v>
      </c>
      <c r="AE1858" s="2">
        <v>0</v>
      </c>
      <c r="AF1858" s="2">
        <f t="shared" si="463"/>
        <v>0</v>
      </c>
      <c r="AG1858" s="2">
        <f t="shared" si="464"/>
        <v>0</v>
      </c>
      <c r="AH1858" s="2">
        <f t="shared" si="465"/>
        <v>0</v>
      </c>
      <c r="AJ1858" s="5"/>
      <c r="AK1858" s="2">
        <f t="shared" si="469"/>
        <v>0</v>
      </c>
      <c r="AL1858" s="2">
        <v>0</v>
      </c>
      <c r="AM1858" s="2">
        <v>0</v>
      </c>
      <c r="AN1858" s="2">
        <v>0</v>
      </c>
      <c r="AO1858" s="2">
        <v>0</v>
      </c>
      <c r="AP1858" s="2">
        <v>0</v>
      </c>
      <c r="AQ1858" s="2">
        <f t="shared" si="451"/>
        <v>0</v>
      </c>
      <c r="AR1858" s="2">
        <f t="shared" si="452"/>
        <v>0</v>
      </c>
      <c r="AS1858" s="2">
        <f t="shared" si="453"/>
        <v>0</v>
      </c>
      <c r="AV1858" s="6">
        <f t="shared" si="454"/>
        <v>0</v>
      </c>
      <c r="AW1858" s="2">
        <v>0</v>
      </c>
      <c r="AX1858" s="2">
        <v>0</v>
      </c>
      <c r="AY1858" s="2">
        <v>0</v>
      </c>
      <c r="AZ1858" s="2">
        <v>0</v>
      </c>
      <c r="BA1858" s="2">
        <v>0</v>
      </c>
      <c r="BB1858" s="2">
        <f t="shared" si="455"/>
        <v>0</v>
      </c>
      <c r="BC1858" s="2">
        <f t="shared" si="456"/>
        <v>0</v>
      </c>
      <c r="BD1858" s="2">
        <f t="shared" si="457"/>
        <v>0</v>
      </c>
      <c r="BF1858" s="5"/>
    </row>
    <row r="1859" spans="7:58" x14ac:dyDescent="0.35">
      <c r="G1859" s="79" t="s">
        <v>3</v>
      </c>
      <c r="H1859" s="82" t="s">
        <v>112</v>
      </c>
      <c r="I1859" s="79" t="s">
        <v>8</v>
      </c>
      <c r="J1859" s="79" t="s">
        <v>125</v>
      </c>
      <c r="K1859" s="79" t="s">
        <v>125</v>
      </c>
      <c r="L1859" s="79" t="s">
        <v>125</v>
      </c>
      <c r="M1859" s="2" t="s">
        <v>76</v>
      </c>
      <c r="N1859" s="2">
        <v>28</v>
      </c>
      <c r="O1859" s="6">
        <f t="shared" si="467"/>
        <v>22</v>
      </c>
      <c r="P1859" s="2">
        <v>15</v>
      </c>
      <c r="Q1859" s="2">
        <v>5</v>
      </c>
      <c r="R1859" s="2">
        <v>1</v>
      </c>
      <c r="S1859" s="2">
        <v>1</v>
      </c>
      <c r="T1859" s="2">
        <v>0</v>
      </c>
      <c r="U1859" s="2">
        <f t="shared" si="460"/>
        <v>20</v>
      </c>
      <c r="V1859" s="2">
        <f t="shared" si="461"/>
        <v>1</v>
      </c>
      <c r="W1859" s="2">
        <f t="shared" si="462"/>
        <v>1</v>
      </c>
      <c r="Y1859" s="5"/>
      <c r="Z1859" s="6">
        <f t="shared" si="468"/>
        <v>0</v>
      </c>
      <c r="AA1859" s="2">
        <v>0</v>
      </c>
      <c r="AB1859" s="2">
        <v>0</v>
      </c>
      <c r="AC1859" s="2">
        <v>0</v>
      </c>
      <c r="AD1859" s="2">
        <v>0</v>
      </c>
      <c r="AE1859" s="2">
        <v>0</v>
      </c>
      <c r="AF1859" s="2">
        <f t="shared" si="463"/>
        <v>0</v>
      </c>
      <c r="AG1859" s="2">
        <f t="shared" si="464"/>
        <v>0</v>
      </c>
      <c r="AH1859" s="2">
        <f t="shared" si="465"/>
        <v>0</v>
      </c>
      <c r="AJ1859" s="5"/>
      <c r="AK1859" s="2">
        <f t="shared" si="469"/>
        <v>0</v>
      </c>
      <c r="AL1859" s="2">
        <v>0</v>
      </c>
      <c r="AM1859" s="2">
        <v>0</v>
      </c>
      <c r="AN1859" s="2">
        <v>0</v>
      </c>
      <c r="AO1859" s="2">
        <v>0</v>
      </c>
      <c r="AP1859" s="2">
        <v>0</v>
      </c>
      <c r="AQ1859" s="2">
        <f t="shared" si="451"/>
        <v>0</v>
      </c>
      <c r="AR1859" s="2">
        <f t="shared" si="452"/>
        <v>0</v>
      </c>
      <c r="AS1859" s="2">
        <f t="shared" si="453"/>
        <v>0</v>
      </c>
      <c r="AV1859" s="6">
        <f t="shared" si="454"/>
        <v>0</v>
      </c>
      <c r="AW1859" s="2">
        <v>0</v>
      </c>
      <c r="AX1859" s="2">
        <v>0</v>
      </c>
      <c r="AY1859" s="2">
        <v>0</v>
      </c>
      <c r="AZ1859" s="2">
        <v>0</v>
      </c>
      <c r="BA1859" s="2">
        <v>0</v>
      </c>
      <c r="BB1859" s="2">
        <f t="shared" si="455"/>
        <v>0</v>
      </c>
      <c r="BC1859" s="2">
        <f t="shared" si="456"/>
        <v>0</v>
      </c>
      <c r="BD1859" s="2">
        <f t="shared" si="457"/>
        <v>0</v>
      </c>
      <c r="BF1859" s="5"/>
    </row>
    <row r="1860" spans="7:58" x14ac:dyDescent="0.35">
      <c r="G1860" s="79" t="s">
        <v>3</v>
      </c>
      <c r="H1860" s="82" t="s">
        <v>112</v>
      </c>
      <c r="I1860" s="79" t="s">
        <v>8</v>
      </c>
      <c r="J1860" s="79" t="s">
        <v>125</v>
      </c>
      <c r="K1860" s="79" t="s">
        <v>125</v>
      </c>
      <c r="L1860" s="79" t="s">
        <v>125</v>
      </c>
      <c r="M1860" s="2" t="s">
        <v>76</v>
      </c>
      <c r="N1860" s="2">
        <v>29</v>
      </c>
      <c r="O1860" s="6">
        <f t="shared" si="467"/>
        <v>22</v>
      </c>
      <c r="P1860" s="2">
        <v>5</v>
      </c>
      <c r="Q1860" s="2">
        <v>8</v>
      </c>
      <c r="R1860" s="2">
        <v>8</v>
      </c>
      <c r="S1860" s="2">
        <v>0</v>
      </c>
      <c r="T1860" s="2">
        <v>1</v>
      </c>
      <c r="U1860" s="2">
        <f t="shared" si="460"/>
        <v>13</v>
      </c>
      <c r="V1860" s="2">
        <f t="shared" si="461"/>
        <v>8</v>
      </c>
      <c r="W1860" s="2">
        <f t="shared" si="462"/>
        <v>1</v>
      </c>
      <c r="Y1860" s="5"/>
      <c r="Z1860" s="6">
        <f t="shared" si="468"/>
        <v>0</v>
      </c>
      <c r="AA1860" s="2">
        <v>0</v>
      </c>
      <c r="AB1860" s="2">
        <v>0</v>
      </c>
      <c r="AC1860" s="2">
        <v>0</v>
      </c>
      <c r="AD1860" s="2">
        <v>0</v>
      </c>
      <c r="AE1860" s="2">
        <v>0</v>
      </c>
      <c r="AF1860" s="2">
        <f t="shared" si="463"/>
        <v>0</v>
      </c>
      <c r="AG1860" s="2">
        <f t="shared" si="464"/>
        <v>0</v>
      </c>
      <c r="AH1860" s="2">
        <f t="shared" si="465"/>
        <v>0</v>
      </c>
      <c r="AJ1860" s="5"/>
      <c r="AK1860" s="2">
        <f t="shared" si="469"/>
        <v>0</v>
      </c>
      <c r="AL1860" s="2">
        <v>0</v>
      </c>
      <c r="AM1860" s="2">
        <v>0</v>
      </c>
      <c r="AN1860" s="2">
        <v>0</v>
      </c>
      <c r="AO1860" s="2">
        <v>0</v>
      </c>
      <c r="AP1860" s="2">
        <v>0</v>
      </c>
      <c r="AQ1860" s="2">
        <f t="shared" si="451"/>
        <v>0</v>
      </c>
      <c r="AR1860" s="2">
        <f t="shared" si="452"/>
        <v>0</v>
      </c>
      <c r="AS1860" s="2">
        <f t="shared" si="453"/>
        <v>0</v>
      </c>
      <c r="AV1860" s="6">
        <f t="shared" si="454"/>
        <v>0</v>
      </c>
      <c r="AW1860" s="2">
        <v>0</v>
      </c>
      <c r="AX1860" s="2">
        <v>0</v>
      </c>
      <c r="AY1860" s="2">
        <v>0</v>
      </c>
      <c r="AZ1860" s="2">
        <v>0</v>
      </c>
      <c r="BA1860" s="2">
        <v>0</v>
      </c>
      <c r="BB1860" s="2">
        <f t="shared" si="455"/>
        <v>0</v>
      </c>
      <c r="BC1860" s="2">
        <f t="shared" si="456"/>
        <v>0</v>
      </c>
      <c r="BD1860" s="2">
        <f t="shared" si="457"/>
        <v>0</v>
      </c>
      <c r="BF1860" s="5"/>
    </row>
    <row r="1861" spans="7:58" x14ac:dyDescent="0.35">
      <c r="G1861" s="79" t="s">
        <v>3</v>
      </c>
      <c r="H1861" s="82" t="s">
        <v>112</v>
      </c>
      <c r="I1861" s="79" t="s">
        <v>8</v>
      </c>
      <c r="J1861" s="79" t="s">
        <v>125</v>
      </c>
      <c r="K1861" s="79" t="s">
        <v>125</v>
      </c>
      <c r="L1861" s="79" t="s">
        <v>125</v>
      </c>
      <c r="M1861" s="2" t="s">
        <v>76</v>
      </c>
      <c r="N1861" s="2">
        <v>30</v>
      </c>
      <c r="O1861" s="6">
        <f t="shared" si="467"/>
        <v>22</v>
      </c>
      <c r="P1861" s="2">
        <v>11</v>
      </c>
      <c r="Q1861" s="2">
        <v>5</v>
      </c>
      <c r="R1861" s="2">
        <v>6</v>
      </c>
      <c r="S1861" s="2">
        <v>0</v>
      </c>
      <c r="T1861" s="2">
        <v>0</v>
      </c>
      <c r="U1861" s="2">
        <f t="shared" si="460"/>
        <v>16</v>
      </c>
      <c r="V1861" s="2">
        <f t="shared" si="461"/>
        <v>6</v>
      </c>
      <c r="W1861" s="2">
        <f t="shared" si="462"/>
        <v>0</v>
      </c>
      <c r="Y1861" s="5"/>
      <c r="Z1861" s="6">
        <f t="shared" si="468"/>
        <v>0</v>
      </c>
      <c r="AA1861" s="2">
        <v>0</v>
      </c>
      <c r="AB1861" s="2">
        <v>0</v>
      </c>
      <c r="AC1861" s="2">
        <v>0</v>
      </c>
      <c r="AD1861" s="2">
        <v>0</v>
      </c>
      <c r="AE1861" s="2">
        <v>0</v>
      </c>
      <c r="AF1861" s="2">
        <f t="shared" si="463"/>
        <v>0</v>
      </c>
      <c r="AG1861" s="2">
        <f t="shared" si="464"/>
        <v>0</v>
      </c>
      <c r="AH1861" s="2">
        <f t="shared" si="465"/>
        <v>0</v>
      </c>
      <c r="AJ1861" s="5"/>
      <c r="AK1861" s="2">
        <f t="shared" si="469"/>
        <v>0</v>
      </c>
      <c r="AL1861" s="2">
        <v>0</v>
      </c>
      <c r="AM1861" s="2">
        <v>0</v>
      </c>
      <c r="AN1861" s="2">
        <v>0</v>
      </c>
      <c r="AO1861" s="2">
        <v>0</v>
      </c>
      <c r="AP1861" s="2">
        <v>0</v>
      </c>
      <c r="AQ1861" s="2">
        <f t="shared" si="451"/>
        <v>0</v>
      </c>
      <c r="AR1861" s="2">
        <f t="shared" si="452"/>
        <v>0</v>
      </c>
      <c r="AS1861" s="2">
        <f t="shared" si="453"/>
        <v>0</v>
      </c>
      <c r="AV1861" s="6">
        <f t="shared" si="454"/>
        <v>0</v>
      </c>
      <c r="AW1861" s="2">
        <v>0</v>
      </c>
      <c r="AX1861" s="2">
        <v>0</v>
      </c>
      <c r="AY1861" s="2">
        <v>0</v>
      </c>
      <c r="AZ1861" s="2">
        <v>0</v>
      </c>
      <c r="BA1861" s="2">
        <v>0</v>
      </c>
      <c r="BB1861" s="2">
        <f t="shared" si="455"/>
        <v>0</v>
      </c>
      <c r="BC1861" s="2">
        <f t="shared" si="456"/>
        <v>0</v>
      </c>
      <c r="BD1861" s="2">
        <f t="shared" si="457"/>
        <v>0</v>
      </c>
      <c r="BF1861" s="5"/>
    </row>
    <row r="1862" spans="7:58" x14ac:dyDescent="0.35">
      <c r="G1862" s="79" t="s">
        <v>3</v>
      </c>
      <c r="H1862" s="82" t="s">
        <v>112</v>
      </c>
      <c r="I1862" s="79" t="s">
        <v>8</v>
      </c>
      <c r="J1862" s="79" t="s">
        <v>125</v>
      </c>
      <c r="K1862" s="79" t="s">
        <v>162</v>
      </c>
      <c r="L1862" s="79" t="s">
        <v>133</v>
      </c>
      <c r="M1862" s="2" t="s">
        <v>3</v>
      </c>
      <c r="N1862" s="2">
        <v>1</v>
      </c>
      <c r="O1862" s="6">
        <f t="shared" si="458"/>
        <v>8</v>
      </c>
      <c r="P1862" s="2">
        <v>1</v>
      </c>
      <c r="Q1862" s="2">
        <v>2</v>
      </c>
      <c r="R1862" s="2">
        <v>3</v>
      </c>
      <c r="S1862" s="2">
        <v>2</v>
      </c>
      <c r="T1862" s="2">
        <v>0</v>
      </c>
      <c r="U1862" s="2">
        <f t="shared" si="460"/>
        <v>3</v>
      </c>
      <c r="V1862" s="2">
        <f t="shared" si="461"/>
        <v>3</v>
      </c>
      <c r="W1862" s="2">
        <f t="shared" si="462"/>
        <v>2</v>
      </c>
      <c r="X1862" s="2">
        <f>MAX(O1862:O1891)</f>
        <v>48</v>
      </c>
      <c r="Y1862" s="5">
        <v>92</v>
      </c>
      <c r="Z1862" s="6">
        <f t="shared" si="459"/>
        <v>14</v>
      </c>
      <c r="AA1862" s="2">
        <v>4</v>
      </c>
      <c r="AB1862" s="2">
        <v>5</v>
      </c>
      <c r="AC1862" s="2">
        <v>2</v>
      </c>
      <c r="AD1862" s="2">
        <v>3</v>
      </c>
      <c r="AE1862" s="2">
        <v>0</v>
      </c>
      <c r="AF1862" s="2">
        <f t="shared" si="463"/>
        <v>9</v>
      </c>
      <c r="AG1862" s="2">
        <f t="shared" si="464"/>
        <v>2</v>
      </c>
      <c r="AH1862" s="2">
        <f t="shared" si="465"/>
        <v>3</v>
      </c>
      <c r="AI1862" s="2">
        <f>MAX(Z1862:Z1891)</f>
        <v>14</v>
      </c>
      <c r="AJ1862" s="5">
        <v>93</v>
      </c>
      <c r="AK1862" s="2">
        <f t="shared" si="466"/>
        <v>21</v>
      </c>
      <c r="AL1862" s="2">
        <v>10</v>
      </c>
      <c r="AM1862" s="2">
        <v>5</v>
      </c>
      <c r="AN1862" s="2">
        <v>2</v>
      </c>
      <c r="AO1862" s="2">
        <v>3</v>
      </c>
      <c r="AP1862" s="2">
        <v>1</v>
      </c>
      <c r="AQ1862" s="2">
        <f t="shared" si="451"/>
        <v>15</v>
      </c>
      <c r="AR1862" s="2">
        <f t="shared" si="452"/>
        <v>2</v>
      </c>
      <c r="AS1862" s="2">
        <f t="shared" si="453"/>
        <v>4</v>
      </c>
      <c r="AT1862" s="2">
        <f t="shared" ref="AT1862:AT1922" si="471">ROUND(SUM(AK1862:AK1891)/30,0)</f>
        <v>21</v>
      </c>
      <c r="AU1862" s="2">
        <v>88</v>
      </c>
      <c r="AV1862" s="6">
        <f t="shared" si="454"/>
        <v>22</v>
      </c>
      <c r="AW1862" s="2">
        <v>10</v>
      </c>
      <c r="AX1862" s="2">
        <v>6</v>
      </c>
      <c r="AY1862" s="2">
        <v>2</v>
      </c>
      <c r="AZ1862" s="2">
        <v>3</v>
      </c>
      <c r="BA1862" s="2">
        <v>1</v>
      </c>
      <c r="BB1862" s="2">
        <f t="shared" si="455"/>
        <v>16</v>
      </c>
      <c r="BC1862" s="2">
        <f t="shared" si="456"/>
        <v>2</v>
      </c>
      <c r="BD1862" s="2">
        <f t="shared" si="457"/>
        <v>4</v>
      </c>
      <c r="BE1862" s="2">
        <f>ROUND(SUM(AV1862:AV1891)/30,0)</f>
        <v>22</v>
      </c>
      <c r="BF1862" s="5">
        <v>86</v>
      </c>
    </row>
    <row r="1863" spans="7:58" x14ac:dyDescent="0.35">
      <c r="G1863" s="79" t="s">
        <v>3</v>
      </c>
      <c r="H1863" s="82" t="s">
        <v>112</v>
      </c>
      <c r="I1863" s="79" t="s">
        <v>8</v>
      </c>
      <c r="J1863" s="79" t="s">
        <v>125</v>
      </c>
      <c r="K1863" s="79" t="s">
        <v>162</v>
      </c>
      <c r="L1863" s="79" t="s">
        <v>133</v>
      </c>
      <c r="M1863" s="2" t="s">
        <v>3</v>
      </c>
      <c r="N1863" s="2">
        <v>2</v>
      </c>
      <c r="O1863" s="6">
        <f t="shared" si="458"/>
        <v>8</v>
      </c>
      <c r="P1863" s="2">
        <v>1</v>
      </c>
      <c r="Q1863" s="2">
        <v>2</v>
      </c>
      <c r="R1863" s="2">
        <v>3</v>
      </c>
      <c r="S1863" s="2">
        <v>1</v>
      </c>
      <c r="T1863" s="2">
        <v>1</v>
      </c>
      <c r="U1863" s="2">
        <f t="shared" si="460"/>
        <v>3</v>
      </c>
      <c r="V1863" s="2">
        <f t="shared" si="461"/>
        <v>3</v>
      </c>
      <c r="W1863" s="2">
        <f t="shared" si="462"/>
        <v>2</v>
      </c>
      <c r="Y1863" s="5"/>
      <c r="Z1863" s="6">
        <f t="shared" si="459"/>
        <v>14</v>
      </c>
      <c r="AA1863" s="2">
        <v>1</v>
      </c>
      <c r="AB1863" s="2">
        <v>6</v>
      </c>
      <c r="AC1863" s="2">
        <v>1</v>
      </c>
      <c r="AD1863" s="2">
        <v>4</v>
      </c>
      <c r="AE1863" s="2">
        <v>2</v>
      </c>
      <c r="AF1863" s="2">
        <f t="shared" si="463"/>
        <v>7</v>
      </c>
      <c r="AG1863" s="2">
        <f t="shared" si="464"/>
        <v>1</v>
      </c>
      <c r="AH1863" s="2">
        <f t="shared" si="465"/>
        <v>6</v>
      </c>
      <c r="AJ1863" s="5"/>
      <c r="AK1863" s="2">
        <f t="shared" si="466"/>
        <v>21</v>
      </c>
      <c r="AL1863" s="2">
        <v>4</v>
      </c>
      <c r="AM1863" s="2">
        <v>5</v>
      </c>
      <c r="AN1863" s="2">
        <v>7</v>
      </c>
      <c r="AO1863" s="2">
        <v>2</v>
      </c>
      <c r="AP1863" s="2">
        <v>3</v>
      </c>
      <c r="AQ1863" s="2">
        <f t="shared" si="451"/>
        <v>9</v>
      </c>
      <c r="AR1863" s="2">
        <f t="shared" si="452"/>
        <v>7</v>
      </c>
      <c r="AS1863" s="2">
        <f t="shared" si="453"/>
        <v>5</v>
      </c>
      <c r="AV1863" s="6">
        <f t="shared" si="454"/>
        <v>22</v>
      </c>
      <c r="AW1863" s="2">
        <v>8</v>
      </c>
      <c r="AX1863" s="2">
        <v>9</v>
      </c>
      <c r="AY1863" s="2">
        <v>4</v>
      </c>
      <c r="AZ1863" s="2">
        <v>1</v>
      </c>
      <c r="BA1863" s="2">
        <v>0</v>
      </c>
      <c r="BB1863" s="2">
        <f t="shared" si="455"/>
        <v>17</v>
      </c>
      <c r="BC1863" s="2">
        <f t="shared" si="456"/>
        <v>4</v>
      </c>
      <c r="BD1863" s="2">
        <f t="shared" si="457"/>
        <v>1</v>
      </c>
      <c r="BF1863" s="5"/>
    </row>
    <row r="1864" spans="7:58" x14ac:dyDescent="0.35">
      <c r="G1864" s="79" t="s">
        <v>3</v>
      </c>
      <c r="H1864" s="82" t="s">
        <v>112</v>
      </c>
      <c r="I1864" s="79" t="s">
        <v>8</v>
      </c>
      <c r="J1864" s="79" t="s">
        <v>125</v>
      </c>
      <c r="K1864" s="79" t="s">
        <v>162</v>
      </c>
      <c r="L1864" s="79" t="s">
        <v>133</v>
      </c>
      <c r="M1864" s="2" t="s">
        <v>3</v>
      </c>
      <c r="N1864" s="2">
        <v>3</v>
      </c>
      <c r="O1864" s="6">
        <f t="shared" si="458"/>
        <v>8</v>
      </c>
      <c r="P1864" s="2">
        <v>4</v>
      </c>
      <c r="Q1864" s="2">
        <v>2</v>
      </c>
      <c r="R1864" s="2">
        <v>1</v>
      </c>
      <c r="S1864" s="2">
        <v>1</v>
      </c>
      <c r="T1864" s="2">
        <v>0</v>
      </c>
      <c r="U1864" s="2">
        <f t="shared" si="460"/>
        <v>6</v>
      </c>
      <c r="V1864" s="2">
        <f t="shared" si="461"/>
        <v>1</v>
      </c>
      <c r="W1864" s="2">
        <f t="shared" si="462"/>
        <v>1</v>
      </c>
      <c r="Y1864" s="5"/>
      <c r="Z1864" s="6">
        <f t="shared" si="459"/>
        <v>14</v>
      </c>
      <c r="AA1864" s="2">
        <v>7</v>
      </c>
      <c r="AB1864" s="2">
        <v>4</v>
      </c>
      <c r="AC1864" s="2">
        <v>2</v>
      </c>
      <c r="AD1864" s="2">
        <v>1</v>
      </c>
      <c r="AE1864" s="2">
        <v>0</v>
      </c>
      <c r="AF1864" s="2">
        <f t="shared" si="463"/>
        <v>11</v>
      </c>
      <c r="AG1864" s="2">
        <f t="shared" si="464"/>
        <v>2</v>
      </c>
      <c r="AH1864" s="2">
        <f t="shared" si="465"/>
        <v>1</v>
      </c>
      <c r="AJ1864" s="5"/>
      <c r="AK1864" s="2">
        <f t="shared" si="466"/>
        <v>21</v>
      </c>
      <c r="AL1864" s="2">
        <v>10</v>
      </c>
      <c r="AM1864" s="2">
        <v>6</v>
      </c>
      <c r="AN1864" s="2">
        <v>2</v>
      </c>
      <c r="AO1864" s="2">
        <v>1</v>
      </c>
      <c r="AP1864" s="2">
        <v>2</v>
      </c>
      <c r="AQ1864" s="2">
        <f t="shared" si="451"/>
        <v>16</v>
      </c>
      <c r="AR1864" s="2">
        <f t="shared" si="452"/>
        <v>2</v>
      </c>
      <c r="AS1864" s="2">
        <f t="shared" si="453"/>
        <v>3</v>
      </c>
      <c r="AV1864" s="6">
        <f t="shared" si="454"/>
        <v>22</v>
      </c>
      <c r="AW1864" s="2">
        <v>13</v>
      </c>
      <c r="AX1864" s="2">
        <v>5</v>
      </c>
      <c r="AY1864" s="2">
        <v>4</v>
      </c>
      <c r="AZ1864" s="2">
        <v>0</v>
      </c>
      <c r="BA1864" s="2">
        <v>0</v>
      </c>
      <c r="BB1864" s="2">
        <f t="shared" si="455"/>
        <v>18</v>
      </c>
      <c r="BC1864" s="2">
        <f t="shared" si="456"/>
        <v>4</v>
      </c>
      <c r="BD1864" s="2">
        <f t="shared" si="457"/>
        <v>0</v>
      </c>
      <c r="BF1864" s="5"/>
    </row>
    <row r="1865" spans="7:58" x14ac:dyDescent="0.35">
      <c r="G1865" s="79" t="s">
        <v>3</v>
      </c>
      <c r="H1865" s="82" t="s">
        <v>112</v>
      </c>
      <c r="I1865" s="79" t="s">
        <v>8</v>
      </c>
      <c r="J1865" s="79" t="s">
        <v>125</v>
      </c>
      <c r="K1865" s="79" t="s">
        <v>162</v>
      </c>
      <c r="L1865" s="79" t="s">
        <v>133</v>
      </c>
      <c r="M1865" s="2" t="s">
        <v>3</v>
      </c>
      <c r="N1865" s="2">
        <v>4</v>
      </c>
      <c r="O1865" s="6">
        <f t="shared" si="458"/>
        <v>8</v>
      </c>
      <c r="P1865" s="2">
        <v>5</v>
      </c>
      <c r="Q1865" s="2">
        <v>3</v>
      </c>
      <c r="R1865" s="2">
        <v>0</v>
      </c>
      <c r="S1865" s="2">
        <v>0</v>
      </c>
      <c r="T1865" s="2">
        <v>0</v>
      </c>
      <c r="U1865" s="2">
        <f t="shared" si="460"/>
        <v>8</v>
      </c>
      <c r="V1865" s="2">
        <f t="shared" si="461"/>
        <v>0</v>
      </c>
      <c r="W1865" s="2">
        <f t="shared" si="462"/>
        <v>0</v>
      </c>
      <c r="Y1865" s="5"/>
      <c r="Z1865" s="6">
        <f t="shared" si="459"/>
        <v>14</v>
      </c>
      <c r="AA1865" s="2">
        <v>11</v>
      </c>
      <c r="AB1865" s="2">
        <v>2</v>
      </c>
      <c r="AC1865" s="2">
        <v>1</v>
      </c>
      <c r="AD1865" s="2">
        <v>0</v>
      </c>
      <c r="AE1865" s="2">
        <v>0</v>
      </c>
      <c r="AF1865" s="2">
        <f t="shared" si="463"/>
        <v>13</v>
      </c>
      <c r="AG1865" s="2">
        <f t="shared" si="464"/>
        <v>1</v>
      </c>
      <c r="AH1865" s="2">
        <f t="shared" si="465"/>
        <v>0</v>
      </c>
      <c r="AJ1865" s="5"/>
      <c r="AK1865" s="2">
        <f t="shared" si="466"/>
        <v>21</v>
      </c>
      <c r="AL1865" s="2">
        <v>15</v>
      </c>
      <c r="AM1865" s="2">
        <v>4</v>
      </c>
      <c r="AN1865" s="2">
        <v>1</v>
      </c>
      <c r="AO1865" s="2">
        <v>1</v>
      </c>
      <c r="AP1865" s="2">
        <v>0</v>
      </c>
      <c r="AQ1865" s="2">
        <f t="shared" si="451"/>
        <v>19</v>
      </c>
      <c r="AR1865" s="2">
        <f t="shared" si="452"/>
        <v>1</v>
      </c>
      <c r="AS1865" s="2">
        <f t="shared" si="453"/>
        <v>1</v>
      </c>
      <c r="AV1865" s="6">
        <f t="shared" si="454"/>
        <v>22</v>
      </c>
      <c r="AW1865" s="2">
        <v>13</v>
      </c>
      <c r="AX1865" s="2">
        <v>6</v>
      </c>
      <c r="AY1865" s="2">
        <v>3</v>
      </c>
      <c r="AZ1865" s="2">
        <v>0</v>
      </c>
      <c r="BA1865" s="2">
        <v>0</v>
      </c>
      <c r="BB1865" s="2">
        <f t="shared" si="455"/>
        <v>19</v>
      </c>
      <c r="BC1865" s="2">
        <f t="shared" si="456"/>
        <v>3</v>
      </c>
      <c r="BD1865" s="2">
        <f t="shared" si="457"/>
        <v>0</v>
      </c>
      <c r="BF1865" s="5"/>
    </row>
    <row r="1866" spans="7:58" x14ac:dyDescent="0.35">
      <c r="G1866" s="79" t="s">
        <v>3</v>
      </c>
      <c r="H1866" s="82" t="s">
        <v>112</v>
      </c>
      <c r="I1866" s="79" t="s">
        <v>8</v>
      </c>
      <c r="J1866" s="79" t="s">
        <v>125</v>
      </c>
      <c r="K1866" s="79" t="s">
        <v>162</v>
      </c>
      <c r="L1866" s="79" t="s">
        <v>133</v>
      </c>
      <c r="M1866" s="2" t="s">
        <v>3</v>
      </c>
      <c r="N1866" s="2">
        <v>5</v>
      </c>
      <c r="O1866" s="6">
        <f t="shared" si="458"/>
        <v>8</v>
      </c>
      <c r="P1866" s="2">
        <v>2</v>
      </c>
      <c r="Q1866" s="2">
        <v>2</v>
      </c>
      <c r="R1866" s="2">
        <v>1</v>
      </c>
      <c r="S1866" s="2">
        <v>3</v>
      </c>
      <c r="T1866" s="2">
        <v>0</v>
      </c>
      <c r="U1866" s="2">
        <f t="shared" si="460"/>
        <v>4</v>
      </c>
      <c r="V1866" s="2">
        <f t="shared" si="461"/>
        <v>1</v>
      </c>
      <c r="W1866" s="2">
        <f t="shared" si="462"/>
        <v>3</v>
      </c>
      <c r="Y1866" s="5"/>
      <c r="Z1866" s="6">
        <f t="shared" si="459"/>
        <v>14</v>
      </c>
      <c r="AA1866" s="2">
        <v>4</v>
      </c>
      <c r="AB1866" s="2">
        <v>4</v>
      </c>
      <c r="AC1866" s="2">
        <v>4</v>
      </c>
      <c r="AD1866" s="2">
        <v>1</v>
      </c>
      <c r="AE1866" s="2">
        <v>1</v>
      </c>
      <c r="AF1866" s="2">
        <f t="shared" si="463"/>
        <v>8</v>
      </c>
      <c r="AG1866" s="2">
        <f t="shared" si="464"/>
        <v>4</v>
      </c>
      <c r="AH1866" s="2">
        <f t="shared" si="465"/>
        <v>2</v>
      </c>
      <c r="AJ1866" s="5"/>
      <c r="AK1866" s="2">
        <f t="shared" si="466"/>
        <v>21</v>
      </c>
      <c r="AL1866" s="2">
        <v>11</v>
      </c>
      <c r="AM1866" s="2">
        <v>4</v>
      </c>
      <c r="AN1866" s="2">
        <v>1</v>
      </c>
      <c r="AO1866" s="2">
        <v>3</v>
      </c>
      <c r="AP1866" s="2">
        <v>2</v>
      </c>
      <c r="AQ1866" s="2">
        <f t="shared" si="451"/>
        <v>15</v>
      </c>
      <c r="AR1866" s="2">
        <f t="shared" si="452"/>
        <v>1</v>
      </c>
      <c r="AS1866" s="2">
        <f t="shared" si="453"/>
        <v>5</v>
      </c>
      <c r="AV1866" s="6">
        <f t="shared" si="454"/>
        <v>22</v>
      </c>
      <c r="AW1866" s="2">
        <v>8</v>
      </c>
      <c r="AX1866" s="2">
        <v>6</v>
      </c>
      <c r="AY1866" s="2">
        <v>6</v>
      </c>
      <c r="AZ1866" s="2">
        <v>1</v>
      </c>
      <c r="BA1866" s="2">
        <v>1</v>
      </c>
      <c r="BB1866" s="2">
        <f t="shared" si="455"/>
        <v>14</v>
      </c>
      <c r="BC1866" s="2">
        <f t="shared" si="456"/>
        <v>6</v>
      </c>
      <c r="BD1866" s="2">
        <f t="shared" si="457"/>
        <v>2</v>
      </c>
      <c r="BF1866" s="5"/>
    </row>
    <row r="1867" spans="7:58" x14ac:dyDescent="0.35">
      <c r="G1867" s="79" t="s">
        <v>3</v>
      </c>
      <c r="H1867" s="82" t="s">
        <v>112</v>
      </c>
      <c r="I1867" s="79" t="s">
        <v>8</v>
      </c>
      <c r="J1867" s="79" t="s">
        <v>125</v>
      </c>
      <c r="K1867" s="79" t="s">
        <v>162</v>
      </c>
      <c r="L1867" s="79" t="s">
        <v>133</v>
      </c>
      <c r="M1867" s="2" t="s">
        <v>3</v>
      </c>
      <c r="N1867" s="2">
        <v>6</v>
      </c>
      <c r="O1867" s="6">
        <f t="shared" si="458"/>
        <v>8</v>
      </c>
      <c r="P1867" s="2">
        <v>3</v>
      </c>
      <c r="Q1867" s="2">
        <v>1</v>
      </c>
      <c r="R1867" s="2">
        <v>1</v>
      </c>
      <c r="S1867" s="2">
        <v>2</v>
      </c>
      <c r="T1867" s="2">
        <v>1</v>
      </c>
      <c r="U1867" s="2">
        <f t="shared" si="460"/>
        <v>4</v>
      </c>
      <c r="V1867" s="2">
        <f t="shared" si="461"/>
        <v>1</v>
      </c>
      <c r="W1867" s="2">
        <f t="shared" si="462"/>
        <v>3</v>
      </c>
      <c r="Y1867" s="5"/>
      <c r="Z1867" s="6">
        <f t="shared" si="459"/>
        <v>14</v>
      </c>
      <c r="AA1867" s="2">
        <v>5</v>
      </c>
      <c r="AB1867" s="2">
        <v>2</v>
      </c>
      <c r="AC1867" s="2">
        <v>2</v>
      </c>
      <c r="AD1867" s="2">
        <v>2</v>
      </c>
      <c r="AE1867" s="2">
        <v>3</v>
      </c>
      <c r="AF1867" s="2">
        <f t="shared" si="463"/>
        <v>7</v>
      </c>
      <c r="AG1867" s="2">
        <f t="shared" si="464"/>
        <v>2</v>
      </c>
      <c r="AH1867" s="2">
        <f t="shared" si="465"/>
        <v>5</v>
      </c>
      <c r="AJ1867" s="5"/>
      <c r="AK1867" s="2">
        <f t="shared" si="466"/>
        <v>21</v>
      </c>
      <c r="AL1867" s="2">
        <v>9</v>
      </c>
      <c r="AM1867" s="2">
        <v>6</v>
      </c>
      <c r="AN1867" s="2">
        <v>2</v>
      </c>
      <c r="AO1867" s="2">
        <v>1</v>
      </c>
      <c r="AP1867" s="2">
        <v>3</v>
      </c>
      <c r="AQ1867" s="2">
        <f t="shared" si="451"/>
        <v>15</v>
      </c>
      <c r="AR1867" s="2">
        <f t="shared" si="452"/>
        <v>2</v>
      </c>
      <c r="AS1867" s="2">
        <f t="shared" si="453"/>
        <v>4</v>
      </c>
      <c r="AV1867" s="6">
        <f t="shared" si="454"/>
        <v>22</v>
      </c>
      <c r="AW1867" s="2">
        <v>7</v>
      </c>
      <c r="AX1867" s="2">
        <v>5</v>
      </c>
      <c r="AY1867" s="2">
        <v>3</v>
      </c>
      <c r="AZ1867" s="2">
        <v>2</v>
      </c>
      <c r="BA1867" s="2">
        <v>5</v>
      </c>
      <c r="BB1867" s="2">
        <f t="shared" si="455"/>
        <v>12</v>
      </c>
      <c r="BC1867" s="2">
        <f t="shared" si="456"/>
        <v>3</v>
      </c>
      <c r="BD1867" s="2">
        <f t="shared" si="457"/>
        <v>7</v>
      </c>
      <c r="BF1867" s="5"/>
    </row>
    <row r="1868" spans="7:58" x14ac:dyDescent="0.35">
      <c r="G1868" s="79" t="s">
        <v>3</v>
      </c>
      <c r="H1868" s="82" t="s">
        <v>112</v>
      </c>
      <c r="I1868" s="79" t="s">
        <v>8</v>
      </c>
      <c r="J1868" s="79" t="s">
        <v>125</v>
      </c>
      <c r="K1868" s="79" t="s">
        <v>162</v>
      </c>
      <c r="L1868" s="79" t="s">
        <v>133</v>
      </c>
      <c r="M1868" s="2" t="s">
        <v>3</v>
      </c>
      <c r="N1868" s="2">
        <v>7</v>
      </c>
      <c r="O1868" s="6">
        <f t="shared" si="458"/>
        <v>8</v>
      </c>
      <c r="P1868" s="2">
        <v>4</v>
      </c>
      <c r="Q1868" s="2">
        <v>0</v>
      </c>
      <c r="R1868" s="2">
        <v>2</v>
      </c>
      <c r="S1868" s="2">
        <v>1</v>
      </c>
      <c r="T1868" s="2">
        <v>1</v>
      </c>
      <c r="U1868" s="2">
        <f t="shared" si="460"/>
        <v>4</v>
      </c>
      <c r="V1868" s="2">
        <f t="shared" si="461"/>
        <v>2</v>
      </c>
      <c r="W1868" s="2">
        <f t="shared" si="462"/>
        <v>2</v>
      </c>
      <c r="Y1868" s="5"/>
      <c r="Z1868" s="6">
        <f t="shared" si="459"/>
        <v>14</v>
      </c>
      <c r="AA1868" s="2">
        <v>7</v>
      </c>
      <c r="AB1868" s="2">
        <v>1</v>
      </c>
      <c r="AC1868" s="2">
        <v>1</v>
      </c>
      <c r="AD1868" s="2">
        <v>3</v>
      </c>
      <c r="AE1868" s="2">
        <v>2</v>
      </c>
      <c r="AF1868" s="2">
        <f t="shared" si="463"/>
        <v>8</v>
      </c>
      <c r="AG1868" s="2">
        <f t="shared" si="464"/>
        <v>1</v>
      </c>
      <c r="AH1868" s="2">
        <f t="shared" si="465"/>
        <v>5</v>
      </c>
      <c r="AJ1868" s="5"/>
      <c r="AK1868" s="2">
        <f t="shared" si="466"/>
        <v>21</v>
      </c>
      <c r="AL1868" s="2">
        <v>12</v>
      </c>
      <c r="AM1868" s="2">
        <v>4</v>
      </c>
      <c r="AN1868" s="2">
        <v>4</v>
      </c>
      <c r="AO1868" s="2">
        <v>1</v>
      </c>
      <c r="AP1868" s="2">
        <v>0</v>
      </c>
      <c r="AQ1868" s="2">
        <f t="shared" si="451"/>
        <v>16</v>
      </c>
      <c r="AR1868" s="2">
        <f t="shared" si="452"/>
        <v>4</v>
      </c>
      <c r="AS1868" s="2">
        <f t="shared" si="453"/>
        <v>1</v>
      </c>
      <c r="AV1868" s="6">
        <f t="shared" si="454"/>
        <v>22</v>
      </c>
      <c r="AW1868" s="2">
        <v>12</v>
      </c>
      <c r="AX1868" s="2">
        <v>2</v>
      </c>
      <c r="AY1868" s="2">
        <v>2</v>
      </c>
      <c r="AZ1868" s="2">
        <v>3</v>
      </c>
      <c r="BA1868" s="2">
        <v>3</v>
      </c>
      <c r="BB1868" s="2">
        <f t="shared" si="455"/>
        <v>14</v>
      </c>
      <c r="BC1868" s="2">
        <f t="shared" si="456"/>
        <v>2</v>
      </c>
      <c r="BD1868" s="2">
        <f t="shared" si="457"/>
        <v>6</v>
      </c>
      <c r="BF1868" s="5"/>
    </row>
    <row r="1869" spans="7:58" x14ac:dyDescent="0.35">
      <c r="G1869" s="79" t="s">
        <v>3</v>
      </c>
      <c r="H1869" s="82" t="s">
        <v>112</v>
      </c>
      <c r="I1869" s="79" t="s">
        <v>8</v>
      </c>
      <c r="J1869" s="79" t="s">
        <v>125</v>
      </c>
      <c r="K1869" s="79" t="s">
        <v>162</v>
      </c>
      <c r="L1869" s="79" t="s">
        <v>133</v>
      </c>
      <c r="M1869" s="2" t="s">
        <v>3</v>
      </c>
      <c r="N1869" s="2">
        <v>8</v>
      </c>
      <c r="O1869" s="6">
        <f t="shared" si="458"/>
        <v>8</v>
      </c>
      <c r="P1869" s="2">
        <v>2</v>
      </c>
      <c r="Q1869" s="2">
        <v>1</v>
      </c>
      <c r="R1869" s="2">
        <v>4</v>
      </c>
      <c r="S1869" s="2">
        <v>0</v>
      </c>
      <c r="T1869" s="2">
        <v>1</v>
      </c>
      <c r="U1869" s="2">
        <f t="shared" si="460"/>
        <v>3</v>
      </c>
      <c r="V1869" s="2">
        <f t="shared" si="461"/>
        <v>4</v>
      </c>
      <c r="W1869" s="2">
        <f t="shared" si="462"/>
        <v>1</v>
      </c>
      <c r="Y1869" s="5"/>
      <c r="Z1869" s="6">
        <f t="shared" si="459"/>
        <v>14</v>
      </c>
      <c r="AA1869" s="2">
        <v>2</v>
      </c>
      <c r="AB1869" s="2">
        <v>2</v>
      </c>
      <c r="AC1869" s="2">
        <v>5</v>
      </c>
      <c r="AD1869" s="2">
        <v>1</v>
      </c>
      <c r="AE1869" s="2">
        <v>4</v>
      </c>
      <c r="AF1869" s="2">
        <f t="shared" si="463"/>
        <v>4</v>
      </c>
      <c r="AG1869" s="2">
        <f t="shared" si="464"/>
        <v>5</v>
      </c>
      <c r="AH1869" s="2">
        <f t="shared" si="465"/>
        <v>5</v>
      </c>
      <c r="AJ1869" s="5"/>
      <c r="AK1869" s="2">
        <f t="shared" si="466"/>
        <v>21</v>
      </c>
      <c r="AL1869" s="2">
        <v>4</v>
      </c>
      <c r="AM1869" s="2">
        <v>7</v>
      </c>
      <c r="AN1869" s="2">
        <v>2</v>
      </c>
      <c r="AO1869" s="2">
        <v>5</v>
      </c>
      <c r="AP1869" s="2">
        <v>3</v>
      </c>
      <c r="AQ1869" s="2">
        <f t="shared" si="451"/>
        <v>11</v>
      </c>
      <c r="AR1869" s="2">
        <f t="shared" si="452"/>
        <v>2</v>
      </c>
      <c r="AS1869" s="2">
        <f t="shared" si="453"/>
        <v>8</v>
      </c>
      <c r="AV1869" s="6">
        <f t="shared" si="454"/>
        <v>22</v>
      </c>
      <c r="AW1869" s="2">
        <v>4</v>
      </c>
      <c r="AX1869" s="2">
        <v>4</v>
      </c>
      <c r="AY1869" s="2">
        <v>2</v>
      </c>
      <c r="AZ1869" s="2">
        <v>6</v>
      </c>
      <c r="BA1869" s="2">
        <v>6</v>
      </c>
      <c r="BB1869" s="2">
        <f t="shared" si="455"/>
        <v>8</v>
      </c>
      <c r="BC1869" s="2">
        <f t="shared" si="456"/>
        <v>2</v>
      </c>
      <c r="BD1869" s="2">
        <f t="shared" si="457"/>
        <v>12</v>
      </c>
      <c r="BF1869" s="5"/>
    </row>
    <row r="1870" spans="7:58" x14ac:dyDescent="0.35">
      <c r="G1870" s="79" t="s">
        <v>3</v>
      </c>
      <c r="H1870" s="82" t="s">
        <v>112</v>
      </c>
      <c r="I1870" s="79" t="s">
        <v>8</v>
      </c>
      <c r="J1870" s="79" t="s">
        <v>125</v>
      </c>
      <c r="K1870" s="79" t="s">
        <v>162</v>
      </c>
      <c r="L1870" s="79" t="s">
        <v>133</v>
      </c>
      <c r="M1870" s="2" t="s">
        <v>3</v>
      </c>
      <c r="N1870" s="2">
        <v>9</v>
      </c>
      <c r="O1870" s="6">
        <f t="shared" si="458"/>
        <v>8</v>
      </c>
      <c r="P1870" s="2">
        <v>3</v>
      </c>
      <c r="Q1870" s="2">
        <v>0</v>
      </c>
      <c r="R1870" s="2">
        <v>0</v>
      </c>
      <c r="S1870" s="2">
        <v>2</v>
      </c>
      <c r="T1870" s="2">
        <v>3</v>
      </c>
      <c r="U1870" s="2">
        <f t="shared" si="460"/>
        <v>3</v>
      </c>
      <c r="V1870" s="2">
        <f t="shared" si="461"/>
        <v>0</v>
      </c>
      <c r="W1870" s="2">
        <f t="shared" si="462"/>
        <v>5</v>
      </c>
      <c r="Y1870" s="5"/>
      <c r="Z1870" s="6">
        <f t="shared" si="459"/>
        <v>14</v>
      </c>
      <c r="AA1870" s="2">
        <v>4</v>
      </c>
      <c r="AB1870" s="2">
        <v>0</v>
      </c>
      <c r="AC1870" s="2">
        <v>2</v>
      </c>
      <c r="AD1870" s="2">
        <v>4</v>
      </c>
      <c r="AE1870" s="2">
        <v>4</v>
      </c>
      <c r="AF1870" s="2">
        <f t="shared" si="463"/>
        <v>4</v>
      </c>
      <c r="AG1870" s="2">
        <f t="shared" si="464"/>
        <v>2</v>
      </c>
      <c r="AH1870" s="2">
        <f t="shared" si="465"/>
        <v>8</v>
      </c>
      <c r="AJ1870" s="5"/>
      <c r="AK1870" s="2">
        <f t="shared" si="466"/>
        <v>21</v>
      </c>
      <c r="AL1870" s="2">
        <v>3</v>
      </c>
      <c r="AM1870" s="2">
        <v>6</v>
      </c>
      <c r="AN1870" s="2">
        <v>1</v>
      </c>
      <c r="AO1870" s="2">
        <v>4</v>
      </c>
      <c r="AP1870" s="2">
        <v>7</v>
      </c>
      <c r="AQ1870" s="2">
        <f t="shared" si="451"/>
        <v>9</v>
      </c>
      <c r="AR1870" s="2">
        <f t="shared" si="452"/>
        <v>1</v>
      </c>
      <c r="AS1870" s="2">
        <f t="shared" si="453"/>
        <v>11</v>
      </c>
      <c r="AV1870" s="6">
        <f t="shared" si="454"/>
        <v>22</v>
      </c>
      <c r="AW1870" s="2">
        <v>4</v>
      </c>
      <c r="AX1870" s="2">
        <v>4</v>
      </c>
      <c r="AY1870" s="2">
        <v>2</v>
      </c>
      <c r="AZ1870" s="2">
        <v>4</v>
      </c>
      <c r="BA1870" s="2">
        <v>8</v>
      </c>
      <c r="BB1870" s="2">
        <f t="shared" si="455"/>
        <v>8</v>
      </c>
      <c r="BC1870" s="2">
        <f t="shared" si="456"/>
        <v>2</v>
      </c>
      <c r="BD1870" s="2">
        <f t="shared" si="457"/>
        <v>12</v>
      </c>
      <c r="BF1870" s="5"/>
    </row>
    <row r="1871" spans="7:58" x14ac:dyDescent="0.35">
      <c r="G1871" s="79" t="s">
        <v>3</v>
      </c>
      <c r="H1871" s="82" t="s">
        <v>112</v>
      </c>
      <c r="I1871" s="79" t="s">
        <v>8</v>
      </c>
      <c r="J1871" s="79" t="s">
        <v>125</v>
      </c>
      <c r="K1871" s="79" t="s">
        <v>162</v>
      </c>
      <c r="L1871" s="79" t="s">
        <v>133</v>
      </c>
      <c r="M1871" s="2" t="s">
        <v>67</v>
      </c>
      <c r="N1871" s="2">
        <v>10</v>
      </c>
      <c r="O1871" s="6">
        <f t="shared" si="458"/>
        <v>48</v>
      </c>
      <c r="P1871" s="2">
        <v>36</v>
      </c>
      <c r="Q1871" s="2">
        <v>8</v>
      </c>
      <c r="R1871" s="2">
        <v>2</v>
      </c>
      <c r="S1871" s="2">
        <v>0</v>
      </c>
      <c r="T1871" s="2">
        <v>2</v>
      </c>
      <c r="U1871" s="2">
        <f t="shared" si="460"/>
        <v>44</v>
      </c>
      <c r="V1871" s="2">
        <f t="shared" si="461"/>
        <v>2</v>
      </c>
      <c r="W1871" s="2">
        <f t="shared" si="462"/>
        <v>2</v>
      </c>
      <c r="Y1871" s="5"/>
      <c r="Z1871" s="6">
        <f t="shared" si="459"/>
        <v>14</v>
      </c>
      <c r="AA1871" s="2">
        <v>9</v>
      </c>
      <c r="AB1871" s="2">
        <v>3</v>
      </c>
      <c r="AC1871" s="2">
        <v>1</v>
      </c>
      <c r="AD1871" s="2">
        <v>1</v>
      </c>
      <c r="AE1871" s="2">
        <v>0</v>
      </c>
      <c r="AF1871" s="2">
        <f t="shared" si="463"/>
        <v>12</v>
      </c>
      <c r="AG1871" s="2">
        <f t="shared" si="464"/>
        <v>1</v>
      </c>
      <c r="AH1871" s="2">
        <f t="shared" si="465"/>
        <v>1</v>
      </c>
      <c r="AJ1871" s="5"/>
      <c r="AK1871" s="2">
        <f t="shared" si="466"/>
        <v>21</v>
      </c>
      <c r="AL1871" s="2">
        <v>14</v>
      </c>
      <c r="AM1871" s="2">
        <v>6</v>
      </c>
      <c r="AN1871" s="2">
        <v>0</v>
      </c>
      <c r="AO1871" s="2">
        <v>1</v>
      </c>
      <c r="AP1871" s="2">
        <v>0</v>
      </c>
      <c r="AQ1871" s="2">
        <f t="shared" si="451"/>
        <v>20</v>
      </c>
      <c r="AR1871" s="2">
        <f t="shared" si="452"/>
        <v>0</v>
      </c>
      <c r="AS1871" s="2">
        <f t="shared" si="453"/>
        <v>1</v>
      </c>
      <c r="AV1871" s="6">
        <f t="shared" si="454"/>
        <v>22</v>
      </c>
      <c r="AW1871" s="2">
        <v>16</v>
      </c>
      <c r="AX1871" s="2">
        <v>5</v>
      </c>
      <c r="AY1871" s="2">
        <v>0</v>
      </c>
      <c r="AZ1871" s="2">
        <v>1</v>
      </c>
      <c r="BA1871" s="2">
        <v>0</v>
      </c>
      <c r="BB1871" s="2">
        <f t="shared" si="455"/>
        <v>21</v>
      </c>
      <c r="BC1871" s="2">
        <f t="shared" si="456"/>
        <v>0</v>
      </c>
      <c r="BD1871" s="2">
        <f t="shared" si="457"/>
        <v>1</v>
      </c>
      <c r="BF1871" s="5"/>
    </row>
    <row r="1872" spans="7:58" x14ac:dyDescent="0.35">
      <c r="G1872" s="79" t="s">
        <v>3</v>
      </c>
      <c r="H1872" s="82" t="s">
        <v>112</v>
      </c>
      <c r="I1872" s="79" t="s">
        <v>8</v>
      </c>
      <c r="J1872" s="79" t="s">
        <v>125</v>
      </c>
      <c r="K1872" s="79" t="s">
        <v>162</v>
      </c>
      <c r="L1872" s="79" t="s">
        <v>133</v>
      </c>
      <c r="M1872" s="2" t="s">
        <v>67</v>
      </c>
      <c r="N1872" s="2">
        <v>11</v>
      </c>
      <c r="O1872" s="6">
        <f t="shared" si="458"/>
        <v>48</v>
      </c>
      <c r="P1872" s="2">
        <v>22</v>
      </c>
      <c r="Q1872" s="2">
        <v>16</v>
      </c>
      <c r="R1872" s="2">
        <v>7</v>
      </c>
      <c r="S1872" s="2">
        <v>1</v>
      </c>
      <c r="T1872" s="2">
        <v>2</v>
      </c>
      <c r="U1872" s="2">
        <f t="shared" si="460"/>
        <v>38</v>
      </c>
      <c r="V1872" s="2">
        <f t="shared" si="461"/>
        <v>7</v>
      </c>
      <c r="W1872" s="2">
        <f t="shared" si="462"/>
        <v>3</v>
      </c>
      <c r="Y1872" s="5"/>
      <c r="Z1872" s="6">
        <f t="shared" si="459"/>
        <v>14</v>
      </c>
      <c r="AA1872" s="2">
        <v>2</v>
      </c>
      <c r="AB1872" s="2">
        <v>5</v>
      </c>
      <c r="AC1872" s="2">
        <v>4</v>
      </c>
      <c r="AD1872" s="2">
        <v>3</v>
      </c>
      <c r="AE1872" s="2">
        <v>0</v>
      </c>
      <c r="AF1872" s="2">
        <f t="shared" si="463"/>
        <v>7</v>
      </c>
      <c r="AG1872" s="2">
        <f t="shared" si="464"/>
        <v>4</v>
      </c>
      <c r="AH1872" s="2">
        <f t="shared" si="465"/>
        <v>3</v>
      </c>
      <c r="AJ1872" s="5"/>
      <c r="AK1872" s="2">
        <f t="shared" si="466"/>
        <v>21</v>
      </c>
      <c r="AL1872" s="2">
        <v>8</v>
      </c>
      <c r="AM1872" s="2">
        <v>8</v>
      </c>
      <c r="AN1872" s="2">
        <v>3</v>
      </c>
      <c r="AO1872" s="2">
        <v>1</v>
      </c>
      <c r="AP1872" s="2">
        <v>1</v>
      </c>
      <c r="AQ1872" s="2">
        <f t="shared" si="451"/>
        <v>16</v>
      </c>
      <c r="AR1872" s="2">
        <f t="shared" si="452"/>
        <v>3</v>
      </c>
      <c r="AS1872" s="2">
        <f t="shared" si="453"/>
        <v>2</v>
      </c>
      <c r="AV1872" s="6">
        <f t="shared" si="454"/>
        <v>22</v>
      </c>
      <c r="AW1872" s="2">
        <v>8</v>
      </c>
      <c r="AX1872" s="2">
        <v>8</v>
      </c>
      <c r="AY1872" s="2">
        <v>3</v>
      </c>
      <c r="AZ1872" s="2">
        <v>1</v>
      </c>
      <c r="BA1872" s="2">
        <v>2</v>
      </c>
      <c r="BB1872" s="2">
        <f t="shared" si="455"/>
        <v>16</v>
      </c>
      <c r="BC1872" s="2">
        <f t="shared" si="456"/>
        <v>3</v>
      </c>
      <c r="BD1872" s="2">
        <f t="shared" si="457"/>
        <v>3</v>
      </c>
      <c r="BF1872" s="5"/>
    </row>
    <row r="1873" spans="7:58" x14ac:dyDescent="0.35">
      <c r="G1873" s="79" t="s">
        <v>3</v>
      </c>
      <c r="H1873" s="82" t="s">
        <v>112</v>
      </c>
      <c r="I1873" s="79" t="s">
        <v>8</v>
      </c>
      <c r="J1873" s="79" t="s">
        <v>125</v>
      </c>
      <c r="K1873" s="79" t="s">
        <v>162</v>
      </c>
      <c r="L1873" s="79" t="s">
        <v>133</v>
      </c>
      <c r="M1873" s="2" t="s">
        <v>67</v>
      </c>
      <c r="N1873" s="2">
        <v>12</v>
      </c>
      <c r="O1873" s="6">
        <f t="shared" si="458"/>
        <v>48</v>
      </c>
      <c r="P1873" s="2">
        <v>24</v>
      </c>
      <c r="Q1873" s="2">
        <v>18</v>
      </c>
      <c r="R1873" s="2">
        <v>3</v>
      </c>
      <c r="S1873" s="2">
        <v>2</v>
      </c>
      <c r="T1873" s="2">
        <v>1</v>
      </c>
      <c r="U1873" s="2">
        <f t="shared" si="460"/>
        <v>42</v>
      </c>
      <c r="V1873" s="2">
        <f t="shared" si="461"/>
        <v>3</v>
      </c>
      <c r="W1873" s="2">
        <f t="shared" si="462"/>
        <v>3</v>
      </c>
      <c r="Y1873" s="5"/>
      <c r="Z1873" s="6">
        <f t="shared" si="459"/>
        <v>14</v>
      </c>
      <c r="AA1873" s="2">
        <v>5</v>
      </c>
      <c r="AB1873" s="2">
        <v>4</v>
      </c>
      <c r="AC1873" s="2">
        <v>1</v>
      </c>
      <c r="AD1873" s="2">
        <v>3</v>
      </c>
      <c r="AE1873" s="2">
        <v>1</v>
      </c>
      <c r="AF1873" s="2">
        <f t="shared" si="463"/>
        <v>9</v>
      </c>
      <c r="AG1873" s="2">
        <f t="shared" si="464"/>
        <v>1</v>
      </c>
      <c r="AH1873" s="2">
        <f t="shared" si="465"/>
        <v>4</v>
      </c>
      <c r="AJ1873" s="5"/>
      <c r="AK1873" s="2">
        <f t="shared" si="466"/>
        <v>21</v>
      </c>
      <c r="AL1873" s="2">
        <v>13</v>
      </c>
      <c r="AM1873" s="2">
        <v>7</v>
      </c>
      <c r="AN1873" s="2">
        <v>0</v>
      </c>
      <c r="AO1873" s="2">
        <v>1</v>
      </c>
      <c r="AP1873" s="2">
        <v>0</v>
      </c>
      <c r="AQ1873" s="2">
        <f t="shared" si="451"/>
        <v>20</v>
      </c>
      <c r="AR1873" s="2">
        <f t="shared" si="452"/>
        <v>0</v>
      </c>
      <c r="AS1873" s="2">
        <f t="shared" si="453"/>
        <v>1</v>
      </c>
      <c r="AV1873" s="6">
        <f t="shared" si="454"/>
        <v>22</v>
      </c>
      <c r="AW1873" s="2">
        <v>5</v>
      </c>
      <c r="AX1873" s="2">
        <v>9</v>
      </c>
      <c r="AY1873" s="2">
        <v>4</v>
      </c>
      <c r="AZ1873" s="2">
        <v>3</v>
      </c>
      <c r="BA1873" s="2">
        <v>1</v>
      </c>
      <c r="BB1873" s="2">
        <f t="shared" si="455"/>
        <v>14</v>
      </c>
      <c r="BC1873" s="2">
        <f t="shared" si="456"/>
        <v>4</v>
      </c>
      <c r="BD1873" s="2">
        <f t="shared" si="457"/>
        <v>4</v>
      </c>
      <c r="BF1873" s="5"/>
    </row>
    <row r="1874" spans="7:58" x14ac:dyDescent="0.35">
      <c r="G1874" s="79" t="s">
        <v>3</v>
      </c>
      <c r="H1874" s="82" t="s">
        <v>112</v>
      </c>
      <c r="I1874" s="79" t="s">
        <v>8</v>
      </c>
      <c r="J1874" s="79" t="s">
        <v>125</v>
      </c>
      <c r="K1874" s="79" t="s">
        <v>162</v>
      </c>
      <c r="L1874" s="79" t="s">
        <v>133</v>
      </c>
      <c r="M1874" s="2" t="s">
        <v>67</v>
      </c>
      <c r="N1874" s="2">
        <v>13</v>
      </c>
      <c r="O1874" s="6">
        <f t="shared" si="458"/>
        <v>48</v>
      </c>
      <c r="P1874" s="2">
        <v>25</v>
      </c>
      <c r="Q1874" s="2">
        <v>9</v>
      </c>
      <c r="R1874" s="2">
        <v>9</v>
      </c>
      <c r="S1874" s="2">
        <v>3</v>
      </c>
      <c r="T1874" s="2">
        <v>2</v>
      </c>
      <c r="U1874" s="2">
        <f t="shared" si="460"/>
        <v>34</v>
      </c>
      <c r="V1874" s="2">
        <f t="shared" si="461"/>
        <v>9</v>
      </c>
      <c r="W1874" s="2">
        <f t="shared" si="462"/>
        <v>5</v>
      </c>
      <c r="Y1874" s="5"/>
      <c r="Z1874" s="6">
        <f t="shared" si="459"/>
        <v>14</v>
      </c>
      <c r="AA1874" s="2">
        <v>6</v>
      </c>
      <c r="AB1874" s="2">
        <v>3</v>
      </c>
      <c r="AC1874" s="2">
        <v>0</v>
      </c>
      <c r="AD1874" s="2">
        <v>1</v>
      </c>
      <c r="AE1874" s="2">
        <v>4</v>
      </c>
      <c r="AF1874" s="2">
        <f t="shared" si="463"/>
        <v>9</v>
      </c>
      <c r="AG1874" s="2">
        <f t="shared" si="464"/>
        <v>0</v>
      </c>
      <c r="AH1874" s="2">
        <f t="shared" si="465"/>
        <v>5</v>
      </c>
      <c r="AJ1874" s="5"/>
      <c r="AK1874" s="2">
        <f t="shared" si="466"/>
        <v>21</v>
      </c>
      <c r="AL1874" s="2">
        <v>10</v>
      </c>
      <c r="AM1874" s="2">
        <v>7</v>
      </c>
      <c r="AN1874" s="2">
        <v>3</v>
      </c>
      <c r="AO1874" s="2">
        <v>0</v>
      </c>
      <c r="AP1874" s="2">
        <v>1</v>
      </c>
      <c r="AQ1874" s="2">
        <f t="shared" si="451"/>
        <v>17</v>
      </c>
      <c r="AR1874" s="2">
        <f t="shared" si="452"/>
        <v>3</v>
      </c>
      <c r="AS1874" s="2">
        <f t="shared" si="453"/>
        <v>1</v>
      </c>
      <c r="AV1874" s="6">
        <f t="shared" si="454"/>
        <v>22</v>
      </c>
      <c r="AW1874" s="2">
        <v>7</v>
      </c>
      <c r="AX1874" s="2">
        <v>4</v>
      </c>
      <c r="AY1874" s="2">
        <v>3</v>
      </c>
      <c r="AZ1874" s="2">
        <v>6</v>
      </c>
      <c r="BA1874" s="2">
        <v>2</v>
      </c>
      <c r="BB1874" s="2">
        <f t="shared" si="455"/>
        <v>11</v>
      </c>
      <c r="BC1874" s="2">
        <f t="shared" si="456"/>
        <v>3</v>
      </c>
      <c r="BD1874" s="2">
        <f t="shared" si="457"/>
        <v>8</v>
      </c>
      <c r="BF1874" s="5"/>
    </row>
    <row r="1875" spans="7:58" x14ac:dyDescent="0.35">
      <c r="G1875" s="79" t="s">
        <v>3</v>
      </c>
      <c r="H1875" s="82" t="s">
        <v>112</v>
      </c>
      <c r="I1875" s="79" t="s">
        <v>8</v>
      </c>
      <c r="J1875" s="79" t="s">
        <v>125</v>
      </c>
      <c r="K1875" s="79" t="s">
        <v>162</v>
      </c>
      <c r="L1875" s="79" t="s">
        <v>133</v>
      </c>
      <c r="M1875" s="2" t="s">
        <v>67</v>
      </c>
      <c r="N1875" s="2">
        <v>14</v>
      </c>
      <c r="O1875" s="6">
        <f t="shared" si="458"/>
        <v>48</v>
      </c>
      <c r="P1875" s="2">
        <v>15</v>
      </c>
      <c r="Q1875" s="2">
        <v>11</v>
      </c>
      <c r="R1875" s="2">
        <v>7</v>
      </c>
      <c r="S1875" s="2">
        <v>8</v>
      </c>
      <c r="T1875" s="2">
        <v>7</v>
      </c>
      <c r="U1875" s="2">
        <f t="shared" si="460"/>
        <v>26</v>
      </c>
      <c r="V1875" s="2">
        <f t="shared" si="461"/>
        <v>7</v>
      </c>
      <c r="W1875" s="2">
        <f t="shared" si="462"/>
        <v>15</v>
      </c>
      <c r="Y1875" s="5"/>
      <c r="Z1875" s="6">
        <f t="shared" si="459"/>
        <v>14</v>
      </c>
      <c r="AA1875" s="2">
        <v>4</v>
      </c>
      <c r="AB1875" s="2">
        <v>3</v>
      </c>
      <c r="AC1875" s="2">
        <v>2</v>
      </c>
      <c r="AD1875" s="2">
        <v>2</v>
      </c>
      <c r="AE1875" s="2">
        <v>3</v>
      </c>
      <c r="AF1875" s="2">
        <f t="shared" si="463"/>
        <v>7</v>
      </c>
      <c r="AG1875" s="2">
        <f t="shared" si="464"/>
        <v>2</v>
      </c>
      <c r="AH1875" s="2">
        <f t="shared" si="465"/>
        <v>5</v>
      </c>
      <c r="AJ1875" s="5"/>
      <c r="AK1875" s="2">
        <f t="shared" si="466"/>
        <v>21</v>
      </c>
      <c r="AL1875" s="2">
        <v>8</v>
      </c>
      <c r="AM1875" s="2">
        <v>5</v>
      </c>
      <c r="AN1875" s="2">
        <v>2</v>
      </c>
      <c r="AO1875" s="2">
        <v>2</v>
      </c>
      <c r="AP1875" s="2">
        <v>4</v>
      </c>
      <c r="AQ1875" s="2">
        <f t="shared" si="451"/>
        <v>13</v>
      </c>
      <c r="AR1875" s="2">
        <f t="shared" si="452"/>
        <v>2</v>
      </c>
      <c r="AS1875" s="2">
        <f t="shared" si="453"/>
        <v>6</v>
      </c>
      <c r="AV1875" s="6">
        <f t="shared" si="454"/>
        <v>22</v>
      </c>
      <c r="AW1875" s="2">
        <v>4</v>
      </c>
      <c r="AX1875" s="2">
        <v>5</v>
      </c>
      <c r="AY1875" s="2">
        <v>4</v>
      </c>
      <c r="AZ1875" s="2">
        <v>4</v>
      </c>
      <c r="BA1875" s="2">
        <v>5</v>
      </c>
      <c r="BB1875" s="2">
        <f t="shared" si="455"/>
        <v>9</v>
      </c>
      <c r="BC1875" s="2">
        <f t="shared" si="456"/>
        <v>4</v>
      </c>
      <c r="BD1875" s="2">
        <f t="shared" si="457"/>
        <v>9</v>
      </c>
      <c r="BF1875" s="5"/>
    </row>
    <row r="1876" spans="7:58" x14ac:dyDescent="0.35">
      <c r="G1876" s="79" t="s">
        <v>3</v>
      </c>
      <c r="H1876" s="82" t="s">
        <v>112</v>
      </c>
      <c r="I1876" s="79" t="s">
        <v>8</v>
      </c>
      <c r="J1876" s="79" t="s">
        <v>125</v>
      </c>
      <c r="K1876" s="79" t="s">
        <v>162</v>
      </c>
      <c r="L1876" s="79" t="s">
        <v>133</v>
      </c>
      <c r="M1876" s="2" t="s">
        <v>67</v>
      </c>
      <c r="N1876" s="2">
        <v>15</v>
      </c>
      <c r="O1876" s="6">
        <f t="shared" si="458"/>
        <v>48</v>
      </c>
      <c r="P1876" s="2">
        <v>16</v>
      </c>
      <c r="Q1876" s="2">
        <v>10</v>
      </c>
      <c r="R1876" s="2">
        <v>6</v>
      </c>
      <c r="S1876" s="2">
        <v>10</v>
      </c>
      <c r="T1876" s="2">
        <v>6</v>
      </c>
      <c r="U1876" s="2">
        <f t="shared" si="460"/>
        <v>26</v>
      </c>
      <c r="V1876" s="2">
        <f t="shared" si="461"/>
        <v>6</v>
      </c>
      <c r="W1876" s="2">
        <f t="shared" si="462"/>
        <v>16</v>
      </c>
      <c r="Y1876" s="5"/>
      <c r="Z1876" s="6">
        <f t="shared" si="459"/>
        <v>14</v>
      </c>
      <c r="AA1876" s="2">
        <v>2</v>
      </c>
      <c r="AB1876" s="2">
        <v>6</v>
      </c>
      <c r="AC1876" s="2">
        <v>2</v>
      </c>
      <c r="AD1876" s="2">
        <v>0</v>
      </c>
      <c r="AE1876" s="2">
        <v>4</v>
      </c>
      <c r="AF1876" s="2">
        <f t="shared" si="463"/>
        <v>8</v>
      </c>
      <c r="AG1876" s="2">
        <f t="shared" si="464"/>
        <v>2</v>
      </c>
      <c r="AH1876" s="2">
        <f t="shared" si="465"/>
        <v>4</v>
      </c>
      <c r="AJ1876" s="5"/>
      <c r="AK1876" s="2">
        <f t="shared" si="466"/>
        <v>21</v>
      </c>
      <c r="AL1876" s="2">
        <v>5</v>
      </c>
      <c r="AM1876" s="2">
        <v>7</v>
      </c>
      <c r="AN1876" s="2">
        <v>3</v>
      </c>
      <c r="AO1876" s="2">
        <v>2</v>
      </c>
      <c r="AP1876" s="2">
        <v>4</v>
      </c>
      <c r="AQ1876" s="2">
        <f t="shared" si="451"/>
        <v>12</v>
      </c>
      <c r="AR1876" s="2">
        <f t="shared" si="452"/>
        <v>3</v>
      </c>
      <c r="AS1876" s="2">
        <f t="shared" si="453"/>
        <v>6</v>
      </c>
      <c r="AV1876" s="6">
        <f t="shared" si="454"/>
        <v>22</v>
      </c>
      <c r="AW1876" s="2">
        <v>2</v>
      </c>
      <c r="AX1876" s="2">
        <v>6</v>
      </c>
      <c r="AY1876" s="2">
        <v>5</v>
      </c>
      <c r="AZ1876" s="2">
        <v>2</v>
      </c>
      <c r="BA1876" s="2">
        <v>7</v>
      </c>
      <c r="BB1876" s="2">
        <f t="shared" si="455"/>
        <v>8</v>
      </c>
      <c r="BC1876" s="2">
        <f t="shared" si="456"/>
        <v>5</v>
      </c>
      <c r="BD1876" s="2">
        <f t="shared" si="457"/>
        <v>9</v>
      </c>
      <c r="BF1876" s="5"/>
    </row>
    <row r="1877" spans="7:58" x14ac:dyDescent="0.35">
      <c r="G1877" s="79" t="s">
        <v>3</v>
      </c>
      <c r="H1877" s="82" t="s">
        <v>112</v>
      </c>
      <c r="I1877" s="79" t="s">
        <v>8</v>
      </c>
      <c r="J1877" s="79" t="s">
        <v>125</v>
      </c>
      <c r="K1877" s="79" t="s">
        <v>162</v>
      </c>
      <c r="L1877" s="79" t="s">
        <v>133</v>
      </c>
      <c r="M1877" s="2" t="s">
        <v>67</v>
      </c>
      <c r="N1877" s="2">
        <v>16</v>
      </c>
      <c r="O1877" s="6">
        <f t="shared" si="458"/>
        <v>48</v>
      </c>
      <c r="P1877" s="2">
        <v>16</v>
      </c>
      <c r="Q1877" s="2">
        <v>13</v>
      </c>
      <c r="R1877" s="2">
        <v>12</v>
      </c>
      <c r="S1877" s="2">
        <v>3</v>
      </c>
      <c r="T1877" s="2">
        <v>4</v>
      </c>
      <c r="U1877" s="2">
        <f t="shared" si="460"/>
        <v>29</v>
      </c>
      <c r="V1877" s="2">
        <f t="shared" si="461"/>
        <v>12</v>
      </c>
      <c r="W1877" s="2">
        <f t="shared" si="462"/>
        <v>7</v>
      </c>
      <c r="Y1877" s="5"/>
      <c r="Z1877" s="6">
        <f t="shared" si="459"/>
        <v>14</v>
      </c>
      <c r="AA1877" s="2">
        <v>5</v>
      </c>
      <c r="AB1877" s="2">
        <v>3</v>
      </c>
      <c r="AC1877" s="2">
        <v>3</v>
      </c>
      <c r="AD1877" s="2">
        <v>2</v>
      </c>
      <c r="AE1877" s="2">
        <v>1</v>
      </c>
      <c r="AF1877" s="2">
        <f t="shared" si="463"/>
        <v>8</v>
      </c>
      <c r="AG1877" s="2">
        <f t="shared" si="464"/>
        <v>3</v>
      </c>
      <c r="AH1877" s="2">
        <f t="shared" si="465"/>
        <v>3</v>
      </c>
      <c r="AJ1877" s="5"/>
      <c r="AK1877" s="2">
        <f t="shared" si="466"/>
        <v>21</v>
      </c>
      <c r="AL1877" s="2">
        <v>7</v>
      </c>
      <c r="AM1877" s="2">
        <v>9</v>
      </c>
      <c r="AN1877" s="2">
        <v>1</v>
      </c>
      <c r="AO1877" s="2">
        <v>2</v>
      </c>
      <c r="AP1877" s="2">
        <v>2</v>
      </c>
      <c r="AQ1877" s="2">
        <f t="shared" si="451"/>
        <v>16</v>
      </c>
      <c r="AR1877" s="2">
        <f t="shared" si="452"/>
        <v>1</v>
      </c>
      <c r="AS1877" s="2">
        <f t="shared" si="453"/>
        <v>4</v>
      </c>
      <c r="AV1877" s="6">
        <f t="shared" si="454"/>
        <v>22</v>
      </c>
      <c r="AW1877" s="2">
        <v>8</v>
      </c>
      <c r="AX1877" s="2">
        <v>6</v>
      </c>
      <c r="AY1877" s="2">
        <v>5</v>
      </c>
      <c r="AZ1877" s="2">
        <v>1</v>
      </c>
      <c r="BA1877" s="2">
        <v>2</v>
      </c>
      <c r="BB1877" s="2">
        <f t="shared" si="455"/>
        <v>14</v>
      </c>
      <c r="BC1877" s="2">
        <f t="shared" si="456"/>
        <v>5</v>
      </c>
      <c r="BD1877" s="2">
        <f t="shared" si="457"/>
        <v>3</v>
      </c>
      <c r="BF1877" s="5"/>
    </row>
    <row r="1878" spans="7:58" x14ac:dyDescent="0.35">
      <c r="G1878" s="79" t="s">
        <v>3</v>
      </c>
      <c r="H1878" s="82" t="s">
        <v>112</v>
      </c>
      <c r="I1878" s="79" t="s">
        <v>8</v>
      </c>
      <c r="J1878" s="79" t="s">
        <v>125</v>
      </c>
      <c r="K1878" s="79" t="s">
        <v>162</v>
      </c>
      <c r="L1878" s="79" t="s">
        <v>133</v>
      </c>
      <c r="M1878" s="2" t="s">
        <v>67</v>
      </c>
      <c r="N1878" s="2">
        <v>17</v>
      </c>
      <c r="O1878" s="6">
        <f t="shared" si="458"/>
        <v>48</v>
      </c>
      <c r="P1878" s="2">
        <v>18</v>
      </c>
      <c r="Q1878" s="2">
        <v>14</v>
      </c>
      <c r="R1878" s="2">
        <v>9</v>
      </c>
      <c r="S1878" s="2">
        <v>3</v>
      </c>
      <c r="T1878" s="2">
        <v>4</v>
      </c>
      <c r="U1878" s="2">
        <f t="shared" si="460"/>
        <v>32</v>
      </c>
      <c r="V1878" s="2">
        <f t="shared" si="461"/>
        <v>9</v>
      </c>
      <c r="W1878" s="2">
        <f t="shared" si="462"/>
        <v>7</v>
      </c>
      <c r="Y1878" s="5"/>
      <c r="Z1878" s="6">
        <f t="shared" si="459"/>
        <v>14</v>
      </c>
      <c r="AA1878" s="2">
        <v>4</v>
      </c>
      <c r="AB1878" s="2">
        <v>3</v>
      </c>
      <c r="AC1878" s="2">
        <v>3</v>
      </c>
      <c r="AD1878" s="2">
        <v>3</v>
      </c>
      <c r="AE1878" s="2">
        <v>1</v>
      </c>
      <c r="AF1878" s="2">
        <f t="shared" si="463"/>
        <v>7</v>
      </c>
      <c r="AG1878" s="2">
        <f t="shared" si="464"/>
        <v>3</v>
      </c>
      <c r="AH1878" s="2">
        <f t="shared" si="465"/>
        <v>4</v>
      </c>
      <c r="AJ1878" s="5"/>
      <c r="AK1878" s="2">
        <f t="shared" si="466"/>
        <v>21</v>
      </c>
      <c r="AL1878" s="2">
        <v>9</v>
      </c>
      <c r="AM1878" s="2">
        <v>7</v>
      </c>
      <c r="AN1878" s="2">
        <v>2</v>
      </c>
      <c r="AO1878" s="2">
        <v>1</v>
      </c>
      <c r="AP1878" s="2">
        <v>2</v>
      </c>
      <c r="AQ1878" s="2">
        <f t="shared" si="451"/>
        <v>16</v>
      </c>
      <c r="AR1878" s="2">
        <f t="shared" si="452"/>
        <v>2</v>
      </c>
      <c r="AS1878" s="2">
        <f t="shared" si="453"/>
        <v>3</v>
      </c>
      <c r="AV1878" s="6">
        <f t="shared" si="454"/>
        <v>22</v>
      </c>
      <c r="AW1878" s="2">
        <v>8</v>
      </c>
      <c r="AX1878" s="2">
        <v>4</v>
      </c>
      <c r="AY1878" s="2">
        <v>3</v>
      </c>
      <c r="AZ1878" s="2">
        <v>3</v>
      </c>
      <c r="BA1878" s="2">
        <v>4</v>
      </c>
      <c r="BB1878" s="2">
        <f t="shared" si="455"/>
        <v>12</v>
      </c>
      <c r="BC1878" s="2">
        <f t="shared" si="456"/>
        <v>3</v>
      </c>
      <c r="BD1878" s="2">
        <f t="shared" si="457"/>
        <v>7</v>
      </c>
      <c r="BF1878" s="5"/>
    </row>
    <row r="1879" spans="7:58" x14ac:dyDescent="0.35">
      <c r="G1879" s="79" t="s">
        <v>3</v>
      </c>
      <c r="H1879" s="82" t="s">
        <v>112</v>
      </c>
      <c r="I1879" s="79" t="s">
        <v>8</v>
      </c>
      <c r="J1879" s="79" t="s">
        <v>125</v>
      </c>
      <c r="K1879" s="79" t="s">
        <v>162</v>
      </c>
      <c r="L1879" s="79" t="s">
        <v>133</v>
      </c>
      <c r="M1879" s="2" t="s">
        <v>67</v>
      </c>
      <c r="N1879" s="2">
        <v>18</v>
      </c>
      <c r="O1879" s="6">
        <f t="shared" si="458"/>
        <v>48</v>
      </c>
      <c r="P1879" s="2">
        <v>31</v>
      </c>
      <c r="Q1879" s="2">
        <v>6</v>
      </c>
      <c r="R1879" s="2">
        <v>7</v>
      </c>
      <c r="S1879" s="2">
        <v>2</v>
      </c>
      <c r="T1879" s="2">
        <v>2</v>
      </c>
      <c r="U1879" s="2">
        <f t="shared" si="460"/>
        <v>37</v>
      </c>
      <c r="V1879" s="2">
        <f t="shared" si="461"/>
        <v>7</v>
      </c>
      <c r="W1879" s="2">
        <f t="shared" si="462"/>
        <v>4</v>
      </c>
      <c r="Y1879" s="5"/>
      <c r="Z1879" s="6">
        <f t="shared" si="459"/>
        <v>14</v>
      </c>
      <c r="AA1879" s="2">
        <v>8</v>
      </c>
      <c r="AB1879" s="2">
        <v>0</v>
      </c>
      <c r="AC1879" s="2">
        <v>3</v>
      </c>
      <c r="AD1879" s="2">
        <v>3</v>
      </c>
      <c r="AE1879" s="2">
        <v>0</v>
      </c>
      <c r="AF1879" s="2">
        <f t="shared" si="463"/>
        <v>8</v>
      </c>
      <c r="AG1879" s="2">
        <f t="shared" si="464"/>
        <v>3</v>
      </c>
      <c r="AH1879" s="2">
        <f t="shared" si="465"/>
        <v>3</v>
      </c>
      <c r="AJ1879" s="5"/>
      <c r="AK1879" s="2">
        <f t="shared" si="466"/>
        <v>21</v>
      </c>
      <c r="AL1879" s="2">
        <v>10</v>
      </c>
      <c r="AM1879" s="2">
        <v>7</v>
      </c>
      <c r="AN1879" s="2">
        <v>1</v>
      </c>
      <c r="AO1879" s="2">
        <v>2</v>
      </c>
      <c r="AP1879" s="2">
        <v>1</v>
      </c>
      <c r="AQ1879" s="2">
        <f t="shared" si="451"/>
        <v>17</v>
      </c>
      <c r="AR1879" s="2">
        <f t="shared" si="452"/>
        <v>1</v>
      </c>
      <c r="AS1879" s="2">
        <f t="shared" si="453"/>
        <v>3</v>
      </c>
      <c r="AV1879" s="6">
        <f t="shared" si="454"/>
        <v>22</v>
      </c>
      <c r="AW1879" s="2">
        <v>6</v>
      </c>
      <c r="AX1879" s="2">
        <v>4</v>
      </c>
      <c r="AY1879" s="2">
        <v>4</v>
      </c>
      <c r="AZ1879" s="2">
        <v>4</v>
      </c>
      <c r="BA1879" s="2">
        <v>4</v>
      </c>
      <c r="BB1879" s="2">
        <f t="shared" si="455"/>
        <v>10</v>
      </c>
      <c r="BC1879" s="2">
        <f t="shared" si="456"/>
        <v>4</v>
      </c>
      <c r="BD1879" s="2">
        <f t="shared" si="457"/>
        <v>8</v>
      </c>
      <c r="BF1879" s="5"/>
    </row>
    <row r="1880" spans="7:58" x14ac:dyDescent="0.35">
      <c r="G1880" s="79" t="s">
        <v>3</v>
      </c>
      <c r="H1880" s="82" t="s">
        <v>112</v>
      </c>
      <c r="I1880" s="79" t="s">
        <v>8</v>
      </c>
      <c r="J1880" s="79" t="s">
        <v>125</v>
      </c>
      <c r="K1880" s="79" t="s">
        <v>162</v>
      </c>
      <c r="L1880" s="79" t="s">
        <v>133</v>
      </c>
      <c r="M1880" s="2" t="s">
        <v>76</v>
      </c>
      <c r="N1880" s="2">
        <v>19</v>
      </c>
      <c r="O1880" s="6">
        <f t="shared" si="458"/>
        <v>48</v>
      </c>
      <c r="P1880" s="2">
        <v>15</v>
      </c>
      <c r="Q1880" s="2">
        <v>22</v>
      </c>
      <c r="R1880" s="2">
        <v>6</v>
      </c>
      <c r="S1880" s="2">
        <v>1</v>
      </c>
      <c r="T1880" s="2">
        <v>4</v>
      </c>
      <c r="U1880" s="2">
        <f t="shared" si="460"/>
        <v>37</v>
      </c>
      <c r="V1880" s="2">
        <f t="shared" si="461"/>
        <v>6</v>
      </c>
      <c r="W1880" s="2">
        <f t="shared" si="462"/>
        <v>5</v>
      </c>
      <c r="Y1880" s="5"/>
      <c r="Z1880" s="6">
        <f t="shared" si="459"/>
        <v>14</v>
      </c>
      <c r="AA1880" s="2">
        <v>5</v>
      </c>
      <c r="AB1880" s="2">
        <v>4</v>
      </c>
      <c r="AC1880" s="2">
        <v>2</v>
      </c>
      <c r="AD1880" s="2">
        <v>3</v>
      </c>
      <c r="AE1880" s="2">
        <v>0</v>
      </c>
      <c r="AF1880" s="2">
        <f t="shared" si="463"/>
        <v>9</v>
      </c>
      <c r="AG1880" s="2">
        <f t="shared" si="464"/>
        <v>2</v>
      </c>
      <c r="AH1880" s="2">
        <f t="shared" si="465"/>
        <v>3</v>
      </c>
      <c r="AJ1880" s="5"/>
      <c r="AK1880" s="2">
        <f t="shared" si="466"/>
        <v>21</v>
      </c>
      <c r="AL1880" s="2">
        <v>10</v>
      </c>
      <c r="AM1880" s="2">
        <v>8</v>
      </c>
      <c r="AN1880" s="2">
        <v>1</v>
      </c>
      <c r="AO1880" s="2">
        <v>0</v>
      </c>
      <c r="AP1880" s="2">
        <v>2</v>
      </c>
      <c r="AQ1880" s="2">
        <f t="shared" si="451"/>
        <v>18</v>
      </c>
      <c r="AR1880" s="2">
        <f t="shared" si="452"/>
        <v>1</v>
      </c>
      <c r="AS1880" s="2">
        <f t="shared" si="453"/>
        <v>2</v>
      </c>
      <c r="AV1880" s="6">
        <f t="shared" si="454"/>
        <v>22</v>
      </c>
      <c r="AW1880" s="2">
        <v>7</v>
      </c>
      <c r="AX1880" s="2">
        <v>4</v>
      </c>
      <c r="AY1880" s="2">
        <v>4</v>
      </c>
      <c r="AZ1880" s="2">
        <v>3</v>
      </c>
      <c r="BA1880" s="2">
        <v>4</v>
      </c>
      <c r="BB1880" s="2">
        <f t="shared" si="455"/>
        <v>11</v>
      </c>
      <c r="BC1880" s="2">
        <f t="shared" si="456"/>
        <v>4</v>
      </c>
      <c r="BD1880" s="2">
        <f t="shared" si="457"/>
        <v>7</v>
      </c>
      <c r="BF1880" s="5"/>
    </row>
    <row r="1881" spans="7:58" x14ac:dyDescent="0.35">
      <c r="G1881" s="79" t="s">
        <v>3</v>
      </c>
      <c r="H1881" s="82" t="s">
        <v>112</v>
      </c>
      <c r="I1881" s="79" t="s">
        <v>8</v>
      </c>
      <c r="J1881" s="79" t="s">
        <v>125</v>
      </c>
      <c r="K1881" s="79" t="s">
        <v>162</v>
      </c>
      <c r="L1881" s="79" t="s">
        <v>133</v>
      </c>
      <c r="M1881" s="2" t="s">
        <v>76</v>
      </c>
      <c r="N1881" s="2">
        <v>20</v>
      </c>
      <c r="O1881" s="6">
        <f t="shared" si="458"/>
        <v>48</v>
      </c>
      <c r="P1881" s="2">
        <v>12</v>
      </c>
      <c r="Q1881" s="2">
        <v>18</v>
      </c>
      <c r="R1881" s="2">
        <v>10</v>
      </c>
      <c r="S1881" s="2">
        <v>3</v>
      </c>
      <c r="T1881" s="2">
        <v>5</v>
      </c>
      <c r="U1881" s="2">
        <f t="shared" si="460"/>
        <v>30</v>
      </c>
      <c r="V1881" s="2">
        <f t="shared" si="461"/>
        <v>10</v>
      </c>
      <c r="W1881" s="2">
        <f t="shared" si="462"/>
        <v>8</v>
      </c>
      <c r="Y1881" s="5"/>
      <c r="Z1881" s="6">
        <f t="shared" si="459"/>
        <v>14</v>
      </c>
      <c r="AA1881" s="2">
        <v>4</v>
      </c>
      <c r="AB1881" s="2">
        <v>4</v>
      </c>
      <c r="AC1881" s="2">
        <v>4</v>
      </c>
      <c r="AD1881" s="2">
        <v>2</v>
      </c>
      <c r="AE1881" s="2">
        <v>0</v>
      </c>
      <c r="AF1881" s="2">
        <f t="shared" si="463"/>
        <v>8</v>
      </c>
      <c r="AG1881" s="2">
        <f t="shared" si="464"/>
        <v>4</v>
      </c>
      <c r="AH1881" s="2">
        <f t="shared" si="465"/>
        <v>2</v>
      </c>
      <c r="AJ1881" s="5"/>
      <c r="AK1881" s="2">
        <f t="shared" si="466"/>
        <v>21</v>
      </c>
      <c r="AL1881" s="2">
        <v>7</v>
      </c>
      <c r="AM1881" s="2">
        <v>7</v>
      </c>
      <c r="AN1881" s="2">
        <v>2</v>
      </c>
      <c r="AO1881" s="2">
        <v>4</v>
      </c>
      <c r="AP1881" s="2">
        <v>1</v>
      </c>
      <c r="AQ1881" s="2">
        <f t="shared" si="451"/>
        <v>14</v>
      </c>
      <c r="AR1881" s="2">
        <f t="shared" si="452"/>
        <v>2</v>
      </c>
      <c r="AS1881" s="2">
        <f t="shared" si="453"/>
        <v>5</v>
      </c>
      <c r="AV1881" s="6">
        <f t="shared" si="454"/>
        <v>22</v>
      </c>
      <c r="AW1881" s="2">
        <v>3</v>
      </c>
      <c r="AX1881" s="2">
        <v>4</v>
      </c>
      <c r="AY1881" s="2">
        <v>5</v>
      </c>
      <c r="AZ1881" s="2">
        <v>3</v>
      </c>
      <c r="BA1881" s="2">
        <v>7</v>
      </c>
      <c r="BB1881" s="2">
        <f t="shared" si="455"/>
        <v>7</v>
      </c>
      <c r="BC1881" s="2">
        <f t="shared" si="456"/>
        <v>5</v>
      </c>
      <c r="BD1881" s="2">
        <f t="shared" si="457"/>
        <v>10</v>
      </c>
      <c r="BF1881" s="5"/>
    </row>
    <row r="1882" spans="7:58" x14ac:dyDescent="0.35">
      <c r="G1882" s="79" t="s">
        <v>3</v>
      </c>
      <c r="H1882" s="82" t="s">
        <v>112</v>
      </c>
      <c r="I1882" s="79" t="s">
        <v>8</v>
      </c>
      <c r="J1882" s="79" t="s">
        <v>125</v>
      </c>
      <c r="K1882" s="79" t="s">
        <v>162</v>
      </c>
      <c r="L1882" s="79" t="s">
        <v>133</v>
      </c>
      <c r="M1882" s="2" t="s">
        <v>76</v>
      </c>
      <c r="N1882" s="2">
        <v>21</v>
      </c>
      <c r="O1882" s="6">
        <f t="shared" si="458"/>
        <v>48</v>
      </c>
      <c r="P1882" s="2">
        <v>16</v>
      </c>
      <c r="Q1882" s="2">
        <v>16</v>
      </c>
      <c r="R1882" s="2">
        <v>5</v>
      </c>
      <c r="S1882" s="2">
        <v>6</v>
      </c>
      <c r="T1882" s="2">
        <v>5</v>
      </c>
      <c r="U1882" s="2">
        <f t="shared" si="460"/>
        <v>32</v>
      </c>
      <c r="V1882" s="2">
        <f t="shared" si="461"/>
        <v>5</v>
      </c>
      <c r="W1882" s="2">
        <f t="shared" si="462"/>
        <v>11</v>
      </c>
      <c r="Y1882" s="5"/>
      <c r="Z1882" s="6">
        <f t="shared" si="459"/>
        <v>14</v>
      </c>
      <c r="AA1882" s="2">
        <v>4</v>
      </c>
      <c r="AB1882" s="2">
        <v>5</v>
      </c>
      <c r="AC1882" s="2">
        <v>2</v>
      </c>
      <c r="AD1882" s="2">
        <v>0</v>
      </c>
      <c r="AE1882" s="2">
        <v>3</v>
      </c>
      <c r="AF1882" s="2">
        <f t="shared" si="463"/>
        <v>9</v>
      </c>
      <c r="AG1882" s="2">
        <f t="shared" si="464"/>
        <v>2</v>
      </c>
      <c r="AH1882" s="2">
        <f t="shared" si="465"/>
        <v>3</v>
      </c>
      <c r="AJ1882" s="5"/>
      <c r="AK1882" s="2">
        <f t="shared" si="466"/>
        <v>21</v>
      </c>
      <c r="AL1882" s="2">
        <v>8</v>
      </c>
      <c r="AM1882" s="2">
        <v>7</v>
      </c>
      <c r="AN1882" s="2">
        <v>3</v>
      </c>
      <c r="AO1882" s="2">
        <v>1</v>
      </c>
      <c r="AP1882" s="2">
        <v>2</v>
      </c>
      <c r="AQ1882" s="2">
        <f t="shared" si="451"/>
        <v>15</v>
      </c>
      <c r="AR1882" s="2">
        <f t="shared" si="452"/>
        <v>3</v>
      </c>
      <c r="AS1882" s="2">
        <f t="shared" si="453"/>
        <v>3</v>
      </c>
      <c r="AV1882" s="6">
        <f t="shared" si="454"/>
        <v>22</v>
      </c>
      <c r="AW1882" s="2">
        <v>4</v>
      </c>
      <c r="AX1882" s="2">
        <v>6</v>
      </c>
      <c r="AY1882" s="2">
        <v>2</v>
      </c>
      <c r="AZ1882" s="2">
        <v>1</v>
      </c>
      <c r="BA1882" s="2">
        <v>9</v>
      </c>
      <c r="BB1882" s="2">
        <f t="shared" si="455"/>
        <v>10</v>
      </c>
      <c r="BC1882" s="2">
        <f t="shared" si="456"/>
        <v>2</v>
      </c>
      <c r="BD1882" s="2">
        <f t="shared" si="457"/>
        <v>10</v>
      </c>
      <c r="BF1882" s="5"/>
    </row>
    <row r="1883" spans="7:58" x14ac:dyDescent="0.35">
      <c r="G1883" s="79" t="s">
        <v>3</v>
      </c>
      <c r="H1883" s="82" t="s">
        <v>112</v>
      </c>
      <c r="I1883" s="79" t="s">
        <v>8</v>
      </c>
      <c r="J1883" s="79" t="s">
        <v>125</v>
      </c>
      <c r="K1883" s="79" t="s">
        <v>162</v>
      </c>
      <c r="L1883" s="79" t="s">
        <v>133</v>
      </c>
      <c r="M1883" s="2" t="s">
        <v>76</v>
      </c>
      <c r="N1883" s="2">
        <v>22</v>
      </c>
      <c r="O1883" s="6">
        <f t="shared" si="458"/>
        <v>48</v>
      </c>
      <c r="P1883" s="2">
        <v>23</v>
      </c>
      <c r="Q1883" s="2">
        <v>14</v>
      </c>
      <c r="R1883" s="2">
        <v>8</v>
      </c>
      <c r="S1883" s="2">
        <v>3</v>
      </c>
      <c r="T1883" s="2">
        <v>0</v>
      </c>
      <c r="U1883" s="2">
        <f t="shared" si="460"/>
        <v>37</v>
      </c>
      <c r="V1883" s="2">
        <f t="shared" si="461"/>
        <v>8</v>
      </c>
      <c r="W1883" s="2">
        <f t="shared" si="462"/>
        <v>3</v>
      </c>
      <c r="Y1883" s="5"/>
      <c r="Z1883" s="6">
        <f t="shared" si="459"/>
        <v>14</v>
      </c>
      <c r="AA1883" s="2">
        <v>8</v>
      </c>
      <c r="AB1883" s="2">
        <v>3</v>
      </c>
      <c r="AC1883" s="2">
        <v>0</v>
      </c>
      <c r="AD1883" s="2">
        <v>0</v>
      </c>
      <c r="AE1883" s="2">
        <v>3</v>
      </c>
      <c r="AF1883" s="2">
        <f t="shared" si="463"/>
        <v>11</v>
      </c>
      <c r="AG1883" s="2">
        <f t="shared" si="464"/>
        <v>0</v>
      </c>
      <c r="AH1883" s="2">
        <f t="shared" si="465"/>
        <v>3</v>
      </c>
      <c r="AJ1883" s="5"/>
      <c r="AK1883" s="2">
        <f t="shared" si="466"/>
        <v>21</v>
      </c>
      <c r="AL1883" s="2">
        <v>14</v>
      </c>
      <c r="AM1883" s="2">
        <v>4</v>
      </c>
      <c r="AN1883" s="2">
        <v>2</v>
      </c>
      <c r="AO1883" s="2">
        <v>0</v>
      </c>
      <c r="AP1883" s="2">
        <v>1</v>
      </c>
      <c r="AQ1883" s="2">
        <f t="shared" si="451"/>
        <v>18</v>
      </c>
      <c r="AR1883" s="2">
        <f t="shared" si="452"/>
        <v>2</v>
      </c>
      <c r="AS1883" s="2">
        <f t="shared" si="453"/>
        <v>1</v>
      </c>
      <c r="AV1883" s="6">
        <f t="shared" si="454"/>
        <v>22</v>
      </c>
      <c r="AW1883" s="2">
        <v>9</v>
      </c>
      <c r="AX1883" s="2">
        <v>5</v>
      </c>
      <c r="AY1883" s="2">
        <v>2</v>
      </c>
      <c r="AZ1883" s="2">
        <v>1</v>
      </c>
      <c r="BA1883" s="2">
        <v>5</v>
      </c>
      <c r="BB1883" s="2">
        <f t="shared" si="455"/>
        <v>14</v>
      </c>
      <c r="BC1883" s="2">
        <f t="shared" si="456"/>
        <v>2</v>
      </c>
      <c r="BD1883" s="2">
        <f t="shared" si="457"/>
        <v>6</v>
      </c>
      <c r="BF1883" s="5"/>
    </row>
    <row r="1884" spans="7:58" x14ac:dyDescent="0.35">
      <c r="G1884" s="79" t="s">
        <v>3</v>
      </c>
      <c r="H1884" s="82" t="s">
        <v>112</v>
      </c>
      <c r="I1884" s="79" t="s">
        <v>8</v>
      </c>
      <c r="J1884" s="79" t="s">
        <v>125</v>
      </c>
      <c r="K1884" s="79" t="s">
        <v>162</v>
      </c>
      <c r="L1884" s="79" t="s">
        <v>133</v>
      </c>
      <c r="M1884" s="2" t="s">
        <v>76</v>
      </c>
      <c r="N1884" s="2">
        <v>23</v>
      </c>
      <c r="O1884" s="6">
        <f t="shared" si="458"/>
        <v>48</v>
      </c>
      <c r="P1884" s="2">
        <v>20</v>
      </c>
      <c r="Q1884" s="2">
        <v>13</v>
      </c>
      <c r="R1884" s="2">
        <v>6</v>
      </c>
      <c r="S1884" s="2">
        <v>6</v>
      </c>
      <c r="T1884" s="2">
        <v>3</v>
      </c>
      <c r="U1884" s="2">
        <f t="shared" si="460"/>
        <v>33</v>
      </c>
      <c r="V1884" s="2">
        <f t="shared" si="461"/>
        <v>6</v>
      </c>
      <c r="W1884" s="2">
        <f t="shared" si="462"/>
        <v>9</v>
      </c>
      <c r="Y1884" s="5"/>
      <c r="Z1884" s="6">
        <f t="shared" si="459"/>
        <v>14</v>
      </c>
      <c r="AA1884" s="2">
        <v>8</v>
      </c>
      <c r="AB1884" s="2">
        <v>2</v>
      </c>
      <c r="AC1884" s="2">
        <v>1</v>
      </c>
      <c r="AD1884" s="2">
        <v>0</v>
      </c>
      <c r="AE1884" s="2">
        <v>3</v>
      </c>
      <c r="AF1884" s="2">
        <f t="shared" si="463"/>
        <v>10</v>
      </c>
      <c r="AG1884" s="2">
        <f t="shared" si="464"/>
        <v>1</v>
      </c>
      <c r="AH1884" s="2">
        <f t="shared" si="465"/>
        <v>3</v>
      </c>
      <c r="AJ1884" s="5"/>
      <c r="AK1884" s="2">
        <f t="shared" si="466"/>
        <v>21</v>
      </c>
      <c r="AL1884" s="2">
        <v>11</v>
      </c>
      <c r="AM1884" s="2">
        <v>4</v>
      </c>
      <c r="AN1884" s="2">
        <v>1</v>
      </c>
      <c r="AO1884" s="2">
        <v>1</v>
      </c>
      <c r="AP1884" s="2">
        <v>4</v>
      </c>
      <c r="AQ1884" s="2">
        <f t="shared" si="451"/>
        <v>15</v>
      </c>
      <c r="AR1884" s="2">
        <f t="shared" si="452"/>
        <v>1</v>
      </c>
      <c r="AS1884" s="2">
        <f t="shared" si="453"/>
        <v>5</v>
      </c>
      <c r="AV1884" s="6">
        <f t="shared" si="454"/>
        <v>22</v>
      </c>
      <c r="AW1884" s="2">
        <v>7</v>
      </c>
      <c r="AX1884" s="2">
        <v>3</v>
      </c>
      <c r="AY1884" s="2">
        <v>2</v>
      </c>
      <c r="AZ1884" s="2">
        <v>0</v>
      </c>
      <c r="BA1884" s="2">
        <v>10</v>
      </c>
      <c r="BB1884" s="2">
        <f t="shared" si="455"/>
        <v>10</v>
      </c>
      <c r="BC1884" s="2">
        <f t="shared" si="456"/>
        <v>2</v>
      </c>
      <c r="BD1884" s="2">
        <f t="shared" si="457"/>
        <v>10</v>
      </c>
      <c r="BF1884" s="5"/>
    </row>
    <row r="1885" spans="7:58" x14ac:dyDescent="0.35">
      <c r="G1885" s="79" t="s">
        <v>3</v>
      </c>
      <c r="H1885" s="82" t="s">
        <v>112</v>
      </c>
      <c r="I1885" s="79" t="s">
        <v>8</v>
      </c>
      <c r="J1885" s="79" t="s">
        <v>125</v>
      </c>
      <c r="K1885" s="79" t="s">
        <v>162</v>
      </c>
      <c r="L1885" s="79" t="s">
        <v>133</v>
      </c>
      <c r="M1885" s="2" t="s">
        <v>76</v>
      </c>
      <c r="N1885" s="2">
        <v>24</v>
      </c>
      <c r="O1885" s="6">
        <f t="shared" si="458"/>
        <v>48</v>
      </c>
      <c r="P1885" s="2">
        <v>14</v>
      </c>
      <c r="Q1885" s="2">
        <v>14</v>
      </c>
      <c r="R1885" s="2">
        <v>12</v>
      </c>
      <c r="S1885" s="2">
        <v>4</v>
      </c>
      <c r="T1885" s="2">
        <v>4</v>
      </c>
      <c r="U1885" s="2">
        <f t="shared" si="460"/>
        <v>28</v>
      </c>
      <c r="V1885" s="2">
        <f t="shared" si="461"/>
        <v>12</v>
      </c>
      <c r="W1885" s="2">
        <f t="shared" si="462"/>
        <v>8</v>
      </c>
      <c r="Y1885" s="5"/>
      <c r="Z1885" s="6">
        <f t="shared" si="459"/>
        <v>14</v>
      </c>
      <c r="AA1885" s="2">
        <v>2</v>
      </c>
      <c r="AB1885" s="2">
        <v>7</v>
      </c>
      <c r="AC1885" s="2">
        <v>1</v>
      </c>
      <c r="AD1885" s="2">
        <v>1</v>
      </c>
      <c r="AE1885" s="2">
        <v>3</v>
      </c>
      <c r="AF1885" s="2">
        <f t="shared" si="463"/>
        <v>9</v>
      </c>
      <c r="AG1885" s="2">
        <f t="shared" si="464"/>
        <v>1</v>
      </c>
      <c r="AH1885" s="2">
        <f t="shared" si="465"/>
        <v>4</v>
      </c>
      <c r="AJ1885" s="5"/>
      <c r="AK1885" s="2">
        <f t="shared" si="466"/>
        <v>21</v>
      </c>
      <c r="AL1885" s="2">
        <v>6</v>
      </c>
      <c r="AM1885" s="2">
        <v>8</v>
      </c>
      <c r="AN1885" s="2">
        <v>5</v>
      </c>
      <c r="AO1885" s="2">
        <v>0</v>
      </c>
      <c r="AP1885" s="2">
        <v>2</v>
      </c>
      <c r="AQ1885" s="2">
        <f t="shared" si="451"/>
        <v>14</v>
      </c>
      <c r="AR1885" s="2">
        <f t="shared" si="452"/>
        <v>5</v>
      </c>
      <c r="AS1885" s="2">
        <f t="shared" si="453"/>
        <v>2</v>
      </c>
      <c r="AV1885" s="6">
        <f t="shared" si="454"/>
        <v>22</v>
      </c>
      <c r="AW1885" s="2">
        <v>4</v>
      </c>
      <c r="AX1885" s="2">
        <v>7</v>
      </c>
      <c r="AY1885" s="2">
        <v>5</v>
      </c>
      <c r="AZ1885" s="2">
        <v>1</v>
      </c>
      <c r="BA1885" s="2">
        <v>5</v>
      </c>
      <c r="BB1885" s="2">
        <f t="shared" si="455"/>
        <v>11</v>
      </c>
      <c r="BC1885" s="2">
        <f t="shared" si="456"/>
        <v>5</v>
      </c>
      <c r="BD1885" s="2">
        <f t="shared" si="457"/>
        <v>6</v>
      </c>
      <c r="BF1885" s="5"/>
    </row>
    <row r="1886" spans="7:58" x14ac:dyDescent="0.35">
      <c r="G1886" s="79" t="s">
        <v>3</v>
      </c>
      <c r="H1886" s="82" t="s">
        <v>112</v>
      </c>
      <c r="I1886" s="79" t="s">
        <v>8</v>
      </c>
      <c r="J1886" s="79" t="s">
        <v>125</v>
      </c>
      <c r="K1886" s="79" t="s">
        <v>162</v>
      </c>
      <c r="L1886" s="79" t="s">
        <v>133</v>
      </c>
      <c r="M1886" s="2" t="s">
        <v>76</v>
      </c>
      <c r="N1886" s="2">
        <v>25</v>
      </c>
      <c r="O1886" s="6">
        <f t="shared" si="458"/>
        <v>48</v>
      </c>
      <c r="P1886" s="2">
        <v>14</v>
      </c>
      <c r="Q1886" s="2">
        <v>13</v>
      </c>
      <c r="R1886" s="2">
        <v>13</v>
      </c>
      <c r="S1886" s="2">
        <v>4</v>
      </c>
      <c r="T1886" s="2">
        <v>4</v>
      </c>
      <c r="U1886" s="2">
        <f t="shared" si="460"/>
        <v>27</v>
      </c>
      <c r="V1886" s="2">
        <f t="shared" si="461"/>
        <v>13</v>
      </c>
      <c r="W1886" s="2">
        <f t="shared" si="462"/>
        <v>8</v>
      </c>
      <c r="Y1886" s="5"/>
      <c r="Z1886" s="6">
        <f t="shared" si="459"/>
        <v>14</v>
      </c>
      <c r="AA1886" s="2">
        <v>3</v>
      </c>
      <c r="AB1886" s="2">
        <v>4</v>
      </c>
      <c r="AC1886" s="2">
        <v>3</v>
      </c>
      <c r="AD1886" s="2">
        <v>1</v>
      </c>
      <c r="AE1886" s="2">
        <v>3</v>
      </c>
      <c r="AF1886" s="2">
        <f t="shared" si="463"/>
        <v>7</v>
      </c>
      <c r="AG1886" s="2">
        <f t="shared" si="464"/>
        <v>3</v>
      </c>
      <c r="AH1886" s="2">
        <f t="shared" si="465"/>
        <v>4</v>
      </c>
      <c r="AJ1886" s="5"/>
      <c r="AK1886" s="2">
        <f t="shared" si="466"/>
        <v>21</v>
      </c>
      <c r="AL1886" s="2">
        <v>10</v>
      </c>
      <c r="AM1886" s="2">
        <v>5</v>
      </c>
      <c r="AN1886" s="2">
        <v>3</v>
      </c>
      <c r="AO1886" s="2">
        <v>0</v>
      </c>
      <c r="AP1886" s="2">
        <v>3</v>
      </c>
      <c r="AQ1886" s="2">
        <f t="shared" si="451"/>
        <v>15</v>
      </c>
      <c r="AR1886" s="2">
        <f t="shared" si="452"/>
        <v>3</v>
      </c>
      <c r="AS1886" s="2">
        <f t="shared" si="453"/>
        <v>3</v>
      </c>
      <c r="AV1886" s="6">
        <f t="shared" si="454"/>
        <v>22</v>
      </c>
      <c r="AW1886" s="2">
        <v>6</v>
      </c>
      <c r="AX1886" s="2">
        <v>3</v>
      </c>
      <c r="AY1886" s="2">
        <v>2</v>
      </c>
      <c r="AZ1886" s="2">
        <v>2</v>
      </c>
      <c r="BA1886" s="2">
        <v>9</v>
      </c>
      <c r="BB1886" s="2">
        <f t="shared" si="455"/>
        <v>9</v>
      </c>
      <c r="BC1886" s="2">
        <f t="shared" si="456"/>
        <v>2</v>
      </c>
      <c r="BD1886" s="2">
        <f t="shared" si="457"/>
        <v>11</v>
      </c>
      <c r="BF1886" s="5"/>
    </row>
    <row r="1887" spans="7:58" x14ac:dyDescent="0.35">
      <c r="G1887" s="79" t="s">
        <v>3</v>
      </c>
      <c r="H1887" s="82" t="s">
        <v>112</v>
      </c>
      <c r="I1887" s="79" t="s">
        <v>8</v>
      </c>
      <c r="J1887" s="79" t="s">
        <v>125</v>
      </c>
      <c r="K1887" s="79" t="s">
        <v>162</v>
      </c>
      <c r="L1887" s="79" t="s">
        <v>133</v>
      </c>
      <c r="M1887" s="2" t="s">
        <v>76</v>
      </c>
      <c r="N1887" s="2">
        <v>26</v>
      </c>
      <c r="O1887" s="6">
        <f t="shared" si="458"/>
        <v>48</v>
      </c>
      <c r="P1887" s="2">
        <v>13</v>
      </c>
      <c r="Q1887" s="2">
        <v>15</v>
      </c>
      <c r="R1887" s="2">
        <v>13</v>
      </c>
      <c r="S1887" s="2">
        <v>2</v>
      </c>
      <c r="T1887" s="2">
        <v>5</v>
      </c>
      <c r="U1887" s="2">
        <f t="shared" si="460"/>
        <v>28</v>
      </c>
      <c r="V1887" s="2">
        <f t="shared" si="461"/>
        <v>13</v>
      </c>
      <c r="W1887" s="2">
        <f t="shared" si="462"/>
        <v>7</v>
      </c>
      <c r="Y1887" s="5"/>
      <c r="Z1887" s="6">
        <f t="shared" si="459"/>
        <v>14</v>
      </c>
      <c r="AA1887" s="2">
        <v>4</v>
      </c>
      <c r="AB1887" s="2">
        <v>5</v>
      </c>
      <c r="AC1887" s="2">
        <v>2</v>
      </c>
      <c r="AD1887" s="2">
        <v>0</v>
      </c>
      <c r="AE1887" s="2">
        <v>3</v>
      </c>
      <c r="AF1887" s="2">
        <f t="shared" si="463"/>
        <v>9</v>
      </c>
      <c r="AG1887" s="2">
        <f t="shared" si="464"/>
        <v>2</v>
      </c>
      <c r="AH1887" s="2">
        <f t="shared" si="465"/>
        <v>3</v>
      </c>
      <c r="AJ1887" s="5"/>
      <c r="AK1887" s="2">
        <f t="shared" si="466"/>
        <v>21</v>
      </c>
      <c r="AL1887" s="2">
        <v>8</v>
      </c>
      <c r="AM1887" s="2">
        <v>6</v>
      </c>
      <c r="AN1887" s="2">
        <v>3</v>
      </c>
      <c r="AO1887" s="2">
        <v>2</v>
      </c>
      <c r="AP1887" s="2">
        <v>2</v>
      </c>
      <c r="AQ1887" s="2">
        <f t="shared" si="451"/>
        <v>14</v>
      </c>
      <c r="AR1887" s="2">
        <f t="shared" si="452"/>
        <v>3</v>
      </c>
      <c r="AS1887" s="2">
        <f t="shared" si="453"/>
        <v>4</v>
      </c>
      <c r="AV1887" s="6">
        <f t="shared" si="454"/>
        <v>22</v>
      </c>
      <c r="AW1887" s="2">
        <v>3</v>
      </c>
      <c r="AX1887" s="2">
        <v>6</v>
      </c>
      <c r="AY1887" s="2">
        <v>3</v>
      </c>
      <c r="AZ1887" s="2">
        <v>0</v>
      </c>
      <c r="BA1887" s="2">
        <v>10</v>
      </c>
      <c r="BB1887" s="2">
        <f t="shared" si="455"/>
        <v>9</v>
      </c>
      <c r="BC1887" s="2">
        <f t="shared" si="456"/>
        <v>3</v>
      </c>
      <c r="BD1887" s="2">
        <f t="shared" si="457"/>
        <v>10</v>
      </c>
      <c r="BF1887" s="5"/>
    </row>
    <row r="1888" spans="7:58" x14ac:dyDescent="0.35">
      <c r="G1888" s="79" t="s">
        <v>3</v>
      </c>
      <c r="H1888" s="82" t="s">
        <v>112</v>
      </c>
      <c r="I1888" s="79" t="s">
        <v>8</v>
      </c>
      <c r="J1888" s="79" t="s">
        <v>125</v>
      </c>
      <c r="K1888" s="79" t="s">
        <v>162</v>
      </c>
      <c r="L1888" s="79" t="s">
        <v>133</v>
      </c>
      <c r="M1888" s="2" t="s">
        <v>76</v>
      </c>
      <c r="N1888" s="2">
        <v>27</v>
      </c>
      <c r="O1888" s="6">
        <f t="shared" si="458"/>
        <v>48</v>
      </c>
      <c r="P1888" s="2">
        <v>14</v>
      </c>
      <c r="Q1888" s="2">
        <v>21</v>
      </c>
      <c r="R1888" s="2">
        <v>8</v>
      </c>
      <c r="S1888" s="2">
        <v>3</v>
      </c>
      <c r="T1888" s="2">
        <v>2</v>
      </c>
      <c r="U1888" s="2">
        <f t="shared" si="460"/>
        <v>35</v>
      </c>
      <c r="V1888" s="2">
        <f t="shared" si="461"/>
        <v>8</v>
      </c>
      <c r="W1888" s="2">
        <f t="shared" si="462"/>
        <v>5</v>
      </c>
      <c r="Y1888" s="5"/>
      <c r="Z1888" s="6">
        <f t="shared" si="459"/>
        <v>14</v>
      </c>
      <c r="AA1888" s="2">
        <v>6</v>
      </c>
      <c r="AB1888" s="2">
        <v>4</v>
      </c>
      <c r="AC1888" s="2">
        <v>0</v>
      </c>
      <c r="AD1888" s="2">
        <v>2</v>
      </c>
      <c r="AE1888" s="2">
        <v>2</v>
      </c>
      <c r="AF1888" s="2">
        <f t="shared" si="463"/>
        <v>10</v>
      </c>
      <c r="AG1888" s="2">
        <f t="shared" si="464"/>
        <v>0</v>
      </c>
      <c r="AH1888" s="2">
        <f t="shared" si="465"/>
        <v>4</v>
      </c>
      <c r="AJ1888" s="5"/>
      <c r="AK1888" s="2">
        <f t="shared" si="466"/>
        <v>21</v>
      </c>
      <c r="AL1888" s="2">
        <v>10</v>
      </c>
      <c r="AM1888" s="2">
        <v>7</v>
      </c>
      <c r="AN1888" s="2">
        <v>2</v>
      </c>
      <c r="AO1888" s="2">
        <v>0</v>
      </c>
      <c r="AP1888" s="2">
        <v>2</v>
      </c>
      <c r="AQ1888" s="2">
        <f t="shared" si="451"/>
        <v>17</v>
      </c>
      <c r="AR1888" s="2">
        <f t="shared" si="452"/>
        <v>2</v>
      </c>
      <c r="AS1888" s="2">
        <f t="shared" si="453"/>
        <v>2</v>
      </c>
      <c r="AV1888" s="6">
        <f t="shared" ref="AV1888:AV1951" si="472">SUM(BB1888:BD1888)</f>
        <v>22</v>
      </c>
      <c r="AW1888" s="2">
        <v>6</v>
      </c>
      <c r="AX1888" s="2">
        <v>5</v>
      </c>
      <c r="AY1888" s="2">
        <v>5</v>
      </c>
      <c r="AZ1888" s="2">
        <v>1</v>
      </c>
      <c r="BA1888" s="2">
        <v>5</v>
      </c>
      <c r="BB1888" s="2">
        <f t="shared" ref="BB1888:BB1951" si="473">AW1888+AX1888</f>
        <v>11</v>
      </c>
      <c r="BC1888" s="2">
        <f t="shared" ref="BC1888:BC1951" si="474">AY1888</f>
        <v>5</v>
      </c>
      <c r="BD1888" s="2">
        <f t="shared" ref="BD1888:BD1951" si="475">AZ1888+BA1888</f>
        <v>6</v>
      </c>
      <c r="BF1888" s="5"/>
    </row>
    <row r="1889" spans="7:58" x14ac:dyDescent="0.35">
      <c r="G1889" s="79" t="s">
        <v>3</v>
      </c>
      <c r="H1889" s="82" t="s">
        <v>112</v>
      </c>
      <c r="I1889" s="79" t="s">
        <v>8</v>
      </c>
      <c r="J1889" s="79" t="s">
        <v>125</v>
      </c>
      <c r="K1889" s="79" t="s">
        <v>162</v>
      </c>
      <c r="L1889" s="79" t="s">
        <v>133</v>
      </c>
      <c r="M1889" s="2" t="s">
        <v>76</v>
      </c>
      <c r="N1889" s="2">
        <v>28</v>
      </c>
      <c r="O1889" s="6">
        <f t="shared" si="458"/>
        <v>48</v>
      </c>
      <c r="P1889" s="2">
        <v>24</v>
      </c>
      <c r="Q1889" s="2">
        <v>18</v>
      </c>
      <c r="R1889" s="2">
        <v>4</v>
      </c>
      <c r="S1889" s="2">
        <v>1</v>
      </c>
      <c r="T1889" s="2">
        <v>1</v>
      </c>
      <c r="U1889" s="2">
        <f t="shared" si="460"/>
        <v>42</v>
      </c>
      <c r="V1889" s="2">
        <f t="shared" si="461"/>
        <v>4</v>
      </c>
      <c r="W1889" s="2">
        <f t="shared" si="462"/>
        <v>2</v>
      </c>
      <c r="Y1889" s="5"/>
      <c r="Z1889" s="6">
        <f t="shared" si="459"/>
        <v>14</v>
      </c>
      <c r="AA1889" s="2">
        <v>8</v>
      </c>
      <c r="AB1889" s="2">
        <v>3</v>
      </c>
      <c r="AC1889" s="2">
        <v>0</v>
      </c>
      <c r="AD1889" s="2">
        <v>2</v>
      </c>
      <c r="AE1889" s="2">
        <v>1</v>
      </c>
      <c r="AF1889" s="2">
        <f t="shared" si="463"/>
        <v>11</v>
      </c>
      <c r="AG1889" s="2">
        <f t="shared" si="464"/>
        <v>0</v>
      </c>
      <c r="AH1889" s="2">
        <f t="shared" si="465"/>
        <v>3</v>
      </c>
      <c r="AJ1889" s="5"/>
      <c r="AK1889" s="2">
        <f t="shared" si="466"/>
        <v>21</v>
      </c>
      <c r="AL1889" s="2">
        <v>15</v>
      </c>
      <c r="AM1889" s="2">
        <v>4</v>
      </c>
      <c r="AN1889" s="2">
        <v>1</v>
      </c>
      <c r="AO1889" s="2">
        <v>1</v>
      </c>
      <c r="AP1889" s="2">
        <v>0</v>
      </c>
      <c r="AQ1889" s="2">
        <f t="shared" si="451"/>
        <v>19</v>
      </c>
      <c r="AR1889" s="2">
        <f t="shared" si="452"/>
        <v>1</v>
      </c>
      <c r="AS1889" s="2">
        <f t="shared" si="453"/>
        <v>1</v>
      </c>
      <c r="AV1889" s="6">
        <f t="shared" si="472"/>
        <v>22</v>
      </c>
      <c r="AW1889" s="2">
        <v>10</v>
      </c>
      <c r="AX1889" s="2">
        <v>4</v>
      </c>
      <c r="AY1889" s="2">
        <v>3</v>
      </c>
      <c r="AZ1889" s="2">
        <v>0</v>
      </c>
      <c r="BA1889" s="2">
        <v>5</v>
      </c>
      <c r="BB1889" s="2">
        <f t="shared" si="473"/>
        <v>14</v>
      </c>
      <c r="BC1889" s="2">
        <f t="shared" si="474"/>
        <v>3</v>
      </c>
      <c r="BD1889" s="2">
        <f t="shared" si="475"/>
        <v>5</v>
      </c>
      <c r="BF1889" s="5"/>
    </row>
    <row r="1890" spans="7:58" x14ac:dyDescent="0.35">
      <c r="G1890" s="79" t="s">
        <v>3</v>
      </c>
      <c r="H1890" s="82" t="s">
        <v>112</v>
      </c>
      <c r="I1890" s="79" t="s">
        <v>8</v>
      </c>
      <c r="J1890" s="79" t="s">
        <v>125</v>
      </c>
      <c r="K1890" s="79" t="s">
        <v>162</v>
      </c>
      <c r="L1890" s="79" t="s">
        <v>133</v>
      </c>
      <c r="M1890" s="2" t="s">
        <v>76</v>
      </c>
      <c r="N1890" s="2">
        <v>29</v>
      </c>
      <c r="O1890" s="6">
        <f t="shared" si="458"/>
        <v>48</v>
      </c>
      <c r="P1890" s="2">
        <v>16</v>
      </c>
      <c r="Q1890" s="2">
        <v>16</v>
      </c>
      <c r="R1890" s="2">
        <v>10</v>
      </c>
      <c r="S1890" s="2">
        <v>2</v>
      </c>
      <c r="T1890" s="2">
        <v>4</v>
      </c>
      <c r="U1890" s="2">
        <f t="shared" si="460"/>
        <v>32</v>
      </c>
      <c r="V1890" s="2">
        <f t="shared" si="461"/>
        <v>10</v>
      </c>
      <c r="W1890" s="2">
        <f t="shared" si="462"/>
        <v>6</v>
      </c>
      <c r="Y1890" s="5"/>
      <c r="Z1890" s="6">
        <f t="shared" si="459"/>
        <v>14</v>
      </c>
      <c r="AA1890" s="2">
        <v>3</v>
      </c>
      <c r="AB1890" s="2">
        <v>4</v>
      </c>
      <c r="AC1890" s="2">
        <v>4</v>
      </c>
      <c r="AD1890" s="2">
        <v>3</v>
      </c>
      <c r="AE1890" s="2">
        <v>0</v>
      </c>
      <c r="AF1890" s="2">
        <f t="shared" si="463"/>
        <v>7</v>
      </c>
      <c r="AG1890" s="2">
        <f t="shared" si="464"/>
        <v>4</v>
      </c>
      <c r="AH1890" s="2">
        <f t="shared" si="465"/>
        <v>3</v>
      </c>
      <c r="AJ1890" s="5"/>
      <c r="AK1890" s="2">
        <f t="shared" si="466"/>
        <v>21</v>
      </c>
      <c r="AL1890" s="2">
        <v>7</v>
      </c>
      <c r="AM1890" s="2">
        <v>9</v>
      </c>
      <c r="AN1890" s="2">
        <v>2</v>
      </c>
      <c r="AO1890" s="2">
        <v>1</v>
      </c>
      <c r="AP1890" s="2">
        <v>2</v>
      </c>
      <c r="AQ1890" s="2">
        <f t="shared" si="451"/>
        <v>16</v>
      </c>
      <c r="AR1890" s="2">
        <f t="shared" si="452"/>
        <v>2</v>
      </c>
      <c r="AS1890" s="2">
        <f t="shared" si="453"/>
        <v>3</v>
      </c>
      <c r="AV1890" s="6">
        <f t="shared" si="472"/>
        <v>22</v>
      </c>
      <c r="AW1890" s="2">
        <v>7</v>
      </c>
      <c r="AX1890" s="2">
        <v>5</v>
      </c>
      <c r="AY1890" s="2">
        <v>3</v>
      </c>
      <c r="AZ1890" s="2">
        <v>4</v>
      </c>
      <c r="BA1890" s="2">
        <v>3</v>
      </c>
      <c r="BB1890" s="2">
        <f t="shared" si="473"/>
        <v>12</v>
      </c>
      <c r="BC1890" s="2">
        <f t="shared" si="474"/>
        <v>3</v>
      </c>
      <c r="BD1890" s="2">
        <f t="shared" si="475"/>
        <v>7</v>
      </c>
      <c r="BF1890" s="5"/>
    </row>
    <row r="1891" spans="7:58" x14ac:dyDescent="0.35">
      <c r="G1891" s="79" t="s">
        <v>3</v>
      </c>
      <c r="H1891" s="82" t="s">
        <v>112</v>
      </c>
      <c r="I1891" s="79" t="s">
        <v>8</v>
      </c>
      <c r="J1891" s="79" t="s">
        <v>125</v>
      </c>
      <c r="K1891" s="79" t="s">
        <v>162</v>
      </c>
      <c r="L1891" s="79" t="s">
        <v>133</v>
      </c>
      <c r="M1891" s="2" t="s">
        <v>76</v>
      </c>
      <c r="N1891" s="2">
        <v>30</v>
      </c>
      <c r="O1891" s="6">
        <f t="shared" si="458"/>
        <v>48</v>
      </c>
      <c r="P1891" s="2">
        <v>18</v>
      </c>
      <c r="Q1891" s="2">
        <v>17</v>
      </c>
      <c r="R1891" s="2">
        <v>7</v>
      </c>
      <c r="S1891" s="2">
        <v>1</v>
      </c>
      <c r="T1891" s="2">
        <v>5</v>
      </c>
      <c r="U1891" s="2">
        <f t="shared" si="460"/>
        <v>35</v>
      </c>
      <c r="V1891" s="2">
        <f t="shared" si="461"/>
        <v>7</v>
      </c>
      <c r="W1891" s="2">
        <f t="shared" si="462"/>
        <v>6</v>
      </c>
      <c r="Y1891" s="5"/>
      <c r="Z1891" s="6">
        <f t="shared" si="459"/>
        <v>14</v>
      </c>
      <c r="AA1891" s="2">
        <v>2</v>
      </c>
      <c r="AB1891" s="2">
        <v>7</v>
      </c>
      <c r="AC1891" s="2">
        <v>0</v>
      </c>
      <c r="AD1891" s="2">
        <v>1</v>
      </c>
      <c r="AE1891" s="2">
        <v>4</v>
      </c>
      <c r="AF1891" s="2">
        <f t="shared" si="463"/>
        <v>9</v>
      </c>
      <c r="AG1891" s="2">
        <f t="shared" si="464"/>
        <v>0</v>
      </c>
      <c r="AH1891" s="2">
        <f t="shared" si="465"/>
        <v>5</v>
      </c>
      <c r="AJ1891" s="5"/>
      <c r="AK1891" s="2">
        <f t="shared" si="466"/>
        <v>21</v>
      </c>
      <c r="AL1891" s="2">
        <v>12</v>
      </c>
      <c r="AM1891" s="2">
        <v>4</v>
      </c>
      <c r="AN1891" s="2">
        <v>3</v>
      </c>
      <c r="AO1891" s="2">
        <v>0</v>
      </c>
      <c r="AP1891" s="2">
        <v>2</v>
      </c>
      <c r="AQ1891" s="2">
        <f t="shared" si="451"/>
        <v>16</v>
      </c>
      <c r="AR1891" s="2">
        <f t="shared" si="452"/>
        <v>3</v>
      </c>
      <c r="AS1891" s="2">
        <f t="shared" si="453"/>
        <v>2</v>
      </c>
      <c r="AV1891" s="6">
        <f t="shared" si="472"/>
        <v>22</v>
      </c>
      <c r="AW1891" s="2">
        <v>6</v>
      </c>
      <c r="AX1891" s="2">
        <v>2</v>
      </c>
      <c r="AY1891" s="2">
        <v>4</v>
      </c>
      <c r="AZ1891" s="2">
        <v>0</v>
      </c>
      <c r="BA1891" s="2">
        <v>10</v>
      </c>
      <c r="BB1891" s="2">
        <f t="shared" si="473"/>
        <v>8</v>
      </c>
      <c r="BC1891" s="2">
        <f t="shared" si="474"/>
        <v>4</v>
      </c>
      <c r="BD1891" s="2">
        <f t="shared" si="475"/>
        <v>10</v>
      </c>
      <c r="BF1891" s="5"/>
    </row>
    <row r="1892" spans="7:58" x14ac:dyDescent="0.35">
      <c r="G1892" s="79" t="s">
        <v>3</v>
      </c>
      <c r="H1892" s="82" t="s">
        <v>112</v>
      </c>
      <c r="I1892" s="79" t="s">
        <v>8</v>
      </c>
      <c r="J1892" s="79" t="s">
        <v>125</v>
      </c>
      <c r="K1892" s="79" t="s">
        <v>163</v>
      </c>
      <c r="L1892" s="79" t="s">
        <v>163</v>
      </c>
      <c r="M1892" s="2" t="s">
        <v>3</v>
      </c>
      <c r="N1892" s="2">
        <v>1</v>
      </c>
      <c r="O1892" s="6"/>
      <c r="Y1892" s="5"/>
      <c r="Z1892" s="6"/>
      <c r="AJ1892" s="5"/>
      <c r="AV1892" s="6">
        <f t="shared" si="472"/>
        <v>1</v>
      </c>
      <c r="AW1892" s="2">
        <v>1</v>
      </c>
      <c r="AX1892" s="2">
        <v>0</v>
      </c>
      <c r="AY1892" s="2">
        <v>0</v>
      </c>
      <c r="AZ1892" s="2">
        <v>0</v>
      </c>
      <c r="BA1892" s="2">
        <v>0</v>
      </c>
      <c r="BB1892" s="2">
        <f t="shared" si="473"/>
        <v>1</v>
      </c>
      <c r="BC1892" s="2">
        <f t="shared" si="474"/>
        <v>0</v>
      </c>
      <c r="BD1892" s="2">
        <f t="shared" si="475"/>
        <v>0</v>
      </c>
      <c r="BE1892" s="2">
        <f>ROUND(SUM(AV1892:AV1921)/30,0)</f>
        <v>1</v>
      </c>
      <c r="BF1892" s="5">
        <v>34</v>
      </c>
    </row>
    <row r="1893" spans="7:58" x14ac:dyDescent="0.35">
      <c r="G1893" s="79" t="s">
        <v>3</v>
      </c>
      <c r="H1893" s="82" t="s">
        <v>112</v>
      </c>
      <c r="I1893" s="79" t="s">
        <v>8</v>
      </c>
      <c r="J1893" s="79" t="s">
        <v>125</v>
      </c>
      <c r="K1893" s="79" t="s">
        <v>163</v>
      </c>
      <c r="L1893" s="79" t="s">
        <v>163</v>
      </c>
      <c r="M1893" s="2" t="s">
        <v>3</v>
      </c>
      <c r="N1893" s="2">
        <v>2</v>
      </c>
      <c r="O1893" s="6"/>
      <c r="Y1893" s="5"/>
      <c r="Z1893" s="6"/>
      <c r="AJ1893" s="5"/>
      <c r="AV1893" s="6">
        <f t="shared" si="472"/>
        <v>1</v>
      </c>
      <c r="AW1893" s="2">
        <v>1</v>
      </c>
      <c r="AX1893" s="2">
        <v>0</v>
      </c>
      <c r="AY1893" s="2">
        <v>0</v>
      </c>
      <c r="AZ1893" s="2">
        <v>0</v>
      </c>
      <c r="BA1893" s="2">
        <v>0</v>
      </c>
      <c r="BB1893" s="2">
        <f t="shared" si="473"/>
        <v>1</v>
      </c>
      <c r="BC1893" s="2">
        <f t="shared" si="474"/>
        <v>0</v>
      </c>
      <c r="BD1893" s="2">
        <f t="shared" si="475"/>
        <v>0</v>
      </c>
      <c r="BF1893" s="5"/>
    </row>
    <row r="1894" spans="7:58" x14ac:dyDescent="0.35">
      <c r="G1894" s="79" t="s">
        <v>3</v>
      </c>
      <c r="H1894" s="82" t="s">
        <v>112</v>
      </c>
      <c r="I1894" s="79" t="s">
        <v>8</v>
      </c>
      <c r="J1894" s="79" t="s">
        <v>125</v>
      </c>
      <c r="K1894" s="79" t="s">
        <v>163</v>
      </c>
      <c r="L1894" s="79" t="s">
        <v>163</v>
      </c>
      <c r="M1894" s="2" t="s">
        <v>3</v>
      </c>
      <c r="N1894" s="2">
        <v>3</v>
      </c>
      <c r="O1894" s="6"/>
      <c r="Y1894" s="5"/>
      <c r="Z1894" s="6"/>
      <c r="AJ1894" s="5"/>
      <c r="AV1894" s="6">
        <f t="shared" si="472"/>
        <v>1</v>
      </c>
      <c r="AW1894" s="2">
        <v>1</v>
      </c>
      <c r="AX1894" s="2">
        <v>0</v>
      </c>
      <c r="AY1894" s="2">
        <v>0</v>
      </c>
      <c r="AZ1894" s="2">
        <v>0</v>
      </c>
      <c r="BA1894" s="2">
        <v>0</v>
      </c>
      <c r="BB1894" s="2">
        <f t="shared" si="473"/>
        <v>1</v>
      </c>
      <c r="BC1894" s="2">
        <f t="shared" si="474"/>
        <v>0</v>
      </c>
      <c r="BD1894" s="2">
        <f t="shared" si="475"/>
        <v>0</v>
      </c>
      <c r="BF1894" s="5"/>
    </row>
    <row r="1895" spans="7:58" x14ac:dyDescent="0.35">
      <c r="G1895" s="79" t="s">
        <v>3</v>
      </c>
      <c r="H1895" s="82" t="s">
        <v>112</v>
      </c>
      <c r="I1895" s="79" t="s">
        <v>8</v>
      </c>
      <c r="J1895" s="79" t="s">
        <v>125</v>
      </c>
      <c r="K1895" s="79" t="s">
        <v>163</v>
      </c>
      <c r="L1895" s="79" t="s">
        <v>163</v>
      </c>
      <c r="M1895" s="2" t="s">
        <v>3</v>
      </c>
      <c r="N1895" s="2">
        <v>4</v>
      </c>
      <c r="O1895" s="6"/>
      <c r="Y1895" s="5"/>
      <c r="Z1895" s="6"/>
      <c r="AJ1895" s="5"/>
      <c r="AV1895" s="6">
        <f t="shared" si="472"/>
        <v>1</v>
      </c>
      <c r="AW1895" s="2">
        <v>1</v>
      </c>
      <c r="AX1895" s="2">
        <v>0</v>
      </c>
      <c r="AY1895" s="2">
        <v>0</v>
      </c>
      <c r="AZ1895" s="2">
        <v>0</v>
      </c>
      <c r="BA1895" s="2">
        <v>0</v>
      </c>
      <c r="BB1895" s="2">
        <f t="shared" si="473"/>
        <v>1</v>
      </c>
      <c r="BC1895" s="2">
        <f t="shared" si="474"/>
        <v>0</v>
      </c>
      <c r="BD1895" s="2">
        <f t="shared" si="475"/>
        <v>0</v>
      </c>
      <c r="BF1895" s="5"/>
    </row>
    <row r="1896" spans="7:58" x14ac:dyDescent="0.35">
      <c r="G1896" s="79" t="s">
        <v>3</v>
      </c>
      <c r="H1896" s="82" t="s">
        <v>112</v>
      </c>
      <c r="I1896" s="79" t="s">
        <v>8</v>
      </c>
      <c r="J1896" s="79" t="s">
        <v>125</v>
      </c>
      <c r="K1896" s="79" t="s">
        <v>163</v>
      </c>
      <c r="L1896" s="79" t="s">
        <v>163</v>
      </c>
      <c r="M1896" s="2" t="s">
        <v>3</v>
      </c>
      <c r="N1896" s="2">
        <v>5</v>
      </c>
      <c r="O1896" s="6"/>
      <c r="Y1896" s="5"/>
      <c r="Z1896" s="6"/>
      <c r="AJ1896" s="5"/>
      <c r="AV1896" s="6">
        <f t="shared" si="472"/>
        <v>1</v>
      </c>
      <c r="AW1896" s="2">
        <v>1</v>
      </c>
      <c r="AX1896" s="2">
        <v>0</v>
      </c>
      <c r="AY1896" s="2">
        <v>0</v>
      </c>
      <c r="AZ1896" s="2">
        <v>0</v>
      </c>
      <c r="BA1896" s="2">
        <v>0</v>
      </c>
      <c r="BB1896" s="2">
        <f t="shared" si="473"/>
        <v>1</v>
      </c>
      <c r="BC1896" s="2">
        <f t="shared" si="474"/>
        <v>0</v>
      </c>
      <c r="BD1896" s="2">
        <f t="shared" si="475"/>
        <v>0</v>
      </c>
      <c r="BF1896" s="5"/>
    </row>
    <row r="1897" spans="7:58" x14ac:dyDescent="0.35">
      <c r="G1897" s="79" t="s">
        <v>3</v>
      </c>
      <c r="H1897" s="82" t="s">
        <v>112</v>
      </c>
      <c r="I1897" s="79" t="s">
        <v>8</v>
      </c>
      <c r="J1897" s="79" t="s">
        <v>125</v>
      </c>
      <c r="K1897" s="79" t="s">
        <v>163</v>
      </c>
      <c r="L1897" s="79" t="s">
        <v>163</v>
      </c>
      <c r="M1897" s="2" t="s">
        <v>3</v>
      </c>
      <c r="N1897" s="2">
        <v>6</v>
      </c>
      <c r="O1897" s="6"/>
      <c r="Y1897" s="5"/>
      <c r="Z1897" s="6"/>
      <c r="AJ1897" s="5"/>
      <c r="AV1897" s="6">
        <f t="shared" si="472"/>
        <v>1</v>
      </c>
      <c r="AW1897" s="2">
        <v>1</v>
      </c>
      <c r="AX1897" s="2">
        <v>0</v>
      </c>
      <c r="AY1897" s="2">
        <v>0</v>
      </c>
      <c r="AZ1897" s="2">
        <v>0</v>
      </c>
      <c r="BA1897" s="2">
        <v>0</v>
      </c>
      <c r="BB1897" s="2">
        <f t="shared" si="473"/>
        <v>1</v>
      </c>
      <c r="BC1897" s="2">
        <f t="shared" si="474"/>
        <v>0</v>
      </c>
      <c r="BD1897" s="2">
        <f t="shared" si="475"/>
        <v>0</v>
      </c>
      <c r="BF1897" s="5"/>
    </row>
    <row r="1898" spans="7:58" x14ac:dyDescent="0.35">
      <c r="G1898" s="79" t="s">
        <v>3</v>
      </c>
      <c r="H1898" s="82" t="s">
        <v>112</v>
      </c>
      <c r="I1898" s="79" t="s">
        <v>8</v>
      </c>
      <c r="J1898" s="79" t="s">
        <v>125</v>
      </c>
      <c r="K1898" s="79" t="s">
        <v>163</v>
      </c>
      <c r="L1898" s="79" t="s">
        <v>163</v>
      </c>
      <c r="M1898" s="2" t="s">
        <v>3</v>
      </c>
      <c r="N1898" s="2">
        <v>7</v>
      </c>
      <c r="O1898" s="6"/>
      <c r="Y1898" s="5"/>
      <c r="Z1898" s="6"/>
      <c r="AJ1898" s="5"/>
      <c r="AV1898" s="6">
        <f t="shared" si="472"/>
        <v>1</v>
      </c>
      <c r="AW1898" s="2">
        <v>1</v>
      </c>
      <c r="AX1898" s="2">
        <v>0</v>
      </c>
      <c r="AY1898" s="2">
        <v>0</v>
      </c>
      <c r="AZ1898" s="2">
        <v>0</v>
      </c>
      <c r="BA1898" s="2">
        <v>0</v>
      </c>
      <c r="BB1898" s="2">
        <f t="shared" si="473"/>
        <v>1</v>
      </c>
      <c r="BC1898" s="2">
        <f t="shared" si="474"/>
        <v>0</v>
      </c>
      <c r="BD1898" s="2">
        <f t="shared" si="475"/>
        <v>0</v>
      </c>
      <c r="BF1898" s="5"/>
    </row>
    <row r="1899" spans="7:58" x14ac:dyDescent="0.35">
      <c r="G1899" s="79" t="s">
        <v>3</v>
      </c>
      <c r="H1899" s="82" t="s">
        <v>112</v>
      </c>
      <c r="I1899" s="79" t="s">
        <v>8</v>
      </c>
      <c r="J1899" s="79" t="s">
        <v>125</v>
      </c>
      <c r="K1899" s="79" t="s">
        <v>163</v>
      </c>
      <c r="L1899" s="79" t="s">
        <v>163</v>
      </c>
      <c r="M1899" s="2" t="s">
        <v>3</v>
      </c>
      <c r="N1899" s="2">
        <v>8</v>
      </c>
      <c r="O1899" s="6"/>
      <c r="Y1899" s="5"/>
      <c r="Z1899" s="6"/>
      <c r="AJ1899" s="5"/>
      <c r="AV1899" s="6">
        <f t="shared" si="472"/>
        <v>1</v>
      </c>
      <c r="AW1899" s="2">
        <v>1</v>
      </c>
      <c r="AX1899" s="2">
        <v>0</v>
      </c>
      <c r="AY1899" s="2">
        <v>0</v>
      </c>
      <c r="AZ1899" s="2">
        <v>0</v>
      </c>
      <c r="BA1899" s="2">
        <v>0</v>
      </c>
      <c r="BB1899" s="2">
        <f t="shared" si="473"/>
        <v>1</v>
      </c>
      <c r="BC1899" s="2">
        <f t="shared" si="474"/>
        <v>0</v>
      </c>
      <c r="BD1899" s="2">
        <f t="shared" si="475"/>
        <v>0</v>
      </c>
      <c r="BF1899" s="5"/>
    </row>
    <row r="1900" spans="7:58" x14ac:dyDescent="0.35">
      <c r="G1900" s="79" t="s">
        <v>3</v>
      </c>
      <c r="H1900" s="82" t="s">
        <v>112</v>
      </c>
      <c r="I1900" s="79" t="s">
        <v>8</v>
      </c>
      <c r="J1900" s="79" t="s">
        <v>125</v>
      </c>
      <c r="K1900" s="79" t="s">
        <v>163</v>
      </c>
      <c r="L1900" s="79" t="s">
        <v>163</v>
      </c>
      <c r="M1900" s="2" t="s">
        <v>3</v>
      </c>
      <c r="N1900" s="2">
        <v>9</v>
      </c>
      <c r="O1900" s="6"/>
      <c r="Y1900" s="5"/>
      <c r="Z1900" s="6"/>
      <c r="AJ1900" s="5"/>
      <c r="AV1900" s="6">
        <f t="shared" si="472"/>
        <v>1</v>
      </c>
      <c r="AW1900" s="2">
        <v>0</v>
      </c>
      <c r="AX1900" s="2">
        <v>0</v>
      </c>
      <c r="AY1900" s="2">
        <v>0</v>
      </c>
      <c r="AZ1900" s="2">
        <v>1</v>
      </c>
      <c r="BA1900" s="2">
        <v>0</v>
      </c>
      <c r="BB1900" s="2">
        <f t="shared" si="473"/>
        <v>0</v>
      </c>
      <c r="BC1900" s="2">
        <f t="shared" si="474"/>
        <v>0</v>
      </c>
      <c r="BD1900" s="2">
        <f t="shared" si="475"/>
        <v>1</v>
      </c>
      <c r="BF1900" s="5"/>
    </row>
    <row r="1901" spans="7:58" x14ac:dyDescent="0.35">
      <c r="G1901" s="79" t="s">
        <v>3</v>
      </c>
      <c r="H1901" s="82" t="s">
        <v>112</v>
      </c>
      <c r="I1901" s="79" t="s">
        <v>8</v>
      </c>
      <c r="J1901" s="79" t="s">
        <v>125</v>
      </c>
      <c r="K1901" s="79" t="s">
        <v>163</v>
      </c>
      <c r="L1901" s="79" t="s">
        <v>163</v>
      </c>
      <c r="M1901" s="2" t="s">
        <v>67</v>
      </c>
      <c r="N1901" s="2">
        <v>10</v>
      </c>
      <c r="O1901" s="6"/>
      <c r="Y1901" s="5"/>
      <c r="Z1901" s="6"/>
      <c r="AJ1901" s="5"/>
      <c r="AV1901" s="6">
        <f t="shared" si="472"/>
        <v>1</v>
      </c>
      <c r="AW1901" s="2">
        <v>1</v>
      </c>
      <c r="AX1901" s="2">
        <v>0</v>
      </c>
      <c r="AY1901" s="2">
        <v>0</v>
      </c>
      <c r="AZ1901" s="2">
        <v>0</v>
      </c>
      <c r="BA1901" s="2">
        <v>0</v>
      </c>
      <c r="BB1901" s="2">
        <f t="shared" si="473"/>
        <v>1</v>
      </c>
      <c r="BC1901" s="2">
        <f t="shared" si="474"/>
        <v>0</v>
      </c>
      <c r="BD1901" s="2">
        <f t="shared" si="475"/>
        <v>0</v>
      </c>
      <c r="BF1901" s="5"/>
    </row>
    <row r="1902" spans="7:58" x14ac:dyDescent="0.35">
      <c r="G1902" s="79" t="s">
        <v>3</v>
      </c>
      <c r="H1902" s="82" t="s">
        <v>112</v>
      </c>
      <c r="I1902" s="79" t="s">
        <v>8</v>
      </c>
      <c r="J1902" s="79" t="s">
        <v>125</v>
      </c>
      <c r="K1902" s="79" t="s">
        <v>163</v>
      </c>
      <c r="L1902" s="79" t="s">
        <v>163</v>
      </c>
      <c r="M1902" s="2" t="s">
        <v>67</v>
      </c>
      <c r="N1902" s="2">
        <v>11</v>
      </c>
      <c r="O1902" s="6"/>
      <c r="Y1902" s="5"/>
      <c r="Z1902" s="6"/>
      <c r="AJ1902" s="5"/>
      <c r="AV1902" s="6">
        <f t="shared" si="472"/>
        <v>1</v>
      </c>
      <c r="AW1902" s="2">
        <v>0</v>
      </c>
      <c r="AX1902" s="2">
        <v>1</v>
      </c>
      <c r="AY1902" s="2">
        <v>0</v>
      </c>
      <c r="AZ1902" s="2">
        <v>0</v>
      </c>
      <c r="BA1902" s="2">
        <v>0</v>
      </c>
      <c r="BB1902" s="2">
        <f t="shared" si="473"/>
        <v>1</v>
      </c>
      <c r="BC1902" s="2">
        <f t="shared" si="474"/>
        <v>0</v>
      </c>
      <c r="BD1902" s="2">
        <f t="shared" si="475"/>
        <v>0</v>
      </c>
      <c r="BF1902" s="5"/>
    </row>
    <row r="1903" spans="7:58" x14ac:dyDescent="0.35">
      <c r="G1903" s="79" t="s">
        <v>3</v>
      </c>
      <c r="H1903" s="82" t="s">
        <v>112</v>
      </c>
      <c r="I1903" s="79" t="s">
        <v>8</v>
      </c>
      <c r="J1903" s="79" t="s">
        <v>125</v>
      </c>
      <c r="K1903" s="79" t="s">
        <v>163</v>
      </c>
      <c r="L1903" s="79" t="s">
        <v>163</v>
      </c>
      <c r="M1903" s="2" t="s">
        <v>67</v>
      </c>
      <c r="N1903" s="2">
        <v>12</v>
      </c>
      <c r="O1903" s="6"/>
      <c r="Y1903" s="5"/>
      <c r="Z1903" s="6"/>
      <c r="AJ1903" s="5"/>
      <c r="AV1903" s="6">
        <f t="shared" si="472"/>
        <v>1</v>
      </c>
      <c r="AW1903" s="2">
        <v>1</v>
      </c>
      <c r="AX1903" s="2">
        <v>0</v>
      </c>
      <c r="AY1903" s="2">
        <v>0</v>
      </c>
      <c r="AZ1903" s="2">
        <v>0</v>
      </c>
      <c r="BA1903" s="2">
        <v>0</v>
      </c>
      <c r="BB1903" s="2">
        <f t="shared" si="473"/>
        <v>1</v>
      </c>
      <c r="BC1903" s="2">
        <f t="shared" si="474"/>
        <v>0</v>
      </c>
      <c r="BD1903" s="2">
        <f t="shared" si="475"/>
        <v>0</v>
      </c>
      <c r="BF1903" s="5"/>
    </row>
    <row r="1904" spans="7:58" x14ac:dyDescent="0.35">
      <c r="G1904" s="79" t="s">
        <v>3</v>
      </c>
      <c r="H1904" s="82" t="s">
        <v>112</v>
      </c>
      <c r="I1904" s="79" t="s">
        <v>8</v>
      </c>
      <c r="J1904" s="79" t="s">
        <v>125</v>
      </c>
      <c r="K1904" s="79" t="s">
        <v>163</v>
      </c>
      <c r="L1904" s="79" t="s">
        <v>163</v>
      </c>
      <c r="M1904" s="2" t="s">
        <v>67</v>
      </c>
      <c r="N1904" s="2">
        <v>13</v>
      </c>
      <c r="O1904" s="6"/>
      <c r="Y1904" s="5"/>
      <c r="Z1904" s="6"/>
      <c r="AJ1904" s="5"/>
      <c r="AV1904" s="6">
        <f t="shared" si="472"/>
        <v>1</v>
      </c>
      <c r="AW1904" s="2">
        <v>1</v>
      </c>
      <c r="AX1904" s="2">
        <v>0</v>
      </c>
      <c r="AY1904" s="2">
        <v>0</v>
      </c>
      <c r="AZ1904" s="2">
        <v>0</v>
      </c>
      <c r="BA1904" s="2">
        <v>0</v>
      </c>
      <c r="BB1904" s="2">
        <f t="shared" si="473"/>
        <v>1</v>
      </c>
      <c r="BC1904" s="2">
        <f t="shared" si="474"/>
        <v>0</v>
      </c>
      <c r="BD1904" s="2">
        <f t="shared" si="475"/>
        <v>0</v>
      </c>
      <c r="BF1904" s="5"/>
    </row>
    <row r="1905" spans="7:58" x14ac:dyDescent="0.35">
      <c r="G1905" s="79" t="s">
        <v>3</v>
      </c>
      <c r="H1905" s="82" t="s">
        <v>112</v>
      </c>
      <c r="I1905" s="79" t="s">
        <v>8</v>
      </c>
      <c r="J1905" s="79" t="s">
        <v>125</v>
      </c>
      <c r="K1905" s="79" t="s">
        <v>163</v>
      </c>
      <c r="L1905" s="79" t="s">
        <v>163</v>
      </c>
      <c r="M1905" s="2" t="s">
        <v>67</v>
      </c>
      <c r="N1905" s="2">
        <v>14</v>
      </c>
      <c r="O1905" s="6"/>
      <c r="Y1905" s="5"/>
      <c r="Z1905" s="6"/>
      <c r="AJ1905" s="5"/>
      <c r="AV1905" s="6">
        <f t="shared" si="472"/>
        <v>1</v>
      </c>
      <c r="AW1905" s="2">
        <v>1</v>
      </c>
      <c r="AX1905" s="2">
        <v>0</v>
      </c>
      <c r="AY1905" s="2">
        <v>0</v>
      </c>
      <c r="AZ1905" s="2">
        <v>0</v>
      </c>
      <c r="BA1905" s="2">
        <v>0</v>
      </c>
      <c r="BB1905" s="2">
        <f t="shared" si="473"/>
        <v>1</v>
      </c>
      <c r="BC1905" s="2">
        <f t="shared" si="474"/>
        <v>0</v>
      </c>
      <c r="BD1905" s="2">
        <f t="shared" si="475"/>
        <v>0</v>
      </c>
      <c r="BF1905" s="5"/>
    </row>
    <row r="1906" spans="7:58" x14ac:dyDescent="0.35">
      <c r="G1906" s="79" t="s">
        <v>3</v>
      </c>
      <c r="H1906" s="82" t="s">
        <v>112</v>
      </c>
      <c r="I1906" s="79" t="s">
        <v>8</v>
      </c>
      <c r="J1906" s="79" t="s">
        <v>125</v>
      </c>
      <c r="K1906" s="79" t="s">
        <v>163</v>
      </c>
      <c r="L1906" s="79" t="s">
        <v>163</v>
      </c>
      <c r="M1906" s="2" t="s">
        <v>67</v>
      </c>
      <c r="N1906" s="2">
        <v>15</v>
      </c>
      <c r="O1906" s="6"/>
      <c r="Y1906" s="5"/>
      <c r="Z1906" s="6"/>
      <c r="AJ1906" s="5"/>
      <c r="AV1906" s="6">
        <f t="shared" si="472"/>
        <v>1</v>
      </c>
      <c r="AW1906" s="2">
        <v>1</v>
      </c>
      <c r="AX1906" s="2">
        <v>0</v>
      </c>
      <c r="AY1906" s="2">
        <v>0</v>
      </c>
      <c r="AZ1906" s="2">
        <v>0</v>
      </c>
      <c r="BA1906" s="2">
        <v>0</v>
      </c>
      <c r="BB1906" s="2">
        <f t="shared" si="473"/>
        <v>1</v>
      </c>
      <c r="BC1906" s="2">
        <f t="shared" si="474"/>
        <v>0</v>
      </c>
      <c r="BD1906" s="2">
        <f t="shared" si="475"/>
        <v>0</v>
      </c>
      <c r="BF1906" s="5"/>
    </row>
    <row r="1907" spans="7:58" x14ac:dyDescent="0.35">
      <c r="G1907" s="79" t="s">
        <v>3</v>
      </c>
      <c r="H1907" s="82" t="s">
        <v>112</v>
      </c>
      <c r="I1907" s="79" t="s">
        <v>8</v>
      </c>
      <c r="J1907" s="79" t="s">
        <v>125</v>
      </c>
      <c r="K1907" s="79" t="s">
        <v>163</v>
      </c>
      <c r="L1907" s="79" t="s">
        <v>163</v>
      </c>
      <c r="M1907" s="2" t="s">
        <v>67</v>
      </c>
      <c r="N1907" s="2">
        <v>16</v>
      </c>
      <c r="O1907" s="6"/>
      <c r="Y1907" s="5"/>
      <c r="Z1907" s="6"/>
      <c r="AJ1907" s="5"/>
      <c r="AV1907" s="6">
        <f t="shared" si="472"/>
        <v>1</v>
      </c>
      <c r="AW1907" s="2">
        <v>1</v>
      </c>
      <c r="AX1907" s="2">
        <v>0</v>
      </c>
      <c r="AY1907" s="2">
        <v>0</v>
      </c>
      <c r="AZ1907" s="2">
        <v>0</v>
      </c>
      <c r="BA1907" s="2">
        <v>0</v>
      </c>
      <c r="BB1907" s="2">
        <f t="shared" si="473"/>
        <v>1</v>
      </c>
      <c r="BC1907" s="2">
        <f t="shared" si="474"/>
        <v>0</v>
      </c>
      <c r="BD1907" s="2">
        <f t="shared" si="475"/>
        <v>0</v>
      </c>
      <c r="BF1907" s="5"/>
    </row>
    <row r="1908" spans="7:58" x14ac:dyDescent="0.35">
      <c r="G1908" s="79" t="s">
        <v>3</v>
      </c>
      <c r="H1908" s="82" t="s">
        <v>112</v>
      </c>
      <c r="I1908" s="79" t="s">
        <v>8</v>
      </c>
      <c r="J1908" s="79" t="s">
        <v>125</v>
      </c>
      <c r="K1908" s="79" t="s">
        <v>163</v>
      </c>
      <c r="L1908" s="79" t="s">
        <v>163</v>
      </c>
      <c r="M1908" s="2" t="s">
        <v>67</v>
      </c>
      <c r="N1908" s="2">
        <v>17</v>
      </c>
      <c r="O1908" s="6"/>
      <c r="Y1908" s="5"/>
      <c r="Z1908" s="6"/>
      <c r="AJ1908" s="5"/>
      <c r="AV1908" s="6">
        <f t="shared" si="472"/>
        <v>1</v>
      </c>
      <c r="AW1908" s="2">
        <v>1</v>
      </c>
      <c r="AX1908" s="2">
        <v>0</v>
      </c>
      <c r="AY1908" s="2">
        <v>0</v>
      </c>
      <c r="AZ1908" s="2">
        <v>0</v>
      </c>
      <c r="BA1908" s="2">
        <v>0</v>
      </c>
      <c r="BB1908" s="2">
        <f t="shared" si="473"/>
        <v>1</v>
      </c>
      <c r="BC1908" s="2">
        <f t="shared" si="474"/>
        <v>0</v>
      </c>
      <c r="BD1908" s="2">
        <f t="shared" si="475"/>
        <v>0</v>
      </c>
      <c r="BF1908" s="5"/>
    </row>
    <row r="1909" spans="7:58" x14ac:dyDescent="0.35">
      <c r="G1909" s="79" t="s">
        <v>3</v>
      </c>
      <c r="H1909" s="82" t="s">
        <v>112</v>
      </c>
      <c r="I1909" s="79" t="s">
        <v>8</v>
      </c>
      <c r="J1909" s="79" t="s">
        <v>125</v>
      </c>
      <c r="K1909" s="79" t="s">
        <v>163</v>
      </c>
      <c r="L1909" s="79" t="s">
        <v>163</v>
      </c>
      <c r="M1909" s="2" t="s">
        <v>67</v>
      </c>
      <c r="N1909" s="2">
        <v>18</v>
      </c>
      <c r="O1909" s="6"/>
      <c r="Y1909" s="5"/>
      <c r="Z1909" s="6"/>
      <c r="AJ1909" s="5"/>
      <c r="AV1909" s="6">
        <f t="shared" si="472"/>
        <v>1</v>
      </c>
      <c r="AW1909" s="2">
        <v>1</v>
      </c>
      <c r="AX1909" s="2">
        <v>0</v>
      </c>
      <c r="AY1909" s="2">
        <v>0</v>
      </c>
      <c r="AZ1909" s="2">
        <v>0</v>
      </c>
      <c r="BA1909" s="2">
        <v>0</v>
      </c>
      <c r="BB1909" s="2">
        <f t="shared" si="473"/>
        <v>1</v>
      </c>
      <c r="BC1909" s="2">
        <f t="shared" si="474"/>
        <v>0</v>
      </c>
      <c r="BD1909" s="2">
        <f t="shared" si="475"/>
        <v>0</v>
      </c>
      <c r="BF1909" s="5"/>
    </row>
    <row r="1910" spans="7:58" x14ac:dyDescent="0.35">
      <c r="G1910" s="79" t="s">
        <v>3</v>
      </c>
      <c r="H1910" s="82" t="s">
        <v>112</v>
      </c>
      <c r="I1910" s="79" t="s">
        <v>8</v>
      </c>
      <c r="J1910" s="79" t="s">
        <v>125</v>
      </c>
      <c r="K1910" s="79" t="s">
        <v>163</v>
      </c>
      <c r="L1910" s="79" t="s">
        <v>163</v>
      </c>
      <c r="M1910" s="2" t="s">
        <v>76</v>
      </c>
      <c r="N1910" s="2">
        <v>19</v>
      </c>
      <c r="O1910" s="6"/>
      <c r="Y1910" s="5"/>
      <c r="Z1910" s="6"/>
      <c r="AJ1910" s="5"/>
      <c r="AV1910" s="6">
        <f t="shared" si="472"/>
        <v>1</v>
      </c>
      <c r="AW1910" s="2">
        <v>1</v>
      </c>
      <c r="AX1910" s="2">
        <v>0</v>
      </c>
      <c r="AY1910" s="2">
        <v>0</v>
      </c>
      <c r="AZ1910" s="2">
        <v>0</v>
      </c>
      <c r="BA1910" s="2">
        <v>0</v>
      </c>
      <c r="BB1910" s="2">
        <f t="shared" si="473"/>
        <v>1</v>
      </c>
      <c r="BC1910" s="2">
        <f t="shared" si="474"/>
        <v>0</v>
      </c>
      <c r="BD1910" s="2">
        <f t="shared" si="475"/>
        <v>0</v>
      </c>
      <c r="BF1910" s="5"/>
    </row>
    <row r="1911" spans="7:58" x14ac:dyDescent="0.35">
      <c r="G1911" s="79" t="s">
        <v>3</v>
      </c>
      <c r="H1911" s="82" t="s">
        <v>112</v>
      </c>
      <c r="I1911" s="79" t="s">
        <v>8</v>
      </c>
      <c r="J1911" s="79" t="s">
        <v>125</v>
      </c>
      <c r="K1911" s="79" t="s">
        <v>163</v>
      </c>
      <c r="L1911" s="79" t="s">
        <v>163</v>
      </c>
      <c r="M1911" s="2" t="s">
        <v>76</v>
      </c>
      <c r="N1911" s="2">
        <v>20</v>
      </c>
      <c r="O1911" s="6"/>
      <c r="Y1911" s="5"/>
      <c r="Z1911" s="6"/>
      <c r="AJ1911" s="5"/>
      <c r="AV1911" s="6">
        <f t="shared" si="472"/>
        <v>1</v>
      </c>
      <c r="AW1911" s="2">
        <v>1</v>
      </c>
      <c r="AX1911" s="2">
        <v>0</v>
      </c>
      <c r="AY1911" s="2">
        <v>0</v>
      </c>
      <c r="AZ1911" s="2">
        <v>0</v>
      </c>
      <c r="BA1911" s="2">
        <v>0</v>
      </c>
      <c r="BB1911" s="2">
        <f t="shared" si="473"/>
        <v>1</v>
      </c>
      <c r="BC1911" s="2">
        <f t="shared" si="474"/>
        <v>0</v>
      </c>
      <c r="BD1911" s="2">
        <f t="shared" si="475"/>
        <v>0</v>
      </c>
      <c r="BF1911" s="5"/>
    </row>
    <row r="1912" spans="7:58" x14ac:dyDescent="0.35">
      <c r="G1912" s="79" t="s">
        <v>3</v>
      </c>
      <c r="H1912" s="82" t="s">
        <v>112</v>
      </c>
      <c r="I1912" s="79" t="s">
        <v>8</v>
      </c>
      <c r="J1912" s="79" t="s">
        <v>125</v>
      </c>
      <c r="K1912" s="79" t="s">
        <v>163</v>
      </c>
      <c r="L1912" s="79" t="s">
        <v>163</v>
      </c>
      <c r="M1912" s="2" t="s">
        <v>76</v>
      </c>
      <c r="N1912" s="2">
        <v>21</v>
      </c>
      <c r="O1912" s="6"/>
      <c r="Y1912" s="5"/>
      <c r="Z1912" s="6"/>
      <c r="AJ1912" s="5"/>
      <c r="AV1912" s="6">
        <f t="shared" si="472"/>
        <v>1</v>
      </c>
      <c r="AW1912" s="2">
        <v>1</v>
      </c>
      <c r="AX1912" s="2">
        <v>0</v>
      </c>
      <c r="AY1912" s="2">
        <v>0</v>
      </c>
      <c r="AZ1912" s="2">
        <v>0</v>
      </c>
      <c r="BA1912" s="2">
        <v>0</v>
      </c>
      <c r="BB1912" s="2">
        <f t="shared" si="473"/>
        <v>1</v>
      </c>
      <c r="BC1912" s="2">
        <f t="shared" si="474"/>
        <v>0</v>
      </c>
      <c r="BD1912" s="2">
        <f t="shared" si="475"/>
        <v>0</v>
      </c>
      <c r="BF1912" s="5"/>
    </row>
    <row r="1913" spans="7:58" x14ac:dyDescent="0.35">
      <c r="G1913" s="79" t="s">
        <v>3</v>
      </c>
      <c r="H1913" s="82" t="s">
        <v>112</v>
      </c>
      <c r="I1913" s="79" t="s">
        <v>8</v>
      </c>
      <c r="J1913" s="79" t="s">
        <v>125</v>
      </c>
      <c r="K1913" s="79" t="s">
        <v>163</v>
      </c>
      <c r="L1913" s="79" t="s">
        <v>163</v>
      </c>
      <c r="M1913" s="2" t="s">
        <v>76</v>
      </c>
      <c r="N1913" s="2">
        <v>22</v>
      </c>
      <c r="O1913" s="6"/>
      <c r="Y1913" s="5"/>
      <c r="Z1913" s="6"/>
      <c r="AJ1913" s="5"/>
      <c r="AV1913" s="6">
        <f t="shared" si="472"/>
        <v>1</v>
      </c>
      <c r="AW1913" s="2">
        <v>1</v>
      </c>
      <c r="AX1913" s="2">
        <v>0</v>
      </c>
      <c r="AY1913" s="2">
        <v>0</v>
      </c>
      <c r="AZ1913" s="2">
        <v>0</v>
      </c>
      <c r="BA1913" s="2">
        <v>0</v>
      </c>
      <c r="BB1913" s="2">
        <f t="shared" si="473"/>
        <v>1</v>
      </c>
      <c r="BC1913" s="2">
        <f t="shared" si="474"/>
        <v>0</v>
      </c>
      <c r="BD1913" s="2">
        <f t="shared" si="475"/>
        <v>0</v>
      </c>
      <c r="BF1913" s="5"/>
    </row>
    <row r="1914" spans="7:58" x14ac:dyDescent="0.35">
      <c r="G1914" s="79" t="s">
        <v>3</v>
      </c>
      <c r="H1914" s="82" t="s">
        <v>112</v>
      </c>
      <c r="I1914" s="79" t="s">
        <v>8</v>
      </c>
      <c r="J1914" s="79" t="s">
        <v>125</v>
      </c>
      <c r="K1914" s="79" t="s">
        <v>163</v>
      </c>
      <c r="L1914" s="79" t="s">
        <v>163</v>
      </c>
      <c r="M1914" s="2" t="s">
        <v>76</v>
      </c>
      <c r="N1914" s="2">
        <v>23</v>
      </c>
      <c r="O1914" s="6"/>
      <c r="Y1914" s="5"/>
      <c r="Z1914" s="6"/>
      <c r="AJ1914" s="5"/>
      <c r="AV1914" s="6">
        <f t="shared" si="472"/>
        <v>1</v>
      </c>
      <c r="AW1914" s="2">
        <v>1</v>
      </c>
      <c r="AX1914" s="2">
        <v>0</v>
      </c>
      <c r="AY1914" s="2">
        <v>0</v>
      </c>
      <c r="AZ1914" s="2">
        <v>0</v>
      </c>
      <c r="BA1914" s="2">
        <v>0</v>
      </c>
      <c r="BB1914" s="2">
        <f t="shared" si="473"/>
        <v>1</v>
      </c>
      <c r="BC1914" s="2">
        <f t="shared" si="474"/>
        <v>0</v>
      </c>
      <c r="BD1914" s="2">
        <f t="shared" si="475"/>
        <v>0</v>
      </c>
      <c r="BF1914" s="5"/>
    </row>
    <row r="1915" spans="7:58" x14ac:dyDescent="0.35">
      <c r="G1915" s="79" t="s">
        <v>3</v>
      </c>
      <c r="H1915" s="82" t="s">
        <v>112</v>
      </c>
      <c r="I1915" s="79" t="s">
        <v>8</v>
      </c>
      <c r="J1915" s="79" t="s">
        <v>125</v>
      </c>
      <c r="K1915" s="79" t="s">
        <v>163</v>
      </c>
      <c r="L1915" s="79" t="s">
        <v>163</v>
      </c>
      <c r="M1915" s="2" t="s">
        <v>76</v>
      </c>
      <c r="N1915" s="2">
        <v>24</v>
      </c>
      <c r="O1915" s="6"/>
      <c r="Y1915" s="5"/>
      <c r="Z1915" s="6"/>
      <c r="AJ1915" s="5"/>
      <c r="AV1915" s="6">
        <f t="shared" si="472"/>
        <v>1</v>
      </c>
      <c r="AW1915" s="2">
        <v>1</v>
      </c>
      <c r="AX1915" s="2">
        <v>0</v>
      </c>
      <c r="AY1915" s="2">
        <v>0</v>
      </c>
      <c r="AZ1915" s="2">
        <v>0</v>
      </c>
      <c r="BA1915" s="2">
        <v>0</v>
      </c>
      <c r="BB1915" s="2">
        <f t="shared" si="473"/>
        <v>1</v>
      </c>
      <c r="BC1915" s="2">
        <f t="shared" si="474"/>
        <v>0</v>
      </c>
      <c r="BD1915" s="2">
        <f t="shared" si="475"/>
        <v>0</v>
      </c>
      <c r="BF1915" s="5"/>
    </row>
    <row r="1916" spans="7:58" x14ac:dyDescent="0.35">
      <c r="G1916" s="79" t="s">
        <v>3</v>
      </c>
      <c r="H1916" s="82" t="s">
        <v>112</v>
      </c>
      <c r="I1916" s="79" t="s">
        <v>8</v>
      </c>
      <c r="J1916" s="79" t="s">
        <v>125</v>
      </c>
      <c r="K1916" s="79" t="s">
        <v>163</v>
      </c>
      <c r="L1916" s="79" t="s">
        <v>163</v>
      </c>
      <c r="M1916" s="2" t="s">
        <v>76</v>
      </c>
      <c r="N1916" s="2">
        <v>25</v>
      </c>
      <c r="O1916" s="6"/>
      <c r="Y1916" s="5"/>
      <c r="Z1916" s="6"/>
      <c r="AJ1916" s="5"/>
      <c r="AV1916" s="6">
        <f t="shared" si="472"/>
        <v>1</v>
      </c>
      <c r="AW1916" s="2">
        <v>1</v>
      </c>
      <c r="AX1916" s="2">
        <v>0</v>
      </c>
      <c r="AY1916" s="2">
        <v>0</v>
      </c>
      <c r="AZ1916" s="2">
        <v>0</v>
      </c>
      <c r="BA1916" s="2">
        <v>0</v>
      </c>
      <c r="BB1916" s="2">
        <f t="shared" si="473"/>
        <v>1</v>
      </c>
      <c r="BC1916" s="2">
        <f t="shared" si="474"/>
        <v>0</v>
      </c>
      <c r="BD1916" s="2">
        <f t="shared" si="475"/>
        <v>0</v>
      </c>
      <c r="BF1916" s="5"/>
    </row>
    <row r="1917" spans="7:58" x14ac:dyDescent="0.35">
      <c r="G1917" s="79" t="s">
        <v>3</v>
      </c>
      <c r="H1917" s="82" t="s">
        <v>112</v>
      </c>
      <c r="I1917" s="79" t="s">
        <v>8</v>
      </c>
      <c r="J1917" s="79" t="s">
        <v>125</v>
      </c>
      <c r="K1917" s="79" t="s">
        <v>163</v>
      </c>
      <c r="L1917" s="79" t="s">
        <v>163</v>
      </c>
      <c r="M1917" s="2" t="s">
        <v>76</v>
      </c>
      <c r="N1917" s="2">
        <v>26</v>
      </c>
      <c r="O1917" s="6"/>
      <c r="Y1917" s="5"/>
      <c r="Z1917" s="6"/>
      <c r="AJ1917" s="5"/>
      <c r="AV1917" s="6">
        <f t="shared" si="472"/>
        <v>1</v>
      </c>
      <c r="AW1917" s="2">
        <v>1</v>
      </c>
      <c r="AX1917" s="2">
        <v>0</v>
      </c>
      <c r="AY1917" s="2">
        <v>0</v>
      </c>
      <c r="AZ1917" s="2">
        <v>0</v>
      </c>
      <c r="BA1917" s="2">
        <v>0</v>
      </c>
      <c r="BB1917" s="2">
        <f t="shared" si="473"/>
        <v>1</v>
      </c>
      <c r="BC1917" s="2">
        <f t="shared" si="474"/>
        <v>0</v>
      </c>
      <c r="BD1917" s="2">
        <f t="shared" si="475"/>
        <v>0</v>
      </c>
      <c r="BF1917" s="5"/>
    </row>
    <row r="1918" spans="7:58" x14ac:dyDescent="0.35">
      <c r="G1918" s="79" t="s">
        <v>3</v>
      </c>
      <c r="H1918" s="82" t="s">
        <v>112</v>
      </c>
      <c r="I1918" s="79" t="s">
        <v>8</v>
      </c>
      <c r="J1918" s="79" t="s">
        <v>125</v>
      </c>
      <c r="K1918" s="79" t="s">
        <v>163</v>
      </c>
      <c r="L1918" s="79" t="s">
        <v>163</v>
      </c>
      <c r="M1918" s="2" t="s">
        <v>76</v>
      </c>
      <c r="N1918" s="2">
        <v>27</v>
      </c>
      <c r="O1918" s="6"/>
      <c r="Y1918" s="5"/>
      <c r="Z1918" s="6"/>
      <c r="AJ1918" s="5"/>
      <c r="AV1918" s="6">
        <f t="shared" si="472"/>
        <v>1</v>
      </c>
      <c r="AW1918" s="2">
        <v>1</v>
      </c>
      <c r="AX1918" s="2">
        <v>0</v>
      </c>
      <c r="AY1918" s="2">
        <v>0</v>
      </c>
      <c r="AZ1918" s="2">
        <v>0</v>
      </c>
      <c r="BA1918" s="2">
        <v>0</v>
      </c>
      <c r="BB1918" s="2">
        <f t="shared" si="473"/>
        <v>1</v>
      </c>
      <c r="BC1918" s="2">
        <f t="shared" si="474"/>
        <v>0</v>
      </c>
      <c r="BD1918" s="2">
        <f t="shared" si="475"/>
        <v>0</v>
      </c>
      <c r="BF1918" s="5"/>
    </row>
    <row r="1919" spans="7:58" x14ac:dyDescent="0.35">
      <c r="G1919" s="79" t="s">
        <v>3</v>
      </c>
      <c r="H1919" s="82" t="s">
        <v>112</v>
      </c>
      <c r="I1919" s="79" t="s">
        <v>8</v>
      </c>
      <c r="J1919" s="79" t="s">
        <v>125</v>
      </c>
      <c r="K1919" s="79" t="s">
        <v>163</v>
      </c>
      <c r="L1919" s="79" t="s">
        <v>163</v>
      </c>
      <c r="M1919" s="2" t="s">
        <v>76</v>
      </c>
      <c r="N1919" s="2">
        <v>28</v>
      </c>
      <c r="O1919" s="6"/>
      <c r="Y1919" s="5"/>
      <c r="Z1919" s="6"/>
      <c r="AJ1919" s="5"/>
      <c r="AV1919" s="6">
        <f t="shared" si="472"/>
        <v>1</v>
      </c>
      <c r="AW1919" s="2">
        <v>1</v>
      </c>
      <c r="AX1919" s="2">
        <v>0</v>
      </c>
      <c r="AY1919" s="2">
        <v>0</v>
      </c>
      <c r="AZ1919" s="2">
        <v>0</v>
      </c>
      <c r="BA1919" s="2">
        <v>0</v>
      </c>
      <c r="BB1919" s="2">
        <f t="shared" si="473"/>
        <v>1</v>
      </c>
      <c r="BC1919" s="2">
        <f t="shared" si="474"/>
        <v>0</v>
      </c>
      <c r="BD1919" s="2">
        <f t="shared" si="475"/>
        <v>0</v>
      </c>
      <c r="BF1919" s="5"/>
    </row>
    <row r="1920" spans="7:58" x14ac:dyDescent="0.35">
      <c r="G1920" s="79" t="s">
        <v>3</v>
      </c>
      <c r="H1920" s="82" t="s">
        <v>112</v>
      </c>
      <c r="I1920" s="79" t="s">
        <v>8</v>
      </c>
      <c r="J1920" s="79" t="s">
        <v>125</v>
      </c>
      <c r="K1920" s="79" t="s">
        <v>163</v>
      </c>
      <c r="L1920" s="79" t="s">
        <v>163</v>
      </c>
      <c r="M1920" s="2" t="s">
        <v>76</v>
      </c>
      <c r="N1920" s="2">
        <v>29</v>
      </c>
      <c r="O1920" s="6"/>
      <c r="Y1920" s="5"/>
      <c r="Z1920" s="6"/>
      <c r="AJ1920" s="5"/>
      <c r="AV1920" s="6">
        <f t="shared" si="472"/>
        <v>1</v>
      </c>
      <c r="AW1920" s="2">
        <v>1</v>
      </c>
      <c r="AX1920" s="2">
        <v>0</v>
      </c>
      <c r="AY1920" s="2">
        <v>0</v>
      </c>
      <c r="AZ1920" s="2">
        <v>0</v>
      </c>
      <c r="BA1920" s="2">
        <v>0</v>
      </c>
      <c r="BB1920" s="2">
        <f t="shared" si="473"/>
        <v>1</v>
      </c>
      <c r="BC1920" s="2">
        <f t="shared" si="474"/>
        <v>0</v>
      </c>
      <c r="BD1920" s="2">
        <f t="shared" si="475"/>
        <v>0</v>
      </c>
      <c r="BF1920" s="5"/>
    </row>
    <row r="1921" spans="7:58" x14ac:dyDescent="0.35">
      <c r="G1921" s="79" t="s">
        <v>3</v>
      </c>
      <c r="H1921" s="82" t="s">
        <v>112</v>
      </c>
      <c r="I1921" s="79" t="s">
        <v>8</v>
      </c>
      <c r="J1921" s="79" t="s">
        <v>125</v>
      </c>
      <c r="K1921" s="79" t="s">
        <v>163</v>
      </c>
      <c r="L1921" s="79" t="s">
        <v>163</v>
      </c>
      <c r="M1921" s="2" t="s">
        <v>76</v>
      </c>
      <c r="N1921" s="2">
        <v>30</v>
      </c>
      <c r="O1921" s="6"/>
      <c r="Y1921" s="5"/>
      <c r="Z1921" s="6"/>
      <c r="AJ1921" s="5"/>
      <c r="AV1921" s="6">
        <f t="shared" si="472"/>
        <v>1</v>
      </c>
      <c r="AW1921" s="2">
        <v>1</v>
      </c>
      <c r="AX1921" s="2">
        <v>0</v>
      </c>
      <c r="AY1921" s="2">
        <v>0</v>
      </c>
      <c r="AZ1921" s="2">
        <v>0</v>
      </c>
      <c r="BA1921" s="2">
        <v>0</v>
      </c>
      <c r="BB1921" s="2">
        <f t="shared" si="473"/>
        <v>1</v>
      </c>
      <c r="BC1921" s="2">
        <f t="shared" si="474"/>
        <v>0</v>
      </c>
      <c r="BD1921" s="2">
        <f t="shared" si="475"/>
        <v>0</v>
      </c>
      <c r="BF1921" s="5"/>
    </row>
    <row r="1922" spans="7:58" x14ac:dyDescent="0.35">
      <c r="G1922" s="79" t="s">
        <v>3</v>
      </c>
      <c r="H1922" s="82" t="s">
        <v>112</v>
      </c>
      <c r="I1922" s="79" t="s">
        <v>8</v>
      </c>
      <c r="J1922" s="79" t="s">
        <v>125</v>
      </c>
      <c r="K1922" s="79" t="str">
        <f>IF('New GL Gauge'!$H$3&lt;2024,"Revenue and Projects - Membership and Infrastructure",IF('New GL Gauge'!$H$3&lt;2025,"Digital and IT","Digital and Customer Experience"))</f>
        <v>Digital and Customer Experience</v>
      </c>
      <c r="L1922" s="79" t="str">
        <f>IF('New GL Gauge'!$H$3&lt;2024,"Revenue and Projects - Membership and Infrastructure",IF('New GL Gauge'!$H$3&lt;2025,"Digital and IT","Digital and Customer Experience"))</f>
        <v>Digital and Customer Experience</v>
      </c>
      <c r="M1922" s="2" t="s">
        <v>3</v>
      </c>
      <c r="N1922" s="2">
        <v>1</v>
      </c>
      <c r="O1922" s="6">
        <f t="shared" si="458"/>
        <v>2</v>
      </c>
      <c r="P1922" s="2">
        <v>0</v>
      </c>
      <c r="Q1922" s="2">
        <v>1</v>
      </c>
      <c r="R1922" s="2">
        <v>1</v>
      </c>
      <c r="S1922" s="2">
        <v>0</v>
      </c>
      <c r="T1922" s="2">
        <v>0</v>
      </c>
      <c r="U1922" s="2">
        <f t="shared" si="460"/>
        <v>1</v>
      </c>
      <c r="V1922" s="2">
        <f t="shared" si="461"/>
        <v>1</v>
      </c>
      <c r="W1922" s="2">
        <f t="shared" si="462"/>
        <v>0</v>
      </c>
      <c r="X1922" s="2">
        <f>MAX(O1922:O1951)</f>
        <v>2</v>
      </c>
      <c r="Y1922" s="5">
        <v>7</v>
      </c>
      <c r="Z1922" s="6">
        <f t="shared" si="459"/>
        <v>5</v>
      </c>
      <c r="AA1922" s="2">
        <v>0</v>
      </c>
      <c r="AB1922" s="2">
        <v>4</v>
      </c>
      <c r="AC1922" s="2">
        <v>0</v>
      </c>
      <c r="AD1922" s="2">
        <v>1</v>
      </c>
      <c r="AE1922" s="2">
        <v>0</v>
      </c>
      <c r="AF1922" s="2">
        <f t="shared" si="463"/>
        <v>4</v>
      </c>
      <c r="AG1922" s="2">
        <f t="shared" si="464"/>
        <v>0</v>
      </c>
      <c r="AH1922" s="2">
        <f t="shared" si="465"/>
        <v>1</v>
      </c>
      <c r="AI1922" s="2">
        <f>MAX(Z1922:Z1951)</f>
        <v>5</v>
      </c>
      <c r="AJ1922" s="5">
        <v>0</v>
      </c>
      <c r="AK1922" s="2">
        <f t="shared" si="466"/>
        <v>10</v>
      </c>
      <c r="AL1922" s="2">
        <v>4</v>
      </c>
      <c r="AM1922" s="2">
        <v>3</v>
      </c>
      <c r="AN1922" s="2">
        <v>3</v>
      </c>
      <c r="AO1922" s="2">
        <v>0</v>
      </c>
      <c r="AP1922" s="2">
        <v>0</v>
      </c>
      <c r="AQ1922" s="2">
        <f t="shared" si="451"/>
        <v>7</v>
      </c>
      <c r="AR1922" s="2">
        <f t="shared" si="452"/>
        <v>3</v>
      </c>
      <c r="AS1922" s="2">
        <f t="shared" si="453"/>
        <v>0</v>
      </c>
      <c r="AT1922" s="2">
        <f t="shared" si="471"/>
        <v>10</v>
      </c>
      <c r="AU1922" s="2">
        <v>20</v>
      </c>
      <c r="AV1922" s="6">
        <f t="shared" si="472"/>
        <v>4</v>
      </c>
      <c r="AW1922" s="2">
        <v>3</v>
      </c>
      <c r="AX1922" s="2">
        <v>1</v>
      </c>
      <c r="AY1922" s="2">
        <v>0</v>
      </c>
      <c r="AZ1922" s="2">
        <v>0</v>
      </c>
      <c r="BA1922" s="2">
        <v>0</v>
      </c>
      <c r="BB1922" s="2">
        <f t="shared" si="473"/>
        <v>4</v>
      </c>
      <c r="BC1922" s="2">
        <f t="shared" si="474"/>
        <v>0</v>
      </c>
      <c r="BD1922" s="2">
        <f t="shared" si="475"/>
        <v>0</v>
      </c>
      <c r="BE1922" s="2">
        <f>ROUND(SUM(AV1922:AV1951)/30,0)</f>
        <v>4</v>
      </c>
      <c r="BF1922" s="5">
        <v>18</v>
      </c>
    </row>
    <row r="1923" spans="7:58" x14ac:dyDescent="0.35">
      <c r="G1923" s="79" t="s">
        <v>3</v>
      </c>
      <c r="H1923" s="82" t="s">
        <v>112</v>
      </c>
      <c r="I1923" s="79" t="s">
        <v>8</v>
      </c>
      <c r="J1923" s="79" t="s">
        <v>125</v>
      </c>
      <c r="K1923" s="79" t="str">
        <f>IF('New GL Gauge'!$H$3&lt;2024,"Revenue and Projects - Membership and Infrastructure",IF('New GL Gauge'!$H$3&lt;2025,"Digital and IT","Digital and Customer Experience"))</f>
        <v>Digital and Customer Experience</v>
      </c>
      <c r="L1923" s="79" t="str">
        <f>IF('New GL Gauge'!$H$3&lt;2024,"Revenue and Projects - Membership and Infrastructure",IF('New GL Gauge'!$H$3&lt;2025,"Digital and IT","Digital and Customer Experience"))</f>
        <v>Digital and Customer Experience</v>
      </c>
      <c r="M1923" s="2" t="s">
        <v>3</v>
      </c>
      <c r="N1923" s="2">
        <v>2</v>
      </c>
      <c r="O1923" s="6">
        <f t="shared" si="458"/>
        <v>2</v>
      </c>
      <c r="P1923" s="2">
        <v>0</v>
      </c>
      <c r="Q1923" s="2">
        <v>0</v>
      </c>
      <c r="R1923" s="2">
        <v>1</v>
      </c>
      <c r="S1923" s="2">
        <v>1</v>
      </c>
      <c r="T1923" s="2">
        <v>0</v>
      </c>
      <c r="U1923" s="2">
        <f t="shared" si="460"/>
        <v>0</v>
      </c>
      <c r="V1923" s="2">
        <f t="shared" si="461"/>
        <v>1</v>
      </c>
      <c r="W1923" s="2">
        <f t="shared" si="462"/>
        <v>1</v>
      </c>
      <c r="Y1923" s="5"/>
      <c r="Z1923" s="6">
        <f t="shared" si="459"/>
        <v>5</v>
      </c>
      <c r="AA1923" s="2">
        <v>1</v>
      </c>
      <c r="AB1923" s="2">
        <v>2</v>
      </c>
      <c r="AC1923" s="2">
        <v>2</v>
      </c>
      <c r="AD1923" s="2">
        <v>0</v>
      </c>
      <c r="AE1923" s="2">
        <v>0</v>
      </c>
      <c r="AF1923" s="2">
        <f t="shared" si="463"/>
        <v>3</v>
      </c>
      <c r="AG1923" s="2">
        <f t="shared" si="464"/>
        <v>2</v>
      </c>
      <c r="AH1923" s="2">
        <f t="shared" si="465"/>
        <v>0</v>
      </c>
      <c r="AJ1923" s="5"/>
      <c r="AK1923" s="2">
        <f t="shared" si="466"/>
        <v>10</v>
      </c>
      <c r="AL1923" s="2">
        <v>2</v>
      </c>
      <c r="AM1923" s="2">
        <v>2</v>
      </c>
      <c r="AN1923" s="2">
        <v>5</v>
      </c>
      <c r="AO1923" s="2">
        <v>0</v>
      </c>
      <c r="AP1923" s="2">
        <v>1</v>
      </c>
      <c r="AQ1923" s="2">
        <f t="shared" si="451"/>
        <v>4</v>
      </c>
      <c r="AR1923" s="2">
        <f t="shared" si="452"/>
        <v>5</v>
      </c>
      <c r="AS1923" s="2">
        <f t="shared" si="453"/>
        <v>1</v>
      </c>
      <c r="AV1923" s="6">
        <f t="shared" si="472"/>
        <v>4</v>
      </c>
      <c r="AW1923" s="2">
        <v>2</v>
      </c>
      <c r="AX1923" s="2">
        <v>2</v>
      </c>
      <c r="AY1923" s="2">
        <v>0</v>
      </c>
      <c r="AZ1923" s="2">
        <v>0</v>
      </c>
      <c r="BA1923" s="2">
        <v>0</v>
      </c>
      <c r="BB1923" s="2">
        <f t="shared" si="473"/>
        <v>4</v>
      </c>
      <c r="BC1923" s="2">
        <f t="shared" si="474"/>
        <v>0</v>
      </c>
      <c r="BD1923" s="2">
        <f t="shared" si="475"/>
        <v>0</v>
      </c>
      <c r="BF1923" s="5"/>
    </row>
    <row r="1924" spans="7:58" x14ac:dyDescent="0.35">
      <c r="G1924" s="79" t="s">
        <v>3</v>
      </c>
      <c r="H1924" s="82" t="s">
        <v>112</v>
      </c>
      <c r="I1924" s="79" t="s">
        <v>8</v>
      </c>
      <c r="J1924" s="79" t="s">
        <v>125</v>
      </c>
      <c r="K1924" s="79" t="str">
        <f>IF('New GL Gauge'!$H$3&lt;2024,"Revenue and Projects - Membership and Infrastructure",IF('New GL Gauge'!$H$3&lt;2025,"Digital and IT","Digital and Customer Experience"))</f>
        <v>Digital and Customer Experience</v>
      </c>
      <c r="L1924" s="79" t="str">
        <f>IF('New GL Gauge'!$H$3&lt;2024,"Revenue and Projects - Membership and Infrastructure",IF('New GL Gauge'!$H$3&lt;2025,"Digital and IT","Digital and Customer Experience"))</f>
        <v>Digital and Customer Experience</v>
      </c>
      <c r="M1924" s="2" t="s">
        <v>3</v>
      </c>
      <c r="N1924" s="2">
        <v>3</v>
      </c>
      <c r="O1924" s="6">
        <f t="shared" si="458"/>
        <v>2</v>
      </c>
      <c r="P1924" s="2">
        <v>0</v>
      </c>
      <c r="Q1924" s="2">
        <v>0</v>
      </c>
      <c r="R1924" s="2">
        <v>1</v>
      </c>
      <c r="S1924" s="2">
        <v>1</v>
      </c>
      <c r="T1924" s="2">
        <v>0</v>
      </c>
      <c r="U1924" s="2">
        <f t="shared" si="460"/>
        <v>0</v>
      </c>
      <c r="V1924" s="2">
        <f t="shared" si="461"/>
        <v>1</v>
      </c>
      <c r="W1924" s="2">
        <f t="shared" si="462"/>
        <v>1</v>
      </c>
      <c r="Y1924" s="5"/>
      <c r="Z1924" s="6">
        <f t="shared" si="459"/>
        <v>5</v>
      </c>
      <c r="AA1924" s="2">
        <v>1</v>
      </c>
      <c r="AB1924" s="2">
        <v>2</v>
      </c>
      <c r="AC1924" s="2">
        <v>2</v>
      </c>
      <c r="AD1924" s="2">
        <v>0</v>
      </c>
      <c r="AE1924" s="2">
        <v>0</v>
      </c>
      <c r="AF1924" s="2">
        <f t="shared" si="463"/>
        <v>3</v>
      </c>
      <c r="AG1924" s="2">
        <f t="shared" si="464"/>
        <v>2</v>
      </c>
      <c r="AH1924" s="2">
        <f t="shared" si="465"/>
        <v>0</v>
      </c>
      <c r="AJ1924" s="5"/>
      <c r="AK1924" s="2">
        <f t="shared" si="466"/>
        <v>10</v>
      </c>
      <c r="AL1924" s="2">
        <v>7</v>
      </c>
      <c r="AM1924" s="2">
        <v>3</v>
      </c>
      <c r="AN1924" s="2">
        <v>0</v>
      </c>
      <c r="AO1924" s="2">
        <v>0</v>
      </c>
      <c r="AP1924" s="2">
        <v>0</v>
      </c>
      <c r="AQ1924" s="2">
        <f t="shared" si="451"/>
        <v>10</v>
      </c>
      <c r="AR1924" s="2">
        <f t="shared" si="452"/>
        <v>0</v>
      </c>
      <c r="AS1924" s="2">
        <f t="shared" si="453"/>
        <v>0</v>
      </c>
      <c r="AV1924" s="6">
        <f t="shared" si="472"/>
        <v>4</v>
      </c>
      <c r="AW1924" s="2">
        <v>2</v>
      </c>
      <c r="AX1924" s="2">
        <v>2</v>
      </c>
      <c r="AY1924" s="2">
        <v>0</v>
      </c>
      <c r="AZ1924" s="2">
        <v>0</v>
      </c>
      <c r="BA1924" s="2">
        <v>0</v>
      </c>
      <c r="BB1924" s="2">
        <f t="shared" si="473"/>
        <v>4</v>
      </c>
      <c r="BC1924" s="2">
        <f t="shared" si="474"/>
        <v>0</v>
      </c>
      <c r="BD1924" s="2">
        <f t="shared" si="475"/>
        <v>0</v>
      </c>
      <c r="BF1924" s="5"/>
    </row>
    <row r="1925" spans="7:58" x14ac:dyDescent="0.35">
      <c r="G1925" s="79" t="s">
        <v>3</v>
      </c>
      <c r="H1925" s="82" t="s">
        <v>112</v>
      </c>
      <c r="I1925" s="79" t="s">
        <v>8</v>
      </c>
      <c r="J1925" s="79" t="s">
        <v>125</v>
      </c>
      <c r="K1925" s="79" t="str">
        <f>IF('New GL Gauge'!$H$3&lt;2024,"Revenue and Projects - Membership and Infrastructure",IF('New GL Gauge'!$H$3&lt;2025,"Digital and IT","Digital and Customer Experience"))</f>
        <v>Digital and Customer Experience</v>
      </c>
      <c r="L1925" s="79" t="str">
        <f>IF('New GL Gauge'!$H$3&lt;2024,"Revenue and Projects - Membership and Infrastructure",IF('New GL Gauge'!$H$3&lt;2025,"Digital and IT","Digital and Customer Experience"))</f>
        <v>Digital and Customer Experience</v>
      </c>
      <c r="M1925" s="2" t="s">
        <v>3</v>
      </c>
      <c r="N1925" s="2">
        <v>4</v>
      </c>
      <c r="O1925" s="6">
        <f t="shared" si="458"/>
        <v>2</v>
      </c>
      <c r="P1925" s="2">
        <v>2</v>
      </c>
      <c r="Q1925" s="2">
        <v>0</v>
      </c>
      <c r="R1925" s="2">
        <v>0</v>
      </c>
      <c r="S1925" s="2">
        <v>0</v>
      </c>
      <c r="T1925" s="2">
        <v>0</v>
      </c>
      <c r="U1925" s="2">
        <f t="shared" si="460"/>
        <v>2</v>
      </c>
      <c r="V1925" s="2">
        <f t="shared" si="461"/>
        <v>0</v>
      </c>
      <c r="W1925" s="2">
        <f t="shared" si="462"/>
        <v>0</v>
      </c>
      <c r="Y1925" s="5"/>
      <c r="Z1925" s="6">
        <f t="shared" si="459"/>
        <v>5</v>
      </c>
      <c r="AA1925" s="2">
        <v>4</v>
      </c>
      <c r="AB1925" s="2">
        <v>1</v>
      </c>
      <c r="AC1925" s="2">
        <v>0</v>
      </c>
      <c r="AD1925" s="2">
        <v>0</v>
      </c>
      <c r="AE1925" s="2">
        <v>0</v>
      </c>
      <c r="AF1925" s="2">
        <f t="shared" si="463"/>
        <v>5</v>
      </c>
      <c r="AG1925" s="2">
        <f t="shared" si="464"/>
        <v>0</v>
      </c>
      <c r="AH1925" s="2">
        <f t="shared" si="465"/>
        <v>0</v>
      </c>
      <c r="AJ1925" s="5"/>
      <c r="AK1925" s="2">
        <f t="shared" si="466"/>
        <v>10</v>
      </c>
      <c r="AL1925" s="2">
        <v>9</v>
      </c>
      <c r="AM1925" s="2">
        <v>1</v>
      </c>
      <c r="AN1925" s="2">
        <v>0</v>
      </c>
      <c r="AO1925" s="2">
        <v>0</v>
      </c>
      <c r="AP1925" s="2">
        <v>0</v>
      </c>
      <c r="AQ1925" s="2">
        <f t="shared" ref="AQ1925:AQ1988" si="476">AL1925+AM1925</f>
        <v>10</v>
      </c>
      <c r="AR1925" s="2">
        <f t="shared" ref="AR1925:AR1988" si="477">AN1925</f>
        <v>0</v>
      </c>
      <c r="AS1925" s="2">
        <f t="shared" ref="AS1925:AS1988" si="478">AO1925+AP1925</f>
        <v>0</v>
      </c>
      <c r="AV1925" s="6">
        <f t="shared" si="472"/>
        <v>4</v>
      </c>
      <c r="AW1925" s="2">
        <v>2</v>
      </c>
      <c r="AX1925" s="2">
        <v>2</v>
      </c>
      <c r="AY1925" s="2">
        <v>0</v>
      </c>
      <c r="AZ1925" s="2">
        <v>0</v>
      </c>
      <c r="BA1925" s="2">
        <v>0</v>
      </c>
      <c r="BB1925" s="2">
        <f t="shared" si="473"/>
        <v>4</v>
      </c>
      <c r="BC1925" s="2">
        <f t="shared" si="474"/>
        <v>0</v>
      </c>
      <c r="BD1925" s="2">
        <f t="shared" si="475"/>
        <v>0</v>
      </c>
      <c r="BF1925" s="5"/>
    </row>
    <row r="1926" spans="7:58" x14ac:dyDescent="0.35">
      <c r="G1926" s="79" t="s">
        <v>3</v>
      </c>
      <c r="H1926" s="82" t="s">
        <v>112</v>
      </c>
      <c r="I1926" s="79" t="s">
        <v>8</v>
      </c>
      <c r="J1926" s="79" t="s">
        <v>125</v>
      </c>
      <c r="K1926" s="79" t="str">
        <f>IF('New GL Gauge'!$H$3&lt;2024,"Revenue and Projects - Membership and Infrastructure",IF('New GL Gauge'!$H$3&lt;2025,"Digital and IT","Digital and Customer Experience"))</f>
        <v>Digital and Customer Experience</v>
      </c>
      <c r="L1926" s="79" t="str">
        <f>IF('New GL Gauge'!$H$3&lt;2024,"Revenue and Projects - Membership and Infrastructure",IF('New GL Gauge'!$H$3&lt;2025,"Digital and IT","Digital and Customer Experience"))</f>
        <v>Digital and Customer Experience</v>
      </c>
      <c r="M1926" s="2" t="s">
        <v>3</v>
      </c>
      <c r="N1926" s="2">
        <v>5</v>
      </c>
      <c r="O1926" s="6">
        <f t="shared" si="458"/>
        <v>2</v>
      </c>
      <c r="P1926" s="2">
        <v>0</v>
      </c>
      <c r="Q1926" s="2">
        <v>0</v>
      </c>
      <c r="R1926" s="2">
        <v>1</v>
      </c>
      <c r="S1926" s="2">
        <v>1</v>
      </c>
      <c r="T1926" s="2">
        <v>0</v>
      </c>
      <c r="U1926" s="2">
        <f t="shared" si="460"/>
        <v>0</v>
      </c>
      <c r="V1926" s="2">
        <f t="shared" si="461"/>
        <v>1</v>
      </c>
      <c r="W1926" s="2">
        <f t="shared" si="462"/>
        <v>1</v>
      </c>
      <c r="Y1926" s="5"/>
      <c r="Z1926" s="6">
        <f t="shared" si="459"/>
        <v>5</v>
      </c>
      <c r="AA1926" s="2">
        <v>2</v>
      </c>
      <c r="AB1926" s="2">
        <v>2</v>
      </c>
      <c r="AC1926" s="2">
        <v>1</v>
      </c>
      <c r="AD1926" s="2">
        <v>0</v>
      </c>
      <c r="AE1926" s="2">
        <v>0</v>
      </c>
      <c r="AF1926" s="2">
        <f t="shared" si="463"/>
        <v>4</v>
      </c>
      <c r="AG1926" s="2">
        <f t="shared" si="464"/>
        <v>1</v>
      </c>
      <c r="AH1926" s="2">
        <f t="shared" si="465"/>
        <v>0</v>
      </c>
      <c r="AJ1926" s="5"/>
      <c r="AK1926" s="2">
        <f t="shared" si="466"/>
        <v>10</v>
      </c>
      <c r="AL1926" s="2">
        <v>5</v>
      </c>
      <c r="AM1926" s="2">
        <v>4</v>
      </c>
      <c r="AN1926" s="2">
        <v>1</v>
      </c>
      <c r="AO1926" s="2">
        <v>0</v>
      </c>
      <c r="AP1926" s="2">
        <v>0</v>
      </c>
      <c r="AQ1926" s="2">
        <f t="shared" si="476"/>
        <v>9</v>
      </c>
      <c r="AR1926" s="2">
        <f t="shared" si="477"/>
        <v>1</v>
      </c>
      <c r="AS1926" s="2">
        <f t="shared" si="478"/>
        <v>0</v>
      </c>
      <c r="AV1926" s="6">
        <f t="shared" si="472"/>
        <v>4</v>
      </c>
      <c r="AW1926" s="2">
        <v>2</v>
      </c>
      <c r="AX1926" s="2">
        <v>2</v>
      </c>
      <c r="AY1926" s="2">
        <v>0</v>
      </c>
      <c r="AZ1926" s="2">
        <v>0</v>
      </c>
      <c r="BA1926" s="2">
        <v>0</v>
      </c>
      <c r="BB1926" s="2">
        <f t="shared" si="473"/>
        <v>4</v>
      </c>
      <c r="BC1926" s="2">
        <f t="shared" si="474"/>
        <v>0</v>
      </c>
      <c r="BD1926" s="2">
        <f t="shared" si="475"/>
        <v>0</v>
      </c>
      <c r="BF1926" s="5"/>
    </row>
    <row r="1927" spans="7:58" x14ac:dyDescent="0.35">
      <c r="G1927" s="79" t="s">
        <v>3</v>
      </c>
      <c r="H1927" s="82" t="s">
        <v>112</v>
      </c>
      <c r="I1927" s="79" t="s">
        <v>8</v>
      </c>
      <c r="J1927" s="79" t="s">
        <v>125</v>
      </c>
      <c r="K1927" s="79" t="str">
        <f>IF('New GL Gauge'!$H$3&lt;2024,"Revenue and Projects - Membership and Infrastructure",IF('New GL Gauge'!$H$3&lt;2025,"Digital and IT","Digital and Customer Experience"))</f>
        <v>Digital and Customer Experience</v>
      </c>
      <c r="L1927" s="79" t="str">
        <f>IF('New GL Gauge'!$H$3&lt;2024,"Revenue and Projects - Membership and Infrastructure",IF('New GL Gauge'!$H$3&lt;2025,"Digital and IT","Digital and Customer Experience"))</f>
        <v>Digital and Customer Experience</v>
      </c>
      <c r="M1927" s="2" t="s">
        <v>3</v>
      </c>
      <c r="N1927" s="2">
        <v>6</v>
      </c>
      <c r="O1927" s="6">
        <f t="shared" si="458"/>
        <v>2</v>
      </c>
      <c r="P1927" s="2">
        <v>0</v>
      </c>
      <c r="Q1927" s="2">
        <v>0</v>
      </c>
      <c r="R1927" s="2">
        <v>1</v>
      </c>
      <c r="S1927" s="2">
        <v>1</v>
      </c>
      <c r="T1927" s="2">
        <v>0</v>
      </c>
      <c r="U1927" s="2">
        <f t="shared" si="460"/>
        <v>0</v>
      </c>
      <c r="V1927" s="2">
        <f t="shared" si="461"/>
        <v>1</v>
      </c>
      <c r="W1927" s="2">
        <f t="shared" si="462"/>
        <v>1</v>
      </c>
      <c r="Y1927" s="5"/>
      <c r="Z1927" s="6">
        <f t="shared" si="459"/>
        <v>5</v>
      </c>
      <c r="AA1927" s="2">
        <v>3</v>
      </c>
      <c r="AB1927" s="2">
        <v>1</v>
      </c>
      <c r="AC1927" s="2">
        <v>1</v>
      </c>
      <c r="AD1927" s="2">
        <v>0</v>
      </c>
      <c r="AE1927" s="2">
        <v>0</v>
      </c>
      <c r="AF1927" s="2">
        <f t="shared" si="463"/>
        <v>4</v>
      </c>
      <c r="AG1927" s="2">
        <f t="shared" si="464"/>
        <v>1</v>
      </c>
      <c r="AH1927" s="2">
        <f t="shared" si="465"/>
        <v>0</v>
      </c>
      <c r="AJ1927" s="5"/>
      <c r="AK1927" s="2">
        <f t="shared" si="466"/>
        <v>10</v>
      </c>
      <c r="AL1927" s="2">
        <v>5</v>
      </c>
      <c r="AM1927" s="2">
        <v>2</v>
      </c>
      <c r="AN1927" s="2">
        <v>3</v>
      </c>
      <c r="AO1927" s="2">
        <v>0</v>
      </c>
      <c r="AP1927" s="2">
        <v>0</v>
      </c>
      <c r="AQ1927" s="2">
        <f t="shared" si="476"/>
        <v>7</v>
      </c>
      <c r="AR1927" s="2">
        <f t="shared" si="477"/>
        <v>3</v>
      </c>
      <c r="AS1927" s="2">
        <f t="shared" si="478"/>
        <v>0</v>
      </c>
      <c r="AV1927" s="6">
        <f t="shared" si="472"/>
        <v>4</v>
      </c>
      <c r="AW1927" s="2">
        <v>2</v>
      </c>
      <c r="AX1927" s="2">
        <v>2</v>
      </c>
      <c r="AY1927" s="2">
        <v>0</v>
      </c>
      <c r="AZ1927" s="2">
        <v>0</v>
      </c>
      <c r="BA1927" s="2">
        <v>0</v>
      </c>
      <c r="BB1927" s="2">
        <f t="shared" si="473"/>
        <v>4</v>
      </c>
      <c r="BC1927" s="2">
        <f t="shared" si="474"/>
        <v>0</v>
      </c>
      <c r="BD1927" s="2">
        <f t="shared" si="475"/>
        <v>0</v>
      </c>
      <c r="BF1927" s="5"/>
    </row>
    <row r="1928" spans="7:58" x14ac:dyDescent="0.35">
      <c r="G1928" s="79" t="s">
        <v>3</v>
      </c>
      <c r="H1928" s="82" t="s">
        <v>112</v>
      </c>
      <c r="I1928" s="79" t="s">
        <v>8</v>
      </c>
      <c r="J1928" s="79" t="s">
        <v>125</v>
      </c>
      <c r="K1928" s="79" t="str">
        <f>IF('New GL Gauge'!$H$3&lt;2024,"Revenue and Projects - Membership and Infrastructure",IF('New GL Gauge'!$H$3&lt;2025,"Digital and IT","Digital and Customer Experience"))</f>
        <v>Digital and Customer Experience</v>
      </c>
      <c r="L1928" s="79" t="str">
        <f>IF('New GL Gauge'!$H$3&lt;2024,"Revenue and Projects - Membership and Infrastructure",IF('New GL Gauge'!$H$3&lt;2025,"Digital and IT","Digital and Customer Experience"))</f>
        <v>Digital and Customer Experience</v>
      </c>
      <c r="M1928" s="2" t="s">
        <v>3</v>
      </c>
      <c r="N1928" s="2">
        <v>7</v>
      </c>
      <c r="O1928" s="6">
        <f t="shared" si="458"/>
        <v>2</v>
      </c>
      <c r="P1928" s="2">
        <v>1</v>
      </c>
      <c r="Q1928" s="2">
        <v>0</v>
      </c>
      <c r="R1928" s="2">
        <v>0</v>
      </c>
      <c r="S1928" s="2">
        <v>1</v>
      </c>
      <c r="T1928" s="2">
        <v>0</v>
      </c>
      <c r="U1928" s="2">
        <f t="shared" si="460"/>
        <v>1</v>
      </c>
      <c r="V1928" s="2">
        <f t="shared" si="461"/>
        <v>0</v>
      </c>
      <c r="W1928" s="2">
        <f t="shared" si="462"/>
        <v>1</v>
      </c>
      <c r="Y1928" s="5"/>
      <c r="Z1928" s="6">
        <f t="shared" si="459"/>
        <v>5</v>
      </c>
      <c r="AA1928" s="2">
        <v>2</v>
      </c>
      <c r="AB1928" s="2">
        <v>0</v>
      </c>
      <c r="AC1928" s="2">
        <v>2</v>
      </c>
      <c r="AD1928" s="2">
        <v>0</v>
      </c>
      <c r="AE1928" s="2">
        <v>1</v>
      </c>
      <c r="AF1928" s="2">
        <f t="shared" si="463"/>
        <v>2</v>
      </c>
      <c r="AG1928" s="2">
        <f t="shared" si="464"/>
        <v>2</v>
      </c>
      <c r="AH1928" s="2">
        <f t="shared" si="465"/>
        <v>1</v>
      </c>
      <c r="AJ1928" s="5"/>
      <c r="AK1928" s="2">
        <f t="shared" si="466"/>
        <v>10</v>
      </c>
      <c r="AL1928" s="2">
        <v>8</v>
      </c>
      <c r="AM1928" s="2">
        <v>2</v>
      </c>
      <c r="AN1928" s="2">
        <v>0</v>
      </c>
      <c r="AO1928" s="2">
        <v>0</v>
      </c>
      <c r="AP1928" s="2">
        <v>0</v>
      </c>
      <c r="AQ1928" s="2">
        <f t="shared" si="476"/>
        <v>10</v>
      </c>
      <c r="AR1928" s="2">
        <f t="shared" si="477"/>
        <v>0</v>
      </c>
      <c r="AS1928" s="2">
        <f t="shared" si="478"/>
        <v>0</v>
      </c>
      <c r="AV1928" s="6">
        <f t="shared" si="472"/>
        <v>4</v>
      </c>
      <c r="AW1928" s="2">
        <v>3</v>
      </c>
      <c r="AX1928" s="2">
        <v>1</v>
      </c>
      <c r="AY1928" s="2">
        <v>0</v>
      </c>
      <c r="AZ1928" s="2">
        <v>0</v>
      </c>
      <c r="BA1928" s="2">
        <v>0</v>
      </c>
      <c r="BB1928" s="2">
        <f t="shared" si="473"/>
        <v>4</v>
      </c>
      <c r="BC1928" s="2">
        <f t="shared" si="474"/>
        <v>0</v>
      </c>
      <c r="BD1928" s="2">
        <f t="shared" si="475"/>
        <v>0</v>
      </c>
      <c r="BF1928" s="5"/>
    </row>
    <row r="1929" spans="7:58" x14ac:dyDescent="0.35">
      <c r="G1929" s="79" t="s">
        <v>3</v>
      </c>
      <c r="H1929" s="82" t="s">
        <v>112</v>
      </c>
      <c r="I1929" s="79" t="s">
        <v>8</v>
      </c>
      <c r="J1929" s="79" t="s">
        <v>125</v>
      </c>
      <c r="K1929" s="79" t="str">
        <f>IF('New GL Gauge'!$H$3&lt;2024,"Revenue and Projects - Membership and Infrastructure",IF('New GL Gauge'!$H$3&lt;2025,"Digital and IT","Digital and Customer Experience"))</f>
        <v>Digital and Customer Experience</v>
      </c>
      <c r="L1929" s="79" t="str">
        <f>IF('New GL Gauge'!$H$3&lt;2024,"Revenue and Projects - Membership and Infrastructure",IF('New GL Gauge'!$H$3&lt;2025,"Digital and IT","Digital and Customer Experience"))</f>
        <v>Digital and Customer Experience</v>
      </c>
      <c r="M1929" s="2" t="s">
        <v>3</v>
      </c>
      <c r="N1929" s="2">
        <v>8</v>
      </c>
      <c r="O1929" s="6">
        <f t="shared" si="458"/>
        <v>2</v>
      </c>
      <c r="P1929" s="2">
        <v>0</v>
      </c>
      <c r="Q1929" s="2">
        <v>0</v>
      </c>
      <c r="R1929" s="2">
        <v>1</v>
      </c>
      <c r="S1929" s="2">
        <v>1</v>
      </c>
      <c r="T1929" s="2">
        <v>0</v>
      </c>
      <c r="U1929" s="2">
        <f t="shared" si="460"/>
        <v>0</v>
      </c>
      <c r="V1929" s="2">
        <f t="shared" si="461"/>
        <v>1</v>
      </c>
      <c r="W1929" s="2">
        <f t="shared" si="462"/>
        <v>1</v>
      </c>
      <c r="Y1929" s="5"/>
      <c r="Z1929" s="6">
        <f t="shared" si="459"/>
        <v>5</v>
      </c>
      <c r="AA1929" s="2">
        <v>1</v>
      </c>
      <c r="AB1929" s="2">
        <v>2</v>
      </c>
      <c r="AC1929" s="2">
        <v>2</v>
      </c>
      <c r="AD1929" s="2">
        <v>0</v>
      </c>
      <c r="AE1929" s="2">
        <v>0</v>
      </c>
      <c r="AF1929" s="2">
        <f t="shared" si="463"/>
        <v>3</v>
      </c>
      <c r="AG1929" s="2">
        <f t="shared" si="464"/>
        <v>2</v>
      </c>
      <c r="AH1929" s="2">
        <f t="shared" si="465"/>
        <v>0</v>
      </c>
      <c r="AJ1929" s="5"/>
      <c r="AK1929" s="2">
        <f t="shared" si="466"/>
        <v>10</v>
      </c>
      <c r="AL1929" s="2">
        <v>5</v>
      </c>
      <c r="AM1929" s="2">
        <v>2</v>
      </c>
      <c r="AN1929" s="2">
        <v>3</v>
      </c>
      <c r="AO1929" s="2">
        <v>0</v>
      </c>
      <c r="AP1929" s="2">
        <v>0</v>
      </c>
      <c r="AQ1929" s="2">
        <f t="shared" si="476"/>
        <v>7</v>
      </c>
      <c r="AR1929" s="2">
        <f t="shared" si="477"/>
        <v>3</v>
      </c>
      <c r="AS1929" s="2">
        <f t="shared" si="478"/>
        <v>0</v>
      </c>
      <c r="AV1929" s="6">
        <f t="shared" si="472"/>
        <v>4</v>
      </c>
      <c r="AW1929" s="2">
        <v>2</v>
      </c>
      <c r="AX1929" s="2">
        <v>2</v>
      </c>
      <c r="AY1929" s="2">
        <v>0</v>
      </c>
      <c r="AZ1929" s="2">
        <v>0</v>
      </c>
      <c r="BA1929" s="2">
        <v>0</v>
      </c>
      <c r="BB1929" s="2">
        <f t="shared" si="473"/>
        <v>4</v>
      </c>
      <c r="BC1929" s="2">
        <f t="shared" si="474"/>
        <v>0</v>
      </c>
      <c r="BD1929" s="2">
        <f t="shared" si="475"/>
        <v>0</v>
      </c>
      <c r="BF1929" s="5"/>
    </row>
    <row r="1930" spans="7:58" x14ac:dyDescent="0.35">
      <c r="G1930" s="79" t="s">
        <v>3</v>
      </c>
      <c r="H1930" s="82" t="s">
        <v>112</v>
      </c>
      <c r="I1930" s="79" t="s">
        <v>8</v>
      </c>
      <c r="J1930" s="79" t="s">
        <v>125</v>
      </c>
      <c r="K1930" s="79" t="str">
        <f>IF('New GL Gauge'!$H$3&lt;2024,"Revenue and Projects - Membership and Infrastructure",IF('New GL Gauge'!$H$3&lt;2025,"Digital and IT","Digital and Customer Experience"))</f>
        <v>Digital and Customer Experience</v>
      </c>
      <c r="L1930" s="79" t="str">
        <f>IF('New GL Gauge'!$H$3&lt;2024,"Revenue and Projects - Membership and Infrastructure",IF('New GL Gauge'!$H$3&lt;2025,"Digital and IT","Digital and Customer Experience"))</f>
        <v>Digital and Customer Experience</v>
      </c>
      <c r="M1930" s="2" t="s">
        <v>3</v>
      </c>
      <c r="N1930" s="2">
        <v>9</v>
      </c>
      <c r="O1930" s="6">
        <f t="shared" si="458"/>
        <v>2</v>
      </c>
      <c r="P1930" s="2">
        <v>0</v>
      </c>
      <c r="Q1930" s="2">
        <v>0</v>
      </c>
      <c r="R1930" s="2">
        <v>0</v>
      </c>
      <c r="S1930" s="2">
        <v>1</v>
      </c>
      <c r="T1930" s="2">
        <v>1</v>
      </c>
      <c r="U1930" s="2">
        <f t="shared" si="460"/>
        <v>0</v>
      </c>
      <c r="V1930" s="2">
        <f t="shared" si="461"/>
        <v>0</v>
      </c>
      <c r="W1930" s="2">
        <f t="shared" si="462"/>
        <v>2</v>
      </c>
      <c r="Y1930" s="5"/>
      <c r="Z1930" s="6">
        <f t="shared" si="459"/>
        <v>5</v>
      </c>
      <c r="AA1930" s="2">
        <v>1</v>
      </c>
      <c r="AB1930" s="2">
        <v>0</v>
      </c>
      <c r="AC1930" s="2">
        <v>4</v>
      </c>
      <c r="AD1930" s="2">
        <v>0</v>
      </c>
      <c r="AE1930" s="2">
        <v>0</v>
      </c>
      <c r="AF1930" s="2">
        <f t="shared" si="463"/>
        <v>1</v>
      </c>
      <c r="AG1930" s="2">
        <f t="shared" si="464"/>
        <v>4</v>
      </c>
      <c r="AH1930" s="2">
        <f t="shared" si="465"/>
        <v>0</v>
      </c>
      <c r="AJ1930" s="5"/>
      <c r="AK1930" s="2">
        <f t="shared" si="466"/>
        <v>10</v>
      </c>
      <c r="AL1930" s="2">
        <v>3</v>
      </c>
      <c r="AM1930" s="2">
        <v>2</v>
      </c>
      <c r="AN1930" s="2">
        <v>3</v>
      </c>
      <c r="AO1930" s="2">
        <v>1</v>
      </c>
      <c r="AP1930" s="2">
        <v>1</v>
      </c>
      <c r="AQ1930" s="2">
        <f t="shared" si="476"/>
        <v>5</v>
      </c>
      <c r="AR1930" s="2">
        <f t="shared" si="477"/>
        <v>3</v>
      </c>
      <c r="AS1930" s="2">
        <f t="shared" si="478"/>
        <v>2</v>
      </c>
      <c r="AV1930" s="6">
        <f t="shared" si="472"/>
        <v>4</v>
      </c>
      <c r="AW1930" s="2">
        <v>1</v>
      </c>
      <c r="AX1930" s="2">
        <v>3</v>
      </c>
      <c r="AY1930" s="2">
        <v>0</v>
      </c>
      <c r="AZ1930" s="2">
        <v>0</v>
      </c>
      <c r="BA1930" s="2">
        <v>0</v>
      </c>
      <c r="BB1930" s="2">
        <f t="shared" si="473"/>
        <v>4</v>
      </c>
      <c r="BC1930" s="2">
        <f t="shared" si="474"/>
        <v>0</v>
      </c>
      <c r="BD1930" s="2">
        <f t="shared" si="475"/>
        <v>0</v>
      </c>
      <c r="BF1930" s="5"/>
    </row>
    <row r="1931" spans="7:58" x14ac:dyDescent="0.35">
      <c r="G1931" s="79" t="s">
        <v>3</v>
      </c>
      <c r="H1931" s="82" t="s">
        <v>112</v>
      </c>
      <c r="I1931" s="79" t="s">
        <v>8</v>
      </c>
      <c r="J1931" s="79" t="s">
        <v>125</v>
      </c>
      <c r="K1931" s="79" t="str">
        <f>IF('New GL Gauge'!$H$3&lt;2024,"Revenue and Projects - Membership and Infrastructure",IF('New GL Gauge'!$H$3&lt;2025,"Digital and IT","Digital and Customer Experience"))</f>
        <v>Digital and Customer Experience</v>
      </c>
      <c r="L1931" s="79" t="str">
        <f>IF('New GL Gauge'!$H$3&lt;2024,"Revenue and Projects - Membership and Infrastructure",IF('New GL Gauge'!$H$3&lt;2025,"Digital and IT","Digital and Customer Experience"))</f>
        <v>Digital and Customer Experience</v>
      </c>
      <c r="M1931" s="2" t="s">
        <v>67</v>
      </c>
      <c r="N1931" s="2">
        <v>10</v>
      </c>
      <c r="O1931" s="6">
        <f t="shared" si="458"/>
        <v>2</v>
      </c>
      <c r="P1931" s="2">
        <v>1</v>
      </c>
      <c r="Q1931" s="2">
        <v>1</v>
      </c>
      <c r="R1931" s="2">
        <v>0</v>
      </c>
      <c r="S1931" s="2">
        <v>0</v>
      </c>
      <c r="T1931" s="2">
        <v>0</v>
      </c>
      <c r="U1931" s="2">
        <f t="shared" si="460"/>
        <v>2</v>
      </c>
      <c r="V1931" s="2">
        <f t="shared" si="461"/>
        <v>0</v>
      </c>
      <c r="W1931" s="2">
        <f t="shared" si="462"/>
        <v>0</v>
      </c>
      <c r="Y1931" s="5"/>
      <c r="Z1931" s="6">
        <f t="shared" si="459"/>
        <v>5</v>
      </c>
      <c r="AA1931" s="2">
        <v>2</v>
      </c>
      <c r="AB1931" s="2">
        <v>2</v>
      </c>
      <c r="AC1931" s="2">
        <v>0</v>
      </c>
      <c r="AD1931" s="2">
        <v>1</v>
      </c>
      <c r="AE1931" s="2">
        <v>0</v>
      </c>
      <c r="AF1931" s="2">
        <f t="shared" si="463"/>
        <v>4</v>
      </c>
      <c r="AG1931" s="2">
        <f t="shared" si="464"/>
        <v>0</v>
      </c>
      <c r="AH1931" s="2">
        <f t="shared" si="465"/>
        <v>1</v>
      </c>
      <c r="AJ1931" s="5"/>
      <c r="AK1931" s="2">
        <f t="shared" si="466"/>
        <v>10</v>
      </c>
      <c r="AL1931" s="2">
        <v>7</v>
      </c>
      <c r="AM1931" s="2">
        <v>3</v>
      </c>
      <c r="AN1931" s="2">
        <v>0</v>
      </c>
      <c r="AO1931" s="2">
        <v>0</v>
      </c>
      <c r="AP1931" s="2">
        <v>0</v>
      </c>
      <c r="AQ1931" s="2">
        <f t="shared" si="476"/>
        <v>10</v>
      </c>
      <c r="AR1931" s="2">
        <f t="shared" si="477"/>
        <v>0</v>
      </c>
      <c r="AS1931" s="2">
        <f t="shared" si="478"/>
        <v>0</v>
      </c>
      <c r="AV1931" s="6">
        <f t="shared" si="472"/>
        <v>4</v>
      </c>
      <c r="AW1931" s="2">
        <v>2</v>
      </c>
      <c r="AX1931" s="2">
        <v>2</v>
      </c>
      <c r="AY1931" s="2">
        <v>0</v>
      </c>
      <c r="AZ1931" s="2">
        <v>0</v>
      </c>
      <c r="BA1931" s="2">
        <v>0</v>
      </c>
      <c r="BB1931" s="2">
        <f t="shared" si="473"/>
        <v>4</v>
      </c>
      <c r="BC1931" s="2">
        <f t="shared" si="474"/>
        <v>0</v>
      </c>
      <c r="BD1931" s="2">
        <f t="shared" si="475"/>
        <v>0</v>
      </c>
      <c r="BF1931" s="5"/>
    </row>
    <row r="1932" spans="7:58" x14ac:dyDescent="0.35">
      <c r="G1932" s="79" t="s">
        <v>3</v>
      </c>
      <c r="H1932" s="82" t="s">
        <v>112</v>
      </c>
      <c r="I1932" s="79" t="s">
        <v>8</v>
      </c>
      <c r="J1932" s="79" t="s">
        <v>125</v>
      </c>
      <c r="K1932" s="79" t="str">
        <f>IF('New GL Gauge'!$H$3&lt;2024,"Revenue and Projects - Membership and Infrastructure",IF('New GL Gauge'!$H$3&lt;2025,"Digital and IT","Digital and Customer Experience"))</f>
        <v>Digital and Customer Experience</v>
      </c>
      <c r="L1932" s="79" t="str">
        <f>IF('New GL Gauge'!$H$3&lt;2024,"Revenue and Projects - Membership and Infrastructure",IF('New GL Gauge'!$H$3&lt;2025,"Digital and IT","Digital and Customer Experience"))</f>
        <v>Digital and Customer Experience</v>
      </c>
      <c r="M1932" s="2" t="s">
        <v>67</v>
      </c>
      <c r="N1932" s="2">
        <v>11</v>
      </c>
      <c r="O1932" s="6">
        <f t="shared" si="458"/>
        <v>2</v>
      </c>
      <c r="P1932" s="2">
        <v>0</v>
      </c>
      <c r="Q1932" s="2">
        <v>1</v>
      </c>
      <c r="R1932" s="2">
        <v>0</v>
      </c>
      <c r="S1932" s="2">
        <v>1</v>
      </c>
      <c r="T1932" s="2">
        <v>0</v>
      </c>
      <c r="U1932" s="2">
        <f t="shared" si="460"/>
        <v>1</v>
      </c>
      <c r="V1932" s="2">
        <f t="shared" si="461"/>
        <v>0</v>
      </c>
      <c r="W1932" s="2">
        <f t="shared" si="462"/>
        <v>1</v>
      </c>
      <c r="Y1932" s="5"/>
      <c r="Z1932" s="6">
        <f t="shared" si="459"/>
        <v>5</v>
      </c>
      <c r="AA1932" s="2">
        <v>1</v>
      </c>
      <c r="AB1932" s="2">
        <v>3</v>
      </c>
      <c r="AC1932" s="2">
        <v>1</v>
      </c>
      <c r="AD1932" s="2">
        <v>0</v>
      </c>
      <c r="AE1932" s="2">
        <v>0</v>
      </c>
      <c r="AF1932" s="2">
        <f t="shared" si="463"/>
        <v>4</v>
      </c>
      <c r="AG1932" s="2">
        <f t="shared" si="464"/>
        <v>1</v>
      </c>
      <c r="AH1932" s="2">
        <f t="shared" si="465"/>
        <v>0</v>
      </c>
      <c r="AJ1932" s="5"/>
      <c r="AK1932" s="2">
        <f t="shared" si="466"/>
        <v>10</v>
      </c>
      <c r="AL1932" s="2">
        <v>3</v>
      </c>
      <c r="AM1932" s="2">
        <v>6</v>
      </c>
      <c r="AN1932" s="2">
        <v>1</v>
      </c>
      <c r="AO1932" s="2">
        <v>0</v>
      </c>
      <c r="AP1932" s="2">
        <v>0</v>
      </c>
      <c r="AQ1932" s="2">
        <f t="shared" si="476"/>
        <v>9</v>
      </c>
      <c r="AR1932" s="2">
        <f t="shared" si="477"/>
        <v>1</v>
      </c>
      <c r="AS1932" s="2">
        <f t="shared" si="478"/>
        <v>0</v>
      </c>
      <c r="AV1932" s="6">
        <f t="shared" si="472"/>
        <v>4</v>
      </c>
      <c r="AW1932" s="2">
        <v>1</v>
      </c>
      <c r="AX1932" s="2">
        <v>2</v>
      </c>
      <c r="AY1932" s="2">
        <v>1</v>
      </c>
      <c r="AZ1932" s="2">
        <v>0</v>
      </c>
      <c r="BA1932" s="2">
        <v>0</v>
      </c>
      <c r="BB1932" s="2">
        <f t="shared" si="473"/>
        <v>3</v>
      </c>
      <c r="BC1932" s="2">
        <f t="shared" si="474"/>
        <v>1</v>
      </c>
      <c r="BD1932" s="2">
        <f t="shared" si="475"/>
        <v>0</v>
      </c>
      <c r="BF1932" s="5"/>
    </row>
    <row r="1933" spans="7:58" x14ac:dyDescent="0.35">
      <c r="G1933" s="79" t="s">
        <v>3</v>
      </c>
      <c r="H1933" s="82" t="s">
        <v>112</v>
      </c>
      <c r="I1933" s="79" t="s">
        <v>8</v>
      </c>
      <c r="J1933" s="79" t="s">
        <v>125</v>
      </c>
      <c r="K1933" s="79" t="str">
        <f>IF('New GL Gauge'!$H$3&lt;2024,"Revenue and Projects - Membership and Infrastructure",IF('New GL Gauge'!$H$3&lt;2025,"Digital and IT","Digital and Customer Experience"))</f>
        <v>Digital and Customer Experience</v>
      </c>
      <c r="L1933" s="79" t="str">
        <f>IF('New GL Gauge'!$H$3&lt;2024,"Revenue and Projects - Membership and Infrastructure",IF('New GL Gauge'!$H$3&lt;2025,"Digital and IT","Digital and Customer Experience"))</f>
        <v>Digital and Customer Experience</v>
      </c>
      <c r="M1933" s="2" t="s">
        <v>67</v>
      </c>
      <c r="N1933" s="2">
        <v>12</v>
      </c>
      <c r="O1933" s="6">
        <f t="shared" si="458"/>
        <v>2</v>
      </c>
      <c r="P1933" s="2">
        <v>0</v>
      </c>
      <c r="Q1933" s="2">
        <v>0</v>
      </c>
      <c r="R1933" s="2">
        <v>1</v>
      </c>
      <c r="S1933" s="2">
        <v>0</v>
      </c>
      <c r="T1933" s="2">
        <v>1</v>
      </c>
      <c r="U1933" s="2">
        <f t="shared" si="460"/>
        <v>0</v>
      </c>
      <c r="V1933" s="2">
        <f t="shared" si="461"/>
        <v>1</v>
      </c>
      <c r="W1933" s="2">
        <f t="shared" si="462"/>
        <v>1</v>
      </c>
      <c r="Y1933" s="5"/>
      <c r="Z1933" s="6">
        <f t="shared" si="459"/>
        <v>5</v>
      </c>
      <c r="AA1933" s="2">
        <v>1</v>
      </c>
      <c r="AB1933" s="2">
        <v>2</v>
      </c>
      <c r="AC1933" s="2">
        <v>1</v>
      </c>
      <c r="AD1933" s="2">
        <v>1</v>
      </c>
      <c r="AE1933" s="2">
        <v>0</v>
      </c>
      <c r="AF1933" s="2">
        <f t="shared" si="463"/>
        <v>3</v>
      </c>
      <c r="AG1933" s="2">
        <f t="shared" si="464"/>
        <v>1</v>
      </c>
      <c r="AH1933" s="2">
        <f t="shared" si="465"/>
        <v>1</v>
      </c>
      <c r="AJ1933" s="5"/>
      <c r="AK1933" s="2">
        <f t="shared" si="466"/>
        <v>10</v>
      </c>
      <c r="AL1933" s="2">
        <v>2</v>
      </c>
      <c r="AM1933" s="2">
        <v>7</v>
      </c>
      <c r="AN1933" s="2">
        <v>1</v>
      </c>
      <c r="AO1933" s="2">
        <v>0</v>
      </c>
      <c r="AP1933" s="2">
        <v>0</v>
      </c>
      <c r="AQ1933" s="2">
        <f t="shared" si="476"/>
        <v>9</v>
      </c>
      <c r="AR1933" s="2">
        <f t="shared" si="477"/>
        <v>1</v>
      </c>
      <c r="AS1933" s="2">
        <f t="shared" si="478"/>
        <v>0</v>
      </c>
      <c r="AV1933" s="6">
        <f t="shared" si="472"/>
        <v>4</v>
      </c>
      <c r="AW1933" s="2">
        <v>0</v>
      </c>
      <c r="AX1933" s="2">
        <v>4</v>
      </c>
      <c r="AY1933" s="2">
        <v>0</v>
      </c>
      <c r="AZ1933" s="2">
        <v>0</v>
      </c>
      <c r="BA1933" s="2">
        <v>0</v>
      </c>
      <c r="BB1933" s="2">
        <f t="shared" si="473"/>
        <v>4</v>
      </c>
      <c r="BC1933" s="2">
        <f t="shared" si="474"/>
        <v>0</v>
      </c>
      <c r="BD1933" s="2">
        <f t="shared" si="475"/>
        <v>0</v>
      </c>
      <c r="BF1933" s="5"/>
    </row>
    <row r="1934" spans="7:58" x14ac:dyDescent="0.35">
      <c r="G1934" s="79" t="s">
        <v>3</v>
      </c>
      <c r="H1934" s="82" t="s">
        <v>112</v>
      </c>
      <c r="I1934" s="79" t="s">
        <v>8</v>
      </c>
      <c r="J1934" s="79" t="s">
        <v>125</v>
      </c>
      <c r="K1934" s="79" t="str">
        <f>IF('New GL Gauge'!$H$3&lt;2024,"Revenue and Projects - Membership and Infrastructure",IF('New GL Gauge'!$H$3&lt;2025,"Digital and IT","Digital and Customer Experience"))</f>
        <v>Digital and Customer Experience</v>
      </c>
      <c r="L1934" s="79" t="str">
        <f>IF('New GL Gauge'!$H$3&lt;2024,"Revenue and Projects - Membership and Infrastructure",IF('New GL Gauge'!$H$3&lt;2025,"Digital and IT","Digital and Customer Experience"))</f>
        <v>Digital and Customer Experience</v>
      </c>
      <c r="M1934" s="2" t="s">
        <v>67</v>
      </c>
      <c r="N1934" s="2">
        <v>13</v>
      </c>
      <c r="O1934" s="6">
        <f t="shared" si="458"/>
        <v>2</v>
      </c>
      <c r="P1934" s="2">
        <v>0</v>
      </c>
      <c r="Q1934" s="2">
        <v>0</v>
      </c>
      <c r="R1934" s="2">
        <v>1</v>
      </c>
      <c r="S1934" s="2">
        <v>1</v>
      </c>
      <c r="T1934" s="2">
        <v>0</v>
      </c>
      <c r="U1934" s="2">
        <f t="shared" si="460"/>
        <v>0</v>
      </c>
      <c r="V1934" s="2">
        <f t="shared" si="461"/>
        <v>1</v>
      </c>
      <c r="W1934" s="2">
        <f t="shared" si="462"/>
        <v>1</v>
      </c>
      <c r="Y1934" s="5"/>
      <c r="Z1934" s="6">
        <f t="shared" si="459"/>
        <v>5</v>
      </c>
      <c r="AA1934" s="2">
        <v>1</v>
      </c>
      <c r="AB1934" s="2">
        <v>3</v>
      </c>
      <c r="AC1934" s="2">
        <v>1</v>
      </c>
      <c r="AD1934" s="2">
        <v>0</v>
      </c>
      <c r="AE1934" s="2">
        <v>0</v>
      </c>
      <c r="AF1934" s="2">
        <f t="shared" si="463"/>
        <v>4</v>
      </c>
      <c r="AG1934" s="2">
        <f t="shared" si="464"/>
        <v>1</v>
      </c>
      <c r="AH1934" s="2">
        <f t="shared" si="465"/>
        <v>0</v>
      </c>
      <c r="AJ1934" s="5"/>
      <c r="AK1934" s="2">
        <f t="shared" si="466"/>
        <v>10</v>
      </c>
      <c r="AL1934" s="2">
        <v>0</v>
      </c>
      <c r="AM1934" s="2">
        <v>7</v>
      </c>
      <c r="AN1934" s="2">
        <v>2</v>
      </c>
      <c r="AO1934" s="2">
        <v>1</v>
      </c>
      <c r="AP1934" s="2">
        <v>0</v>
      </c>
      <c r="AQ1934" s="2">
        <f t="shared" si="476"/>
        <v>7</v>
      </c>
      <c r="AR1934" s="2">
        <f t="shared" si="477"/>
        <v>2</v>
      </c>
      <c r="AS1934" s="2">
        <f t="shared" si="478"/>
        <v>1</v>
      </c>
      <c r="AV1934" s="6">
        <f t="shared" si="472"/>
        <v>4</v>
      </c>
      <c r="AW1934" s="2">
        <v>1</v>
      </c>
      <c r="AX1934" s="2">
        <v>2</v>
      </c>
      <c r="AY1934" s="2">
        <v>0</v>
      </c>
      <c r="AZ1934" s="2">
        <v>0</v>
      </c>
      <c r="BA1934" s="2">
        <v>1</v>
      </c>
      <c r="BB1934" s="2">
        <f t="shared" si="473"/>
        <v>3</v>
      </c>
      <c r="BC1934" s="2">
        <f t="shared" si="474"/>
        <v>0</v>
      </c>
      <c r="BD1934" s="2">
        <f t="shared" si="475"/>
        <v>1</v>
      </c>
      <c r="BF1934" s="5"/>
    </row>
    <row r="1935" spans="7:58" x14ac:dyDescent="0.35">
      <c r="G1935" s="79" t="s">
        <v>3</v>
      </c>
      <c r="H1935" s="82" t="s">
        <v>112</v>
      </c>
      <c r="I1935" s="79" t="s">
        <v>8</v>
      </c>
      <c r="J1935" s="79" t="s">
        <v>125</v>
      </c>
      <c r="K1935" s="79" t="str">
        <f>IF('New GL Gauge'!$H$3&lt;2024,"Revenue and Projects - Membership and Infrastructure",IF('New GL Gauge'!$H$3&lt;2025,"Digital and IT","Digital and Customer Experience"))</f>
        <v>Digital and Customer Experience</v>
      </c>
      <c r="L1935" s="79" t="str">
        <f>IF('New GL Gauge'!$H$3&lt;2024,"Revenue and Projects - Membership and Infrastructure",IF('New GL Gauge'!$H$3&lt;2025,"Digital and IT","Digital and Customer Experience"))</f>
        <v>Digital and Customer Experience</v>
      </c>
      <c r="M1935" s="2" t="s">
        <v>67</v>
      </c>
      <c r="N1935" s="2">
        <v>14</v>
      </c>
      <c r="O1935" s="6">
        <f t="shared" si="458"/>
        <v>2</v>
      </c>
      <c r="P1935" s="2">
        <v>0</v>
      </c>
      <c r="Q1935" s="2">
        <v>0</v>
      </c>
      <c r="R1935" s="2">
        <v>1</v>
      </c>
      <c r="S1935" s="2">
        <v>1</v>
      </c>
      <c r="T1935" s="2">
        <v>0</v>
      </c>
      <c r="U1935" s="2">
        <f t="shared" si="460"/>
        <v>0</v>
      </c>
      <c r="V1935" s="2">
        <f t="shared" si="461"/>
        <v>1</v>
      </c>
      <c r="W1935" s="2">
        <f t="shared" si="462"/>
        <v>1</v>
      </c>
      <c r="Y1935" s="5"/>
      <c r="Z1935" s="6">
        <f t="shared" si="459"/>
        <v>5</v>
      </c>
      <c r="AA1935" s="2">
        <v>2</v>
      </c>
      <c r="AB1935" s="2">
        <v>0</v>
      </c>
      <c r="AC1935" s="2">
        <v>3</v>
      </c>
      <c r="AD1935" s="2">
        <v>0</v>
      </c>
      <c r="AE1935" s="2">
        <v>0</v>
      </c>
      <c r="AF1935" s="2">
        <f t="shared" si="463"/>
        <v>2</v>
      </c>
      <c r="AG1935" s="2">
        <f t="shared" si="464"/>
        <v>3</v>
      </c>
      <c r="AH1935" s="2">
        <f t="shared" si="465"/>
        <v>0</v>
      </c>
      <c r="AJ1935" s="5"/>
      <c r="AK1935" s="2">
        <f t="shared" si="466"/>
        <v>10</v>
      </c>
      <c r="AL1935" s="2">
        <v>2</v>
      </c>
      <c r="AM1935" s="2">
        <v>5</v>
      </c>
      <c r="AN1935" s="2">
        <v>2</v>
      </c>
      <c r="AO1935" s="2">
        <v>1</v>
      </c>
      <c r="AP1935" s="2">
        <v>0</v>
      </c>
      <c r="AQ1935" s="2">
        <f t="shared" si="476"/>
        <v>7</v>
      </c>
      <c r="AR1935" s="2">
        <f t="shared" si="477"/>
        <v>2</v>
      </c>
      <c r="AS1935" s="2">
        <f t="shared" si="478"/>
        <v>1</v>
      </c>
      <c r="AV1935" s="6">
        <f t="shared" si="472"/>
        <v>4</v>
      </c>
      <c r="AW1935" s="2">
        <v>0</v>
      </c>
      <c r="AX1935" s="2">
        <v>4</v>
      </c>
      <c r="AY1935" s="2">
        <v>0</v>
      </c>
      <c r="AZ1935" s="2">
        <v>0</v>
      </c>
      <c r="BA1935" s="2">
        <v>0</v>
      </c>
      <c r="BB1935" s="2">
        <f t="shared" si="473"/>
        <v>4</v>
      </c>
      <c r="BC1935" s="2">
        <f t="shared" si="474"/>
        <v>0</v>
      </c>
      <c r="BD1935" s="2">
        <f t="shared" si="475"/>
        <v>0</v>
      </c>
      <c r="BF1935" s="5"/>
    </row>
    <row r="1936" spans="7:58" x14ac:dyDescent="0.35">
      <c r="G1936" s="79" t="s">
        <v>3</v>
      </c>
      <c r="H1936" s="82" t="s">
        <v>112</v>
      </c>
      <c r="I1936" s="79" t="s">
        <v>8</v>
      </c>
      <c r="J1936" s="79" t="s">
        <v>125</v>
      </c>
      <c r="K1936" s="79" t="str">
        <f>IF('New GL Gauge'!$H$3&lt;2024,"Revenue and Projects - Membership and Infrastructure",IF('New GL Gauge'!$H$3&lt;2025,"Digital and IT","Digital and Customer Experience"))</f>
        <v>Digital and Customer Experience</v>
      </c>
      <c r="L1936" s="79" t="str">
        <f>IF('New GL Gauge'!$H$3&lt;2024,"Revenue and Projects - Membership and Infrastructure",IF('New GL Gauge'!$H$3&lt;2025,"Digital and IT","Digital and Customer Experience"))</f>
        <v>Digital and Customer Experience</v>
      </c>
      <c r="M1936" s="2" t="s">
        <v>67</v>
      </c>
      <c r="N1936" s="2">
        <v>15</v>
      </c>
      <c r="O1936" s="6">
        <f t="shared" si="458"/>
        <v>2</v>
      </c>
      <c r="P1936" s="2">
        <v>0</v>
      </c>
      <c r="Q1936" s="2">
        <v>0</v>
      </c>
      <c r="R1936" s="2">
        <v>1</v>
      </c>
      <c r="S1936" s="2">
        <v>0</v>
      </c>
      <c r="T1936" s="2">
        <v>1</v>
      </c>
      <c r="U1936" s="2">
        <f t="shared" si="460"/>
        <v>0</v>
      </c>
      <c r="V1936" s="2">
        <f t="shared" si="461"/>
        <v>1</v>
      </c>
      <c r="W1936" s="2">
        <f t="shared" si="462"/>
        <v>1</v>
      </c>
      <c r="Y1936" s="5"/>
      <c r="Z1936" s="6">
        <f t="shared" si="459"/>
        <v>5</v>
      </c>
      <c r="AA1936" s="2">
        <v>1</v>
      </c>
      <c r="AB1936" s="2">
        <v>3</v>
      </c>
      <c r="AC1936" s="2">
        <v>0</v>
      </c>
      <c r="AD1936" s="2">
        <v>1</v>
      </c>
      <c r="AE1936" s="2">
        <v>0</v>
      </c>
      <c r="AF1936" s="2">
        <f t="shared" si="463"/>
        <v>4</v>
      </c>
      <c r="AG1936" s="2">
        <f t="shared" si="464"/>
        <v>0</v>
      </c>
      <c r="AH1936" s="2">
        <f t="shared" si="465"/>
        <v>1</v>
      </c>
      <c r="AJ1936" s="5"/>
      <c r="AK1936" s="2">
        <f t="shared" si="466"/>
        <v>10</v>
      </c>
      <c r="AL1936" s="2">
        <v>3</v>
      </c>
      <c r="AM1936" s="2">
        <v>6</v>
      </c>
      <c r="AN1936" s="2">
        <v>1</v>
      </c>
      <c r="AO1936" s="2">
        <v>0</v>
      </c>
      <c r="AP1936" s="2">
        <v>0</v>
      </c>
      <c r="AQ1936" s="2">
        <f t="shared" si="476"/>
        <v>9</v>
      </c>
      <c r="AR1936" s="2">
        <f t="shared" si="477"/>
        <v>1</v>
      </c>
      <c r="AS1936" s="2">
        <f t="shared" si="478"/>
        <v>0</v>
      </c>
      <c r="AV1936" s="6">
        <f t="shared" si="472"/>
        <v>4</v>
      </c>
      <c r="AW1936" s="2">
        <v>2</v>
      </c>
      <c r="AX1936" s="2">
        <v>2</v>
      </c>
      <c r="AY1936" s="2">
        <v>0</v>
      </c>
      <c r="AZ1936" s="2">
        <v>0</v>
      </c>
      <c r="BA1936" s="2">
        <v>0</v>
      </c>
      <c r="BB1936" s="2">
        <f t="shared" si="473"/>
        <v>4</v>
      </c>
      <c r="BC1936" s="2">
        <f t="shared" si="474"/>
        <v>0</v>
      </c>
      <c r="BD1936" s="2">
        <f t="shared" si="475"/>
        <v>0</v>
      </c>
      <c r="BF1936" s="5"/>
    </row>
    <row r="1937" spans="7:58" x14ac:dyDescent="0.35">
      <c r="G1937" s="79" t="s">
        <v>3</v>
      </c>
      <c r="H1937" s="82" t="s">
        <v>112</v>
      </c>
      <c r="I1937" s="79" t="s">
        <v>8</v>
      </c>
      <c r="J1937" s="79" t="s">
        <v>125</v>
      </c>
      <c r="K1937" s="79" t="str">
        <f>IF('New GL Gauge'!$H$3&lt;2024,"Revenue and Projects - Membership and Infrastructure",IF('New GL Gauge'!$H$3&lt;2025,"Digital and IT","Digital and Customer Experience"))</f>
        <v>Digital and Customer Experience</v>
      </c>
      <c r="L1937" s="79" t="str">
        <f>IF('New GL Gauge'!$H$3&lt;2024,"Revenue and Projects - Membership and Infrastructure",IF('New GL Gauge'!$H$3&lt;2025,"Digital and IT","Digital and Customer Experience"))</f>
        <v>Digital and Customer Experience</v>
      </c>
      <c r="M1937" s="2" t="s">
        <v>67</v>
      </c>
      <c r="N1937" s="2">
        <v>16</v>
      </c>
      <c r="O1937" s="6">
        <f t="shared" si="458"/>
        <v>2</v>
      </c>
      <c r="P1937" s="2">
        <v>1</v>
      </c>
      <c r="Q1937" s="2">
        <v>1</v>
      </c>
      <c r="R1937" s="2">
        <v>0</v>
      </c>
      <c r="S1937" s="2">
        <v>0</v>
      </c>
      <c r="T1937" s="2">
        <v>0</v>
      </c>
      <c r="U1937" s="2">
        <f t="shared" si="460"/>
        <v>2</v>
      </c>
      <c r="V1937" s="2">
        <f t="shared" si="461"/>
        <v>0</v>
      </c>
      <c r="W1937" s="2">
        <f t="shared" si="462"/>
        <v>0</v>
      </c>
      <c r="Y1937" s="5"/>
      <c r="Z1937" s="6">
        <f t="shared" si="459"/>
        <v>5</v>
      </c>
      <c r="AA1937" s="2">
        <v>1</v>
      </c>
      <c r="AB1937" s="2">
        <v>4</v>
      </c>
      <c r="AC1937" s="2">
        <v>0</v>
      </c>
      <c r="AD1937" s="2">
        <v>0</v>
      </c>
      <c r="AE1937" s="2">
        <v>0</v>
      </c>
      <c r="AF1937" s="2">
        <f t="shared" si="463"/>
        <v>5</v>
      </c>
      <c r="AG1937" s="2">
        <f t="shared" si="464"/>
        <v>0</v>
      </c>
      <c r="AH1937" s="2">
        <f t="shared" si="465"/>
        <v>0</v>
      </c>
      <c r="AJ1937" s="5"/>
      <c r="AK1937" s="2">
        <f t="shared" si="466"/>
        <v>10</v>
      </c>
      <c r="AL1937" s="2">
        <v>5</v>
      </c>
      <c r="AM1937" s="2">
        <v>3</v>
      </c>
      <c r="AN1937" s="2">
        <v>2</v>
      </c>
      <c r="AO1937" s="2">
        <v>0</v>
      </c>
      <c r="AP1937" s="2">
        <v>0</v>
      </c>
      <c r="AQ1937" s="2">
        <f t="shared" si="476"/>
        <v>8</v>
      </c>
      <c r="AR1937" s="2">
        <f t="shared" si="477"/>
        <v>2</v>
      </c>
      <c r="AS1937" s="2">
        <f t="shared" si="478"/>
        <v>0</v>
      </c>
      <c r="AV1937" s="6">
        <f t="shared" si="472"/>
        <v>4</v>
      </c>
      <c r="AW1937" s="2">
        <v>2</v>
      </c>
      <c r="AX1937" s="2">
        <v>1</v>
      </c>
      <c r="AY1937" s="2">
        <v>1</v>
      </c>
      <c r="AZ1937" s="2">
        <v>0</v>
      </c>
      <c r="BA1937" s="2">
        <v>0</v>
      </c>
      <c r="BB1937" s="2">
        <f t="shared" si="473"/>
        <v>3</v>
      </c>
      <c r="BC1937" s="2">
        <f t="shared" si="474"/>
        <v>1</v>
      </c>
      <c r="BD1937" s="2">
        <f t="shared" si="475"/>
        <v>0</v>
      </c>
      <c r="BF1937" s="5"/>
    </row>
    <row r="1938" spans="7:58" x14ac:dyDescent="0.35">
      <c r="G1938" s="79" t="s">
        <v>3</v>
      </c>
      <c r="H1938" s="82" t="s">
        <v>112</v>
      </c>
      <c r="I1938" s="79" t="s">
        <v>8</v>
      </c>
      <c r="J1938" s="79" t="s">
        <v>125</v>
      </c>
      <c r="K1938" s="79" t="str">
        <f>IF('New GL Gauge'!$H$3&lt;2024,"Revenue and Projects - Membership and Infrastructure",IF('New GL Gauge'!$H$3&lt;2025,"Digital and IT","Digital and Customer Experience"))</f>
        <v>Digital and Customer Experience</v>
      </c>
      <c r="L1938" s="79" t="str">
        <f>IF('New GL Gauge'!$H$3&lt;2024,"Revenue and Projects - Membership and Infrastructure",IF('New GL Gauge'!$H$3&lt;2025,"Digital and IT","Digital and Customer Experience"))</f>
        <v>Digital and Customer Experience</v>
      </c>
      <c r="M1938" s="2" t="s">
        <v>67</v>
      </c>
      <c r="N1938" s="2">
        <v>17</v>
      </c>
      <c r="O1938" s="6">
        <f t="shared" si="458"/>
        <v>2</v>
      </c>
      <c r="P1938" s="2">
        <v>0</v>
      </c>
      <c r="Q1938" s="2">
        <v>0</v>
      </c>
      <c r="R1938" s="2">
        <v>0</v>
      </c>
      <c r="S1938" s="2">
        <v>1</v>
      </c>
      <c r="T1938" s="2">
        <v>1</v>
      </c>
      <c r="U1938" s="2">
        <f t="shared" si="460"/>
        <v>0</v>
      </c>
      <c r="V1938" s="2">
        <f t="shared" si="461"/>
        <v>0</v>
      </c>
      <c r="W1938" s="2">
        <f t="shared" si="462"/>
        <v>2</v>
      </c>
      <c r="Y1938" s="5"/>
      <c r="Z1938" s="6">
        <f t="shared" si="459"/>
        <v>5</v>
      </c>
      <c r="AA1938" s="2">
        <v>1</v>
      </c>
      <c r="AB1938" s="2">
        <v>2</v>
      </c>
      <c r="AC1938" s="2">
        <v>1</v>
      </c>
      <c r="AD1938" s="2">
        <v>0</v>
      </c>
      <c r="AE1938" s="2">
        <v>1</v>
      </c>
      <c r="AF1938" s="2">
        <f t="shared" si="463"/>
        <v>3</v>
      </c>
      <c r="AG1938" s="2">
        <f t="shared" si="464"/>
        <v>1</v>
      </c>
      <c r="AH1938" s="2">
        <f t="shared" si="465"/>
        <v>1</v>
      </c>
      <c r="AJ1938" s="5"/>
      <c r="AK1938" s="2">
        <f t="shared" si="466"/>
        <v>10</v>
      </c>
      <c r="AL1938" s="2">
        <v>3</v>
      </c>
      <c r="AM1938" s="2">
        <v>5</v>
      </c>
      <c r="AN1938" s="2">
        <v>2</v>
      </c>
      <c r="AO1938" s="2">
        <v>0</v>
      </c>
      <c r="AP1938" s="2">
        <v>0</v>
      </c>
      <c r="AQ1938" s="2">
        <f t="shared" si="476"/>
        <v>8</v>
      </c>
      <c r="AR1938" s="2">
        <f t="shared" si="477"/>
        <v>2</v>
      </c>
      <c r="AS1938" s="2">
        <f t="shared" si="478"/>
        <v>0</v>
      </c>
      <c r="AV1938" s="6">
        <f t="shared" si="472"/>
        <v>4</v>
      </c>
      <c r="AW1938" s="2">
        <v>1</v>
      </c>
      <c r="AX1938" s="2">
        <v>1</v>
      </c>
      <c r="AY1938" s="2">
        <v>2</v>
      </c>
      <c r="AZ1938" s="2">
        <v>0</v>
      </c>
      <c r="BA1938" s="2">
        <v>0</v>
      </c>
      <c r="BB1938" s="2">
        <f t="shared" si="473"/>
        <v>2</v>
      </c>
      <c r="BC1938" s="2">
        <f t="shared" si="474"/>
        <v>2</v>
      </c>
      <c r="BD1938" s="2">
        <f t="shared" si="475"/>
        <v>0</v>
      </c>
      <c r="BF1938" s="5"/>
    </row>
    <row r="1939" spans="7:58" x14ac:dyDescent="0.35">
      <c r="G1939" s="79" t="s">
        <v>3</v>
      </c>
      <c r="H1939" s="82" t="s">
        <v>112</v>
      </c>
      <c r="I1939" s="79" t="s">
        <v>8</v>
      </c>
      <c r="J1939" s="79" t="s">
        <v>125</v>
      </c>
      <c r="K1939" s="79" t="str">
        <f>IF('New GL Gauge'!$H$3&lt;2024,"Revenue and Projects - Membership and Infrastructure",IF('New GL Gauge'!$H$3&lt;2025,"Digital and IT","Digital and Customer Experience"))</f>
        <v>Digital and Customer Experience</v>
      </c>
      <c r="L1939" s="79" t="str">
        <f>IF('New GL Gauge'!$H$3&lt;2024,"Revenue and Projects - Membership and Infrastructure",IF('New GL Gauge'!$H$3&lt;2025,"Digital and IT","Digital and Customer Experience"))</f>
        <v>Digital and Customer Experience</v>
      </c>
      <c r="M1939" s="2" t="s">
        <v>67</v>
      </c>
      <c r="N1939" s="2">
        <v>18</v>
      </c>
      <c r="O1939" s="6">
        <f t="shared" si="458"/>
        <v>2</v>
      </c>
      <c r="P1939" s="2">
        <v>0</v>
      </c>
      <c r="Q1939" s="2">
        <v>1</v>
      </c>
      <c r="R1939" s="2">
        <v>1</v>
      </c>
      <c r="S1939" s="2">
        <v>0</v>
      </c>
      <c r="T1939" s="2">
        <v>0</v>
      </c>
      <c r="U1939" s="2">
        <f t="shared" si="460"/>
        <v>1</v>
      </c>
      <c r="V1939" s="2">
        <f t="shared" si="461"/>
        <v>1</v>
      </c>
      <c r="W1939" s="2">
        <f t="shared" si="462"/>
        <v>0</v>
      </c>
      <c r="Y1939" s="5"/>
      <c r="Z1939" s="6">
        <f t="shared" si="459"/>
        <v>5</v>
      </c>
      <c r="AA1939" s="2">
        <v>2</v>
      </c>
      <c r="AB1939" s="2">
        <v>2</v>
      </c>
      <c r="AC1939" s="2">
        <v>0</v>
      </c>
      <c r="AD1939" s="2">
        <v>1</v>
      </c>
      <c r="AE1939" s="2">
        <v>0</v>
      </c>
      <c r="AF1939" s="2">
        <f t="shared" si="463"/>
        <v>4</v>
      </c>
      <c r="AG1939" s="2">
        <f t="shared" si="464"/>
        <v>0</v>
      </c>
      <c r="AH1939" s="2">
        <f t="shared" si="465"/>
        <v>1</v>
      </c>
      <c r="AJ1939" s="5"/>
      <c r="AK1939" s="2">
        <f t="shared" si="466"/>
        <v>10</v>
      </c>
      <c r="AL1939" s="2">
        <v>6</v>
      </c>
      <c r="AM1939" s="2">
        <v>2</v>
      </c>
      <c r="AN1939" s="2">
        <v>2</v>
      </c>
      <c r="AO1939" s="2">
        <v>0</v>
      </c>
      <c r="AP1939" s="2">
        <v>0</v>
      </c>
      <c r="AQ1939" s="2">
        <f t="shared" si="476"/>
        <v>8</v>
      </c>
      <c r="AR1939" s="2">
        <f t="shared" si="477"/>
        <v>2</v>
      </c>
      <c r="AS1939" s="2">
        <f t="shared" si="478"/>
        <v>0</v>
      </c>
      <c r="AV1939" s="6">
        <f t="shared" si="472"/>
        <v>4</v>
      </c>
      <c r="AW1939" s="2">
        <v>3</v>
      </c>
      <c r="AX1939" s="2">
        <v>1</v>
      </c>
      <c r="AY1939" s="2">
        <v>0</v>
      </c>
      <c r="AZ1939" s="2">
        <v>0</v>
      </c>
      <c r="BA1939" s="2">
        <v>0</v>
      </c>
      <c r="BB1939" s="2">
        <f t="shared" si="473"/>
        <v>4</v>
      </c>
      <c r="BC1939" s="2">
        <f t="shared" si="474"/>
        <v>0</v>
      </c>
      <c r="BD1939" s="2">
        <f t="shared" si="475"/>
        <v>0</v>
      </c>
      <c r="BF1939" s="5"/>
    </row>
    <row r="1940" spans="7:58" x14ac:dyDescent="0.35">
      <c r="G1940" s="79" t="s">
        <v>3</v>
      </c>
      <c r="H1940" s="82" t="s">
        <v>112</v>
      </c>
      <c r="I1940" s="79" t="s">
        <v>8</v>
      </c>
      <c r="J1940" s="79" t="s">
        <v>125</v>
      </c>
      <c r="K1940" s="79" t="str">
        <f>IF('New GL Gauge'!$H$3&lt;2024,"Revenue and Projects - Membership and Infrastructure",IF('New GL Gauge'!$H$3&lt;2025,"Digital and IT","Digital and Customer Experience"))</f>
        <v>Digital and Customer Experience</v>
      </c>
      <c r="L1940" s="79" t="str">
        <f>IF('New GL Gauge'!$H$3&lt;2024,"Revenue and Projects - Membership and Infrastructure",IF('New GL Gauge'!$H$3&lt;2025,"Digital and IT","Digital and Customer Experience"))</f>
        <v>Digital and Customer Experience</v>
      </c>
      <c r="M1940" s="2" t="s">
        <v>76</v>
      </c>
      <c r="N1940" s="2">
        <v>19</v>
      </c>
      <c r="O1940" s="6">
        <f t="shared" si="458"/>
        <v>2</v>
      </c>
      <c r="P1940" s="2">
        <v>2</v>
      </c>
      <c r="Q1940" s="2">
        <v>0</v>
      </c>
      <c r="R1940" s="2">
        <v>0</v>
      </c>
      <c r="S1940" s="2">
        <v>0</v>
      </c>
      <c r="T1940" s="2">
        <v>0</v>
      </c>
      <c r="U1940" s="2">
        <f t="shared" si="460"/>
        <v>2</v>
      </c>
      <c r="V1940" s="2">
        <f t="shared" si="461"/>
        <v>0</v>
      </c>
      <c r="W1940" s="2">
        <f t="shared" si="462"/>
        <v>0</v>
      </c>
      <c r="Y1940" s="5"/>
      <c r="Z1940" s="6">
        <f t="shared" si="459"/>
        <v>5</v>
      </c>
      <c r="AA1940" s="2">
        <v>2</v>
      </c>
      <c r="AB1940" s="2">
        <v>0</v>
      </c>
      <c r="AC1940" s="2">
        <v>2</v>
      </c>
      <c r="AD1940" s="2">
        <v>0</v>
      </c>
      <c r="AE1940" s="2">
        <v>1</v>
      </c>
      <c r="AF1940" s="2">
        <f t="shared" si="463"/>
        <v>2</v>
      </c>
      <c r="AG1940" s="2">
        <f t="shared" si="464"/>
        <v>2</v>
      </c>
      <c r="AH1940" s="2">
        <f t="shared" si="465"/>
        <v>1</v>
      </c>
      <c r="AJ1940" s="5"/>
      <c r="AK1940" s="2">
        <f t="shared" si="466"/>
        <v>10</v>
      </c>
      <c r="AL1940" s="2">
        <v>7</v>
      </c>
      <c r="AM1940" s="2">
        <v>2</v>
      </c>
      <c r="AN1940" s="2">
        <v>1</v>
      </c>
      <c r="AO1940" s="2">
        <v>0</v>
      </c>
      <c r="AP1940" s="2">
        <v>0</v>
      </c>
      <c r="AQ1940" s="2">
        <f t="shared" si="476"/>
        <v>9</v>
      </c>
      <c r="AR1940" s="2">
        <f t="shared" si="477"/>
        <v>1</v>
      </c>
      <c r="AS1940" s="2">
        <f t="shared" si="478"/>
        <v>0</v>
      </c>
      <c r="AV1940" s="6">
        <f t="shared" si="472"/>
        <v>4</v>
      </c>
      <c r="AW1940" s="2">
        <v>3</v>
      </c>
      <c r="AX1940" s="2">
        <v>1</v>
      </c>
      <c r="AY1940" s="2">
        <v>0</v>
      </c>
      <c r="AZ1940" s="2">
        <v>0</v>
      </c>
      <c r="BA1940" s="2">
        <v>0</v>
      </c>
      <c r="BB1940" s="2">
        <f t="shared" si="473"/>
        <v>4</v>
      </c>
      <c r="BC1940" s="2">
        <f t="shared" si="474"/>
        <v>0</v>
      </c>
      <c r="BD1940" s="2">
        <f t="shared" si="475"/>
        <v>0</v>
      </c>
      <c r="BF1940" s="5"/>
    </row>
    <row r="1941" spans="7:58" x14ac:dyDescent="0.35">
      <c r="G1941" s="79" t="s">
        <v>3</v>
      </c>
      <c r="H1941" s="82" t="s">
        <v>112</v>
      </c>
      <c r="I1941" s="79" t="s">
        <v>8</v>
      </c>
      <c r="J1941" s="79" t="s">
        <v>125</v>
      </c>
      <c r="K1941" s="79" t="str">
        <f>IF('New GL Gauge'!$H$3&lt;2024,"Revenue and Projects - Membership and Infrastructure",IF('New GL Gauge'!$H$3&lt;2025,"Digital and IT","Digital and Customer Experience"))</f>
        <v>Digital and Customer Experience</v>
      </c>
      <c r="L1941" s="79" t="str">
        <f>IF('New GL Gauge'!$H$3&lt;2024,"Revenue and Projects - Membership and Infrastructure",IF('New GL Gauge'!$H$3&lt;2025,"Digital and IT","Digital and Customer Experience"))</f>
        <v>Digital and Customer Experience</v>
      </c>
      <c r="M1941" s="2" t="s">
        <v>76</v>
      </c>
      <c r="N1941" s="2">
        <v>20</v>
      </c>
      <c r="O1941" s="6">
        <f t="shared" si="458"/>
        <v>2</v>
      </c>
      <c r="P1941" s="2">
        <v>1</v>
      </c>
      <c r="Q1941" s="2">
        <v>1</v>
      </c>
      <c r="R1941" s="2">
        <v>0</v>
      </c>
      <c r="S1941" s="2">
        <v>0</v>
      </c>
      <c r="T1941" s="2">
        <v>0</v>
      </c>
      <c r="U1941" s="2">
        <f t="shared" si="460"/>
        <v>2</v>
      </c>
      <c r="V1941" s="2">
        <f t="shared" si="461"/>
        <v>0</v>
      </c>
      <c r="W1941" s="2">
        <f t="shared" si="462"/>
        <v>0</v>
      </c>
      <c r="Y1941" s="5"/>
      <c r="Z1941" s="6">
        <f t="shared" si="459"/>
        <v>5</v>
      </c>
      <c r="AA1941" s="2">
        <v>2</v>
      </c>
      <c r="AB1941" s="2">
        <v>0</v>
      </c>
      <c r="AC1941" s="2">
        <v>2</v>
      </c>
      <c r="AD1941" s="2">
        <v>0</v>
      </c>
      <c r="AE1941" s="2">
        <v>1</v>
      </c>
      <c r="AF1941" s="2">
        <f t="shared" si="463"/>
        <v>2</v>
      </c>
      <c r="AG1941" s="2">
        <f t="shared" si="464"/>
        <v>2</v>
      </c>
      <c r="AH1941" s="2">
        <f t="shared" si="465"/>
        <v>1</v>
      </c>
      <c r="AJ1941" s="5"/>
      <c r="AK1941" s="2">
        <f t="shared" si="466"/>
        <v>10</v>
      </c>
      <c r="AL1941" s="2">
        <v>5</v>
      </c>
      <c r="AM1941" s="2">
        <v>5</v>
      </c>
      <c r="AN1941" s="2">
        <v>0</v>
      </c>
      <c r="AO1941" s="2">
        <v>0</v>
      </c>
      <c r="AP1941" s="2">
        <v>0</v>
      </c>
      <c r="AQ1941" s="2">
        <f t="shared" si="476"/>
        <v>10</v>
      </c>
      <c r="AR1941" s="2">
        <f t="shared" si="477"/>
        <v>0</v>
      </c>
      <c r="AS1941" s="2">
        <f t="shared" si="478"/>
        <v>0</v>
      </c>
      <c r="AV1941" s="6">
        <f t="shared" si="472"/>
        <v>4</v>
      </c>
      <c r="AW1941" s="2">
        <v>3</v>
      </c>
      <c r="AX1941" s="2">
        <v>1</v>
      </c>
      <c r="AY1941" s="2">
        <v>0</v>
      </c>
      <c r="AZ1941" s="2">
        <v>0</v>
      </c>
      <c r="BA1941" s="2">
        <v>0</v>
      </c>
      <c r="BB1941" s="2">
        <f t="shared" si="473"/>
        <v>4</v>
      </c>
      <c r="BC1941" s="2">
        <f t="shared" si="474"/>
        <v>0</v>
      </c>
      <c r="BD1941" s="2">
        <f t="shared" si="475"/>
        <v>0</v>
      </c>
      <c r="BF1941" s="5"/>
    </row>
    <row r="1942" spans="7:58" x14ac:dyDescent="0.35">
      <c r="G1942" s="79" t="s">
        <v>3</v>
      </c>
      <c r="H1942" s="82" t="s">
        <v>112</v>
      </c>
      <c r="I1942" s="79" t="s">
        <v>8</v>
      </c>
      <c r="J1942" s="79" t="s">
        <v>125</v>
      </c>
      <c r="K1942" s="79" t="str">
        <f>IF('New GL Gauge'!$H$3&lt;2024,"Revenue and Projects - Membership and Infrastructure",IF('New GL Gauge'!$H$3&lt;2025,"Digital and IT","Digital and Customer Experience"))</f>
        <v>Digital and Customer Experience</v>
      </c>
      <c r="L1942" s="79" t="str">
        <f>IF('New GL Gauge'!$H$3&lt;2024,"Revenue and Projects - Membership and Infrastructure",IF('New GL Gauge'!$H$3&lt;2025,"Digital and IT","Digital and Customer Experience"))</f>
        <v>Digital and Customer Experience</v>
      </c>
      <c r="M1942" s="2" t="s">
        <v>76</v>
      </c>
      <c r="N1942" s="2">
        <v>21</v>
      </c>
      <c r="O1942" s="6">
        <f t="shared" si="458"/>
        <v>2</v>
      </c>
      <c r="P1942" s="2">
        <v>2</v>
      </c>
      <c r="Q1942" s="2">
        <v>0</v>
      </c>
      <c r="R1942" s="2">
        <v>0</v>
      </c>
      <c r="S1942" s="2">
        <v>0</v>
      </c>
      <c r="T1942" s="2">
        <v>0</v>
      </c>
      <c r="U1942" s="2">
        <f t="shared" si="460"/>
        <v>2</v>
      </c>
      <c r="V1942" s="2">
        <f t="shared" si="461"/>
        <v>0</v>
      </c>
      <c r="W1942" s="2">
        <f t="shared" si="462"/>
        <v>0</v>
      </c>
      <c r="Y1942" s="5"/>
      <c r="Z1942" s="6">
        <f t="shared" si="459"/>
        <v>5</v>
      </c>
      <c r="AA1942" s="2">
        <v>2</v>
      </c>
      <c r="AB1942" s="2">
        <v>1</v>
      </c>
      <c r="AC1942" s="2">
        <v>1</v>
      </c>
      <c r="AD1942" s="2">
        <v>0</v>
      </c>
      <c r="AE1942" s="2">
        <v>1</v>
      </c>
      <c r="AF1942" s="2">
        <f t="shared" si="463"/>
        <v>3</v>
      </c>
      <c r="AG1942" s="2">
        <f t="shared" si="464"/>
        <v>1</v>
      </c>
      <c r="AH1942" s="2">
        <f t="shared" si="465"/>
        <v>1</v>
      </c>
      <c r="AJ1942" s="5"/>
      <c r="AK1942" s="2">
        <f t="shared" si="466"/>
        <v>10</v>
      </c>
      <c r="AL1942" s="2">
        <v>9</v>
      </c>
      <c r="AM1942" s="2">
        <v>1</v>
      </c>
      <c r="AN1942" s="2">
        <v>0</v>
      </c>
      <c r="AO1942" s="2">
        <v>0</v>
      </c>
      <c r="AP1942" s="2">
        <v>0</v>
      </c>
      <c r="AQ1942" s="2">
        <f t="shared" si="476"/>
        <v>10</v>
      </c>
      <c r="AR1942" s="2">
        <f t="shared" si="477"/>
        <v>0</v>
      </c>
      <c r="AS1942" s="2">
        <f t="shared" si="478"/>
        <v>0</v>
      </c>
      <c r="AV1942" s="6">
        <f t="shared" si="472"/>
        <v>4</v>
      </c>
      <c r="AW1942" s="2">
        <v>3</v>
      </c>
      <c r="AX1942" s="2">
        <v>1</v>
      </c>
      <c r="AY1942" s="2">
        <v>0</v>
      </c>
      <c r="AZ1942" s="2">
        <v>0</v>
      </c>
      <c r="BA1942" s="2">
        <v>0</v>
      </c>
      <c r="BB1942" s="2">
        <f t="shared" si="473"/>
        <v>4</v>
      </c>
      <c r="BC1942" s="2">
        <f t="shared" si="474"/>
        <v>0</v>
      </c>
      <c r="BD1942" s="2">
        <f t="shared" si="475"/>
        <v>0</v>
      </c>
      <c r="BF1942" s="5"/>
    </row>
    <row r="1943" spans="7:58" x14ac:dyDescent="0.35">
      <c r="G1943" s="79" t="s">
        <v>3</v>
      </c>
      <c r="H1943" s="82" t="s">
        <v>112</v>
      </c>
      <c r="I1943" s="79" t="s">
        <v>8</v>
      </c>
      <c r="J1943" s="79" t="s">
        <v>125</v>
      </c>
      <c r="K1943" s="79" t="str">
        <f>IF('New GL Gauge'!$H$3&lt;2024,"Revenue and Projects - Membership and Infrastructure",IF('New GL Gauge'!$H$3&lt;2025,"Digital and IT","Digital and Customer Experience"))</f>
        <v>Digital and Customer Experience</v>
      </c>
      <c r="L1943" s="79" t="str">
        <f>IF('New GL Gauge'!$H$3&lt;2024,"Revenue and Projects - Membership and Infrastructure",IF('New GL Gauge'!$H$3&lt;2025,"Digital and IT","Digital and Customer Experience"))</f>
        <v>Digital and Customer Experience</v>
      </c>
      <c r="M1943" s="2" t="s">
        <v>76</v>
      </c>
      <c r="N1943" s="2">
        <v>22</v>
      </c>
      <c r="O1943" s="6">
        <f t="shared" si="458"/>
        <v>2</v>
      </c>
      <c r="P1943" s="2">
        <v>2</v>
      </c>
      <c r="Q1943" s="2">
        <v>0</v>
      </c>
      <c r="R1943" s="2">
        <v>0</v>
      </c>
      <c r="S1943" s="2">
        <v>0</v>
      </c>
      <c r="T1943" s="2">
        <v>0</v>
      </c>
      <c r="U1943" s="2">
        <f t="shared" si="460"/>
        <v>2</v>
      </c>
      <c r="V1943" s="2">
        <f t="shared" si="461"/>
        <v>0</v>
      </c>
      <c r="W1943" s="2">
        <f t="shared" si="462"/>
        <v>0</v>
      </c>
      <c r="Y1943" s="5"/>
      <c r="Z1943" s="6">
        <f t="shared" si="459"/>
        <v>5</v>
      </c>
      <c r="AA1943" s="2">
        <v>3</v>
      </c>
      <c r="AB1943" s="2">
        <v>1</v>
      </c>
      <c r="AC1943" s="2">
        <v>1</v>
      </c>
      <c r="AD1943" s="2">
        <v>0</v>
      </c>
      <c r="AE1943" s="2">
        <v>0</v>
      </c>
      <c r="AF1943" s="2">
        <f t="shared" si="463"/>
        <v>4</v>
      </c>
      <c r="AG1943" s="2">
        <f t="shared" si="464"/>
        <v>1</v>
      </c>
      <c r="AH1943" s="2">
        <f t="shared" si="465"/>
        <v>0</v>
      </c>
      <c r="AJ1943" s="5"/>
      <c r="AK1943" s="2">
        <f t="shared" si="466"/>
        <v>10</v>
      </c>
      <c r="AL1943" s="2">
        <v>9</v>
      </c>
      <c r="AM1943" s="2">
        <v>1</v>
      </c>
      <c r="AN1943" s="2">
        <v>0</v>
      </c>
      <c r="AO1943" s="2">
        <v>0</v>
      </c>
      <c r="AP1943" s="2">
        <v>0</v>
      </c>
      <c r="AQ1943" s="2">
        <f t="shared" si="476"/>
        <v>10</v>
      </c>
      <c r="AR1943" s="2">
        <f t="shared" si="477"/>
        <v>0</v>
      </c>
      <c r="AS1943" s="2">
        <f t="shared" si="478"/>
        <v>0</v>
      </c>
      <c r="AV1943" s="6">
        <f t="shared" si="472"/>
        <v>4</v>
      </c>
      <c r="AW1943" s="2">
        <v>4</v>
      </c>
      <c r="AX1943" s="2">
        <v>0</v>
      </c>
      <c r="AY1943" s="2">
        <v>0</v>
      </c>
      <c r="AZ1943" s="2">
        <v>0</v>
      </c>
      <c r="BA1943" s="2">
        <v>0</v>
      </c>
      <c r="BB1943" s="2">
        <f t="shared" si="473"/>
        <v>4</v>
      </c>
      <c r="BC1943" s="2">
        <f t="shared" si="474"/>
        <v>0</v>
      </c>
      <c r="BD1943" s="2">
        <f t="shared" si="475"/>
        <v>0</v>
      </c>
      <c r="BF1943" s="5"/>
    </row>
    <row r="1944" spans="7:58" x14ac:dyDescent="0.35">
      <c r="G1944" s="79" t="s">
        <v>3</v>
      </c>
      <c r="H1944" s="82" t="s">
        <v>112</v>
      </c>
      <c r="I1944" s="79" t="s">
        <v>8</v>
      </c>
      <c r="J1944" s="79" t="s">
        <v>125</v>
      </c>
      <c r="K1944" s="79" t="str">
        <f>IF('New GL Gauge'!$H$3&lt;2024,"Revenue and Projects - Membership and Infrastructure",IF('New GL Gauge'!$H$3&lt;2025,"Digital and IT","Digital and Customer Experience"))</f>
        <v>Digital and Customer Experience</v>
      </c>
      <c r="L1944" s="79" t="str">
        <f>IF('New GL Gauge'!$H$3&lt;2024,"Revenue and Projects - Membership and Infrastructure",IF('New GL Gauge'!$H$3&lt;2025,"Digital and IT","Digital and Customer Experience"))</f>
        <v>Digital and Customer Experience</v>
      </c>
      <c r="M1944" s="2" t="s">
        <v>76</v>
      </c>
      <c r="N1944" s="2">
        <v>23</v>
      </c>
      <c r="O1944" s="6">
        <f t="shared" si="458"/>
        <v>2</v>
      </c>
      <c r="P1944" s="2">
        <v>2</v>
      </c>
      <c r="Q1944" s="2">
        <v>0</v>
      </c>
      <c r="R1944" s="2">
        <v>0</v>
      </c>
      <c r="S1944" s="2">
        <v>0</v>
      </c>
      <c r="T1944" s="2">
        <v>0</v>
      </c>
      <c r="U1944" s="2">
        <f t="shared" si="460"/>
        <v>2</v>
      </c>
      <c r="V1944" s="2">
        <f t="shared" si="461"/>
        <v>0</v>
      </c>
      <c r="W1944" s="2">
        <f t="shared" si="462"/>
        <v>0</v>
      </c>
      <c r="Y1944" s="5"/>
      <c r="Z1944" s="6">
        <f t="shared" si="459"/>
        <v>5</v>
      </c>
      <c r="AA1944" s="2">
        <v>3</v>
      </c>
      <c r="AB1944" s="2">
        <v>1</v>
      </c>
      <c r="AC1944" s="2">
        <v>0</v>
      </c>
      <c r="AD1944" s="2">
        <v>1</v>
      </c>
      <c r="AE1944" s="2">
        <v>0</v>
      </c>
      <c r="AF1944" s="2">
        <f t="shared" si="463"/>
        <v>4</v>
      </c>
      <c r="AG1944" s="2">
        <f t="shared" si="464"/>
        <v>0</v>
      </c>
      <c r="AH1944" s="2">
        <f t="shared" si="465"/>
        <v>1</v>
      </c>
      <c r="AJ1944" s="5"/>
      <c r="AK1944" s="2">
        <f t="shared" si="466"/>
        <v>10</v>
      </c>
      <c r="AL1944" s="2">
        <v>9</v>
      </c>
      <c r="AM1944" s="2">
        <v>0</v>
      </c>
      <c r="AN1944" s="2">
        <v>1</v>
      </c>
      <c r="AO1944" s="2">
        <v>0</v>
      </c>
      <c r="AP1944" s="2">
        <v>0</v>
      </c>
      <c r="AQ1944" s="2">
        <f t="shared" si="476"/>
        <v>9</v>
      </c>
      <c r="AR1944" s="2">
        <f t="shared" si="477"/>
        <v>1</v>
      </c>
      <c r="AS1944" s="2">
        <f t="shared" si="478"/>
        <v>0</v>
      </c>
      <c r="AV1944" s="6">
        <f t="shared" si="472"/>
        <v>4</v>
      </c>
      <c r="AW1944" s="2">
        <v>3</v>
      </c>
      <c r="AX1944" s="2">
        <v>1</v>
      </c>
      <c r="AY1944" s="2">
        <v>0</v>
      </c>
      <c r="AZ1944" s="2">
        <v>0</v>
      </c>
      <c r="BA1944" s="2">
        <v>0</v>
      </c>
      <c r="BB1944" s="2">
        <f t="shared" si="473"/>
        <v>4</v>
      </c>
      <c r="BC1944" s="2">
        <f t="shared" si="474"/>
        <v>0</v>
      </c>
      <c r="BD1944" s="2">
        <f t="shared" si="475"/>
        <v>0</v>
      </c>
      <c r="BF1944" s="5"/>
    </row>
    <row r="1945" spans="7:58" x14ac:dyDescent="0.35">
      <c r="G1945" s="79" t="s">
        <v>3</v>
      </c>
      <c r="H1945" s="82" t="s">
        <v>112</v>
      </c>
      <c r="I1945" s="79" t="s">
        <v>8</v>
      </c>
      <c r="J1945" s="79" t="s">
        <v>125</v>
      </c>
      <c r="K1945" s="79" t="str">
        <f>IF('New GL Gauge'!$H$3&lt;2024,"Revenue and Projects - Membership and Infrastructure",IF('New GL Gauge'!$H$3&lt;2025,"Digital and IT","Digital and Customer Experience"))</f>
        <v>Digital and Customer Experience</v>
      </c>
      <c r="L1945" s="79" t="str">
        <f>IF('New GL Gauge'!$H$3&lt;2024,"Revenue and Projects - Membership and Infrastructure",IF('New GL Gauge'!$H$3&lt;2025,"Digital and IT","Digital and Customer Experience"))</f>
        <v>Digital and Customer Experience</v>
      </c>
      <c r="M1945" s="2" t="s">
        <v>76</v>
      </c>
      <c r="N1945" s="2">
        <v>24</v>
      </c>
      <c r="O1945" s="6">
        <f t="shared" si="458"/>
        <v>2</v>
      </c>
      <c r="P1945" s="2">
        <v>0</v>
      </c>
      <c r="Q1945" s="2">
        <v>2</v>
      </c>
      <c r="R1945" s="2">
        <v>0</v>
      </c>
      <c r="S1945" s="2">
        <v>0</v>
      </c>
      <c r="T1945" s="2">
        <v>0</v>
      </c>
      <c r="U1945" s="2">
        <f t="shared" si="460"/>
        <v>2</v>
      </c>
      <c r="V1945" s="2">
        <f t="shared" si="461"/>
        <v>0</v>
      </c>
      <c r="W1945" s="2">
        <f t="shared" si="462"/>
        <v>0</v>
      </c>
      <c r="Y1945" s="5"/>
      <c r="Z1945" s="6">
        <f t="shared" si="459"/>
        <v>5</v>
      </c>
      <c r="AA1945" s="2">
        <v>2</v>
      </c>
      <c r="AB1945" s="2">
        <v>3</v>
      </c>
      <c r="AC1945" s="2">
        <v>0</v>
      </c>
      <c r="AD1945" s="2">
        <v>0</v>
      </c>
      <c r="AE1945" s="2">
        <v>0</v>
      </c>
      <c r="AF1945" s="2">
        <f t="shared" si="463"/>
        <v>5</v>
      </c>
      <c r="AG1945" s="2">
        <f t="shared" si="464"/>
        <v>0</v>
      </c>
      <c r="AH1945" s="2">
        <f t="shared" si="465"/>
        <v>0</v>
      </c>
      <c r="AJ1945" s="5"/>
      <c r="AK1945" s="2">
        <f t="shared" si="466"/>
        <v>10</v>
      </c>
      <c r="AL1945" s="2">
        <v>9</v>
      </c>
      <c r="AM1945" s="2">
        <v>1</v>
      </c>
      <c r="AN1945" s="2">
        <v>0</v>
      </c>
      <c r="AO1945" s="2">
        <v>0</v>
      </c>
      <c r="AP1945" s="2">
        <v>0</v>
      </c>
      <c r="AQ1945" s="2">
        <f t="shared" si="476"/>
        <v>10</v>
      </c>
      <c r="AR1945" s="2">
        <f t="shared" si="477"/>
        <v>0</v>
      </c>
      <c r="AS1945" s="2">
        <f t="shared" si="478"/>
        <v>0</v>
      </c>
      <c r="AV1945" s="6">
        <f t="shared" si="472"/>
        <v>4</v>
      </c>
      <c r="AW1945" s="2">
        <v>3</v>
      </c>
      <c r="AX1945" s="2">
        <v>1</v>
      </c>
      <c r="AY1945" s="2">
        <v>0</v>
      </c>
      <c r="AZ1945" s="2">
        <v>0</v>
      </c>
      <c r="BA1945" s="2">
        <v>0</v>
      </c>
      <c r="BB1945" s="2">
        <f t="shared" si="473"/>
        <v>4</v>
      </c>
      <c r="BC1945" s="2">
        <f t="shared" si="474"/>
        <v>0</v>
      </c>
      <c r="BD1945" s="2">
        <f t="shared" si="475"/>
        <v>0</v>
      </c>
      <c r="BF1945" s="5"/>
    </row>
    <row r="1946" spans="7:58" x14ac:dyDescent="0.35">
      <c r="G1946" s="79" t="s">
        <v>3</v>
      </c>
      <c r="H1946" s="82" t="s">
        <v>112</v>
      </c>
      <c r="I1946" s="79" t="s">
        <v>8</v>
      </c>
      <c r="J1946" s="79" t="s">
        <v>125</v>
      </c>
      <c r="K1946" s="79" t="str">
        <f>IF('New GL Gauge'!$H$3&lt;2024,"Revenue and Projects - Membership and Infrastructure",IF('New GL Gauge'!$H$3&lt;2025,"Digital and IT","Digital and Customer Experience"))</f>
        <v>Digital and Customer Experience</v>
      </c>
      <c r="L1946" s="79" t="str">
        <f>IF('New GL Gauge'!$H$3&lt;2024,"Revenue and Projects - Membership and Infrastructure",IF('New GL Gauge'!$H$3&lt;2025,"Digital and IT","Digital and Customer Experience"))</f>
        <v>Digital and Customer Experience</v>
      </c>
      <c r="M1946" s="2" t="s">
        <v>76</v>
      </c>
      <c r="N1946" s="2">
        <v>25</v>
      </c>
      <c r="O1946" s="6">
        <f t="shared" si="458"/>
        <v>2</v>
      </c>
      <c r="P1946" s="2">
        <v>1</v>
      </c>
      <c r="Q1946" s="2">
        <v>1</v>
      </c>
      <c r="R1946" s="2">
        <v>0</v>
      </c>
      <c r="S1946" s="2">
        <v>0</v>
      </c>
      <c r="T1946" s="2">
        <v>0</v>
      </c>
      <c r="U1946" s="2">
        <f t="shared" si="460"/>
        <v>2</v>
      </c>
      <c r="V1946" s="2">
        <f t="shared" si="461"/>
        <v>0</v>
      </c>
      <c r="W1946" s="2">
        <f t="shared" si="462"/>
        <v>0</v>
      </c>
      <c r="Y1946" s="5"/>
      <c r="Z1946" s="6">
        <f t="shared" si="459"/>
        <v>5</v>
      </c>
      <c r="AA1946" s="2">
        <v>4</v>
      </c>
      <c r="AB1946" s="2">
        <v>0</v>
      </c>
      <c r="AC1946" s="2">
        <v>0</v>
      </c>
      <c r="AD1946" s="2">
        <v>1</v>
      </c>
      <c r="AE1946" s="2">
        <v>0</v>
      </c>
      <c r="AF1946" s="2">
        <f t="shared" si="463"/>
        <v>4</v>
      </c>
      <c r="AG1946" s="2">
        <f t="shared" si="464"/>
        <v>0</v>
      </c>
      <c r="AH1946" s="2">
        <f t="shared" si="465"/>
        <v>1</v>
      </c>
      <c r="AJ1946" s="5"/>
      <c r="AK1946" s="2">
        <f t="shared" si="466"/>
        <v>10</v>
      </c>
      <c r="AL1946" s="2">
        <v>10</v>
      </c>
      <c r="AM1946" s="2">
        <v>0</v>
      </c>
      <c r="AN1946" s="2">
        <v>0</v>
      </c>
      <c r="AO1946" s="2">
        <v>0</v>
      </c>
      <c r="AP1946" s="2">
        <v>0</v>
      </c>
      <c r="AQ1946" s="2">
        <f t="shared" si="476"/>
        <v>10</v>
      </c>
      <c r="AR1946" s="2">
        <f t="shared" si="477"/>
        <v>0</v>
      </c>
      <c r="AS1946" s="2">
        <f t="shared" si="478"/>
        <v>0</v>
      </c>
      <c r="AV1946" s="6">
        <f t="shared" si="472"/>
        <v>4</v>
      </c>
      <c r="AW1946" s="2">
        <v>3</v>
      </c>
      <c r="AX1946" s="2">
        <v>1</v>
      </c>
      <c r="AY1946" s="2">
        <v>0</v>
      </c>
      <c r="AZ1946" s="2">
        <v>0</v>
      </c>
      <c r="BA1946" s="2">
        <v>0</v>
      </c>
      <c r="BB1946" s="2">
        <f t="shared" si="473"/>
        <v>4</v>
      </c>
      <c r="BC1946" s="2">
        <f t="shared" si="474"/>
        <v>0</v>
      </c>
      <c r="BD1946" s="2">
        <f t="shared" si="475"/>
        <v>0</v>
      </c>
      <c r="BF1946" s="5"/>
    </row>
    <row r="1947" spans="7:58" x14ac:dyDescent="0.35">
      <c r="G1947" s="79" t="s">
        <v>3</v>
      </c>
      <c r="H1947" s="82" t="s">
        <v>112</v>
      </c>
      <c r="I1947" s="79" t="s">
        <v>8</v>
      </c>
      <c r="J1947" s="79" t="s">
        <v>125</v>
      </c>
      <c r="K1947" s="79" t="str">
        <f>IF('New GL Gauge'!$H$3&lt;2024,"Revenue and Projects - Membership and Infrastructure",IF('New GL Gauge'!$H$3&lt;2025,"Digital and IT","Digital and Customer Experience"))</f>
        <v>Digital and Customer Experience</v>
      </c>
      <c r="L1947" s="79" t="str">
        <f>IF('New GL Gauge'!$H$3&lt;2024,"Revenue and Projects - Membership and Infrastructure",IF('New GL Gauge'!$H$3&lt;2025,"Digital and IT","Digital and Customer Experience"))</f>
        <v>Digital and Customer Experience</v>
      </c>
      <c r="M1947" s="2" t="s">
        <v>76</v>
      </c>
      <c r="N1947" s="2">
        <v>26</v>
      </c>
      <c r="O1947" s="6">
        <f t="shared" si="458"/>
        <v>2</v>
      </c>
      <c r="P1947" s="2">
        <v>2</v>
      </c>
      <c r="Q1947" s="2">
        <v>0</v>
      </c>
      <c r="R1947" s="2">
        <v>0</v>
      </c>
      <c r="S1947" s="2">
        <v>0</v>
      </c>
      <c r="T1947" s="2">
        <v>0</v>
      </c>
      <c r="U1947" s="2">
        <f t="shared" si="460"/>
        <v>2</v>
      </c>
      <c r="V1947" s="2">
        <f t="shared" si="461"/>
        <v>0</v>
      </c>
      <c r="W1947" s="2">
        <f t="shared" si="462"/>
        <v>0</v>
      </c>
      <c r="Y1947" s="5"/>
      <c r="Z1947" s="6">
        <f t="shared" si="459"/>
        <v>5</v>
      </c>
      <c r="AA1947" s="2">
        <v>3</v>
      </c>
      <c r="AB1947" s="2">
        <v>1</v>
      </c>
      <c r="AC1947" s="2">
        <v>0</v>
      </c>
      <c r="AD1947" s="2">
        <v>1</v>
      </c>
      <c r="AE1947" s="2">
        <v>0</v>
      </c>
      <c r="AF1947" s="2">
        <f t="shared" si="463"/>
        <v>4</v>
      </c>
      <c r="AG1947" s="2">
        <f t="shared" si="464"/>
        <v>0</v>
      </c>
      <c r="AH1947" s="2">
        <f t="shared" si="465"/>
        <v>1</v>
      </c>
      <c r="AJ1947" s="5"/>
      <c r="AK1947" s="2">
        <f t="shared" si="466"/>
        <v>10</v>
      </c>
      <c r="AL1947" s="2">
        <v>10</v>
      </c>
      <c r="AM1947" s="2">
        <v>0</v>
      </c>
      <c r="AN1947" s="2">
        <v>0</v>
      </c>
      <c r="AO1947" s="2">
        <v>0</v>
      </c>
      <c r="AP1947" s="2">
        <v>0</v>
      </c>
      <c r="AQ1947" s="2">
        <f t="shared" si="476"/>
        <v>10</v>
      </c>
      <c r="AR1947" s="2">
        <f t="shared" si="477"/>
        <v>0</v>
      </c>
      <c r="AS1947" s="2">
        <f t="shared" si="478"/>
        <v>0</v>
      </c>
      <c r="AV1947" s="6">
        <f t="shared" si="472"/>
        <v>4</v>
      </c>
      <c r="AW1947" s="2">
        <v>3</v>
      </c>
      <c r="AX1947" s="2">
        <v>1</v>
      </c>
      <c r="AY1947" s="2">
        <v>0</v>
      </c>
      <c r="AZ1947" s="2">
        <v>0</v>
      </c>
      <c r="BA1947" s="2">
        <v>0</v>
      </c>
      <c r="BB1947" s="2">
        <f t="shared" si="473"/>
        <v>4</v>
      </c>
      <c r="BC1947" s="2">
        <f t="shared" si="474"/>
        <v>0</v>
      </c>
      <c r="BD1947" s="2">
        <f t="shared" si="475"/>
        <v>0</v>
      </c>
      <c r="BF1947" s="5"/>
    </row>
    <row r="1948" spans="7:58" x14ac:dyDescent="0.35">
      <c r="G1948" s="79" t="s">
        <v>3</v>
      </c>
      <c r="H1948" s="82" t="s">
        <v>112</v>
      </c>
      <c r="I1948" s="79" t="s">
        <v>8</v>
      </c>
      <c r="J1948" s="79" t="s">
        <v>125</v>
      </c>
      <c r="K1948" s="79" t="str">
        <f>IF('New GL Gauge'!$H$3&lt;2024,"Revenue and Projects - Membership and Infrastructure",IF('New GL Gauge'!$H$3&lt;2025,"Digital and IT","Digital and Customer Experience"))</f>
        <v>Digital and Customer Experience</v>
      </c>
      <c r="L1948" s="79" t="str">
        <f>IF('New GL Gauge'!$H$3&lt;2024,"Revenue and Projects - Membership and Infrastructure",IF('New GL Gauge'!$H$3&lt;2025,"Digital and IT","Digital and Customer Experience"))</f>
        <v>Digital and Customer Experience</v>
      </c>
      <c r="M1948" s="2" t="s">
        <v>76</v>
      </c>
      <c r="N1948" s="2">
        <v>27</v>
      </c>
      <c r="O1948" s="6">
        <f t="shared" si="458"/>
        <v>2</v>
      </c>
      <c r="P1948" s="2">
        <v>2</v>
      </c>
      <c r="Q1948" s="2">
        <v>0</v>
      </c>
      <c r="R1948" s="2">
        <v>0</v>
      </c>
      <c r="S1948" s="2">
        <v>0</v>
      </c>
      <c r="T1948" s="2">
        <v>0</v>
      </c>
      <c r="U1948" s="2">
        <f t="shared" si="460"/>
        <v>2</v>
      </c>
      <c r="V1948" s="2">
        <f t="shared" si="461"/>
        <v>0</v>
      </c>
      <c r="W1948" s="2">
        <f t="shared" si="462"/>
        <v>0</v>
      </c>
      <c r="Y1948" s="5"/>
      <c r="Z1948" s="6">
        <f t="shared" si="459"/>
        <v>5</v>
      </c>
      <c r="AA1948" s="2">
        <v>2</v>
      </c>
      <c r="AB1948" s="2">
        <v>2</v>
      </c>
      <c r="AC1948" s="2">
        <v>1</v>
      </c>
      <c r="AD1948" s="2">
        <v>0</v>
      </c>
      <c r="AE1948" s="2">
        <v>0</v>
      </c>
      <c r="AF1948" s="2">
        <f t="shared" si="463"/>
        <v>4</v>
      </c>
      <c r="AG1948" s="2">
        <f t="shared" si="464"/>
        <v>1</v>
      </c>
      <c r="AH1948" s="2">
        <f t="shared" si="465"/>
        <v>0</v>
      </c>
      <c r="AJ1948" s="5"/>
      <c r="AK1948" s="2">
        <f t="shared" si="466"/>
        <v>10</v>
      </c>
      <c r="AL1948" s="2">
        <v>10</v>
      </c>
      <c r="AM1948" s="2">
        <v>0</v>
      </c>
      <c r="AN1948" s="2">
        <v>0</v>
      </c>
      <c r="AO1948" s="2">
        <v>0</v>
      </c>
      <c r="AP1948" s="2">
        <v>0</v>
      </c>
      <c r="AQ1948" s="2">
        <f t="shared" si="476"/>
        <v>10</v>
      </c>
      <c r="AR1948" s="2">
        <f t="shared" si="477"/>
        <v>0</v>
      </c>
      <c r="AS1948" s="2">
        <f t="shared" si="478"/>
        <v>0</v>
      </c>
      <c r="AV1948" s="6">
        <f t="shared" si="472"/>
        <v>4</v>
      </c>
      <c r="AW1948" s="2">
        <v>3</v>
      </c>
      <c r="AX1948" s="2">
        <v>1</v>
      </c>
      <c r="AY1948" s="2">
        <v>0</v>
      </c>
      <c r="AZ1948" s="2">
        <v>0</v>
      </c>
      <c r="BA1948" s="2">
        <v>0</v>
      </c>
      <c r="BB1948" s="2">
        <f t="shared" si="473"/>
        <v>4</v>
      </c>
      <c r="BC1948" s="2">
        <f t="shared" si="474"/>
        <v>0</v>
      </c>
      <c r="BD1948" s="2">
        <f t="shared" si="475"/>
        <v>0</v>
      </c>
      <c r="BF1948" s="5"/>
    </row>
    <row r="1949" spans="7:58" x14ac:dyDescent="0.35">
      <c r="G1949" s="79" t="s">
        <v>3</v>
      </c>
      <c r="H1949" s="82" t="s">
        <v>112</v>
      </c>
      <c r="I1949" s="79" t="s">
        <v>8</v>
      </c>
      <c r="J1949" s="79" t="s">
        <v>125</v>
      </c>
      <c r="K1949" s="79" t="str">
        <f>IF('New GL Gauge'!$H$3&lt;2024,"Revenue and Projects - Membership and Infrastructure",IF('New GL Gauge'!$H$3&lt;2025,"Digital and IT","Digital and Customer Experience"))</f>
        <v>Digital and Customer Experience</v>
      </c>
      <c r="L1949" s="79" t="str">
        <f>IF('New GL Gauge'!$H$3&lt;2024,"Revenue and Projects - Membership and Infrastructure",IF('New GL Gauge'!$H$3&lt;2025,"Digital and IT","Digital and Customer Experience"))</f>
        <v>Digital and Customer Experience</v>
      </c>
      <c r="M1949" s="2" t="s">
        <v>76</v>
      </c>
      <c r="N1949" s="2">
        <v>28</v>
      </c>
      <c r="O1949" s="6">
        <f t="shared" si="458"/>
        <v>2</v>
      </c>
      <c r="P1949" s="2">
        <v>2</v>
      </c>
      <c r="Q1949" s="2">
        <v>0</v>
      </c>
      <c r="R1949" s="2">
        <v>0</v>
      </c>
      <c r="S1949" s="2">
        <v>0</v>
      </c>
      <c r="T1949" s="2">
        <v>0</v>
      </c>
      <c r="U1949" s="2">
        <f t="shared" si="460"/>
        <v>2</v>
      </c>
      <c r="V1949" s="2">
        <f t="shared" si="461"/>
        <v>0</v>
      </c>
      <c r="W1949" s="2">
        <f t="shared" si="462"/>
        <v>0</v>
      </c>
      <c r="Y1949" s="5"/>
      <c r="Z1949" s="6">
        <f t="shared" si="459"/>
        <v>5</v>
      </c>
      <c r="AA1949" s="2">
        <v>3</v>
      </c>
      <c r="AB1949" s="2">
        <v>1</v>
      </c>
      <c r="AC1949" s="2">
        <v>0</v>
      </c>
      <c r="AD1949" s="2">
        <v>0</v>
      </c>
      <c r="AE1949" s="2">
        <v>1</v>
      </c>
      <c r="AF1949" s="2">
        <f t="shared" si="463"/>
        <v>4</v>
      </c>
      <c r="AG1949" s="2">
        <f t="shared" si="464"/>
        <v>0</v>
      </c>
      <c r="AH1949" s="2">
        <f t="shared" si="465"/>
        <v>1</v>
      </c>
      <c r="AJ1949" s="5"/>
      <c r="AK1949" s="2">
        <f t="shared" si="466"/>
        <v>10</v>
      </c>
      <c r="AL1949" s="2">
        <v>10</v>
      </c>
      <c r="AM1949" s="2">
        <v>0</v>
      </c>
      <c r="AN1949" s="2">
        <v>0</v>
      </c>
      <c r="AO1949" s="2">
        <v>0</v>
      </c>
      <c r="AP1949" s="2">
        <v>0</v>
      </c>
      <c r="AQ1949" s="2">
        <f t="shared" si="476"/>
        <v>10</v>
      </c>
      <c r="AR1949" s="2">
        <f t="shared" si="477"/>
        <v>0</v>
      </c>
      <c r="AS1949" s="2">
        <f t="shared" si="478"/>
        <v>0</v>
      </c>
      <c r="AV1949" s="6">
        <f t="shared" si="472"/>
        <v>4</v>
      </c>
      <c r="AW1949" s="2">
        <v>3</v>
      </c>
      <c r="AX1949" s="2">
        <v>1</v>
      </c>
      <c r="AY1949" s="2">
        <v>0</v>
      </c>
      <c r="AZ1949" s="2">
        <v>0</v>
      </c>
      <c r="BA1949" s="2">
        <v>0</v>
      </c>
      <c r="BB1949" s="2">
        <f t="shared" si="473"/>
        <v>4</v>
      </c>
      <c r="BC1949" s="2">
        <f t="shared" si="474"/>
        <v>0</v>
      </c>
      <c r="BD1949" s="2">
        <f t="shared" si="475"/>
        <v>0</v>
      </c>
      <c r="BF1949" s="5"/>
    </row>
    <row r="1950" spans="7:58" x14ac:dyDescent="0.35">
      <c r="G1950" s="79" t="s">
        <v>3</v>
      </c>
      <c r="H1950" s="82" t="s">
        <v>112</v>
      </c>
      <c r="I1950" s="79" t="s">
        <v>8</v>
      </c>
      <c r="J1950" s="79" t="s">
        <v>125</v>
      </c>
      <c r="K1950" s="79" t="str">
        <f>IF('New GL Gauge'!$H$3&lt;2024,"Revenue and Projects - Membership and Infrastructure",IF('New GL Gauge'!$H$3&lt;2025,"Digital and IT","Digital and Customer Experience"))</f>
        <v>Digital and Customer Experience</v>
      </c>
      <c r="L1950" s="79" t="str">
        <f>IF('New GL Gauge'!$H$3&lt;2024,"Revenue and Projects - Membership and Infrastructure",IF('New GL Gauge'!$H$3&lt;2025,"Digital and IT","Digital and Customer Experience"))</f>
        <v>Digital and Customer Experience</v>
      </c>
      <c r="M1950" s="2" t="s">
        <v>76</v>
      </c>
      <c r="N1950" s="2">
        <v>29</v>
      </c>
      <c r="O1950" s="6">
        <f t="shared" ref="O1950:O1981" si="479">SUM(U1950:W1950)</f>
        <v>2</v>
      </c>
      <c r="P1950" s="2">
        <v>1</v>
      </c>
      <c r="Q1950" s="2">
        <v>1</v>
      </c>
      <c r="R1950" s="2">
        <v>0</v>
      </c>
      <c r="S1950" s="2">
        <v>0</v>
      </c>
      <c r="T1950" s="2">
        <v>0</v>
      </c>
      <c r="U1950" s="2">
        <f t="shared" si="460"/>
        <v>2</v>
      </c>
      <c r="V1950" s="2">
        <f t="shared" si="461"/>
        <v>0</v>
      </c>
      <c r="W1950" s="2">
        <f t="shared" si="462"/>
        <v>0</v>
      </c>
      <c r="Y1950" s="5"/>
      <c r="Z1950" s="6">
        <f t="shared" ref="Z1950:Z1981" si="480">SUM(AF1950:AH1950)</f>
        <v>5</v>
      </c>
      <c r="AA1950" s="2">
        <v>2</v>
      </c>
      <c r="AB1950" s="2">
        <v>0</v>
      </c>
      <c r="AC1950" s="2">
        <v>2</v>
      </c>
      <c r="AD1950" s="2">
        <v>0</v>
      </c>
      <c r="AE1950" s="2">
        <v>1</v>
      </c>
      <c r="AF1950" s="2">
        <f t="shared" si="463"/>
        <v>2</v>
      </c>
      <c r="AG1950" s="2">
        <f t="shared" si="464"/>
        <v>2</v>
      </c>
      <c r="AH1950" s="2">
        <f t="shared" si="465"/>
        <v>1</v>
      </c>
      <c r="AJ1950" s="5"/>
      <c r="AK1950" s="2">
        <f t="shared" si="466"/>
        <v>10</v>
      </c>
      <c r="AL1950" s="2">
        <v>5</v>
      </c>
      <c r="AM1950" s="2">
        <v>5</v>
      </c>
      <c r="AN1950" s="2">
        <v>0</v>
      </c>
      <c r="AO1950" s="2">
        <v>0</v>
      </c>
      <c r="AP1950" s="2">
        <v>0</v>
      </c>
      <c r="AQ1950" s="2">
        <f t="shared" si="476"/>
        <v>10</v>
      </c>
      <c r="AR1950" s="2">
        <f t="shared" si="477"/>
        <v>0</v>
      </c>
      <c r="AS1950" s="2">
        <f t="shared" si="478"/>
        <v>0</v>
      </c>
      <c r="AV1950" s="6">
        <f t="shared" si="472"/>
        <v>4</v>
      </c>
      <c r="AW1950" s="2">
        <v>3</v>
      </c>
      <c r="AX1950" s="2">
        <v>1</v>
      </c>
      <c r="AY1950" s="2">
        <v>0</v>
      </c>
      <c r="AZ1950" s="2">
        <v>0</v>
      </c>
      <c r="BA1950" s="2">
        <v>0</v>
      </c>
      <c r="BB1950" s="2">
        <f t="shared" si="473"/>
        <v>4</v>
      </c>
      <c r="BC1950" s="2">
        <f t="shared" si="474"/>
        <v>0</v>
      </c>
      <c r="BD1950" s="2">
        <f t="shared" si="475"/>
        <v>0</v>
      </c>
      <c r="BF1950" s="5"/>
    </row>
    <row r="1951" spans="7:58" x14ac:dyDescent="0.35">
      <c r="G1951" s="79" t="s">
        <v>3</v>
      </c>
      <c r="H1951" s="82" t="s">
        <v>112</v>
      </c>
      <c r="I1951" s="79" t="s">
        <v>8</v>
      </c>
      <c r="J1951" s="79" t="s">
        <v>125</v>
      </c>
      <c r="K1951" s="79" t="str">
        <f>IF('New GL Gauge'!$H$3&lt;2024,"Revenue and Projects - Membership and Infrastructure",IF('New GL Gauge'!$H$3&lt;2025,"Digital and IT","Digital and Customer Experience"))</f>
        <v>Digital and Customer Experience</v>
      </c>
      <c r="L1951" s="79" t="str">
        <f>IF('New GL Gauge'!$H$3&lt;2024,"Revenue and Projects - Membership and Infrastructure",IF('New GL Gauge'!$H$3&lt;2025,"Digital and IT","Digital and Customer Experience"))</f>
        <v>Digital and Customer Experience</v>
      </c>
      <c r="M1951" s="2" t="s">
        <v>76</v>
      </c>
      <c r="N1951" s="2">
        <v>30</v>
      </c>
      <c r="O1951" s="6">
        <f t="shared" si="479"/>
        <v>2</v>
      </c>
      <c r="P1951" s="2">
        <v>2</v>
      </c>
      <c r="Q1951" s="2">
        <v>0</v>
      </c>
      <c r="R1951" s="2">
        <v>0</v>
      </c>
      <c r="S1951" s="2">
        <v>0</v>
      </c>
      <c r="T1951" s="2">
        <v>0</v>
      </c>
      <c r="U1951" s="2">
        <f t="shared" ref="U1951:U2014" si="481">P1951+Q1951</f>
        <v>2</v>
      </c>
      <c r="V1951" s="2">
        <f t="shared" ref="V1951:V2014" si="482">R1951</f>
        <v>0</v>
      </c>
      <c r="W1951" s="2">
        <f t="shared" ref="W1951:W2014" si="483">S1951+T1951</f>
        <v>0</v>
      </c>
      <c r="Y1951" s="5"/>
      <c r="Z1951" s="6">
        <f t="shared" si="480"/>
        <v>5</v>
      </c>
      <c r="AA1951" s="2">
        <v>4</v>
      </c>
      <c r="AB1951" s="2">
        <v>0</v>
      </c>
      <c r="AC1951" s="2">
        <v>0</v>
      </c>
      <c r="AD1951" s="2">
        <v>0</v>
      </c>
      <c r="AE1951" s="2">
        <v>1</v>
      </c>
      <c r="AF1951" s="2">
        <f t="shared" ref="AF1951:AF2014" si="484">AA1951+AB1951</f>
        <v>4</v>
      </c>
      <c r="AG1951" s="2">
        <f t="shared" ref="AG1951:AG2014" si="485">AC1951</f>
        <v>0</v>
      </c>
      <c r="AH1951" s="2">
        <f t="shared" ref="AH1951:AH2014" si="486">AD1951+AE1951</f>
        <v>1</v>
      </c>
      <c r="AJ1951" s="5"/>
      <c r="AK1951" s="2">
        <f t="shared" si="466"/>
        <v>10</v>
      </c>
      <c r="AL1951" s="2">
        <v>10</v>
      </c>
      <c r="AM1951" s="2">
        <v>0</v>
      </c>
      <c r="AN1951" s="2">
        <v>0</v>
      </c>
      <c r="AO1951" s="2">
        <v>0</v>
      </c>
      <c r="AP1951" s="2">
        <v>0</v>
      </c>
      <c r="AQ1951" s="2">
        <f t="shared" si="476"/>
        <v>10</v>
      </c>
      <c r="AR1951" s="2">
        <f t="shared" si="477"/>
        <v>0</v>
      </c>
      <c r="AS1951" s="2">
        <f t="shared" si="478"/>
        <v>0</v>
      </c>
      <c r="AV1951" s="6">
        <f t="shared" si="472"/>
        <v>4</v>
      </c>
      <c r="AW1951" s="2">
        <v>3</v>
      </c>
      <c r="AX1951" s="2">
        <v>1</v>
      </c>
      <c r="AY1951" s="2">
        <v>0</v>
      </c>
      <c r="AZ1951" s="2">
        <v>0</v>
      </c>
      <c r="BA1951" s="2">
        <v>0</v>
      </c>
      <c r="BB1951" s="2">
        <f t="shared" si="473"/>
        <v>4</v>
      </c>
      <c r="BC1951" s="2">
        <f t="shared" si="474"/>
        <v>0</v>
      </c>
      <c r="BD1951" s="2">
        <f t="shared" si="475"/>
        <v>0</v>
      </c>
      <c r="BF1951" s="5"/>
    </row>
    <row r="1952" spans="7:58" x14ac:dyDescent="0.35">
      <c r="G1952" s="79" t="s">
        <v>3</v>
      </c>
      <c r="H1952" s="82" t="s">
        <v>112</v>
      </c>
      <c r="I1952" s="79" t="s">
        <v>8</v>
      </c>
      <c r="J1952" s="79" t="str">
        <f>IF('New GL Gauge'!$H$3&lt;2025,"Revenue and Projects","Sport Operations")</f>
        <v>Sport Operations</v>
      </c>
      <c r="K1952" s="79" t="str">
        <f>IF('New GL Gauge'!$H$3&lt;2025,"Health and Fitness Hub","Sport Operations Health and Fitness Hub")</f>
        <v>Sport Operations Health and Fitness Hub</v>
      </c>
      <c r="L1952" s="79" t="str">
        <f>IF('New GL Gauge'!$H$3&lt;2025,"Health and Fitness Hub","Sport Operations Health and Fitness Hub")</f>
        <v>Sport Operations Health and Fitness Hub</v>
      </c>
      <c r="M1952" s="2" t="s">
        <v>3</v>
      </c>
      <c r="N1952" s="2">
        <v>1</v>
      </c>
      <c r="O1952" s="6">
        <f t="shared" si="479"/>
        <v>7</v>
      </c>
      <c r="P1952" s="2">
        <v>2</v>
      </c>
      <c r="Q1952" s="2">
        <v>2</v>
      </c>
      <c r="R1952" s="2">
        <v>2</v>
      </c>
      <c r="S1952" s="2">
        <v>1</v>
      </c>
      <c r="T1952" s="2">
        <v>0</v>
      </c>
      <c r="U1952" s="2">
        <f t="shared" si="481"/>
        <v>4</v>
      </c>
      <c r="V1952" s="2">
        <f t="shared" si="482"/>
        <v>2</v>
      </c>
      <c r="W1952" s="2">
        <f t="shared" si="483"/>
        <v>1</v>
      </c>
      <c r="X1952" s="2">
        <f>MAX(O1952:O1981)</f>
        <v>7</v>
      </c>
      <c r="Y1952" s="5">
        <v>11</v>
      </c>
      <c r="Z1952" s="6">
        <f t="shared" si="480"/>
        <v>5</v>
      </c>
      <c r="AA1952" s="2">
        <v>1</v>
      </c>
      <c r="AB1952" s="2">
        <v>3</v>
      </c>
      <c r="AC1952" s="2">
        <v>0</v>
      </c>
      <c r="AD1952" s="2">
        <v>1</v>
      </c>
      <c r="AE1952" s="2">
        <v>0</v>
      </c>
      <c r="AF1952" s="2">
        <f t="shared" si="484"/>
        <v>4</v>
      </c>
      <c r="AG1952" s="2">
        <f t="shared" si="485"/>
        <v>0</v>
      </c>
      <c r="AH1952" s="2">
        <f t="shared" si="486"/>
        <v>1</v>
      </c>
      <c r="AI1952" s="2">
        <f>MAX(Z1952:Z1981)</f>
        <v>5</v>
      </c>
      <c r="AJ1952" s="5">
        <v>10</v>
      </c>
      <c r="AK1952" s="2">
        <f t="shared" si="466"/>
        <v>11</v>
      </c>
      <c r="AL1952" s="2">
        <v>3</v>
      </c>
      <c r="AM1952" s="2">
        <v>4</v>
      </c>
      <c r="AN1952" s="2">
        <v>3</v>
      </c>
      <c r="AO1952" s="2">
        <v>0</v>
      </c>
      <c r="AP1952" s="2">
        <v>1</v>
      </c>
      <c r="AQ1952" s="2">
        <f t="shared" si="476"/>
        <v>7</v>
      </c>
      <c r="AR1952" s="2">
        <f t="shared" si="477"/>
        <v>3</v>
      </c>
      <c r="AS1952" s="2">
        <f t="shared" si="478"/>
        <v>1</v>
      </c>
      <c r="AT1952" s="2">
        <f t="shared" ref="AT1952" si="487">ROUND(SUM(AK1952:AK1981)/30,0)</f>
        <v>11</v>
      </c>
      <c r="AU1952" s="2">
        <v>12</v>
      </c>
      <c r="AV1952" s="6">
        <f t="shared" ref="AV1952:AV2015" si="488">SUM(BB1952:BD1952)</f>
        <v>19</v>
      </c>
      <c r="AW1952" s="2">
        <v>3</v>
      </c>
      <c r="AX1952" s="2">
        <v>5</v>
      </c>
      <c r="AY1952" s="2">
        <v>5</v>
      </c>
      <c r="AZ1952" s="2">
        <v>2</v>
      </c>
      <c r="BA1952" s="2">
        <v>4</v>
      </c>
      <c r="BB1952" s="2">
        <f t="shared" ref="BB1952:BB2015" si="489">AW1952+AX1952</f>
        <v>8</v>
      </c>
      <c r="BC1952" s="2">
        <f t="shared" ref="BC1952:BC2015" si="490">AY1952</f>
        <v>5</v>
      </c>
      <c r="BD1952" s="2">
        <f t="shared" ref="BD1952:BD2015" si="491">AZ1952+BA1952</f>
        <v>6</v>
      </c>
      <c r="BE1952" s="2">
        <f>ROUND(SUM(AV1952:AV1981)/30,0)</f>
        <v>19</v>
      </c>
      <c r="BF1952" s="5">
        <v>11</v>
      </c>
    </row>
    <row r="1953" spans="7:58" x14ac:dyDescent="0.35">
      <c r="G1953" s="79" t="s">
        <v>3</v>
      </c>
      <c r="H1953" s="82" t="s">
        <v>112</v>
      </c>
      <c r="I1953" s="79" t="s">
        <v>8</v>
      </c>
      <c r="J1953" s="79" t="str">
        <f>IF('New GL Gauge'!$H$3&lt;2025,"Revenue and Projects","Sport Operations")</f>
        <v>Sport Operations</v>
      </c>
      <c r="K1953" s="79" t="str">
        <f>IF('New GL Gauge'!$H$3&lt;2025,"Health and Fitness Hub","Sport Operations Health and Fitness Hub")</f>
        <v>Sport Operations Health and Fitness Hub</v>
      </c>
      <c r="L1953" s="79" t="str">
        <f>IF('New GL Gauge'!$H$3&lt;2025,"Health and Fitness Hub","Sport Operations Health and Fitness Hub")</f>
        <v>Sport Operations Health and Fitness Hub</v>
      </c>
      <c r="M1953" s="2" t="s">
        <v>3</v>
      </c>
      <c r="N1953" s="2">
        <v>2</v>
      </c>
      <c r="O1953" s="6">
        <f t="shared" si="479"/>
        <v>7</v>
      </c>
      <c r="P1953" s="2">
        <v>1</v>
      </c>
      <c r="Q1953" s="2">
        <v>3</v>
      </c>
      <c r="R1953" s="2">
        <v>2</v>
      </c>
      <c r="S1953" s="2">
        <v>0</v>
      </c>
      <c r="T1953" s="2">
        <v>1</v>
      </c>
      <c r="U1953" s="2">
        <f t="shared" si="481"/>
        <v>4</v>
      </c>
      <c r="V1953" s="2">
        <f t="shared" si="482"/>
        <v>2</v>
      </c>
      <c r="W1953" s="2">
        <f t="shared" si="483"/>
        <v>1</v>
      </c>
      <c r="Y1953" s="5"/>
      <c r="Z1953" s="6">
        <f t="shared" si="480"/>
        <v>5</v>
      </c>
      <c r="AA1953" s="2">
        <v>1</v>
      </c>
      <c r="AB1953" s="2">
        <v>1</v>
      </c>
      <c r="AC1953" s="2">
        <v>1</v>
      </c>
      <c r="AD1953" s="2">
        <v>1</v>
      </c>
      <c r="AE1953" s="2">
        <v>1</v>
      </c>
      <c r="AF1953" s="2">
        <f t="shared" si="484"/>
        <v>2</v>
      </c>
      <c r="AG1953" s="2">
        <f t="shared" si="485"/>
        <v>1</v>
      </c>
      <c r="AH1953" s="2">
        <f t="shared" si="486"/>
        <v>2</v>
      </c>
      <c r="AJ1953" s="5"/>
      <c r="AK1953" s="2">
        <f t="shared" ref="AK1953:AK1981" si="492">SUM(AQ1953:AS1953)</f>
        <v>11</v>
      </c>
      <c r="AL1953" s="2">
        <v>3</v>
      </c>
      <c r="AM1953" s="2">
        <v>3</v>
      </c>
      <c r="AN1953" s="2">
        <v>2</v>
      </c>
      <c r="AO1953" s="2">
        <v>2</v>
      </c>
      <c r="AP1953" s="2">
        <v>1</v>
      </c>
      <c r="AQ1953" s="2">
        <f t="shared" si="476"/>
        <v>6</v>
      </c>
      <c r="AR1953" s="2">
        <f t="shared" si="477"/>
        <v>2</v>
      </c>
      <c r="AS1953" s="2">
        <f t="shared" si="478"/>
        <v>3</v>
      </c>
      <c r="AV1953" s="6">
        <f t="shared" si="488"/>
        <v>19</v>
      </c>
      <c r="AW1953" s="2">
        <v>2</v>
      </c>
      <c r="AX1953" s="2">
        <v>4</v>
      </c>
      <c r="AY1953" s="2">
        <v>6</v>
      </c>
      <c r="AZ1953" s="2">
        <v>3</v>
      </c>
      <c r="BA1953" s="2">
        <v>4</v>
      </c>
      <c r="BB1953" s="2">
        <f t="shared" si="489"/>
        <v>6</v>
      </c>
      <c r="BC1953" s="2">
        <f t="shared" si="490"/>
        <v>6</v>
      </c>
      <c r="BD1953" s="2">
        <f t="shared" si="491"/>
        <v>7</v>
      </c>
      <c r="BF1953" s="5"/>
    </row>
    <row r="1954" spans="7:58" x14ac:dyDescent="0.35">
      <c r="G1954" s="79" t="s">
        <v>3</v>
      </c>
      <c r="H1954" s="82" t="s">
        <v>112</v>
      </c>
      <c r="I1954" s="79" t="s">
        <v>8</v>
      </c>
      <c r="J1954" s="79" t="str">
        <f>IF('New GL Gauge'!$H$3&lt;2025,"Revenue and Projects","Sport Operations")</f>
        <v>Sport Operations</v>
      </c>
      <c r="K1954" s="79" t="str">
        <f>IF('New GL Gauge'!$H$3&lt;2025,"Health and Fitness Hub","Sport Operations Health and Fitness Hub")</f>
        <v>Sport Operations Health and Fitness Hub</v>
      </c>
      <c r="L1954" s="79" t="str">
        <f>IF('New GL Gauge'!$H$3&lt;2025,"Health and Fitness Hub","Sport Operations Health and Fitness Hub")</f>
        <v>Sport Operations Health and Fitness Hub</v>
      </c>
      <c r="M1954" s="2" t="s">
        <v>3</v>
      </c>
      <c r="N1954" s="2">
        <v>3</v>
      </c>
      <c r="O1954" s="6">
        <f t="shared" si="479"/>
        <v>7</v>
      </c>
      <c r="P1954" s="2">
        <v>3</v>
      </c>
      <c r="Q1954" s="2">
        <v>1</v>
      </c>
      <c r="R1954" s="2">
        <v>2</v>
      </c>
      <c r="S1954" s="2">
        <v>0</v>
      </c>
      <c r="T1954" s="2">
        <v>1</v>
      </c>
      <c r="U1954" s="2">
        <f t="shared" si="481"/>
        <v>4</v>
      </c>
      <c r="V1954" s="2">
        <f t="shared" si="482"/>
        <v>2</v>
      </c>
      <c r="W1954" s="2">
        <f t="shared" si="483"/>
        <v>1</v>
      </c>
      <c r="Y1954" s="5"/>
      <c r="Z1954" s="6">
        <f t="shared" si="480"/>
        <v>5</v>
      </c>
      <c r="AA1954" s="2">
        <v>2</v>
      </c>
      <c r="AB1954" s="2">
        <v>1</v>
      </c>
      <c r="AC1954" s="2">
        <v>1</v>
      </c>
      <c r="AD1954" s="2">
        <v>0</v>
      </c>
      <c r="AE1954" s="2">
        <v>1</v>
      </c>
      <c r="AF1954" s="2">
        <f t="shared" si="484"/>
        <v>3</v>
      </c>
      <c r="AG1954" s="2">
        <f t="shared" si="485"/>
        <v>1</v>
      </c>
      <c r="AH1954" s="2">
        <f t="shared" si="486"/>
        <v>1</v>
      </c>
      <c r="AJ1954" s="5"/>
      <c r="AK1954" s="2">
        <f t="shared" si="492"/>
        <v>11</v>
      </c>
      <c r="AL1954" s="2">
        <v>9</v>
      </c>
      <c r="AM1954" s="2">
        <v>1</v>
      </c>
      <c r="AN1954" s="2">
        <v>0</v>
      </c>
      <c r="AO1954" s="2">
        <v>1</v>
      </c>
      <c r="AP1954" s="2">
        <v>0</v>
      </c>
      <c r="AQ1954" s="2">
        <f t="shared" si="476"/>
        <v>10</v>
      </c>
      <c r="AR1954" s="2">
        <f t="shared" si="477"/>
        <v>0</v>
      </c>
      <c r="AS1954" s="2">
        <f t="shared" si="478"/>
        <v>1</v>
      </c>
      <c r="AV1954" s="6">
        <f t="shared" si="488"/>
        <v>19</v>
      </c>
      <c r="AW1954" s="2">
        <v>7</v>
      </c>
      <c r="AX1954" s="2">
        <v>3</v>
      </c>
      <c r="AY1954" s="2">
        <v>5</v>
      </c>
      <c r="AZ1954" s="2">
        <v>4</v>
      </c>
      <c r="BA1954" s="2">
        <v>0</v>
      </c>
      <c r="BB1954" s="2">
        <f t="shared" si="489"/>
        <v>10</v>
      </c>
      <c r="BC1954" s="2">
        <f t="shared" si="490"/>
        <v>5</v>
      </c>
      <c r="BD1954" s="2">
        <f t="shared" si="491"/>
        <v>4</v>
      </c>
      <c r="BF1954" s="5"/>
    </row>
    <row r="1955" spans="7:58" x14ac:dyDescent="0.35">
      <c r="G1955" s="79" t="s">
        <v>3</v>
      </c>
      <c r="H1955" s="82" t="s">
        <v>112</v>
      </c>
      <c r="I1955" s="79" t="s">
        <v>8</v>
      </c>
      <c r="J1955" s="79" t="str">
        <f>IF('New GL Gauge'!$H$3&lt;2025,"Revenue and Projects","Sport Operations")</f>
        <v>Sport Operations</v>
      </c>
      <c r="K1955" s="79" t="str">
        <f>IF('New GL Gauge'!$H$3&lt;2025,"Health and Fitness Hub","Sport Operations Health and Fitness Hub")</f>
        <v>Sport Operations Health and Fitness Hub</v>
      </c>
      <c r="L1955" s="79" t="str">
        <f>IF('New GL Gauge'!$H$3&lt;2025,"Health and Fitness Hub","Sport Operations Health and Fitness Hub")</f>
        <v>Sport Operations Health and Fitness Hub</v>
      </c>
      <c r="M1955" s="2" t="s">
        <v>3</v>
      </c>
      <c r="N1955" s="2">
        <v>4</v>
      </c>
      <c r="O1955" s="6">
        <f t="shared" si="479"/>
        <v>7</v>
      </c>
      <c r="P1955" s="2">
        <v>5</v>
      </c>
      <c r="Q1955" s="2">
        <v>1</v>
      </c>
      <c r="R1955" s="2">
        <v>0</v>
      </c>
      <c r="S1955" s="2">
        <v>1</v>
      </c>
      <c r="T1955" s="2">
        <v>0</v>
      </c>
      <c r="U1955" s="2">
        <f t="shared" si="481"/>
        <v>6</v>
      </c>
      <c r="V1955" s="2">
        <f t="shared" si="482"/>
        <v>0</v>
      </c>
      <c r="W1955" s="2">
        <f t="shared" si="483"/>
        <v>1</v>
      </c>
      <c r="Y1955" s="5"/>
      <c r="Z1955" s="6">
        <f t="shared" si="480"/>
        <v>5</v>
      </c>
      <c r="AA1955" s="2">
        <v>5</v>
      </c>
      <c r="AB1955" s="2">
        <v>0</v>
      </c>
      <c r="AC1955" s="2">
        <v>0</v>
      </c>
      <c r="AD1955" s="2">
        <v>0</v>
      </c>
      <c r="AE1955" s="2">
        <v>0</v>
      </c>
      <c r="AF1955" s="2">
        <f t="shared" si="484"/>
        <v>5</v>
      </c>
      <c r="AG1955" s="2">
        <f t="shared" si="485"/>
        <v>0</v>
      </c>
      <c r="AH1955" s="2">
        <f t="shared" si="486"/>
        <v>0</v>
      </c>
      <c r="AJ1955" s="5"/>
      <c r="AK1955" s="2">
        <f t="shared" si="492"/>
        <v>11</v>
      </c>
      <c r="AL1955" s="2">
        <v>10</v>
      </c>
      <c r="AM1955" s="2">
        <v>0</v>
      </c>
      <c r="AN1955" s="2">
        <v>1</v>
      </c>
      <c r="AO1955" s="2">
        <v>0</v>
      </c>
      <c r="AP1955" s="2">
        <v>0</v>
      </c>
      <c r="AQ1955" s="2">
        <f t="shared" si="476"/>
        <v>10</v>
      </c>
      <c r="AR1955" s="2">
        <f t="shared" si="477"/>
        <v>1</v>
      </c>
      <c r="AS1955" s="2">
        <f t="shared" si="478"/>
        <v>0</v>
      </c>
      <c r="AV1955" s="6">
        <f t="shared" si="488"/>
        <v>19</v>
      </c>
      <c r="AW1955" s="2">
        <v>11</v>
      </c>
      <c r="AX1955" s="2">
        <v>4</v>
      </c>
      <c r="AY1955" s="2">
        <v>2</v>
      </c>
      <c r="AZ1955" s="2">
        <v>2</v>
      </c>
      <c r="BA1955" s="2">
        <v>0</v>
      </c>
      <c r="BB1955" s="2">
        <f t="shared" si="489"/>
        <v>15</v>
      </c>
      <c r="BC1955" s="2">
        <f t="shared" si="490"/>
        <v>2</v>
      </c>
      <c r="BD1955" s="2">
        <f t="shared" si="491"/>
        <v>2</v>
      </c>
      <c r="BF1955" s="5"/>
    </row>
    <row r="1956" spans="7:58" x14ac:dyDescent="0.35">
      <c r="G1956" s="79" t="s">
        <v>3</v>
      </c>
      <c r="H1956" s="82" t="s">
        <v>112</v>
      </c>
      <c r="I1956" s="79" t="s">
        <v>8</v>
      </c>
      <c r="J1956" s="79" t="str">
        <f>IF('New GL Gauge'!$H$3&lt;2025,"Revenue and Projects","Sport Operations")</f>
        <v>Sport Operations</v>
      </c>
      <c r="K1956" s="79" t="str">
        <f>IF('New GL Gauge'!$H$3&lt;2025,"Health and Fitness Hub","Sport Operations Health and Fitness Hub")</f>
        <v>Sport Operations Health and Fitness Hub</v>
      </c>
      <c r="L1956" s="79" t="str">
        <f>IF('New GL Gauge'!$H$3&lt;2025,"Health and Fitness Hub","Sport Operations Health and Fitness Hub")</f>
        <v>Sport Operations Health and Fitness Hub</v>
      </c>
      <c r="M1956" s="2" t="s">
        <v>3</v>
      </c>
      <c r="N1956" s="2">
        <v>5</v>
      </c>
      <c r="O1956" s="6">
        <f t="shared" si="479"/>
        <v>7</v>
      </c>
      <c r="P1956" s="2">
        <v>4</v>
      </c>
      <c r="Q1956" s="2">
        <v>0</v>
      </c>
      <c r="R1956" s="2">
        <v>2</v>
      </c>
      <c r="S1956" s="2">
        <v>1</v>
      </c>
      <c r="T1956" s="2">
        <v>0</v>
      </c>
      <c r="U1956" s="2">
        <f t="shared" si="481"/>
        <v>4</v>
      </c>
      <c r="V1956" s="2">
        <f t="shared" si="482"/>
        <v>2</v>
      </c>
      <c r="W1956" s="2">
        <f t="shared" si="483"/>
        <v>1</v>
      </c>
      <c r="Y1956" s="5"/>
      <c r="Z1956" s="6">
        <f t="shared" si="480"/>
        <v>5</v>
      </c>
      <c r="AA1956" s="2">
        <v>1</v>
      </c>
      <c r="AB1956" s="2">
        <v>3</v>
      </c>
      <c r="AC1956" s="2">
        <v>0</v>
      </c>
      <c r="AD1956" s="2">
        <v>1</v>
      </c>
      <c r="AE1956" s="2">
        <v>0</v>
      </c>
      <c r="AF1956" s="2">
        <f t="shared" si="484"/>
        <v>4</v>
      </c>
      <c r="AG1956" s="2">
        <f t="shared" si="485"/>
        <v>0</v>
      </c>
      <c r="AH1956" s="2">
        <f t="shared" si="486"/>
        <v>1</v>
      </c>
      <c r="AJ1956" s="5"/>
      <c r="AK1956" s="2">
        <f t="shared" si="492"/>
        <v>11</v>
      </c>
      <c r="AL1956" s="2">
        <v>6</v>
      </c>
      <c r="AM1956" s="2">
        <v>2</v>
      </c>
      <c r="AN1956" s="2">
        <v>2</v>
      </c>
      <c r="AO1956" s="2">
        <v>1</v>
      </c>
      <c r="AP1956" s="2">
        <v>0</v>
      </c>
      <c r="AQ1956" s="2">
        <f t="shared" si="476"/>
        <v>8</v>
      </c>
      <c r="AR1956" s="2">
        <f t="shared" si="477"/>
        <v>2</v>
      </c>
      <c r="AS1956" s="2">
        <f t="shared" si="478"/>
        <v>1</v>
      </c>
      <c r="AV1956" s="6">
        <f t="shared" si="488"/>
        <v>19</v>
      </c>
      <c r="AW1956" s="2">
        <v>5</v>
      </c>
      <c r="AX1956" s="2">
        <v>5</v>
      </c>
      <c r="AY1956" s="2">
        <v>3</v>
      </c>
      <c r="AZ1956" s="2">
        <v>4</v>
      </c>
      <c r="BA1956" s="2">
        <v>2</v>
      </c>
      <c r="BB1956" s="2">
        <f t="shared" si="489"/>
        <v>10</v>
      </c>
      <c r="BC1956" s="2">
        <f t="shared" si="490"/>
        <v>3</v>
      </c>
      <c r="BD1956" s="2">
        <f t="shared" si="491"/>
        <v>6</v>
      </c>
      <c r="BF1956" s="5"/>
    </row>
    <row r="1957" spans="7:58" x14ac:dyDescent="0.35">
      <c r="G1957" s="79" t="s">
        <v>3</v>
      </c>
      <c r="H1957" s="82" t="s">
        <v>112</v>
      </c>
      <c r="I1957" s="79" t="s">
        <v>8</v>
      </c>
      <c r="J1957" s="79" t="str">
        <f>IF('New GL Gauge'!$H$3&lt;2025,"Revenue and Projects","Sport Operations")</f>
        <v>Sport Operations</v>
      </c>
      <c r="K1957" s="79" t="str">
        <f>IF('New GL Gauge'!$H$3&lt;2025,"Health and Fitness Hub","Sport Operations Health and Fitness Hub")</f>
        <v>Sport Operations Health and Fitness Hub</v>
      </c>
      <c r="L1957" s="79" t="str">
        <f>IF('New GL Gauge'!$H$3&lt;2025,"Health and Fitness Hub","Sport Operations Health and Fitness Hub")</f>
        <v>Sport Operations Health and Fitness Hub</v>
      </c>
      <c r="M1957" s="2" t="s">
        <v>3</v>
      </c>
      <c r="N1957" s="2">
        <v>6</v>
      </c>
      <c r="O1957" s="6">
        <f t="shared" si="479"/>
        <v>7</v>
      </c>
      <c r="P1957" s="2">
        <v>1</v>
      </c>
      <c r="Q1957" s="2">
        <v>2</v>
      </c>
      <c r="R1957" s="2">
        <v>0</v>
      </c>
      <c r="S1957" s="2">
        <v>4</v>
      </c>
      <c r="T1957" s="2">
        <v>0</v>
      </c>
      <c r="U1957" s="2">
        <f t="shared" si="481"/>
        <v>3</v>
      </c>
      <c r="V1957" s="2">
        <f t="shared" si="482"/>
        <v>0</v>
      </c>
      <c r="W1957" s="2">
        <f t="shared" si="483"/>
        <v>4</v>
      </c>
      <c r="Y1957" s="5"/>
      <c r="Z1957" s="6">
        <f t="shared" si="480"/>
        <v>5</v>
      </c>
      <c r="AA1957" s="2">
        <v>1</v>
      </c>
      <c r="AB1957" s="2">
        <v>2</v>
      </c>
      <c r="AC1957" s="2">
        <v>1</v>
      </c>
      <c r="AD1957" s="2">
        <v>1</v>
      </c>
      <c r="AE1957" s="2">
        <v>0</v>
      </c>
      <c r="AF1957" s="2">
        <f t="shared" si="484"/>
        <v>3</v>
      </c>
      <c r="AG1957" s="2">
        <f t="shared" si="485"/>
        <v>1</v>
      </c>
      <c r="AH1957" s="2">
        <f t="shared" si="486"/>
        <v>1</v>
      </c>
      <c r="AJ1957" s="5"/>
      <c r="AK1957" s="2">
        <f t="shared" si="492"/>
        <v>11</v>
      </c>
      <c r="AL1957" s="2">
        <v>5</v>
      </c>
      <c r="AM1957" s="2">
        <v>3</v>
      </c>
      <c r="AN1957" s="2">
        <v>2</v>
      </c>
      <c r="AO1957" s="2">
        <v>0</v>
      </c>
      <c r="AP1957" s="2">
        <v>1</v>
      </c>
      <c r="AQ1957" s="2">
        <f t="shared" si="476"/>
        <v>8</v>
      </c>
      <c r="AR1957" s="2">
        <f t="shared" si="477"/>
        <v>2</v>
      </c>
      <c r="AS1957" s="2">
        <f t="shared" si="478"/>
        <v>1</v>
      </c>
      <c r="AV1957" s="6">
        <f t="shared" si="488"/>
        <v>19</v>
      </c>
      <c r="AW1957" s="2">
        <v>3</v>
      </c>
      <c r="AX1957" s="2">
        <v>6</v>
      </c>
      <c r="AY1957" s="2">
        <v>4</v>
      </c>
      <c r="AZ1957" s="2">
        <v>2</v>
      </c>
      <c r="BA1957" s="2">
        <v>4</v>
      </c>
      <c r="BB1957" s="2">
        <f t="shared" si="489"/>
        <v>9</v>
      </c>
      <c r="BC1957" s="2">
        <f t="shared" si="490"/>
        <v>4</v>
      </c>
      <c r="BD1957" s="2">
        <f t="shared" si="491"/>
        <v>6</v>
      </c>
      <c r="BF1957" s="5"/>
    </row>
    <row r="1958" spans="7:58" x14ac:dyDescent="0.35">
      <c r="G1958" s="79" t="s">
        <v>3</v>
      </c>
      <c r="H1958" s="82" t="s">
        <v>112</v>
      </c>
      <c r="I1958" s="79" t="s">
        <v>8</v>
      </c>
      <c r="J1958" s="79" t="str">
        <f>IF('New GL Gauge'!$H$3&lt;2025,"Revenue and Projects","Sport Operations")</f>
        <v>Sport Operations</v>
      </c>
      <c r="K1958" s="79" t="str">
        <f>IF('New GL Gauge'!$H$3&lt;2025,"Health and Fitness Hub","Sport Operations Health and Fitness Hub")</f>
        <v>Sport Operations Health and Fitness Hub</v>
      </c>
      <c r="L1958" s="79" t="str">
        <f>IF('New GL Gauge'!$H$3&lt;2025,"Health and Fitness Hub","Sport Operations Health and Fitness Hub")</f>
        <v>Sport Operations Health and Fitness Hub</v>
      </c>
      <c r="M1958" s="2" t="s">
        <v>3</v>
      </c>
      <c r="N1958" s="2">
        <v>7</v>
      </c>
      <c r="O1958" s="6">
        <f t="shared" si="479"/>
        <v>7</v>
      </c>
      <c r="P1958" s="2">
        <v>1</v>
      </c>
      <c r="Q1958" s="2">
        <v>2</v>
      </c>
      <c r="R1958" s="2">
        <v>1</v>
      </c>
      <c r="S1958" s="2">
        <v>1</v>
      </c>
      <c r="T1958" s="2">
        <v>2</v>
      </c>
      <c r="U1958" s="2">
        <f t="shared" si="481"/>
        <v>3</v>
      </c>
      <c r="V1958" s="2">
        <f t="shared" si="482"/>
        <v>1</v>
      </c>
      <c r="W1958" s="2">
        <f t="shared" si="483"/>
        <v>3</v>
      </c>
      <c r="Y1958" s="5"/>
      <c r="Z1958" s="6">
        <f t="shared" si="480"/>
        <v>5</v>
      </c>
      <c r="AA1958" s="2">
        <v>3</v>
      </c>
      <c r="AB1958" s="2">
        <v>2</v>
      </c>
      <c r="AC1958" s="2">
        <v>0</v>
      </c>
      <c r="AD1958" s="2">
        <v>0</v>
      </c>
      <c r="AE1958" s="2">
        <v>0</v>
      </c>
      <c r="AF1958" s="2">
        <f t="shared" si="484"/>
        <v>5</v>
      </c>
      <c r="AG1958" s="2">
        <f t="shared" si="485"/>
        <v>0</v>
      </c>
      <c r="AH1958" s="2">
        <f t="shared" si="486"/>
        <v>0</v>
      </c>
      <c r="AJ1958" s="5"/>
      <c r="AK1958" s="2">
        <f t="shared" si="492"/>
        <v>11</v>
      </c>
      <c r="AL1958" s="2">
        <v>8</v>
      </c>
      <c r="AM1958" s="2">
        <v>2</v>
      </c>
      <c r="AN1958" s="2">
        <v>1</v>
      </c>
      <c r="AO1958" s="2">
        <v>0</v>
      </c>
      <c r="AP1958" s="2">
        <v>0</v>
      </c>
      <c r="AQ1958" s="2">
        <f t="shared" si="476"/>
        <v>10</v>
      </c>
      <c r="AR1958" s="2">
        <f t="shared" si="477"/>
        <v>1</v>
      </c>
      <c r="AS1958" s="2">
        <f t="shared" si="478"/>
        <v>0</v>
      </c>
      <c r="AV1958" s="6">
        <f t="shared" si="488"/>
        <v>19</v>
      </c>
      <c r="AW1958" s="2">
        <v>10</v>
      </c>
      <c r="AX1958" s="2">
        <v>2</v>
      </c>
      <c r="AY1958" s="2">
        <v>1</v>
      </c>
      <c r="AZ1958" s="2">
        <v>1</v>
      </c>
      <c r="BA1958" s="2">
        <v>5</v>
      </c>
      <c r="BB1958" s="2">
        <f t="shared" si="489"/>
        <v>12</v>
      </c>
      <c r="BC1958" s="2">
        <f t="shared" si="490"/>
        <v>1</v>
      </c>
      <c r="BD1958" s="2">
        <f t="shared" si="491"/>
        <v>6</v>
      </c>
      <c r="BF1958" s="5"/>
    </row>
    <row r="1959" spans="7:58" x14ac:dyDescent="0.35">
      <c r="G1959" s="79" t="s">
        <v>3</v>
      </c>
      <c r="H1959" s="82" t="s">
        <v>112</v>
      </c>
      <c r="I1959" s="79" t="s">
        <v>8</v>
      </c>
      <c r="J1959" s="79" t="str">
        <f>IF('New GL Gauge'!$H$3&lt;2025,"Revenue and Projects","Sport Operations")</f>
        <v>Sport Operations</v>
      </c>
      <c r="K1959" s="79" t="str">
        <f>IF('New GL Gauge'!$H$3&lt;2025,"Health and Fitness Hub","Sport Operations Health and Fitness Hub")</f>
        <v>Sport Operations Health and Fitness Hub</v>
      </c>
      <c r="L1959" s="79" t="str">
        <f>IF('New GL Gauge'!$H$3&lt;2025,"Health and Fitness Hub","Sport Operations Health and Fitness Hub")</f>
        <v>Sport Operations Health and Fitness Hub</v>
      </c>
      <c r="M1959" s="2" t="s">
        <v>3</v>
      </c>
      <c r="N1959" s="2">
        <v>8</v>
      </c>
      <c r="O1959" s="6">
        <f t="shared" si="479"/>
        <v>7</v>
      </c>
      <c r="P1959" s="2">
        <v>1</v>
      </c>
      <c r="Q1959" s="2">
        <v>3</v>
      </c>
      <c r="R1959" s="2">
        <v>1</v>
      </c>
      <c r="S1959" s="2">
        <v>1</v>
      </c>
      <c r="T1959" s="2">
        <v>1</v>
      </c>
      <c r="U1959" s="2">
        <f t="shared" si="481"/>
        <v>4</v>
      </c>
      <c r="V1959" s="2">
        <f t="shared" si="482"/>
        <v>1</v>
      </c>
      <c r="W1959" s="2">
        <f t="shared" si="483"/>
        <v>2</v>
      </c>
      <c r="Y1959" s="5"/>
      <c r="Z1959" s="6">
        <f t="shared" si="480"/>
        <v>5</v>
      </c>
      <c r="AA1959" s="2">
        <v>2</v>
      </c>
      <c r="AB1959" s="2">
        <v>3</v>
      </c>
      <c r="AC1959" s="2">
        <v>0</v>
      </c>
      <c r="AD1959" s="2">
        <v>0</v>
      </c>
      <c r="AE1959" s="2">
        <v>0</v>
      </c>
      <c r="AF1959" s="2">
        <f t="shared" si="484"/>
        <v>5</v>
      </c>
      <c r="AG1959" s="2">
        <f t="shared" si="485"/>
        <v>0</v>
      </c>
      <c r="AH1959" s="2">
        <f t="shared" si="486"/>
        <v>0</v>
      </c>
      <c r="AJ1959" s="5"/>
      <c r="AK1959" s="2">
        <f t="shared" si="492"/>
        <v>11</v>
      </c>
      <c r="AL1959" s="2">
        <v>4</v>
      </c>
      <c r="AM1959" s="2">
        <v>3</v>
      </c>
      <c r="AN1959" s="2">
        <v>2</v>
      </c>
      <c r="AO1959" s="2">
        <v>0</v>
      </c>
      <c r="AP1959" s="2">
        <v>2</v>
      </c>
      <c r="AQ1959" s="2">
        <f t="shared" si="476"/>
        <v>7</v>
      </c>
      <c r="AR1959" s="2">
        <f t="shared" si="477"/>
        <v>2</v>
      </c>
      <c r="AS1959" s="2">
        <f t="shared" si="478"/>
        <v>2</v>
      </c>
      <c r="AV1959" s="6">
        <f t="shared" si="488"/>
        <v>19</v>
      </c>
      <c r="AW1959" s="2">
        <v>4</v>
      </c>
      <c r="AX1959" s="2">
        <v>3</v>
      </c>
      <c r="AY1959" s="2">
        <v>4</v>
      </c>
      <c r="AZ1959" s="2">
        <v>2</v>
      </c>
      <c r="BA1959" s="2">
        <v>6</v>
      </c>
      <c r="BB1959" s="2">
        <f t="shared" si="489"/>
        <v>7</v>
      </c>
      <c r="BC1959" s="2">
        <f t="shared" si="490"/>
        <v>4</v>
      </c>
      <c r="BD1959" s="2">
        <f t="shared" si="491"/>
        <v>8</v>
      </c>
      <c r="BF1959" s="5"/>
    </row>
    <row r="1960" spans="7:58" x14ac:dyDescent="0.35">
      <c r="G1960" s="79" t="s">
        <v>3</v>
      </c>
      <c r="H1960" s="82" t="s">
        <v>112</v>
      </c>
      <c r="I1960" s="79" t="s">
        <v>8</v>
      </c>
      <c r="J1960" s="79" t="str">
        <f>IF('New GL Gauge'!$H$3&lt;2025,"Revenue and Projects","Sport Operations")</f>
        <v>Sport Operations</v>
      </c>
      <c r="K1960" s="79" t="str">
        <f>IF('New GL Gauge'!$H$3&lt;2025,"Health and Fitness Hub","Sport Operations Health and Fitness Hub")</f>
        <v>Sport Operations Health and Fitness Hub</v>
      </c>
      <c r="L1960" s="79" t="str">
        <f>IF('New GL Gauge'!$H$3&lt;2025,"Health and Fitness Hub","Sport Operations Health and Fitness Hub")</f>
        <v>Sport Operations Health and Fitness Hub</v>
      </c>
      <c r="M1960" s="2" t="s">
        <v>3</v>
      </c>
      <c r="N1960" s="2">
        <v>9</v>
      </c>
      <c r="O1960" s="6">
        <f t="shared" si="479"/>
        <v>7</v>
      </c>
      <c r="P1960" s="2">
        <v>1</v>
      </c>
      <c r="Q1960" s="2">
        <v>1</v>
      </c>
      <c r="R1960" s="2">
        <v>1</v>
      </c>
      <c r="S1960" s="2">
        <v>3</v>
      </c>
      <c r="T1960" s="2">
        <v>1</v>
      </c>
      <c r="U1960" s="2">
        <f t="shared" si="481"/>
        <v>2</v>
      </c>
      <c r="V1960" s="2">
        <f t="shared" si="482"/>
        <v>1</v>
      </c>
      <c r="W1960" s="2">
        <f t="shared" si="483"/>
        <v>4</v>
      </c>
      <c r="Y1960" s="5"/>
      <c r="Z1960" s="6">
        <f t="shared" si="480"/>
        <v>5</v>
      </c>
      <c r="AA1960" s="2">
        <v>1</v>
      </c>
      <c r="AB1960" s="2">
        <v>1</v>
      </c>
      <c r="AC1960" s="2">
        <v>1</v>
      </c>
      <c r="AD1960" s="2">
        <v>1</v>
      </c>
      <c r="AE1960" s="2">
        <v>1</v>
      </c>
      <c r="AF1960" s="2">
        <f t="shared" si="484"/>
        <v>2</v>
      </c>
      <c r="AG1960" s="2">
        <f t="shared" si="485"/>
        <v>1</v>
      </c>
      <c r="AH1960" s="2">
        <f t="shared" si="486"/>
        <v>2</v>
      </c>
      <c r="AJ1960" s="5"/>
      <c r="AK1960" s="2">
        <f t="shared" si="492"/>
        <v>11</v>
      </c>
      <c r="AL1960" s="2">
        <v>2</v>
      </c>
      <c r="AM1960" s="2">
        <v>4</v>
      </c>
      <c r="AN1960" s="2">
        <v>3</v>
      </c>
      <c r="AO1960" s="2">
        <v>0</v>
      </c>
      <c r="AP1960" s="2">
        <v>2</v>
      </c>
      <c r="AQ1960" s="2">
        <f t="shared" si="476"/>
        <v>6</v>
      </c>
      <c r="AR1960" s="2">
        <f t="shared" si="477"/>
        <v>3</v>
      </c>
      <c r="AS1960" s="2">
        <f t="shared" si="478"/>
        <v>2</v>
      </c>
      <c r="AV1960" s="6">
        <f t="shared" si="488"/>
        <v>19</v>
      </c>
      <c r="AW1960" s="2">
        <v>2</v>
      </c>
      <c r="AX1960" s="2">
        <v>3</v>
      </c>
      <c r="AY1960" s="2">
        <v>4</v>
      </c>
      <c r="AZ1960" s="2">
        <v>4</v>
      </c>
      <c r="BA1960" s="2">
        <v>6</v>
      </c>
      <c r="BB1960" s="2">
        <f t="shared" si="489"/>
        <v>5</v>
      </c>
      <c r="BC1960" s="2">
        <f t="shared" si="490"/>
        <v>4</v>
      </c>
      <c r="BD1960" s="2">
        <f t="shared" si="491"/>
        <v>10</v>
      </c>
      <c r="BF1960" s="5"/>
    </row>
    <row r="1961" spans="7:58" x14ac:dyDescent="0.35">
      <c r="G1961" s="79" t="s">
        <v>3</v>
      </c>
      <c r="H1961" s="82" t="s">
        <v>112</v>
      </c>
      <c r="I1961" s="79" t="s">
        <v>8</v>
      </c>
      <c r="J1961" s="79" t="str">
        <f>IF('New GL Gauge'!$H$3&lt;2025,"Revenue and Projects","Sport Operations")</f>
        <v>Sport Operations</v>
      </c>
      <c r="K1961" s="79" t="str">
        <f>IF('New GL Gauge'!$H$3&lt;2025,"Health and Fitness Hub","Sport Operations Health and Fitness Hub")</f>
        <v>Sport Operations Health and Fitness Hub</v>
      </c>
      <c r="L1961" s="79" t="str">
        <f>IF('New GL Gauge'!$H$3&lt;2025,"Health and Fitness Hub","Sport Operations Health and Fitness Hub")</f>
        <v>Sport Operations Health and Fitness Hub</v>
      </c>
      <c r="M1961" s="2" t="s">
        <v>67</v>
      </c>
      <c r="N1961" s="2">
        <v>10</v>
      </c>
      <c r="O1961" s="6">
        <f t="shared" si="479"/>
        <v>7</v>
      </c>
      <c r="P1961" s="2">
        <v>2</v>
      </c>
      <c r="Q1961" s="2">
        <v>2</v>
      </c>
      <c r="R1961" s="2">
        <v>2</v>
      </c>
      <c r="S1961" s="2">
        <v>1</v>
      </c>
      <c r="T1961" s="2">
        <v>0</v>
      </c>
      <c r="U1961" s="2">
        <f t="shared" si="481"/>
        <v>4</v>
      </c>
      <c r="V1961" s="2">
        <f t="shared" si="482"/>
        <v>2</v>
      </c>
      <c r="W1961" s="2">
        <f t="shared" si="483"/>
        <v>1</v>
      </c>
      <c r="Y1961" s="5"/>
      <c r="Z1961" s="6">
        <f t="shared" si="480"/>
        <v>5</v>
      </c>
      <c r="AA1961" s="2">
        <v>4</v>
      </c>
      <c r="AB1961" s="2">
        <v>1</v>
      </c>
      <c r="AC1961" s="2">
        <v>0</v>
      </c>
      <c r="AD1961" s="2">
        <v>0</v>
      </c>
      <c r="AE1961" s="2">
        <v>0</v>
      </c>
      <c r="AF1961" s="2">
        <f t="shared" si="484"/>
        <v>5</v>
      </c>
      <c r="AG1961" s="2">
        <f t="shared" si="485"/>
        <v>0</v>
      </c>
      <c r="AH1961" s="2">
        <f t="shared" si="486"/>
        <v>0</v>
      </c>
      <c r="AJ1961" s="5"/>
      <c r="AK1961" s="2">
        <f t="shared" si="492"/>
        <v>11</v>
      </c>
      <c r="AL1961" s="2">
        <v>8</v>
      </c>
      <c r="AM1961" s="2">
        <v>3</v>
      </c>
      <c r="AN1961" s="2">
        <v>0</v>
      </c>
      <c r="AO1961" s="2">
        <v>0</v>
      </c>
      <c r="AP1961" s="2">
        <v>0</v>
      </c>
      <c r="AQ1961" s="2">
        <f t="shared" si="476"/>
        <v>11</v>
      </c>
      <c r="AR1961" s="2">
        <f t="shared" si="477"/>
        <v>0</v>
      </c>
      <c r="AS1961" s="2">
        <f t="shared" si="478"/>
        <v>0</v>
      </c>
      <c r="AV1961" s="6">
        <f t="shared" si="488"/>
        <v>19</v>
      </c>
      <c r="AW1961" s="2">
        <v>6</v>
      </c>
      <c r="AX1961" s="2">
        <v>7</v>
      </c>
      <c r="AY1961" s="2">
        <v>4</v>
      </c>
      <c r="AZ1961" s="2">
        <v>1</v>
      </c>
      <c r="BA1961" s="2">
        <v>1</v>
      </c>
      <c r="BB1961" s="2">
        <f t="shared" si="489"/>
        <v>13</v>
      </c>
      <c r="BC1961" s="2">
        <f t="shared" si="490"/>
        <v>4</v>
      </c>
      <c r="BD1961" s="2">
        <f t="shared" si="491"/>
        <v>2</v>
      </c>
      <c r="BF1961" s="5"/>
    </row>
    <row r="1962" spans="7:58" x14ac:dyDescent="0.35">
      <c r="G1962" s="79" t="s">
        <v>3</v>
      </c>
      <c r="H1962" s="82" t="s">
        <v>112</v>
      </c>
      <c r="I1962" s="79" t="s">
        <v>8</v>
      </c>
      <c r="J1962" s="79" t="str">
        <f>IF('New GL Gauge'!$H$3&lt;2025,"Revenue and Projects","Sport Operations")</f>
        <v>Sport Operations</v>
      </c>
      <c r="K1962" s="79" t="str">
        <f>IF('New GL Gauge'!$H$3&lt;2025,"Health and Fitness Hub","Sport Operations Health and Fitness Hub")</f>
        <v>Sport Operations Health and Fitness Hub</v>
      </c>
      <c r="L1962" s="79" t="str">
        <f>IF('New GL Gauge'!$H$3&lt;2025,"Health and Fitness Hub","Sport Operations Health and Fitness Hub")</f>
        <v>Sport Operations Health and Fitness Hub</v>
      </c>
      <c r="M1962" s="2" t="s">
        <v>67</v>
      </c>
      <c r="N1962" s="2">
        <v>11</v>
      </c>
      <c r="O1962" s="6">
        <f t="shared" si="479"/>
        <v>7</v>
      </c>
      <c r="P1962" s="2">
        <v>0</v>
      </c>
      <c r="Q1962" s="2">
        <v>3</v>
      </c>
      <c r="R1962" s="2">
        <v>2</v>
      </c>
      <c r="S1962" s="2">
        <v>2</v>
      </c>
      <c r="T1962" s="2">
        <v>0</v>
      </c>
      <c r="U1962" s="2">
        <f t="shared" si="481"/>
        <v>3</v>
      </c>
      <c r="V1962" s="2">
        <f t="shared" si="482"/>
        <v>2</v>
      </c>
      <c r="W1962" s="2">
        <f t="shared" si="483"/>
        <v>2</v>
      </c>
      <c r="Y1962" s="5"/>
      <c r="Z1962" s="6">
        <f t="shared" si="480"/>
        <v>5</v>
      </c>
      <c r="AA1962" s="2">
        <v>1</v>
      </c>
      <c r="AB1962" s="2">
        <v>2</v>
      </c>
      <c r="AC1962" s="2">
        <v>2</v>
      </c>
      <c r="AD1962" s="2">
        <v>0</v>
      </c>
      <c r="AE1962" s="2">
        <v>0</v>
      </c>
      <c r="AF1962" s="2">
        <f t="shared" si="484"/>
        <v>3</v>
      </c>
      <c r="AG1962" s="2">
        <f t="shared" si="485"/>
        <v>2</v>
      </c>
      <c r="AH1962" s="2">
        <f t="shared" si="486"/>
        <v>0</v>
      </c>
      <c r="AJ1962" s="5"/>
      <c r="AK1962" s="2">
        <f t="shared" si="492"/>
        <v>11</v>
      </c>
      <c r="AL1962" s="2">
        <v>6</v>
      </c>
      <c r="AM1962" s="2">
        <v>3</v>
      </c>
      <c r="AN1962" s="2">
        <v>2</v>
      </c>
      <c r="AO1962" s="2">
        <v>0</v>
      </c>
      <c r="AP1962" s="2">
        <v>0</v>
      </c>
      <c r="AQ1962" s="2">
        <f t="shared" si="476"/>
        <v>9</v>
      </c>
      <c r="AR1962" s="2">
        <f t="shared" si="477"/>
        <v>2</v>
      </c>
      <c r="AS1962" s="2">
        <f t="shared" si="478"/>
        <v>0</v>
      </c>
      <c r="AV1962" s="6">
        <f t="shared" si="488"/>
        <v>19</v>
      </c>
      <c r="AW1962" s="2">
        <v>4</v>
      </c>
      <c r="AX1962" s="2">
        <v>6</v>
      </c>
      <c r="AY1962" s="2">
        <v>2</v>
      </c>
      <c r="AZ1962" s="2">
        <v>6</v>
      </c>
      <c r="BA1962" s="2">
        <v>1</v>
      </c>
      <c r="BB1962" s="2">
        <f t="shared" si="489"/>
        <v>10</v>
      </c>
      <c r="BC1962" s="2">
        <f t="shared" si="490"/>
        <v>2</v>
      </c>
      <c r="BD1962" s="2">
        <f t="shared" si="491"/>
        <v>7</v>
      </c>
      <c r="BF1962" s="5"/>
    </row>
    <row r="1963" spans="7:58" x14ac:dyDescent="0.35">
      <c r="G1963" s="79" t="s">
        <v>3</v>
      </c>
      <c r="H1963" s="82" t="s">
        <v>112</v>
      </c>
      <c r="I1963" s="79" t="s">
        <v>8</v>
      </c>
      <c r="J1963" s="79" t="str">
        <f>IF('New GL Gauge'!$H$3&lt;2025,"Revenue and Projects","Sport Operations")</f>
        <v>Sport Operations</v>
      </c>
      <c r="K1963" s="79" t="str">
        <f>IF('New GL Gauge'!$H$3&lt;2025,"Health and Fitness Hub","Sport Operations Health and Fitness Hub")</f>
        <v>Sport Operations Health and Fitness Hub</v>
      </c>
      <c r="L1963" s="79" t="str">
        <f>IF('New GL Gauge'!$H$3&lt;2025,"Health and Fitness Hub","Sport Operations Health and Fitness Hub")</f>
        <v>Sport Operations Health and Fitness Hub</v>
      </c>
      <c r="M1963" s="2" t="s">
        <v>67</v>
      </c>
      <c r="N1963" s="2">
        <v>12</v>
      </c>
      <c r="O1963" s="6">
        <f t="shared" si="479"/>
        <v>7</v>
      </c>
      <c r="P1963" s="2">
        <v>0</v>
      </c>
      <c r="Q1963" s="2">
        <v>3</v>
      </c>
      <c r="R1963" s="2">
        <v>3</v>
      </c>
      <c r="S1963" s="2">
        <v>1</v>
      </c>
      <c r="T1963" s="2">
        <v>0</v>
      </c>
      <c r="U1963" s="2">
        <f t="shared" si="481"/>
        <v>3</v>
      </c>
      <c r="V1963" s="2">
        <f t="shared" si="482"/>
        <v>3</v>
      </c>
      <c r="W1963" s="2">
        <f t="shared" si="483"/>
        <v>1</v>
      </c>
      <c r="Y1963" s="5"/>
      <c r="Z1963" s="6">
        <f t="shared" si="480"/>
        <v>5</v>
      </c>
      <c r="AA1963" s="2">
        <v>0</v>
      </c>
      <c r="AB1963" s="2">
        <v>5</v>
      </c>
      <c r="AC1963" s="2">
        <v>0</v>
      </c>
      <c r="AD1963" s="2">
        <v>0</v>
      </c>
      <c r="AE1963" s="2">
        <v>0</v>
      </c>
      <c r="AF1963" s="2">
        <f t="shared" si="484"/>
        <v>5</v>
      </c>
      <c r="AG1963" s="2">
        <f t="shared" si="485"/>
        <v>0</v>
      </c>
      <c r="AH1963" s="2">
        <f t="shared" si="486"/>
        <v>0</v>
      </c>
      <c r="AJ1963" s="5"/>
      <c r="AK1963" s="2">
        <f t="shared" si="492"/>
        <v>11</v>
      </c>
      <c r="AL1963" s="2">
        <v>5</v>
      </c>
      <c r="AM1963" s="2">
        <v>5</v>
      </c>
      <c r="AN1963" s="2">
        <v>1</v>
      </c>
      <c r="AO1963" s="2">
        <v>0</v>
      </c>
      <c r="AP1963" s="2">
        <v>0</v>
      </c>
      <c r="AQ1963" s="2">
        <f t="shared" si="476"/>
        <v>10</v>
      </c>
      <c r="AR1963" s="2">
        <f t="shared" si="477"/>
        <v>1</v>
      </c>
      <c r="AS1963" s="2">
        <f t="shared" si="478"/>
        <v>0</v>
      </c>
      <c r="AV1963" s="6">
        <f t="shared" si="488"/>
        <v>19</v>
      </c>
      <c r="AW1963" s="2">
        <v>5</v>
      </c>
      <c r="AX1963" s="2">
        <v>9</v>
      </c>
      <c r="AY1963" s="2">
        <v>2</v>
      </c>
      <c r="AZ1963" s="2">
        <v>2</v>
      </c>
      <c r="BA1963" s="2">
        <v>1</v>
      </c>
      <c r="BB1963" s="2">
        <f t="shared" si="489"/>
        <v>14</v>
      </c>
      <c r="BC1963" s="2">
        <f t="shared" si="490"/>
        <v>2</v>
      </c>
      <c r="BD1963" s="2">
        <f t="shared" si="491"/>
        <v>3</v>
      </c>
      <c r="BF1963" s="5"/>
    </row>
    <row r="1964" spans="7:58" x14ac:dyDescent="0.35">
      <c r="G1964" s="79" t="s">
        <v>3</v>
      </c>
      <c r="H1964" s="82" t="s">
        <v>112</v>
      </c>
      <c r="I1964" s="79" t="s">
        <v>8</v>
      </c>
      <c r="J1964" s="79" t="str">
        <f>IF('New GL Gauge'!$H$3&lt;2025,"Revenue and Projects","Sport Operations")</f>
        <v>Sport Operations</v>
      </c>
      <c r="K1964" s="79" t="str">
        <f>IF('New GL Gauge'!$H$3&lt;2025,"Health and Fitness Hub","Sport Operations Health and Fitness Hub")</f>
        <v>Sport Operations Health and Fitness Hub</v>
      </c>
      <c r="L1964" s="79" t="str">
        <f>IF('New GL Gauge'!$H$3&lt;2025,"Health and Fitness Hub","Sport Operations Health and Fitness Hub")</f>
        <v>Sport Operations Health and Fitness Hub</v>
      </c>
      <c r="M1964" s="2" t="s">
        <v>67</v>
      </c>
      <c r="N1964" s="2">
        <v>13</v>
      </c>
      <c r="O1964" s="6">
        <f t="shared" si="479"/>
        <v>7</v>
      </c>
      <c r="P1964" s="2">
        <v>0</v>
      </c>
      <c r="Q1964" s="2">
        <v>3</v>
      </c>
      <c r="R1964" s="2">
        <v>2</v>
      </c>
      <c r="S1964" s="2">
        <v>1</v>
      </c>
      <c r="T1964" s="2">
        <v>1</v>
      </c>
      <c r="U1964" s="2">
        <f t="shared" si="481"/>
        <v>3</v>
      </c>
      <c r="V1964" s="2">
        <f t="shared" si="482"/>
        <v>2</v>
      </c>
      <c r="W1964" s="2">
        <f t="shared" si="483"/>
        <v>2</v>
      </c>
      <c r="Y1964" s="5"/>
      <c r="Z1964" s="6">
        <f t="shared" si="480"/>
        <v>5</v>
      </c>
      <c r="AA1964" s="2">
        <v>2</v>
      </c>
      <c r="AB1964" s="2">
        <v>2</v>
      </c>
      <c r="AC1964" s="2">
        <v>1</v>
      </c>
      <c r="AD1964" s="2">
        <v>0</v>
      </c>
      <c r="AE1964" s="2">
        <v>0</v>
      </c>
      <c r="AF1964" s="2">
        <f t="shared" si="484"/>
        <v>4</v>
      </c>
      <c r="AG1964" s="2">
        <f t="shared" si="485"/>
        <v>1</v>
      </c>
      <c r="AH1964" s="2">
        <f t="shared" si="486"/>
        <v>0</v>
      </c>
      <c r="AJ1964" s="5"/>
      <c r="AK1964" s="2">
        <f t="shared" si="492"/>
        <v>11</v>
      </c>
      <c r="AL1964" s="2">
        <v>6</v>
      </c>
      <c r="AM1964" s="2">
        <v>3</v>
      </c>
      <c r="AN1964" s="2">
        <v>2</v>
      </c>
      <c r="AO1964" s="2">
        <v>0</v>
      </c>
      <c r="AP1964" s="2">
        <v>0</v>
      </c>
      <c r="AQ1964" s="2">
        <f t="shared" si="476"/>
        <v>9</v>
      </c>
      <c r="AR1964" s="2">
        <f t="shared" si="477"/>
        <v>2</v>
      </c>
      <c r="AS1964" s="2">
        <f t="shared" si="478"/>
        <v>0</v>
      </c>
      <c r="AV1964" s="6">
        <f t="shared" si="488"/>
        <v>19</v>
      </c>
      <c r="AW1964" s="2">
        <v>6</v>
      </c>
      <c r="AX1964" s="2">
        <v>5</v>
      </c>
      <c r="AY1964" s="2">
        <v>3</v>
      </c>
      <c r="AZ1964" s="2">
        <v>3</v>
      </c>
      <c r="BA1964" s="2">
        <v>2</v>
      </c>
      <c r="BB1964" s="2">
        <f t="shared" si="489"/>
        <v>11</v>
      </c>
      <c r="BC1964" s="2">
        <f t="shared" si="490"/>
        <v>3</v>
      </c>
      <c r="BD1964" s="2">
        <f t="shared" si="491"/>
        <v>5</v>
      </c>
      <c r="BF1964" s="5"/>
    </row>
    <row r="1965" spans="7:58" x14ac:dyDescent="0.35">
      <c r="G1965" s="79" t="s">
        <v>3</v>
      </c>
      <c r="H1965" s="82" t="s">
        <v>112</v>
      </c>
      <c r="I1965" s="79" t="s">
        <v>8</v>
      </c>
      <c r="J1965" s="79" t="str">
        <f>IF('New GL Gauge'!$H$3&lt;2025,"Revenue and Projects","Sport Operations")</f>
        <v>Sport Operations</v>
      </c>
      <c r="K1965" s="79" t="str">
        <f>IF('New GL Gauge'!$H$3&lt;2025,"Health and Fitness Hub","Sport Operations Health and Fitness Hub")</f>
        <v>Sport Operations Health and Fitness Hub</v>
      </c>
      <c r="L1965" s="79" t="str">
        <f>IF('New GL Gauge'!$H$3&lt;2025,"Health and Fitness Hub","Sport Operations Health and Fitness Hub")</f>
        <v>Sport Operations Health and Fitness Hub</v>
      </c>
      <c r="M1965" s="2" t="s">
        <v>67</v>
      </c>
      <c r="N1965" s="2">
        <v>14</v>
      </c>
      <c r="O1965" s="6">
        <f t="shared" si="479"/>
        <v>7</v>
      </c>
      <c r="P1965" s="2">
        <v>1</v>
      </c>
      <c r="Q1965" s="2">
        <v>1</v>
      </c>
      <c r="R1965" s="2">
        <v>1</v>
      </c>
      <c r="S1965" s="2">
        <v>2</v>
      </c>
      <c r="T1965" s="2">
        <v>2</v>
      </c>
      <c r="U1965" s="2">
        <f t="shared" si="481"/>
        <v>2</v>
      </c>
      <c r="V1965" s="2">
        <f t="shared" si="482"/>
        <v>1</v>
      </c>
      <c r="W1965" s="2">
        <f t="shared" si="483"/>
        <v>4</v>
      </c>
      <c r="Y1965" s="5"/>
      <c r="Z1965" s="6">
        <f t="shared" si="480"/>
        <v>5</v>
      </c>
      <c r="AA1965" s="2">
        <v>1</v>
      </c>
      <c r="AB1965" s="2">
        <v>2</v>
      </c>
      <c r="AC1965" s="2">
        <v>2</v>
      </c>
      <c r="AD1965" s="2">
        <v>0</v>
      </c>
      <c r="AE1965" s="2">
        <v>0</v>
      </c>
      <c r="AF1965" s="2">
        <f t="shared" si="484"/>
        <v>3</v>
      </c>
      <c r="AG1965" s="2">
        <f t="shared" si="485"/>
        <v>2</v>
      </c>
      <c r="AH1965" s="2">
        <f t="shared" si="486"/>
        <v>0</v>
      </c>
      <c r="AJ1965" s="5"/>
      <c r="AK1965" s="2">
        <f t="shared" si="492"/>
        <v>11</v>
      </c>
      <c r="AL1965" s="2">
        <v>3</v>
      </c>
      <c r="AM1965" s="2">
        <v>4</v>
      </c>
      <c r="AN1965" s="2">
        <v>2</v>
      </c>
      <c r="AO1965" s="2">
        <v>1</v>
      </c>
      <c r="AP1965" s="2">
        <v>1</v>
      </c>
      <c r="AQ1965" s="2">
        <f t="shared" si="476"/>
        <v>7</v>
      </c>
      <c r="AR1965" s="2">
        <f t="shared" si="477"/>
        <v>2</v>
      </c>
      <c r="AS1965" s="2">
        <f t="shared" si="478"/>
        <v>2</v>
      </c>
      <c r="AV1965" s="6">
        <f t="shared" si="488"/>
        <v>19</v>
      </c>
      <c r="AW1965" s="2">
        <v>3</v>
      </c>
      <c r="AX1965" s="2">
        <v>5</v>
      </c>
      <c r="AY1965" s="2">
        <v>3</v>
      </c>
      <c r="AZ1965" s="2">
        <v>3</v>
      </c>
      <c r="BA1965" s="2">
        <v>5</v>
      </c>
      <c r="BB1965" s="2">
        <f t="shared" si="489"/>
        <v>8</v>
      </c>
      <c r="BC1965" s="2">
        <f t="shared" si="490"/>
        <v>3</v>
      </c>
      <c r="BD1965" s="2">
        <f t="shared" si="491"/>
        <v>8</v>
      </c>
      <c r="BF1965" s="5"/>
    </row>
    <row r="1966" spans="7:58" x14ac:dyDescent="0.35">
      <c r="G1966" s="79" t="s">
        <v>3</v>
      </c>
      <c r="H1966" s="82" t="s">
        <v>112</v>
      </c>
      <c r="I1966" s="79" t="s">
        <v>8</v>
      </c>
      <c r="J1966" s="79" t="str">
        <f>IF('New GL Gauge'!$H$3&lt;2025,"Revenue and Projects","Sport Operations")</f>
        <v>Sport Operations</v>
      </c>
      <c r="K1966" s="79" t="str">
        <f>IF('New GL Gauge'!$H$3&lt;2025,"Health and Fitness Hub","Sport Operations Health and Fitness Hub")</f>
        <v>Sport Operations Health and Fitness Hub</v>
      </c>
      <c r="L1966" s="79" t="str">
        <f>IF('New GL Gauge'!$H$3&lt;2025,"Health and Fitness Hub","Sport Operations Health and Fitness Hub")</f>
        <v>Sport Operations Health and Fitness Hub</v>
      </c>
      <c r="M1966" s="2" t="s">
        <v>67</v>
      </c>
      <c r="N1966" s="2">
        <v>15</v>
      </c>
      <c r="O1966" s="6">
        <f t="shared" si="479"/>
        <v>7</v>
      </c>
      <c r="P1966" s="2">
        <v>1</v>
      </c>
      <c r="Q1966" s="2">
        <v>2</v>
      </c>
      <c r="R1966" s="2">
        <v>0</v>
      </c>
      <c r="S1966" s="2">
        <v>2</v>
      </c>
      <c r="T1966" s="2">
        <v>2</v>
      </c>
      <c r="U1966" s="2">
        <f t="shared" si="481"/>
        <v>3</v>
      </c>
      <c r="V1966" s="2">
        <f t="shared" si="482"/>
        <v>0</v>
      </c>
      <c r="W1966" s="2">
        <f t="shared" si="483"/>
        <v>4</v>
      </c>
      <c r="Y1966" s="5"/>
      <c r="Z1966" s="6">
        <f t="shared" si="480"/>
        <v>5</v>
      </c>
      <c r="AA1966" s="2">
        <v>2</v>
      </c>
      <c r="AB1966" s="2">
        <v>1</v>
      </c>
      <c r="AC1966" s="2">
        <v>1</v>
      </c>
      <c r="AD1966" s="2">
        <v>0</v>
      </c>
      <c r="AE1966" s="2">
        <v>1</v>
      </c>
      <c r="AF1966" s="2">
        <f t="shared" si="484"/>
        <v>3</v>
      </c>
      <c r="AG1966" s="2">
        <f t="shared" si="485"/>
        <v>1</v>
      </c>
      <c r="AH1966" s="2">
        <f t="shared" si="486"/>
        <v>1</v>
      </c>
      <c r="AJ1966" s="5"/>
      <c r="AK1966" s="2">
        <f t="shared" si="492"/>
        <v>11</v>
      </c>
      <c r="AL1966" s="2">
        <v>4</v>
      </c>
      <c r="AM1966" s="2">
        <v>3</v>
      </c>
      <c r="AN1966" s="2">
        <v>2</v>
      </c>
      <c r="AO1966" s="2">
        <v>1</v>
      </c>
      <c r="AP1966" s="2">
        <v>1</v>
      </c>
      <c r="AQ1966" s="2">
        <f t="shared" si="476"/>
        <v>7</v>
      </c>
      <c r="AR1966" s="2">
        <f t="shared" si="477"/>
        <v>2</v>
      </c>
      <c r="AS1966" s="2">
        <f t="shared" si="478"/>
        <v>2</v>
      </c>
      <c r="AV1966" s="6">
        <f t="shared" si="488"/>
        <v>19</v>
      </c>
      <c r="AW1966" s="2">
        <v>4</v>
      </c>
      <c r="AX1966" s="2">
        <v>5</v>
      </c>
      <c r="AY1966" s="2">
        <v>3</v>
      </c>
      <c r="AZ1966" s="2">
        <v>3</v>
      </c>
      <c r="BA1966" s="2">
        <v>4</v>
      </c>
      <c r="BB1966" s="2">
        <f t="shared" si="489"/>
        <v>9</v>
      </c>
      <c r="BC1966" s="2">
        <f t="shared" si="490"/>
        <v>3</v>
      </c>
      <c r="BD1966" s="2">
        <f t="shared" si="491"/>
        <v>7</v>
      </c>
      <c r="BF1966" s="5"/>
    </row>
    <row r="1967" spans="7:58" x14ac:dyDescent="0.35">
      <c r="G1967" s="79" t="s">
        <v>3</v>
      </c>
      <c r="H1967" s="82" t="s">
        <v>112</v>
      </c>
      <c r="I1967" s="79" t="s">
        <v>8</v>
      </c>
      <c r="J1967" s="79" t="str">
        <f>IF('New GL Gauge'!$H$3&lt;2025,"Revenue and Projects","Sport Operations")</f>
        <v>Sport Operations</v>
      </c>
      <c r="K1967" s="79" t="str">
        <f>IF('New GL Gauge'!$H$3&lt;2025,"Health and Fitness Hub","Sport Operations Health and Fitness Hub")</f>
        <v>Sport Operations Health and Fitness Hub</v>
      </c>
      <c r="L1967" s="79" t="str">
        <f>IF('New GL Gauge'!$H$3&lt;2025,"Health and Fitness Hub","Sport Operations Health and Fitness Hub")</f>
        <v>Sport Operations Health and Fitness Hub</v>
      </c>
      <c r="M1967" s="2" t="s">
        <v>67</v>
      </c>
      <c r="N1967" s="2">
        <v>16</v>
      </c>
      <c r="O1967" s="6">
        <f t="shared" si="479"/>
        <v>7</v>
      </c>
      <c r="P1967" s="2">
        <v>1</v>
      </c>
      <c r="Q1967" s="2">
        <v>3</v>
      </c>
      <c r="R1967" s="2">
        <v>2</v>
      </c>
      <c r="S1967" s="2">
        <v>0</v>
      </c>
      <c r="T1967" s="2">
        <v>1</v>
      </c>
      <c r="U1967" s="2">
        <f t="shared" si="481"/>
        <v>4</v>
      </c>
      <c r="V1967" s="2">
        <f t="shared" si="482"/>
        <v>2</v>
      </c>
      <c r="W1967" s="2">
        <f t="shared" si="483"/>
        <v>1</v>
      </c>
      <c r="Y1967" s="5"/>
      <c r="Z1967" s="6">
        <f t="shared" si="480"/>
        <v>5</v>
      </c>
      <c r="AA1967" s="2">
        <v>2</v>
      </c>
      <c r="AB1967" s="2">
        <v>2</v>
      </c>
      <c r="AC1967" s="2">
        <v>1</v>
      </c>
      <c r="AD1967" s="2">
        <v>0</v>
      </c>
      <c r="AE1967" s="2">
        <v>0</v>
      </c>
      <c r="AF1967" s="2">
        <f t="shared" si="484"/>
        <v>4</v>
      </c>
      <c r="AG1967" s="2">
        <f t="shared" si="485"/>
        <v>1</v>
      </c>
      <c r="AH1967" s="2">
        <f t="shared" si="486"/>
        <v>0</v>
      </c>
      <c r="AJ1967" s="5"/>
      <c r="AK1967" s="2">
        <f t="shared" si="492"/>
        <v>11</v>
      </c>
      <c r="AL1967" s="2">
        <v>3</v>
      </c>
      <c r="AM1967" s="2">
        <v>4</v>
      </c>
      <c r="AN1967" s="2">
        <v>4</v>
      </c>
      <c r="AO1967" s="2">
        <v>0</v>
      </c>
      <c r="AP1967" s="2">
        <v>0</v>
      </c>
      <c r="AQ1967" s="2">
        <f t="shared" si="476"/>
        <v>7</v>
      </c>
      <c r="AR1967" s="2">
        <f t="shared" si="477"/>
        <v>4</v>
      </c>
      <c r="AS1967" s="2">
        <f t="shared" si="478"/>
        <v>0</v>
      </c>
      <c r="AV1967" s="6">
        <f t="shared" si="488"/>
        <v>19</v>
      </c>
      <c r="AW1967" s="2">
        <v>5</v>
      </c>
      <c r="AX1967" s="2">
        <v>6</v>
      </c>
      <c r="AY1967" s="2">
        <v>4</v>
      </c>
      <c r="AZ1967" s="2">
        <v>1</v>
      </c>
      <c r="BA1967" s="2">
        <v>3</v>
      </c>
      <c r="BB1967" s="2">
        <f t="shared" si="489"/>
        <v>11</v>
      </c>
      <c r="BC1967" s="2">
        <f t="shared" si="490"/>
        <v>4</v>
      </c>
      <c r="BD1967" s="2">
        <f t="shared" si="491"/>
        <v>4</v>
      </c>
      <c r="BF1967" s="5"/>
    </row>
    <row r="1968" spans="7:58" x14ac:dyDescent="0.35">
      <c r="G1968" s="79" t="s">
        <v>3</v>
      </c>
      <c r="H1968" s="82" t="s">
        <v>112</v>
      </c>
      <c r="I1968" s="79" t="s">
        <v>8</v>
      </c>
      <c r="J1968" s="79" t="str">
        <f>IF('New GL Gauge'!$H$3&lt;2025,"Revenue and Projects","Sport Operations")</f>
        <v>Sport Operations</v>
      </c>
      <c r="K1968" s="79" t="str">
        <f>IF('New GL Gauge'!$H$3&lt;2025,"Health and Fitness Hub","Sport Operations Health and Fitness Hub")</f>
        <v>Sport Operations Health and Fitness Hub</v>
      </c>
      <c r="L1968" s="79" t="str">
        <f>IF('New GL Gauge'!$H$3&lt;2025,"Health and Fitness Hub","Sport Operations Health and Fitness Hub")</f>
        <v>Sport Operations Health and Fitness Hub</v>
      </c>
      <c r="M1968" s="2" t="s">
        <v>67</v>
      </c>
      <c r="N1968" s="2">
        <v>17</v>
      </c>
      <c r="O1968" s="6">
        <f t="shared" si="479"/>
        <v>7</v>
      </c>
      <c r="P1968" s="2">
        <v>0</v>
      </c>
      <c r="Q1968" s="2">
        <v>2</v>
      </c>
      <c r="R1968" s="2">
        <v>2</v>
      </c>
      <c r="S1968" s="2">
        <v>3</v>
      </c>
      <c r="T1968" s="2">
        <v>0</v>
      </c>
      <c r="U1968" s="2">
        <f t="shared" si="481"/>
        <v>2</v>
      </c>
      <c r="V1968" s="2">
        <f t="shared" si="482"/>
        <v>2</v>
      </c>
      <c r="W1968" s="2">
        <f t="shared" si="483"/>
        <v>3</v>
      </c>
      <c r="Y1968" s="5"/>
      <c r="Z1968" s="6">
        <f t="shared" si="480"/>
        <v>5</v>
      </c>
      <c r="AA1968" s="2">
        <v>1</v>
      </c>
      <c r="AB1968" s="2">
        <v>3</v>
      </c>
      <c r="AC1968" s="2">
        <v>0</v>
      </c>
      <c r="AD1968" s="2">
        <v>0</v>
      </c>
      <c r="AE1968" s="2">
        <v>1</v>
      </c>
      <c r="AF1968" s="2">
        <f t="shared" si="484"/>
        <v>4</v>
      </c>
      <c r="AG1968" s="2">
        <f t="shared" si="485"/>
        <v>0</v>
      </c>
      <c r="AH1968" s="2">
        <f t="shared" si="486"/>
        <v>1</v>
      </c>
      <c r="AJ1968" s="5"/>
      <c r="AK1968" s="2">
        <f t="shared" si="492"/>
        <v>11</v>
      </c>
      <c r="AL1968" s="2">
        <v>4</v>
      </c>
      <c r="AM1968" s="2">
        <v>3</v>
      </c>
      <c r="AN1968" s="2">
        <v>3</v>
      </c>
      <c r="AO1968" s="2">
        <v>1</v>
      </c>
      <c r="AP1968" s="2">
        <v>0</v>
      </c>
      <c r="AQ1968" s="2">
        <f t="shared" si="476"/>
        <v>7</v>
      </c>
      <c r="AR1968" s="2">
        <f t="shared" si="477"/>
        <v>3</v>
      </c>
      <c r="AS1968" s="2">
        <f t="shared" si="478"/>
        <v>1</v>
      </c>
      <c r="AV1968" s="6">
        <f t="shared" si="488"/>
        <v>19</v>
      </c>
      <c r="AW1968" s="2">
        <v>6</v>
      </c>
      <c r="AX1968" s="2">
        <v>4</v>
      </c>
      <c r="AY1968" s="2">
        <v>3</v>
      </c>
      <c r="AZ1968" s="2">
        <v>3</v>
      </c>
      <c r="BA1968" s="2">
        <v>3</v>
      </c>
      <c r="BB1968" s="2">
        <f t="shared" si="489"/>
        <v>10</v>
      </c>
      <c r="BC1968" s="2">
        <f t="shared" si="490"/>
        <v>3</v>
      </c>
      <c r="BD1968" s="2">
        <f t="shared" si="491"/>
        <v>6</v>
      </c>
      <c r="BF1968" s="5"/>
    </row>
    <row r="1969" spans="7:58" x14ac:dyDescent="0.35">
      <c r="G1969" s="79" t="s">
        <v>3</v>
      </c>
      <c r="H1969" s="82" t="s">
        <v>112</v>
      </c>
      <c r="I1969" s="79" t="s">
        <v>8</v>
      </c>
      <c r="J1969" s="79" t="str">
        <f>IF('New GL Gauge'!$H$3&lt;2025,"Revenue and Projects","Sport Operations")</f>
        <v>Sport Operations</v>
      </c>
      <c r="K1969" s="79" t="str">
        <f>IF('New GL Gauge'!$H$3&lt;2025,"Health and Fitness Hub","Sport Operations Health and Fitness Hub")</f>
        <v>Sport Operations Health and Fitness Hub</v>
      </c>
      <c r="L1969" s="79" t="str">
        <f>IF('New GL Gauge'!$H$3&lt;2025,"Health and Fitness Hub","Sport Operations Health and Fitness Hub")</f>
        <v>Sport Operations Health and Fitness Hub</v>
      </c>
      <c r="M1969" s="2" t="s">
        <v>67</v>
      </c>
      <c r="N1969" s="2">
        <v>18</v>
      </c>
      <c r="O1969" s="6">
        <f t="shared" si="479"/>
        <v>7</v>
      </c>
      <c r="P1969" s="2">
        <v>4</v>
      </c>
      <c r="Q1969" s="2">
        <v>0</v>
      </c>
      <c r="R1969" s="2">
        <v>3</v>
      </c>
      <c r="S1969" s="2">
        <v>0</v>
      </c>
      <c r="T1969" s="2">
        <v>0</v>
      </c>
      <c r="U1969" s="2">
        <f t="shared" si="481"/>
        <v>4</v>
      </c>
      <c r="V1969" s="2">
        <f t="shared" si="482"/>
        <v>3</v>
      </c>
      <c r="W1969" s="2">
        <f t="shared" si="483"/>
        <v>0</v>
      </c>
      <c r="Y1969" s="5"/>
      <c r="Z1969" s="6">
        <f t="shared" si="480"/>
        <v>5</v>
      </c>
      <c r="AA1969" s="2">
        <v>4</v>
      </c>
      <c r="AB1969" s="2">
        <v>0</v>
      </c>
      <c r="AC1969" s="2">
        <v>1</v>
      </c>
      <c r="AD1969" s="2">
        <v>0</v>
      </c>
      <c r="AE1969" s="2">
        <v>0</v>
      </c>
      <c r="AF1969" s="2">
        <f t="shared" si="484"/>
        <v>4</v>
      </c>
      <c r="AG1969" s="2">
        <f t="shared" si="485"/>
        <v>1</v>
      </c>
      <c r="AH1969" s="2">
        <f t="shared" si="486"/>
        <v>0</v>
      </c>
      <c r="AJ1969" s="5"/>
      <c r="AK1969" s="2">
        <f t="shared" si="492"/>
        <v>11</v>
      </c>
      <c r="AL1969" s="2">
        <v>5</v>
      </c>
      <c r="AM1969" s="2">
        <v>2</v>
      </c>
      <c r="AN1969" s="2">
        <v>3</v>
      </c>
      <c r="AO1969" s="2">
        <v>0</v>
      </c>
      <c r="AP1969" s="2">
        <v>1</v>
      </c>
      <c r="AQ1969" s="2">
        <f t="shared" si="476"/>
        <v>7</v>
      </c>
      <c r="AR1969" s="2">
        <f t="shared" si="477"/>
        <v>3</v>
      </c>
      <c r="AS1969" s="2">
        <f t="shared" si="478"/>
        <v>1</v>
      </c>
      <c r="AV1969" s="6">
        <f t="shared" si="488"/>
        <v>19</v>
      </c>
      <c r="AW1969" s="2">
        <v>5</v>
      </c>
      <c r="AX1969" s="2">
        <v>3</v>
      </c>
      <c r="AY1969" s="2">
        <v>5</v>
      </c>
      <c r="AZ1969" s="2">
        <v>2</v>
      </c>
      <c r="BA1969" s="2">
        <v>4</v>
      </c>
      <c r="BB1969" s="2">
        <f t="shared" si="489"/>
        <v>8</v>
      </c>
      <c r="BC1969" s="2">
        <f t="shared" si="490"/>
        <v>5</v>
      </c>
      <c r="BD1969" s="2">
        <f t="shared" si="491"/>
        <v>6</v>
      </c>
      <c r="BF1969" s="5"/>
    </row>
    <row r="1970" spans="7:58" x14ac:dyDescent="0.35">
      <c r="G1970" s="79" t="s">
        <v>3</v>
      </c>
      <c r="H1970" s="82" t="s">
        <v>112</v>
      </c>
      <c r="I1970" s="79" t="s">
        <v>8</v>
      </c>
      <c r="J1970" s="79" t="str">
        <f>IF('New GL Gauge'!$H$3&lt;2025,"Revenue and Projects","Sport Operations")</f>
        <v>Sport Operations</v>
      </c>
      <c r="K1970" s="79" t="str">
        <f>IF('New GL Gauge'!$H$3&lt;2025,"Health and Fitness Hub","Sport Operations Health and Fitness Hub")</f>
        <v>Sport Operations Health and Fitness Hub</v>
      </c>
      <c r="L1970" s="79" t="str">
        <f>IF('New GL Gauge'!$H$3&lt;2025,"Health and Fitness Hub","Sport Operations Health and Fitness Hub")</f>
        <v>Sport Operations Health and Fitness Hub</v>
      </c>
      <c r="M1970" s="2" t="s">
        <v>76</v>
      </c>
      <c r="N1970" s="2">
        <v>19</v>
      </c>
      <c r="O1970" s="6">
        <f t="shared" si="479"/>
        <v>7</v>
      </c>
      <c r="P1970" s="2">
        <v>4</v>
      </c>
      <c r="Q1970" s="2">
        <v>1</v>
      </c>
      <c r="R1970" s="2">
        <v>1</v>
      </c>
      <c r="S1970" s="2">
        <v>1</v>
      </c>
      <c r="T1970" s="2">
        <v>0</v>
      </c>
      <c r="U1970" s="2">
        <f t="shared" si="481"/>
        <v>5</v>
      </c>
      <c r="V1970" s="2">
        <f t="shared" si="482"/>
        <v>1</v>
      </c>
      <c r="W1970" s="2">
        <f t="shared" si="483"/>
        <v>1</v>
      </c>
      <c r="Y1970" s="5"/>
      <c r="Z1970" s="6">
        <f t="shared" si="480"/>
        <v>5</v>
      </c>
      <c r="AA1970" s="2">
        <v>3</v>
      </c>
      <c r="AB1970" s="2">
        <v>2</v>
      </c>
      <c r="AC1970" s="2">
        <v>0</v>
      </c>
      <c r="AD1970" s="2">
        <v>0</v>
      </c>
      <c r="AE1970" s="2">
        <v>0</v>
      </c>
      <c r="AF1970" s="2">
        <f t="shared" si="484"/>
        <v>5</v>
      </c>
      <c r="AG1970" s="2">
        <f t="shared" si="485"/>
        <v>0</v>
      </c>
      <c r="AH1970" s="2">
        <f t="shared" si="486"/>
        <v>0</v>
      </c>
      <c r="AJ1970" s="5"/>
      <c r="AK1970" s="2">
        <f t="shared" si="492"/>
        <v>11</v>
      </c>
      <c r="AL1970" s="2">
        <v>5</v>
      </c>
      <c r="AM1970" s="2">
        <v>5</v>
      </c>
      <c r="AN1970" s="2">
        <v>1</v>
      </c>
      <c r="AO1970" s="2">
        <v>0</v>
      </c>
      <c r="AP1970" s="2">
        <v>0</v>
      </c>
      <c r="AQ1970" s="2">
        <f t="shared" si="476"/>
        <v>10</v>
      </c>
      <c r="AR1970" s="2">
        <f t="shared" si="477"/>
        <v>1</v>
      </c>
      <c r="AS1970" s="2">
        <f t="shared" si="478"/>
        <v>0</v>
      </c>
      <c r="AV1970" s="6">
        <f t="shared" si="488"/>
        <v>19</v>
      </c>
      <c r="AW1970" s="2">
        <v>5</v>
      </c>
      <c r="AX1970" s="2">
        <v>4</v>
      </c>
      <c r="AY1970" s="2">
        <v>5</v>
      </c>
      <c r="AZ1970" s="2">
        <v>2</v>
      </c>
      <c r="BA1970" s="2">
        <v>3</v>
      </c>
      <c r="BB1970" s="2">
        <f t="shared" si="489"/>
        <v>9</v>
      </c>
      <c r="BC1970" s="2">
        <f t="shared" si="490"/>
        <v>5</v>
      </c>
      <c r="BD1970" s="2">
        <f t="shared" si="491"/>
        <v>5</v>
      </c>
      <c r="BF1970" s="5"/>
    </row>
    <row r="1971" spans="7:58" x14ac:dyDescent="0.35">
      <c r="G1971" s="79" t="s">
        <v>3</v>
      </c>
      <c r="H1971" s="82" t="s">
        <v>112</v>
      </c>
      <c r="I1971" s="79" t="s">
        <v>8</v>
      </c>
      <c r="J1971" s="79" t="str">
        <f>IF('New GL Gauge'!$H$3&lt;2025,"Revenue and Projects","Sport Operations")</f>
        <v>Sport Operations</v>
      </c>
      <c r="K1971" s="79" t="str">
        <f>IF('New GL Gauge'!$H$3&lt;2025,"Health and Fitness Hub","Sport Operations Health and Fitness Hub")</f>
        <v>Sport Operations Health and Fitness Hub</v>
      </c>
      <c r="L1971" s="79" t="str">
        <f>IF('New GL Gauge'!$H$3&lt;2025,"Health and Fitness Hub","Sport Operations Health and Fitness Hub")</f>
        <v>Sport Operations Health and Fitness Hub</v>
      </c>
      <c r="M1971" s="2" t="s">
        <v>76</v>
      </c>
      <c r="N1971" s="2">
        <v>20</v>
      </c>
      <c r="O1971" s="6">
        <f t="shared" si="479"/>
        <v>7</v>
      </c>
      <c r="P1971" s="2">
        <v>4</v>
      </c>
      <c r="Q1971" s="2">
        <v>0</v>
      </c>
      <c r="R1971" s="2">
        <v>1</v>
      </c>
      <c r="S1971" s="2">
        <v>2</v>
      </c>
      <c r="T1971" s="2">
        <v>0</v>
      </c>
      <c r="U1971" s="2">
        <f t="shared" si="481"/>
        <v>4</v>
      </c>
      <c r="V1971" s="2">
        <f t="shared" si="482"/>
        <v>1</v>
      </c>
      <c r="W1971" s="2">
        <f t="shared" si="483"/>
        <v>2</v>
      </c>
      <c r="Y1971" s="5"/>
      <c r="Z1971" s="6">
        <f t="shared" si="480"/>
        <v>5</v>
      </c>
      <c r="AA1971" s="2">
        <v>2</v>
      </c>
      <c r="AB1971" s="2">
        <v>2</v>
      </c>
      <c r="AC1971" s="2">
        <v>1</v>
      </c>
      <c r="AD1971" s="2">
        <v>0</v>
      </c>
      <c r="AE1971" s="2">
        <v>0</v>
      </c>
      <c r="AF1971" s="2">
        <f t="shared" si="484"/>
        <v>4</v>
      </c>
      <c r="AG1971" s="2">
        <f t="shared" si="485"/>
        <v>1</v>
      </c>
      <c r="AH1971" s="2">
        <f t="shared" si="486"/>
        <v>0</v>
      </c>
      <c r="AJ1971" s="5"/>
      <c r="AK1971" s="2">
        <f t="shared" si="492"/>
        <v>11</v>
      </c>
      <c r="AL1971" s="2">
        <v>5</v>
      </c>
      <c r="AM1971" s="2">
        <v>4</v>
      </c>
      <c r="AN1971" s="2">
        <v>1</v>
      </c>
      <c r="AO1971" s="2">
        <v>0</v>
      </c>
      <c r="AP1971" s="2">
        <v>1</v>
      </c>
      <c r="AQ1971" s="2">
        <f t="shared" si="476"/>
        <v>9</v>
      </c>
      <c r="AR1971" s="2">
        <f t="shared" si="477"/>
        <v>1</v>
      </c>
      <c r="AS1971" s="2">
        <f t="shared" si="478"/>
        <v>1</v>
      </c>
      <c r="AV1971" s="6">
        <f t="shared" si="488"/>
        <v>19</v>
      </c>
      <c r="AW1971" s="2">
        <v>5</v>
      </c>
      <c r="AX1971" s="2">
        <v>3</v>
      </c>
      <c r="AY1971" s="2">
        <v>6</v>
      </c>
      <c r="AZ1971" s="2">
        <v>3</v>
      </c>
      <c r="BA1971" s="2">
        <v>2</v>
      </c>
      <c r="BB1971" s="2">
        <f t="shared" si="489"/>
        <v>8</v>
      </c>
      <c r="BC1971" s="2">
        <f t="shared" si="490"/>
        <v>6</v>
      </c>
      <c r="BD1971" s="2">
        <f t="shared" si="491"/>
        <v>5</v>
      </c>
      <c r="BF1971" s="5"/>
    </row>
    <row r="1972" spans="7:58" x14ac:dyDescent="0.35">
      <c r="G1972" s="79" t="s">
        <v>3</v>
      </c>
      <c r="H1972" s="82" t="s">
        <v>112</v>
      </c>
      <c r="I1972" s="79" t="s">
        <v>8</v>
      </c>
      <c r="J1972" s="79" t="str">
        <f>IF('New GL Gauge'!$H$3&lt;2025,"Revenue and Projects","Sport Operations")</f>
        <v>Sport Operations</v>
      </c>
      <c r="K1972" s="79" t="str">
        <f>IF('New GL Gauge'!$H$3&lt;2025,"Health and Fitness Hub","Sport Operations Health and Fitness Hub")</f>
        <v>Sport Operations Health and Fitness Hub</v>
      </c>
      <c r="L1972" s="79" t="str">
        <f>IF('New GL Gauge'!$H$3&lt;2025,"Health and Fitness Hub","Sport Operations Health and Fitness Hub")</f>
        <v>Sport Operations Health and Fitness Hub</v>
      </c>
      <c r="M1972" s="2" t="s">
        <v>76</v>
      </c>
      <c r="N1972" s="2">
        <v>21</v>
      </c>
      <c r="O1972" s="6">
        <f t="shared" si="479"/>
        <v>7</v>
      </c>
      <c r="P1972" s="2">
        <v>5</v>
      </c>
      <c r="Q1972" s="2">
        <v>0</v>
      </c>
      <c r="R1972" s="2">
        <v>0</v>
      </c>
      <c r="S1972" s="2">
        <v>1</v>
      </c>
      <c r="T1972" s="2">
        <v>1</v>
      </c>
      <c r="U1972" s="2">
        <f t="shared" si="481"/>
        <v>5</v>
      </c>
      <c r="V1972" s="2">
        <f t="shared" si="482"/>
        <v>0</v>
      </c>
      <c r="W1972" s="2">
        <f t="shared" si="483"/>
        <v>2</v>
      </c>
      <c r="Y1972" s="5"/>
      <c r="Z1972" s="6">
        <f t="shared" si="480"/>
        <v>5</v>
      </c>
      <c r="AA1972" s="2">
        <v>2</v>
      </c>
      <c r="AB1972" s="2">
        <v>0</v>
      </c>
      <c r="AC1972" s="2">
        <v>3</v>
      </c>
      <c r="AD1972" s="2">
        <v>0</v>
      </c>
      <c r="AE1972" s="2">
        <v>0</v>
      </c>
      <c r="AF1972" s="2">
        <f t="shared" si="484"/>
        <v>2</v>
      </c>
      <c r="AG1972" s="2">
        <f t="shared" si="485"/>
        <v>3</v>
      </c>
      <c r="AH1972" s="2">
        <f t="shared" si="486"/>
        <v>0</v>
      </c>
      <c r="AJ1972" s="5"/>
      <c r="AK1972" s="2">
        <f t="shared" si="492"/>
        <v>11</v>
      </c>
      <c r="AL1972" s="2">
        <v>7</v>
      </c>
      <c r="AM1972" s="2">
        <v>2</v>
      </c>
      <c r="AN1972" s="2">
        <v>1</v>
      </c>
      <c r="AO1972" s="2">
        <v>0</v>
      </c>
      <c r="AP1972" s="2">
        <v>1</v>
      </c>
      <c r="AQ1972" s="2">
        <f t="shared" si="476"/>
        <v>9</v>
      </c>
      <c r="AR1972" s="2">
        <f t="shared" si="477"/>
        <v>1</v>
      </c>
      <c r="AS1972" s="2">
        <f t="shared" si="478"/>
        <v>1</v>
      </c>
      <c r="AV1972" s="6">
        <f t="shared" si="488"/>
        <v>19</v>
      </c>
      <c r="AW1972" s="2">
        <v>5</v>
      </c>
      <c r="AX1972" s="2">
        <v>3</v>
      </c>
      <c r="AY1972" s="2">
        <v>5</v>
      </c>
      <c r="AZ1972" s="2">
        <v>2</v>
      </c>
      <c r="BA1972" s="2">
        <v>4</v>
      </c>
      <c r="BB1972" s="2">
        <f t="shared" si="489"/>
        <v>8</v>
      </c>
      <c r="BC1972" s="2">
        <f t="shared" si="490"/>
        <v>5</v>
      </c>
      <c r="BD1972" s="2">
        <f t="shared" si="491"/>
        <v>6</v>
      </c>
      <c r="BF1972" s="5"/>
    </row>
    <row r="1973" spans="7:58" x14ac:dyDescent="0.35">
      <c r="G1973" s="79" t="s">
        <v>3</v>
      </c>
      <c r="H1973" s="82" t="s">
        <v>112</v>
      </c>
      <c r="I1973" s="79" t="s">
        <v>8</v>
      </c>
      <c r="J1973" s="79" t="str">
        <f>IF('New GL Gauge'!$H$3&lt;2025,"Revenue and Projects","Sport Operations")</f>
        <v>Sport Operations</v>
      </c>
      <c r="K1973" s="79" t="str">
        <f>IF('New GL Gauge'!$H$3&lt;2025,"Health and Fitness Hub","Sport Operations Health and Fitness Hub")</f>
        <v>Sport Operations Health and Fitness Hub</v>
      </c>
      <c r="L1973" s="79" t="str">
        <f>IF('New GL Gauge'!$H$3&lt;2025,"Health and Fitness Hub","Sport Operations Health and Fitness Hub")</f>
        <v>Sport Operations Health and Fitness Hub</v>
      </c>
      <c r="M1973" s="2" t="s">
        <v>76</v>
      </c>
      <c r="N1973" s="2">
        <v>22</v>
      </c>
      <c r="O1973" s="6">
        <f t="shared" si="479"/>
        <v>7</v>
      </c>
      <c r="P1973" s="2">
        <v>5</v>
      </c>
      <c r="Q1973" s="2">
        <v>0</v>
      </c>
      <c r="R1973" s="2">
        <v>1</v>
      </c>
      <c r="S1973" s="2">
        <v>1</v>
      </c>
      <c r="T1973" s="2">
        <v>0</v>
      </c>
      <c r="U1973" s="2">
        <f t="shared" si="481"/>
        <v>5</v>
      </c>
      <c r="V1973" s="2">
        <f t="shared" si="482"/>
        <v>1</v>
      </c>
      <c r="W1973" s="2">
        <f t="shared" si="483"/>
        <v>1</v>
      </c>
      <c r="Y1973" s="5"/>
      <c r="Z1973" s="6">
        <f t="shared" si="480"/>
        <v>5</v>
      </c>
      <c r="AA1973" s="2">
        <v>4</v>
      </c>
      <c r="AB1973" s="2">
        <v>0</v>
      </c>
      <c r="AC1973" s="2">
        <v>1</v>
      </c>
      <c r="AD1973" s="2">
        <v>0</v>
      </c>
      <c r="AE1973" s="2">
        <v>0</v>
      </c>
      <c r="AF1973" s="2">
        <f t="shared" si="484"/>
        <v>4</v>
      </c>
      <c r="AG1973" s="2">
        <f t="shared" si="485"/>
        <v>1</v>
      </c>
      <c r="AH1973" s="2">
        <f t="shared" si="486"/>
        <v>0</v>
      </c>
      <c r="AJ1973" s="5"/>
      <c r="AK1973" s="2">
        <f t="shared" si="492"/>
        <v>11</v>
      </c>
      <c r="AL1973" s="2">
        <v>7</v>
      </c>
      <c r="AM1973" s="2">
        <v>2</v>
      </c>
      <c r="AN1973" s="2">
        <v>2</v>
      </c>
      <c r="AO1973" s="2">
        <v>0</v>
      </c>
      <c r="AP1973" s="2">
        <v>0</v>
      </c>
      <c r="AQ1973" s="2">
        <f t="shared" si="476"/>
        <v>9</v>
      </c>
      <c r="AR1973" s="2">
        <f t="shared" si="477"/>
        <v>2</v>
      </c>
      <c r="AS1973" s="2">
        <f t="shared" si="478"/>
        <v>0</v>
      </c>
      <c r="AV1973" s="6">
        <f t="shared" si="488"/>
        <v>19</v>
      </c>
      <c r="AW1973" s="2">
        <v>11</v>
      </c>
      <c r="AX1973" s="2">
        <v>3</v>
      </c>
      <c r="AY1973" s="2">
        <v>2</v>
      </c>
      <c r="AZ1973" s="2">
        <v>1</v>
      </c>
      <c r="BA1973" s="2">
        <v>2</v>
      </c>
      <c r="BB1973" s="2">
        <f t="shared" si="489"/>
        <v>14</v>
      </c>
      <c r="BC1973" s="2">
        <f t="shared" si="490"/>
        <v>2</v>
      </c>
      <c r="BD1973" s="2">
        <f t="shared" si="491"/>
        <v>3</v>
      </c>
      <c r="BF1973" s="5"/>
    </row>
    <row r="1974" spans="7:58" x14ac:dyDescent="0.35">
      <c r="G1974" s="79" t="s">
        <v>3</v>
      </c>
      <c r="H1974" s="82" t="s">
        <v>112</v>
      </c>
      <c r="I1974" s="79" t="s">
        <v>8</v>
      </c>
      <c r="J1974" s="79" t="str">
        <f>IF('New GL Gauge'!$H$3&lt;2025,"Revenue and Projects","Sport Operations")</f>
        <v>Sport Operations</v>
      </c>
      <c r="K1974" s="79" t="str">
        <f>IF('New GL Gauge'!$H$3&lt;2025,"Health and Fitness Hub","Sport Operations Health and Fitness Hub")</f>
        <v>Sport Operations Health and Fitness Hub</v>
      </c>
      <c r="L1974" s="79" t="str">
        <f>IF('New GL Gauge'!$H$3&lt;2025,"Health and Fitness Hub","Sport Operations Health and Fitness Hub")</f>
        <v>Sport Operations Health and Fitness Hub</v>
      </c>
      <c r="M1974" s="2" t="s">
        <v>76</v>
      </c>
      <c r="N1974" s="2">
        <v>23</v>
      </c>
      <c r="O1974" s="6">
        <f t="shared" si="479"/>
        <v>7</v>
      </c>
      <c r="P1974" s="2">
        <v>5</v>
      </c>
      <c r="Q1974" s="2">
        <v>0</v>
      </c>
      <c r="R1974" s="2">
        <v>1</v>
      </c>
      <c r="S1974" s="2">
        <v>0</v>
      </c>
      <c r="T1974" s="2">
        <v>1</v>
      </c>
      <c r="U1974" s="2">
        <f t="shared" si="481"/>
        <v>5</v>
      </c>
      <c r="V1974" s="2">
        <f t="shared" si="482"/>
        <v>1</v>
      </c>
      <c r="W1974" s="2">
        <f t="shared" si="483"/>
        <v>1</v>
      </c>
      <c r="Y1974" s="5"/>
      <c r="Z1974" s="6">
        <f t="shared" si="480"/>
        <v>5</v>
      </c>
      <c r="AA1974" s="2">
        <v>3</v>
      </c>
      <c r="AB1974" s="2">
        <v>1</v>
      </c>
      <c r="AC1974" s="2">
        <v>1</v>
      </c>
      <c r="AD1974" s="2">
        <v>0</v>
      </c>
      <c r="AE1974" s="2">
        <v>0</v>
      </c>
      <c r="AF1974" s="2">
        <f t="shared" si="484"/>
        <v>4</v>
      </c>
      <c r="AG1974" s="2">
        <f t="shared" si="485"/>
        <v>1</v>
      </c>
      <c r="AH1974" s="2">
        <f t="shared" si="486"/>
        <v>0</v>
      </c>
      <c r="AJ1974" s="5"/>
      <c r="AK1974" s="2">
        <f t="shared" si="492"/>
        <v>11</v>
      </c>
      <c r="AL1974" s="2">
        <v>8</v>
      </c>
      <c r="AM1974" s="2">
        <v>1</v>
      </c>
      <c r="AN1974" s="2">
        <v>1</v>
      </c>
      <c r="AO1974" s="2">
        <v>0</v>
      </c>
      <c r="AP1974" s="2">
        <v>1</v>
      </c>
      <c r="AQ1974" s="2">
        <f t="shared" si="476"/>
        <v>9</v>
      </c>
      <c r="AR1974" s="2">
        <f t="shared" si="477"/>
        <v>1</v>
      </c>
      <c r="AS1974" s="2">
        <f t="shared" si="478"/>
        <v>1</v>
      </c>
      <c r="AV1974" s="6">
        <f t="shared" si="488"/>
        <v>19</v>
      </c>
      <c r="AW1974" s="2">
        <v>9</v>
      </c>
      <c r="AX1974" s="2">
        <v>3</v>
      </c>
      <c r="AY1974" s="2">
        <v>3</v>
      </c>
      <c r="AZ1974" s="2">
        <v>2</v>
      </c>
      <c r="BA1974" s="2">
        <v>2</v>
      </c>
      <c r="BB1974" s="2">
        <f t="shared" si="489"/>
        <v>12</v>
      </c>
      <c r="BC1974" s="2">
        <f t="shared" si="490"/>
        <v>3</v>
      </c>
      <c r="BD1974" s="2">
        <f t="shared" si="491"/>
        <v>4</v>
      </c>
      <c r="BF1974" s="5"/>
    </row>
    <row r="1975" spans="7:58" x14ac:dyDescent="0.35">
      <c r="G1975" s="79" t="s">
        <v>3</v>
      </c>
      <c r="H1975" s="82" t="s">
        <v>112</v>
      </c>
      <c r="I1975" s="79" t="s">
        <v>8</v>
      </c>
      <c r="J1975" s="79" t="str">
        <f>IF('New GL Gauge'!$H$3&lt;2025,"Revenue and Projects","Sport Operations")</f>
        <v>Sport Operations</v>
      </c>
      <c r="K1975" s="79" t="str">
        <f>IF('New GL Gauge'!$H$3&lt;2025,"Health and Fitness Hub","Sport Operations Health and Fitness Hub")</f>
        <v>Sport Operations Health and Fitness Hub</v>
      </c>
      <c r="L1975" s="79" t="str">
        <f>IF('New GL Gauge'!$H$3&lt;2025,"Health and Fitness Hub","Sport Operations Health and Fitness Hub")</f>
        <v>Sport Operations Health and Fitness Hub</v>
      </c>
      <c r="M1975" s="2" t="s">
        <v>76</v>
      </c>
      <c r="N1975" s="2">
        <v>24</v>
      </c>
      <c r="O1975" s="6">
        <f t="shared" si="479"/>
        <v>7</v>
      </c>
      <c r="P1975" s="2">
        <v>5</v>
      </c>
      <c r="Q1975" s="2">
        <v>0</v>
      </c>
      <c r="R1975" s="2">
        <v>1</v>
      </c>
      <c r="S1975" s="2">
        <v>0</v>
      </c>
      <c r="T1975" s="2">
        <v>1</v>
      </c>
      <c r="U1975" s="2">
        <f t="shared" si="481"/>
        <v>5</v>
      </c>
      <c r="V1975" s="2">
        <f t="shared" si="482"/>
        <v>1</v>
      </c>
      <c r="W1975" s="2">
        <f t="shared" si="483"/>
        <v>1</v>
      </c>
      <c r="Y1975" s="5"/>
      <c r="Z1975" s="6">
        <f t="shared" si="480"/>
        <v>5</v>
      </c>
      <c r="AA1975" s="2">
        <v>2</v>
      </c>
      <c r="AB1975" s="2">
        <v>2</v>
      </c>
      <c r="AC1975" s="2">
        <v>1</v>
      </c>
      <c r="AD1975" s="2">
        <v>0</v>
      </c>
      <c r="AE1975" s="2">
        <v>0</v>
      </c>
      <c r="AF1975" s="2">
        <f t="shared" si="484"/>
        <v>4</v>
      </c>
      <c r="AG1975" s="2">
        <f t="shared" si="485"/>
        <v>1</v>
      </c>
      <c r="AH1975" s="2">
        <f t="shared" si="486"/>
        <v>0</v>
      </c>
      <c r="AJ1975" s="5"/>
      <c r="AK1975" s="2">
        <f t="shared" si="492"/>
        <v>11</v>
      </c>
      <c r="AL1975" s="2">
        <v>6</v>
      </c>
      <c r="AM1975" s="2">
        <v>4</v>
      </c>
      <c r="AN1975" s="2">
        <v>1</v>
      </c>
      <c r="AO1975" s="2">
        <v>0</v>
      </c>
      <c r="AP1975" s="2">
        <v>0</v>
      </c>
      <c r="AQ1975" s="2">
        <f t="shared" si="476"/>
        <v>10</v>
      </c>
      <c r="AR1975" s="2">
        <f t="shared" si="477"/>
        <v>1</v>
      </c>
      <c r="AS1975" s="2">
        <f t="shared" si="478"/>
        <v>0</v>
      </c>
      <c r="AV1975" s="6">
        <f t="shared" si="488"/>
        <v>19</v>
      </c>
      <c r="AW1975" s="2">
        <v>5</v>
      </c>
      <c r="AX1975" s="2">
        <v>5</v>
      </c>
      <c r="AY1975" s="2">
        <v>5</v>
      </c>
      <c r="AZ1975" s="2">
        <v>2</v>
      </c>
      <c r="BA1975" s="2">
        <v>2</v>
      </c>
      <c r="BB1975" s="2">
        <f t="shared" si="489"/>
        <v>10</v>
      </c>
      <c r="BC1975" s="2">
        <f t="shared" si="490"/>
        <v>5</v>
      </c>
      <c r="BD1975" s="2">
        <f t="shared" si="491"/>
        <v>4</v>
      </c>
      <c r="BF1975" s="5"/>
    </row>
    <row r="1976" spans="7:58" x14ac:dyDescent="0.35">
      <c r="G1976" s="79" t="s">
        <v>3</v>
      </c>
      <c r="H1976" s="82" t="s">
        <v>112</v>
      </c>
      <c r="I1976" s="79" t="s">
        <v>8</v>
      </c>
      <c r="J1976" s="79" t="str">
        <f>IF('New GL Gauge'!$H$3&lt;2025,"Revenue and Projects","Sport Operations")</f>
        <v>Sport Operations</v>
      </c>
      <c r="K1976" s="79" t="str">
        <f>IF('New GL Gauge'!$H$3&lt;2025,"Health and Fitness Hub","Sport Operations Health and Fitness Hub")</f>
        <v>Sport Operations Health and Fitness Hub</v>
      </c>
      <c r="L1976" s="79" t="str">
        <f>IF('New GL Gauge'!$H$3&lt;2025,"Health and Fitness Hub","Sport Operations Health and Fitness Hub")</f>
        <v>Sport Operations Health and Fitness Hub</v>
      </c>
      <c r="M1976" s="2" t="s">
        <v>76</v>
      </c>
      <c r="N1976" s="2">
        <v>25</v>
      </c>
      <c r="O1976" s="6">
        <f t="shared" si="479"/>
        <v>7</v>
      </c>
      <c r="P1976" s="2">
        <v>4</v>
      </c>
      <c r="Q1976" s="2">
        <v>1</v>
      </c>
      <c r="R1976" s="2">
        <v>1</v>
      </c>
      <c r="S1976" s="2">
        <v>0</v>
      </c>
      <c r="T1976" s="2">
        <v>1</v>
      </c>
      <c r="U1976" s="2">
        <f t="shared" si="481"/>
        <v>5</v>
      </c>
      <c r="V1976" s="2">
        <f t="shared" si="482"/>
        <v>1</v>
      </c>
      <c r="W1976" s="2">
        <f t="shared" si="483"/>
        <v>1</v>
      </c>
      <c r="Y1976" s="5"/>
      <c r="Z1976" s="6">
        <f t="shared" si="480"/>
        <v>5</v>
      </c>
      <c r="AA1976" s="2">
        <v>2</v>
      </c>
      <c r="AB1976" s="2">
        <v>3</v>
      </c>
      <c r="AC1976" s="2">
        <v>0</v>
      </c>
      <c r="AD1976" s="2">
        <v>0</v>
      </c>
      <c r="AE1976" s="2">
        <v>0</v>
      </c>
      <c r="AF1976" s="2">
        <f t="shared" si="484"/>
        <v>5</v>
      </c>
      <c r="AG1976" s="2">
        <f t="shared" si="485"/>
        <v>0</v>
      </c>
      <c r="AH1976" s="2">
        <f t="shared" si="486"/>
        <v>0</v>
      </c>
      <c r="AJ1976" s="5"/>
      <c r="AK1976" s="2">
        <f t="shared" si="492"/>
        <v>11</v>
      </c>
      <c r="AL1976" s="2">
        <v>6</v>
      </c>
      <c r="AM1976" s="2">
        <v>3</v>
      </c>
      <c r="AN1976" s="2">
        <v>2</v>
      </c>
      <c r="AO1976" s="2">
        <v>0</v>
      </c>
      <c r="AP1976" s="2">
        <v>0</v>
      </c>
      <c r="AQ1976" s="2">
        <f t="shared" si="476"/>
        <v>9</v>
      </c>
      <c r="AR1976" s="2">
        <f t="shared" si="477"/>
        <v>2</v>
      </c>
      <c r="AS1976" s="2">
        <f t="shared" si="478"/>
        <v>0</v>
      </c>
      <c r="AV1976" s="6">
        <f t="shared" si="488"/>
        <v>19</v>
      </c>
      <c r="AW1976" s="2">
        <v>6</v>
      </c>
      <c r="AX1976" s="2">
        <v>3</v>
      </c>
      <c r="AY1976" s="2">
        <v>5</v>
      </c>
      <c r="AZ1976" s="2">
        <v>3</v>
      </c>
      <c r="BA1976" s="2">
        <v>2</v>
      </c>
      <c r="BB1976" s="2">
        <f t="shared" si="489"/>
        <v>9</v>
      </c>
      <c r="BC1976" s="2">
        <f t="shared" si="490"/>
        <v>5</v>
      </c>
      <c r="BD1976" s="2">
        <f t="shared" si="491"/>
        <v>5</v>
      </c>
      <c r="BF1976" s="5"/>
    </row>
    <row r="1977" spans="7:58" x14ac:dyDescent="0.35">
      <c r="G1977" s="79" t="s">
        <v>3</v>
      </c>
      <c r="H1977" s="82" t="s">
        <v>112</v>
      </c>
      <c r="I1977" s="79" t="s">
        <v>8</v>
      </c>
      <c r="J1977" s="79" t="str">
        <f>IF('New GL Gauge'!$H$3&lt;2025,"Revenue and Projects","Sport Operations")</f>
        <v>Sport Operations</v>
      </c>
      <c r="K1977" s="79" t="str">
        <f>IF('New GL Gauge'!$H$3&lt;2025,"Health and Fitness Hub","Sport Operations Health and Fitness Hub")</f>
        <v>Sport Operations Health and Fitness Hub</v>
      </c>
      <c r="L1977" s="79" t="str">
        <f>IF('New GL Gauge'!$H$3&lt;2025,"Health and Fitness Hub","Sport Operations Health and Fitness Hub")</f>
        <v>Sport Operations Health and Fitness Hub</v>
      </c>
      <c r="M1977" s="2" t="s">
        <v>76</v>
      </c>
      <c r="N1977" s="2">
        <v>26</v>
      </c>
      <c r="O1977" s="6">
        <f t="shared" si="479"/>
        <v>7</v>
      </c>
      <c r="P1977" s="2">
        <v>4</v>
      </c>
      <c r="Q1977" s="2">
        <v>1</v>
      </c>
      <c r="R1977" s="2">
        <v>1</v>
      </c>
      <c r="S1977" s="2">
        <v>0</v>
      </c>
      <c r="T1977" s="2">
        <v>1</v>
      </c>
      <c r="U1977" s="2">
        <f t="shared" si="481"/>
        <v>5</v>
      </c>
      <c r="V1977" s="2">
        <f t="shared" si="482"/>
        <v>1</v>
      </c>
      <c r="W1977" s="2">
        <f t="shared" si="483"/>
        <v>1</v>
      </c>
      <c r="Y1977" s="5"/>
      <c r="Z1977" s="6">
        <f t="shared" si="480"/>
        <v>5</v>
      </c>
      <c r="AA1977" s="2">
        <v>2</v>
      </c>
      <c r="AB1977" s="2">
        <v>1</v>
      </c>
      <c r="AC1977" s="2">
        <v>2</v>
      </c>
      <c r="AD1977" s="2">
        <v>0</v>
      </c>
      <c r="AE1977" s="2">
        <v>0</v>
      </c>
      <c r="AF1977" s="2">
        <f t="shared" si="484"/>
        <v>3</v>
      </c>
      <c r="AG1977" s="2">
        <f t="shared" si="485"/>
        <v>2</v>
      </c>
      <c r="AH1977" s="2">
        <f t="shared" si="486"/>
        <v>0</v>
      </c>
      <c r="AJ1977" s="5"/>
      <c r="AK1977" s="2">
        <f t="shared" si="492"/>
        <v>11</v>
      </c>
      <c r="AL1977" s="2">
        <v>6</v>
      </c>
      <c r="AM1977" s="2">
        <v>3</v>
      </c>
      <c r="AN1977" s="2">
        <v>2</v>
      </c>
      <c r="AO1977" s="2">
        <v>0</v>
      </c>
      <c r="AP1977" s="2">
        <v>0</v>
      </c>
      <c r="AQ1977" s="2">
        <f t="shared" si="476"/>
        <v>9</v>
      </c>
      <c r="AR1977" s="2">
        <f t="shared" si="477"/>
        <v>2</v>
      </c>
      <c r="AS1977" s="2">
        <f t="shared" si="478"/>
        <v>0</v>
      </c>
      <c r="AV1977" s="6">
        <f t="shared" si="488"/>
        <v>19</v>
      </c>
      <c r="AW1977" s="2">
        <v>7</v>
      </c>
      <c r="AX1977" s="2">
        <v>2</v>
      </c>
      <c r="AY1977" s="2">
        <v>5</v>
      </c>
      <c r="AZ1977" s="2">
        <v>3</v>
      </c>
      <c r="BA1977" s="2">
        <v>2</v>
      </c>
      <c r="BB1977" s="2">
        <f t="shared" si="489"/>
        <v>9</v>
      </c>
      <c r="BC1977" s="2">
        <f t="shared" si="490"/>
        <v>5</v>
      </c>
      <c r="BD1977" s="2">
        <f t="shared" si="491"/>
        <v>5</v>
      </c>
      <c r="BF1977" s="5"/>
    </row>
    <row r="1978" spans="7:58" x14ac:dyDescent="0.35">
      <c r="G1978" s="79" t="s">
        <v>3</v>
      </c>
      <c r="H1978" s="82" t="s">
        <v>112</v>
      </c>
      <c r="I1978" s="79" t="s">
        <v>8</v>
      </c>
      <c r="J1978" s="79" t="str">
        <f>IF('New GL Gauge'!$H$3&lt;2025,"Revenue and Projects","Sport Operations")</f>
        <v>Sport Operations</v>
      </c>
      <c r="K1978" s="79" t="str">
        <f>IF('New GL Gauge'!$H$3&lt;2025,"Health and Fitness Hub","Sport Operations Health and Fitness Hub")</f>
        <v>Sport Operations Health and Fitness Hub</v>
      </c>
      <c r="L1978" s="79" t="str">
        <f>IF('New GL Gauge'!$H$3&lt;2025,"Health and Fitness Hub","Sport Operations Health and Fitness Hub")</f>
        <v>Sport Operations Health and Fitness Hub</v>
      </c>
      <c r="M1978" s="2" t="s">
        <v>76</v>
      </c>
      <c r="N1978" s="2">
        <v>27</v>
      </c>
      <c r="O1978" s="6">
        <f t="shared" si="479"/>
        <v>7</v>
      </c>
      <c r="P1978" s="2">
        <v>4</v>
      </c>
      <c r="Q1978" s="2">
        <v>1</v>
      </c>
      <c r="R1978" s="2">
        <v>1</v>
      </c>
      <c r="S1978" s="2">
        <v>0</v>
      </c>
      <c r="T1978" s="2">
        <v>1</v>
      </c>
      <c r="U1978" s="2">
        <f t="shared" si="481"/>
        <v>5</v>
      </c>
      <c r="V1978" s="2">
        <f t="shared" si="482"/>
        <v>1</v>
      </c>
      <c r="W1978" s="2">
        <f t="shared" si="483"/>
        <v>1</v>
      </c>
      <c r="Y1978" s="5"/>
      <c r="Z1978" s="6">
        <f t="shared" si="480"/>
        <v>5</v>
      </c>
      <c r="AA1978" s="2">
        <v>2</v>
      </c>
      <c r="AB1978" s="2">
        <v>2</v>
      </c>
      <c r="AC1978" s="2">
        <v>1</v>
      </c>
      <c r="AD1978" s="2">
        <v>0</v>
      </c>
      <c r="AE1978" s="2">
        <v>0</v>
      </c>
      <c r="AF1978" s="2">
        <f t="shared" si="484"/>
        <v>4</v>
      </c>
      <c r="AG1978" s="2">
        <f t="shared" si="485"/>
        <v>1</v>
      </c>
      <c r="AH1978" s="2">
        <f t="shared" si="486"/>
        <v>0</v>
      </c>
      <c r="AJ1978" s="5"/>
      <c r="AK1978" s="2">
        <f t="shared" si="492"/>
        <v>11</v>
      </c>
      <c r="AL1978" s="2">
        <v>6</v>
      </c>
      <c r="AM1978" s="2">
        <v>3</v>
      </c>
      <c r="AN1978" s="2">
        <v>2</v>
      </c>
      <c r="AO1978" s="2">
        <v>0</v>
      </c>
      <c r="AP1978" s="2">
        <v>0</v>
      </c>
      <c r="AQ1978" s="2">
        <f t="shared" si="476"/>
        <v>9</v>
      </c>
      <c r="AR1978" s="2">
        <f t="shared" si="477"/>
        <v>2</v>
      </c>
      <c r="AS1978" s="2">
        <f t="shared" si="478"/>
        <v>0</v>
      </c>
      <c r="AV1978" s="6">
        <f t="shared" si="488"/>
        <v>19</v>
      </c>
      <c r="AW1978" s="2">
        <v>4</v>
      </c>
      <c r="AX1978" s="2">
        <v>5</v>
      </c>
      <c r="AY1978" s="2">
        <v>7</v>
      </c>
      <c r="AZ1978" s="2">
        <v>1</v>
      </c>
      <c r="BA1978" s="2">
        <v>2</v>
      </c>
      <c r="BB1978" s="2">
        <f t="shared" si="489"/>
        <v>9</v>
      </c>
      <c r="BC1978" s="2">
        <f t="shared" si="490"/>
        <v>7</v>
      </c>
      <c r="BD1978" s="2">
        <f t="shared" si="491"/>
        <v>3</v>
      </c>
      <c r="BF1978" s="5"/>
    </row>
    <row r="1979" spans="7:58" x14ac:dyDescent="0.35">
      <c r="G1979" s="79" t="s">
        <v>3</v>
      </c>
      <c r="H1979" s="82" t="s">
        <v>112</v>
      </c>
      <c r="I1979" s="79" t="s">
        <v>8</v>
      </c>
      <c r="J1979" s="79" t="str">
        <f>IF('New GL Gauge'!$H$3&lt;2025,"Revenue and Projects","Sport Operations")</f>
        <v>Sport Operations</v>
      </c>
      <c r="K1979" s="79" t="str">
        <f>IF('New GL Gauge'!$H$3&lt;2025,"Health and Fitness Hub","Sport Operations Health and Fitness Hub")</f>
        <v>Sport Operations Health and Fitness Hub</v>
      </c>
      <c r="L1979" s="79" t="str">
        <f>IF('New GL Gauge'!$H$3&lt;2025,"Health and Fitness Hub","Sport Operations Health and Fitness Hub")</f>
        <v>Sport Operations Health and Fitness Hub</v>
      </c>
      <c r="M1979" s="2" t="s">
        <v>76</v>
      </c>
      <c r="N1979" s="2">
        <v>28</v>
      </c>
      <c r="O1979" s="6">
        <f t="shared" si="479"/>
        <v>7</v>
      </c>
      <c r="P1979" s="2">
        <v>5</v>
      </c>
      <c r="Q1979" s="2">
        <v>2</v>
      </c>
      <c r="R1979" s="2">
        <v>0</v>
      </c>
      <c r="S1979" s="2">
        <v>0</v>
      </c>
      <c r="T1979" s="2">
        <v>0</v>
      </c>
      <c r="U1979" s="2">
        <f t="shared" si="481"/>
        <v>7</v>
      </c>
      <c r="V1979" s="2">
        <f t="shared" si="482"/>
        <v>0</v>
      </c>
      <c r="W1979" s="2">
        <f t="shared" si="483"/>
        <v>0</v>
      </c>
      <c r="Y1979" s="5"/>
      <c r="Z1979" s="6">
        <f t="shared" si="480"/>
        <v>5</v>
      </c>
      <c r="AA1979" s="2">
        <v>4</v>
      </c>
      <c r="AB1979" s="2">
        <v>1</v>
      </c>
      <c r="AC1979" s="2">
        <v>0</v>
      </c>
      <c r="AD1979" s="2">
        <v>0</v>
      </c>
      <c r="AE1979" s="2">
        <v>0</v>
      </c>
      <c r="AF1979" s="2">
        <f t="shared" si="484"/>
        <v>5</v>
      </c>
      <c r="AG1979" s="2">
        <f t="shared" si="485"/>
        <v>0</v>
      </c>
      <c r="AH1979" s="2">
        <f t="shared" si="486"/>
        <v>0</v>
      </c>
      <c r="AJ1979" s="5"/>
      <c r="AK1979" s="2">
        <f t="shared" si="492"/>
        <v>11</v>
      </c>
      <c r="AL1979" s="2">
        <v>9</v>
      </c>
      <c r="AM1979" s="2">
        <v>1</v>
      </c>
      <c r="AN1979" s="2">
        <v>1</v>
      </c>
      <c r="AO1979" s="2">
        <v>0</v>
      </c>
      <c r="AP1979" s="2">
        <v>0</v>
      </c>
      <c r="AQ1979" s="2">
        <f t="shared" si="476"/>
        <v>10</v>
      </c>
      <c r="AR1979" s="2">
        <f t="shared" si="477"/>
        <v>1</v>
      </c>
      <c r="AS1979" s="2">
        <f t="shared" si="478"/>
        <v>0</v>
      </c>
      <c r="AV1979" s="6">
        <f t="shared" si="488"/>
        <v>19</v>
      </c>
      <c r="AW1979" s="2">
        <v>10</v>
      </c>
      <c r="AX1979" s="2">
        <v>4</v>
      </c>
      <c r="AY1979" s="2">
        <v>3</v>
      </c>
      <c r="AZ1979" s="2">
        <v>0</v>
      </c>
      <c r="BA1979" s="2">
        <v>2</v>
      </c>
      <c r="BB1979" s="2">
        <f t="shared" si="489"/>
        <v>14</v>
      </c>
      <c r="BC1979" s="2">
        <f t="shared" si="490"/>
        <v>3</v>
      </c>
      <c r="BD1979" s="2">
        <f t="shared" si="491"/>
        <v>2</v>
      </c>
      <c r="BF1979" s="5"/>
    </row>
    <row r="1980" spans="7:58" x14ac:dyDescent="0.35">
      <c r="G1980" s="79" t="s">
        <v>3</v>
      </c>
      <c r="H1980" s="82" t="s">
        <v>112</v>
      </c>
      <c r="I1980" s="79" t="s">
        <v>8</v>
      </c>
      <c r="J1980" s="79" t="str">
        <f>IF('New GL Gauge'!$H$3&lt;2025,"Revenue and Projects","Sport Operations")</f>
        <v>Sport Operations</v>
      </c>
      <c r="K1980" s="79" t="str">
        <f>IF('New GL Gauge'!$H$3&lt;2025,"Health and Fitness Hub","Sport Operations Health and Fitness Hub")</f>
        <v>Sport Operations Health and Fitness Hub</v>
      </c>
      <c r="L1980" s="79" t="str">
        <f>IF('New GL Gauge'!$H$3&lt;2025,"Health and Fitness Hub","Sport Operations Health and Fitness Hub")</f>
        <v>Sport Operations Health and Fitness Hub</v>
      </c>
      <c r="M1980" s="2" t="s">
        <v>76</v>
      </c>
      <c r="N1980" s="2">
        <v>29</v>
      </c>
      <c r="O1980" s="6">
        <f t="shared" si="479"/>
        <v>7</v>
      </c>
      <c r="P1980" s="2">
        <v>3</v>
      </c>
      <c r="Q1980" s="2">
        <v>1</v>
      </c>
      <c r="R1980" s="2">
        <v>2</v>
      </c>
      <c r="S1980" s="2">
        <v>0</v>
      </c>
      <c r="T1980" s="2">
        <v>1</v>
      </c>
      <c r="U1980" s="2">
        <f t="shared" si="481"/>
        <v>4</v>
      </c>
      <c r="V1980" s="2">
        <f t="shared" si="482"/>
        <v>2</v>
      </c>
      <c r="W1980" s="2">
        <f t="shared" si="483"/>
        <v>1</v>
      </c>
      <c r="Y1980" s="5"/>
      <c r="Z1980" s="6">
        <f t="shared" si="480"/>
        <v>5</v>
      </c>
      <c r="AA1980" s="2">
        <v>2</v>
      </c>
      <c r="AB1980" s="2">
        <v>1</v>
      </c>
      <c r="AC1980" s="2">
        <v>1</v>
      </c>
      <c r="AD1980" s="2">
        <v>1</v>
      </c>
      <c r="AE1980" s="2">
        <v>0</v>
      </c>
      <c r="AF1980" s="2">
        <f t="shared" si="484"/>
        <v>3</v>
      </c>
      <c r="AG1980" s="2">
        <f t="shared" si="485"/>
        <v>1</v>
      </c>
      <c r="AH1980" s="2">
        <f t="shared" si="486"/>
        <v>1</v>
      </c>
      <c r="AJ1980" s="5"/>
      <c r="AK1980" s="2">
        <f t="shared" si="492"/>
        <v>11</v>
      </c>
      <c r="AL1980" s="2">
        <v>6</v>
      </c>
      <c r="AM1980" s="2">
        <v>3</v>
      </c>
      <c r="AN1980" s="2">
        <v>2</v>
      </c>
      <c r="AO1980" s="2">
        <v>0</v>
      </c>
      <c r="AP1980" s="2">
        <v>0</v>
      </c>
      <c r="AQ1980" s="2">
        <f t="shared" si="476"/>
        <v>9</v>
      </c>
      <c r="AR1980" s="2">
        <f t="shared" si="477"/>
        <v>2</v>
      </c>
      <c r="AS1980" s="2">
        <f t="shared" si="478"/>
        <v>0</v>
      </c>
      <c r="AV1980" s="6">
        <f t="shared" si="488"/>
        <v>19</v>
      </c>
      <c r="AW1980" s="2">
        <v>5</v>
      </c>
      <c r="AX1980" s="2">
        <v>2</v>
      </c>
      <c r="AY1980" s="2">
        <v>5</v>
      </c>
      <c r="AZ1980" s="2">
        <v>3</v>
      </c>
      <c r="BA1980" s="2">
        <v>4</v>
      </c>
      <c r="BB1980" s="2">
        <f t="shared" si="489"/>
        <v>7</v>
      </c>
      <c r="BC1980" s="2">
        <f t="shared" si="490"/>
        <v>5</v>
      </c>
      <c r="BD1980" s="2">
        <f t="shared" si="491"/>
        <v>7</v>
      </c>
      <c r="BF1980" s="5"/>
    </row>
    <row r="1981" spans="7:58" x14ac:dyDescent="0.35">
      <c r="G1981" s="79" t="s">
        <v>3</v>
      </c>
      <c r="H1981" s="82" t="s">
        <v>112</v>
      </c>
      <c r="I1981" s="79" t="s">
        <v>8</v>
      </c>
      <c r="J1981" s="79" t="str">
        <f>IF('New GL Gauge'!$H$3&lt;2025,"Revenue and Projects","Sport Operations")</f>
        <v>Sport Operations</v>
      </c>
      <c r="K1981" s="79" t="str">
        <f>IF('New GL Gauge'!$H$3&lt;2025,"Health and Fitness Hub","Sport Operations Health and Fitness Hub")</f>
        <v>Sport Operations Health and Fitness Hub</v>
      </c>
      <c r="L1981" s="79" t="str">
        <f>IF('New GL Gauge'!$H$3&lt;2025,"Health and Fitness Hub","Sport Operations Health and Fitness Hub")</f>
        <v>Sport Operations Health and Fitness Hub</v>
      </c>
      <c r="M1981" s="2" t="s">
        <v>76</v>
      </c>
      <c r="N1981" s="2">
        <v>30</v>
      </c>
      <c r="O1981" s="6">
        <f t="shared" si="479"/>
        <v>7</v>
      </c>
      <c r="P1981" s="2">
        <v>5</v>
      </c>
      <c r="Q1981" s="2">
        <v>1</v>
      </c>
      <c r="R1981" s="2">
        <v>1</v>
      </c>
      <c r="S1981" s="2">
        <v>0</v>
      </c>
      <c r="T1981" s="2">
        <v>0</v>
      </c>
      <c r="U1981" s="2">
        <f t="shared" si="481"/>
        <v>6</v>
      </c>
      <c r="V1981" s="2">
        <f t="shared" si="482"/>
        <v>1</v>
      </c>
      <c r="W1981" s="2">
        <f t="shared" si="483"/>
        <v>0</v>
      </c>
      <c r="Y1981" s="5"/>
      <c r="Z1981" s="6">
        <f t="shared" si="480"/>
        <v>5</v>
      </c>
      <c r="AA1981" s="2">
        <v>3</v>
      </c>
      <c r="AB1981" s="2">
        <v>2</v>
      </c>
      <c r="AC1981" s="2">
        <v>0</v>
      </c>
      <c r="AD1981" s="2">
        <v>0</v>
      </c>
      <c r="AE1981" s="2">
        <v>0</v>
      </c>
      <c r="AF1981" s="2">
        <f t="shared" si="484"/>
        <v>5</v>
      </c>
      <c r="AG1981" s="2">
        <f t="shared" si="485"/>
        <v>0</v>
      </c>
      <c r="AH1981" s="2">
        <f t="shared" si="486"/>
        <v>0</v>
      </c>
      <c r="AJ1981" s="5"/>
      <c r="AK1981" s="2">
        <f t="shared" si="492"/>
        <v>11</v>
      </c>
      <c r="AL1981" s="2">
        <v>7</v>
      </c>
      <c r="AM1981" s="2">
        <v>2</v>
      </c>
      <c r="AN1981" s="2">
        <v>2</v>
      </c>
      <c r="AO1981" s="2">
        <v>0</v>
      </c>
      <c r="AP1981" s="2">
        <v>0</v>
      </c>
      <c r="AQ1981" s="2">
        <f t="shared" si="476"/>
        <v>9</v>
      </c>
      <c r="AR1981" s="2">
        <f t="shared" si="477"/>
        <v>2</v>
      </c>
      <c r="AS1981" s="2">
        <f t="shared" si="478"/>
        <v>0</v>
      </c>
      <c r="AV1981" s="6">
        <f t="shared" si="488"/>
        <v>19</v>
      </c>
      <c r="AW1981" s="2">
        <v>7</v>
      </c>
      <c r="AX1981" s="2">
        <v>5</v>
      </c>
      <c r="AY1981" s="2">
        <v>3</v>
      </c>
      <c r="AZ1981" s="2">
        <v>0</v>
      </c>
      <c r="BA1981" s="2">
        <v>4</v>
      </c>
      <c r="BB1981" s="2">
        <f t="shared" si="489"/>
        <v>12</v>
      </c>
      <c r="BC1981" s="2">
        <f t="shared" si="490"/>
        <v>3</v>
      </c>
      <c r="BD1981" s="2">
        <f t="shared" si="491"/>
        <v>4</v>
      </c>
      <c r="BF1981" s="5"/>
    </row>
    <row r="1982" spans="7:58" x14ac:dyDescent="0.35">
      <c r="G1982" s="79" t="s">
        <v>3</v>
      </c>
      <c r="H1982" s="82" t="s">
        <v>112</v>
      </c>
      <c r="I1982" s="79" t="s">
        <v>126</v>
      </c>
      <c r="J1982" s="79" t="s">
        <v>126</v>
      </c>
      <c r="K1982" s="79" t="s">
        <v>126</v>
      </c>
      <c r="L1982" s="79" t="s">
        <v>126</v>
      </c>
      <c r="M1982" s="2" t="s">
        <v>3</v>
      </c>
      <c r="N1982" s="2">
        <v>1</v>
      </c>
      <c r="O1982" s="6">
        <f t="shared" ref="O1982:O2011" si="493">SUM(U1982:W1982)</f>
        <v>16</v>
      </c>
      <c r="P1982" s="2">
        <v>4</v>
      </c>
      <c r="Q1982" s="2">
        <v>8</v>
      </c>
      <c r="R1982" s="2">
        <v>4</v>
      </c>
      <c r="S1982" s="2">
        <v>0</v>
      </c>
      <c r="T1982" s="2">
        <v>0</v>
      </c>
      <c r="U1982" s="2">
        <f t="shared" si="481"/>
        <v>12</v>
      </c>
      <c r="V1982" s="2">
        <f t="shared" si="482"/>
        <v>4</v>
      </c>
      <c r="W1982" s="2">
        <f t="shared" si="483"/>
        <v>0</v>
      </c>
      <c r="X1982" s="2">
        <f>MAX(O1982:O2011)</f>
        <v>16</v>
      </c>
      <c r="Y1982" s="5">
        <v>41</v>
      </c>
      <c r="Z1982" s="6">
        <f t="shared" ref="Z1982:Z2011" si="494">SUM(AF1982:AH1982)</f>
        <v>7</v>
      </c>
      <c r="AA1982" s="2">
        <v>0</v>
      </c>
      <c r="AB1982" s="2">
        <v>4</v>
      </c>
      <c r="AC1982" s="2">
        <v>1</v>
      </c>
      <c r="AD1982" s="2">
        <v>1</v>
      </c>
      <c r="AE1982" s="2">
        <v>1</v>
      </c>
      <c r="AF1982" s="2">
        <f t="shared" si="484"/>
        <v>4</v>
      </c>
      <c r="AG1982" s="2">
        <f t="shared" si="485"/>
        <v>1</v>
      </c>
      <c r="AH1982" s="2">
        <f t="shared" si="486"/>
        <v>2</v>
      </c>
      <c r="AI1982" s="2">
        <f>MAX(Z1982:Z2011)</f>
        <v>7</v>
      </c>
      <c r="AJ1982" s="5">
        <v>0</v>
      </c>
      <c r="AK1982" s="2">
        <f t="shared" ref="AK1982:AK2011" si="495">SUM(AQ1982:AS1982)</f>
        <v>6</v>
      </c>
      <c r="AL1982" s="2">
        <v>1</v>
      </c>
      <c r="AM1982" s="2">
        <v>1</v>
      </c>
      <c r="AN1982" s="2">
        <v>4</v>
      </c>
      <c r="AO1982" s="2">
        <v>0</v>
      </c>
      <c r="AP1982" s="2">
        <v>0</v>
      </c>
      <c r="AQ1982" s="2">
        <f t="shared" si="476"/>
        <v>2</v>
      </c>
      <c r="AR1982" s="2">
        <f t="shared" si="477"/>
        <v>4</v>
      </c>
      <c r="AS1982" s="2">
        <f t="shared" si="478"/>
        <v>0</v>
      </c>
      <c r="AT1982" s="2">
        <f t="shared" ref="AT1982" si="496">ROUND(SUM(AK1982:AK2011)/30,0)</f>
        <v>6</v>
      </c>
      <c r="AU1982" s="2">
        <v>0</v>
      </c>
      <c r="AV1982" s="6">
        <f t="shared" si="488"/>
        <v>5</v>
      </c>
      <c r="AW1982" s="2">
        <v>1</v>
      </c>
      <c r="AX1982" s="2">
        <v>1</v>
      </c>
      <c r="AY1982" s="2">
        <v>3</v>
      </c>
      <c r="AZ1982" s="2">
        <v>0</v>
      </c>
      <c r="BA1982" s="2">
        <v>0</v>
      </c>
      <c r="BB1982" s="2">
        <f t="shared" si="489"/>
        <v>2</v>
      </c>
      <c r="BC1982" s="2">
        <f t="shared" si="490"/>
        <v>3</v>
      </c>
      <c r="BD1982" s="2">
        <f t="shared" si="491"/>
        <v>0</v>
      </c>
      <c r="BE1982" s="2">
        <f>ROUND(SUM(AV1982:AV2011)/30,0)</f>
        <v>5</v>
      </c>
      <c r="BF1982" s="5">
        <v>0</v>
      </c>
    </row>
    <row r="1983" spans="7:58" x14ac:dyDescent="0.35">
      <c r="G1983" s="79" t="s">
        <v>3</v>
      </c>
      <c r="H1983" s="82" t="s">
        <v>112</v>
      </c>
      <c r="I1983" s="79" t="s">
        <v>126</v>
      </c>
      <c r="J1983" s="79" t="s">
        <v>126</v>
      </c>
      <c r="K1983" s="79" t="s">
        <v>126</v>
      </c>
      <c r="L1983" s="79" t="s">
        <v>126</v>
      </c>
      <c r="M1983" s="2" t="s">
        <v>3</v>
      </c>
      <c r="N1983" s="2">
        <v>2</v>
      </c>
      <c r="O1983" s="6">
        <f t="shared" si="493"/>
        <v>16</v>
      </c>
      <c r="P1983" s="2">
        <v>3</v>
      </c>
      <c r="Q1983" s="2">
        <v>5</v>
      </c>
      <c r="R1983" s="2">
        <v>6</v>
      </c>
      <c r="S1983" s="2">
        <v>1</v>
      </c>
      <c r="T1983" s="2">
        <v>1</v>
      </c>
      <c r="U1983" s="2">
        <f t="shared" si="481"/>
        <v>8</v>
      </c>
      <c r="V1983" s="2">
        <f t="shared" si="482"/>
        <v>6</v>
      </c>
      <c r="W1983" s="2">
        <f t="shared" si="483"/>
        <v>2</v>
      </c>
      <c r="Y1983" s="5"/>
      <c r="Z1983" s="6">
        <f t="shared" si="494"/>
        <v>7</v>
      </c>
      <c r="AA1983" s="2">
        <v>0</v>
      </c>
      <c r="AB1983" s="2">
        <v>3</v>
      </c>
      <c r="AC1983" s="2">
        <v>0</v>
      </c>
      <c r="AD1983" s="2">
        <v>3</v>
      </c>
      <c r="AE1983" s="2">
        <v>1</v>
      </c>
      <c r="AF1983" s="2">
        <f t="shared" si="484"/>
        <v>3</v>
      </c>
      <c r="AG1983" s="2">
        <f t="shared" si="485"/>
        <v>0</v>
      </c>
      <c r="AH1983" s="2">
        <f t="shared" si="486"/>
        <v>4</v>
      </c>
      <c r="AJ1983" s="5"/>
      <c r="AK1983" s="2">
        <f t="shared" si="495"/>
        <v>6</v>
      </c>
      <c r="AL1983" s="2">
        <v>1</v>
      </c>
      <c r="AM1983" s="2">
        <v>0</v>
      </c>
      <c r="AN1983" s="2">
        <v>4</v>
      </c>
      <c r="AO1983" s="2">
        <v>1</v>
      </c>
      <c r="AP1983" s="2">
        <v>0</v>
      </c>
      <c r="AQ1983" s="2">
        <f t="shared" si="476"/>
        <v>1</v>
      </c>
      <c r="AR1983" s="2">
        <f t="shared" si="477"/>
        <v>4</v>
      </c>
      <c r="AS1983" s="2">
        <f t="shared" si="478"/>
        <v>1</v>
      </c>
      <c r="AV1983" s="6">
        <f t="shared" si="488"/>
        <v>5</v>
      </c>
      <c r="AW1983" s="2">
        <v>1</v>
      </c>
      <c r="AX1983" s="2">
        <v>0</v>
      </c>
      <c r="AY1983" s="2">
        <v>1</v>
      </c>
      <c r="AZ1983" s="2">
        <v>3</v>
      </c>
      <c r="BA1983" s="2">
        <v>0</v>
      </c>
      <c r="BB1983" s="2">
        <f t="shared" si="489"/>
        <v>1</v>
      </c>
      <c r="BC1983" s="2">
        <f t="shared" si="490"/>
        <v>1</v>
      </c>
      <c r="BD1983" s="2">
        <f t="shared" si="491"/>
        <v>3</v>
      </c>
      <c r="BF1983" s="5"/>
    </row>
    <row r="1984" spans="7:58" x14ac:dyDescent="0.35">
      <c r="G1984" s="79" t="s">
        <v>3</v>
      </c>
      <c r="H1984" s="82" t="s">
        <v>112</v>
      </c>
      <c r="I1984" s="79" t="s">
        <v>126</v>
      </c>
      <c r="J1984" s="79" t="s">
        <v>126</v>
      </c>
      <c r="K1984" s="79" t="s">
        <v>126</v>
      </c>
      <c r="L1984" s="79" t="s">
        <v>126</v>
      </c>
      <c r="M1984" s="2" t="s">
        <v>3</v>
      </c>
      <c r="N1984" s="2">
        <v>3</v>
      </c>
      <c r="O1984" s="6">
        <f t="shared" si="493"/>
        <v>16</v>
      </c>
      <c r="P1984" s="2">
        <v>8</v>
      </c>
      <c r="Q1984" s="2">
        <v>4</v>
      </c>
      <c r="R1984" s="2">
        <v>3</v>
      </c>
      <c r="S1984" s="2">
        <v>1</v>
      </c>
      <c r="T1984" s="2">
        <v>0</v>
      </c>
      <c r="U1984" s="2">
        <f t="shared" si="481"/>
        <v>12</v>
      </c>
      <c r="V1984" s="2">
        <f t="shared" si="482"/>
        <v>3</v>
      </c>
      <c r="W1984" s="2">
        <f t="shared" si="483"/>
        <v>1</v>
      </c>
      <c r="Y1984" s="5"/>
      <c r="Z1984" s="6">
        <f t="shared" si="494"/>
        <v>7</v>
      </c>
      <c r="AA1984" s="2">
        <v>3</v>
      </c>
      <c r="AB1984" s="2">
        <v>2</v>
      </c>
      <c r="AC1984" s="2">
        <v>2</v>
      </c>
      <c r="AD1984" s="2">
        <v>0</v>
      </c>
      <c r="AE1984" s="2">
        <v>0</v>
      </c>
      <c r="AF1984" s="2">
        <f t="shared" si="484"/>
        <v>5</v>
      </c>
      <c r="AG1984" s="2">
        <f t="shared" si="485"/>
        <v>2</v>
      </c>
      <c r="AH1984" s="2">
        <f t="shared" si="486"/>
        <v>0</v>
      </c>
      <c r="AJ1984" s="5"/>
      <c r="AK1984" s="2">
        <f t="shared" si="495"/>
        <v>6</v>
      </c>
      <c r="AL1984" s="2">
        <v>1</v>
      </c>
      <c r="AM1984" s="2">
        <v>2</v>
      </c>
      <c r="AN1984" s="2">
        <v>2</v>
      </c>
      <c r="AO1984" s="2">
        <v>1</v>
      </c>
      <c r="AP1984" s="2">
        <v>0</v>
      </c>
      <c r="AQ1984" s="2">
        <f t="shared" si="476"/>
        <v>3</v>
      </c>
      <c r="AR1984" s="2">
        <f t="shared" si="477"/>
        <v>2</v>
      </c>
      <c r="AS1984" s="2">
        <f t="shared" si="478"/>
        <v>1</v>
      </c>
      <c r="AV1984" s="6">
        <f t="shared" si="488"/>
        <v>5</v>
      </c>
      <c r="AW1984" s="2">
        <v>2</v>
      </c>
      <c r="AX1984" s="2">
        <v>3</v>
      </c>
      <c r="AY1984" s="2">
        <v>0</v>
      </c>
      <c r="AZ1984" s="2">
        <v>0</v>
      </c>
      <c r="BA1984" s="2">
        <v>0</v>
      </c>
      <c r="BB1984" s="2">
        <f t="shared" si="489"/>
        <v>5</v>
      </c>
      <c r="BC1984" s="2">
        <f t="shared" si="490"/>
        <v>0</v>
      </c>
      <c r="BD1984" s="2">
        <f t="shared" si="491"/>
        <v>0</v>
      </c>
      <c r="BF1984" s="5"/>
    </row>
    <row r="1985" spans="7:58" x14ac:dyDescent="0.35">
      <c r="G1985" s="79" t="s">
        <v>3</v>
      </c>
      <c r="H1985" s="82" t="s">
        <v>112</v>
      </c>
      <c r="I1985" s="79" t="s">
        <v>126</v>
      </c>
      <c r="J1985" s="79" t="s">
        <v>126</v>
      </c>
      <c r="K1985" s="79" t="s">
        <v>126</v>
      </c>
      <c r="L1985" s="79" t="s">
        <v>126</v>
      </c>
      <c r="M1985" s="2" t="s">
        <v>3</v>
      </c>
      <c r="N1985" s="2">
        <v>4</v>
      </c>
      <c r="O1985" s="6">
        <f t="shared" si="493"/>
        <v>16</v>
      </c>
      <c r="P1985" s="2">
        <v>14</v>
      </c>
      <c r="Q1985" s="2">
        <v>2</v>
      </c>
      <c r="R1985" s="2">
        <v>0</v>
      </c>
      <c r="S1985" s="2">
        <v>0</v>
      </c>
      <c r="T1985" s="2">
        <v>0</v>
      </c>
      <c r="U1985" s="2">
        <f t="shared" si="481"/>
        <v>16</v>
      </c>
      <c r="V1985" s="2">
        <f t="shared" si="482"/>
        <v>0</v>
      </c>
      <c r="W1985" s="2">
        <f t="shared" si="483"/>
        <v>0</v>
      </c>
      <c r="Y1985" s="5"/>
      <c r="Z1985" s="6">
        <f t="shared" si="494"/>
        <v>7</v>
      </c>
      <c r="AA1985" s="2">
        <v>3</v>
      </c>
      <c r="AB1985" s="2">
        <v>4</v>
      </c>
      <c r="AC1985" s="2">
        <v>0</v>
      </c>
      <c r="AD1985" s="2">
        <v>0</v>
      </c>
      <c r="AE1985" s="2">
        <v>0</v>
      </c>
      <c r="AF1985" s="2">
        <f t="shared" si="484"/>
        <v>7</v>
      </c>
      <c r="AG1985" s="2">
        <f t="shared" si="485"/>
        <v>0</v>
      </c>
      <c r="AH1985" s="2">
        <f t="shared" si="486"/>
        <v>0</v>
      </c>
      <c r="AJ1985" s="5"/>
      <c r="AK1985" s="2">
        <f t="shared" si="495"/>
        <v>6</v>
      </c>
      <c r="AL1985" s="2">
        <v>5</v>
      </c>
      <c r="AM1985" s="2">
        <v>0</v>
      </c>
      <c r="AN1985" s="2">
        <v>1</v>
      </c>
      <c r="AO1985" s="2">
        <v>0</v>
      </c>
      <c r="AP1985" s="2">
        <v>0</v>
      </c>
      <c r="AQ1985" s="2">
        <f t="shared" si="476"/>
        <v>5</v>
      </c>
      <c r="AR1985" s="2">
        <f t="shared" si="477"/>
        <v>1</v>
      </c>
      <c r="AS1985" s="2">
        <f t="shared" si="478"/>
        <v>0</v>
      </c>
      <c r="AV1985" s="6">
        <f t="shared" si="488"/>
        <v>5</v>
      </c>
      <c r="AW1985" s="2">
        <v>2</v>
      </c>
      <c r="AX1985" s="2">
        <v>2</v>
      </c>
      <c r="AY1985" s="2">
        <v>1</v>
      </c>
      <c r="AZ1985" s="2">
        <v>0</v>
      </c>
      <c r="BA1985" s="2">
        <v>0</v>
      </c>
      <c r="BB1985" s="2">
        <f t="shared" si="489"/>
        <v>4</v>
      </c>
      <c r="BC1985" s="2">
        <f t="shared" si="490"/>
        <v>1</v>
      </c>
      <c r="BD1985" s="2">
        <f t="shared" si="491"/>
        <v>0</v>
      </c>
      <c r="BF1985" s="5"/>
    </row>
    <row r="1986" spans="7:58" x14ac:dyDescent="0.35">
      <c r="G1986" s="79" t="s">
        <v>3</v>
      </c>
      <c r="H1986" s="82" t="s">
        <v>112</v>
      </c>
      <c r="I1986" s="79" t="s">
        <v>126</v>
      </c>
      <c r="J1986" s="79" t="s">
        <v>126</v>
      </c>
      <c r="K1986" s="79" t="s">
        <v>126</v>
      </c>
      <c r="L1986" s="79" t="s">
        <v>126</v>
      </c>
      <c r="M1986" s="2" t="s">
        <v>3</v>
      </c>
      <c r="N1986" s="2">
        <v>5</v>
      </c>
      <c r="O1986" s="6">
        <f t="shared" si="493"/>
        <v>16</v>
      </c>
      <c r="P1986" s="2">
        <v>8</v>
      </c>
      <c r="Q1986" s="2">
        <v>3</v>
      </c>
      <c r="R1986" s="2">
        <v>4</v>
      </c>
      <c r="S1986" s="2">
        <v>1</v>
      </c>
      <c r="T1986" s="2">
        <v>0</v>
      </c>
      <c r="U1986" s="2">
        <f t="shared" si="481"/>
        <v>11</v>
      </c>
      <c r="V1986" s="2">
        <f t="shared" si="482"/>
        <v>4</v>
      </c>
      <c r="W1986" s="2">
        <f t="shared" si="483"/>
        <v>1</v>
      </c>
      <c r="Y1986" s="5"/>
      <c r="Z1986" s="6">
        <f t="shared" si="494"/>
        <v>7</v>
      </c>
      <c r="AA1986" s="2">
        <v>2</v>
      </c>
      <c r="AB1986" s="2">
        <v>0</v>
      </c>
      <c r="AC1986" s="2">
        <v>5</v>
      </c>
      <c r="AD1986" s="2">
        <v>0</v>
      </c>
      <c r="AE1986" s="2">
        <v>0</v>
      </c>
      <c r="AF1986" s="2">
        <f t="shared" si="484"/>
        <v>2</v>
      </c>
      <c r="AG1986" s="2">
        <f t="shared" si="485"/>
        <v>5</v>
      </c>
      <c r="AH1986" s="2">
        <f t="shared" si="486"/>
        <v>0</v>
      </c>
      <c r="AJ1986" s="5"/>
      <c r="AK1986" s="2">
        <f t="shared" si="495"/>
        <v>6</v>
      </c>
      <c r="AL1986" s="2">
        <v>2</v>
      </c>
      <c r="AM1986" s="2">
        <v>1</v>
      </c>
      <c r="AN1986" s="2">
        <v>3</v>
      </c>
      <c r="AO1986" s="2">
        <v>0</v>
      </c>
      <c r="AP1986" s="2">
        <v>0</v>
      </c>
      <c r="AQ1986" s="2">
        <f t="shared" si="476"/>
        <v>3</v>
      </c>
      <c r="AR1986" s="2">
        <f t="shared" si="477"/>
        <v>3</v>
      </c>
      <c r="AS1986" s="2">
        <f t="shared" si="478"/>
        <v>0</v>
      </c>
      <c r="AV1986" s="6">
        <f t="shared" si="488"/>
        <v>5</v>
      </c>
      <c r="AW1986" s="2">
        <v>2</v>
      </c>
      <c r="AX1986" s="2">
        <v>1</v>
      </c>
      <c r="AY1986" s="2">
        <v>2</v>
      </c>
      <c r="AZ1986" s="2">
        <v>0</v>
      </c>
      <c r="BA1986" s="2">
        <v>0</v>
      </c>
      <c r="BB1986" s="2">
        <f t="shared" si="489"/>
        <v>3</v>
      </c>
      <c r="BC1986" s="2">
        <f t="shared" si="490"/>
        <v>2</v>
      </c>
      <c r="BD1986" s="2">
        <f t="shared" si="491"/>
        <v>0</v>
      </c>
      <c r="BF1986" s="5"/>
    </row>
    <row r="1987" spans="7:58" x14ac:dyDescent="0.35">
      <c r="G1987" s="79" t="s">
        <v>3</v>
      </c>
      <c r="H1987" s="82" t="s">
        <v>112</v>
      </c>
      <c r="I1987" s="79" t="s">
        <v>126</v>
      </c>
      <c r="J1987" s="79" t="s">
        <v>126</v>
      </c>
      <c r="K1987" s="79" t="s">
        <v>126</v>
      </c>
      <c r="L1987" s="79" t="s">
        <v>126</v>
      </c>
      <c r="M1987" s="2" t="s">
        <v>3</v>
      </c>
      <c r="N1987" s="2">
        <v>6</v>
      </c>
      <c r="O1987" s="6">
        <f t="shared" si="493"/>
        <v>16</v>
      </c>
      <c r="P1987" s="2">
        <v>6</v>
      </c>
      <c r="Q1987" s="2">
        <v>4</v>
      </c>
      <c r="R1987" s="2">
        <v>3</v>
      </c>
      <c r="S1987" s="2">
        <v>2</v>
      </c>
      <c r="T1987" s="2">
        <v>1</v>
      </c>
      <c r="U1987" s="2">
        <f t="shared" si="481"/>
        <v>10</v>
      </c>
      <c r="V1987" s="2">
        <f t="shared" si="482"/>
        <v>3</v>
      </c>
      <c r="W1987" s="2">
        <f t="shared" si="483"/>
        <v>3</v>
      </c>
      <c r="Y1987" s="5"/>
      <c r="Z1987" s="6">
        <f t="shared" si="494"/>
        <v>7</v>
      </c>
      <c r="AA1987" s="2">
        <v>1</v>
      </c>
      <c r="AB1987" s="2">
        <v>1</v>
      </c>
      <c r="AC1987" s="2">
        <v>1</v>
      </c>
      <c r="AD1987" s="2">
        <v>3</v>
      </c>
      <c r="AE1987" s="2">
        <v>1</v>
      </c>
      <c r="AF1987" s="2">
        <f t="shared" si="484"/>
        <v>2</v>
      </c>
      <c r="AG1987" s="2">
        <f t="shared" si="485"/>
        <v>1</v>
      </c>
      <c r="AH1987" s="2">
        <f t="shared" si="486"/>
        <v>4</v>
      </c>
      <c r="AJ1987" s="5"/>
      <c r="AK1987" s="2">
        <f t="shared" si="495"/>
        <v>6</v>
      </c>
      <c r="AL1987" s="2">
        <v>2</v>
      </c>
      <c r="AM1987" s="2">
        <v>0</v>
      </c>
      <c r="AN1987" s="2">
        <v>4</v>
      </c>
      <c r="AO1987" s="2">
        <v>0</v>
      </c>
      <c r="AP1987" s="2">
        <v>0</v>
      </c>
      <c r="AQ1987" s="2">
        <f t="shared" si="476"/>
        <v>2</v>
      </c>
      <c r="AR1987" s="2">
        <f t="shared" si="477"/>
        <v>4</v>
      </c>
      <c r="AS1987" s="2">
        <f t="shared" si="478"/>
        <v>0</v>
      </c>
      <c r="AV1987" s="6">
        <f t="shared" si="488"/>
        <v>5</v>
      </c>
      <c r="AW1987" s="2">
        <v>0</v>
      </c>
      <c r="AX1987" s="2">
        <v>1</v>
      </c>
      <c r="AY1987" s="2">
        <v>2</v>
      </c>
      <c r="AZ1987" s="2">
        <v>2</v>
      </c>
      <c r="BA1987" s="2">
        <v>0</v>
      </c>
      <c r="BB1987" s="2">
        <f t="shared" si="489"/>
        <v>1</v>
      </c>
      <c r="BC1987" s="2">
        <f t="shared" si="490"/>
        <v>2</v>
      </c>
      <c r="BD1987" s="2">
        <f t="shared" si="491"/>
        <v>2</v>
      </c>
      <c r="BF1987" s="5"/>
    </row>
    <row r="1988" spans="7:58" x14ac:dyDescent="0.35">
      <c r="G1988" s="79" t="s">
        <v>3</v>
      </c>
      <c r="H1988" s="82" t="s">
        <v>112</v>
      </c>
      <c r="I1988" s="79" t="s">
        <v>126</v>
      </c>
      <c r="J1988" s="79" t="s">
        <v>126</v>
      </c>
      <c r="K1988" s="79" t="s">
        <v>126</v>
      </c>
      <c r="L1988" s="79" t="s">
        <v>126</v>
      </c>
      <c r="M1988" s="2" t="s">
        <v>3</v>
      </c>
      <c r="N1988" s="2">
        <v>7</v>
      </c>
      <c r="O1988" s="6">
        <f t="shared" si="493"/>
        <v>16</v>
      </c>
      <c r="P1988" s="2">
        <v>9</v>
      </c>
      <c r="Q1988" s="2">
        <v>2</v>
      </c>
      <c r="R1988" s="2">
        <v>2</v>
      </c>
      <c r="S1988" s="2">
        <v>2</v>
      </c>
      <c r="T1988" s="2">
        <v>1</v>
      </c>
      <c r="U1988" s="2">
        <f t="shared" si="481"/>
        <v>11</v>
      </c>
      <c r="V1988" s="2">
        <f t="shared" si="482"/>
        <v>2</v>
      </c>
      <c r="W1988" s="2">
        <f t="shared" si="483"/>
        <v>3</v>
      </c>
      <c r="Y1988" s="5"/>
      <c r="Z1988" s="6">
        <f t="shared" si="494"/>
        <v>7</v>
      </c>
      <c r="AA1988" s="2">
        <v>3</v>
      </c>
      <c r="AB1988" s="2">
        <v>1</v>
      </c>
      <c r="AC1988" s="2">
        <v>2</v>
      </c>
      <c r="AD1988" s="2">
        <v>0</v>
      </c>
      <c r="AE1988" s="2">
        <v>1</v>
      </c>
      <c r="AF1988" s="2">
        <f t="shared" si="484"/>
        <v>4</v>
      </c>
      <c r="AG1988" s="2">
        <f t="shared" si="485"/>
        <v>2</v>
      </c>
      <c r="AH1988" s="2">
        <f t="shared" si="486"/>
        <v>1</v>
      </c>
      <c r="AJ1988" s="5"/>
      <c r="AK1988" s="2">
        <f t="shared" si="495"/>
        <v>6</v>
      </c>
      <c r="AL1988" s="2">
        <v>1</v>
      </c>
      <c r="AM1988" s="2">
        <v>2</v>
      </c>
      <c r="AN1988" s="2">
        <v>1</v>
      </c>
      <c r="AO1988" s="2">
        <v>1</v>
      </c>
      <c r="AP1988" s="2">
        <v>1</v>
      </c>
      <c r="AQ1988" s="2">
        <f t="shared" si="476"/>
        <v>3</v>
      </c>
      <c r="AR1988" s="2">
        <f t="shared" si="477"/>
        <v>1</v>
      </c>
      <c r="AS1988" s="2">
        <f t="shared" si="478"/>
        <v>2</v>
      </c>
      <c r="AV1988" s="6">
        <f t="shared" si="488"/>
        <v>5</v>
      </c>
      <c r="AW1988" s="2">
        <v>3</v>
      </c>
      <c r="AX1988" s="2">
        <v>0</v>
      </c>
      <c r="AY1988" s="2">
        <v>2</v>
      </c>
      <c r="AZ1988" s="2">
        <v>0</v>
      </c>
      <c r="BA1988" s="2">
        <v>0</v>
      </c>
      <c r="BB1988" s="2">
        <f t="shared" si="489"/>
        <v>3</v>
      </c>
      <c r="BC1988" s="2">
        <f t="shared" si="490"/>
        <v>2</v>
      </c>
      <c r="BD1988" s="2">
        <f t="shared" si="491"/>
        <v>0</v>
      </c>
      <c r="BF1988" s="5"/>
    </row>
    <row r="1989" spans="7:58" x14ac:dyDescent="0.35">
      <c r="G1989" s="79" t="s">
        <v>3</v>
      </c>
      <c r="H1989" s="82" t="s">
        <v>112</v>
      </c>
      <c r="I1989" s="79" t="s">
        <v>126</v>
      </c>
      <c r="J1989" s="79" t="s">
        <v>126</v>
      </c>
      <c r="K1989" s="79" t="s">
        <v>126</v>
      </c>
      <c r="L1989" s="79" t="s">
        <v>126</v>
      </c>
      <c r="M1989" s="2" t="s">
        <v>3</v>
      </c>
      <c r="N1989" s="2">
        <v>8</v>
      </c>
      <c r="O1989" s="6">
        <f t="shared" si="493"/>
        <v>16</v>
      </c>
      <c r="P1989" s="2">
        <v>3</v>
      </c>
      <c r="Q1989" s="2">
        <v>4</v>
      </c>
      <c r="R1989" s="2">
        <v>5</v>
      </c>
      <c r="S1989" s="2">
        <v>3</v>
      </c>
      <c r="T1989" s="2">
        <v>1</v>
      </c>
      <c r="U1989" s="2">
        <f t="shared" si="481"/>
        <v>7</v>
      </c>
      <c r="V1989" s="2">
        <f t="shared" si="482"/>
        <v>5</v>
      </c>
      <c r="W1989" s="2">
        <f t="shared" si="483"/>
        <v>4</v>
      </c>
      <c r="Y1989" s="5"/>
      <c r="Z1989" s="6">
        <f t="shared" si="494"/>
        <v>7</v>
      </c>
      <c r="AA1989" s="2">
        <v>0</v>
      </c>
      <c r="AB1989" s="2">
        <v>2</v>
      </c>
      <c r="AC1989" s="2">
        <v>2</v>
      </c>
      <c r="AD1989" s="2">
        <v>3</v>
      </c>
      <c r="AE1989" s="2">
        <v>0</v>
      </c>
      <c r="AF1989" s="2">
        <f t="shared" si="484"/>
        <v>2</v>
      </c>
      <c r="AG1989" s="2">
        <f t="shared" si="485"/>
        <v>2</v>
      </c>
      <c r="AH1989" s="2">
        <f t="shared" si="486"/>
        <v>3</v>
      </c>
      <c r="AJ1989" s="5"/>
      <c r="AK1989" s="2">
        <f t="shared" si="495"/>
        <v>6</v>
      </c>
      <c r="AL1989" s="2">
        <v>1</v>
      </c>
      <c r="AM1989" s="2">
        <v>0</v>
      </c>
      <c r="AN1989" s="2">
        <v>3</v>
      </c>
      <c r="AO1989" s="2">
        <v>1</v>
      </c>
      <c r="AP1989" s="2">
        <v>1</v>
      </c>
      <c r="AQ1989" s="2">
        <f t="shared" ref="AQ1989:AQ2041" si="497">AL1989+AM1989</f>
        <v>1</v>
      </c>
      <c r="AR1989" s="2">
        <f t="shared" ref="AR1989:AR2041" si="498">AN1989</f>
        <v>3</v>
      </c>
      <c r="AS1989" s="2">
        <f t="shared" ref="AS1989:AS2041" si="499">AO1989+AP1989</f>
        <v>2</v>
      </c>
      <c r="AV1989" s="6">
        <f t="shared" si="488"/>
        <v>5</v>
      </c>
      <c r="AW1989" s="2">
        <v>1</v>
      </c>
      <c r="AX1989" s="2">
        <v>0</v>
      </c>
      <c r="AY1989" s="2">
        <v>0</v>
      </c>
      <c r="AZ1989" s="2">
        <v>3</v>
      </c>
      <c r="BA1989" s="2">
        <v>1</v>
      </c>
      <c r="BB1989" s="2">
        <f t="shared" si="489"/>
        <v>1</v>
      </c>
      <c r="BC1989" s="2">
        <f t="shared" si="490"/>
        <v>0</v>
      </c>
      <c r="BD1989" s="2">
        <f t="shared" si="491"/>
        <v>4</v>
      </c>
      <c r="BF1989" s="5"/>
    </row>
    <row r="1990" spans="7:58" x14ac:dyDescent="0.35">
      <c r="G1990" s="79" t="s">
        <v>3</v>
      </c>
      <c r="H1990" s="82" t="s">
        <v>112</v>
      </c>
      <c r="I1990" s="79" t="s">
        <v>126</v>
      </c>
      <c r="J1990" s="79" t="s">
        <v>126</v>
      </c>
      <c r="K1990" s="79" t="s">
        <v>126</v>
      </c>
      <c r="L1990" s="79" t="s">
        <v>126</v>
      </c>
      <c r="M1990" s="2" t="s">
        <v>3</v>
      </c>
      <c r="N1990" s="2">
        <v>9</v>
      </c>
      <c r="O1990" s="6">
        <f t="shared" si="493"/>
        <v>16</v>
      </c>
      <c r="P1990" s="2">
        <v>3</v>
      </c>
      <c r="Q1990" s="2">
        <v>2</v>
      </c>
      <c r="R1990" s="2">
        <v>7</v>
      </c>
      <c r="S1990" s="2">
        <v>2</v>
      </c>
      <c r="T1990" s="2">
        <v>2</v>
      </c>
      <c r="U1990" s="2">
        <f t="shared" si="481"/>
        <v>5</v>
      </c>
      <c r="V1990" s="2">
        <f t="shared" si="482"/>
        <v>7</v>
      </c>
      <c r="W1990" s="2">
        <f t="shared" si="483"/>
        <v>4</v>
      </c>
      <c r="Y1990" s="5"/>
      <c r="Z1990" s="6">
        <f t="shared" si="494"/>
        <v>7</v>
      </c>
      <c r="AA1990" s="2">
        <v>0</v>
      </c>
      <c r="AB1990" s="2">
        <v>1</v>
      </c>
      <c r="AC1990" s="2">
        <v>2</v>
      </c>
      <c r="AD1990" s="2">
        <v>2</v>
      </c>
      <c r="AE1990" s="2">
        <v>2</v>
      </c>
      <c r="AF1990" s="2">
        <f t="shared" si="484"/>
        <v>1</v>
      </c>
      <c r="AG1990" s="2">
        <f t="shared" si="485"/>
        <v>2</v>
      </c>
      <c r="AH1990" s="2">
        <f t="shared" si="486"/>
        <v>4</v>
      </c>
      <c r="AJ1990" s="5"/>
      <c r="AK1990" s="2">
        <f t="shared" si="495"/>
        <v>6</v>
      </c>
      <c r="AL1990" s="2">
        <v>1</v>
      </c>
      <c r="AM1990" s="2">
        <v>1</v>
      </c>
      <c r="AN1990" s="2">
        <v>1</v>
      </c>
      <c r="AO1990" s="2">
        <v>2</v>
      </c>
      <c r="AP1990" s="2">
        <v>1</v>
      </c>
      <c r="AQ1990" s="2">
        <f t="shared" si="497"/>
        <v>2</v>
      </c>
      <c r="AR1990" s="2">
        <f t="shared" si="498"/>
        <v>1</v>
      </c>
      <c r="AS1990" s="2">
        <f t="shared" si="499"/>
        <v>3</v>
      </c>
      <c r="AV1990" s="6">
        <f t="shared" si="488"/>
        <v>5</v>
      </c>
      <c r="AW1990" s="2">
        <v>1</v>
      </c>
      <c r="AX1990" s="2">
        <v>0</v>
      </c>
      <c r="AY1990" s="2">
        <v>0</v>
      </c>
      <c r="AZ1990" s="2">
        <v>2</v>
      </c>
      <c r="BA1990" s="2">
        <v>2</v>
      </c>
      <c r="BB1990" s="2">
        <f t="shared" si="489"/>
        <v>1</v>
      </c>
      <c r="BC1990" s="2">
        <f t="shared" si="490"/>
        <v>0</v>
      </c>
      <c r="BD1990" s="2">
        <f t="shared" si="491"/>
        <v>4</v>
      </c>
      <c r="BF1990" s="5"/>
    </row>
    <row r="1991" spans="7:58" x14ac:dyDescent="0.35">
      <c r="G1991" s="79" t="s">
        <v>3</v>
      </c>
      <c r="H1991" s="82" t="s">
        <v>112</v>
      </c>
      <c r="I1991" s="79" t="s">
        <v>126</v>
      </c>
      <c r="J1991" s="79" t="s">
        <v>126</v>
      </c>
      <c r="K1991" s="79" t="s">
        <v>126</v>
      </c>
      <c r="L1991" s="79" t="s">
        <v>126</v>
      </c>
      <c r="M1991" s="2" t="s">
        <v>67</v>
      </c>
      <c r="N1991" s="2">
        <v>10</v>
      </c>
      <c r="O1991" s="6">
        <f t="shared" si="493"/>
        <v>16</v>
      </c>
      <c r="P1991" s="2">
        <v>6</v>
      </c>
      <c r="Q1991" s="2">
        <v>7</v>
      </c>
      <c r="R1991" s="2">
        <v>3</v>
      </c>
      <c r="S1991" s="2">
        <v>0</v>
      </c>
      <c r="T1991" s="2">
        <v>0</v>
      </c>
      <c r="U1991" s="2">
        <f t="shared" si="481"/>
        <v>13</v>
      </c>
      <c r="V1991" s="2">
        <f t="shared" si="482"/>
        <v>3</v>
      </c>
      <c r="W1991" s="2">
        <f t="shared" si="483"/>
        <v>0</v>
      </c>
      <c r="Y1991" s="5"/>
      <c r="Z1991" s="6">
        <f t="shared" si="494"/>
        <v>7</v>
      </c>
      <c r="AA1991" s="2">
        <v>2</v>
      </c>
      <c r="AB1991" s="2">
        <v>3</v>
      </c>
      <c r="AC1991" s="2">
        <v>1</v>
      </c>
      <c r="AD1991" s="2">
        <v>1</v>
      </c>
      <c r="AE1991" s="2">
        <v>0</v>
      </c>
      <c r="AF1991" s="2">
        <f t="shared" si="484"/>
        <v>5</v>
      </c>
      <c r="AG1991" s="2">
        <f t="shared" si="485"/>
        <v>1</v>
      </c>
      <c r="AH1991" s="2">
        <f t="shared" si="486"/>
        <v>1</v>
      </c>
      <c r="AJ1991" s="5"/>
      <c r="AK1991" s="2">
        <f t="shared" si="495"/>
        <v>6</v>
      </c>
      <c r="AL1991" s="2">
        <v>3</v>
      </c>
      <c r="AM1991" s="2">
        <v>3</v>
      </c>
      <c r="AN1991" s="2">
        <v>0</v>
      </c>
      <c r="AO1991" s="2">
        <v>0</v>
      </c>
      <c r="AP1991" s="2">
        <v>0</v>
      </c>
      <c r="AQ1991" s="2">
        <f t="shared" si="497"/>
        <v>6</v>
      </c>
      <c r="AR1991" s="2">
        <f t="shared" si="498"/>
        <v>0</v>
      </c>
      <c r="AS1991" s="2">
        <f t="shared" si="499"/>
        <v>0</v>
      </c>
      <c r="AV1991" s="6">
        <f t="shared" si="488"/>
        <v>5</v>
      </c>
      <c r="AW1991" s="2">
        <v>2</v>
      </c>
      <c r="AX1991" s="2">
        <v>1</v>
      </c>
      <c r="AY1991" s="2">
        <v>0</v>
      </c>
      <c r="AZ1991" s="2">
        <v>2</v>
      </c>
      <c r="BA1991" s="2">
        <v>0</v>
      </c>
      <c r="BB1991" s="2">
        <f t="shared" si="489"/>
        <v>3</v>
      </c>
      <c r="BC1991" s="2">
        <f t="shared" si="490"/>
        <v>0</v>
      </c>
      <c r="BD1991" s="2">
        <f t="shared" si="491"/>
        <v>2</v>
      </c>
      <c r="BF1991" s="5"/>
    </row>
    <row r="1992" spans="7:58" x14ac:dyDescent="0.35">
      <c r="G1992" s="79" t="s">
        <v>3</v>
      </c>
      <c r="H1992" s="82" t="s">
        <v>112</v>
      </c>
      <c r="I1992" s="79" t="s">
        <v>126</v>
      </c>
      <c r="J1992" s="79" t="s">
        <v>126</v>
      </c>
      <c r="K1992" s="79" t="s">
        <v>126</v>
      </c>
      <c r="L1992" s="79" t="s">
        <v>126</v>
      </c>
      <c r="M1992" s="2" t="s">
        <v>67</v>
      </c>
      <c r="N1992" s="2">
        <v>11</v>
      </c>
      <c r="O1992" s="6">
        <f t="shared" si="493"/>
        <v>16</v>
      </c>
      <c r="P1992" s="2">
        <v>4</v>
      </c>
      <c r="Q1992" s="2">
        <v>8</v>
      </c>
      <c r="R1992" s="2">
        <v>2</v>
      </c>
      <c r="S1992" s="2">
        <v>1</v>
      </c>
      <c r="T1992" s="2">
        <v>1</v>
      </c>
      <c r="U1992" s="2">
        <f t="shared" si="481"/>
        <v>12</v>
      </c>
      <c r="V1992" s="2">
        <f t="shared" si="482"/>
        <v>2</v>
      </c>
      <c r="W1992" s="2">
        <f t="shared" si="483"/>
        <v>2</v>
      </c>
      <c r="Y1992" s="5"/>
      <c r="Z1992" s="6">
        <f t="shared" si="494"/>
        <v>7</v>
      </c>
      <c r="AA1992" s="2">
        <v>0</v>
      </c>
      <c r="AB1992" s="2">
        <v>3</v>
      </c>
      <c r="AC1992" s="2">
        <v>3</v>
      </c>
      <c r="AD1992" s="2">
        <v>1</v>
      </c>
      <c r="AE1992" s="2">
        <v>0</v>
      </c>
      <c r="AF1992" s="2">
        <f t="shared" si="484"/>
        <v>3</v>
      </c>
      <c r="AG1992" s="2">
        <f t="shared" si="485"/>
        <v>3</v>
      </c>
      <c r="AH1992" s="2">
        <f t="shared" si="486"/>
        <v>1</v>
      </c>
      <c r="AJ1992" s="5"/>
      <c r="AK1992" s="2">
        <f t="shared" si="495"/>
        <v>6</v>
      </c>
      <c r="AL1992" s="2">
        <v>2</v>
      </c>
      <c r="AM1992" s="2">
        <v>4</v>
      </c>
      <c r="AN1992" s="2">
        <v>0</v>
      </c>
      <c r="AO1992" s="2">
        <v>0</v>
      </c>
      <c r="AP1992" s="2">
        <v>0</v>
      </c>
      <c r="AQ1992" s="2">
        <f t="shared" si="497"/>
        <v>6</v>
      </c>
      <c r="AR1992" s="2">
        <f t="shared" si="498"/>
        <v>0</v>
      </c>
      <c r="AS1992" s="2">
        <f t="shared" si="499"/>
        <v>0</v>
      </c>
      <c r="AV1992" s="6">
        <f t="shared" si="488"/>
        <v>5</v>
      </c>
      <c r="AW1992" s="2">
        <v>1</v>
      </c>
      <c r="AX1992" s="2">
        <v>2</v>
      </c>
      <c r="AY1992" s="2">
        <v>1</v>
      </c>
      <c r="AZ1992" s="2">
        <v>0</v>
      </c>
      <c r="BA1992" s="2">
        <v>1</v>
      </c>
      <c r="BB1992" s="2">
        <f t="shared" si="489"/>
        <v>3</v>
      </c>
      <c r="BC1992" s="2">
        <f t="shared" si="490"/>
        <v>1</v>
      </c>
      <c r="BD1992" s="2">
        <f t="shared" si="491"/>
        <v>1</v>
      </c>
      <c r="BF1992" s="5"/>
    </row>
    <row r="1993" spans="7:58" x14ac:dyDescent="0.35">
      <c r="G1993" s="79" t="s">
        <v>3</v>
      </c>
      <c r="H1993" s="82" t="s">
        <v>112</v>
      </c>
      <c r="I1993" s="79" t="s">
        <v>126</v>
      </c>
      <c r="J1993" s="79" t="s">
        <v>126</v>
      </c>
      <c r="K1993" s="79" t="s">
        <v>126</v>
      </c>
      <c r="L1993" s="79" t="s">
        <v>126</v>
      </c>
      <c r="M1993" s="2" t="s">
        <v>67</v>
      </c>
      <c r="N1993" s="2">
        <v>12</v>
      </c>
      <c r="O1993" s="6">
        <f t="shared" si="493"/>
        <v>16</v>
      </c>
      <c r="P1993" s="2">
        <v>2</v>
      </c>
      <c r="Q1993" s="2">
        <v>8</v>
      </c>
      <c r="R1993" s="2">
        <v>5</v>
      </c>
      <c r="S1993" s="2">
        <v>1</v>
      </c>
      <c r="T1993" s="2">
        <v>0</v>
      </c>
      <c r="U1993" s="2">
        <f t="shared" si="481"/>
        <v>10</v>
      </c>
      <c r="V1993" s="2">
        <f t="shared" si="482"/>
        <v>5</v>
      </c>
      <c r="W1993" s="2">
        <f t="shared" si="483"/>
        <v>1</v>
      </c>
      <c r="Y1993" s="5"/>
      <c r="Z1993" s="6">
        <f t="shared" si="494"/>
        <v>7</v>
      </c>
      <c r="AA1993" s="2">
        <v>0</v>
      </c>
      <c r="AB1993" s="2">
        <v>3</v>
      </c>
      <c r="AC1993" s="2">
        <v>3</v>
      </c>
      <c r="AD1993" s="2">
        <v>1</v>
      </c>
      <c r="AE1993" s="2">
        <v>0</v>
      </c>
      <c r="AF1993" s="2">
        <f t="shared" si="484"/>
        <v>3</v>
      </c>
      <c r="AG1993" s="2">
        <f t="shared" si="485"/>
        <v>3</v>
      </c>
      <c r="AH1993" s="2">
        <f t="shared" si="486"/>
        <v>1</v>
      </c>
      <c r="AJ1993" s="5"/>
      <c r="AK1993" s="2">
        <f t="shared" si="495"/>
        <v>6</v>
      </c>
      <c r="AL1993" s="2">
        <v>3</v>
      </c>
      <c r="AM1993" s="2">
        <v>1</v>
      </c>
      <c r="AN1993" s="2">
        <v>2</v>
      </c>
      <c r="AO1993" s="2">
        <v>0</v>
      </c>
      <c r="AP1993" s="2">
        <v>0</v>
      </c>
      <c r="AQ1993" s="2">
        <f t="shared" si="497"/>
        <v>4</v>
      </c>
      <c r="AR1993" s="2">
        <f t="shared" si="498"/>
        <v>2</v>
      </c>
      <c r="AS1993" s="2">
        <f t="shared" si="499"/>
        <v>0</v>
      </c>
      <c r="AV1993" s="6">
        <f t="shared" si="488"/>
        <v>5</v>
      </c>
      <c r="AW1993" s="2">
        <v>0</v>
      </c>
      <c r="AX1993" s="2">
        <v>3</v>
      </c>
      <c r="AY1993" s="2">
        <v>0</v>
      </c>
      <c r="AZ1993" s="2">
        <v>2</v>
      </c>
      <c r="BA1993" s="2">
        <v>0</v>
      </c>
      <c r="BB1993" s="2">
        <f t="shared" si="489"/>
        <v>3</v>
      </c>
      <c r="BC1993" s="2">
        <f t="shared" si="490"/>
        <v>0</v>
      </c>
      <c r="BD1993" s="2">
        <f t="shared" si="491"/>
        <v>2</v>
      </c>
      <c r="BF1993" s="5"/>
    </row>
    <row r="1994" spans="7:58" x14ac:dyDescent="0.35">
      <c r="G1994" s="79" t="s">
        <v>3</v>
      </c>
      <c r="H1994" s="82" t="s">
        <v>112</v>
      </c>
      <c r="I1994" s="79" t="s">
        <v>126</v>
      </c>
      <c r="J1994" s="79" t="s">
        <v>126</v>
      </c>
      <c r="K1994" s="79" t="s">
        <v>126</v>
      </c>
      <c r="L1994" s="79" t="s">
        <v>126</v>
      </c>
      <c r="M1994" s="2" t="s">
        <v>67</v>
      </c>
      <c r="N1994" s="2">
        <v>13</v>
      </c>
      <c r="O1994" s="6">
        <f t="shared" si="493"/>
        <v>16</v>
      </c>
      <c r="P1994" s="2">
        <v>3</v>
      </c>
      <c r="Q1994" s="2">
        <v>6</v>
      </c>
      <c r="R1994" s="2">
        <v>5</v>
      </c>
      <c r="S1994" s="2">
        <v>2</v>
      </c>
      <c r="T1994" s="2">
        <v>0</v>
      </c>
      <c r="U1994" s="2">
        <f t="shared" si="481"/>
        <v>9</v>
      </c>
      <c r="V1994" s="2">
        <f t="shared" si="482"/>
        <v>5</v>
      </c>
      <c r="W1994" s="2">
        <f t="shared" si="483"/>
        <v>2</v>
      </c>
      <c r="Y1994" s="5"/>
      <c r="Z1994" s="6">
        <f t="shared" si="494"/>
        <v>7</v>
      </c>
      <c r="AA1994" s="2">
        <v>1</v>
      </c>
      <c r="AB1994" s="2">
        <v>3</v>
      </c>
      <c r="AC1994" s="2">
        <v>2</v>
      </c>
      <c r="AD1994" s="2">
        <v>1</v>
      </c>
      <c r="AE1994" s="2">
        <v>0</v>
      </c>
      <c r="AF1994" s="2">
        <f t="shared" si="484"/>
        <v>4</v>
      </c>
      <c r="AG1994" s="2">
        <f t="shared" si="485"/>
        <v>2</v>
      </c>
      <c r="AH1994" s="2">
        <f t="shared" si="486"/>
        <v>1</v>
      </c>
      <c r="AJ1994" s="5"/>
      <c r="AK1994" s="2">
        <f t="shared" si="495"/>
        <v>6</v>
      </c>
      <c r="AL1994" s="2">
        <v>3</v>
      </c>
      <c r="AM1994" s="2">
        <v>0</v>
      </c>
      <c r="AN1994" s="2">
        <v>3</v>
      </c>
      <c r="AO1994" s="2">
        <v>0</v>
      </c>
      <c r="AP1994" s="2">
        <v>0</v>
      </c>
      <c r="AQ1994" s="2">
        <f t="shared" si="497"/>
        <v>3</v>
      </c>
      <c r="AR1994" s="2">
        <f t="shared" si="498"/>
        <v>3</v>
      </c>
      <c r="AS1994" s="2">
        <f t="shared" si="499"/>
        <v>0</v>
      </c>
      <c r="AV1994" s="6">
        <f t="shared" si="488"/>
        <v>5</v>
      </c>
      <c r="AW1994" s="2">
        <v>1</v>
      </c>
      <c r="AX1994" s="2">
        <v>2</v>
      </c>
      <c r="AY1994" s="2">
        <v>1</v>
      </c>
      <c r="AZ1994" s="2">
        <v>1</v>
      </c>
      <c r="BA1994" s="2">
        <v>0</v>
      </c>
      <c r="BB1994" s="2">
        <f t="shared" si="489"/>
        <v>3</v>
      </c>
      <c r="BC1994" s="2">
        <f t="shared" si="490"/>
        <v>1</v>
      </c>
      <c r="BD1994" s="2">
        <f t="shared" si="491"/>
        <v>1</v>
      </c>
      <c r="BF1994" s="5"/>
    </row>
    <row r="1995" spans="7:58" x14ac:dyDescent="0.35">
      <c r="G1995" s="79" t="s">
        <v>3</v>
      </c>
      <c r="H1995" s="82" t="s">
        <v>112</v>
      </c>
      <c r="I1995" s="79" t="s">
        <v>126</v>
      </c>
      <c r="J1995" s="79" t="s">
        <v>126</v>
      </c>
      <c r="K1995" s="79" t="s">
        <v>126</v>
      </c>
      <c r="L1995" s="79" t="s">
        <v>126</v>
      </c>
      <c r="M1995" s="2" t="s">
        <v>67</v>
      </c>
      <c r="N1995" s="2">
        <v>14</v>
      </c>
      <c r="O1995" s="6">
        <f t="shared" si="493"/>
        <v>16</v>
      </c>
      <c r="P1995" s="2">
        <v>3</v>
      </c>
      <c r="Q1995" s="2">
        <v>6</v>
      </c>
      <c r="R1995" s="2">
        <v>5</v>
      </c>
      <c r="S1995" s="2">
        <v>2</v>
      </c>
      <c r="T1995" s="2">
        <v>0</v>
      </c>
      <c r="U1995" s="2">
        <f t="shared" si="481"/>
        <v>9</v>
      </c>
      <c r="V1995" s="2">
        <f t="shared" si="482"/>
        <v>5</v>
      </c>
      <c r="W1995" s="2">
        <f t="shared" si="483"/>
        <v>2</v>
      </c>
      <c r="Y1995" s="5"/>
      <c r="Z1995" s="6">
        <f t="shared" si="494"/>
        <v>7</v>
      </c>
      <c r="AA1995" s="2">
        <v>0</v>
      </c>
      <c r="AB1995" s="2">
        <v>5</v>
      </c>
      <c r="AC1995" s="2">
        <v>1</v>
      </c>
      <c r="AD1995" s="2">
        <v>0</v>
      </c>
      <c r="AE1995" s="2">
        <v>1</v>
      </c>
      <c r="AF1995" s="2">
        <f t="shared" si="484"/>
        <v>5</v>
      </c>
      <c r="AG1995" s="2">
        <f t="shared" si="485"/>
        <v>1</v>
      </c>
      <c r="AH1995" s="2">
        <f t="shared" si="486"/>
        <v>1</v>
      </c>
      <c r="AJ1995" s="5"/>
      <c r="AK1995" s="2">
        <f t="shared" si="495"/>
        <v>6</v>
      </c>
      <c r="AL1995" s="2">
        <v>1</v>
      </c>
      <c r="AM1995" s="2">
        <v>2</v>
      </c>
      <c r="AN1995" s="2">
        <v>1</v>
      </c>
      <c r="AO1995" s="2">
        <v>2</v>
      </c>
      <c r="AP1995" s="2">
        <v>0</v>
      </c>
      <c r="AQ1995" s="2">
        <f t="shared" si="497"/>
        <v>3</v>
      </c>
      <c r="AR1995" s="2">
        <f t="shared" si="498"/>
        <v>1</v>
      </c>
      <c r="AS1995" s="2">
        <f t="shared" si="499"/>
        <v>2</v>
      </c>
      <c r="AV1995" s="6">
        <f t="shared" si="488"/>
        <v>5</v>
      </c>
      <c r="AW1995" s="2">
        <v>1</v>
      </c>
      <c r="AX1995" s="2">
        <v>1</v>
      </c>
      <c r="AY1995" s="2">
        <v>1</v>
      </c>
      <c r="AZ1995" s="2">
        <v>1</v>
      </c>
      <c r="BA1995" s="2">
        <v>1</v>
      </c>
      <c r="BB1995" s="2">
        <f t="shared" si="489"/>
        <v>2</v>
      </c>
      <c r="BC1995" s="2">
        <f t="shared" si="490"/>
        <v>1</v>
      </c>
      <c r="BD1995" s="2">
        <f t="shared" si="491"/>
        <v>2</v>
      </c>
      <c r="BF1995" s="5"/>
    </row>
    <row r="1996" spans="7:58" x14ac:dyDescent="0.35">
      <c r="G1996" s="79" t="s">
        <v>3</v>
      </c>
      <c r="H1996" s="82" t="s">
        <v>112</v>
      </c>
      <c r="I1996" s="79" t="s">
        <v>126</v>
      </c>
      <c r="J1996" s="79" t="s">
        <v>126</v>
      </c>
      <c r="K1996" s="79" t="s">
        <v>126</v>
      </c>
      <c r="L1996" s="79" t="s">
        <v>126</v>
      </c>
      <c r="M1996" s="2" t="s">
        <v>67</v>
      </c>
      <c r="N1996" s="2">
        <v>15</v>
      </c>
      <c r="O1996" s="6">
        <f t="shared" si="493"/>
        <v>16</v>
      </c>
      <c r="P1996" s="2">
        <v>5</v>
      </c>
      <c r="Q1996" s="2">
        <v>4</v>
      </c>
      <c r="R1996" s="2">
        <v>4</v>
      </c>
      <c r="S1996" s="2">
        <v>2</v>
      </c>
      <c r="T1996" s="2">
        <v>1</v>
      </c>
      <c r="U1996" s="2">
        <f t="shared" si="481"/>
        <v>9</v>
      </c>
      <c r="V1996" s="2">
        <f t="shared" si="482"/>
        <v>4</v>
      </c>
      <c r="W1996" s="2">
        <f t="shared" si="483"/>
        <v>3</v>
      </c>
      <c r="Y1996" s="5"/>
      <c r="Z1996" s="6">
        <f t="shared" si="494"/>
        <v>7</v>
      </c>
      <c r="AA1996" s="2">
        <v>1</v>
      </c>
      <c r="AB1996" s="2">
        <v>1</v>
      </c>
      <c r="AC1996" s="2">
        <v>1</v>
      </c>
      <c r="AD1996" s="2">
        <v>3</v>
      </c>
      <c r="AE1996" s="2">
        <v>1</v>
      </c>
      <c r="AF1996" s="2">
        <f t="shared" si="484"/>
        <v>2</v>
      </c>
      <c r="AG1996" s="2">
        <f t="shared" si="485"/>
        <v>1</v>
      </c>
      <c r="AH1996" s="2">
        <f t="shared" si="486"/>
        <v>4</v>
      </c>
      <c r="AJ1996" s="5"/>
      <c r="AK1996" s="2">
        <f t="shared" si="495"/>
        <v>6</v>
      </c>
      <c r="AL1996" s="2">
        <v>1</v>
      </c>
      <c r="AM1996" s="2">
        <v>2</v>
      </c>
      <c r="AN1996" s="2">
        <v>1</v>
      </c>
      <c r="AO1996" s="2">
        <v>2</v>
      </c>
      <c r="AP1996" s="2">
        <v>0</v>
      </c>
      <c r="AQ1996" s="2">
        <f t="shared" si="497"/>
        <v>3</v>
      </c>
      <c r="AR1996" s="2">
        <f t="shared" si="498"/>
        <v>1</v>
      </c>
      <c r="AS1996" s="2">
        <f t="shared" si="499"/>
        <v>2</v>
      </c>
      <c r="AV1996" s="6">
        <f t="shared" si="488"/>
        <v>5</v>
      </c>
      <c r="AW1996" s="2">
        <v>1</v>
      </c>
      <c r="AX1996" s="2">
        <v>0</v>
      </c>
      <c r="AY1996" s="2">
        <v>1</v>
      </c>
      <c r="AZ1996" s="2">
        <v>1</v>
      </c>
      <c r="BA1996" s="2">
        <v>2</v>
      </c>
      <c r="BB1996" s="2">
        <f t="shared" si="489"/>
        <v>1</v>
      </c>
      <c r="BC1996" s="2">
        <f t="shared" si="490"/>
        <v>1</v>
      </c>
      <c r="BD1996" s="2">
        <f t="shared" si="491"/>
        <v>3</v>
      </c>
      <c r="BF1996" s="5"/>
    </row>
    <row r="1997" spans="7:58" x14ac:dyDescent="0.35">
      <c r="G1997" s="79" t="s">
        <v>3</v>
      </c>
      <c r="H1997" s="82" t="s">
        <v>112</v>
      </c>
      <c r="I1997" s="79" t="s">
        <v>126</v>
      </c>
      <c r="J1997" s="79" t="s">
        <v>126</v>
      </c>
      <c r="K1997" s="79" t="s">
        <v>126</v>
      </c>
      <c r="L1997" s="79" t="s">
        <v>126</v>
      </c>
      <c r="M1997" s="2" t="s">
        <v>67</v>
      </c>
      <c r="N1997" s="2">
        <v>16</v>
      </c>
      <c r="O1997" s="6">
        <f t="shared" si="493"/>
        <v>16</v>
      </c>
      <c r="P1997" s="2">
        <v>7</v>
      </c>
      <c r="Q1997" s="2">
        <v>3</v>
      </c>
      <c r="R1997" s="2">
        <v>2</v>
      </c>
      <c r="S1997" s="2">
        <v>4</v>
      </c>
      <c r="T1997" s="2">
        <v>0</v>
      </c>
      <c r="U1997" s="2">
        <f t="shared" si="481"/>
        <v>10</v>
      </c>
      <c r="V1997" s="2">
        <f t="shared" si="482"/>
        <v>2</v>
      </c>
      <c r="W1997" s="2">
        <f t="shared" si="483"/>
        <v>4</v>
      </c>
      <c r="Y1997" s="5"/>
      <c r="Z1997" s="6">
        <f t="shared" si="494"/>
        <v>7</v>
      </c>
      <c r="AA1997" s="2">
        <v>0</v>
      </c>
      <c r="AB1997" s="2">
        <v>2</v>
      </c>
      <c r="AC1997" s="2">
        <v>3</v>
      </c>
      <c r="AD1997" s="2">
        <v>1</v>
      </c>
      <c r="AE1997" s="2">
        <v>1</v>
      </c>
      <c r="AF1997" s="2">
        <f t="shared" si="484"/>
        <v>2</v>
      </c>
      <c r="AG1997" s="2">
        <f t="shared" si="485"/>
        <v>3</v>
      </c>
      <c r="AH1997" s="2">
        <f t="shared" si="486"/>
        <v>2</v>
      </c>
      <c r="AJ1997" s="5"/>
      <c r="AK1997" s="2">
        <f t="shared" si="495"/>
        <v>6</v>
      </c>
      <c r="AL1997" s="2">
        <v>0</v>
      </c>
      <c r="AM1997" s="2">
        <v>5</v>
      </c>
      <c r="AN1997" s="2">
        <v>1</v>
      </c>
      <c r="AO1997" s="2">
        <v>0</v>
      </c>
      <c r="AP1997" s="2">
        <v>0</v>
      </c>
      <c r="AQ1997" s="2">
        <f t="shared" si="497"/>
        <v>5</v>
      </c>
      <c r="AR1997" s="2">
        <f t="shared" si="498"/>
        <v>1</v>
      </c>
      <c r="AS1997" s="2">
        <f t="shared" si="499"/>
        <v>0</v>
      </c>
      <c r="AV1997" s="6">
        <f t="shared" si="488"/>
        <v>5</v>
      </c>
      <c r="AW1997" s="2">
        <v>2</v>
      </c>
      <c r="AX1997" s="2">
        <v>0</v>
      </c>
      <c r="AY1997" s="2">
        <v>1</v>
      </c>
      <c r="AZ1997" s="2">
        <v>1</v>
      </c>
      <c r="BA1997" s="2">
        <v>1</v>
      </c>
      <c r="BB1997" s="2">
        <f t="shared" si="489"/>
        <v>2</v>
      </c>
      <c r="BC1997" s="2">
        <f t="shared" si="490"/>
        <v>1</v>
      </c>
      <c r="BD1997" s="2">
        <f t="shared" si="491"/>
        <v>2</v>
      </c>
      <c r="BF1997" s="5"/>
    </row>
    <row r="1998" spans="7:58" x14ac:dyDescent="0.35">
      <c r="G1998" s="79" t="s">
        <v>3</v>
      </c>
      <c r="H1998" s="82" t="s">
        <v>112</v>
      </c>
      <c r="I1998" s="79" t="s">
        <v>126</v>
      </c>
      <c r="J1998" s="79" t="s">
        <v>126</v>
      </c>
      <c r="K1998" s="79" t="s">
        <v>126</v>
      </c>
      <c r="L1998" s="79" t="s">
        <v>126</v>
      </c>
      <c r="M1998" s="2" t="s">
        <v>67</v>
      </c>
      <c r="N1998" s="2">
        <v>17</v>
      </c>
      <c r="O1998" s="6">
        <f t="shared" si="493"/>
        <v>16</v>
      </c>
      <c r="P1998" s="2">
        <v>4</v>
      </c>
      <c r="Q1998" s="2">
        <v>5</v>
      </c>
      <c r="R1998" s="2">
        <v>3</v>
      </c>
      <c r="S1998" s="2">
        <v>4</v>
      </c>
      <c r="T1998" s="2">
        <v>0</v>
      </c>
      <c r="U1998" s="2">
        <f t="shared" si="481"/>
        <v>9</v>
      </c>
      <c r="V1998" s="2">
        <f t="shared" si="482"/>
        <v>3</v>
      </c>
      <c r="W1998" s="2">
        <f t="shared" si="483"/>
        <v>4</v>
      </c>
      <c r="Y1998" s="5"/>
      <c r="Z1998" s="6">
        <f t="shared" si="494"/>
        <v>7</v>
      </c>
      <c r="AA1998" s="2">
        <v>0</v>
      </c>
      <c r="AB1998" s="2">
        <v>2</v>
      </c>
      <c r="AC1998" s="2">
        <v>2</v>
      </c>
      <c r="AD1998" s="2">
        <v>1</v>
      </c>
      <c r="AE1998" s="2">
        <v>2</v>
      </c>
      <c r="AF1998" s="2">
        <f t="shared" si="484"/>
        <v>2</v>
      </c>
      <c r="AG1998" s="2">
        <f t="shared" si="485"/>
        <v>2</v>
      </c>
      <c r="AH1998" s="2">
        <f t="shared" si="486"/>
        <v>3</v>
      </c>
      <c r="AJ1998" s="5"/>
      <c r="AK1998" s="2">
        <f t="shared" si="495"/>
        <v>6</v>
      </c>
      <c r="AL1998" s="2">
        <v>1</v>
      </c>
      <c r="AM1998" s="2">
        <v>3</v>
      </c>
      <c r="AN1998" s="2">
        <v>1</v>
      </c>
      <c r="AO1998" s="2">
        <v>1</v>
      </c>
      <c r="AP1998" s="2">
        <v>0</v>
      </c>
      <c r="AQ1998" s="2">
        <f t="shared" si="497"/>
        <v>4</v>
      </c>
      <c r="AR1998" s="2">
        <f t="shared" si="498"/>
        <v>1</v>
      </c>
      <c r="AS1998" s="2">
        <f t="shared" si="499"/>
        <v>1</v>
      </c>
      <c r="AV1998" s="6">
        <f t="shared" si="488"/>
        <v>5</v>
      </c>
      <c r="AW1998" s="2">
        <v>1</v>
      </c>
      <c r="AX1998" s="2">
        <v>1</v>
      </c>
      <c r="AY1998" s="2">
        <v>2</v>
      </c>
      <c r="AZ1998" s="2">
        <v>1</v>
      </c>
      <c r="BA1998" s="2">
        <v>0</v>
      </c>
      <c r="BB1998" s="2">
        <f t="shared" si="489"/>
        <v>2</v>
      </c>
      <c r="BC1998" s="2">
        <f t="shared" si="490"/>
        <v>2</v>
      </c>
      <c r="BD1998" s="2">
        <f t="shared" si="491"/>
        <v>1</v>
      </c>
      <c r="BF1998" s="5"/>
    </row>
    <row r="1999" spans="7:58" x14ac:dyDescent="0.35">
      <c r="G1999" s="79" t="s">
        <v>3</v>
      </c>
      <c r="H1999" s="82" t="s">
        <v>112</v>
      </c>
      <c r="I1999" s="79" t="s">
        <v>126</v>
      </c>
      <c r="J1999" s="79" t="s">
        <v>126</v>
      </c>
      <c r="K1999" s="79" t="s">
        <v>126</v>
      </c>
      <c r="L1999" s="79" t="s">
        <v>126</v>
      </c>
      <c r="M1999" s="2" t="s">
        <v>67</v>
      </c>
      <c r="N1999" s="2">
        <v>18</v>
      </c>
      <c r="O1999" s="6">
        <f t="shared" si="493"/>
        <v>16</v>
      </c>
      <c r="P1999" s="2">
        <v>8</v>
      </c>
      <c r="Q1999" s="2">
        <v>5</v>
      </c>
      <c r="R1999" s="2">
        <v>2</v>
      </c>
      <c r="S1999" s="2">
        <v>0</v>
      </c>
      <c r="T1999" s="2">
        <v>1</v>
      </c>
      <c r="U1999" s="2">
        <f t="shared" si="481"/>
        <v>13</v>
      </c>
      <c r="V1999" s="2">
        <f t="shared" si="482"/>
        <v>2</v>
      </c>
      <c r="W1999" s="2">
        <f t="shared" si="483"/>
        <v>1</v>
      </c>
      <c r="Y1999" s="5"/>
      <c r="Z1999" s="6">
        <f t="shared" si="494"/>
        <v>7</v>
      </c>
      <c r="AA1999" s="2">
        <v>3</v>
      </c>
      <c r="AB1999" s="2">
        <v>2</v>
      </c>
      <c r="AC1999" s="2">
        <v>0</v>
      </c>
      <c r="AD1999" s="2">
        <v>2</v>
      </c>
      <c r="AE1999" s="2">
        <v>0</v>
      </c>
      <c r="AF1999" s="2">
        <f t="shared" si="484"/>
        <v>5</v>
      </c>
      <c r="AG1999" s="2">
        <f t="shared" si="485"/>
        <v>0</v>
      </c>
      <c r="AH1999" s="2">
        <f t="shared" si="486"/>
        <v>2</v>
      </c>
      <c r="AJ1999" s="5"/>
      <c r="AK1999" s="2">
        <f t="shared" si="495"/>
        <v>6</v>
      </c>
      <c r="AL1999" s="2">
        <v>2</v>
      </c>
      <c r="AM1999" s="2">
        <v>1</v>
      </c>
      <c r="AN1999" s="2">
        <v>2</v>
      </c>
      <c r="AO1999" s="2">
        <v>1</v>
      </c>
      <c r="AP1999" s="2">
        <v>0</v>
      </c>
      <c r="AQ1999" s="2">
        <f t="shared" si="497"/>
        <v>3</v>
      </c>
      <c r="AR1999" s="2">
        <f t="shared" si="498"/>
        <v>2</v>
      </c>
      <c r="AS1999" s="2">
        <f t="shared" si="499"/>
        <v>1</v>
      </c>
      <c r="AV1999" s="6">
        <f t="shared" si="488"/>
        <v>5</v>
      </c>
      <c r="AW1999" s="2">
        <v>2</v>
      </c>
      <c r="AX1999" s="2">
        <v>1</v>
      </c>
      <c r="AY1999" s="2">
        <v>0</v>
      </c>
      <c r="AZ1999" s="2">
        <v>1</v>
      </c>
      <c r="BA1999" s="2">
        <v>1</v>
      </c>
      <c r="BB1999" s="2">
        <f t="shared" si="489"/>
        <v>3</v>
      </c>
      <c r="BC1999" s="2">
        <f t="shared" si="490"/>
        <v>0</v>
      </c>
      <c r="BD1999" s="2">
        <f t="shared" si="491"/>
        <v>2</v>
      </c>
      <c r="BF1999" s="5"/>
    </row>
    <row r="2000" spans="7:58" x14ac:dyDescent="0.35">
      <c r="G2000" s="79" t="s">
        <v>3</v>
      </c>
      <c r="H2000" s="82" t="s">
        <v>112</v>
      </c>
      <c r="I2000" s="79" t="s">
        <v>126</v>
      </c>
      <c r="J2000" s="79" t="s">
        <v>126</v>
      </c>
      <c r="K2000" s="79" t="s">
        <v>126</v>
      </c>
      <c r="L2000" s="79" t="s">
        <v>126</v>
      </c>
      <c r="M2000" s="2" t="s">
        <v>76</v>
      </c>
      <c r="N2000" s="2">
        <v>19</v>
      </c>
      <c r="O2000" s="6">
        <f t="shared" si="493"/>
        <v>16</v>
      </c>
      <c r="P2000" s="2">
        <v>5</v>
      </c>
      <c r="Q2000" s="2">
        <v>7</v>
      </c>
      <c r="R2000" s="2">
        <v>3</v>
      </c>
      <c r="S2000" s="2">
        <v>1</v>
      </c>
      <c r="T2000" s="2">
        <v>0</v>
      </c>
      <c r="U2000" s="2">
        <f t="shared" si="481"/>
        <v>12</v>
      </c>
      <c r="V2000" s="2">
        <f t="shared" si="482"/>
        <v>3</v>
      </c>
      <c r="W2000" s="2">
        <f t="shared" si="483"/>
        <v>1</v>
      </c>
      <c r="Y2000" s="5"/>
      <c r="Z2000" s="6">
        <f t="shared" si="494"/>
        <v>7</v>
      </c>
      <c r="AA2000" s="2">
        <v>1</v>
      </c>
      <c r="AB2000" s="2">
        <v>4</v>
      </c>
      <c r="AC2000" s="2">
        <v>1</v>
      </c>
      <c r="AD2000" s="2">
        <v>1</v>
      </c>
      <c r="AE2000" s="2">
        <v>0</v>
      </c>
      <c r="AF2000" s="2">
        <f t="shared" si="484"/>
        <v>5</v>
      </c>
      <c r="AG2000" s="2">
        <f t="shared" si="485"/>
        <v>1</v>
      </c>
      <c r="AH2000" s="2">
        <f t="shared" si="486"/>
        <v>1</v>
      </c>
      <c r="AJ2000" s="5"/>
      <c r="AK2000" s="2">
        <f t="shared" si="495"/>
        <v>6</v>
      </c>
      <c r="AL2000" s="2">
        <v>4</v>
      </c>
      <c r="AM2000" s="2">
        <v>0</v>
      </c>
      <c r="AN2000" s="2">
        <v>2</v>
      </c>
      <c r="AO2000" s="2">
        <v>0</v>
      </c>
      <c r="AP2000" s="2">
        <v>0</v>
      </c>
      <c r="AQ2000" s="2">
        <f t="shared" si="497"/>
        <v>4</v>
      </c>
      <c r="AR2000" s="2">
        <f t="shared" si="498"/>
        <v>2</v>
      </c>
      <c r="AS2000" s="2">
        <f t="shared" si="499"/>
        <v>0</v>
      </c>
      <c r="AV2000" s="6">
        <f t="shared" si="488"/>
        <v>5</v>
      </c>
      <c r="AW2000" s="2">
        <v>2</v>
      </c>
      <c r="AX2000" s="2">
        <v>1</v>
      </c>
      <c r="AY2000" s="2">
        <v>1</v>
      </c>
      <c r="AZ2000" s="2">
        <v>0</v>
      </c>
      <c r="BA2000" s="2">
        <v>1</v>
      </c>
      <c r="BB2000" s="2">
        <f t="shared" si="489"/>
        <v>3</v>
      </c>
      <c r="BC2000" s="2">
        <f t="shared" si="490"/>
        <v>1</v>
      </c>
      <c r="BD2000" s="2">
        <f t="shared" si="491"/>
        <v>1</v>
      </c>
      <c r="BF2000" s="5"/>
    </row>
    <row r="2001" spans="7:58" x14ac:dyDescent="0.35">
      <c r="G2001" s="79" t="s">
        <v>3</v>
      </c>
      <c r="H2001" s="82" t="s">
        <v>112</v>
      </c>
      <c r="I2001" s="79" t="s">
        <v>126</v>
      </c>
      <c r="J2001" s="79" t="s">
        <v>126</v>
      </c>
      <c r="K2001" s="79" t="s">
        <v>126</v>
      </c>
      <c r="L2001" s="79" t="s">
        <v>126</v>
      </c>
      <c r="M2001" s="2" t="s">
        <v>76</v>
      </c>
      <c r="N2001" s="2">
        <v>20</v>
      </c>
      <c r="O2001" s="6">
        <f t="shared" si="493"/>
        <v>16</v>
      </c>
      <c r="P2001" s="2">
        <v>3</v>
      </c>
      <c r="Q2001" s="2">
        <v>5</v>
      </c>
      <c r="R2001" s="2">
        <v>4</v>
      </c>
      <c r="S2001" s="2">
        <v>4</v>
      </c>
      <c r="T2001" s="2">
        <v>0</v>
      </c>
      <c r="U2001" s="2">
        <f t="shared" si="481"/>
        <v>8</v>
      </c>
      <c r="V2001" s="2">
        <f t="shared" si="482"/>
        <v>4</v>
      </c>
      <c r="W2001" s="2">
        <f t="shared" si="483"/>
        <v>4</v>
      </c>
      <c r="Y2001" s="5"/>
      <c r="Z2001" s="6">
        <f t="shared" si="494"/>
        <v>7</v>
      </c>
      <c r="AA2001" s="2">
        <v>2</v>
      </c>
      <c r="AB2001" s="2">
        <v>2</v>
      </c>
      <c r="AC2001" s="2">
        <v>1</v>
      </c>
      <c r="AD2001" s="2">
        <v>2</v>
      </c>
      <c r="AE2001" s="2">
        <v>0</v>
      </c>
      <c r="AF2001" s="2">
        <f t="shared" si="484"/>
        <v>4</v>
      </c>
      <c r="AG2001" s="2">
        <f t="shared" si="485"/>
        <v>1</v>
      </c>
      <c r="AH2001" s="2">
        <f t="shared" si="486"/>
        <v>2</v>
      </c>
      <c r="AJ2001" s="5"/>
      <c r="AK2001" s="2">
        <f t="shared" si="495"/>
        <v>6</v>
      </c>
      <c r="AL2001" s="2">
        <v>3</v>
      </c>
      <c r="AM2001" s="2">
        <v>1</v>
      </c>
      <c r="AN2001" s="2">
        <v>2</v>
      </c>
      <c r="AO2001" s="2">
        <v>0</v>
      </c>
      <c r="AP2001" s="2">
        <v>0</v>
      </c>
      <c r="AQ2001" s="2">
        <f t="shared" si="497"/>
        <v>4</v>
      </c>
      <c r="AR2001" s="2">
        <f t="shared" si="498"/>
        <v>2</v>
      </c>
      <c r="AS2001" s="2">
        <f t="shared" si="499"/>
        <v>0</v>
      </c>
      <c r="AV2001" s="6">
        <f t="shared" si="488"/>
        <v>5</v>
      </c>
      <c r="AW2001" s="2">
        <v>2</v>
      </c>
      <c r="AX2001" s="2">
        <v>1</v>
      </c>
      <c r="AY2001" s="2">
        <v>1</v>
      </c>
      <c r="AZ2001" s="2">
        <v>0</v>
      </c>
      <c r="BA2001" s="2">
        <v>1</v>
      </c>
      <c r="BB2001" s="2">
        <f t="shared" si="489"/>
        <v>3</v>
      </c>
      <c r="BC2001" s="2">
        <f t="shared" si="490"/>
        <v>1</v>
      </c>
      <c r="BD2001" s="2">
        <f t="shared" si="491"/>
        <v>1</v>
      </c>
      <c r="BF2001" s="5"/>
    </row>
    <row r="2002" spans="7:58" x14ac:dyDescent="0.35">
      <c r="G2002" s="79" t="s">
        <v>3</v>
      </c>
      <c r="H2002" s="82" t="s">
        <v>112</v>
      </c>
      <c r="I2002" s="79" t="s">
        <v>126</v>
      </c>
      <c r="J2002" s="79" t="s">
        <v>126</v>
      </c>
      <c r="K2002" s="79" t="s">
        <v>126</v>
      </c>
      <c r="L2002" s="79" t="s">
        <v>126</v>
      </c>
      <c r="M2002" s="2" t="s">
        <v>76</v>
      </c>
      <c r="N2002" s="2">
        <v>21</v>
      </c>
      <c r="O2002" s="6">
        <f t="shared" si="493"/>
        <v>16</v>
      </c>
      <c r="P2002" s="2">
        <v>2</v>
      </c>
      <c r="Q2002" s="2">
        <v>7</v>
      </c>
      <c r="R2002" s="2">
        <v>2</v>
      </c>
      <c r="S2002" s="2">
        <v>4</v>
      </c>
      <c r="T2002" s="2">
        <v>1</v>
      </c>
      <c r="U2002" s="2">
        <f t="shared" si="481"/>
        <v>9</v>
      </c>
      <c r="V2002" s="2">
        <f t="shared" si="482"/>
        <v>2</v>
      </c>
      <c r="W2002" s="2">
        <f t="shared" si="483"/>
        <v>5</v>
      </c>
      <c r="Y2002" s="5"/>
      <c r="Z2002" s="6">
        <f t="shared" si="494"/>
        <v>7</v>
      </c>
      <c r="AA2002" s="2">
        <v>2</v>
      </c>
      <c r="AB2002" s="2">
        <v>2</v>
      </c>
      <c r="AC2002" s="2">
        <v>2</v>
      </c>
      <c r="AD2002" s="2">
        <v>1</v>
      </c>
      <c r="AE2002" s="2">
        <v>0</v>
      </c>
      <c r="AF2002" s="2">
        <f t="shared" si="484"/>
        <v>4</v>
      </c>
      <c r="AG2002" s="2">
        <f t="shared" si="485"/>
        <v>2</v>
      </c>
      <c r="AH2002" s="2">
        <f t="shared" si="486"/>
        <v>1</v>
      </c>
      <c r="AJ2002" s="5"/>
      <c r="AK2002" s="2">
        <f t="shared" si="495"/>
        <v>6</v>
      </c>
      <c r="AL2002" s="2">
        <v>3</v>
      </c>
      <c r="AM2002" s="2">
        <v>1</v>
      </c>
      <c r="AN2002" s="2">
        <v>2</v>
      </c>
      <c r="AO2002" s="2">
        <v>0</v>
      </c>
      <c r="AP2002" s="2">
        <v>0</v>
      </c>
      <c r="AQ2002" s="2">
        <f t="shared" si="497"/>
        <v>4</v>
      </c>
      <c r="AR2002" s="2">
        <f t="shared" si="498"/>
        <v>2</v>
      </c>
      <c r="AS2002" s="2">
        <f t="shared" si="499"/>
        <v>0</v>
      </c>
      <c r="AV2002" s="6">
        <f t="shared" si="488"/>
        <v>5</v>
      </c>
      <c r="AW2002" s="2">
        <v>2</v>
      </c>
      <c r="AX2002" s="2">
        <v>1</v>
      </c>
      <c r="AY2002" s="2">
        <v>0</v>
      </c>
      <c r="AZ2002" s="2">
        <v>0</v>
      </c>
      <c r="BA2002" s="2">
        <v>2</v>
      </c>
      <c r="BB2002" s="2">
        <f t="shared" si="489"/>
        <v>3</v>
      </c>
      <c r="BC2002" s="2">
        <f t="shared" si="490"/>
        <v>0</v>
      </c>
      <c r="BD2002" s="2">
        <f t="shared" si="491"/>
        <v>2</v>
      </c>
      <c r="BF2002" s="5"/>
    </row>
    <row r="2003" spans="7:58" x14ac:dyDescent="0.35">
      <c r="G2003" s="79" t="s">
        <v>3</v>
      </c>
      <c r="H2003" s="82" t="s">
        <v>112</v>
      </c>
      <c r="I2003" s="79" t="s">
        <v>126</v>
      </c>
      <c r="J2003" s="79" t="s">
        <v>126</v>
      </c>
      <c r="K2003" s="79" t="s">
        <v>126</v>
      </c>
      <c r="L2003" s="79" t="s">
        <v>126</v>
      </c>
      <c r="M2003" s="2" t="s">
        <v>76</v>
      </c>
      <c r="N2003" s="2">
        <v>22</v>
      </c>
      <c r="O2003" s="6">
        <f t="shared" si="493"/>
        <v>16</v>
      </c>
      <c r="P2003" s="2">
        <v>7</v>
      </c>
      <c r="Q2003" s="2">
        <v>9</v>
      </c>
      <c r="R2003" s="2">
        <v>0</v>
      </c>
      <c r="S2003" s="2">
        <v>0</v>
      </c>
      <c r="T2003" s="2">
        <v>0</v>
      </c>
      <c r="U2003" s="2">
        <f t="shared" si="481"/>
        <v>16</v>
      </c>
      <c r="V2003" s="2">
        <f t="shared" si="482"/>
        <v>0</v>
      </c>
      <c r="W2003" s="2">
        <f t="shared" si="483"/>
        <v>0</v>
      </c>
      <c r="Y2003" s="5"/>
      <c r="Z2003" s="6">
        <f t="shared" si="494"/>
        <v>7</v>
      </c>
      <c r="AA2003" s="2">
        <v>3</v>
      </c>
      <c r="AB2003" s="2">
        <v>4</v>
      </c>
      <c r="AC2003" s="2">
        <v>0</v>
      </c>
      <c r="AD2003" s="2">
        <v>0</v>
      </c>
      <c r="AE2003" s="2">
        <v>0</v>
      </c>
      <c r="AF2003" s="2">
        <f t="shared" si="484"/>
        <v>7</v>
      </c>
      <c r="AG2003" s="2">
        <f t="shared" si="485"/>
        <v>0</v>
      </c>
      <c r="AH2003" s="2">
        <f t="shared" si="486"/>
        <v>0</v>
      </c>
      <c r="AJ2003" s="5"/>
      <c r="AK2003" s="2">
        <f t="shared" si="495"/>
        <v>6</v>
      </c>
      <c r="AL2003" s="2">
        <v>3</v>
      </c>
      <c r="AM2003" s="2">
        <v>3</v>
      </c>
      <c r="AN2003" s="2">
        <v>0</v>
      </c>
      <c r="AO2003" s="2">
        <v>0</v>
      </c>
      <c r="AP2003" s="2">
        <v>0</v>
      </c>
      <c r="AQ2003" s="2">
        <f t="shared" si="497"/>
        <v>6</v>
      </c>
      <c r="AR2003" s="2">
        <f t="shared" si="498"/>
        <v>0</v>
      </c>
      <c r="AS2003" s="2">
        <f t="shared" si="499"/>
        <v>0</v>
      </c>
      <c r="AV2003" s="6">
        <f t="shared" si="488"/>
        <v>5</v>
      </c>
      <c r="AW2003" s="2">
        <v>3</v>
      </c>
      <c r="AX2003" s="2">
        <v>0</v>
      </c>
      <c r="AY2003" s="2">
        <v>1</v>
      </c>
      <c r="AZ2003" s="2">
        <v>1</v>
      </c>
      <c r="BA2003" s="2">
        <v>0</v>
      </c>
      <c r="BB2003" s="2">
        <f t="shared" si="489"/>
        <v>3</v>
      </c>
      <c r="BC2003" s="2">
        <f t="shared" si="490"/>
        <v>1</v>
      </c>
      <c r="BD2003" s="2">
        <f t="shared" si="491"/>
        <v>1</v>
      </c>
      <c r="BF2003" s="5"/>
    </row>
    <row r="2004" spans="7:58" x14ac:dyDescent="0.35">
      <c r="G2004" s="79" t="s">
        <v>3</v>
      </c>
      <c r="H2004" s="82" t="s">
        <v>112</v>
      </c>
      <c r="I2004" s="79" t="s">
        <v>126</v>
      </c>
      <c r="J2004" s="79" t="s">
        <v>126</v>
      </c>
      <c r="K2004" s="79" t="s">
        <v>126</v>
      </c>
      <c r="L2004" s="79" t="s">
        <v>126</v>
      </c>
      <c r="M2004" s="2" t="s">
        <v>76</v>
      </c>
      <c r="N2004" s="2">
        <v>23</v>
      </c>
      <c r="O2004" s="6">
        <f t="shared" si="493"/>
        <v>16</v>
      </c>
      <c r="P2004" s="2">
        <v>4</v>
      </c>
      <c r="Q2004" s="2">
        <v>7</v>
      </c>
      <c r="R2004" s="2">
        <v>3</v>
      </c>
      <c r="S2004" s="2">
        <v>2</v>
      </c>
      <c r="T2004" s="2">
        <v>0</v>
      </c>
      <c r="U2004" s="2">
        <f t="shared" si="481"/>
        <v>11</v>
      </c>
      <c r="V2004" s="2">
        <f t="shared" si="482"/>
        <v>3</v>
      </c>
      <c r="W2004" s="2">
        <f t="shared" si="483"/>
        <v>2</v>
      </c>
      <c r="Y2004" s="5"/>
      <c r="Z2004" s="6">
        <f t="shared" si="494"/>
        <v>7</v>
      </c>
      <c r="AA2004" s="2">
        <v>2</v>
      </c>
      <c r="AB2004" s="2">
        <v>2</v>
      </c>
      <c r="AC2004" s="2">
        <v>2</v>
      </c>
      <c r="AD2004" s="2">
        <v>1</v>
      </c>
      <c r="AE2004" s="2">
        <v>0</v>
      </c>
      <c r="AF2004" s="2">
        <f t="shared" si="484"/>
        <v>4</v>
      </c>
      <c r="AG2004" s="2">
        <f t="shared" si="485"/>
        <v>2</v>
      </c>
      <c r="AH2004" s="2">
        <f t="shared" si="486"/>
        <v>1</v>
      </c>
      <c r="AJ2004" s="5"/>
      <c r="AK2004" s="2">
        <f t="shared" si="495"/>
        <v>6</v>
      </c>
      <c r="AL2004" s="2">
        <v>3</v>
      </c>
      <c r="AM2004" s="2">
        <v>1</v>
      </c>
      <c r="AN2004" s="2">
        <v>2</v>
      </c>
      <c r="AO2004" s="2">
        <v>0</v>
      </c>
      <c r="AP2004" s="2">
        <v>0</v>
      </c>
      <c r="AQ2004" s="2">
        <f t="shared" si="497"/>
        <v>4</v>
      </c>
      <c r="AR2004" s="2">
        <f t="shared" si="498"/>
        <v>2</v>
      </c>
      <c r="AS2004" s="2">
        <f t="shared" si="499"/>
        <v>0</v>
      </c>
      <c r="AV2004" s="6">
        <f t="shared" si="488"/>
        <v>5</v>
      </c>
      <c r="AW2004" s="2">
        <v>3</v>
      </c>
      <c r="AX2004" s="2">
        <v>0</v>
      </c>
      <c r="AY2004" s="2">
        <v>1</v>
      </c>
      <c r="AZ2004" s="2">
        <v>1</v>
      </c>
      <c r="BA2004" s="2">
        <v>0</v>
      </c>
      <c r="BB2004" s="2">
        <f t="shared" si="489"/>
        <v>3</v>
      </c>
      <c r="BC2004" s="2">
        <f t="shared" si="490"/>
        <v>1</v>
      </c>
      <c r="BD2004" s="2">
        <f t="shared" si="491"/>
        <v>1</v>
      </c>
      <c r="BF2004" s="5"/>
    </row>
    <row r="2005" spans="7:58" x14ac:dyDescent="0.35">
      <c r="G2005" s="79" t="s">
        <v>3</v>
      </c>
      <c r="H2005" s="82" t="s">
        <v>112</v>
      </c>
      <c r="I2005" s="79" t="s">
        <v>126</v>
      </c>
      <c r="J2005" s="79" t="s">
        <v>126</v>
      </c>
      <c r="K2005" s="79" t="s">
        <v>126</v>
      </c>
      <c r="L2005" s="79" t="s">
        <v>126</v>
      </c>
      <c r="M2005" s="2" t="s">
        <v>76</v>
      </c>
      <c r="N2005" s="2">
        <v>24</v>
      </c>
      <c r="O2005" s="6">
        <f t="shared" si="493"/>
        <v>16</v>
      </c>
      <c r="P2005" s="2">
        <v>3</v>
      </c>
      <c r="Q2005" s="2">
        <v>3</v>
      </c>
      <c r="R2005" s="2">
        <v>7</v>
      </c>
      <c r="S2005" s="2">
        <v>3</v>
      </c>
      <c r="T2005" s="2">
        <v>0</v>
      </c>
      <c r="U2005" s="2">
        <f t="shared" si="481"/>
        <v>6</v>
      </c>
      <c r="V2005" s="2">
        <f t="shared" si="482"/>
        <v>7</v>
      </c>
      <c r="W2005" s="2">
        <f t="shared" si="483"/>
        <v>3</v>
      </c>
      <c r="Y2005" s="5"/>
      <c r="Z2005" s="6">
        <f t="shared" si="494"/>
        <v>7</v>
      </c>
      <c r="AA2005" s="2">
        <v>2</v>
      </c>
      <c r="AB2005" s="2">
        <v>2</v>
      </c>
      <c r="AC2005" s="2">
        <v>2</v>
      </c>
      <c r="AD2005" s="2">
        <v>1</v>
      </c>
      <c r="AE2005" s="2">
        <v>0</v>
      </c>
      <c r="AF2005" s="2">
        <f t="shared" si="484"/>
        <v>4</v>
      </c>
      <c r="AG2005" s="2">
        <f t="shared" si="485"/>
        <v>2</v>
      </c>
      <c r="AH2005" s="2">
        <f t="shared" si="486"/>
        <v>1</v>
      </c>
      <c r="AJ2005" s="5"/>
      <c r="AK2005" s="2">
        <f t="shared" si="495"/>
        <v>6</v>
      </c>
      <c r="AL2005" s="2">
        <v>4</v>
      </c>
      <c r="AM2005" s="2">
        <v>1</v>
      </c>
      <c r="AN2005" s="2">
        <v>1</v>
      </c>
      <c r="AO2005" s="2">
        <v>0</v>
      </c>
      <c r="AP2005" s="2">
        <v>0</v>
      </c>
      <c r="AQ2005" s="2">
        <f t="shared" si="497"/>
        <v>5</v>
      </c>
      <c r="AR2005" s="2">
        <f t="shared" si="498"/>
        <v>1</v>
      </c>
      <c r="AS2005" s="2">
        <f t="shared" si="499"/>
        <v>0</v>
      </c>
      <c r="AV2005" s="6">
        <f t="shared" si="488"/>
        <v>5</v>
      </c>
      <c r="AW2005" s="2">
        <v>1</v>
      </c>
      <c r="AX2005" s="2">
        <v>2</v>
      </c>
      <c r="AY2005" s="2">
        <v>0</v>
      </c>
      <c r="AZ2005" s="2">
        <v>0</v>
      </c>
      <c r="BA2005" s="2">
        <v>2</v>
      </c>
      <c r="BB2005" s="2">
        <f t="shared" si="489"/>
        <v>3</v>
      </c>
      <c r="BC2005" s="2">
        <f t="shared" si="490"/>
        <v>0</v>
      </c>
      <c r="BD2005" s="2">
        <f t="shared" si="491"/>
        <v>2</v>
      </c>
      <c r="BF2005" s="5"/>
    </row>
    <row r="2006" spans="7:58" x14ac:dyDescent="0.35">
      <c r="G2006" s="79" t="s">
        <v>3</v>
      </c>
      <c r="H2006" s="82" t="s">
        <v>112</v>
      </c>
      <c r="I2006" s="79" t="s">
        <v>126</v>
      </c>
      <c r="J2006" s="79" t="s">
        <v>126</v>
      </c>
      <c r="K2006" s="79" t="s">
        <v>126</v>
      </c>
      <c r="L2006" s="79" t="s">
        <v>126</v>
      </c>
      <c r="M2006" s="2" t="s">
        <v>76</v>
      </c>
      <c r="N2006" s="2">
        <v>25</v>
      </c>
      <c r="O2006" s="6">
        <f t="shared" si="493"/>
        <v>16</v>
      </c>
      <c r="P2006" s="2">
        <v>3</v>
      </c>
      <c r="Q2006" s="2">
        <v>8</v>
      </c>
      <c r="R2006" s="2">
        <v>4</v>
      </c>
      <c r="S2006" s="2">
        <v>1</v>
      </c>
      <c r="T2006" s="2">
        <v>0</v>
      </c>
      <c r="U2006" s="2">
        <f t="shared" si="481"/>
        <v>11</v>
      </c>
      <c r="V2006" s="2">
        <f t="shared" si="482"/>
        <v>4</v>
      </c>
      <c r="W2006" s="2">
        <f t="shared" si="483"/>
        <v>1</v>
      </c>
      <c r="Y2006" s="5"/>
      <c r="Z2006" s="6">
        <f t="shared" si="494"/>
        <v>7</v>
      </c>
      <c r="AA2006" s="2">
        <v>2</v>
      </c>
      <c r="AB2006" s="2">
        <v>2</v>
      </c>
      <c r="AC2006" s="2">
        <v>2</v>
      </c>
      <c r="AD2006" s="2">
        <v>1</v>
      </c>
      <c r="AE2006" s="2">
        <v>0</v>
      </c>
      <c r="AF2006" s="2">
        <f t="shared" si="484"/>
        <v>4</v>
      </c>
      <c r="AG2006" s="2">
        <f t="shared" si="485"/>
        <v>2</v>
      </c>
      <c r="AH2006" s="2">
        <f t="shared" si="486"/>
        <v>1</v>
      </c>
      <c r="AJ2006" s="5"/>
      <c r="AK2006" s="2">
        <f t="shared" si="495"/>
        <v>6</v>
      </c>
      <c r="AL2006" s="2">
        <v>3</v>
      </c>
      <c r="AM2006" s="2">
        <v>1</v>
      </c>
      <c r="AN2006" s="2">
        <v>2</v>
      </c>
      <c r="AO2006" s="2">
        <v>0</v>
      </c>
      <c r="AP2006" s="2">
        <v>0</v>
      </c>
      <c r="AQ2006" s="2">
        <f t="shared" si="497"/>
        <v>4</v>
      </c>
      <c r="AR2006" s="2">
        <f t="shared" si="498"/>
        <v>2</v>
      </c>
      <c r="AS2006" s="2">
        <f t="shared" si="499"/>
        <v>0</v>
      </c>
      <c r="AV2006" s="6">
        <f t="shared" si="488"/>
        <v>5</v>
      </c>
      <c r="AW2006" s="2">
        <v>2</v>
      </c>
      <c r="AX2006" s="2">
        <v>0</v>
      </c>
      <c r="AY2006" s="2">
        <v>1</v>
      </c>
      <c r="AZ2006" s="2">
        <v>2</v>
      </c>
      <c r="BA2006" s="2">
        <v>0</v>
      </c>
      <c r="BB2006" s="2">
        <f t="shared" si="489"/>
        <v>2</v>
      </c>
      <c r="BC2006" s="2">
        <f t="shared" si="490"/>
        <v>1</v>
      </c>
      <c r="BD2006" s="2">
        <f t="shared" si="491"/>
        <v>2</v>
      </c>
      <c r="BF2006" s="5"/>
    </row>
    <row r="2007" spans="7:58" x14ac:dyDescent="0.35">
      <c r="G2007" s="79" t="s">
        <v>3</v>
      </c>
      <c r="H2007" s="82" t="s">
        <v>112</v>
      </c>
      <c r="I2007" s="79" t="s">
        <v>126</v>
      </c>
      <c r="J2007" s="79" t="s">
        <v>126</v>
      </c>
      <c r="K2007" s="79" t="s">
        <v>126</v>
      </c>
      <c r="L2007" s="79" t="s">
        <v>126</v>
      </c>
      <c r="M2007" s="2" t="s">
        <v>76</v>
      </c>
      <c r="N2007" s="2">
        <v>26</v>
      </c>
      <c r="O2007" s="6">
        <f t="shared" si="493"/>
        <v>16</v>
      </c>
      <c r="P2007" s="2">
        <v>3</v>
      </c>
      <c r="Q2007" s="2">
        <v>5</v>
      </c>
      <c r="R2007" s="2">
        <v>6</v>
      </c>
      <c r="S2007" s="2">
        <v>2</v>
      </c>
      <c r="T2007" s="2">
        <v>0</v>
      </c>
      <c r="U2007" s="2">
        <f t="shared" si="481"/>
        <v>8</v>
      </c>
      <c r="V2007" s="2">
        <f t="shared" si="482"/>
        <v>6</v>
      </c>
      <c r="W2007" s="2">
        <f t="shared" si="483"/>
        <v>2</v>
      </c>
      <c r="Y2007" s="5"/>
      <c r="Z2007" s="6">
        <f t="shared" si="494"/>
        <v>7</v>
      </c>
      <c r="AA2007" s="2">
        <v>2</v>
      </c>
      <c r="AB2007" s="2">
        <v>2</v>
      </c>
      <c r="AC2007" s="2">
        <v>1</v>
      </c>
      <c r="AD2007" s="2">
        <v>2</v>
      </c>
      <c r="AE2007" s="2">
        <v>0</v>
      </c>
      <c r="AF2007" s="2">
        <f t="shared" si="484"/>
        <v>4</v>
      </c>
      <c r="AG2007" s="2">
        <f t="shared" si="485"/>
        <v>1</v>
      </c>
      <c r="AH2007" s="2">
        <f t="shared" si="486"/>
        <v>2</v>
      </c>
      <c r="AJ2007" s="5"/>
      <c r="AK2007" s="2">
        <f t="shared" si="495"/>
        <v>6</v>
      </c>
      <c r="AL2007" s="2">
        <v>3</v>
      </c>
      <c r="AM2007" s="2">
        <v>1</v>
      </c>
      <c r="AN2007" s="2">
        <v>2</v>
      </c>
      <c r="AO2007" s="2">
        <v>0</v>
      </c>
      <c r="AP2007" s="2">
        <v>0</v>
      </c>
      <c r="AQ2007" s="2">
        <f t="shared" si="497"/>
        <v>4</v>
      </c>
      <c r="AR2007" s="2">
        <f t="shared" si="498"/>
        <v>2</v>
      </c>
      <c r="AS2007" s="2">
        <f t="shared" si="499"/>
        <v>0</v>
      </c>
      <c r="AV2007" s="6">
        <f t="shared" si="488"/>
        <v>5</v>
      </c>
      <c r="AW2007" s="2">
        <v>2</v>
      </c>
      <c r="AX2007" s="2">
        <v>0</v>
      </c>
      <c r="AY2007" s="2">
        <v>1</v>
      </c>
      <c r="AZ2007" s="2">
        <v>1</v>
      </c>
      <c r="BA2007" s="2">
        <v>1</v>
      </c>
      <c r="BB2007" s="2">
        <f t="shared" si="489"/>
        <v>2</v>
      </c>
      <c r="BC2007" s="2">
        <f t="shared" si="490"/>
        <v>1</v>
      </c>
      <c r="BD2007" s="2">
        <f t="shared" si="491"/>
        <v>2</v>
      </c>
      <c r="BF2007" s="5"/>
    </row>
    <row r="2008" spans="7:58" x14ac:dyDescent="0.35">
      <c r="G2008" s="79" t="s">
        <v>3</v>
      </c>
      <c r="H2008" s="82" t="s">
        <v>112</v>
      </c>
      <c r="I2008" s="79" t="s">
        <v>126</v>
      </c>
      <c r="J2008" s="79" t="s">
        <v>126</v>
      </c>
      <c r="K2008" s="79" t="s">
        <v>126</v>
      </c>
      <c r="L2008" s="79" t="s">
        <v>126</v>
      </c>
      <c r="M2008" s="2" t="s">
        <v>76</v>
      </c>
      <c r="N2008" s="2">
        <v>27</v>
      </c>
      <c r="O2008" s="6">
        <f t="shared" si="493"/>
        <v>16</v>
      </c>
      <c r="P2008" s="2">
        <v>3</v>
      </c>
      <c r="Q2008" s="2">
        <v>7</v>
      </c>
      <c r="R2008" s="2">
        <v>4</v>
      </c>
      <c r="S2008" s="2">
        <v>2</v>
      </c>
      <c r="T2008" s="2">
        <v>0</v>
      </c>
      <c r="U2008" s="2">
        <f t="shared" si="481"/>
        <v>10</v>
      </c>
      <c r="V2008" s="2">
        <f t="shared" si="482"/>
        <v>4</v>
      </c>
      <c r="W2008" s="2">
        <f t="shared" si="483"/>
        <v>2</v>
      </c>
      <c r="Y2008" s="5"/>
      <c r="Z2008" s="6">
        <f t="shared" si="494"/>
        <v>7</v>
      </c>
      <c r="AA2008" s="2">
        <v>2</v>
      </c>
      <c r="AB2008" s="2">
        <v>1</v>
      </c>
      <c r="AC2008" s="2">
        <v>3</v>
      </c>
      <c r="AD2008" s="2">
        <v>1</v>
      </c>
      <c r="AE2008" s="2">
        <v>0</v>
      </c>
      <c r="AF2008" s="2">
        <f t="shared" si="484"/>
        <v>3</v>
      </c>
      <c r="AG2008" s="2">
        <f t="shared" si="485"/>
        <v>3</v>
      </c>
      <c r="AH2008" s="2">
        <f t="shared" si="486"/>
        <v>1</v>
      </c>
      <c r="AJ2008" s="5"/>
      <c r="AK2008" s="2">
        <f t="shared" si="495"/>
        <v>6</v>
      </c>
      <c r="AL2008" s="2">
        <v>3</v>
      </c>
      <c r="AM2008" s="2">
        <v>2</v>
      </c>
      <c r="AN2008" s="2">
        <v>1</v>
      </c>
      <c r="AO2008" s="2">
        <v>0</v>
      </c>
      <c r="AP2008" s="2">
        <v>0</v>
      </c>
      <c r="AQ2008" s="2">
        <f t="shared" si="497"/>
        <v>5</v>
      </c>
      <c r="AR2008" s="2">
        <f t="shared" si="498"/>
        <v>1</v>
      </c>
      <c r="AS2008" s="2">
        <f t="shared" si="499"/>
        <v>0</v>
      </c>
      <c r="AV2008" s="6">
        <f t="shared" si="488"/>
        <v>5</v>
      </c>
      <c r="AW2008" s="2">
        <v>2</v>
      </c>
      <c r="AX2008" s="2">
        <v>1</v>
      </c>
      <c r="AY2008" s="2">
        <v>0</v>
      </c>
      <c r="AZ2008" s="2">
        <v>0</v>
      </c>
      <c r="BA2008" s="2">
        <v>2</v>
      </c>
      <c r="BB2008" s="2">
        <f t="shared" si="489"/>
        <v>3</v>
      </c>
      <c r="BC2008" s="2">
        <f t="shared" si="490"/>
        <v>0</v>
      </c>
      <c r="BD2008" s="2">
        <f t="shared" si="491"/>
        <v>2</v>
      </c>
      <c r="BF2008" s="5"/>
    </row>
    <row r="2009" spans="7:58" x14ac:dyDescent="0.35">
      <c r="G2009" s="79" t="s">
        <v>3</v>
      </c>
      <c r="H2009" s="82" t="s">
        <v>112</v>
      </c>
      <c r="I2009" s="79" t="s">
        <v>126</v>
      </c>
      <c r="J2009" s="79" t="s">
        <v>126</v>
      </c>
      <c r="K2009" s="79" t="s">
        <v>126</v>
      </c>
      <c r="L2009" s="79" t="s">
        <v>126</v>
      </c>
      <c r="M2009" s="2" t="s">
        <v>76</v>
      </c>
      <c r="N2009" s="2">
        <v>28</v>
      </c>
      <c r="O2009" s="6">
        <f t="shared" si="493"/>
        <v>16</v>
      </c>
      <c r="P2009" s="2">
        <v>11</v>
      </c>
      <c r="Q2009" s="2">
        <v>5</v>
      </c>
      <c r="R2009" s="2">
        <v>0</v>
      </c>
      <c r="S2009" s="2">
        <v>0</v>
      </c>
      <c r="T2009" s="2">
        <v>0</v>
      </c>
      <c r="U2009" s="2">
        <f t="shared" si="481"/>
        <v>16</v>
      </c>
      <c r="V2009" s="2">
        <f t="shared" si="482"/>
        <v>0</v>
      </c>
      <c r="W2009" s="2">
        <f t="shared" si="483"/>
        <v>0</v>
      </c>
      <c r="Y2009" s="5"/>
      <c r="Z2009" s="6">
        <f t="shared" si="494"/>
        <v>7</v>
      </c>
      <c r="AA2009" s="2">
        <v>6</v>
      </c>
      <c r="AB2009" s="2">
        <v>1</v>
      </c>
      <c r="AC2009" s="2">
        <v>0</v>
      </c>
      <c r="AD2009" s="2">
        <v>0</v>
      </c>
      <c r="AE2009" s="2">
        <v>0</v>
      </c>
      <c r="AF2009" s="2">
        <f t="shared" si="484"/>
        <v>7</v>
      </c>
      <c r="AG2009" s="2">
        <f t="shared" si="485"/>
        <v>0</v>
      </c>
      <c r="AH2009" s="2">
        <f t="shared" si="486"/>
        <v>0</v>
      </c>
      <c r="AJ2009" s="5"/>
      <c r="AK2009" s="2">
        <f t="shared" si="495"/>
        <v>6</v>
      </c>
      <c r="AL2009" s="2">
        <v>3</v>
      </c>
      <c r="AM2009" s="2">
        <v>2</v>
      </c>
      <c r="AN2009" s="2">
        <v>1</v>
      </c>
      <c r="AO2009" s="2">
        <v>0</v>
      </c>
      <c r="AP2009" s="2">
        <v>0</v>
      </c>
      <c r="AQ2009" s="2">
        <f t="shared" si="497"/>
        <v>5</v>
      </c>
      <c r="AR2009" s="2">
        <f t="shared" si="498"/>
        <v>1</v>
      </c>
      <c r="AS2009" s="2">
        <f t="shared" si="499"/>
        <v>0</v>
      </c>
      <c r="AV2009" s="6">
        <f t="shared" si="488"/>
        <v>5</v>
      </c>
      <c r="AW2009" s="2">
        <v>4</v>
      </c>
      <c r="AX2009" s="2">
        <v>0</v>
      </c>
      <c r="AY2009" s="2">
        <v>0</v>
      </c>
      <c r="AZ2009" s="2">
        <v>0</v>
      </c>
      <c r="BA2009" s="2">
        <v>1</v>
      </c>
      <c r="BB2009" s="2">
        <f t="shared" si="489"/>
        <v>4</v>
      </c>
      <c r="BC2009" s="2">
        <f t="shared" si="490"/>
        <v>0</v>
      </c>
      <c r="BD2009" s="2">
        <f t="shared" si="491"/>
        <v>1</v>
      </c>
      <c r="BF2009" s="5"/>
    </row>
    <row r="2010" spans="7:58" x14ac:dyDescent="0.35">
      <c r="G2010" s="79" t="s">
        <v>3</v>
      </c>
      <c r="H2010" s="82" t="s">
        <v>112</v>
      </c>
      <c r="I2010" s="79" t="s">
        <v>126</v>
      </c>
      <c r="J2010" s="79" t="s">
        <v>126</v>
      </c>
      <c r="K2010" s="79" t="s">
        <v>126</v>
      </c>
      <c r="L2010" s="79" t="s">
        <v>126</v>
      </c>
      <c r="M2010" s="2" t="s">
        <v>76</v>
      </c>
      <c r="N2010" s="2">
        <v>29</v>
      </c>
      <c r="O2010" s="6">
        <f t="shared" si="493"/>
        <v>16</v>
      </c>
      <c r="P2010" s="2">
        <v>5</v>
      </c>
      <c r="Q2010" s="2">
        <v>5</v>
      </c>
      <c r="R2010" s="2">
        <v>4</v>
      </c>
      <c r="S2010" s="2">
        <v>2</v>
      </c>
      <c r="T2010" s="2">
        <v>0</v>
      </c>
      <c r="U2010" s="2">
        <f t="shared" si="481"/>
        <v>10</v>
      </c>
      <c r="V2010" s="2">
        <f t="shared" si="482"/>
        <v>4</v>
      </c>
      <c r="W2010" s="2">
        <f t="shared" si="483"/>
        <v>2</v>
      </c>
      <c r="Y2010" s="5"/>
      <c r="Z2010" s="6">
        <f t="shared" si="494"/>
        <v>7</v>
      </c>
      <c r="AA2010" s="2">
        <v>1</v>
      </c>
      <c r="AB2010" s="2">
        <v>3</v>
      </c>
      <c r="AC2010" s="2">
        <v>1</v>
      </c>
      <c r="AD2010" s="2">
        <v>2</v>
      </c>
      <c r="AE2010" s="2">
        <v>0</v>
      </c>
      <c r="AF2010" s="2">
        <f t="shared" si="484"/>
        <v>4</v>
      </c>
      <c r="AG2010" s="2">
        <f t="shared" si="485"/>
        <v>1</v>
      </c>
      <c r="AH2010" s="2">
        <f t="shared" si="486"/>
        <v>2</v>
      </c>
      <c r="AJ2010" s="5"/>
      <c r="AK2010" s="2">
        <f t="shared" si="495"/>
        <v>6</v>
      </c>
      <c r="AL2010" s="2">
        <v>3</v>
      </c>
      <c r="AM2010" s="2">
        <v>1</v>
      </c>
      <c r="AN2010" s="2">
        <v>2</v>
      </c>
      <c r="AO2010" s="2">
        <v>0</v>
      </c>
      <c r="AP2010" s="2">
        <v>0</v>
      </c>
      <c r="AQ2010" s="2">
        <f t="shared" si="497"/>
        <v>4</v>
      </c>
      <c r="AR2010" s="2">
        <f t="shared" si="498"/>
        <v>2</v>
      </c>
      <c r="AS2010" s="2">
        <f t="shared" si="499"/>
        <v>0</v>
      </c>
      <c r="AV2010" s="6">
        <f t="shared" si="488"/>
        <v>5</v>
      </c>
      <c r="AW2010" s="2">
        <v>2</v>
      </c>
      <c r="AX2010" s="2">
        <v>1</v>
      </c>
      <c r="AY2010" s="2">
        <v>0</v>
      </c>
      <c r="AZ2010" s="2">
        <v>0</v>
      </c>
      <c r="BA2010" s="2">
        <v>2</v>
      </c>
      <c r="BB2010" s="2">
        <f t="shared" si="489"/>
        <v>3</v>
      </c>
      <c r="BC2010" s="2">
        <f t="shared" si="490"/>
        <v>0</v>
      </c>
      <c r="BD2010" s="2">
        <f t="shared" si="491"/>
        <v>2</v>
      </c>
      <c r="BF2010" s="5"/>
    </row>
    <row r="2011" spans="7:58" x14ac:dyDescent="0.35">
      <c r="G2011" s="79" t="s">
        <v>3</v>
      </c>
      <c r="H2011" s="82" t="s">
        <v>112</v>
      </c>
      <c r="I2011" s="79" t="s">
        <v>126</v>
      </c>
      <c r="J2011" s="79" t="s">
        <v>126</v>
      </c>
      <c r="K2011" s="79" t="s">
        <v>126</v>
      </c>
      <c r="L2011" s="79" t="s">
        <v>126</v>
      </c>
      <c r="M2011" s="2" t="s">
        <v>76</v>
      </c>
      <c r="N2011" s="2">
        <v>30</v>
      </c>
      <c r="O2011" s="6">
        <f t="shared" si="493"/>
        <v>16</v>
      </c>
      <c r="P2011" s="2">
        <v>4</v>
      </c>
      <c r="Q2011" s="2">
        <v>7</v>
      </c>
      <c r="R2011" s="2">
        <v>5</v>
      </c>
      <c r="S2011" s="2">
        <v>0</v>
      </c>
      <c r="T2011" s="2">
        <v>0</v>
      </c>
      <c r="U2011" s="2">
        <f t="shared" si="481"/>
        <v>11</v>
      </c>
      <c r="V2011" s="2">
        <f t="shared" si="482"/>
        <v>5</v>
      </c>
      <c r="W2011" s="2">
        <f t="shared" si="483"/>
        <v>0</v>
      </c>
      <c r="Y2011" s="5"/>
      <c r="Z2011" s="6">
        <f t="shared" si="494"/>
        <v>7</v>
      </c>
      <c r="AA2011" s="2">
        <v>2</v>
      </c>
      <c r="AB2011" s="2">
        <v>2</v>
      </c>
      <c r="AC2011" s="2">
        <v>1</v>
      </c>
      <c r="AD2011" s="2">
        <v>2</v>
      </c>
      <c r="AE2011" s="2">
        <v>0</v>
      </c>
      <c r="AF2011" s="2">
        <f t="shared" si="484"/>
        <v>4</v>
      </c>
      <c r="AG2011" s="2">
        <f t="shared" si="485"/>
        <v>1</v>
      </c>
      <c r="AH2011" s="2">
        <f t="shared" si="486"/>
        <v>2</v>
      </c>
      <c r="AJ2011" s="5"/>
      <c r="AK2011" s="2">
        <f t="shared" si="495"/>
        <v>6</v>
      </c>
      <c r="AL2011" s="2">
        <v>3</v>
      </c>
      <c r="AM2011" s="2">
        <v>1</v>
      </c>
      <c r="AN2011" s="2">
        <v>2</v>
      </c>
      <c r="AO2011" s="2">
        <v>0</v>
      </c>
      <c r="AP2011" s="2">
        <v>0</v>
      </c>
      <c r="AQ2011" s="2">
        <f t="shared" si="497"/>
        <v>4</v>
      </c>
      <c r="AR2011" s="2">
        <f t="shared" si="498"/>
        <v>2</v>
      </c>
      <c r="AS2011" s="2">
        <f t="shared" si="499"/>
        <v>0</v>
      </c>
      <c r="AV2011" s="6">
        <f t="shared" si="488"/>
        <v>5</v>
      </c>
      <c r="AW2011" s="2">
        <v>2</v>
      </c>
      <c r="AX2011" s="2">
        <v>0</v>
      </c>
      <c r="AY2011" s="2">
        <v>3</v>
      </c>
      <c r="AZ2011" s="2">
        <v>0</v>
      </c>
      <c r="BA2011" s="2">
        <v>0</v>
      </c>
      <c r="BB2011" s="2">
        <f t="shared" si="489"/>
        <v>2</v>
      </c>
      <c r="BC2011" s="2">
        <f t="shared" si="490"/>
        <v>3</v>
      </c>
      <c r="BD2011" s="2">
        <f t="shared" si="491"/>
        <v>0</v>
      </c>
      <c r="BF2011" s="5"/>
    </row>
    <row r="2012" spans="7:58" x14ac:dyDescent="0.35">
      <c r="G2012" s="79" t="s">
        <v>3</v>
      </c>
      <c r="H2012" s="82" t="s">
        <v>112</v>
      </c>
      <c r="I2012" s="79" t="s">
        <v>126</v>
      </c>
      <c r="J2012" s="79" t="str">
        <f>IF('New GL Gauge'!$H$3&lt;2025,"Communities","Service Development")</f>
        <v>Service Development</v>
      </c>
      <c r="K2012" s="79" t="str">
        <f>IF('New GL Gauge'!$H$3&lt;2025,"Communities","Service Development")</f>
        <v>Service Development</v>
      </c>
      <c r="L2012" s="79" t="str">
        <f>IF('New GL Gauge'!$H$3&lt;2025,"Communities","Service Development")</f>
        <v>Service Development</v>
      </c>
      <c r="M2012" s="2" t="s">
        <v>3</v>
      </c>
      <c r="N2012" s="2">
        <v>1</v>
      </c>
      <c r="O2012" s="6">
        <f t="shared" ref="O2012:O2041" si="500">SUM(U2012:W2012)</f>
        <v>127</v>
      </c>
      <c r="P2012" s="2">
        <v>18</v>
      </c>
      <c r="Q2012" s="2">
        <v>55</v>
      </c>
      <c r="R2012" s="2">
        <v>35</v>
      </c>
      <c r="S2012" s="2">
        <v>15</v>
      </c>
      <c r="T2012" s="2">
        <v>4</v>
      </c>
      <c r="U2012" s="2">
        <f t="shared" si="481"/>
        <v>73</v>
      </c>
      <c r="V2012" s="2">
        <f t="shared" si="482"/>
        <v>35</v>
      </c>
      <c r="W2012" s="2">
        <f t="shared" si="483"/>
        <v>19</v>
      </c>
      <c r="X2012" s="2">
        <f>MAX(O2012:O2041)</f>
        <v>127</v>
      </c>
      <c r="Y2012" s="5">
        <v>471</v>
      </c>
      <c r="Z2012" s="6">
        <f t="shared" ref="Z2012:Z2041" si="501">SUM(AF2012:AH2012)</f>
        <v>0</v>
      </c>
      <c r="AA2012" s="2">
        <v>0</v>
      </c>
      <c r="AB2012" s="2">
        <v>0</v>
      </c>
      <c r="AC2012" s="2">
        <v>0</v>
      </c>
      <c r="AD2012" s="2">
        <v>0</v>
      </c>
      <c r="AE2012" s="2">
        <v>0</v>
      </c>
      <c r="AF2012" s="2">
        <f t="shared" si="484"/>
        <v>0</v>
      </c>
      <c r="AG2012" s="2">
        <f t="shared" si="485"/>
        <v>0</v>
      </c>
      <c r="AH2012" s="2">
        <f t="shared" si="486"/>
        <v>0</v>
      </c>
      <c r="AI2012" s="2">
        <f>MAX(Z2012:Z2041)</f>
        <v>0</v>
      </c>
      <c r="AJ2012" s="5">
        <v>3</v>
      </c>
      <c r="AK2012" s="2">
        <f t="shared" ref="AK2012:AK2041" si="502">SUM(AQ2012:AS2012)</f>
        <v>0</v>
      </c>
      <c r="AL2012" s="2">
        <v>0</v>
      </c>
      <c r="AM2012" s="2">
        <v>0</v>
      </c>
      <c r="AN2012" s="2">
        <v>0</v>
      </c>
      <c r="AO2012" s="2">
        <v>0</v>
      </c>
      <c r="AP2012" s="2">
        <v>0</v>
      </c>
      <c r="AQ2012" s="2">
        <f t="shared" si="497"/>
        <v>0</v>
      </c>
      <c r="AR2012" s="2">
        <f t="shared" si="498"/>
        <v>0</v>
      </c>
      <c r="AS2012" s="2">
        <f t="shared" si="499"/>
        <v>0</v>
      </c>
      <c r="AT2012" s="2">
        <f t="shared" ref="AT2012" si="503">ROUND(SUM(AK2012:AK2041)/30,0)</f>
        <v>0</v>
      </c>
      <c r="AU2012" s="2">
        <v>0</v>
      </c>
      <c r="AV2012" s="6">
        <f t="shared" si="488"/>
        <v>0</v>
      </c>
      <c r="AW2012" s="2">
        <v>0</v>
      </c>
      <c r="AX2012" s="2">
        <v>0</v>
      </c>
      <c r="AY2012" s="2">
        <v>0</v>
      </c>
      <c r="AZ2012" s="2">
        <v>0</v>
      </c>
      <c r="BA2012" s="2">
        <v>0</v>
      </c>
      <c r="BB2012" s="2">
        <f t="shared" si="489"/>
        <v>0</v>
      </c>
      <c r="BC2012" s="2">
        <f t="shared" si="490"/>
        <v>0</v>
      </c>
      <c r="BD2012" s="2">
        <f t="shared" si="491"/>
        <v>0</v>
      </c>
      <c r="BE2012" s="2">
        <f>ROUND(SUM(AV2012:AV2041)/30,0)</f>
        <v>0</v>
      </c>
      <c r="BF2012" s="5">
        <v>0</v>
      </c>
    </row>
    <row r="2013" spans="7:58" x14ac:dyDescent="0.35">
      <c r="G2013" s="79" t="s">
        <v>3</v>
      </c>
      <c r="H2013" s="82" t="s">
        <v>112</v>
      </c>
      <c r="I2013" s="79" t="s">
        <v>126</v>
      </c>
      <c r="J2013" s="79" t="str">
        <f>IF('New GL Gauge'!$H$3&lt;2025,"Communities","Service Development")</f>
        <v>Service Development</v>
      </c>
      <c r="K2013" s="79" t="str">
        <f>IF('New GL Gauge'!$H$3&lt;2025,"Communities","Service Development")</f>
        <v>Service Development</v>
      </c>
      <c r="L2013" s="79" t="str">
        <f>IF('New GL Gauge'!$H$3&lt;2025,"Communities","Service Development")</f>
        <v>Service Development</v>
      </c>
      <c r="M2013" s="2" t="s">
        <v>3</v>
      </c>
      <c r="N2013" s="2">
        <v>2</v>
      </c>
      <c r="O2013" s="6">
        <f t="shared" si="500"/>
        <v>127</v>
      </c>
      <c r="P2013" s="2">
        <v>16</v>
      </c>
      <c r="Q2013" s="2">
        <v>40</v>
      </c>
      <c r="R2013" s="2">
        <v>42</v>
      </c>
      <c r="S2013" s="2">
        <v>21</v>
      </c>
      <c r="T2013" s="2">
        <v>8</v>
      </c>
      <c r="U2013" s="2">
        <f t="shared" si="481"/>
        <v>56</v>
      </c>
      <c r="V2013" s="2">
        <f t="shared" si="482"/>
        <v>42</v>
      </c>
      <c r="W2013" s="2">
        <f t="shared" si="483"/>
        <v>29</v>
      </c>
      <c r="Y2013" s="5"/>
      <c r="Z2013" s="6">
        <f t="shared" si="501"/>
        <v>0</v>
      </c>
      <c r="AA2013" s="2">
        <v>0</v>
      </c>
      <c r="AB2013" s="2">
        <v>0</v>
      </c>
      <c r="AC2013" s="2">
        <v>0</v>
      </c>
      <c r="AD2013" s="2">
        <v>0</v>
      </c>
      <c r="AE2013" s="2">
        <v>0</v>
      </c>
      <c r="AF2013" s="2">
        <f t="shared" si="484"/>
        <v>0</v>
      </c>
      <c r="AG2013" s="2">
        <f t="shared" si="485"/>
        <v>0</v>
      </c>
      <c r="AH2013" s="2">
        <f t="shared" si="486"/>
        <v>0</v>
      </c>
      <c r="AJ2013" s="5"/>
      <c r="AK2013" s="2">
        <f t="shared" si="502"/>
        <v>0</v>
      </c>
      <c r="AL2013" s="2">
        <v>0</v>
      </c>
      <c r="AM2013" s="2">
        <v>0</v>
      </c>
      <c r="AN2013" s="2">
        <v>0</v>
      </c>
      <c r="AO2013" s="2">
        <v>0</v>
      </c>
      <c r="AP2013" s="2">
        <v>0</v>
      </c>
      <c r="AQ2013" s="2">
        <f t="shared" si="497"/>
        <v>0</v>
      </c>
      <c r="AR2013" s="2">
        <f t="shared" si="498"/>
        <v>0</v>
      </c>
      <c r="AS2013" s="2">
        <f t="shared" si="499"/>
        <v>0</v>
      </c>
      <c r="AV2013" s="6">
        <f t="shared" si="488"/>
        <v>0</v>
      </c>
      <c r="AW2013" s="2">
        <v>0</v>
      </c>
      <c r="AX2013" s="2">
        <v>0</v>
      </c>
      <c r="AY2013" s="2">
        <v>0</v>
      </c>
      <c r="AZ2013" s="2">
        <v>0</v>
      </c>
      <c r="BA2013" s="2">
        <v>0</v>
      </c>
      <c r="BB2013" s="2">
        <f t="shared" si="489"/>
        <v>0</v>
      </c>
      <c r="BC2013" s="2">
        <f t="shared" si="490"/>
        <v>0</v>
      </c>
      <c r="BD2013" s="2">
        <f t="shared" si="491"/>
        <v>0</v>
      </c>
      <c r="BF2013" s="5"/>
    </row>
    <row r="2014" spans="7:58" x14ac:dyDescent="0.35">
      <c r="G2014" s="79" t="s">
        <v>3</v>
      </c>
      <c r="H2014" s="82" t="s">
        <v>112</v>
      </c>
      <c r="I2014" s="79" t="s">
        <v>126</v>
      </c>
      <c r="J2014" s="79" t="str">
        <f>IF('New GL Gauge'!$H$3&lt;2025,"Communities","Service Development")</f>
        <v>Service Development</v>
      </c>
      <c r="K2014" s="79" t="str">
        <f>IF('New GL Gauge'!$H$3&lt;2025,"Communities","Service Development")</f>
        <v>Service Development</v>
      </c>
      <c r="L2014" s="79" t="str">
        <f>IF('New GL Gauge'!$H$3&lt;2025,"Communities","Service Development")</f>
        <v>Service Development</v>
      </c>
      <c r="M2014" s="2" t="s">
        <v>3</v>
      </c>
      <c r="N2014" s="2">
        <v>3</v>
      </c>
      <c r="O2014" s="6">
        <f t="shared" si="500"/>
        <v>127</v>
      </c>
      <c r="P2014" s="2">
        <v>60</v>
      </c>
      <c r="Q2014" s="2">
        <v>35</v>
      </c>
      <c r="R2014" s="2">
        <v>22</v>
      </c>
      <c r="S2014" s="2">
        <v>8</v>
      </c>
      <c r="T2014" s="2">
        <v>2</v>
      </c>
      <c r="U2014" s="2">
        <f t="shared" si="481"/>
        <v>95</v>
      </c>
      <c r="V2014" s="2">
        <f t="shared" si="482"/>
        <v>22</v>
      </c>
      <c r="W2014" s="2">
        <f t="shared" si="483"/>
        <v>10</v>
      </c>
      <c r="Y2014" s="5"/>
      <c r="Z2014" s="6">
        <f t="shared" si="501"/>
        <v>0</v>
      </c>
      <c r="AA2014" s="2">
        <v>0</v>
      </c>
      <c r="AB2014" s="2">
        <v>0</v>
      </c>
      <c r="AC2014" s="2">
        <v>0</v>
      </c>
      <c r="AD2014" s="2">
        <v>0</v>
      </c>
      <c r="AE2014" s="2">
        <v>0</v>
      </c>
      <c r="AF2014" s="2">
        <f t="shared" si="484"/>
        <v>0</v>
      </c>
      <c r="AG2014" s="2">
        <f t="shared" si="485"/>
        <v>0</v>
      </c>
      <c r="AH2014" s="2">
        <f t="shared" si="486"/>
        <v>0</v>
      </c>
      <c r="AJ2014" s="5"/>
      <c r="AK2014" s="2">
        <f t="shared" si="502"/>
        <v>0</v>
      </c>
      <c r="AL2014" s="2">
        <v>0</v>
      </c>
      <c r="AM2014" s="2">
        <v>0</v>
      </c>
      <c r="AN2014" s="2">
        <v>0</v>
      </c>
      <c r="AO2014" s="2">
        <v>0</v>
      </c>
      <c r="AP2014" s="2">
        <v>0</v>
      </c>
      <c r="AQ2014" s="2">
        <f t="shared" si="497"/>
        <v>0</v>
      </c>
      <c r="AR2014" s="2">
        <f t="shared" si="498"/>
        <v>0</v>
      </c>
      <c r="AS2014" s="2">
        <f t="shared" si="499"/>
        <v>0</v>
      </c>
      <c r="AV2014" s="6">
        <f t="shared" si="488"/>
        <v>0</v>
      </c>
      <c r="AW2014" s="2">
        <v>0</v>
      </c>
      <c r="AX2014" s="2">
        <v>0</v>
      </c>
      <c r="AY2014" s="2">
        <v>0</v>
      </c>
      <c r="AZ2014" s="2">
        <v>0</v>
      </c>
      <c r="BA2014" s="2">
        <v>0</v>
      </c>
      <c r="BB2014" s="2">
        <f t="shared" si="489"/>
        <v>0</v>
      </c>
      <c r="BC2014" s="2">
        <f t="shared" si="490"/>
        <v>0</v>
      </c>
      <c r="BD2014" s="2">
        <f t="shared" si="491"/>
        <v>0</v>
      </c>
      <c r="BF2014" s="5"/>
    </row>
    <row r="2015" spans="7:58" x14ac:dyDescent="0.35">
      <c r="G2015" s="79" t="s">
        <v>3</v>
      </c>
      <c r="H2015" s="82" t="s">
        <v>112</v>
      </c>
      <c r="I2015" s="79" t="s">
        <v>126</v>
      </c>
      <c r="J2015" s="79" t="str">
        <f>IF('New GL Gauge'!$H$3&lt;2025,"Communities","Service Development")</f>
        <v>Service Development</v>
      </c>
      <c r="K2015" s="79" t="str">
        <f>IF('New GL Gauge'!$H$3&lt;2025,"Communities","Service Development")</f>
        <v>Service Development</v>
      </c>
      <c r="L2015" s="79" t="str">
        <f>IF('New GL Gauge'!$H$3&lt;2025,"Communities","Service Development")</f>
        <v>Service Development</v>
      </c>
      <c r="M2015" s="2" t="s">
        <v>3</v>
      </c>
      <c r="N2015" s="2">
        <v>4</v>
      </c>
      <c r="O2015" s="6">
        <f t="shared" si="500"/>
        <v>127</v>
      </c>
      <c r="P2015" s="2">
        <v>93</v>
      </c>
      <c r="Q2015" s="2">
        <v>32</v>
      </c>
      <c r="R2015" s="2">
        <v>2</v>
      </c>
      <c r="S2015" s="2">
        <v>0</v>
      </c>
      <c r="T2015" s="2">
        <v>0</v>
      </c>
      <c r="U2015" s="2">
        <f t="shared" ref="U2015:U2041" si="504">P2015+Q2015</f>
        <v>125</v>
      </c>
      <c r="V2015" s="2">
        <f t="shared" ref="V2015:V2041" si="505">R2015</f>
        <v>2</v>
      </c>
      <c r="W2015" s="2">
        <f t="shared" ref="W2015:W2041" si="506">S2015+T2015</f>
        <v>0</v>
      </c>
      <c r="Y2015" s="5"/>
      <c r="Z2015" s="6">
        <f t="shared" si="501"/>
        <v>0</v>
      </c>
      <c r="AA2015" s="2">
        <v>0</v>
      </c>
      <c r="AB2015" s="2">
        <v>0</v>
      </c>
      <c r="AC2015" s="2">
        <v>0</v>
      </c>
      <c r="AD2015" s="2">
        <v>0</v>
      </c>
      <c r="AE2015" s="2">
        <v>0</v>
      </c>
      <c r="AF2015" s="2">
        <f t="shared" ref="AF2015:AF2041" si="507">AA2015+AB2015</f>
        <v>0</v>
      </c>
      <c r="AG2015" s="2">
        <f t="shared" ref="AG2015:AG2041" si="508">AC2015</f>
        <v>0</v>
      </c>
      <c r="AH2015" s="2">
        <f t="shared" ref="AH2015:AH2041" si="509">AD2015+AE2015</f>
        <v>0</v>
      </c>
      <c r="AJ2015" s="5"/>
      <c r="AK2015" s="2">
        <f t="shared" si="502"/>
        <v>0</v>
      </c>
      <c r="AL2015" s="2">
        <v>0</v>
      </c>
      <c r="AM2015" s="2">
        <v>0</v>
      </c>
      <c r="AN2015" s="2">
        <v>0</v>
      </c>
      <c r="AO2015" s="2">
        <v>0</v>
      </c>
      <c r="AP2015" s="2">
        <v>0</v>
      </c>
      <c r="AQ2015" s="2">
        <f t="shared" si="497"/>
        <v>0</v>
      </c>
      <c r="AR2015" s="2">
        <f t="shared" si="498"/>
        <v>0</v>
      </c>
      <c r="AS2015" s="2">
        <f t="shared" si="499"/>
        <v>0</v>
      </c>
      <c r="AV2015" s="6">
        <f t="shared" si="488"/>
        <v>0</v>
      </c>
      <c r="AW2015" s="2">
        <v>0</v>
      </c>
      <c r="AX2015" s="2">
        <v>0</v>
      </c>
      <c r="AY2015" s="2">
        <v>0</v>
      </c>
      <c r="AZ2015" s="2">
        <v>0</v>
      </c>
      <c r="BA2015" s="2">
        <v>0</v>
      </c>
      <c r="BB2015" s="2">
        <f t="shared" si="489"/>
        <v>0</v>
      </c>
      <c r="BC2015" s="2">
        <f t="shared" si="490"/>
        <v>0</v>
      </c>
      <c r="BD2015" s="2">
        <f t="shared" si="491"/>
        <v>0</v>
      </c>
      <c r="BF2015" s="5"/>
    </row>
    <row r="2016" spans="7:58" x14ac:dyDescent="0.35">
      <c r="G2016" s="79" t="s">
        <v>3</v>
      </c>
      <c r="H2016" s="82" t="s">
        <v>112</v>
      </c>
      <c r="I2016" s="79" t="s">
        <v>126</v>
      </c>
      <c r="J2016" s="79" t="str">
        <f>IF('New GL Gauge'!$H$3&lt;2025,"Communities","Service Development")</f>
        <v>Service Development</v>
      </c>
      <c r="K2016" s="79" t="str">
        <f>IF('New GL Gauge'!$H$3&lt;2025,"Communities","Service Development")</f>
        <v>Service Development</v>
      </c>
      <c r="L2016" s="79" t="str">
        <f>IF('New GL Gauge'!$H$3&lt;2025,"Communities","Service Development")</f>
        <v>Service Development</v>
      </c>
      <c r="M2016" s="2" t="s">
        <v>3</v>
      </c>
      <c r="N2016" s="2">
        <v>5</v>
      </c>
      <c r="O2016" s="6">
        <f t="shared" si="500"/>
        <v>127</v>
      </c>
      <c r="P2016" s="2">
        <v>46</v>
      </c>
      <c r="Q2016" s="2">
        <v>42</v>
      </c>
      <c r="R2016" s="2">
        <v>27</v>
      </c>
      <c r="S2016" s="2">
        <v>9</v>
      </c>
      <c r="T2016" s="2">
        <v>3</v>
      </c>
      <c r="U2016" s="2">
        <f t="shared" si="504"/>
        <v>88</v>
      </c>
      <c r="V2016" s="2">
        <f t="shared" si="505"/>
        <v>27</v>
      </c>
      <c r="W2016" s="2">
        <f t="shared" si="506"/>
        <v>12</v>
      </c>
      <c r="Y2016" s="5"/>
      <c r="Z2016" s="6">
        <f t="shared" si="501"/>
        <v>0</v>
      </c>
      <c r="AA2016" s="2">
        <v>0</v>
      </c>
      <c r="AB2016" s="2">
        <v>0</v>
      </c>
      <c r="AC2016" s="2">
        <v>0</v>
      </c>
      <c r="AD2016" s="2">
        <v>0</v>
      </c>
      <c r="AE2016" s="2">
        <v>0</v>
      </c>
      <c r="AF2016" s="2">
        <f t="shared" si="507"/>
        <v>0</v>
      </c>
      <c r="AG2016" s="2">
        <f t="shared" si="508"/>
        <v>0</v>
      </c>
      <c r="AH2016" s="2">
        <f t="shared" si="509"/>
        <v>0</v>
      </c>
      <c r="AJ2016" s="5"/>
      <c r="AK2016" s="2">
        <f t="shared" si="502"/>
        <v>0</v>
      </c>
      <c r="AL2016" s="2">
        <v>0</v>
      </c>
      <c r="AM2016" s="2">
        <v>0</v>
      </c>
      <c r="AN2016" s="2">
        <v>0</v>
      </c>
      <c r="AO2016" s="2">
        <v>0</v>
      </c>
      <c r="AP2016" s="2">
        <v>0</v>
      </c>
      <c r="AQ2016" s="2">
        <f t="shared" si="497"/>
        <v>0</v>
      </c>
      <c r="AR2016" s="2">
        <f t="shared" si="498"/>
        <v>0</v>
      </c>
      <c r="AS2016" s="2">
        <f t="shared" si="499"/>
        <v>0</v>
      </c>
      <c r="AV2016" s="6">
        <f t="shared" ref="AV2016:AV2079" si="510">SUM(BB2016:BD2016)</f>
        <v>0</v>
      </c>
      <c r="AW2016" s="2">
        <v>0</v>
      </c>
      <c r="AX2016" s="2">
        <v>0</v>
      </c>
      <c r="AY2016" s="2">
        <v>0</v>
      </c>
      <c r="AZ2016" s="2">
        <v>0</v>
      </c>
      <c r="BA2016" s="2">
        <v>0</v>
      </c>
      <c r="BB2016" s="2">
        <f t="shared" ref="BB2016:BB2079" si="511">AW2016+AX2016</f>
        <v>0</v>
      </c>
      <c r="BC2016" s="2">
        <f t="shared" ref="BC2016:BC2079" si="512">AY2016</f>
        <v>0</v>
      </c>
      <c r="BD2016" s="2">
        <f t="shared" ref="BD2016:BD2079" si="513">AZ2016+BA2016</f>
        <v>0</v>
      </c>
      <c r="BF2016" s="5"/>
    </row>
    <row r="2017" spans="7:58" x14ac:dyDescent="0.35">
      <c r="G2017" s="79" t="s">
        <v>3</v>
      </c>
      <c r="H2017" s="82" t="s">
        <v>112</v>
      </c>
      <c r="I2017" s="79" t="s">
        <v>126</v>
      </c>
      <c r="J2017" s="79" t="str">
        <f>IF('New GL Gauge'!$H$3&lt;2025,"Communities","Service Development")</f>
        <v>Service Development</v>
      </c>
      <c r="K2017" s="79" t="str">
        <f>IF('New GL Gauge'!$H$3&lt;2025,"Communities","Service Development")</f>
        <v>Service Development</v>
      </c>
      <c r="L2017" s="79" t="str">
        <f>IF('New GL Gauge'!$H$3&lt;2025,"Communities","Service Development")</f>
        <v>Service Development</v>
      </c>
      <c r="M2017" s="2" t="s">
        <v>3</v>
      </c>
      <c r="N2017" s="2">
        <v>6</v>
      </c>
      <c r="O2017" s="6">
        <f t="shared" si="500"/>
        <v>127</v>
      </c>
      <c r="P2017" s="2">
        <v>30</v>
      </c>
      <c r="Q2017" s="2">
        <v>29</v>
      </c>
      <c r="R2017" s="2">
        <v>39</v>
      </c>
      <c r="S2017" s="2">
        <v>16</v>
      </c>
      <c r="T2017" s="2">
        <v>13</v>
      </c>
      <c r="U2017" s="2">
        <f t="shared" si="504"/>
        <v>59</v>
      </c>
      <c r="V2017" s="2">
        <f t="shared" si="505"/>
        <v>39</v>
      </c>
      <c r="W2017" s="2">
        <f t="shared" si="506"/>
        <v>29</v>
      </c>
      <c r="Y2017" s="5"/>
      <c r="Z2017" s="6">
        <f t="shared" si="501"/>
        <v>0</v>
      </c>
      <c r="AA2017" s="2">
        <v>0</v>
      </c>
      <c r="AB2017" s="2">
        <v>0</v>
      </c>
      <c r="AC2017" s="2">
        <v>0</v>
      </c>
      <c r="AD2017" s="2">
        <v>0</v>
      </c>
      <c r="AE2017" s="2">
        <v>0</v>
      </c>
      <c r="AF2017" s="2">
        <f t="shared" si="507"/>
        <v>0</v>
      </c>
      <c r="AG2017" s="2">
        <f t="shared" si="508"/>
        <v>0</v>
      </c>
      <c r="AH2017" s="2">
        <f t="shared" si="509"/>
        <v>0</v>
      </c>
      <c r="AJ2017" s="5"/>
      <c r="AK2017" s="2">
        <f t="shared" si="502"/>
        <v>0</v>
      </c>
      <c r="AL2017" s="2">
        <v>0</v>
      </c>
      <c r="AM2017" s="2">
        <v>0</v>
      </c>
      <c r="AN2017" s="2">
        <v>0</v>
      </c>
      <c r="AO2017" s="2">
        <v>0</v>
      </c>
      <c r="AP2017" s="2">
        <v>0</v>
      </c>
      <c r="AQ2017" s="2">
        <f t="shared" si="497"/>
        <v>0</v>
      </c>
      <c r="AR2017" s="2">
        <f t="shared" si="498"/>
        <v>0</v>
      </c>
      <c r="AS2017" s="2">
        <f t="shared" si="499"/>
        <v>0</v>
      </c>
      <c r="AV2017" s="6">
        <f t="shared" si="510"/>
        <v>0</v>
      </c>
      <c r="AW2017" s="2">
        <v>0</v>
      </c>
      <c r="AX2017" s="2">
        <v>0</v>
      </c>
      <c r="AY2017" s="2">
        <v>0</v>
      </c>
      <c r="AZ2017" s="2">
        <v>0</v>
      </c>
      <c r="BA2017" s="2">
        <v>0</v>
      </c>
      <c r="BB2017" s="2">
        <f t="shared" si="511"/>
        <v>0</v>
      </c>
      <c r="BC2017" s="2">
        <f t="shared" si="512"/>
        <v>0</v>
      </c>
      <c r="BD2017" s="2">
        <f t="shared" si="513"/>
        <v>0</v>
      </c>
      <c r="BF2017" s="5"/>
    </row>
    <row r="2018" spans="7:58" x14ac:dyDescent="0.35">
      <c r="G2018" s="79" t="s">
        <v>3</v>
      </c>
      <c r="H2018" s="82" t="s">
        <v>112</v>
      </c>
      <c r="I2018" s="79" t="s">
        <v>126</v>
      </c>
      <c r="J2018" s="79" t="str">
        <f>IF('New GL Gauge'!$H$3&lt;2025,"Communities","Service Development")</f>
        <v>Service Development</v>
      </c>
      <c r="K2018" s="79" t="str">
        <f>IF('New GL Gauge'!$H$3&lt;2025,"Communities","Service Development")</f>
        <v>Service Development</v>
      </c>
      <c r="L2018" s="79" t="str">
        <f>IF('New GL Gauge'!$H$3&lt;2025,"Communities","Service Development")</f>
        <v>Service Development</v>
      </c>
      <c r="M2018" s="2" t="s">
        <v>3</v>
      </c>
      <c r="N2018" s="2">
        <v>7</v>
      </c>
      <c r="O2018" s="6">
        <f t="shared" si="500"/>
        <v>127</v>
      </c>
      <c r="P2018" s="2">
        <v>57</v>
      </c>
      <c r="Q2018" s="2">
        <v>26</v>
      </c>
      <c r="R2018" s="2">
        <v>24</v>
      </c>
      <c r="S2018" s="2">
        <v>3</v>
      </c>
      <c r="T2018" s="2">
        <v>17</v>
      </c>
      <c r="U2018" s="2">
        <f t="shared" si="504"/>
        <v>83</v>
      </c>
      <c r="V2018" s="2">
        <f t="shared" si="505"/>
        <v>24</v>
      </c>
      <c r="W2018" s="2">
        <f t="shared" si="506"/>
        <v>20</v>
      </c>
      <c r="Y2018" s="5"/>
      <c r="Z2018" s="6">
        <f t="shared" si="501"/>
        <v>0</v>
      </c>
      <c r="AA2018" s="2">
        <v>0</v>
      </c>
      <c r="AB2018" s="2">
        <v>0</v>
      </c>
      <c r="AC2018" s="2">
        <v>0</v>
      </c>
      <c r="AD2018" s="2">
        <v>0</v>
      </c>
      <c r="AE2018" s="2">
        <v>0</v>
      </c>
      <c r="AF2018" s="2">
        <f t="shared" si="507"/>
        <v>0</v>
      </c>
      <c r="AG2018" s="2">
        <f t="shared" si="508"/>
        <v>0</v>
      </c>
      <c r="AH2018" s="2">
        <f t="shared" si="509"/>
        <v>0</v>
      </c>
      <c r="AJ2018" s="5"/>
      <c r="AK2018" s="2">
        <f t="shared" si="502"/>
        <v>0</v>
      </c>
      <c r="AL2018" s="2">
        <v>0</v>
      </c>
      <c r="AM2018" s="2">
        <v>0</v>
      </c>
      <c r="AN2018" s="2">
        <v>0</v>
      </c>
      <c r="AO2018" s="2">
        <v>0</v>
      </c>
      <c r="AP2018" s="2">
        <v>0</v>
      </c>
      <c r="AQ2018" s="2">
        <f t="shared" si="497"/>
        <v>0</v>
      </c>
      <c r="AR2018" s="2">
        <f t="shared" si="498"/>
        <v>0</v>
      </c>
      <c r="AS2018" s="2">
        <f t="shared" si="499"/>
        <v>0</v>
      </c>
      <c r="AV2018" s="6">
        <f t="shared" si="510"/>
        <v>0</v>
      </c>
      <c r="AW2018" s="2">
        <v>0</v>
      </c>
      <c r="AX2018" s="2">
        <v>0</v>
      </c>
      <c r="AY2018" s="2">
        <v>0</v>
      </c>
      <c r="AZ2018" s="2">
        <v>0</v>
      </c>
      <c r="BA2018" s="2">
        <v>0</v>
      </c>
      <c r="BB2018" s="2">
        <f t="shared" si="511"/>
        <v>0</v>
      </c>
      <c r="BC2018" s="2">
        <f t="shared" si="512"/>
        <v>0</v>
      </c>
      <c r="BD2018" s="2">
        <f t="shared" si="513"/>
        <v>0</v>
      </c>
      <c r="BF2018" s="5"/>
    </row>
    <row r="2019" spans="7:58" x14ac:dyDescent="0.35">
      <c r="G2019" s="79" t="s">
        <v>3</v>
      </c>
      <c r="H2019" s="82" t="s">
        <v>112</v>
      </c>
      <c r="I2019" s="79" t="s">
        <v>126</v>
      </c>
      <c r="J2019" s="79" t="str">
        <f>IF('New GL Gauge'!$H$3&lt;2025,"Communities","Service Development")</f>
        <v>Service Development</v>
      </c>
      <c r="K2019" s="79" t="str">
        <f>IF('New GL Gauge'!$H$3&lt;2025,"Communities","Service Development")</f>
        <v>Service Development</v>
      </c>
      <c r="L2019" s="79" t="str">
        <f>IF('New GL Gauge'!$H$3&lt;2025,"Communities","Service Development")</f>
        <v>Service Development</v>
      </c>
      <c r="M2019" s="2" t="s">
        <v>3</v>
      </c>
      <c r="N2019" s="2">
        <v>8</v>
      </c>
      <c r="O2019" s="6">
        <f t="shared" si="500"/>
        <v>127</v>
      </c>
      <c r="P2019" s="2">
        <v>11</v>
      </c>
      <c r="Q2019" s="2">
        <v>34</v>
      </c>
      <c r="R2019" s="2">
        <v>41</v>
      </c>
      <c r="S2019" s="2">
        <v>27</v>
      </c>
      <c r="T2019" s="2">
        <v>14</v>
      </c>
      <c r="U2019" s="2">
        <f t="shared" si="504"/>
        <v>45</v>
      </c>
      <c r="V2019" s="2">
        <f t="shared" si="505"/>
        <v>41</v>
      </c>
      <c r="W2019" s="2">
        <f t="shared" si="506"/>
        <v>41</v>
      </c>
      <c r="Y2019" s="5"/>
      <c r="Z2019" s="6">
        <f t="shared" si="501"/>
        <v>0</v>
      </c>
      <c r="AA2019" s="2">
        <v>0</v>
      </c>
      <c r="AB2019" s="2">
        <v>0</v>
      </c>
      <c r="AC2019" s="2">
        <v>0</v>
      </c>
      <c r="AD2019" s="2">
        <v>0</v>
      </c>
      <c r="AE2019" s="2">
        <v>0</v>
      </c>
      <c r="AF2019" s="2">
        <f t="shared" si="507"/>
        <v>0</v>
      </c>
      <c r="AG2019" s="2">
        <f t="shared" si="508"/>
        <v>0</v>
      </c>
      <c r="AH2019" s="2">
        <f t="shared" si="509"/>
        <v>0</v>
      </c>
      <c r="AJ2019" s="5"/>
      <c r="AK2019" s="2">
        <f t="shared" si="502"/>
        <v>0</v>
      </c>
      <c r="AL2019" s="2">
        <v>0</v>
      </c>
      <c r="AM2019" s="2">
        <v>0</v>
      </c>
      <c r="AN2019" s="2">
        <v>0</v>
      </c>
      <c r="AO2019" s="2">
        <v>0</v>
      </c>
      <c r="AP2019" s="2">
        <v>0</v>
      </c>
      <c r="AQ2019" s="2">
        <f t="shared" si="497"/>
        <v>0</v>
      </c>
      <c r="AR2019" s="2">
        <f t="shared" si="498"/>
        <v>0</v>
      </c>
      <c r="AS2019" s="2">
        <f t="shared" si="499"/>
        <v>0</v>
      </c>
      <c r="AV2019" s="6">
        <f t="shared" si="510"/>
        <v>0</v>
      </c>
      <c r="AW2019" s="2">
        <v>0</v>
      </c>
      <c r="AX2019" s="2">
        <v>0</v>
      </c>
      <c r="AY2019" s="2">
        <v>0</v>
      </c>
      <c r="AZ2019" s="2">
        <v>0</v>
      </c>
      <c r="BA2019" s="2">
        <v>0</v>
      </c>
      <c r="BB2019" s="2">
        <f t="shared" si="511"/>
        <v>0</v>
      </c>
      <c r="BC2019" s="2">
        <f t="shared" si="512"/>
        <v>0</v>
      </c>
      <c r="BD2019" s="2">
        <f t="shared" si="513"/>
        <v>0</v>
      </c>
      <c r="BF2019" s="5"/>
    </row>
    <row r="2020" spans="7:58" x14ac:dyDescent="0.35">
      <c r="G2020" s="79" t="s">
        <v>3</v>
      </c>
      <c r="H2020" s="82" t="s">
        <v>112</v>
      </c>
      <c r="I2020" s="79" t="s">
        <v>126</v>
      </c>
      <c r="J2020" s="79" t="str">
        <f>IF('New GL Gauge'!$H$3&lt;2025,"Communities","Service Development")</f>
        <v>Service Development</v>
      </c>
      <c r="K2020" s="79" t="str">
        <f>IF('New GL Gauge'!$H$3&lt;2025,"Communities","Service Development")</f>
        <v>Service Development</v>
      </c>
      <c r="L2020" s="79" t="str">
        <f>IF('New GL Gauge'!$H$3&lt;2025,"Communities","Service Development")</f>
        <v>Service Development</v>
      </c>
      <c r="M2020" s="2" t="s">
        <v>3</v>
      </c>
      <c r="N2020" s="2">
        <v>9</v>
      </c>
      <c r="O2020" s="6">
        <f t="shared" si="500"/>
        <v>127</v>
      </c>
      <c r="P2020" s="2">
        <v>8</v>
      </c>
      <c r="Q2020" s="2">
        <v>30</v>
      </c>
      <c r="R2020" s="2">
        <v>37</v>
      </c>
      <c r="S2020" s="2">
        <v>25</v>
      </c>
      <c r="T2020" s="2">
        <v>27</v>
      </c>
      <c r="U2020" s="2">
        <f t="shared" si="504"/>
        <v>38</v>
      </c>
      <c r="V2020" s="2">
        <f t="shared" si="505"/>
        <v>37</v>
      </c>
      <c r="W2020" s="2">
        <f t="shared" si="506"/>
        <v>52</v>
      </c>
      <c r="Y2020" s="5"/>
      <c r="Z2020" s="6">
        <f t="shared" si="501"/>
        <v>0</v>
      </c>
      <c r="AA2020" s="2">
        <v>0</v>
      </c>
      <c r="AB2020" s="2">
        <v>0</v>
      </c>
      <c r="AC2020" s="2">
        <v>0</v>
      </c>
      <c r="AD2020" s="2">
        <v>0</v>
      </c>
      <c r="AE2020" s="2">
        <v>0</v>
      </c>
      <c r="AF2020" s="2">
        <f t="shared" si="507"/>
        <v>0</v>
      </c>
      <c r="AG2020" s="2">
        <f t="shared" si="508"/>
        <v>0</v>
      </c>
      <c r="AH2020" s="2">
        <f t="shared" si="509"/>
        <v>0</v>
      </c>
      <c r="AJ2020" s="5"/>
      <c r="AK2020" s="2">
        <f t="shared" si="502"/>
        <v>0</v>
      </c>
      <c r="AL2020" s="2">
        <v>0</v>
      </c>
      <c r="AM2020" s="2">
        <v>0</v>
      </c>
      <c r="AN2020" s="2">
        <v>0</v>
      </c>
      <c r="AO2020" s="2">
        <v>0</v>
      </c>
      <c r="AP2020" s="2">
        <v>0</v>
      </c>
      <c r="AQ2020" s="2">
        <f t="shared" si="497"/>
        <v>0</v>
      </c>
      <c r="AR2020" s="2">
        <f t="shared" si="498"/>
        <v>0</v>
      </c>
      <c r="AS2020" s="2">
        <f t="shared" si="499"/>
        <v>0</v>
      </c>
      <c r="AV2020" s="6">
        <f t="shared" si="510"/>
        <v>0</v>
      </c>
      <c r="AW2020" s="2">
        <v>0</v>
      </c>
      <c r="AX2020" s="2">
        <v>0</v>
      </c>
      <c r="AY2020" s="2">
        <v>0</v>
      </c>
      <c r="AZ2020" s="2">
        <v>0</v>
      </c>
      <c r="BA2020" s="2">
        <v>0</v>
      </c>
      <c r="BB2020" s="2">
        <f t="shared" si="511"/>
        <v>0</v>
      </c>
      <c r="BC2020" s="2">
        <f t="shared" si="512"/>
        <v>0</v>
      </c>
      <c r="BD2020" s="2">
        <f t="shared" si="513"/>
        <v>0</v>
      </c>
      <c r="BF2020" s="5"/>
    </row>
    <row r="2021" spans="7:58" x14ac:dyDescent="0.35">
      <c r="G2021" s="79" t="s">
        <v>3</v>
      </c>
      <c r="H2021" s="82" t="s">
        <v>112</v>
      </c>
      <c r="I2021" s="79" t="s">
        <v>126</v>
      </c>
      <c r="J2021" s="79" t="str">
        <f>IF('New GL Gauge'!$H$3&lt;2025,"Communities","Service Development")</f>
        <v>Service Development</v>
      </c>
      <c r="K2021" s="79" t="str">
        <f>IF('New GL Gauge'!$H$3&lt;2025,"Communities","Service Development")</f>
        <v>Service Development</v>
      </c>
      <c r="L2021" s="79" t="str">
        <f>IF('New GL Gauge'!$H$3&lt;2025,"Communities","Service Development")</f>
        <v>Service Development</v>
      </c>
      <c r="M2021" s="2" t="s">
        <v>67</v>
      </c>
      <c r="N2021" s="2">
        <v>10</v>
      </c>
      <c r="O2021" s="6">
        <f t="shared" si="500"/>
        <v>127</v>
      </c>
      <c r="P2021" s="2">
        <v>67</v>
      </c>
      <c r="Q2021" s="2">
        <v>36</v>
      </c>
      <c r="R2021" s="2">
        <v>16</v>
      </c>
      <c r="S2021" s="2">
        <v>8</v>
      </c>
      <c r="T2021" s="2">
        <v>0</v>
      </c>
      <c r="U2021" s="2">
        <f t="shared" si="504"/>
        <v>103</v>
      </c>
      <c r="V2021" s="2">
        <f t="shared" si="505"/>
        <v>16</v>
      </c>
      <c r="W2021" s="2">
        <f t="shared" si="506"/>
        <v>8</v>
      </c>
      <c r="Y2021" s="5"/>
      <c r="Z2021" s="6">
        <f t="shared" si="501"/>
        <v>0</v>
      </c>
      <c r="AA2021" s="2">
        <v>0</v>
      </c>
      <c r="AB2021" s="2">
        <v>0</v>
      </c>
      <c r="AC2021" s="2">
        <v>0</v>
      </c>
      <c r="AD2021" s="2">
        <v>0</v>
      </c>
      <c r="AE2021" s="2">
        <v>0</v>
      </c>
      <c r="AF2021" s="2">
        <f t="shared" si="507"/>
        <v>0</v>
      </c>
      <c r="AG2021" s="2">
        <f t="shared" si="508"/>
        <v>0</v>
      </c>
      <c r="AH2021" s="2">
        <f t="shared" si="509"/>
        <v>0</v>
      </c>
      <c r="AJ2021" s="5"/>
      <c r="AK2021" s="2">
        <f t="shared" si="502"/>
        <v>0</v>
      </c>
      <c r="AL2021" s="2">
        <v>0</v>
      </c>
      <c r="AM2021" s="2">
        <v>0</v>
      </c>
      <c r="AN2021" s="2">
        <v>0</v>
      </c>
      <c r="AO2021" s="2">
        <v>0</v>
      </c>
      <c r="AP2021" s="2">
        <v>0</v>
      </c>
      <c r="AQ2021" s="2">
        <f t="shared" si="497"/>
        <v>0</v>
      </c>
      <c r="AR2021" s="2">
        <f t="shared" si="498"/>
        <v>0</v>
      </c>
      <c r="AS2021" s="2">
        <f t="shared" si="499"/>
        <v>0</v>
      </c>
      <c r="AV2021" s="6">
        <f t="shared" si="510"/>
        <v>0</v>
      </c>
      <c r="AW2021" s="2">
        <v>0</v>
      </c>
      <c r="AX2021" s="2">
        <v>0</v>
      </c>
      <c r="AY2021" s="2">
        <v>0</v>
      </c>
      <c r="AZ2021" s="2">
        <v>0</v>
      </c>
      <c r="BA2021" s="2">
        <v>0</v>
      </c>
      <c r="BB2021" s="2">
        <f t="shared" si="511"/>
        <v>0</v>
      </c>
      <c r="BC2021" s="2">
        <f t="shared" si="512"/>
        <v>0</v>
      </c>
      <c r="BD2021" s="2">
        <f t="shared" si="513"/>
        <v>0</v>
      </c>
      <c r="BF2021" s="5"/>
    </row>
    <row r="2022" spans="7:58" x14ac:dyDescent="0.35">
      <c r="G2022" s="79" t="s">
        <v>3</v>
      </c>
      <c r="H2022" s="82" t="s">
        <v>112</v>
      </c>
      <c r="I2022" s="79" t="s">
        <v>126</v>
      </c>
      <c r="J2022" s="79" t="str">
        <f>IF('New GL Gauge'!$H$3&lt;2025,"Communities","Service Development")</f>
        <v>Service Development</v>
      </c>
      <c r="K2022" s="79" t="str">
        <f>IF('New GL Gauge'!$H$3&lt;2025,"Communities","Service Development")</f>
        <v>Service Development</v>
      </c>
      <c r="L2022" s="79" t="str">
        <f>IF('New GL Gauge'!$H$3&lt;2025,"Communities","Service Development")</f>
        <v>Service Development</v>
      </c>
      <c r="M2022" s="2" t="s">
        <v>67</v>
      </c>
      <c r="N2022" s="2">
        <v>11</v>
      </c>
      <c r="O2022" s="6">
        <f t="shared" si="500"/>
        <v>127</v>
      </c>
      <c r="P2022" s="2">
        <v>32</v>
      </c>
      <c r="Q2022" s="2">
        <v>52</v>
      </c>
      <c r="R2022" s="2">
        <v>28</v>
      </c>
      <c r="S2022" s="2">
        <v>7</v>
      </c>
      <c r="T2022" s="2">
        <v>8</v>
      </c>
      <c r="U2022" s="2">
        <f t="shared" si="504"/>
        <v>84</v>
      </c>
      <c r="V2022" s="2">
        <f t="shared" si="505"/>
        <v>28</v>
      </c>
      <c r="W2022" s="2">
        <f t="shared" si="506"/>
        <v>15</v>
      </c>
      <c r="Y2022" s="5"/>
      <c r="Z2022" s="6">
        <f t="shared" si="501"/>
        <v>0</v>
      </c>
      <c r="AA2022" s="2">
        <v>0</v>
      </c>
      <c r="AB2022" s="2">
        <v>0</v>
      </c>
      <c r="AC2022" s="2">
        <v>0</v>
      </c>
      <c r="AD2022" s="2">
        <v>0</v>
      </c>
      <c r="AE2022" s="2">
        <v>0</v>
      </c>
      <c r="AF2022" s="2">
        <f t="shared" si="507"/>
        <v>0</v>
      </c>
      <c r="AG2022" s="2">
        <f t="shared" si="508"/>
        <v>0</v>
      </c>
      <c r="AH2022" s="2">
        <f t="shared" si="509"/>
        <v>0</v>
      </c>
      <c r="AJ2022" s="5"/>
      <c r="AK2022" s="2">
        <f t="shared" si="502"/>
        <v>0</v>
      </c>
      <c r="AL2022" s="2">
        <v>0</v>
      </c>
      <c r="AM2022" s="2">
        <v>0</v>
      </c>
      <c r="AN2022" s="2">
        <v>0</v>
      </c>
      <c r="AO2022" s="2">
        <v>0</v>
      </c>
      <c r="AP2022" s="2">
        <v>0</v>
      </c>
      <c r="AQ2022" s="2">
        <f t="shared" si="497"/>
        <v>0</v>
      </c>
      <c r="AR2022" s="2">
        <f t="shared" si="498"/>
        <v>0</v>
      </c>
      <c r="AS2022" s="2">
        <f t="shared" si="499"/>
        <v>0</v>
      </c>
      <c r="AV2022" s="6">
        <f t="shared" si="510"/>
        <v>0</v>
      </c>
      <c r="AW2022" s="2">
        <v>0</v>
      </c>
      <c r="AX2022" s="2">
        <v>0</v>
      </c>
      <c r="AY2022" s="2">
        <v>0</v>
      </c>
      <c r="AZ2022" s="2">
        <v>0</v>
      </c>
      <c r="BA2022" s="2">
        <v>0</v>
      </c>
      <c r="BB2022" s="2">
        <f t="shared" si="511"/>
        <v>0</v>
      </c>
      <c r="BC2022" s="2">
        <f t="shared" si="512"/>
        <v>0</v>
      </c>
      <c r="BD2022" s="2">
        <f t="shared" si="513"/>
        <v>0</v>
      </c>
      <c r="BF2022" s="5"/>
    </row>
    <row r="2023" spans="7:58" x14ac:dyDescent="0.35">
      <c r="G2023" s="79" t="s">
        <v>3</v>
      </c>
      <c r="H2023" s="82" t="s">
        <v>112</v>
      </c>
      <c r="I2023" s="79" t="s">
        <v>126</v>
      </c>
      <c r="J2023" s="79" t="str">
        <f>IF('New GL Gauge'!$H$3&lt;2025,"Communities","Service Development")</f>
        <v>Service Development</v>
      </c>
      <c r="K2023" s="79" t="str">
        <f>IF('New GL Gauge'!$H$3&lt;2025,"Communities","Service Development")</f>
        <v>Service Development</v>
      </c>
      <c r="L2023" s="79" t="str">
        <f>IF('New GL Gauge'!$H$3&lt;2025,"Communities","Service Development")</f>
        <v>Service Development</v>
      </c>
      <c r="M2023" s="2" t="s">
        <v>67</v>
      </c>
      <c r="N2023" s="2">
        <v>12</v>
      </c>
      <c r="O2023" s="6">
        <f t="shared" si="500"/>
        <v>127</v>
      </c>
      <c r="P2023" s="2">
        <v>23</v>
      </c>
      <c r="Q2023" s="2">
        <v>47</v>
      </c>
      <c r="R2023" s="2">
        <v>42</v>
      </c>
      <c r="S2023" s="2">
        <v>11</v>
      </c>
      <c r="T2023" s="2">
        <v>4</v>
      </c>
      <c r="U2023" s="2">
        <f t="shared" si="504"/>
        <v>70</v>
      </c>
      <c r="V2023" s="2">
        <f t="shared" si="505"/>
        <v>42</v>
      </c>
      <c r="W2023" s="2">
        <f t="shared" si="506"/>
        <v>15</v>
      </c>
      <c r="Y2023" s="5"/>
      <c r="Z2023" s="6">
        <f t="shared" si="501"/>
        <v>0</v>
      </c>
      <c r="AA2023" s="2">
        <v>0</v>
      </c>
      <c r="AB2023" s="2">
        <v>0</v>
      </c>
      <c r="AC2023" s="2">
        <v>0</v>
      </c>
      <c r="AD2023" s="2">
        <v>0</v>
      </c>
      <c r="AE2023" s="2">
        <v>0</v>
      </c>
      <c r="AF2023" s="2">
        <f t="shared" si="507"/>
        <v>0</v>
      </c>
      <c r="AG2023" s="2">
        <f t="shared" si="508"/>
        <v>0</v>
      </c>
      <c r="AH2023" s="2">
        <f t="shared" si="509"/>
        <v>0</v>
      </c>
      <c r="AJ2023" s="5"/>
      <c r="AK2023" s="2">
        <f t="shared" si="502"/>
        <v>0</v>
      </c>
      <c r="AL2023" s="2">
        <v>0</v>
      </c>
      <c r="AM2023" s="2">
        <v>0</v>
      </c>
      <c r="AN2023" s="2">
        <v>0</v>
      </c>
      <c r="AO2023" s="2">
        <v>0</v>
      </c>
      <c r="AP2023" s="2">
        <v>0</v>
      </c>
      <c r="AQ2023" s="2">
        <f t="shared" si="497"/>
        <v>0</v>
      </c>
      <c r="AR2023" s="2">
        <f t="shared" si="498"/>
        <v>0</v>
      </c>
      <c r="AS2023" s="2">
        <f t="shared" si="499"/>
        <v>0</v>
      </c>
      <c r="AV2023" s="6">
        <f t="shared" si="510"/>
        <v>0</v>
      </c>
      <c r="AW2023" s="2">
        <v>0</v>
      </c>
      <c r="AX2023" s="2">
        <v>0</v>
      </c>
      <c r="AY2023" s="2">
        <v>0</v>
      </c>
      <c r="AZ2023" s="2">
        <v>0</v>
      </c>
      <c r="BA2023" s="2">
        <v>0</v>
      </c>
      <c r="BB2023" s="2">
        <f t="shared" si="511"/>
        <v>0</v>
      </c>
      <c r="BC2023" s="2">
        <f t="shared" si="512"/>
        <v>0</v>
      </c>
      <c r="BD2023" s="2">
        <f t="shared" si="513"/>
        <v>0</v>
      </c>
      <c r="BF2023" s="5"/>
    </row>
    <row r="2024" spans="7:58" x14ac:dyDescent="0.35">
      <c r="G2024" s="79" t="s">
        <v>3</v>
      </c>
      <c r="H2024" s="82" t="s">
        <v>112</v>
      </c>
      <c r="I2024" s="79" t="s">
        <v>126</v>
      </c>
      <c r="J2024" s="79" t="str">
        <f>IF('New GL Gauge'!$H$3&lt;2025,"Communities","Service Development")</f>
        <v>Service Development</v>
      </c>
      <c r="K2024" s="79" t="str">
        <f>IF('New GL Gauge'!$H$3&lt;2025,"Communities","Service Development")</f>
        <v>Service Development</v>
      </c>
      <c r="L2024" s="79" t="str">
        <f>IF('New GL Gauge'!$H$3&lt;2025,"Communities","Service Development")</f>
        <v>Service Development</v>
      </c>
      <c r="M2024" s="2" t="s">
        <v>67</v>
      </c>
      <c r="N2024" s="2">
        <v>13</v>
      </c>
      <c r="O2024" s="6">
        <f t="shared" si="500"/>
        <v>127</v>
      </c>
      <c r="P2024" s="2">
        <v>32</v>
      </c>
      <c r="Q2024" s="2">
        <v>43</v>
      </c>
      <c r="R2024" s="2">
        <v>34</v>
      </c>
      <c r="S2024" s="2">
        <v>12</v>
      </c>
      <c r="T2024" s="2">
        <v>6</v>
      </c>
      <c r="U2024" s="2">
        <f t="shared" si="504"/>
        <v>75</v>
      </c>
      <c r="V2024" s="2">
        <f t="shared" si="505"/>
        <v>34</v>
      </c>
      <c r="W2024" s="2">
        <f t="shared" si="506"/>
        <v>18</v>
      </c>
      <c r="Y2024" s="5"/>
      <c r="Z2024" s="6">
        <f t="shared" si="501"/>
        <v>0</v>
      </c>
      <c r="AA2024" s="2">
        <v>0</v>
      </c>
      <c r="AB2024" s="2">
        <v>0</v>
      </c>
      <c r="AC2024" s="2">
        <v>0</v>
      </c>
      <c r="AD2024" s="2">
        <v>0</v>
      </c>
      <c r="AE2024" s="2">
        <v>0</v>
      </c>
      <c r="AF2024" s="2">
        <f t="shared" si="507"/>
        <v>0</v>
      </c>
      <c r="AG2024" s="2">
        <f t="shared" si="508"/>
        <v>0</v>
      </c>
      <c r="AH2024" s="2">
        <f t="shared" si="509"/>
        <v>0</v>
      </c>
      <c r="AJ2024" s="5"/>
      <c r="AK2024" s="2">
        <f t="shared" si="502"/>
        <v>0</v>
      </c>
      <c r="AL2024" s="2">
        <v>0</v>
      </c>
      <c r="AM2024" s="2">
        <v>0</v>
      </c>
      <c r="AN2024" s="2">
        <v>0</v>
      </c>
      <c r="AO2024" s="2">
        <v>0</v>
      </c>
      <c r="AP2024" s="2">
        <v>0</v>
      </c>
      <c r="AQ2024" s="2">
        <f t="shared" si="497"/>
        <v>0</v>
      </c>
      <c r="AR2024" s="2">
        <f t="shared" si="498"/>
        <v>0</v>
      </c>
      <c r="AS2024" s="2">
        <f t="shared" si="499"/>
        <v>0</v>
      </c>
      <c r="AV2024" s="6">
        <f t="shared" si="510"/>
        <v>0</v>
      </c>
      <c r="AW2024" s="2">
        <v>0</v>
      </c>
      <c r="AX2024" s="2">
        <v>0</v>
      </c>
      <c r="AY2024" s="2">
        <v>0</v>
      </c>
      <c r="AZ2024" s="2">
        <v>0</v>
      </c>
      <c r="BA2024" s="2">
        <v>0</v>
      </c>
      <c r="BB2024" s="2">
        <f t="shared" si="511"/>
        <v>0</v>
      </c>
      <c r="BC2024" s="2">
        <f t="shared" si="512"/>
        <v>0</v>
      </c>
      <c r="BD2024" s="2">
        <f t="shared" si="513"/>
        <v>0</v>
      </c>
      <c r="BF2024" s="5"/>
    </row>
    <row r="2025" spans="7:58" x14ac:dyDescent="0.35">
      <c r="G2025" s="79" t="s">
        <v>3</v>
      </c>
      <c r="H2025" s="82" t="s">
        <v>112</v>
      </c>
      <c r="I2025" s="79" t="s">
        <v>126</v>
      </c>
      <c r="J2025" s="79" t="str">
        <f>IF('New GL Gauge'!$H$3&lt;2025,"Communities","Service Development")</f>
        <v>Service Development</v>
      </c>
      <c r="K2025" s="79" t="str">
        <f>IF('New GL Gauge'!$H$3&lt;2025,"Communities","Service Development")</f>
        <v>Service Development</v>
      </c>
      <c r="L2025" s="79" t="str">
        <f>IF('New GL Gauge'!$H$3&lt;2025,"Communities","Service Development")</f>
        <v>Service Development</v>
      </c>
      <c r="M2025" s="2" t="s">
        <v>67</v>
      </c>
      <c r="N2025" s="2">
        <v>14</v>
      </c>
      <c r="O2025" s="6">
        <f t="shared" si="500"/>
        <v>127</v>
      </c>
      <c r="P2025" s="2">
        <v>18</v>
      </c>
      <c r="Q2025" s="2">
        <v>34</v>
      </c>
      <c r="R2025" s="2">
        <v>38</v>
      </c>
      <c r="S2025" s="2">
        <v>23</v>
      </c>
      <c r="T2025" s="2">
        <v>14</v>
      </c>
      <c r="U2025" s="2">
        <f t="shared" si="504"/>
        <v>52</v>
      </c>
      <c r="V2025" s="2">
        <f t="shared" si="505"/>
        <v>38</v>
      </c>
      <c r="W2025" s="2">
        <f t="shared" si="506"/>
        <v>37</v>
      </c>
      <c r="Y2025" s="5"/>
      <c r="Z2025" s="6">
        <f t="shared" si="501"/>
        <v>0</v>
      </c>
      <c r="AA2025" s="2">
        <v>0</v>
      </c>
      <c r="AB2025" s="2">
        <v>0</v>
      </c>
      <c r="AC2025" s="2">
        <v>0</v>
      </c>
      <c r="AD2025" s="2">
        <v>0</v>
      </c>
      <c r="AE2025" s="2">
        <v>0</v>
      </c>
      <c r="AF2025" s="2">
        <f t="shared" si="507"/>
        <v>0</v>
      </c>
      <c r="AG2025" s="2">
        <f t="shared" si="508"/>
        <v>0</v>
      </c>
      <c r="AH2025" s="2">
        <f t="shared" si="509"/>
        <v>0</v>
      </c>
      <c r="AJ2025" s="5"/>
      <c r="AK2025" s="2">
        <f t="shared" si="502"/>
        <v>0</v>
      </c>
      <c r="AL2025" s="2">
        <v>0</v>
      </c>
      <c r="AM2025" s="2">
        <v>0</v>
      </c>
      <c r="AN2025" s="2">
        <v>0</v>
      </c>
      <c r="AO2025" s="2">
        <v>0</v>
      </c>
      <c r="AP2025" s="2">
        <v>0</v>
      </c>
      <c r="AQ2025" s="2">
        <f t="shared" si="497"/>
        <v>0</v>
      </c>
      <c r="AR2025" s="2">
        <f t="shared" si="498"/>
        <v>0</v>
      </c>
      <c r="AS2025" s="2">
        <f t="shared" si="499"/>
        <v>0</v>
      </c>
      <c r="AV2025" s="6">
        <f t="shared" si="510"/>
        <v>0</v>
      </c>
      <c r="AW2025" s="2">
        <v>0</v>
      </c>
      <c r="AX2025" s="2">
        <v>0</v>
      </c>
      <c r="AY2025" s="2">
        <v>0</v>
      </c>
      <c r="AZ2025" s="2">
        <v>0</v>
      </c>
      <c r="BA2025" s="2">
        <v>0</v>
      </c>
      <c r="BB2025" s="2">
        <f t="shared" si="511"/>
        <v>0</v>
      </c>
      <c r="BC2025" s="2">
        <f t="shared" si="512"/>
        <v>0</v>
      </c>
      <c r="BD2025" s="2">
        <f t="shared" si="513"/>
        <v>0</v>
      </c>
      <c r="BF2025" s="5"/>
    </row>
    <row r="2026" spans="7:58" x14ac:dyDescent="0.35">
      <c r="G2026" s="79" t="s">
        <v>3</v>
      </c>
      <c r="H2026" s="82" t="s">
        <v>112</v>
      </c>
      <c r="I2026" s="79" t="s">
        <v>126</v>
      </c>
      <c r="J2026" s="79" t="str">
        <f>IF('New GL Gauge'!$H$3&lt;2025,"Communities","Service Development")</f>
        <v>Service Development</v>
      </c>
      <c r="K2026" s="79" t="str">
        <f>IF('New GL Gauge'!$H$3&lt;2025,"Communities","Service Development")</f>
        <v>Service Development</v>
      </c>
      <c r="L2026" s="79" t="str">
        <f>IF('New GL Gauge'!$H$3&lt;2025,"Communities","Service Development")</f>
        <v>Service Development</v>
      </c>
      <c r="M2026" s="2" t="s">
        <v>67</v>
      </c>
      <c r="N2026" s="2">
        <v>15</v>
      </c>
      <c r="O2026" s="6">
        <f t="shared" si="500"/>
        <v>127</v>
      </c>
      <c r="P2026" s="2">
        <v>27</v>
      </c>
      <c r="Q2026" s="2">
        <v>28</v>
      </c>
      <c r="R2026" s="2">
        <v>30</v>
      </c>
      <c r="S2026" s="2">
        <v>26</v>
      </c>
      <c r="T2026" s="2">
        <v>16</v>
      </c>
      <c r="U2026" s="2">
        <f t="shared" si="504"/>
        <v>55</v>
      </c>
      <c r="V2026" s="2">
        <f t="shared" si="505"/>
        <v>30</v>
      </c>
      <c r="W2026" s="2">
        <f t="shared" si="506"/>
        <v>42</v>
      </c>
      <c r="Y2026" s="5"/>
      <c r="Z2026" s="6">
        <f t="shared" si="501"/>
        <v>0</v>
      </c>
      <c r="AA2026" s="2">
        <v>0</v>
      </c>
      <c r="AB2026" s="2">
        <v>0</v>
      </c>
      <c r="AC2026" s="2">
        <v>0</v>
      </c>
      <c r="AD2026" s="2">
        <v>0</v>
      </c>
      <c r="AE2026" s="2">
        <v>0</v>
      </c>
      <c r="AF2026" s="2">
        <f t="shared" si="507"/>
        <v>0</v>
      </c>
      <c r="AG2026" s="2">
        <f t="shared" si="508"/>
        <v>0</v>
      </c>
      <c r="AH2026" s="2">
        <f t="shared" si="509"/>
        <v>0</v>
      </c>
      <c r="AJ2026" s="5"/>
      <c r="AK2026" s="2">
        <f t="shared" si="502"/>
        <v>0</v>
      </c>
      <c r="AL2026" s="2">
        <v>0</v>
      </c>
      <c r="AM2026" s="2">
        <v>0</v>
      </c>
      <c r="AN2026" s="2">
        <v>0</v>
      </c>
      <c r="AO2026" s="2">
        <v>0</v>
      </c>
      <c r="AP2026" s="2">
        <v>0</v>
      </c>
      <c r="AQ2026" s="2">
        <f t="shared" si="497"/>
        <v>0</v>
      </c>
      <c r="AR2026" s="2">
        <f t="shared" si="498"/>
        <v>0</v>
      </c>
      <c r="AS2026" s="2">
        <f t="shared" si="499"/>
        <v>0</v>
      </c>
      <c r="AV2026" s="6">
        <f t="shared" si="510"/>
        <v>0</v>
      </c>
      <c r="AW2026" s="2">
        <v>0</v>
      </c>
      <c r="AX2026" s="2">
        <v>0</v>
      </c>
      <c r="AY2026" s="2">
        <v>0</v>
      </c>
      <c r="AZ2026" s="2">
        <v>0</v>
      </c>
      <c r="BA2026" s="2">
        <v>0</v>
      </c>
      <c r="BB2026" s="2">
        <f t="shared" si="511"/>
        <v>0</v>
      </c>
      <c r="BC2026" s="2">
        <f t="shared" si="512"/>
        <v>0</v>
      </c>
      <c r="BD2026" s="2">
        <f t="shared" si="513"/>
        <v>0</v>
      </c>
      <c r="BF2026" s="5"/>
    </row>
    <row r="2027" spans="7:58" x14ac:dyDescent="0.35">
      <c r="G2027" s="79" t="s">
        <v>3</v>
      </c>
      <c r="H2027" s="82" t="s">
        <v>112</v>
      </c>
      <c r="I2027" s="79" t="s">
        <v>126</v>
      </c>
      <c r="J2027" s="79" t="str">
        <f>IF('New GL Gauge'!$H$3&lt;2025,"Communities","Service Development")</f>
        <v>Service Development</v>
      </c>
      <c r="K2027" s="79" t="str">
        <f>IF('New GL Gauge'!$H$3&lt;2025,"Communities","Service Development")</f>
        <v>Service Development</v>
      </c>
      <c r="L2027" s="79" t="str">
        <f>IF('New GL Gauge'!$H$3&lt;2025,"Communities","Service Development")</f>
        <v>Service Development</v>
      </c>
      <c r="M2027" s="2" t="s">
        <v>67</v>
      </c>
      <c r="N2027" s="2">
        <v>16</v>
      </c>
      <c r="O2027" s="6">
        <f t="shared" si="500"/>
        <v>127</v>
      </c>
      <c r="P2027" s="2">
        <v>27</v>
      </c>
      <c r="Q2027" s="2">
        <v>48</v>
      </c>
      <c r="R2027" s="2">
        <v>34</v>
      </c>
      <c r="S2027" s="2">
        <v>15</v>
      </c>
      <c r="T2027" s="2">
        <v>3</v>
      </c>
      <c r="U2027" s="2">
        <f t="shared" si="504"/>
        <v>75</v>
      </c>
      <c r="V2027" s="2">
        <f t="shared" si="505"/>
        <v>34</v>
      </c>
      <c r="W2027" s="2">
        <f t="shared" si="506"/>
        <v>18</v>
      </c>
      <c r="Y2027" s="5"/>
      <c r="Z2027" s="6">
        <f t="shared" si="501"/>
        <v>0</v>
      </c>
      <c r="AA2027" s="2">
        <v>0</v>
      </c>
      <c r="AB2027" s="2">
        <v>0</v>
      </c>
      <c r="AC2027" s="2">
        <v>0</v>
      </c>
      <c r="AD2027" s="2">
        <v>0</v>
      </c>
      <c r="AE2027" s="2">
        <v>0</v>
      </c>
      <c r="AF2027" s="2">
        <f t="shared" si="507"/>
        <v>0</v>
      </c>
      <c r="AG2027" s="2">
        <f t="shared" si="508"/>
        <v>0</v>
      </c>
      <c r="AH2027" s="2">
        <f t="shared" si="509"/>
        <v>0</v>
      </c>
      <c r="AJ2027" s="5"/>
      <c r="AK2027" s="2">
        <f t="shared" si="502"/>
        <v>0</v>
      </c>
      <c r="AL2027" s="2">
        <v>0</v>
      </c>
      <c r="AM2027" s="2">
        <v>0</v>
      </c>
      <c r="AN2027" s="2">
        <v>0</v>
      </c>
      <c r="AO2027" s="2">
        <v>0</v>
      </c>
      <c r="AP2027" s="2">
        <v>0</v>
      </c>
      <c r="AQ2027" s="2">
        <f t="shared" si="497"/>
        <v>0</v>
      </c>
      <c r="AR2027" s="2">
        <f t="shared" si="498"/>
        <v>0</v>
      </c>
      <c r="AS2027" s="2">
        <f t="shared" si="499"/>
        <v>0</v>
      </c>
      <c r="AV2027" s="6">
        <f t="shared" si="510"/>
        <v>0</v>
      </c>
      <c r="AW2027" s="2">
        <v>0</v>
      </c>
      <c r="AX2027" s="2">
        <v>0</v>
      </c>
      <c r="AY2027" s="2">
        <v>0</v>
      </c>
      <c r="AZ2027" s="2">
        <v>0</v>
      </c>
      <c r="BA2027" s="2">
        <v>0</v>
      </c>
      <c r="BB2027" s="2">
        <f t="shared" si="511"/>
        <v>0</v>
      </c>
      <c r="BC2027" s="2">
        <f t="shared" si="512"/>
        <v>0</v>
      </c>
      <c r="BD2027" s="2">
        <f t="shared" si="513"/>
        <v>0</v>
      </c>
      <c r="BF2027" s="5"/>
    </row>
    <row r="2028" spans="7:58" x14ac:dyDescent="0.35">
      <c r="G2028" s="79" t="s">
        <v>3</v>
      </c>
      <c r="H2028" s="82" t="s">
        <v>112</v>
      </c>
      <c r="I2028" s="79" t="s">
        <v>126</v>
      </c>
      <c r="J2028" s="79" t="str">
        <f>IF('New GL Gauge'!$H$3&lt;2025,"Communities","Service Development")</f>
        <v>Service Development</v>
      </c>
      <c r="K2028" s="79" t="str">
        <f>IF('New GL Gauge'!$H$3&lt;2025,"Communities","Service Development")</f>
        <v>Service Development</v>
      </c>
      <c r="L2028" s="79" t="str">
        <f>IF('New GL Gauge'!$H$3&lt;2025,"Communities","Service Development")</f>
        <v>Service Development</v>
      </c>
      <c r="M2028" s="2" t="s">
        <v>67</v>
      </c>
      <c r="N2028" s="2">
        <v>17</v>
      </c>
      <c r="O2028" s="6">
        <f t="shared" si="500"/>
        <v>127</v>
      </c>
      <c r="P2028" s="2">
        <v>25</v>
      </c>
      <c r="Q2028" s="2">
        <v>34</v>
      </c>
      <c r="R2028" s="2">
        <v>31</v>
      </c>
      <c r="S2028" s="2">
        <v>24</v>
      </c>
      <c r="T2028" s="2">
        <v>13</v>
      </c>
      <c r="U2028" s="2">
        <f t="shared" si="504"/>
        <v>59</v>
      </c>
      <c r="V2028" s="2">
        <f t="shared" si="505"/>
        <v>31</v>
      </c>
      <c r="W2028" s="2">
        <f t="shared" si="506"/>
        <v>37</v>
      </c>
      <c r="Y2028" s="5"/>
      <c r="Z2028" s="6">
        <f t="shared" si="501"/>
        <v>0</v>
      </c>
      <c r="AA2028" s="2">
        <v>0</v>
      </c>
      <c r="AB2028" s="2">
        <v>0</v>
      </c>
      <c r="AC2028" s="2">
        <v>0</v>
      </c>
      <c r="AD2028" s="2">
        <v>0</v>
      </c>
      <c r="AE2028" s="2">
        <v>0</v>
      </c>
      <c r="AF2028" s="2">
        <f t="shared" si="507"/>
        <v>0</v>
      </c>
      <c r="AG2028" s="2">
        <f t="shared" si="508"/>
        <v>0</v>
      </c>
      <c r="AH2028" s="2">
        <f t="shared" si="509"/>
        <v>0</v>
      </c>
      <c r="AJ2028" s="5"/>
      <c r="AK2028" s="2">
        <f t="shared" si="502"/>
        <v>0</v>
      </c>
      <c r="AL2028" s="2">
        <v>0</v>
      </c>
      <c r="AM2028" s="2">
        <v>0</v>
      </c>
      <c r="AN2028" s="2">
        <v>0</v>
      </c>
      <c r="AO2028" s="2">
        <v>0</v>
      </c>
      <c r="AP2028" s="2">
        <v>0</v>
      </c>
      <c r="AQ2028" s="2">
        <f t="shared" si="497"/>
        <v>0</v>
      </c>
      <c r="AR2028" s="2">
        <f t="shared" si="498"/>
        <v>0</v>
      </c>
      <c r="AS2028" s="2">
        <f t="shared" si="499"/>
        <v>0</v>
      </c>
      <c r="AV2028" s="6">
        <f t="shared" si="510"/>
        <v>0</v>
      </c>
      <c r="AW2028" s="2">
        <v>0</v>
      </c>
      <c r="AX2028" s="2">
        <v>0</v>
      </c>
      <c r="AY2028" s="2">
        <v>0</v>
      </c>
      <c r="AZ2028" s="2">
        <v>0</v>
      </c>
      <c r="BA2028" s="2">
        <v>0</v>
      </c>
      <c r="BB2028" s="2">
        <f t="shared" si="511"/>
        <v>0</v>
      </c>
      <c r="BC2028" s="2">
        <f t="shared" si="512"/>
        <v>0</v>
      </c>
      <c r="BD2028" s="2">
        <f t="shared" si="513"/>
        <v>0</v>
      </c>
      <c r="BF2028" s="5"/>
    </row>
    <row r="2029" spans="7:58" x14ac:dyDescent="0.35">
      <c r="G2029" s="79" t="s">
        <v>3</v>
      </c>
      <c r="H2029" s="82" t="s">
        <v>112</v>
      </c>
      <c r="I2029" s="79" t="s">
        <v>126</v>
      </c>
      <c r="J2029" s="79" t="str">
        <f>IF('New GL Gauge'!$H$3&lt;2025,"Communities","Service Development")</f>
        <v>Service Development</v>
      </c>
      <c r="K2029" s="79" t="str">
        <f>IF('New GL Gauge'!$H$3&lt;2025,"Communities","Service Development")</f>
        <v>Service Development</v>
      </c>
      <c r="L2029" s="79" t="str">
        <f>IF('New GL Gauge'!$H$3&lt;2025,"Communities","Service Development")</f>
        <v>Service Development</v>
      </c>
      <c r="M2029" s="2" t="s">
        <v>67</v>
      </c>
      <c r="N2029" s="2">
        <v>18</v>
      </c>
      <c r="O2029" s="6">
        <f t="shared" si="500"/>
        <v>127</v>
      </c>
      <c r="P2029" s="2">
        <v>54</v>
      </c>
      <c r="Q2029" s="2">
        <v>36</v>
      </c>
      <c r="R2029" s="2">
        <v>13</v>
      </c>
      <c r="S2029" s="2">
        <v>12</v>
      </c>
      <c r="T2029" s="2">
        <v>12</v>
      </c>
      <c r="U2029" s="2">
        <f t="shared" si="504"/>
        <v>90</v>
      </c>
      <c r="V2029" s="2">
        <f t="shared" si="505"/>
        <v>13</v>
      </c>
      <c r="W2029" s="2">
        <f t="shared" si="506"/>
        <v>24</v>
      </c>
      <c r="Y2029" s="5"/>
      <c r="Z2029" s="6">
        <f t="shared" si="501"/>
        <v>0</v>
      </c>
      <c r="AA2029" s="2">
        <v>0</v>
      </c>
      <c r="AB2029" s="2">
        <v>0</v>
      </c>
      <c r="AC2029" s="2">
        <v>0</v>
      </c>
      <c r="AD2029" s="2">
        <v>0</v>
      </c>
      <c r="AE2029" s="2">
        <v>0</v>
      </c>
      <c r="AF2029" s="2">
        <f t="shared" si="507"/>
        <v>0</v>
      </c>
      <c r="AG2029" s="2">
        <f t="shared" si="508"/>
        <v>0</v>
      </c>
      <c r="AH2029" s="2">
        <f t="shared" si="509"/>
        <v>0</v>
      </c>
      <c r="AJ2029" s="5"/>
      <c r="AK2029" s="2">
        <f t="shared" si="502"/>
        <v>0</v>
      </c>
      <c r="AL2029" s="2">
        <v>0</v>
      </c>
      <c r="AM2029" s="2">
        <v>0</v>
      </c>
      <c r="AN2029" s="2">
        <v>0</v>
      </c>
      <c r="AO2029" s="2">
        <v>0</v>
      </c>
      <c r="AP2029" s="2">
        <v>0</v>
      </c>
      <c r="AQ2029" s="2">
        <f t="shared" si="497"/>
        <v>0</v>
      </c>
      <c r="AR2029" s="2">
        <f t="shared" si="498"/>
        <v>0</v>
      </c>
      <c r="AS2029" s="2">
        <f t="shared" si="499"/>
        <v>0</v>
      </c>
      <c r="AV2029" s="6">
        <f t="shared" si="510"/>
        <v>0</v>
      </c>
      <c r="AW2029" s="2">
        <v>0</v>
      </c>
      <c r="AX2029" s="2">
        <v>0</v>
      </c>
      <c r="AY2029" s="2">
        <v>0</v>
      </c>
      <c r="AZ2029" s="2">
        <v>0</v>
      </c>
      <c r="BA2029" s="2">
        <v>0</v>
      </c>
      <c r="BB2029" s="2">
        <f t="shared" si="511"/>
        <v>0</v>
      </c>
      <c r="BC2029" s="2">
        <f t="shared" si="512"/>
        <v>0</v>
      </c>
      <c r="BD2029" s="2">
        <f t="shared" si="513"/>
        <v>0</v>
      </c>
      <c r="BF2029" s="5"/>
    </row>
    <row r="2030" spans="7:58" x14ac:dyDescent="0.35">
      <c r="G2030" s="79" t="s">
        <v>3</v>
      </c>
      <c r="H2030" s="82" t="s">
        <v>112</v>
      </c>
      <c r="I2030" s="79" t="s">
        <v>126</v>
      </c>
      <c r="J2030" s="79" t="str">
        <f>IF('New GL Gauge'!$H$3&lt;2025,"Communities","Service Development")</f>
        <v>Service Development</v>
      </c>
      <c r="K2030" s="79" t="str">
        <f>IF('New GL Gauge'!$H$3&lt;2025,"Communities","Service Development")</f>
        <v>Service Development</v>
      </c>
      <c r="L2030" s="79" t="str">
        <f>IF('New GL Gauge'!$H$3&lt;2025,"Communities","Service Development")</f>
        <v>Service Development</v>
      </c>
      <c r="M2030" s="2" t="s">
        <v>76</v>
      </c>
      <c r="N2030" s="2">
        <v>19</v>
      </c>
      <c r="O2030" s="6">
        <f t="shared" si="500"/>
        <v>127</v>
      </c>
      <c r="P2030" s="2">
        <v>60</v>
      </c>
      <c r="Q2030" s="2">
        <v>32</v>
      </c>
      <c r="R2030" s="2">
        <v>17</v>
      </c>
      <c r="S2030" s="2">
        <v>11</v>
      </c>
      <c r="T2030" s="2">
        <v>7</v>
      </c>
      <c r="U2030" s="2">
        <f t="shared" si="504"/>
        <v>92</v>
      </c>
      <c r="V2030" s="2">
        <f t="shared" si="505"/>
        <v>17</v>
      </c>
      <c r="W2030" s="2">
        <f t="shared" si="506"/>
        <v>18</v>
      </c>
      <c r="Y2030" s="5"/>
      <c r="Z2030" s="6">
        <f t="shared" si="501"/>
        <v>0</v>
      </c>
      <c r="AA2030" s="2">
        <v>0</v>
      </c>
      <c r="AB2030" s="2">
        <v>0</v>
      </c>
      <c r="AC2030" s="2">
        <v>0</v>
      </c>
      <c r="AD2030" s="2">
        <v>0</v>
      </c>
      <c r="AE2030" s="2">
        <v>0</v>
      </c>
      <c r="AF2030" s="2">
        <f t="shared" si="507"/>
        <v>0</v>
      </c>
      <c r="AG2030" s="2">
        <f t="shared" si="508"/>
        <v>0</v>
      </c>
      <c r="AH2030" s="2">
        <f t="shared" si="509"/>
        <v>0</v>
      </c>
      <c r="AJ2030" s="5"/>
      <c r="AK2030" s="2">
        <f t="shared" si="502"/>
        <v>0</v>
      </c>
      <c r="AL2030" s="2">
        <v>0</v>
      </c>
      <c r="AM2030" s="2">
        <v>0</v>
      </c>
      <c r="AN2030" s="2">
        <v>0</v>
      </c>
      <c r="AO2030" s="2">
        <v>0</v>
      </c>
      <c r="AP2030" s="2">
        <v>0</v>
      </c>
      <c r="AQ2030" s="2">
        <f t="shared" si="497"/>
        <v>0</v>
      </c>
      <c r="AR2030" s="2">
        <f t="shared" si="498"/>
        <v>0</v>
      </c>
      <c r="AS2030" s="2">
        <f t="shared" si="499"/>
        <v>0</v>
      </c>
      <c r="AV2030" s="6">
        <f t="shared" si="510"/>
        <v>0</v>
      </c>
      <c r="AW2030" s="2">
        <v>0</v>
      </c>
      <c r="AX2030" s="2">
        <v>0</v>
      </c>
      <c r="AY2030" s="2">
        <v>0</v>
      </c>
      <c r="AZ2030" s="2">
        <v>0</v>
      </c>
      <c r="BA2030" s="2">
        <v>0</v>
      </c>
      <c r="BB2030" s="2">
        <f t="shared" si="511"/>
        <v>0</v>
      </c>
      <c r="BC2030" s="2">
        <f t="shared" si="512"/>
        <v>0</v>
      </c>
      <c r="BD2030" s="2">
        <f t="shared" si="513"/>
        <v>0</v>
      </c>
      <c r="BF2030" s="5"/>
    </row>
    <row r="2031" spans="7:58" x14ac:dyDescent="0.35">
      <c r="G2031" s="79" t="s">
        <v>3</v>
      </c>
      <c r="H2031" s="82" t="s">
        <v>112</v>
      </c>
      <c r="I2031" s="79" t="s">
        <v>126</v>
      </c>
      <c r="J2031" s="79" t="str">
        <f>IF('New GL Gauge'!$H$3&lt;2025,"Communities","Service Development")</f>
        <v>Service Development</v>
      </c>
      <c r="K2031" s="79" t="str">
        <f>IF('New GL Gauge'!$H$3&lt;2025,"Communities","Service Development")</f>
        <v>Service Development</v>
      </c>
      <c r="L2031" s="79" t="str">
        <f>IF('New GL Gauge'!$H$3&lt;2025,"Communities","Service Development")</f>
        <v>Service Development</v>
      </c>
      <c r="M2031" s="2" t="s">
        <v>76</v>
      </c>
      <c r="N2031" s="2">
        <v>20</v>
      </c>
      <c r="O2031" s="6">
        <f t="shared" si="500"/>
        <v>127</v>
      </c>
      <c r="P2031" s="2">
        <v>49</v>
      </c>
      <c r="Q2031" s="2">
        <v>30</v>
      </c>
      <c r="R2031" s="2">
        <v>26</v>
      </c>
      <c r="S2031" s="2">
        <v>13</v>
      </c>
      <c r="T2031" s="2">
        <v>9</v>
      </c>
      <c r="U2031" s="2">
        <f t="shared" si="504"/>
        <v>79</v>
      </c>
      <c r="V2031" s="2">
        <f t="shared" si="505"/>
        <v>26</v>
      </c>
      <c r="W2031" s="2">
        <f t="shared" si="506"/>
        <v>22</v>
      </c>
      <c r="Y2031" s="5"/>
      <c r="Z2031" s="6">
        <f t="shared" si="501"/>
        <v>0</v>
      </c>
      <c r="AA2031" s="2">
        <v>0</v>
      </c>
      <c r="AB2031" s="2">
        <v>0</v>
      </c>
      <c r="AC2031" s="2">
        <v>0</v>
      </c>
      <c r="AD2031" s="2">
        <v>0</v>
      </c>
      <c r="AE2031" s="2">
        <v>0</v>
      </c>
      <c r="AF2031" s="2">
        <f t="shared" si="507"/>
        <v>0</v>
      </c>
      <c r="AG2031" s="2">
        <f t="shared" si="508"/>
        <v>0</v>
      </c>
      <c r="AH2031" s="2">
        <f t="shared" si="509"/>
        <v>0</v>
      </c>
      <c r="AJ2031" s="5"/>
      <c r="AK2031" s="2">
        <f t="shared" si="502"/>
        <v>0</v>
      </c>
      <c r="AL2031" s="2">
        <v>0</v>
      </c>
      <c r="AM2031" s="2">
        <v>0</v>
      </c>
      <c r="AN2031" s="2">
        <v>0</v>
      </c>
      <c r="AO2031" s="2">
        <v>0</v>
      </c>
      <c r="AP2031" s="2">
        <v>0</v>
      </c>
      <c r="AQ2031" s="2">
        <f t="shared" si="497"/>
        <v>0</v>
      </c>
      <c r="AR2031" s="2">
        <f t="shared" si="498"/>
        <v>0</v>
      </c>
      <c r="AS2031" s="2">
        <f t="shared" si="499"/>
        <v>0</v>
      </c>
      <c r="AV2031" s="6">
        <f t="shared" si="510"/>
        <v>0</v>
      </c>
      <c r="AW2031" s="2">
        <v>0</v>
      </c>
      <c r="AX2031" s="2">
        <v>0</v>
      </c>
      <c r="AY2031" s="2">
        <v>0</v>
      </c>
      <c r="AZ2031" s="2">
        <v>0</v>
      </c>
      <c r="BA2031" s="2">
        <v>0</v>
      </c>
      <c r="BB2031" s="2">
        <f t="shared" si="511"/>
        <v>0</v>
      </c>
      <c r="BC2031" s="2">
        <f t="shared" si="512"/>
        <v>0</v>
      </c>
      <c r="BD2031" s="2">
        <f t="shared" si="513"/>
        <v>0</v>
      </c>
      <c r="BF2031" s="5"/>
    </row>
    <row r="2032" spans="7:58" x14ac:dyDescent="0.35">
      <c r="G2032" s="79" t="s">
        <v>3</v>
      </c>
      <c r="H2032" s="82" t="s">
        <v>112</v>
      </c>
      <c r="I2032" s="79" t="s">
        <v>126</v>
      </c>
      <c r="J2032" s="79" t="str">
        <f>IF('New GL Gauge'!$H$3&lt;2025,"Communities","Service Development")</f>
        <v>Service Development</v>
      </c>
      <c r="K2032" s="79" t="str">
        <f>IF('New GL Gauge'!$H$3&lt;2025,"Communities","Service Development")</f>
        <v>Service Development</v>
      </c>
      <c r="L2032" s="79" t="str">
        <f>IF('New GL Gauge'!$H$3&lt;2025,"Communities","Service Development")</f>
        <v>Service Development</v>
      </c>
      <c r="M2032" s="2" t="s">
        <v>76</v>
      </c>
      <c r="N2032" s="2">
        <v>21</v>
      </c>
      <c r="O2032" s="6">
        <f t="shared" si="500"/>
        <v>127</v>
      </c>
      <c r="P2032" s="2">
        <v>49</v>
      </c>
      <c r="Q2032" s="2">
        <v>33</v>
      </c>
      <c r="R2032" s="2">
        <v>25</v>
      </c>
      <c r="S2032" s="2">
        <v>11</v>
      </c>
      <c r="T2032" s="2">
        <v>9</v>
      </c>
      <c r="U2032" s="2">
        <f t="shared" si="504"/>
        <v>82</v>
      </c>
      <c r="V2032" s="2">
        <f t="shared" si="505"/>
        <v>25</v>
      </c>
      <c r="W2032" s="2">
        <f t="shared" si="506"/>
        <v>20</v>
      </c>
      <c r="Y2032" s="5"/>
      <c r="Z2032" s="6">
        <f t="shared" si="501"/>
        <v>0</v>
      </c>
      <c r="AA2032" s="2">
        <v>0</v>
      </c>
      <c r="AB2032" s="2">
        <v>0</v>
      </c>
      <c r="AC2032" s="2">
        <v>0</v>
      </c>
      <c r="AD2032" s="2">
        <v>0</v>
      </c>
      <c r="AE2032" s="2">
        <v>0</v>
      </c>
      <c r="AF2032" s="2">
        <f t="shared" si="507"/>
        <v>0</v>
      </c>
      <c r="AG2032" s="2">
        <f t="shared" si="508"/>
        <v>0</v>
      </c>
      <c r="AH2032" s="2">
        <f t="shared" si="509"/>
        <v>0</v>
      </c>
      <c r="AJ2032" s="5"/>
      <c r="AK2032" s="2">
        <f t="shared" si="502"/>
        <v>0</v>
      </c>
      <c r="AL2032" s="2">
        <v>0</v>
      </c>
      <c r="AM2032" s="2">
        <v>0</v>
      </c>
      <c r="AN2032" s="2">
        <v>0</v>
      </c>
      <c r="AO2032" s="2">
        <v>0</v>
      </c>
      <c r="AP2032" s="2">
        <v>0</v>
      </c>
      <c r="AQ2032" s="2">
        <f t="shared" si="497"/>
        <v>0</v>
      </c>
      <c r="AR2032" s="2">
        <f t="shared" si="498"/>
        <v>0</v>
      </c>
      <c r="AS2032" s="2">
        <f t="shared" si="499"/>
        <v>0</v>
      </c>
      <c r="AV2032" s="6">
        <f t="shared" si="510"/>
        <v>0</v>
      </c>
      <c r="AW2032" s="2">
        <v>0</v>
      </c>
      <c r="AX2032" s="2">
        <v>0</v>
      </c>
      <c r="AY2032" s="2">
        <v>0</v>
      </c>
      <c r="AZ2032" s="2">
        <v>0</v>
      </c>
      <c r="BA2032" s="2">
        <v>0</v>
      </c>
      <c r="BB2032" s="2">
        <f t="shared" si="511"/>
        <v>0</v>
      </c>
      <c r="BC2032" s="2">
        <f t="shared" si="512"/>
        <v>0</v>
      </c>
      <c r="BD2032" s="2">
        <f t="shared" si="513"/>
        <v>0</v>
      </c>
      <c r="BF2032" s="5"/>
    </row>
    <row r="2033" spans="7:58" x14ac:dyDescent="0.35">
      <c r="G2033" s="79" t="s">
        <v>3</v>
      </c>
      <c r="H2033" s="82" t="s">
        <v>112</v>
      </c>
      <c r="I2033" s="79" t="s">
        <v>126</v>
      </c>
      <c r="J2033" s="79" t="str">
        <f>IF('New GL Gauge'!$H$3&lt;2025,"Communities","Service Development")</f>
        <v>Service Development</v>
      </c>
      <c r="K2033" s="79" t="str">
        <f>IF('New GL Gauge'!$H$3&lt;2025,"Communities","Service Development")</f>
        <v>Service Development</v>
      </c>
      <c r="L2033" s="79" t="str">
        <f>IF('New GL Gauge'!$H$3&lt;2025,"Communities","Service Development")</f>
        <v>Service Development</v>
      </c>
      <c r="M2033" s="2" t="s">
        <v>76</v>
      </c>
      <c r="N2033" s="2">
        <v>22</v>
      </c>
      <c r="O2033" s="6">
        <f t="shared" si="500"/>
        <v>127</v>
      </c>
      <c r="P2033" s="2">
        <v>80</v>
      </c>
      <c r="Q2033" s="2">
        <v>27</v>
      </c>
      <c r="R2033" s="2">
        <v>10</v>
      </c>
      <c r="S2033" s="2">
        <v>5</v>
      </c>
      <c r="T2033" s="2">
        <v>5</v>
      </c>
      <c r="U2033" s="2">
        <f t="shared" si="504"/>
        <v>107</v>
      </c>
      <c r="V2033" s="2">
        <f t="shared" si="505"/>
        <v>10</v>
      </c>
      <c r="W2033" s="2">
        <f t="shared" si="506"/>
        <v>10</v>
      </c>
      <c r="Y2033" s="5"/>
      <c r="Z2033" s="6">
        <f t="shared" si="501"/>
        <v>0</v>
      </c>
      <c r="AA2033" s="2">
        <v>0</v>
      </c>
      <c r="AB2033" s="2">
        <v>0</v>
      </c>
      <c r="AC2033" s="2">
        <v>0</v>
      </c>
      <c r="AD2033" s="2">
        <v>0</v>
      </c>
      <c r="AE2033" s="2">
        <v>0</v>
      </c>
      <c r="AF2033" s="2">
        <f t="shared" si="507"/>
        <v>0</v>
      </c>
      <c r="AG2033" s="2">
        <f t="shared" si="508"/>
        <v>0</v>
      </c>
      <c r="AH2033" s="2">
        <f t="shared" si="509"/>
        <v>0</v>
      </c>
      <c r="AJ2033" s="5"/>
      <c r="AK2033" s="2">
        <f t="shared" si="502"/>
        <v>0</v>
      </c>
      <c r="AL2033" s="2">
        <v>0</v>
      </c>
      <c r="AM2033" s="2">
        <v>0</v>
      </c>
      <c r="AN2033" s="2">
        <v>0</v>
      </c>
      <c r="AO2033" s="2">
        <v>0</v>
      </c>
      <c r="AP2033" s="2">
        <v>0</v>
      </c>
      <c r="AQ2033" s="2">
        <f t="shared" si="497"/>
        <v>0</v>
      </c>
      <c r="AR2033" s="2">
        <f t="shared" si="498"/>
        <v>0</v>
      </c>
      <c r="AS2033" s="2">
        <f t="shared" si="499"/>
        <v>0</v>
      </c>
      <c r="AV2033" s="6">
        <f t="shared" si="510"/>
        <v>0</v>
      </c>
      <c r="AW2033" s="2">
        <v>0</v>
      </c>
      <c r="AX2033" s="2">
        <v>0</v>
      </c>
      <c r="AY2033" s="2">
        <v>0</v>
      </c>
      <c r="AZ2033" s="2">
        <v>0</v>
      </c>
      <c r="BA2033" s="2">
        <v>0</v>
      </c>
      <c r="BB2033" s="2">
        <f t="shared" si="511"/>
        <v>0</v>
      </c>
      <c r="BC2033" s="2">
        <f t="shared" si="512"/>
        <v>0</v>
      </c>
      <c r="BD2033" s="2">
        <f t="shared" si="513"/>
        <v>0</v>
      </c>
      <c r="BF2033" s="5"/>
    </row>
    <row r="2034" spans="7:58" x14ac:dyDescent="0.35">
      <c r="G2034" s="79" t="s">
        <v>3</v>
      </c>
      <c r="H2034" s="82" t="s">
        <v>112</v>
      </c>
      <c r="I2034" s="79" t="s">
        <v>126</v>
      </c>
      <c r="J2034" s="79" t="str">
        <f>IF('New GL Gauge'!$H$3&lt;2025,"Communities","Service Development")</f>
        <v>Service Development</v>
      </c>
      <c r="K2034" s="79" t="str">
        <f>IF('New GL Gauge'!$H$3&lt;2025,"Communities","Service Development")</f>
        <v>Service Development</v>
      </c>
      <c r="L2034" s="79" t="str">
        <f>IF('New GL Gauge'!$H$3&lt;2025,"Communities","Service Development")</f>
        <v>Service Development</v>
      </c>
      <c r="M2034" s="2" t="s">
        <v>76</v>
      </c>
      <c r="N2034" s="2">
        <v>23</v>
      </c>
      <c r="O2034" s="6">
        <f t="shared" si="500"/>
        <v>127</v>
      </c>
      <c r="P2034" s="2">
        <v>56</v>
      </c>
      <c r="Q2034" s="2">
        <v>31</v>
      </c>
      <c r="R2034" s="2">
        <v>25</v>
      </c>
      <c r="S2034" s="2">
        <v>6</v>
      </c>
      <c r="T2034" s="2">
        <v>9</v>
      </c>
      <c r="U2034" s="2">
        <f t="shared" si="504"/>
        <v>87</v>
      </c>
      <c r="V2034" s="2">
        <f t="shared" si="505"/>
        <v>25</v>
      </c>
      <c r="W2034" s="2">
        <f t="shared" si="506"/>
        <v>15</v>
      </c>
      <c r="Y2034" s="5"/>
      <c r="Z2034" s="6">
        <f t="shared" si="501"/>
        <v>0</v>
      </c>
      <c r="AA2034" s="2">
        <v>0</v>
      </c>
      <c r="AB2034" s="2">
        <v>0</v>
      </c>
      <c r="AC2034" s="2">
        <v>0</v>
      </c>
      <c r="AD2034" s="2">
        <v>0</v>
      </c>
      <c r="AE2034" s="2">
        <v>0</v>
      </c>
      <c r="AF2034" s="2">
        <f t="shared" si="507"/>
        <v>0</v>
      </c>
      <c r="AG2034" s="2">
        <f t="shared" si="508"/>
        <v>0</v>
      </c>
      <c r="AH2034" s="2">
        <f t="shared" si="509"/>
        <v>0</v>
      </c>
      <c r="AJ2034" s="5"/>
      <c r="AK2034" s="2">
        <f t="shared" si="502"/>
        <v>0</v>
      </c>
      <c r="AL2034" s="2">
        <v>0</v>
      </c>
      <c r="AM2034" s="2">
        <v>0</v>
      </c>
      <c r="AN2034" s="2">
        <v>0</v>
      </c>
      <c r="AO2034" s="2">
        <v>0</v>
      </c>
      <c r="AP2034" s="2">
        <v>0</v>
      </c>
      <c r="AQ2034" s="2">
        <f t="shared" si="497"/>
        <v>0</v>
      </c>
      <c r="AR2034" s="2">
        <f t="shared" si="498"/>
        <v>0</v>
      </c>
      <c r="AS2034" s="2">
        <f t="shared" si="499"/>
        <v>0</v>
      </c>
      <c r="AV2034" s="6">
        <f t="shared" si="510"/>
        <v>0</v>
      </c>
      <c r="AW2034" s="2">
        <v>0</v>
      </c>
      <c r="AX2034" s="2">
        <v>0</v>
      </c>
      <c r="AY2034" s="2">
        <v>0</v>
      </c>
      <c r="AZ2034" s="2">
        <v>0</v>
      </c>
      <c r="BA2034" s="2">
        <v>0</v>
      </c>
      <c r="BB2034" s="2">
        <f t="shared" si="511"/>
        <v>0</v>
      </c>
      <c r="BC2034" s="2">
        <f t="shared" si="512"/>
        <v>0</v>
      </c>
      <c r="BD2034" s="2">
        <f t="shared" si="513"/>
        <v>0</v>
      </c>
      <c r="BF2034" s="5"/>
    </row>
    <row r="2035" spans="7:58" x14ac:dyDescent="0.35">
      <c r="G2035" s="79" t="s">
        <v>3</v>
      </c>
      <c r="H2035" s="82" t="s">
        <v>112</v>
      </c>
      <c r="I2035" s="79" t="s">
        <v>126</v>
      </c>
      <c r="J2035" s="79" t="str">
        <f>IF('New GL Gauge'!$H$3&lt;2025,"Communities","Service Development")</f>
        <v>Service Development</v>
      </c>
      <c r="K2035" s="79" t="str">
        <f>IF('New GL Gauge'!$H$3&lt;2025,"Communities","Service Development")</f>
        <v>Service Development</v>
      </c>
      <c r="L2035" s="79" t="str">
        <f>IF('New GL Gauge'!$H$3&lt;2025,"Communities","Service Development")</f>
        <v>Service Development</v>
      </c>
      <c r="M2035" s="2" t="s">
        <v>76</v>
      </c>
      <c r="N2035" s="2">
        <v>24</v>
      </c>
      <c r="O2035" s="6">
        <f t="shared" si="500"/>
        <v>127</v>
      </c>
      <c r="P2035" s="2">
        <v>47</v>
      </c>
      <c r="Q2035" s="2">
        <v>33</v>
      </c>
      <c r="R2035" s="2">
        <v>26</v>
      </c>
      <c r="S2035" s="2">
        <v>9</v>
      </c>
      <c r="T2035" s="2">
        <v>12</v>
      </c>
      <c r="U2035" s="2">
        <f t="shared" si="504"/>
        <v>80</v>
      </c>
      <c r="V2035" s="2">
        <f t="shared" si="505"/>
        <v>26</v>
      </c>
      <c r="W2035" s="2">
        <f t="shared" si="506"/>
        <v>21</v>
      </c>
      <c r="Y2035" s="5"/>
      <c r="Z2035" s="6">
        <f t="shared" si="501"/>
        <v>0</v>
      </c>
      <c r="AA2035" s="2">
        <v>0</v>
      </c>
      <c r="AB2035" s="2">
        <v>0</v>
      </c>
      <c r="AC2035" s="2">
        <v>0</v>
      </c>
      <c r="AD2035" s="2">
        <v>0</v>
      </c>
      <c r="AE2035" s="2">
        <v>0</v>
      </c>
      <c r="AF2035" s="2">
        <f t="shared" si="507"/>
        <v>0</v>
      </c>
      <c r="AG2035" s="2">
        <f t="shared" si="508"/>
        <v>0</v>
      </c>
      <c r="AH2035" s="2">
        <f t="shared" si="509"/>
        <v>0</v>
      </c>
      <c r="AJ2035" s="5"/>
      <c r="AK2035" s="2">
        <f t="shared" si="502"/>
        <v>0</v>
      </c>
      <c r="AL2035" s="2">
        <v>0</v>
      </c>
      <c r="AM2035" s="2">
        <v>0</v>
      </c>
      <c r="AN2035" s="2">
        <v>0</v>
      </c>
      <c r="AO2035" s="2">
        <v>0</v>
      </c>
      <c r="AP2035" s="2">
        <v>0</v>
      </c>
      <c r="AQ2035" s="2">
        <f t="shared" si="497"/>
        <v>0</v>
      </c>
      <c r="AR2035" s="2">
        <f t="shared" si="498"/>
        <v>0</v>
      </c>
      <c r="AS2035" s="2">
        <f t="shared" si="499"/>
        <v>0</v>
      </c>
      <c r="AV2035" s="6">
        <f t="shared" si="510"/>
        <v>0</v>
      </c>
      <c r="AW2035" s="2">
        <v>0</v>
      </c>
      <c r="AX2035" s="2">
        <v>0</v>
      </c>
      <c r="AY2035" s="2">
        <v>0</v>
      </c>
      <c r="AZ2035" s="2">
        <v>0</v>
      </c>
      <c r="BA2035" s="2">
        <v>0</v>
      </c>
      <c r="BB2035" s="2">
        <f t="shared" si="511"/>
        <v>0</v>
      </c>
      <c r="BC2035" s="2">
        <f t="shared" si="512"/>
        <v>0</v>
      </c>
      <c r="BD2035" s="2">
        <f t="shared" si="513"/>
        <v>0</v>
      </c>
      <c r="BF2035" s="5"/>
    </row>
    <row r="2036" spans="7:58" x14ac:dyDescent="0.35">
      <c r="G2036" s="79" t="s">
        <v>3</v>
      </c>
      <c r="H2036" s="82" t="s">
        <v>112</v>
      </c>
      <c r="I2036" s="79" t="s">
        <v>126</v>
      </c>
      <c r="J2036" s="79" t="str">
        <f>IF('New GL Gauge'!$H$3&lt;2025,"Communities","Service Development")</f>
        <v>Service Development</v>
      </c>
      <c r="K2036" s="79" t="str">
        <f>IF('New GL Gauge'!$H$3&lt;2025,"Communities","Service Development")</f>
        <v>Service Development</v>
      </c>
      <c r="L2036" s="79" t="str">
        <f>IF('New GL Gauge'!$H$3&lt;2025,"Communities","Service Development")</f>
        <v>Service Development</v>
      </c>
      <c r="M2036" s="2" t="s">
        <v>76</v>
      </c>
      <c r="N2036" s="2">
        <v>25</v>
      </c>
      <c r="O2036" s="6">
        <f t="shared" si="500"/>
        <v>127</v>
      </c>
      <c r="P2036" s="2">
        <v>45</v>
      </c>
      <c r="Q2036" s="2">
        <v>40</v>
      </c>
      <c r="R2036" s="2">
        <v>28</v>
      </c>
      <c r="S2036" s="2">
        <v>5</v>
      </c>
      <c r="T2036" s="2">
        <v>9</v>
      </c>
      <c r="U2036" s="2">
        <f t="shared" si="504"/>
        <v>85</v>
      </c>
      <c r="V2036" s="2">
        <f t="shared" si="505"/>
        <v>28</v>
      </c>
      <c r="W2036" s="2">
        <f t="shared" si="506"/>
        <v>14</v>
      </c>
      <c r="Y2036" s="5"/>
      <c r="Z2036" s="6">
        <f t="shared" si="501"/>
        <v>0</v>
      </c>
      <c r="AA2036" s="2">
        <v>0</v>
      </c>
      <c r="AB2036" s="2">
        <v>0</v>
      </c>
      <c r="AC2036" s="2">
        <v>0</v>
      </c>
      <c r="AD2036" s="2">
        <v>0</v>
      </c>
      <c r="AE2036" s="2">
        <v>0</v>
      </c>
      <c r="AF2036" s="2">
        <f t="shared" si="507"/>
        <v>0</v>
      </c>
      <c r="AG2036" s="2">
        <f t="shared" si="508"/>
        <v>0</v>
      </c>
      <c r="AH2036" s="2">
        <f t="shared" si="509"/>
        <v>0</v>
      </c>
      <c r="AJ2036" s="5"/>
      <c r="AK2036" s="2">
        <f t="shared" si="502"/>
        <v>0</v>
      </c>
      <c r="AL2036" s="2">
        <v>0</v>
      </c>
      <c r="AM2036" s="2">
        <v>0</v>
      </c>
      <c r="AN2036" s="2">
        <v>0</v>
      </c>
      <c r="AO2036" s="2">
        <v>0</v>
      </c>
      <c r="AP2036" s="2">
        <v>0</v>
      </c>
      <c r="AQ2036" s="2">
        <f t="shared" si="497"/>
        <v>0</v>
      </c>
      <c r="AR2036" s="2">
        <f t="shared" si="498"/>
        <v>0</v>
      </c>
      <c r="AS2036" s="2">
        <f t="shared" si="499"/>
        <v>0</v>
      </c>
      <c r="AV2036" s="6">
        <f t="shared" si="510"/>
        <v>0</v>
      </c>
      <c r="AW2036" s="2">
        <v>0</v>
      </c>
      <c r="AX2036" s="2">
        <v>0</v>
      </c>
      <c r="AY2036" s="2">
        <v>0</v>
      </c>
      <c r="AZ2036" s="2">
        <v>0</v>
      </c>
      <c r="BA2036" s="2">
        <v>0</v>
      </c>
      <c r="BB2036" s="2">
        <f t="shared" si="511"/>
        <v>0</v>
      </c>
      <c r="BC2036" s="2">
        <f t="shared" si="512"/>
        <v>0</v>
      </c>
      <c r="BD2036" s="2">
        <f t="shared" si="513"/>
        <v>0</v>
      </c>
      <c r="BF2036" s="5"/>
    </row>
    <row r="2037" spans="7:58" x14ac:dyDescent="0.35">
      <c r="G2037" s="79" t="s">
        <v>3</v>
      </c>
      <c r="H2037" s="82" t="s">
        <v>112</v>
      </c>
      <c r="I2037" s="79" t="s">
        <v>126</v>
      </c>
      <c r="J2037" s="79" t="str">
        <f>IF('New GL Gauge'!$H$3&lt;2025,"Communities","Service Development")</f>
        <v>Service Development</v>
      </c>
      <c r="K2037" s="79" t="str">
        <f>IF('New GL Gauge'!$H$3&lt;2025,"Communities","Service Development")</f>
        <v>Service Development</v>
      </c>
      <c r="L2037" s="79" t="str">
        <f>IF('New GL Gauge'!$H$3&lt;2025,"Communities","Service Development")</f>
        <v>Service Development</v>
      </c>
      <c r="M2037" s="2" t="s">
        <v>76</v>
      </c>
      <c r="N2037" s="2">
        <v>26</v>
      </c>
      <c r="O2037" s="6">
        <f t="shared" si="500"/>
        <v>127</v>
      </c>
      <c r="P2037" s="2">
        <v>42</v>
      </c>
      <c r="Q2037" s="2">
        <v>40</v>
      </c>
      <c r="R2037" s="2">
        <v>24</v>
      </c>
      <c r="S2037" s="2">
        <v>13</v>
      </c>
      <c r="T2037" s="2">
        <v>8</v>
      </c>
      <c r="U2037" s="2">
        <f t="shared" si="504"/>
        <v>82</v>
      </c>
      <c r="V2037" s="2">
        <f t="shared" si="505"/>
        <v>24</v>
      </c>
      <c r="W2037" s="2">
        <f t="shared" si="506"/>
        <v>21</v>
      </c>
      <c r="Y2037" s="5"/>
      <c r="Z2037" s="6">
        <f t="shared" si="501"/>
        <v>0</v>
      </c>
      <c r="AA2037" s="2">
        <v>0</v>
      </c>
      <c r="AB2037" s="2">
        <v>0</v>
      </c>
      <c r="AC2037" s="2">
        <v>0</v>
      </c>
      <c r="AD2037" s="2">
        <v>0</v>
      </c>
      <c r="AE2037" s="2">
        <v>0</v>
      </c>
      <c r="AF2037" s="2">
        <f t="shared" si="507"/>
        <v>0</v>
      </c>
      <c r="AG2037" s="2">
        <f t="shared" si="508"/>
        <v>0</v>
      </c>
      <c r="AH2037" s="2">
        <f t="shared" si="509"/>
        <v>0</v>
      </c>
      <c r="AJ2037" s="5"/>
      <c r="AK2037" s="2">
        <f t="shared" si="502"/>
        <v>0</v>
      </c>
      <c r="AL2037" s="2">
        <v>0</v>
      </c>
      <c r="AM2037" s="2">
        <v>0</v>
      </c>
      <c r="AN2037" s="2">
        <v>0</v>
      </c>
      <c r="AO2037" s="2">
        <v>0</v>
      </c>
      <c r="AP2037" s="2">
        <v>0</v>
      </c>
      <c r="AQ2037" s="2">
        <f t="shared" si="497"/>
        <v>0</v>
      </c>
      <c r="AR2037" s="2">
        <f t="shared" si="498"/>
        <v>0</v>
      </c>
      <c r="AS2037" s="2">
        <f t="shared" si="499"/>
        <v>0</v>
      </c>
      <c r="AV2037" s="6">
        <f t="shared" si="510"/>
        <v>0</v>
      </c>
      <c r="AW2037" s="2">
        <v>0</v>
      </c>
      <c r="AX2037" s="2">
        <v>0</v>
      </c>
      <c r="AY2037" s="2">
        <v>0</v>
      </c>
      <c r="AZ2037" s="2">
        <v>0</v>
      </c>
      <c r="BA2037" s="2">
        <v>0</v>
      </c>
      <c r="BB2037" s="2">
        <f t="shared" si="511"/>
        <v>0</v>
      </c>
      <c r="BC2037" s="2">
        <f t="shared" si="512"/>
        <v>0</v>
      </c>
      <c r="BD2037" s="2">
        <f t="shared" si="513"/>
        <v>0</v>
      </c>
      <c r="BF2037" s="5"/>
    </row>
    <row r="2038" spans="7:58" x14ac:dyDescent="0.35">
      <c r="G2038" s="79" t="s">
        <v>3</v>
      </c>
      <c r="H2038" s="82" t="s">
        <v>112</v>
      </c>
      <c r="I2038" s="79" t="s">
        <v>126</v>
      </c>
      <c r="J2038" s="79" t="str">
        <f>IF('New GL Gauge'!$H$3&lt;2025,"Communities","Service Development")</f>
        <v>Service Development</v>
      </c>
      <c r="K2038" s="79" t="str">
        <f>IF('New GL Gauge'!$H$3&lt;2025,"Communities","Service Development")</f>
        <v>Service Development</v>
      </c>
      <c r="L2038" s="79" t="str">
        <f>IF('New GL Gauge'!$H$3&lt;2025,"Communities","Service Development")</f>
        <v>Service Development</v>
      </c>
      <c r="M2038" s="2" t="s">
        <v>76</v>
      </c>
      <c r="N2038" s="2">
        <v>27</v>
      </c>
      <c r="O2038" s="6">
        <f t="shared" si="500"/>
        <v>127</v>
      </c>
      <c r="P2038" s="2">
        <v>48</v>
      </c>
      <c r="Q2038" s="2">
        <v>36</v>
      </c>
      <c r="R2038" s="2">
        <v>29</v>
      </c>
      <c r="S2038" s="2">
        <v>8</v>
      </c>
      <c r="T2038" s="2">
        <v>6</v>
      </c>
      <c r="U2038" s="2">
        <f t="shared" si="504"/>
        <v>84</v>
      </c>
      <c r="V2038" s="2">
        <f t="shared" si="505"/>
        <v>29</v>
      </c>
      <c r="W2038" s="2">
        <f t="shared" si="506"/>
        <v>14</v>
      </c>
      <c r="Y2038" s="5"/>
      <c r="Z2038" s="6">
        <f t="shared" si="501"/>
        <v>0</v>
      </c>
      <c r="AA2038" s="2">
        <v>0</v>
      </c>
      <c r="AB2038" s="2">
        <v>0</v>
      </c>
      <c r="AC2038" s="2">
        <v>0</v>
      </c>
      <c r="AD2038" s="2">
        <v>0</v>
      </c>
      <c r="AE2038" s="2">
        <v>0</v>
      </c>
      <c r="AF2038" s="2">
        <f t="shared" si="507"/>
        <v>0</v>
      </c>
      <c r="AG2038" s="2">
        <f t="shared" si="508"/>
        <v>0</v>
      </c>
      <c r="AH2038" s="2">
        <f t="shared" si="509"/>
        <v>0</v>
      </c>
      <c r="AJ2038" s="5"/>
      <c r="AK2038" s="2">
        <f t="shared" si="502"/>
        <v>0</v>
      </c>
      <c r="AL2038" s="2">
        <v>0</v>
      </c>
      <c r="AM2038" s="2">
        <v>0</v>
      </c>
      <c r="AN2038" s="2">
        <v>0</v>
      </c>
      <c r="AO2038" s="2">
        <v>0</v>
      </c>
      <c r="AP2038" s="2">
        <v>0</v>
      </c>
      <c r="AQ2038" s="2">
        <f t="shared" si="497"/>
        <v>0</v>
      </c>
      <c r="AR2038" s="2">
        <f t="shared" si="498"/>
        <v>0</v>
      </c>
      <c r="AS2038" s="2">
        <f t="shared" si="499"/>
        <v>0</v>
      </c>
      <c r="AV2038" s="6">
        <f t="shared" si="510"/>
        <v>0</v>
      </c>
      <c r="AW2038" s="2">
        <v>0</v>
      </c>
      <c r="AX2038" s="2">
        <v>0</v>
      </c>
      <c r="AY2038" s="2">
        <v>0</v>
      </c>
      <c r="AZ2038" s="2">
        <v>0</v>
      </c>
      <c r="BA2038" s="2">
        <v>0</v>
      </c>
      <c r="BB2038" s="2">
        <f t="shared" si="511"/>
        <v>0</v>
      </c>
      <c r="BC2038" s="2">
        <f t="shared" si="512"/>
        <v>0</v>
      </c>
      <c r="BD2038" s="2">
        <f t="shared" si="513"/>
        <v>0</v>
      </c>
      <c r="BF2038" s="5"/>
    </row>
    <row r="2039" spans="7:58" x14ac:dyDescent="0.35">
      <c r="G2039" s="79" t="s">
        <v>3</v>
      </c>
      <c r="H2039" s="82" t="s">
        <v>112</v>
      </c>
      <c r="I2039" s="79" t="s">
        <v>126</v>
      </c>
      <c r="J2039" s="79" t="str">
        <f>IF('New GL Gauge'!$H$3&lt;2025,"Communities","Service Development")</f>
        <v>Service Development</v>
      </c>
      <c r="K2039" s="79" t="str">
        <f>IF('New GL Gauge'!$H$3&lt;2025,"Communities","Service Development")</f>
        <v>Service Development</v>
      </c>
      <c r="L2039" s="79" t="str">
        <f>IF('New GL Gauge'!$H$3&lt;2025,"Communities","Service Development")</f>
        <v>Service Development</v>
      </c>
      <c r="M2039" s="2" t="s">
        <v>76</v>
      </c>
      <c r="N2039" s="2">
        <v>28</v>
      </c>
      <c r="O2039" s="6">
        <f t="shared" si="500"/>
        <v>127</v>
      </c>
      <c r="P2039" s="2">
        <v>88</v>
      </c>
      <c r="Q2039" s="2">
        <v>28</v>
      </c>
      <c r="R2039" s="2">
        <v>5</v>
      </c>
      <c r="S2039" s="2">
        <v>2</v>
      </c>
      <c r="T2039" s="2">
        <v>4</v>
      </c>
      <c r="U2039" s="2">
        <f t="shared" si="504"/>
        <v>116</v>
      </c>
      <c r="V2039" s="2">
        <f t="shared" si="505"/>
        <v>5</v>
      </c>
      <c r="W2039" s="2">
        <f t="shared" si="506"/>
        <v>6</v>
      </c>
      <c r="Y2039" s="5"/>
      <c r="Z2039" s="6">
        <f t="shared" si="501"/>
        <v>0</v>
      </c>
      <c r="AA2039" s="2">
        <v>0</v>
      </c>
      <c r="AB2039" s="2">
        <v>0</v>
      </c>
      <c r="AC2039" s="2">
        <v>0</v>
      </c>
      <c r="AD2039" s="2">
        <v>0</v>
      </c>
      <c r="AE2039" s="2">
        <v>0</v>
      </c>
      <c r="AF2039" s="2">
        <f t="shared" si="507"/>
        <v>0</v>
      </c>
      <c r="AG2039" s="2">
        <f t="shared" si="508"/>
        <v>0</v>
      </c>
      <c r="AH2039" s="2">
        <f t="shared" si="509"/>
        <v>0</v>
      </c>
      <c r="AJ2039" s="5"/>
      <c r="AK2039" s="2">
        <f t="shared" si="502"/>
        <v>0</v>
      </c>
      <c r="AL2039" s="2">
        <v>0</v>
      </c>
      <c r="AM2039" s="2">
        <v>0</v>
      </c>
      <c r="AN2039" s="2">
        <v>0</v>
      </c>
      <c r="AO2039" s="2">
        <v>0</v>
      </c>
      <c r="AP2039" s="2">
        <v>0</v>
      </c>
      <c r="AQ2039" s="2">
        <f t="shared" si="497"/>
        <v>0</v>
      </c>
      <c r="AR2039" s="2">
        <f t="shared" si="498"/>
        <v>0</v>
      </c>
      <c r="AS2039" s="2">
        <f t="shared" si="499"/>
        <v>0</v>
      </c>
      <c r="AV2039" s="6">
        <f t="shared" si="510"/>
        <v>0</v>
      </c>
      <c r="AW2039" s="2">
        <v>0</v>
      </c>
      <c r="AX2039" s="2">
        <v>0</v>
      </c>
      <c r="AY2039" s="2">
        <v>0</v>
      </c>
      <c r="AZ2039" s="2">
        <v>0</v>
      </c>
      <c r="BA2039" s="2">
        <v>0</v>
      </c>
      <c r="BB2039" s="2">
        <f t="shared" si="511"/>
        <v>0</v>
      </c>
      <c r="BC2039" s="2">
        <f t="shared" si="512"/>
        <v>0</v>
      </c>
      <c r="BD2039" s="2">
        <f t="shared" si="513"/>
        <v>0</v>
      </c>
      <c r="BF2039" s="5"/>
    </row>
    <row r="2040" spans="7:58" x14ac:dyDescent="0.35">
      <c r="G2040" s="79" t="s">
        <v>3</v>
      </c>
      <c r="H2040" s="82" t="s">
        <v>112</v>
      </c>
      <c r="I2040" s="79" t="s">
        <v>126</v>
      </c>
      <c r="J2040" s="79" t="str">
        <f>IF('New GL Gauge'!$H$3&lt;2025,"Communities","Service Development")</f>
        <v>Service Development</v>
      </c>
      <c r="K2040" s="79" t="str">
        <f>IF('New GL Gauge'!$H$3&lt;2025,"Communities","Service Development")</f>
        <v>Service Development</v>
      </c>
      <c r="L2040" s="79" t="str">
        <f>IF('New GL Gauge'!$H$3&lt;2025,"Communities","Service Development")</f>
        <v>Service Development</v>
      </c>
      <c r="M2040" s="2" t="s">
        <v>76</v>
      </c>
      <c r="N2040" s="2">
        <v>29</v>
      </c>
      <c r="O2040" s="6">
        <f t="shared" si="500"/>
        <v>127</v>
      </c>
      <c r="P2040" s="2">
        <v>40</v>
      </c>
      <c r="Q2040" s="2">
        <v>37</v>
      </c>
      <c r="R2040" s="2">
        <v>29</v>
      </c>
      <c r="S2040" s="2">
        <v>12</v>
      </c>
      <c r="T2040" s="2">
        <v>9</v>
      </c>
      <c r="U2040" s="2">
        <f t="shared" si="504"/>
        <v>77</v>
      </c>
      <c r="V2040" s="2">
        <f t="shared" si="505"/>
        <v>29</v>
      </c>
      <c r="W2040" s="2">
        <f t="shared" si="506"/>
        <v>21</v>
      </c>
      <c r="Y2040" s="5"/>
      <c r="Z2040" s="6">
        <f t="shared" si="501"/>
        <v>0</v>
      </c>
      <c r="AA2040" s="2">
        <v>0</v>
      </c>
      <c r="AB2040" s="2">
        <v>0</v>
      </c>
      <c r="AC2040" s="2">
        <v>0</v>
      </c>
      <c r="AD2040" s="2">
        <v>0</v>
      </c>
      <c r="AE2040" s="2">
        <v>0</v>
      </c>
      <c r="AF2040" s="2">
        <f t="shared" si="507"/>
        <v>0</v>
      </c>
      <c r="AG2040" s="2">
        <f t="shared" si="508"/>
        <v>0</v>
      </c>
      <c r="AH2040" s="2">
        <f t="shared" si="509"/>
        <v>0</v>
      </c>
      <c r="AJ2040" s="5"/>
      <c r="AK2040" s="2">
        <f t="shared" si="502"/>
        <v>0</v>
      </c>
      <c r="AL2040" s="2">
        <v>0</v>
      </c>
      <c r="AM2040" s="2">
        <v>0</v>
      </c>
      <c r="AN2040" s="2">
        <v>0</v>
      </c>
      <c r="AO2040" s="2">
        <v>0</v>
      </c>
      <c r="AP2040" s="2">
        <v>0</v>
      </c>
      <c r="AQ2040" s="2">
        <f t="shared" si="497"/>
        <v>0</v>
      </c>
      <c r="AR2040" s="2">
        <f t="shared" si="498"/>
        <v>0</v>
      </c>
      <c r="AS2040" s="2">
        <f t="shared" si="499"/>
        <v>0</v>
      </c>
      <c r="AV2040" s="6">
        <f t="shared" si="510"/>
        <v>0</v>
      </c>
      <c r="AW2040" s="2">
        <v>0</v>
      </c>
      <c r="AX2040" s="2">
        <v>0</v>
      </c>
      <c r="AY2040" s="2">
        <v>0</v>
      </c>
      <c r="AZ2040" s="2">
        <v>0</v>
      </c>
      <c r="BA2040" s="2">
        <v>0</v>
      </c>
      <c r="BB2040" s="2">
        <f t="shared" si="511"/>
        <v>0</v>
      </c>
      <c r="BC2040" s="2">
        <f t="shared" si="512"/>
        <v>0</v>
      </c>
      <c r="BD2040" s="2">
        <f t="shared" si="513"/>
        <v>0</v>
      </c>
      <c r="BF2040" s="5"/>
    </row>
    <row r="2041" spans="7:58" x14ac:dyDescent="0.35">
      <c r="G2041" s="79" t="s">
        <v>3</v>
      </c>
      <c r="H2041" s="82" t="s">
        <v>112</v>
      </c>
      <c r="I2041" s="79" t="s">
        <v>126</v>
      </c>
      <c r="J2041" s="79" t="str">
        <f>IF('New GL Gauge'!$H$3&lt;2025,"Communities","Service Development")</f>
        <v>Service Development</v>
      </c>
      <c r="K2041" s="79" t="str">
        <f>IF('New GL Gauge'!$H$3&lt;2025,"Communities","Service Development")</f>
        <v>Service Development</v>
      </c>
      <c r="L2041" s="79" t="str">
        <f>IF('New GL Gauge'!$H$3&lt;2025,"Communities","Service Development")</f>
        <v>Service Development</v>
      </c>
      <c r="M2041" s="2" t="s">
        <v>76</v>
      </c>
      <c r="N2041" s="2">
        <v>30</v>
      </c>
      <c r="O2041" s="6">
        <f t="shared" si="500"/>
        <v>127</v>
      </c>
      <c r="P2041" s="2">
        <v>47</v>
      </c>
      <c r="Q2041" s="2">
        <v>36</v>
      </c>
      <c r="R2041" s="2">
        <v>19</v>
      </c>
      <c r="S2041" s="2">
        <v>15</v>
      </c>
      <c r="T2041" s="2">
        <v>10</v>
      </c>
      <c r="U2041" s="2">
        <f t="shared" si="504"/>
        <v>83</v>
      </c>
      <c r="V2041" s="2">
        <f t="shared" si="505"/>
        <v>19</v>
      </c>
      <c r="W2041" s="2">
        <f t="shared" si="506"/>
        <v>25</v>
      </c>
      <c r="Y2041" s="5"/>
      <c r="Z2041" s="6">
        <f t="shared" si="501"/>
        <v>0</v>
      </c>
      <c r="AA2041" s="2">
        <v>0</v>
      </c>
      <c r="AB2041" s="2">
        <v>0</v>
      </c>
      <c r="AC2041" s="2">
        <v>0</v>
      </c>
      <c r="AD2041" s="2">
        <v>0</v>
      </c>
      <c r="AE2041" s="2">
        <v>0</v>
      </c>
      <c r="AF2041" s="2">
        <f t="shared" si="507"/>
        <v>0</v>
      </c>
      <c r="AG2041" s="2">
        <f t="shared" si="508"/>
        <v>0</v>
      </c>
      <c r="AH2041" s="2">
        <f t="shared" si="509"/>
        <v>0</v>
      </c>
      <c r="AJ2041" s="5"/>
      <c r="AK2041" s="2">
        <f t="shared" si="502"/>
        <v>0</v>
      </c>
      <c r="AL2041" s="2">
        <v>0</v>
      </c>
      <c r="AM2041" s="2">
        <v>0</v>
      </c>
      <c r="AN2041" s="2">
        <v>0</v>
      </c>
      <c r="AO2041" s="2">
        <v>0</v>
      </c>
      <c r="AP2041" s="2">
        <v>0</v>
      </c>
      <c r="AQ2041" s="2">
        <f t="shared" si="497"/>
        <v>0</v>
      </c>
      <c r="AR2041" s="2">
        <f t="shared" si="498"/>
        <v>0</v>
      </c>
      <c r="AS2041" s="2">
        <f t="shared" si="499"/>
        <v>0</v>
      </c>
      <c r="AV2041" s="6">
        <f t="shared" si="510"/>
        <v>0</v>
      </c>
      <c r="AW2041" s="2">
        <v>0</v>
      </c>
      <c r="AX2041" s="2">
        <v>0</v>
      </c>
      <c r="AY2041" s="2">
        <v>0</v>
      </c>
      <c r="AZ2041" s="2">
        <v>0</v>
      </c>
      <c r="BA2041" s="2">
        <v>0</v>
      </c>
      <c r="BB2041" s="2">
        <f t="shared" si="511"/>
        <v>0</v>
      </c>
      <c r="BC2041" s="2">
        <f t="shared" si="512"/>
        <v>0</v>
      </c>
      <c r="BD2041" s="2">
        <f t="shared" si="513"/>
        <v>0</v>
      </c>
      <c r="BF2041" s="5"/>
    </row>
    <row r="2042" spans="7:58" x14ac:dyDescent="0.35">
      <c r="G2042" s="79" t="s">
        <v>3</v>
      </c>
      <c r="H2042" s="82" t="s">
        <v>112</v>
      </c>
      <c r="I2042" s="79" t="s">
        <v>126</v>
      </c>
      <c r="J2042" s="79" t="str">
        <f>IF('New GL Gauge'!$H$3&lt;2025,"Communities","Service Development")</f>
        <v>Service Development</v>
      </c>
      <c r="K2042" s="79" t="s">
        <v>113</v>
      </c>
      <c r="L2042" s="79" t="s">
        <v>113</v>
      </c>
      <c r="M2042" s="2" t="s">
        <v>3</v>
      </c>
      <c r="N2042" s="2">
        <v>1</v>
      </c>
      <c r="O2042" s="6">
        <f t="shared" ref="O2042:O2077" si="514">SUM(U2042:W2042)</f>
        <v>0</v>
      </c>
      <c r="P2042" s="2">
        <v>0</v>
      </c>
      <c r="Q2042" s="2">
        <v>0</v>
      </c>
      <c r="R2042" s="2">
        <v>0</v>
      </c>
      <c r="S2042" s="2">
        <v>0</v>
      </c>
      <c r="T2042" s="2">
        <v>0</v>
      </c>
      <c r="U2042" s="2">
        <f t="shared" ref="U2042:U2078" si="515">P2042+Q2042</f>
        <v>0</v>
      </c>
      <c r="V2042" s="2">
        <f t="shared" ref="V2042:V2078" si="516">R2042</f>
        <v>0</v>
      </c>
      <c r="W2042" s="2">
        <f t="shared" ref="W2042:W2078" si="517">S2042+T2042</f>
        <v>0</v>
      </c>
      <c r="X2042" s="2">
        <f>MAX(O2042:O2071)</f>
        <v>0</v>
      </c>
      <c r="Y2042" s="5">
        <v>0</v>
      </c>
      <c r="Z2042" s="6">
        <f t="shared" ref="Z2042:Z2077" si="518">SUM(AF2042:AH2042)</f>
        <v>25</v>
      </c>
      <c r="AA2042" s="2">
        <v>6</v>
      </c>
      <c r="AB2042" s="2">
        <v>14</v>
      </c>
      <c r="AC2042" s="2">
        <v>5</v>
      </c>
      <c r="AD2042" s="2">
        <v>0</v>
      </c>
      <c r="AE2042" s="2">
        <v>0</v>
      </c>
      <c r="AF2042" s="2">
        <f t="shared" ref="AF2042:AF2078" si="519">AA2042+AB2042</f>
        <v>20</v>
      </c>
      <c r="AG2042" s="2">
        <f t="shared" ref="AG2042:AG2078" si="520">AC2042</f>
        <v>5</v>
      </c>
      <c r="AH2042" s="2">
        <f t="shared" ref="AH2042:AH2078" si="521">AD2042+AE2042</f>
        <v>0</v>
      </c>
      <c r="AI2042" s="2">
        <f>MAX(Z2042:Z2071)</f>
        <v>25</v>
      </c>
      <c r="AJ2042" s="5">
        <v>26</v>
      </c>
      <c r="AK2042" s="2">
        <f t="shared" ref="AK2042:AK2080" si="522">SUM(AQ2042:AS2042)</f>
        <v>27</v>
      </c>
      <c r="AL2042" s="2">
        <v>10</v>
      </c>
      <c r="AM2042" s="2">
        <v>14</v>
      </c>
      <c r="AN2042" s="2">
        <v>2</v>
      </c>
      <c r="AO2042" s="2">
        <v>1</v>
      </c>
      <c r="AP2042" s="2">
        <v>0</v>
      </c>
      <c r="AQ2042" s="2">
        <f t="shared" ref="AQ2042:AQ2052" si="523">AL2042+AM2042</f>
        <v>24</v>
      </c>
      <c r="AR2042" s="2">
        <f t="shared" ref="AR2042:AR2052" si="524">AN2042</f>
        <v>2</v>
      </c>
      <c r="AS2042" s="2">
        <f t="shared" ref="AS2042:AS2052" si="525">AO2042+AP2042</f>
        <v>1</v>
      </c>
      <c r="AT2042" s="2">
        <f t="shared" ref="AT2042" si="526">ROUND(SUM(AK2042:AK2071)/30,0)</f>
        <v>27</v>
      </c>
      <c r="AU2042" s="2">
        <v>30</v>
      </c>
      <c r="AV2042" s="6">
        <f t="shared" si="510"/>
        <v>23</v>
      </c>
      <c r="AW2042" s="2">
        <v>8</v>
      </c>
      <c r="AX2042" s="2">
        <v>11</v>
      </c>
      <c r="AY2042" s="2">
        <v>4</v>
      </c>
      <c r="AZ2042" s="2">
        <v>0</v>
      </c>
      <c r="BA2042" s="2">
        <v>0</v>
      </c>
      <c r="BB2042" s="2">
        <f t="shared" si="511"/>
        <v>19</v>
      </c>
      <c r="BC2042" s="2">
        <f t="shared" si="512"/>
        <v>4</v>
      </c>
      <c r="BD2042" s="2">
        <f t="shared" si="513"/>
        <v>0</v>
      </c>
      <c r="BE2042" s="2">
        <f>ROUND(SUM(AV2042:AV2071)/30,0)</f>
        <v>23</v>
      </c>
      <c r="BF2042" s="5">
        <v>37</v>
      </c>
    </row>
    <row r="2043" spans="7:58" x14ac:dyDescent="0.35">
      <c r="G2043" s="79" t="s">
        <v>3</v>
      </c>
      <c r="H2043" s="82" t="s">
        <v>112</v>
      </c>
      <c r="I2043" s="79" t="s">
        <v>126</v>
      </c>
      <c r="J2043" s="79" t="str">
        <f>IF('New GL Gauge'!$H$3&lt;2025,"Communities","Service Development")</f>
        <v>Service Development</v>
      </c>
      <c r="K2043" s="79" t="s">
        <v>113</v>
      </c>
      <c r="L2043" s="79" t="s">
        <v>113</v>
      </c>
      <c r="M2043" s="2" t="s">
        <v>3</v>
      </c>
      <c r="N2043" s="2">
        <v>2</v>
      </c>
      <c r="O2043" s="6">
        <f t="shared" si="514"/>
        <v>0</v>
      </c>
      <c r="P2043" s="2">
        <v>0</v>
      </c>
      <c r="Q2043" s="2">
        <v>0</v>
      </c>
      <c r="R2043" s="2">
        <v>0</v>
      </c>
      <c r="S2043" s="2">
        <v>0</v>
      </c>
      <c r="T2043" s="2">
        <v>0</v>
      </c>
      <c r="U2043" s="2">
        <f t="shared" si="515"/>
        <v>0</v>
      </c>
      <c r="V2043" s="2">
        <f t="shared" si="516"/>
        <v>0</v>
      </c>
      <c r="W2043" s="2">
        <f t="shared" si="517"/>
        <v>0</v>
      </c>
      <c r="Y2043" s="5"/>
      <c r="Z2043" s="6">
        <f t="shared" si="518"/>
        <v>25</v>
      </c>
      <c r="AA2043" s="2">
        <v>7</v>
      </c>
      <c r="AB2043" s="2">
        <v>6</v>
      </c>
      <c r="AC2043" s="2">
        <v>7</v>
      </c>
      <c r="AD2043" s="2">
        <v>4</v>
      </c>
      <c r="AE2043" s="2">
        <v>1</v>
      </c>
      <c r="AF2043" s="2">
        <f t="shared" si="519"/>
        <v>13</v>
      </c>
      <c r="AG2043" s="2">
        <f t="shared" si="520"/>
        <v>7</v>
      </c>
      <c r="AH2043" s="2">
        <f t="shared" si="521"/>
        <v>5</v>
      </c>
      <c r="AJ2043" s="5"/>
      <c r="AK2043" s="2">
        <f t="shared" si="522"/>
        <v>27</v>
      </c>
      <c r="AL2043" s="2">
        <v>4</v>
      </c>
      <c r="AM2043" s="2">
        <v>13</v>
      </c>
      <c r="AN2043" s="2">
        <v>6</v>
      </c>
      <c r="AO2043" s="2">
        <v>3</v>
      </c>
      <c r="AP2043" s="2">
        <v>1</v>
      </c>
      <c r="AQ2043" s="2">
        <f t="shared" si="523"/>
        <v>17</v>
      </c>
      <c r="AR2043" s="2">
        <f t="shared" si="524"/>
        <v>6</v>
      </c>
      <c r="AS2043" s="2">
        <f t="shared" si="525"/>
        <v>4</v>
      </c>
      <c r="AV2043" s="6">
        <f t="shared" si="510"/>
        <v>23</v>
      </c>
      <c r="AW2043" s="2">
        <v>10</v>
      </c>
      <c r="AX2043" s="2">
        <v>6</v>
      </c>
      <c r="AY2043" s="2">
        <v>6</v>
      </c>
      <c r="AZ2043" s="2">
        <v>1</v>
      </c>
      <c r="BA2043" s="2">
        <v>0</v>
      </c>
      <c r="BB2043" s="2">
        <f t="shared" si="511"/>
        <v>16</v>
      </c>
      <c r="BC2043" s="2">
        <f t="shared" si="512"/>
        <v>6</v>
      </c>
      <c r="BD2043" s="2">
        <f t="shared" si="513"/>
        <v>1</v>
      </c>
      <c r="BF2043" s="5"/>
    </row>
    <row r="2044" spans="7:58" x14ac:dyDescent="0.35">
      <c r="G2044" s="79" t="s">
        <v>3</v>
      </c>
      <c r="H2044" s="82" t="s">
        <v>112</v>
      </c>
      <c r="I2044" s="79" t="s">
        <v>126</v>
      </c>
      <c r="J2044" s="79" t="str">
        <f>IF('New GL Gauge'!$H$3&lt;2025,"Communities","Service Development")</f>
        <v>Service Development</v>
      </c>
      <c r="K2044" s="79" t="s">
        <v>113</v>
      </c>
      <c r="L2044" s="79" t="s">
        <v>113</v>
      </c>
      <c r="M2044" s="2" t="s">
        <v>3</v>
      </c>
      <c r="N2044" s="2">
        <v>3</v>
      </c>
      <c r="O2044" s="6">
        <f t="shared" si="514"/>
        <v>0</v>
      </c>
      <c r="P2044" s="2">
        <v>0</v>
      </c>
      <c r="Q2044" s="2">
        <v>0</v>
      </c>
      <c r="R2044" s="2">
        <v>0</v>
      </c>
      <c r="S2044" s="2">
        <v>0</v>
      </c>
      <c r="T2044" s="2">
        <v>0</v>
      </c>
      <c r="U2044" s="2">
        <f t="shared" si="515"/>
        <v>0</v>
      </c>
      <c r="V2044" s="2">
        <f t="shared" si="516"/>
        <v>0</v>
      </c>
      <c r="W2044" s="2">
        <f t="shared" si="517"/>
        <v>0</v>
      </c>
      <c r="Y2044" s="5"/>
      <c r="Z2044" s="6">
        <f t="shared" si="518"/>
        <v>25</v>
      </c>
      <c r="AA2044" s="2">
        <v>18</v>
      </c>
      <c r="AB2044" s="2">
        <v>5</v>
      </c>
      <c r="AC2044" s="2">
        <v>1</v>
      </c>
      <c r="AD2044" s="2">
        <v>1</v>
      </c>
      <c r="AE2044" s="2">
        <v>0</v>
      </c>
      <c r="AF2044" s="2">
        <f t="shared" si="519"/>
        <v>23</v>
      </c>
      <c r="AG2044" s="2">
        <f t="shared" si="520"/>
        <v>1</v>
      </c>
      <c r="AH2044" s="2">
        <f t="shared" si="521"/>
        <v>1</v>
      </c>
      <c r="AJ2044" s="5"/>
      <c r="AK2044" s="2">
        <f t="shared" si="522"/>
        <v>27</v>
      </c>
      <c r="AL2044" s="2">
        <v>21</v>
      </c>
      <c r="AM2044" s="2">
        <v>4</v>
      </c>
      <c r="AN2044" s="2">
        <v>2</v>
      </c>
      <c r="AO2044" s="2">
        <v>0</v>
      </c>
      <c r="AP2044" s="2">
        <v>0</v>
      </c>
      <c r="AQ2044" s="2">
        <f t="shared" si="523"/>
        <v>25</v>
      </c>
      <c r="AR2044" s="2">
        <f t="shared" si="524"/>
        <v>2</v>
      </c>
      <c r="AS2044" s="2">
        <f t="shared" si="525"/>
        <v>0</v>
      </c>
      <c r="AV2044" s="6">
        <f t="shared" si="510"/>
        <v>23</v>
      </c>
      <c r="AW2044" s="2">
        <v>21</v>
      </c>
      <c r="AX2044" s="2">
        <v>2</v>
      </c>
      <c r="AY2044" s="2">
        <v>0</v>
      </c>
      <c r="AZ2044" s="2">
        <v>0</v>
      </c>
      <c r="BA2044" s="2">
        <v>0</v>
      </c>
      <c r="BB2044" s="2">
        <f t="shared" si="511"/>
        <v>23</v>
      </c>
      <c r="BC2044" s="2">
        <f t="shared" si="512"/>
        <v>0</v>
      </c>
      <c r="BD2044" s="2">
        <f t="shared" si="513"/>
        <v>0</v>
      </c>
      <c r="BF2044" s="5"/>
    </row>
    <row r="2045" spans="7:58" x14ac:dyDescent="0.35">
      <c r="G2045" s="79" t="s">
        <v>3</v>
      </c>
      <c r="H2045" s="82" t="s">
        <v>112</v>
      </c>
      <c r="I2045" s="79" t="s">
        <v>126</v>
      </c>
      <c r="J2045" s="79" t="str">
        <f>IF('New GL Gauge'!$H$3&lt;2025,"Communities","Service Development")</f>
        <v>Service Development</v>
      </c>
      <c r="K2045" s="79" t="s">
        <v>113</v>
      </c>
      <c r="L2045" s="79" t="s">
        <v>113</v>
      </c>
      <c r="M2045" s="2" t="s">
        <v>3</v>
      </c>
      <c r="N2045" s="2">
        <v>4</v>
      </c>
      <c r="O2045" s="6">
        <f t="shared" si="514"/>
        <v>0</v>
      </c>
      <c r="P2045" s="2">
        <v>0</v>
      </c>
      <c r="Q2045" s="2">
        <v>0</v>
      </c>
      <c r="R2045" s="2">
        <v>0</v>
      </c>
      <c r="S2045" s="2">
        <v>0</v>
      </c>
      <c r="T2045" s="2">
        <v>0</v>
      </c>
      <c r="U2045" s="2">
        <f t="shared" si="515"/>
        <v>0</v>
      </c>
      <c r="V2045" s="2">
        <f t="shared" si="516"/>
        <v>0</v>
      </c>
      <c r="W2045" s="2">
        <f t="shared" si="517"/>
        <v>0</v>
      </c>
      <c r="Y2045" s="5"/>
      <c r="Z2045" s="6">
        <f t="shared" si="518"/>
        <v>25</v>
      </c>
      <c r="AA2045" s="2">
        <v>22</v>
      </c>
      <c r="AB2045" s="2">
        <v>3</v>
      </c>
      <c r="AC2045" s="2">
        <v>0</v>
      </c>
      <c r="AD2045" s="2">
        <v>0</v>
      </c>
      <c r="AE2045" s="2">
        <v>0</v>
      </c>
      <c r="AF2045" s="2">
        <f t="shared" si="519"/>
        <v>25</v>
      </c>
      <c r="AG2045" s="2">
        <f t="shared" si="520"/>
        <v>0</v>
      </c>
      <c r="AH2045" s="2">
        <f t="shared" si="521"/>
        <v>0</v>
      </c>
      <c r="AJ2045" s="5"/>
      <c r="AK2045" s="2">
        <f t="shared" si="522"/>
        <v>27</v>
      </c>
      <c r="AL2045" s="2">
        <v>24</v>
      </c>
      <c r="AM2045" s="2">
        <v>3</v>
      </c>
      <c r="AN2045" s="2">
        <v>0</v>
      </c>
      <c r="AO2045" s="2">
        <v>0</v>
      </c>
      <c r="AP2045" s="2">
        <v>0</v>
      </c>
      <c r="AQ2045" s="2">
        <f t="shared" si="523"/>
        <v>27</v>
      </c>
      <c r="AR2045" s="2">
        <f t="shared" si="524"/>
        <v>0</v>
      </c>
      <c r="AS2045" s="2">
        <f t="shared" si="525"/>
        <v>0</v>
      </c>
      <c r="AV2045" s="6">
        <f t="shared" si="510"/>
        <v>23</v>
      </c>
      <c r="AW2045" s="2">
        <v>20</v>
      </c>
      <c r="AX2045" s="2">
        <v>3</v>
      </c>
      <c r="AY2045" s="2">
        <v>0</v>
      </c>
      <c r="AZ2045" s="2">
        <v>0</v>
      </c>
      <c r="BA2045" s="2">
        <v>0</v>
      </c>
      <c r="BB2045" s="2">
        <f t="shared" si="511"/>
        <v>23</v>
      </c>
      <c r="BC2045" s="2">
        <f t="shared" si="512"/>
        <v>0</v>
      </c>
      <c r="BD2045" s="2">
        <f t="shared" si="513"/>
        <v>0</v>
      </c>
      <c r="BF2045" s="5"/>
    </row>
    <row r="2046" spans="7:58" x14ac:dyDescent="0.35">
      <c r="G2046" s="79" t="s">
        <v>3</v>
      </c>
      <c r="H2046" s="82" t="s">
        <v>112</v>
      </c>
      <c r="I2046" s="79" t="s">
        <v>126</v>
      </c>
      <c r="J2046" s="79" t="str">
        <f>IF('New GL Gauge'!$H$3&lt;2025,"Communities","Service Development")</f>
        <v>Service Development</v>
      </c>
      <c r="K2046" s="79" t="s">
        <v>113</v>
      </c>
      <c r="L2046" s="79" t="s">
        <v>113</v>
      </c>
      <c r="M2046" s="2" t="s">
        <v>3</v>
      </c>
      <c r="N2046" s="2">
        <v>5</v>
      </c>
      <c r="O2046" s="6">
        <f t="shared" si="514"/>
        <v>0</v>
      </c>
      <c r="P2046" s="2">
        <v>0</v>
      </c>
      <c r="Q2046" s="2">
        <v>0</v>
      </c>
      <c r="R2046" s="2">
        <v>0</v>
      </c>
      <c r="S2046" s="2">
        <v>0</v>
      </c>
      <c r="T2046" s="2">
        <v>0</v>
      </c>
      <c r="U2046" s="2">
        <f t="shared" si="515"/>
        <v>0</v>
      </c>
      <c r="V2046" s="2">
        <f t="shared" si="516"/>
        <v>0</v>
      </c>
      <c r="W2046" s="2">
        <f t="shared" si="517"/>
        <v>0</v>
      </c>
      <c r="Y2046" s="5"/>
      <c r="Z2046" s="6">
        <f t="shared" si="518"/>
        <v>25</v>
      </c>
      <c r="AA2046" s="2">
        <v>16</v>
      </c>
      <c r="AB2046" s="2">
        <v>5</v>
      </c>
      <c r="AC2046" s="2">
        <v>4</v>
      </c>
      <c r="AD2046" s="2">
        <v>0</v>
      </c>
      <c r="AE2046" s="2">
        <v>0</v>
      </c>
      <c r="AF2046" s="2">
        <f t="shared" si="519"/>
        <v>21</v>
      </c>
      <c r="AG2046" s="2">
        <f t="shared" si="520"/>
        <v>4</v>
      </c>
      <c r="AH2046" s="2">
        <f t="shared" si="521"/>
        <v>0</v>
      </c>
      <c r="AJ2046" s="5"/>
      <c r="AK2046" s="2">
        <f t="shared" si="522"/>
        <v>27</v>
      </c>
      <c r="AL2046" s="2">
        <v>17</v>
      </c>
      <c r="AM2046" s="2">
        <v>8</v>
      </c>
      <c r="AN2046" s="2">
        <v>2</v>
      </c>
      <c r="AO2046" s="2">
        <v>0</v>
      </c>
      <c r="AP2046" s="2">
        <v>0</v>
      </c>
      <c r="AQ2046" s="2">
        <f t="shared" si="523"/>
        <v>25</v>
      </c>
      <c r="AR2046" s="2">
        <f t="shared" si="524"/>
        <v>2</v>
      </c>
      <c r="AS2046" s="2">
        <f t="shared" si="525"/>
        <v>0</v>
      </c>
      <c r="AV2046" s="6">
        <f t="shared" si="510"/>
        <v>23</v>
      </c>
      <c r="AW2046" s="2">
        <v>17</v>
      </c>
      <c r="AX2046" s="2">
        <v>4</v>
      </c>
      <c r="AY2046" s="2">
        <v>2</v>
      </c>
      <c r="AZ2046" s="2">
        <v>0</v>
      </c>
      <c r="BA2046" s="2">
        <v>0</v>
      </c>
      <c r="BB2046" s="2">
        <f t="shared" si="511"/>
        <v>21</v>
      </c>
      <c r="BC2046" s="2">
        <f t="shared" si="512"/>
        <v>2</v>
      </c>
      <c r="BD2046" s="2">
        <f t="shared" si="513"/>
        <v>0</v>
      </c>
      <c r="BF2046" s="5"/>
    </row>
    <row r="2047" spans="7:58" x14ac:dyDescent="0.35">
      <c r="G2047" s="79" t="s">
        <v>3</v>
      </c>
      <c r="H2047" s="82" t="s">
        <v>112</v>
      </c>
      <c r="I2047" s="79" t="s">
        <v>126</v>
      </c>
      <c r="J2047" s="79" t="str">
        <f>IF('New GL Gauge'!$H$3&lt;2025,"Communities","Service Development")</f>
        <v>Service Development</v>
      </c>
      <c r="K2047" s="79" t="s">
        <v>113</v>
      </c>
      <c r="L2047" s="79" t="s">
        <v>113</v>
      </c>
      <c r="M2047" s="2" t="s">
        <v>3</v>
      </c>
      <c r="N2047" s="2">
        <v>6</v>
      </c>
      <c r="O2047" s="6">
        <f t="shared" si="514"/>
        <v>0</v>
      </c>
      <c r="P2047" s="2">
        <v>0</v>
      </c>
      <c r="Q2047" s="2">
        <v>0</v>
      </c>
      <c r="R2047" s="2">
        <v>0</v>
      </c>
      <c r="S2047" s="2">
        <v>0</v>
      </c>
      <c r="T2047" s="2">
        <v>0</v>
      </c>
      <c r="U2047" s="2">
        <f t="shared" si="515"/>
        <v>0</v>
      </c>
      <c r="V2047" s="2">
        <f t="shared" si="516"/>
        <v>0</v>
      </c>
      <c r="W2047" s="2">
        <f t="shared" si="517"/>
        <v>0</v>
      </c>
      <c r="Y2047" s="5"/>
      <c r="Z2047" s="6">
        <f t="shared" si="518"/>
        <v>25</v>
      </c>
      <c r="AA2047" s="2">
        <v>4</v>
      </c>
      <c r="AB2047" s="2">
        <v>8</v>
      </c>
      <c r="AC2047" s="2">
        <v>6</v>
      </c>
      <c r="AD2047" s="2">
        <v>5</v>
      </c>
      <c r="AE2047" s="2">
        <v>2</v>
      </c>
      <c r="AF2047" s="2">
        <f t="shared" si="519"/>
        <v>12</v>
      </c>
      <c r="AG2047" s="2">
        <f t="shared" si="520"/>
        <v>6</v>
      </c>
      <c r="AH2047" s="2">
        <f t="shared" si="521"/>
        <v>7</v>
      </c>
      <c r="AJ2047" s="5"/>
      <c r="AK2047" s="2">
        <f t="shared" si="522"/>
        <v>27</v>
      </c>
      <c r="AL2047" s="2">
        <v>4</v>
      </c>
      <c r="AM2047" s="2">
        <v>16</v>
      </c>
      <c r="AN2047" s="2">
        <v>5</v>
      </c>
      <c r="AO2047" s="2">
        <v>1</v>
      </c>
      <c r="AP2047" s="2">
        <v>1</v>
      </c>
      <c r="AQ2047" s="2">
        <f t="shared" si="523"/>
        <v>20</v>
      </c>
      <c r="AR2047" s="2">
        <f t="shared" si="524"/>
        <v>5</v>
      </c>
      <c r="AS2047" s="2">
        <f t="shared" si="525"/>
        <v>2</v>
      </c>
      <c r="AV2047" s="6">
        <f t="shared" si="510"/>
        <v>23</v>
      </c>
      <c r="AW2047" s="2">
        <v>9</v>
      </c>
      <c r="AX2047" s="2">
        <v>7</v>
      </c>
      <c r="AY2047" s="2">
        <v>3</v>
      </c>
      <c r="AZ2047" s="2">
        <v>3</v>
      </c>
      <c r="BA2047" s="2">
        <v>1</v>
      </c>
      <c r="BB2047" s="2">
        <f t="shared" si="511"/>
        <v>16</v>
      </c>
      <c r="BC2047" s="2">
        <f t="shared" si="512"/>
        <v>3</v>
      </c>
      <c r="BD2047" s="2">
        <f t="shared" si="513"/>
        <v>4</v>
      </c>
      <c r="BF2047" s="5"/>
    </row>
    <row r="2048" spans="7:58" x14ac:dyDescent="0.35">
      <c r="G2048" s="79" t="s">
        <v>3</v>
      </c>
      <c r="H2048" s="82" t="s">
        <v>112</v>
      </c>
      <c r="I2048" s="79" t="s">
        <v>126</v>
      </c>
      <c r="J2048" s="79" t="str">
        <f>IF('New GL Gauge'!$H$3&lt;2025,"Communities","Service Development")</f>
        <v>Service Development</v>
      </c>
      <c r="K2048" s="79" t="s">
        <v>113</v>
      </c>
      <c r="L2048" s="79" t="s">
        <v>113</v>
      </c>
      <c r="M2048" s="2" t="s">
        <v>3</v>
      </c>
      <c r="N2048" s="2">
        <v>7</v>
      </c>
      <c r="O2048" s="6">
        <f t="shared" si="514"/>
        <v>0</v>
      </c>
      <c r="P2048" s="2">
        <v>0</v>
      </c>
      <c r="Q2048" s="2">
        <v>0</v>
      </c>
      <c r="R2048" s="2">
        <v>0</v>
      </c>
      <c r="S2048" s="2">
        <v>0</v>
      </c>
      <c r="T2048" s="2">
        <v>0</v>
      </c>
      <c r="U2048" s="2">
        <f t="shared" si="515"/>
        <v>0</v>
      </c>
      <c r="V2048" s="2">
        <f t="shared" si="516"/>
        <v>0</v>
      </c>
      <c r="W2048" s="2">
        <f t="shared" si="517"/>
        <v>0</v>
      </c>
      <c r="Y2048" s="5"/>
      <c r="Z2048" s="6">
        <f t="shared" si="518"/>
        <v>25</v>
      </c>
      <c r="AA2048" s="2">
        <v>15</v>
      </c>
      <c r="AB2048" s="2">
        <v>6</v>
      </c>
      <c r="AC2048" s="2">
        <v>3</v>
      </c>
      <c r="AD2048" s="2">
        <v>1</v>
      </c>
      <c r="AE2048" s="2">
        <v>0</v>
      </c>
      <c r="AF2048" s="2">
        <f t="shared" si="519"/>
        <v>21</v>
      </c>
      <c r="AG2048" s="2">
        <f t="shared" si="520"/>
        <v>3</v>
      </c>
      <c r="AH2048" s="2">
        <f t="shared" si="521"/>
        <v>1</v>
      </c>
      <c r="AJ2048" s="5"/>
      <c r="AK2048" s="2">
        <f t="shared" si="522"/>
        <v>27</v>
      </c>
      <c r="AL2048" s="2">
        <v>16</v>
      </c>
      <c r="AM2048" s="2">
        <v>5</v>
      </c>
      <c r="AN2048" s="2">
        <v>3</v>
      </c>
      <c r="AO2048" s="2">
        <v>0</v>
      </c>
      <c r="AP2048" s="2">
        <v>3</v>
      </c>
      <c r="AQ2048" s="2">
        <f t="shared" si="523"/>
        <v>21</v>
      </c>
      <c r="AR2048" s="2">
        <f t="shared" si="524"/>
        <v>3</v>
      </c>
      <c r="AS2048" s="2">
        <f t="shared" si="525"/>
        <v>3</v>
      </c>
      <c r="AV2048" s="6">
        <f t="shared" si="510"/>
        <v>23</v>
      </c>
      <c r="AW2048" s="2">
        <v>14</v>
      </c>
      <c r="AX2048" s="2">
        <v>2</v>
      </c>
      <c r="AY2048" s="2">
        <v>3</v>
      </c>
      <c r="AZ2048" s="2">
        <v>1</v>
      </c>
      <c r="BA2048" s="2">
        <v>3</v>
      </c>
      <c r="BB2048" s="2">
        <f t="shared" si="511"/>
        <v>16</v>
      </c>
      <c r="BC2048" s="2">
        <f t="shared" si="512"/>
        <v>3</v>
      </c>
      <c r="BD2048" s="2">
        <f t="shared" si="513"/>
        <v>4</v>
      </c>
      <c r="BF2048" s="5"/>
    </row>
    <row r="2049" spans="7:58" x14ac:dyDescent="0.35">
      <c r="G2049" s="79" t="s">
        <v>3</v>
      </c>
      <c r="H2049" s="82" t="s">
        <v>112</v>
      </c>
      <c r="I2049" s="79" t="s">
        <v>126</v>
      </c>
      <c r="J2049" s="79" t="str">
        <f>IF('New GL Gauge'!$H$3&lt;2025,"Communities","Service Development")</f>
        <v>Service Development</v>
      </c>
      <c r="K2049" s="79" t="s">
        <v>113</v>
      </c>
      <c r="L2049" s="79" t="s">
        <v>113</v>
      </c>
      <c r="M2049" s="2" t="s">
        <v>3</v>
      </c>
      <c r="N2049" s="2">
        <v>8</v>
      </c>
      <c r="O2049" s="6">
        <f t="shared" si="514"/>
        <v>0</v>
      </c>
      <c r="P2049" s="2">
        <v>0</v>
      </c>
      <c r="Q2049" s="2">
        <v>0</v>
      </c>
      <c r="R2049" s="2">
        <v>0</v>
      </c>
      <c r="S2049" s="2">
        <v>0</v>
      </c>
      <c r="T2049" s="2">
        <v>0</v>
      </c>
      <c r="U2049" s="2">
        <f t="shared" si="515"/>
        <v>0</v>
      </c>
      <c r="V2049" s="2">
        <f t="shared" si="516"/>
        <v>0</v>
      </c>
      <c r="W2049" s="2">
        <f t="shared" si="517"/>
        <v>0</v>
      </c>
      <c r="Y2049" s="5"/>
      <c r="Z2049" s="6">
        <f t="shared" si="518"/>
        <v>25</v>
      </c>
      <c r="AA2049" s="2">
        <v>10</v>
      </c>
      <c r="AB2049" s="2">
        <v>5</v>
      </c>
      <c r="AC2049" s="2">
        <v>6</v>
      </c>
      <c r="AD2049" s="2">
        <v>3</v>
      </c>
      <c r="AE2049" s="2">
        <v>1</v>
      </c>
      <c r="AF2049" s="2">
        <f t="shared" si="519"/>
        <v>15</v>
      </c>
      <c r="AG2049" s="2">
        <f t="shared" si="520"/>
        <v>6</v>
      </c>
      <c r="AH2049" s="2">
        <f t="shared" si="521"/>
        <v>4</v>
      </c>
      <c r="AJ2049" s="5"/>
      <c r="AK2049" s="2">
        <f t="shared" si="522"/>
        <v>27</v>
      </c>
      <c r="AL2049" s="2">
        <v>10</v>
      </c>
      <c r="AM2049" s="2">
        <v>8</v>
      </c>
      <c r="AN2049" s="2">
        <v>6</v>
      </c>
      <c r="AO2049" s="2">
        <v>2</v>
      </c>
      <c r="AP2049" s="2">
        <v>1</v>
      </c>
      <c r="AQ2049" s="2">
        <f t="shared" si="523"/>
        <v>18</v>
      </c>
      <c r="AR2049" s="2">
        <f t="shared" si="524"/>
        <v>6</v>
      </c>
      <c r="AS2049" s="2">
        <f t="shared" si="525"/>
        <v>3</v>
      </c>
      <c r="AV2049" s="6">
        <f t="shared" si="510"/>
        <v>23</v>
      </c>
      <c r="AW2049" s="2">
        <v>8</v>
      </c>
      <c r="AX2049" s="2">
        <v>8</v>
      </c>
      <c r="AY2049" s="2">
        <v>3</v>
      </c>
      <c r="AZ2049" s="2">
        <v>1</v>
      </c>
      <c r="BA2049" s="2">
        <v>3</v>
      </c>
      <c r="BB2049" s="2">
        <f t="shared" si="511"/>
        <v>16</v>
      </c>
      <c r="BC2049" s="2">
        <f t="shared" si="512"/>
        <v>3</v>
      </c>
      <c r="BD2049" s="2">
        <f t="shared" si="513"/>
        <v>4</v>
      </c>
      <c r="BF2049" s="5"/>
    </row>
    <row r="2050" spans="7:58" x14ac:dyDescent="0.35">
      <c r="G2050" s="79" t="s">
        <v>3</v>
      </c>
      <c r="H2050" s="82" t="s">
        <v>112</v>
      </c>
      <c r="I2050" s="79" t="s">
        <v>126</v>
      </c>
      <c r="J2050" s="79" t="str">
        <f>IF('New GL Gauge'!$H$3&lt;2025,"Communities","Service Development")</f>
        <v>Service Development</v>
      </c>
      <c r="K2050" s="79" t="s">
        <v>113</v>
      </c>
      <c r="L2050" s="79" t="s">
        <v>113</v>
      </c>
      <c r="M2050" s="2" t="s">
        <v>3</v>
      </c>
      <c r="N2050" s="2">
        <v>9</v>
      </c>
      <c r="O2050" s="6">
        <f t="shared" si="514"/>
        <v>0</v>
      </c>
      <c r="P2050" s="2">
        <v>0</v>
      </c>
      <c r="Q2050" s="2">
        <v>0</v>
      </c>
      <c r="R2050" s="2">
        <v>0</v>
      </c>
      <c r="S2050" s="2">
        <v>0</v>
      </c>
      <c r="T2050" s="2">
        <v>0</v>
      </c>
      <c r="U2050" s="2">
        <f t="shared" si="515"/>
        <v>0</v>
      </c>
      <c r="V2050" s="2">
        <f t="shared" si="516"/>
        <v>0</v>
      </c>
      <c r="W2050" s="2">
        <f t="shared" si="517"/>
        <v>0</v>
      </c>
      <c r="Y2050" s="5"/>
      <c r="Z2050" s="6">
        <f t="shared" si="518"/>
        <v>25</v>
      </c>
      <c r="AA2050" s="2">
        <v>6</v>
      </c>
      <c r="AB2050" s="2">
        <v>8</v>
      </c>
      <c r="AC2050" s="2">
        <v>7</v>
      </c>
      <c r="AD2050" s="2">
        <v>1</v>
      </c>
      <c r="AE2050" s="2">
        <v>3</v>
      </c>
      <c r="AF2050" s="2">
        <f t="shared" si="519"/>
        <v>14</v>
      </c>
      <c r="AG2050" s="2">
        <f t="shared" si="520"/>
        <v>7</v>
      </c>
      <c r="AH2050" s="2">
        <f t="shared" si="521"/>
        <v>4</v>
      </c>
      <c r="AJ2050" s="5"/>
      <c r="AK2050" s="2">
        <f t="shared" si="522"/>
        <v>27</v>
      </c>
      <c r="AL2050" s="2">
        <v>6</v>
      </c>
      <c r="AM2050" s="2">
        <v>13</v>
      </c>
      <c r="AN2050" s="2">
        <v>5</v>
      </c>
      <c r="AO2050" s="2">
        <v>3</v>
      </c>
      <c r="AP2050" s="2">
        <v>0</v>
      </c>
      <c r="AQ2050" s="2">
        <f t="shared" si="523"/>
        <v>19</v>
      </c>
      <c r="AR2050" s="2">
        <f t="shared" si="524"/>
        <v>5</v>
      </c>
      <c r="AS2050" s="2">
        <f t="shared" si="525"/>
        <v>3</v>
      </c>
      <c r="AV2050" s="6">
        <f t="shared" si="510"/>
        <v>23</v>
      </c>
      <c r="AW2050" s="2">
        <v>8</v>
      </c>
      <c r="AX2050" s="2">
        <v>7</v>
      </c>
      <c r="AY2050" s="2">
        <v>4</v>
      </c>
      <c r="AZ2050" s="2">
        <v>3</v>
      </c>
      <c r="BA2050" s="2">
        <v>1</v>
      </c>
      <c r="BB2050" s="2">
        <f t="shared" si="511"/>
        <v>15</v>
      </c>
      <c r="BC2050" s="2">
        <f t="shared" si="512"/>
        <v>4</v>
      </c>
      <c r="BD2050" s="2">
        <f t="shared" si="513"/>
        <v>4</v>
      </c>
      <c r="BF2050" s="5"/>
    </row>
    <row r="2051" spans="7:58" x14ac:dyDescent="0.35">
      <c r="G2051" s="79" t="s">
        <v>3</v>
      </c>
      <c r="H2051" s="82" t="s">
        <v>112</v>
      </c>
      <c r="I2051" s="79" t="s">
        <v>126</v>
      </c>
      <c r="J2051" s="79" t="str">
        <f>IF('New GL Gauge'!$H$3&lt;2025,"Communities","Service Development")</f>
        <v>Service Development</v>
      </c>
      <c r="K2051" s="79" t="s">
        <v>113</v>
      </c>
      <c r="L2051" s="79" t="s">
        <v>113</v>
      </c>
      <c r="M2051" s="2" t="s">
        <v>67</v>
      </c>
      <c r="N2051" s="2">
        <v>10</v>
      </c>
      <c r="O2051" s="6">
        <f t="shared" si="514"/>
        <v>0</v>
      </c>
      <c r="P2051" s="2">
        <v>0</v>
      </c>
      <c r="Q2051" s="2">
        <v>0</v>
      </c>
      <c r="R2051" s="2">
        <v>0</v>
      </c>
      <c r="S2051" s="2">
        <v>0</v>
      </c>
      <c r="T2051" s="2">
        <v>0</v>
      </c>
      <c r="U2051" s="2">
        <f t="shared" si="515"/>
        <v>0</v>
      </c>
      <c r="V2051" s="2">
        <f t="shared" si="516"/>
        <v>0</v>
      </c>
      <c r="W2051" s="2">
        <f t="shared" si="517"/>
        <v>0</v>
      </c>
      <c r="Y2051" s="5"/>
      <c r="Z2051" s="6">
        <f t="shared" si="518"/>
        <v>25</v>
      </c>
      <c r="AA2051" s="2">
        <v>18</v>
      </c>
      <c r="AB2051" s="2">
        <v>7</v>
      </c>
      <c r="AC2051" s="2">
        <v>0</v>
      </c>
      <c r="AD2051" s="2">
        <v>0</v>
      </c>
      <c r="AE2051" s="2">
        <v>0</v>
      </c>
      <c r="AF2051" s="2">
        <f t="shared" si="519"/>
        <v>25</v>
      </c>
      <c r="AG2051" s="2">
        <f t="shared" si="520"/>
        <v>0</v>
      </c>
      <c r="AH2051" s="2">
        <f t="shared" si="521"/>
        <v>0</v>
      </c>
      <c r="AJ2051" s="5"/>
      <c r="AK2051" s="2">
        <f t="shared" si="522"/>
        <v>27</v>
      </c>
      <c r="AL2051" s="2">
        <v>18</v>
      </c>
      <c r="AM2051" s="2">
        <v>8</v>
      </c>
      <c r="AN2051" s="2">
        <v>1</v>
      </c>
      <c r="AO2051" s="2">
        <v>0</v>
      </c>
      <c r="AP2051" s="2">
        <v>0</v>
      </c>
      <c r="AQ2051" s="2">
        <f t="shared" si="523"/>
        <v>26</v>
      </c>
      <c r="AR2051" s="2">
        <f t="shared" si="524"/>
        <v>1</v>
      </c>
      <c r="AS2051" s="2">
        <f t="shared" si="525"/>
        <v>0</v>
      </c>
      <c r="AV2051" s="6">
        <f t="shared" si="510"/>
        <v>23</v>
      </c>
      <c r="AW2051" s="2">
        <v>16</v>
      </c>
      <c r="AX2051" s="2">
        <v>7</v>
      </c>
      <c r="AY2051" s="2">
        <v>0</v>
      </c>
      <c r="AZ2051" s="2">
        <v>0</v>
      </c>
      <c r="BA2051" s="2">
        <v>0</v>
      </c>
      <c r="BB2051" s="2">
        <f t="shared" si="511"/>
        <v>23</v>
      </c>
      <c r="BC2051" s="2">
        <f t="shared" si="512"/>
        <v>0</v>
      </c>
      <c r="BD2051" s="2">
        <f t="shared" si="513"/>
        <v>0</v>
      </c>
      <c r="BF2051" s="5"/>
    </row>
    <row r="2052" spans="7:58" x14ac:dyDescent="0.35">
      <c r="G2052" s="79" t="s">
        <v>3</v>
      </c>
      <c r="H2052" s="82" t="s">
        <v>112</v>
      </c>
      <c r="I2052" s="79" t="s">
        <v>126</v>
      </c>
      <c r="J2052" s="79" t="str">
        <f>IF('New GL Gauge'!$H$3&lt;2025,"Communities","Service Development")</f>
        <v>Service Development</v>
      </c>
      <c r="K2052" s="79" t="s">
        <v>113</v>
      </c>
      <c r="L2052" s="79" t="s">
        <v>113</v>
      </c>
      <c r="M2052" s="2" t="s">
        <v>67</v>
      </c>
      <c r="N2052" s="2">
        <v>11</v>
      </c>
      <c r="O2052" s="6">
        <f t="shared" si="514"/>
        <v>0</v>
      </c>
      <c r="P2052" s="2">
        <v>0</v>
      </c>
      <c r="Q2052" s="2">
        <v>0</v>
      </c>
      <c r="R2052" s="2">
        <v>0</v>
      </c>
      <c r="S2052" s="2">
        <v>0</v>
      </c>
      <c r="T2052" s="2">
        <v>0</v>
      </c>
      <c r="U2052" s="2">
        <f t="shared" si="515"/>
        <v>0</v>
      </c>
      <c r="V2052" s="2">
        <f t="shared" si="516"/>
        <v>0</v>
      </c>
      <c r="W2052" s="2">
        <f t="shared" si="517"/>
        <v>0</v>
      </c>
      <c r="Y2052" s="5"/>
      <c r="Z2052" s="6">
        <f t="shared" si="518"/>
        <v>25</v>
      </c>
      <c r="AA2052" s="2">
        <v>3</v>
      </c>
      <c r="AB2052" s="2">
        <v>12</v>
      </c>
      <c r="AC2052" s="2">
        <v>7</v>
      </c>
      <c r="AD2052" s="2">
        <v>1</v>
      </c>
      <c r="AE2052" s="2">
        <v>2</v>
      </c>
      <c r="AF2052" s="2">
        <f t="shared" si="519"/>
        <v>15</v>
      </c>
      <c r="AG2052" s="2">
        <f t="shared" si="520"/>
        <v>7</v>
      </c>
      <c r="AH2052" s="2">
        <f t="shared" si="521"/>
        <v>3</v>
      </c>
      <c r="AJ2052" s="5"/>
      <c r="AK2052" s="2">
        <f t="shared" si="522"/>
        <v>27</v>
      </c>
      <c r="AL2052" s="2">
        <v>4</v>
      </c>
      <c r="AM2052" s="2">
        <v>11</v>
      </c>
      <c r="AN2052" s="2">
        <v>8</v>
      </c>
      <c r="AO2052" s="2">
        <v>3</v>
      </c>
      <c r="AP2052" s="2">
        <v>1</v>
      </c>
      <c r="AQ2052" s="2">
        <f t="shared" si="523"/>
        <v>15</v>
      </c>
      <c r="AR2052" s="2">
        <f t="shared" si="524"/>
        <v>8</v>
      </c>
      <c r="AS2052" s="2">
        <f t="shared" si="525"/>
        <v>4</v>
      </c>
      <c r="AV2052" s="6">
        <f t="shared" si="510"/>
        <v>23</v>
      </c>
      <c r="AW2052" s="2">
        <v>6</v>
      </c>
      <c r="AX2052" s="2">
        <v>11</v>
      </c>
      <c r="AY2052" s="2">
        <v>2</v>
      </c>
      <c r="AZ2052" s="2">
        <v>1</v>
      </c>
      <c r="BA2052" s="2">
        <v>3</v>
      </c>
      <c r="BB2052" s="2">
        <f t="shared" si="511"/>
        <v>17</v>
      </c>
      <c r="BC2052" s="2">
        <f t="shared" si="512"/>
        <v>2</v>
      </c>
      <c r="BD2052" s="2">
        <f t="shared" si="513"/>
        <v>4</v>
      </c>
      <c r="BF2052" s="5"/>
    </row>
    <row r="2053" spans="7:58" x14ac:dyDescent="0.35">
      <c r="G2053" s="79" t="s">
        <v>3</v>
      </c>
      <c r="H2053" s="82" t="s">
        <v>112</v>
      </c>
      <c r="I2053" s="79" t="s">
        <v>126</v>
      </c>
      <c r="J2053" s="79" t="str">
        <f>IF('New GL Gauge'!$H$3&lt;2025,"Communities","Service Development")</f>
        <v>Service Development</v>
      </c>
      <c r="K2053" s="79" t="s">
        <v>113</v>
      </c>
      <c r="L2053" s="79" t="s">
        <v>113</v>
      </c>
      <c r="M2053" s="2" t="s">
        <v>67</v>
      </c>
      <c r="N2053" s="2">
        <v>12</v>
      </c>
      <c r="O2053" s="6">
        <f t="shared" si="514"/>
        <v>0</v>
      </c>
      <c r="P2053" s="2">
        <v>0</v>
      </c>
      <c r="Q2053" s="2">
        <v>0</v>
      </c>
      <c r="R2053" s="2">
        <v>0</v>
      </c>
      <c r="S2053" s="2">
        <v>0</v>
      </c>
      <c r="T2053" s="2">
        <v>0</v>
      </c>
      <c r="U2053" s="2">
        <f t="shared" si="515"/>
        <v>0</v>
      </c>
      <c r="V2053" s="2">
        <f t="shared" si="516"/>
        <v>0</v>
      </c>
      <c r="W2053" s="2">
        <f t="shared" si="517"/>
        <v>0</v>
      </c>
      <c r="Y2053" s="5"/>
      <c r="Z2053" s="6">
        <f t="shared" si="518"/>
        <v>25</v>
      </c>
      <c r="AA2053" s="2">
        <v>11</v>
      </c>
      <c r="AB2053" s="2">
        <v>6</v>
      </c>
      <c r="AC2053" s="2">
        <v>7</v>
      </c>
      <c r="AD2053" s="2">
        <v>0</v>
      </c>
      <c r="AE2053" s="2">
        <v>1</v>
      </c>
      <c r="AF2053" s="2">
        <f t="shared" si="519"/>
        <v>17</v>
      </c>
      <c r="AG2053" s="2">
        <f t="shared" si="520"/>
        <v>7</v>
      </c>
      <c r="AH2053" s="2">
        <f t="shared" si="521"/>
        <v>1</v>
      </c>
      <c r="AJ2053" s="5"/>
      <c r="AK2053" s="2">
        <f t="shared" si="522"/>
        <v>27</v>
      </c>
      <c r="AL2053" s="2">
        <v>9</v>
      </c>
      <c r="AM2053" s="2">
        <v>13</v>
      </c>
      <c r="AN2053" s="2">
        <v>5</v>
      </c>
      <c r="AO2053" s="2">
        <v>0</v>
      </c>
      <c r="AP2053" s="2">
        <v>0</v>
      </c>
      <c r="AQ2053" s="2">
        <f t="shared" ref="AQ2053:AQ2116" si="527">AL2053+AM2053</f>
        <v>22</v>
      </c>
      <c r="AR2053" s="2">
        <f t="shared" ref="AR2053:AR2116" si="528">AN2053</f>
        <v>5</v>
      </c>
      <c r="AS2053" s="2">
        <f t="shared" ref="AS2053:AS2116" si="529">AO2053+AP2053</f>
        <v>0</v>
      </c>
      <c r="AV2053" s="6">
        <f t="shared" si="510"/>
        <v>23</v>
      </c>
      <c r="AW2053" s="2">
        <v>8</v>
      </c>
      <c r="AX2053" s="2">
        <v>13</v>
      </c>
      <c r="AY2053" s="2">
        <v>2</v>
      </c>
      <c r="AZ2053" s="2">
        <v>0</v>
      </c>
      <c r="BA2053" s="2">
        <v>0</v>
      </c>
      <c r="BB2053" s="2">
        <f t="shared" si="511"/>
        <v>21</v>
      </c>
      <c r="BC2053" s="2">
        <f t="shared" si="512"/>
        <v>2</v>
      </c>
      <c r="BD2053" s="2">
        <f t="shared" si="513"/>
        <v>0</v>
      </c>
      <c r="BF2053" s="5"/>
    </row>
    <row r="2054" spans="7:58" x14ac:dyDescent="0.35">
      <c r="G2054" s="79" t="s">
        <v>3</v>
      </c>
      <c r="H2054" s="82" t="s">
        <v>112</v>
      </c>
      <c r="I2054" s="79" t="s">
        <v>126</v>
      </c>
      <c r="J2054" s="79" t="str">
        <f>IF('New GL Gauge'!$H$3&lt;2025,"Communities","Service Development")</f>
        <v>Service Development</v>
      </c>
      <c r="K2054" s="79" t="s">
        <v>113</v>
      </c>
      <c r="L2054" s="79" t="s">
        <v>113</v>
      </c>
      <c r="M2054" s="2" t="s">
        <v>67</v>
      </c>
      <c r="N2054" s="2">
        <v>13</v>
      </c>
      <c r="O2054" s="6">
        <f t="shared" si="514"/>
        <v>0</v>
      </c>
      <c r="P2054" s="2">
        <v>0</v>
      </c>
      <c r="Q2054" s="2">
        <v>0</v>
      </c>
      <c r="R2054" s="2">
        <v>0</v>
      </c>
      <c r="S2054" s="2">
        <v>0</v>
      </c>
      <c r="T2054" s="2">
        <v>0</v>
      </c>
      <c r="U2054" s="2">
        <f t="shared" si="515"/>
        <v>0</v>
      </c>
      <c r="V2054" s="2">
        <f t="shared" si="516"/>
        <v>0</v>
      </c>
      <c r="W2054" s="2">
        <f t="shared" si="517"/>
        <v>0</v>
      </c>
      <c r="Y2054" s="5"/>
      <c r="Z2054" s="6">
        <f t="shared" si="518"/>
        <v>25</v>
      </c>
      <c r="AA2054" s="2">
        <v>6</v>
      </c>
      <c r="AB2054" s="2">
        <v>11</v>
      </c>
      <c r="AC2054" s="2">
        <v>4</v>
      </c>
      <c r="AD2054" s="2">
        <v>2</v>
      </c>
      <c r="AE2054" s="2">
        <v>2</v>
      </c>
      <c r="AF2054" s="2">
        <f t="shared" si="519"/>
        <v>17</v>
      </c>
      <c r="AG2054" s="2">
        <f t="shared" si="520"/>
        <v>4</v>
      </c>
      <c r="AH2054" s="2">
        <f t="shared" si="521"/>
        <v>4</v>
      </c>
      <c r="AJ2054" s="5"/>
      <c r="AK2054" s="2">
        <f t="shared" si="522"/>
        <v>27</v>
      </c>
      <c r="AL2054" s="2">
        <v>7</v>
      </c>
      <c r="AM2054" s="2">
        <v>13</v>
      </c>
      <c r="AN2054" s="2">
        <v>5</v>
      </c>
      <c r="AO2054" s="2">
        <v>1</v>
      </c>
      <c r="AP2054" s="2">
        <v>1</v>
      </c>
      <c r="AQ2054" s="2">
        <f t="shared" si="527"/>
        <v>20</v>
      </c>
      <c r="AR2054" s="2">
        <f t="shared" si="528"/>
        <v>5</v>
      </c>
      <c r="AS2054" s="2">
        <f t="shared" si="529"/>
        <v>2</v>
      </c>
      <c r="AV2054" s="6">
        <f t="shared" si="510"/>
        <v>23</v>
      </c>
      <c r="AW2054" s="2">
        <v>7</v>
      </c>
      <c r="AX2054" s="2">
        <v>13</v>
      </c>
      <c r="AY2054" s="2">
        <v>2</v>
      </c>
      <c r="AZ2054" s="2">
        <v>1</v>
      </c>
      <c r="BA2054" s="2">
        <v>0</v>
      </c>
      <c r="BB2054" s="2">
        <f t="shared" si="511"/>
        <v>20</v>
      </c>
      <c r="BC2054" s="2">
        <f t="shared" si="512"/>
        <v>2</v>
      </c>
      <c r="BD2054" s="2">
        <f t="shared" si="513"/>
        <v>1</v>
      </c>
      <c r="BF2054" s="5"/>
    </row>
    <row r="2055" spans="7:58" x14ac:dyDescent="0.35">
      <c r="G2055" s="79" t="s">
        <v>3</v>
      </c>
      <c r="H2055" s="82" t="s">
        <v>112</v>
      </c>
      <c r="I2055" s="79" t="s">
        <v>126</v>
      </c>
      <c r="J2055" s="79" t="str">
        <f>IF('New GL Gauge'!$H$3&lt;2025,"Communities","Service Development")</f>
        <v>Service Development</v>
      </c>
      <c r="K2055" s="79" t="s">
        <v>113</v>
      </c>
      <c r="L2055" s="79" t="s">
        <v>113</v>
      </c>
      <c r="M2055" s="2" t="s">
        <v>67</v>
      </c>
      <c r="N2055" s="2">
        <v>14</v>
      </c>
      <c r="O2055" s="6">
        <f t="shared" si="514"/>
        <v>0</v>
      </c>
      <c r="P2055" s="2">
        <v>0</v>
      </c>
      <c r="Q2055" s="2">
        <v>0</v>
      </c>
      <c r="R2055" s="2">
        <v>0</v>
      </c>
      <c r="S2055" s="2">
        <v>0</v>
      </c>
      <c r="T2055" s="2">
        <v>0</v>
      </c>
      <c r="U2055" s="2">
        <f t="shared" si="515"/>
        <v>0</v>
      </c>
      <c r="V2055" s="2">
        <f t="shared" si="516"/>
        <v>0</v>
      </c>
      <c r="W2055" s="2">
        <f t="shared" si="517"/>
        <v>0</v>
      </c>
      <c r="Y2055" s="5"/>
      <c r="Z2055" s="6">
        <f t="shared" si="518"/>
        <v>25</v>
      </c>
      <c r="AA2055" s="2">
        <v>5</v>
      </c>
      <c r="AB2055" s="2">
        <v>7</v>
      </c>
      <c r="AC2055" s="2">
        <v>10</v>
      </c>
      <c r="AD2055" s="2">
        <v>2</v>
      </c>
      <c r="AE2055" s="2">
        <v>1</v>
      </c>
      <c r="AF2055" s="2">
        <f t="shared" si="519"/>
        <v>12</v>
      </c>
      <c r="AG2055" s="2">
        <f t="shared" si="520"/>
        <v>10</v>
      </c>
      <c r="AH2055" s="2">
        <f t="shared" si="521"/>
        <v>3</v>
      </c>
      <c r="AJ2055" s="5"/>
      <c r="AK2055" s="2">
        <f t="shared" si="522"/>
        <v>27</v>
      </c>
      <c r="AL2055" s="2">
        <v>6</v>
      </c>
      <c r="AM2055" s="2">
        <v>9</v>
      </c>
      <c r="AN2055" s="2">
        <v>8</v>
      </c>
      <c r="AO2055" s="2">
        <v>2</v>
      </c>
      <c r="AP2055" s="2">
        <v>2</v>
      </c>
      <c r="AQ2055" s="2">
        <f t="shared" si="527"/>
        <v>15</v>
      </c>
      <c r="AR2055" s="2">
        <f t="shared" si="528"/>
        <v>8</v>
      </c>
      <c r="AS2055" s="2">
        <f t="shared" si="529"/>
        <v>4</v>
      </c>
      <c r="AV2055" s="6">
        <f t="shared" si="510"/>
        <v>23</v>
      </c>
      <c r="AW2055" s="2">
        <v>11</v>
      </c>
      <c r="AX2055" s="2">
        <v>8</v>
      </c>
      <c r="AY2055" s="2">
        <v>3</v>
      </c>
      <c r="AZ2055" s="2">
        <v>1</v>
      </c>
      <c r="BA2055" s="2">
        <v>0</v>
      </c>
      <c r="BB2055" s="2">
        <f t="shared" si="511"/>
        <v>19</v>
      </c>
      <c r="BC2055" s="2">
        <f t="shared" si="512"/>
        <v>3</v>
      </c>
      <c r="BD2055" s="2">
        <f t="shared" si="513"/>
        <v>1</v>
      </c>
      <c r="BF2055" s="5"/>
    </row>
    <row r="2056" spans="7:58" x14ac:dyDescent="0.35">
      <c r="G2056" s="79" t="s">
        <v>3</v>
      </c>
      <c r="H2056" s="82" t="s">
        <v>112</v>
      </c>
      <c r="I2056" s="79" t="s">
        <v>126</v>
      </c>
      <c r="J2056" s="79" t="str">
        <f>IF('New GL Gauge'!$H$3&lt;2025,"Communities","Service Development")</f>
        <v>Service Development</v>
      </c>
      <c r="K2056" s="79" t="s">
        <v>113</v>
      </c>
      <c r="L2056" s="79" t="s">
        <v>113</v>
      </c>
      <c r="M2056" s="2" t="s">
        <v>67</v>
      </c>
      <c r="N2056" s="2">
        <v>15</v>
      </c>
      <c r="O2056" s="6">
        <f t="shared" si="514"/>
        <v>0</v>
      </c>
      <c r="P2056" s="2">
        <v>0</v>
      </c>
      <c r="Q2056" s="2">
        <v>0</v>
      </c>
      <c r="R2056" s="2">
        <v>0</v>
      </c>
      <c r="S2056" s="2">
        <v>0</v>
      </c>
      <c r="T2056" s="2">
        <v>0</v>
      </c>
      <c r="U2056" s="2">
        <f t="shared" si="515"/>
        <v>0</v>
      </c>
      <c r="V2056" s="2">
        <f t="shared" si="516"/>
        <v>0</v>
      </c>
      <c r="W2056" s="2">
        <f t="shared" si="517"/>
        <v>0</v>
      </c>
      <c r="Y2056" s="5"/>
      <c r="Z2056" s="6">
        <f t="shared" si="518"/>
        <v>25</v>
      </c>
      <c r="AA2056" s="2">
        <v>6</v>
      </c>
      <c r="AB2056" s="2">
        <v>10</v>
      </c>
      <c r="AC2056" s="2">
        <v>4</v>
      </c>
      <c r="AD2056" s="2">
        <v>4</v>
      </c>
      <c r="AE2056" s="2">
        <v>1</v>
      </c>
      <c r="AF2056" s="2">
        <f t="shared" si="519"/>
        <v>16</v>
      </c>
      <c r="AG2056" s="2">
        <f t="shared" si="520"/>
        <v>4</v>
      </c>
      <c r="AH2056" s="2">
        <f t="shared" si="521"/>
        <v>5</v>
      </c>
      <c r="AJ2056" s="5"/>
      <c r="AK2056" s="2">
        <f t="shared" si="522"/>
        <v>27</v>
      </c>
      <c r="AL2056" s="2">
        <v>9</v>
      </c>
      <c r="AM2056" s="2">
        <v>13</v>
      </c>
      <c r="AN2056" s="2">
        <v>2</v>
      </c>
      <c r="AO2056" s="2">
        <v>2</v>
      </c>
      <c r="AP2056" s="2">
        <v>1</v>
      </c>
      <c r="AQ2056" s="2">
        <f t="shared" si="527"/>
        <v>22</v>
      </c>
      <c r="AR2056" s="2">
        <f t="shared" si="528"/>
        <v>2</v>
      </c>
      <c r="AS2056" s="2">
        <f t="shared" si="529"/>
        <v>3</v>
      </c>
      <c r="AV2056" s="6">
        <f t="shared" si="510"/>
        <v>23</v>
      </c>
      <c r="AW2056" s="2">
        <v>13</v>
      </c>
      <c r="AX2056" s="2">
        <v>3</v>
      </c>
      <c r="AY2056" s="2">
        <v>6</v>
      </c>
      <c r="AZ2056" s="2">
        <v>0</v>
      </c>
      <c r="BA2056" s="2">
        <v>1</v>
      </c>
      <c r="BB2056" s="2">
        <f t="shared" si="511"/>
        <v>16</v>
      </c>
      <c r="BC2056" s="2">
        <f t="shared" si="512"/>
        <v>6</v>
      </c>
      <c r="BD2056" s="2">
        <f t="shared" si="513"/>
        <v>1</v>
      </c>
      <c r="BF2056" s="5"/>
    </row>
    <row r="2057" spans="7:58" x14ac:dyDescent="0.35">
      <c r="G2057" s="79" t="s">
        <v>3</v>
      </c>
      <c r="H2057" s="82" t="s">
        <v>112</v>
      </c>
      <c r="I2057" s="79" t="s">
        <v>126</v>
      </c>
      <c r="J2057" s="79" t="str">
        <f>IF('New GL Gauge'!$H$3&lt;2025,"Communities","Service Development")</f>
        <v>Service Development</v>
      </c>
      <c r="K2057" s="79" t="s">
        <v>113</v>
      </c>
      <c r="L2057" s="79" t="s">
        <v>113</v>
      </c>
      <c r="M2057" s="2" t="s">
        <v>67</v>
      </c>
      <c r="N2057" s="2">
        <v>16</v>
      </c>
      <c r="O2057" s="6">
        <f t="shared" si="514"/>
        <v>0</v>
      </c>
      <c r="P2057" s="2">
        <v>0</v>
      </c>
      <c r="Q2057" s="2">
        <v>0</v>
      </c>
      <c r="R2057" s="2">
        <v>0</v>
      </c>
      <c r="S2057" s="2">
        <v>0</v>
      </c>
      <c r="T2057" s="2">
        <v>0</v>
      </c>
      <c r="U2057" s="2">
        <f t="shared" si="515"/>
        <v>0</v>
      </c>
      <c r="V2057" s="2">
        <f t="shared" si="516"/>
        <v>0</v>
      </c>
      <c r="W2057" s="2">
        <f t="shared" si="517"/>
        <v>0</v>
      </c>
      <c r="Y2057" s="5"/>
      <c r="Z2057" s="6">
        <f t="shared" si="518"/>
        <v>25</v>
      </c>
      <c r="AA2057" s="2">
        <v>4</v>
      </c>
      <c r="AB2057" s="2">
        <v>10</v>
      </c>
      <c r="AC2057" s="2">
        <v>9</v>
      </c>
      <c r="AD2057" s="2">
        <v>2</v>
      </c>
      <c r="AE2057" s="2">
        <v>0</v>
      </c>
      <c r="AF2057" s="2">
        <f t="shared" si="519"/>
        <v>14</v>
      </c>
      <c r="AG2057" s="2">
        <f t="shared" si="520"/>
        <v>9</v>
      </c>
      <c r="AH2057" s="2">
        <f t="shared" si="521"/>
        <v>2</v>
      </c>
      <c r="AJ2057" s="5"/>
      <c r="AK2057" s="2">
        <f t="shared" si="522"/>
        <v>27</v>
      </c>
      <c r="AL2057" s="2">
        <v>9</v>
      </c>
      <c r="AM2057" s="2">
        <v>9</v>
      </c>
      <c r="AN2057" s="2">
        <v>8</v>
      </c>
      <c r="AO2057" s="2">
        <v>1</v>
      </c>
      <c r="AP2057" s="2">
        <v>0</v>
      </c>
      <c r="AQ2057" s="2">
        <f t="shared" si="527"/>
        <v>18</v>
      </c>
      <c r="AR2057" s="2">
        <f t="shared" si="528"/>
        <v>8</v>
      </c>
      <c r="AS2057" s="2">
        <f t="shared" si="529"/>
        <v>1</v>
      </c>
      <c r="AV2057" s="6">
        <f t="shared" si="510"/>
        <v>23</v>
      </c>
      <c r="AW2057" s="2">
        <v>10</v>
      </c>
      <c r="AX2057" s="2">
        <v>9</v>
      </c>
      <c r="AY2057" s="2">
        <v>1</v>
      </c>
      <c r="AZ2057" s="2">
        <v>2</v>
      </c>
      <c r="BA2057" s="2">
        <v>1</v>
      </c>
      <c r="BB2057" s="2">
        <f t="shared" si="511"/>
        <v>19</v>
      </c>
      <c r="BC2057" s="2">
        <f t="shared" si="512"/>
        <v>1</v>
      </c>
      <c r="BD2057" s="2">
        <f t="shared" si="513"/>
        <v>3</v>
      </c>
      <c r="BF2057" s="5"/>
    </row>
    <row r="2058" spans="7:58" x14ac:dyDescent="0.35">
      <c r="G2058" s="79" t="s">
        <v>3</v>
      </c>
      <c r="H2058" s="82" t="s">
        <v>112</v>
      </c>
      <c r="I2058" s="79" t="s">
        <v>126</v>
      </c>
      <c r="J2058" s="79" t="str">
        <f>IF('New GL Gauge'!$H$3&lt;2025,"Communities","Service Development")</f>
        <v>Service Development</v>
      </c>
      <c r="K2058" s="79" t="s">
        <v>113</v>
      </c>
      <c r="L2058" s="79" t="s">
        <v>113</v>
      </c>
      <c r="M2058" s="2" t="s">
        <v>67</v>
      </c>
      <c r="N2058" s="2">
        <v>17</v>
      </c>
      <c r="O2058" s="6">
        <f t="shared" si="514"/>
        <v>0</v>
      </c>
      <c r="P2058" s="2">
        <v>0</v>
      </c>
      <c r="Q2058" s="2">
        <v>0</v>
      </c>
      <c r="R2058" s="2">
        <v>0</v>
      </c>
      <c r="S2058" s="2">
        <v>0</v>
      </c>
      <c r="T2058" s="2">
        <v>0</v>
      </c>
      <c r="U2058" s="2">
        <f t="shared" si="515"/>
        <v>0</v>
      </c>
      <c r="V2058" s="2">
        <f t="shared" si="516"/>
        <v>0</v>
      </c>
      <c r="W2058" s="2">
        <f t="shared" si="517"/>
        <v>0</v>
      </c>
      <c r="Y2058" s="5"/>
      <c r="Z2058" s="6">
        <f t="shared" si="518"/>
        <v>25</v>
      </c>
      <c r="AA2058" s="2">
        <v>8</v>
      </c>
      <c r="AB2058" s="2">
        <v>7</v>
      </c>
      <c r="AC2058" s="2">
        <v>2</v>
      </c>
      <c r="AD2058" s="2">
        <v>5</v>
      </c>
      <c r="AE2058" s="2">
        <v>3</v>
      </c>
      <c r="AF2058" s="2">
        <f t="shared" si="519"/>
        <v>15</v>
      </c>
      <c r="AG2058" s="2">
        <f t="shared" si="520"/>
        <v>2</v>
      </c>
      <c r="AH2058" s="2">
        <f t="shared" si="521"/>
        <v>8</v>
      </c>
      <c r="AJ2058" s="5"/>
      <c r="AK2058" s="2">
        <f t="shared" si="522"/>
        <v>27</v>
      </c>
      <c r="AL2058" s="2">
        <v>4</v>
      </c>
      <c r="AM2058" s="2">
        <v>13</v>
      </c>
      <c r="AN2058" s="2">
        <v>4</v>
      </c>
      <c r="AO2058" s="2">
        <v>4</v>
      </c>
      <c r="AP2058" s="2">
        <v>2</v>
      </c>
      <c r="AQ2058" s="2">
        <f t="shared" si="527"/>
        <v>17</v>
      </c>
      <c r="AR2058" s="2">
        <f t="shared" si="528"/>
        <v>4</v>
      </c>
      <c r="AS2058" s="2">
        <f t="shared" si="529"/>
        <v>6</v>
      </c>
      <c r="AV2058" s="6">
        <f t="shared" si="510"/>
        <v>23</v>
      </c>
      <c r="AW2058" s="2">
        <v>9</v>
      </c>
      <c r="AX2058" s="2">
        <v>6</v>
      </c>
      <c r="AY2058" s="2">
        <v>5</v>
      </c>
      <c r="AZ2058" s="2">
        <v>2</v>
      </c>
      <c r="BA2058" s="2">
        <v>1</v>
      </c>
      <c r="BB2058" s="2">
        <f t="shared" si="511"/>
        <v>15</v>
      </c>
      <c r="BC2058" s="2">
        <f t="shared" si="512"/>
        <v>5</v>
      </c>
      <c r="BD2058" s="2">
        <f t="shared" si="513"/>
        <v>3</v>
      </c>
      <c r="BF2058" s="5"/>
    </row>
    <row r="2059" spans="7:58" x14ac:dyDescent="0.35">
      <c r="G2059" s="79" t="s">
        <v>3</v>
      </c>
      <c r="H2059" s="82" t="s">
        <v>112</v>
      </c>
      <c r="I2059" s="79" t="s">
        <v>126</v>
      </c>
      <c r="J2059" s="79" t="str">
        <f>IF('New GL Gauge'!$H$3&lt;2025,"Communities","Service Development")</f>
        <v>Service Development</v>
      </c>
      <c r="K2059" s="79" t="s">
        <v>113</v>
      </c>
      <c r="L2059" s="79" t="s">
        <v>113</v>
      </c>
      <c r="M2059" s="2" t="s">
        <v>67</v>
      </c>
      <c r="N2059" s="2">
        <v>18</v>
      </c>
      <c r="O2059" s="6">
        <f t="shared" si="514"/>
        <v>0</v>
      </c>
      <c r="P2059" s="2">
        <v>0</v>
      </c>
      <c r="Q2059" s="2">
        <v>0</v>
      </c>
      <c r="R2059" s="2">
        <v>0</v>
      </c>
      <c r="S2059" s="2">
        <v>0</v>
      </c>
      <c r="T2059" s="2">
        <v>0</v>
      </c>
      <c r="U2059" s="2">
        <f t="shared" si="515"/>
        <v>0</v>
      </c>
      <c r="V2059" s="2">
        <f t="shared" si="516"/>
        <v>0</v>
      </c>
      <c r="W2059" s="2">
        <f t="shared" si="517"/>
        <v>0</v>
      </c>
      <c r="Y2059" s="5"/>
      <c r="Z2059" s="6">
        <f t="shared" si="518"/>
        <v>25</v>
      </c>
      <c r="AA2059" s="2">
        <v>17</v>
      </c>
      <c r="AB2059" s="2">
        <v>3</v>
      </c>
      <c r="AC2059" s="2">
        <v>3</v>
      </c>
      <c r="AD2059" s="2">
        <v>0</v>
      </c>
      <c r="AE2059" s="2">
        <v>2</v>
      </c>
      <c r="AF2059" s="2">
        <f t="shared" si="519"/>
        <v>20</v>
      </c>
      <c r="AG2059" s="2">
        <f t="shared" si="520"/>
        <v>3</v>
      </c>
      <c r="AH2059" s="2">
        <f t="shared" si="521"/>
        <v>2</v>
      </c>
      <c r="AJ2059" s="5"/>
      <c r="AK2059" s="2">
        <f t="shared" si="522"/>
        <v>27</v>
      </c>
      <c r="AL2059" s="2">
        <v>11</v>
      </c>
      <c r="AM2059" s="2">
        <v>12</v>
      </c>
      <c r="AN2059" s="2">
        <v>3</v>
      </c>
      <c r="AO2059" s="2">
        <v>0</v>
      </c>
      <c r="AP2059" s="2">
        <v>1</v>
      </c>
      <c r="AQ2059" s="2">
        <f t="shared" si="527"/>
        <v>23</v>
      </c>
      <c r="AR2059" s="2">
        <f t="shared" si="528"/>
        <v>3</v>
      </c>
      <c r="AS2059" s="2">
        <f t="shared" si="529"/>
        <v>1</v>
      </c>
      <c r="AV2059" s="6">
        <f t="shared" si="510"/>
        <v>23</v>
      </c>
      <c r="AW2059" s="2">
        <v>15</v>
      </c>
      <c r="AX2059" s="2">
        <v>6</v>
      </c>
      <c r="AY2059" s="2">
        <v>1</v>
      </c>
      <c r="AZ2059" s="2">
        <v>0</v>
      </c>
      <c r="BA2059" s="2">
        <v>1</v>
      </c>
      <c r="BB2059" s="2">
        <f t="shared" si="511"/>
        <v>21</v>
      </c>
      <c r="BC2059" s="2">
        <f t="shared" si="512"/>
        <v>1</v>
      </c>
      <c r="BD2059" s="2">
        <f t="shared" si="513"/>
        <v>1</v>
      </c>
      <c r="BF2059" s="5"/>
    </row>
    <row r="2060" spans="7:58" x14ac:dyDescent="0.35">
      <c r="G2060" s="79" t="s">
        <v>3</v>
      </c>
      <c r="H2060" s="82" t="s">
        <v>112</v>
      </c>
      <c r="I2060" s="79" t="s">
        <v>126</v>
      </c>
      <c r="J2060" s="79" t="str">
        <f>IF('New GL Gauge'!$H$3&lt;2025,"Communities","Service Development")</f>
        <v>Service Development</v>
      </c>
      <c r="K2060" s="79" t="s">
        <v>113</v>
      </c>
      <c r="L2060" s="79" t="s">
        <v>113</v>
      </c>
      <c r="M2060" s="2" t="s">
        <v>76</v>
      </c>
      <c r="N2060" s="2">
        <v>19</v>
      </c>
      <c r="O2060" s="6">
        <f t="shared" si="514"/>
        <v>0</v>
      </c>
      <c r="P2060" s="2">
        <v>0</v>
      </c>
      <c r="Q2060" s="2">
        <v>0</v>
      </c>
      <c r="R2060" s="2">
        <v>0</v>
      </c>
      <c r="S2060" s="2">
        <v>0</v>
      </c>
      <c r="T2060" s="2">
        <v>0</v>
      </c>
      <c r="U2060" s="2">
        <f t="shared" si="515"/>
        <v>0</v>
      </c>
      <c r="V2060" s="2">
        <f t="shared" si="516"/>
        <v>0</v>
      </c>
      <c r="W2060" s="2">
        <f t="shared" si="517"/>
        <v>0</v>
      </c>
      <c r="Y2060" s="5"/>
      <c r="Z2060" s="6">
        <f t="shared" si="518"/>
        <v>25</v>
      </c>
      <c r="AA2060" s="2">
        <v>15</v>
      </c>
      <c r="AB2060" s="2">
        <v>8</v>
      </c>
      <c r="AC2060" s="2">
        <v>1</v>
      </c>
      <c r="AD2060" s="2">
        <v>0</v>
      </c>
      <c r="AE2060" s="2">
        <v>1</v>
      </c>
      <c r="AF2060" s="2">
        <f t="shared" si="519"/>
        <v>23</v>
      </c>
      <c r="AG2060" s="2">
        <f t="shared" si="520"/>
        <v>1</v>
      </c>
      <c r="AH2060" s="2">
        <f t="shared" si="521"/>
        <v>1</v>
      </c>
      <c r="AJ2060" s="5"/>
      <c r="AK2060" s="2">
        <f t="shared" si="522"/>
        <v>27</v>
      </c>
      <c r="AL2060" s="2">
        <v>17</v>
      </c>
      <c r="AM2060" s="2">
        <v>7</v>
      </c>
      <c r="AN2060" s="2">
        <v>3</v>
      </c>
      <c r="AO2060" s="2">
        <v>0</v>
      </c>
      <c r="AP2060" s="2">
        <v>0</v>
      </c>
      <c r="AQ2060" s="2">
        <f t="shared" si="527"/>
        <v>24</v>
      </c>
      <c r="AR2060" s="2">
        <f t="shared" si="528"/>
        <v>3</v>
      </c>
      <c r="AS2060" s="2">
        <f t="shared" si="529"/>
        <v>0</v>
      </c>
      <c r="AV2060" s="6">
        <f t="shared" si="510"/>
        <v>23</v>
      </c>
      <c r="AW2060" s="2">
        <v>11</v>
      </c>
      <c r="AX2060" s="2">
        <v>8</v>
      </c>
      <c r="AY2060" s="2">
        <v>2</v>
      </c>
      <c r="AZ2060" s="2">
        <v>1</v>
      </c>
      <c r="BA2060" s="2">
        <v>1</v>
      </c>
      <c r="BB2060" s="2">
        <f t="shared" si="511"/>
        <v>19</v>
      </c>
      <c r="BC2060" s="2">
        <f t="shared" si="512"/>
        <v>2</v>
      </c>
      <c r="BD2060" s="2">
        <f t="shared" si="513"/>
        <v>2</v>
      </c>
      <c r="BF2060" s="5"/>
    </row>
    <row r="2061" spans="7:58" x14ac:dyDescent="0.35">
      <c r="G2061" s="79" t="s">
        <v>3</v>
      </c>
      <c r="H2061" s="82" t="s">
        <v>112</v>
      </c>
      <c r="I2061" s="79" t="s">
        <v>126</v>
      </c>
      <c r="J2061" s="79" t="str">
        <f>IF('New GL Gauge'!$H$3&lt;2025,"Communities","Service Development")</f>
        <v>Service Development</v>
      </c>
      <c r="K2061" s="79" t="s">
        <v>113</v>
      </c>
      <c r="L2061" s="79" t="s">
        <v>113</v>
      </c>
      <c r="M2061" s="2" t="s">
        <v>76</v>
      </c>
      <c r="N2061" s="2">
        <v>20</v>
      </c>
      <c r="O2061" s="6">
        <f t="shared" si="514"/>
        <v>0</v>
      </c>
      <c r="P2061" s="2">
        <v>0</v>
      </c>
      <c r="Q2061" s="2">
        <v>0</v>
      </c>
      <c r="R2061" s="2">
        <v>0</v>
      </c>
      <c r="S2061" s="2">
        <v>0</v>
      </c>
      <c r="T2061" s="2">
        <v>0</v>
      </c>
      <c r="U2061" s="2">
        <f t="shared" si="515"/>
        <v>0</v>
      </c>
      <c r="V2061" s="2">
        <f t="shared" si="516"/>
        <v>0</v>
      </c>
      <c r="W2061" s="2">
        <f t="shared" si="517"/>
        <v>0</v>
      </c>
      <c r="Y2061" s="5"/>
      <c r="Z2061" s="6">
        <f t="shared" si="518"/>
        <v>25</v>
      </c>
      <c r="AA2061" s="2">
        <v>13</v>
      </c>
      <c r="AB2061" s="2">
        <v>8</v>
      </c>
      <c r="AC2061" s="2">
        <v>2</v>
      </c>
      <c r="AD2061" s="2">
        <v>0</v>
      </c>
      <c r="AE2061" s="2">
        <v>2</v>
      </c>
      <c r="AF2061" s="2">
        <f t="shared" si="519"/>
        <v>21</v>
      </c>
      <c r="AG2061" s="2">
        <f t="shared" si="520"/>
        <v>2</v>
      </c>
      <c r="AH2061" s="2">
        <f t="shared" si="521"/>
        <v>2</v>
      </c>
      <c r="AJ2061" s="5"/>
      <c r="AK2061" s="2">
        <f t="shared" si="522"/>
        <v>27</v>
      </c>
      <c r="AL2061" s="2">
        <v>14</v>
      </c>
      <c r="AM2061" s="2">
        <v>10</v>
      </c>
      <c r="AN2061" s="2">
        <v>2</v>
      </c>
      <c r="AO2061" s="2">
        <v>1</v>
      </c>
      <c r="AP2061" s="2">
        <v>0</v>
      </c>
      <c r="AQ2061" s="2">
        <f t="shared" si="527"/>
        <v>24</v>
      </c>
      <c r="AR2061" s="2">
        <f t="shared" si="528"/>
        <v>2</v>
      </c>
      <c r="AS2061" s="2">
        <f t="shared" si="529"/>
        <v>1</v>
      </c>
      <c r="AV2061" s="6">
        <f t="shared" si="510"/>
        <v>23</v>
      </c>
      <c r="AW2061" s="2">
        <v>9</v>
      </c>
      <c r="AX2061" s="2">
        <v>6</v>
      </c>
      <c r="AY2061" s="2">
        <v>6</v>
      </c>
      <c r="AZ2061" s="2">
        <v>1</v>
      </c>
      <c r="BA2061" s="2">
        <v>1</v>
      </c>
      <c r="BB2061" s="2">
        <f t="shared" si="511"/>
        <v>15</v>
      </c>
      <c r="BC2061" s="2">
        <f t="shared" si="512"/>
        <v>6</v>
      </c>
      <c r="BD2061" s="2">
        <f t="shared" si="513"/>
        <v>2</v>
      </c>
      <c r="BF2061" s="5"/>
    </row>
    <row r="2062" spans="7:58" x14ac:dyDescent="0.35">
      <c r="G2062" s="79" t="s">
        <v>3</v>
      </c>
      <c r="H2062" s="82" t="s">
        <v>112</v>
      </c>
      <c r="I2062" s="79" t="s">
        <v>126</v>
      </c>
      <c r="J2062" s="79" t="str">
        <f>IF('New GL Gauge'!$H$3&lt;2025,"Communities","Service Development")</f>
        <v>Service Development</v>
      </c>
      <c r="K2062" s="79" t="s">
        <v>113</v>
      </c>
      <c r="L2062" s="79" t="s">
        <v>113</v>
      </c>
      <c r="M2062" s="2" t="s">
        <v>76</v>
      </c>
      <c r="N2062" s="2">
        <v>21</v>
      </c>
      <c r="O2062" s="6">
        <f t="shared" si="514"/>
        <v>0</v>
      </c>
      <c r="P2062" s="2">
        <v>0</v>
      </c>
      <c r="Q2062" s="2">
        <v>0</v>
      </c>
      <c r="R2062" s="2">
        <v>0</v>
      </c>
      <c r="S2062" s="2">
        <v>0</v>
      </c>
      <c r="T2062" s="2">
        <v>0</v>
      </c>
      <c r="U2062" s="2">
        <f t="shared" si="515"/>
        <v>0</v>
      </c>
      <c r="V2062" s="2">
        <f t="shared" si="516"/>
        <v>0</v>
      </c>
      <c r="W2062" s="2">
        <f t="shared" si="517"/>
        <v>0</v>
      </c>
      <c r="Y2062" s="5"/>
      <c r="Z2062" s="6">
        <f t="shared" si="518"/>
        <v>25</v>
      </c>
      <c r="AA2062" s="2">
        <v>15</v>
      </c>
      <c r="AB2062" s="2">
        <v>7</v>
      </c>
      <c r="AC2062" s="2">
        <v>2</v>
      </c>
      <c r="AD2062" s="2">
        <v>0</v>
      </c>
      <c r="AE2062" s="2">
        <v>1</v>
      </c>
      <c r="AF2062" s="2">
        <f t="shared" si="519"/>
        <v>22</v>
      </c>
      <c r="AG2062" s="2">
        <f t="shared" si="520"/>
        <v>2</v>
      </c>
      <c r="AH2062" s="2">
        <f t="shared" si="521"/>
        <v>1</v>
      </c>
      <c r="AJ2062" s="5"/>
      <c r="AK2062" s="2">
        <f t="shared" si="522"/>
        <v>27</v>
      </c>
      <c r="AL2062" s="2">
        <v>14</v>
      </c>
      <c r="AM2062" s="2">
        <v>9</v>
      </c>
      <c r="AN2062" s="2">
        <v>3</v>
      </c>
      <c r="AO2062" s="2">
        <v>1</v>
      </c>
      <c r="AP2062" s="2">
        <v>0</v>
      </c>
      <c r="AQ2062" s="2">
        <f t="shared" si="527"/>
        <v>23</v>
      </c>
      <c r="AR2062" s="2">
        <f t="shared" si="528"/>
        <v>3</v>
      </c>
      <c r="AS2062" s="2">
        <f t="shared" si="529"/>
        <v>1</v>
      </c>
      <c r="AV2062" s="6">
        <f t="shared" si="510"/>
        <v>23</v>
      </c>
      <c r="AW2062" s="2">
        <v>9</v>
      </c>
      <c r="AX2062" s="2">
        <v>10</v>
      </c>
      <c r="AY2062" s="2">
        <v>4</v>
      </c>
      <c r="AZ2062" s="2">
        <v>0</v>
      </c>
      <c r="BA2062" s="2">
        <v>0</v>
      </c>
      <c r="BB2062" s="2">
        <f t="shared" si="511"/>
        <v>19</v>
      </c>
      <c r="BC2062" s="2">
        <f t="shared" si="512"/>
        <v>4</v>
      </c>
      <c r="BD2062" s="2">
        <f t="shared" si="513"/>
        <v>0</v>
      </c>
      <c r="BF2062" s="5"/>
    </row>
    <row r="2063" spans="7:58" x14ac:dyDescent="0.35">
      <c r="G2063" s="79" t="s">
        <v>3</v>
      </c>
      <c r="H2063" s="82" t="s">
        <v>112</v>
      </c>
      <c r="I2063" s="79" t="s">
        <v>126</v>
      </c>
      <c r="J2063" s="79" t="str">
        <f>IF('New GL Gauge'!$H$3&lt;2025,"Communities","Service Development")</f>
        <v>Service Development</v>
      </c>
      <c r="K2063" s="79" t="s">
        <v>113</v>
      </c>
      <c r="L2063" s="79" t="s">
        <v>113</v>
      </c>
      <c r="M2063" s="2" t="s">
        <v>76</v>
      </c>
      <c r="N2063" s="2">
        <v>22</v>
      </c>
      <c r="O2063" s="6">
        <f t="shared" si="514"/>
        <v>0</v>
      </c>
      <c r="P2063" s="2">
        <v>0</v>
      </c>
      <c r="Q2063" s="2">
        <v>0</v>
      </c>
      <c r="R2063" s="2">
        <v>0</v>
      </c>
      <c r="S2063" s="2">
        <v>0</v>
      </c>
      <c r="T2063" s="2">
        <v>0</v>
      </c>
      <c r="U2063" s="2">
        <f t="shared" si="515"/>
        <v>0</v>
      </c>
      <c r="V2063" s="2">
        <f t="shared" si="516"/>
        <v>0</v>
      </c>
      <c r="W2063" s="2">
        <f t="shared" si="517"/>
        <v>0</v>
      </c>
      <c r="Y2063" s="5"/>
      <c r="Z2063" s="6">
        <f t="shared" si="518"/>
        <v>25</v>
      </c>
      <c r="AA2063" s="2">
        <v>20</v>
      </c>
      <c r="AB2063" s="2">
        <v>4</v>
      </c>
      <c r="AC2063" s="2">
        <v>0</v>
      </c>
      <c r="AD2063" s="2">
        <v>0</v>
      </c>
      <c r="AE2063" s="2">
        <v>1</v>
      </c>
      <c r="AF2063" s="2">
        <f t="shared" si="519"/>
        <v>24</v>
      </c>
      <c r="AG2063" s="2">
        <f t="shared" si="520"/>
        <v>0</v>
      </c>
      <c r="AH2063" s="2">
        <f t="shared" si="521"/>
        <v>1</v>
      </c>
      <c r="AJ2063" s="5"/>
      <c r="AK2063" s="2">
        <f t="shared" si="522"/>
        <v>27</v>
      </c>
      <c r="AL2063" s="2">
        <v>23</v>
      </c>
      <c r="AM2063" s="2">
        <v>4</v>
      </c>
      <c r="AN2063" s="2">
        <v>0</v>
      </c>
      <c r="AO2063" s="2">
        <v>0</v>
      </c>
      <c r="AP2063" s="2">
        <v>0</v>
      </c>
      <c r="AQ2063" s="2">
        <f t="shared" si="527"/>
        <v>27</v>
      </c>
      <c r="AR2063" s="2">
        <f t="shared" si="528"/>
        <v>0</v>
      </c>
      <c r="AS2063" s="2">
        <f t="shared" si="529"/>
        <v>0</v>
      </c>
      <c r="AV2063" s="6">
        <f t="shared" si="510"/>
        <v>23</v>
      </c>
      <c r="AW2063" s="2">
        <v>17</v>
      </c>
      <c r="AX2063" s="2">
        <v>3</v>
      </c>
      <c r="AY2063" s="2">
        <v>2</v>
      </c>
      <c r="AZ2063" s="2">
        <v>1</v>
      </c>
      <c r="BA2063" s="2">
        <v>0</v>
      </c>
      <c r="BB2063" s="2">
        <f t="shared" si="511"/>
        <v>20</v>
      </c>
      <c r="BC2063" s="2">
        <f t="shared" si="512"/>
        <v>2</v>
      </c>
      <c r="BD2063" s="2">
        <f t="shared" si="513"/>
        <v>1</v>
      </c>
      <c r="BF2063" s="5"/>
    </row>
    <row r="2064" spans="7:58" x14ac:dyDescent="0.35">
      <c r="G2064" s="79" t="s">
        <v>3</v>
      </c>
      <c r="H2064" s="82" t="s">
        <v>112</v>
      </c>
      <c r="I2064" s="79" t="s">
        <v>126</v>
      </c>
      <c r="J2064" s="79" t="str">
        <f>IF('New GL Gauge'!$H$3&lt;2025,"Communities","Service Development")</f>
        <v>Service Development</v>
      </c>
      <c r="K2064" s="79" t="s">
        <v>113</v>
      </c>
      <c r="L2064" s="79" t="s">
        <v>113</v>
      </c>
      <c r="M2064" s="2" t="s">
        <v>76</v>
      </c>
      <c r="N2064" s="2">
        <v>23</v>
      </c>
      <c r="O2064" s="6">
        <f t="shared" si="514"/>
        <v>0</v>
      </c>
      <c r="P2064" s="2">
        <v>0</v>
      </c>
      <c r="Q2064" s="2">
        <v>0</v>
      </c>
      <c r="R2064" s="2">
        <v>0</v>
      </c>
      <c r="S2064" s="2">
        <v>0</v>
      </c>
      <c r="T2064" s="2">
        <v>0</v>
      </c>
      <c r="U2064" s="2">
        <f t="shared" si="515"/>
        <v>0</v>
      </c>
      <c r="V2064" s="2">
        <f t="shared" si="516"/>
        <v>0</v>
      </c>
      <c r="W2064" s="2">
        <f t="shared" si="517"/>
        <v>0</v>
      </c>
      <c r="Y2064" s="5"/>
      <c r="Z2064" s="6">
        <f t="shared" si="518"/>
        <v>25</v>
      </c>
      <c r="AA2064" s="2">
        <v>16</v>
      </c>
      <c r="AB2064" s="2">
        <v>4</v>
      </c>
      <c r="AC2064" s="2">
        <v>2</v>
      </c>
      <c r="AD2064" s="2">
        <v>1</v>
      </c>
      <c r="AE2064" s="2">
        <v>2</v>
      </c>
      <c r="AF2064" s="2">
        <f t="shared" si="519"/>
        <v>20</v>
      </c>
      <c r="AG2064" s="2">
        <f t="shared" si="520"/>
        <v>2</v>
      </c>
      <c r="AH2064" s="2">
        <f t="shared" si="521"/>
        <v>3</v>
      </c>
      <c r="AJ2064" s="5"/>
      <c r="AK2064" s="2">
        <f t="shared" si="522"/>
        <v>27</v>
      </c>
      <c r="AL2064" s="2">
        <v>17</v>
      </c>
      <c r="AM2064" s="2">
        <v>8</v>
      </c>
      <c r="AN2064" s="2">
        <v>1</v>
      </c>
      <c r="AO2064" s="2">
        <v>1</v>
      </c>
      <c r="AP2064" s="2">
        <v>0</v>
      </c>
      <c r="AQ2064" s="2">
        <f t="shared" si="527"/>
        <v>25</v>
      </c>
      <c r="AR2064" s="2">
        <f t="shared" si="528"/>
        <v>1</v>
      </c>
      <c r="AS2064" s="2">
        <f t="shared" si="529"/>
        <v>1</v>
      </c>
      <c r="AV2064" s="6">
        <f t="shared" si="510"/>
        <v>23</v>
      </c>
      <c r="AW2064" s="2">
        <v>15</v>
      </c>
      <c r="AX2064" s="2">
        <v>3</v>
      </c>
      <c r="AY2064" s="2">
        <v>3</v>
      </c>
      <c r="AZ2064" s="2">
        <v>2</v>
      </c>
      <c r="BA2064" s="2">
        <v>0</v>
      </c>
      <c r="BB2064" s="2">
        <f t="shared" si="511"/>
        <v>18</v>
      </c>
      <c r="BC2064" s="2">
        <f t="shared" si="512"/>
        <v>3</v>
      </c>
      <c r="BD2064" s="2">
        <f t="shared" si="513"/>
        <v>2</v>
      </c>
      <c r="BF2064" s="5"/>
    </row>
    <row r="2065" spans="7:58" x14ac:dyDescent="0.35">
      <c r="G2065" s="79" t="s">
        <v>3</v>
      </c>
      <c r="H2065" s="82" t="s">
        <v>112</v>
      </c>
      <c r="I2065" s="79" t="s">
        <v>126</v>
      </c>
      <c r="J2065" s="79" t="str">
        <f>IF('New GL Gauge'!$H$3&lt;2025,"Communities","Service Development")</f>
        <v>Service Development</v>
      </c>
      <c r="K2065" s="79" t="s">
        <v>113</v>
      </c>
      <c r="L2065" s="79" t="s">
        <v>113</v>
      </c>
      <c r="M2065" s="2" t="s">
        <v>76</v>
      </c>
      <c r="N2065" s="2">
        <v>24</v>
      </c>
      <c r="O2065" s="6">
        <f t="shared" si="514"/>
        <v>0</v>
      </c>
      <c r="P2065" s="2">
        <v>0</v>
      </c>
      <c r="Q2065" s="2">
        <v>0</v>
      </c>
      <c r="R2065" s="2">
        <v>0</v>
      </c>
      <c r="S2065" s="2">
        <v>0</v>
      </c>
      <c r="T2065" s="2">
        <v>0</v>
      </c>
      <c r="U2065" s="2">
        <f t="shared" si="515"/>
        <v>0</v>
      </c>
      <c r="V2065" s="2">
        <f t="shared" si="516"/>
        <v>0</v>
      </c>
      <c r="W2065" s="2">
        <f t="shared" si="517"/>
        <v>0</v>
      </c>
      <c r="Y2065" s="5"/>
      <c r="Z2065" s="6">
        <f t="shared" si="518"/>
        <v>25</v>
      </c>
      <c r="AA2065" s="2">
        <v>8</v>
      </c>
      <c r="AB2065" s="2">
        <v>13</v>
      </c>
      <c r="AC2065" s="2">
        <v>3</v>
      </c>
      <c r="AD2065" s="2">
        <v>0</v>
      </c>
      <c r="AE2065" s="2">
        <v>1</v>
      </c>
      <c r="AF2065" s="2">
        <f t="shared" si="519"/>
        <v>21</v>
      </c>
      <c r="AG2065" s="2">
        <f t="shared" si="520"/>
        <v>3</v>
      </c>
      <c r="AH2065" s="2">
        <f t="shared" si="521"/>
        <v>1</v>
      </c>
      <c r="AJ2065" s="5"/>
      <c r="AK2065" s="2">
        <f t="shared" si="522"/>
        <v>27</v>
      </c>
      <c r="AL2065" s="2">
        <v>11</v>
      </c>
      <c r="AM2065" s="2">
        <v>12</v>
      </c>
      <c r="AN2065" s="2">
        <v>3</v>
      </c>
      <c r="AO2065" s="2">
        <v>1</v>
      </c>
      <c r="AP2065" s="2">
        <v>0</v>
      </c>
      <c r="AQ2065" s="2">
        <f t="shared" si="527"/>
        <v>23</v>
      </c>
      <c r="AR2065" s="2">
        <f t="shared" si="528"/>
        <v>3</v>
      </c>
      <c r="AS2065" s="2">
        <f t="shared" si="529"/>
        <v>1</v>
      </c>
      <c r="AV2065" s="6">
        <f t="shared" si="510"/>
        <v>23</v>
      </c>
      <c r="AW2065" s="2">
        <v>8</v>
      </c>
      <c r="AX2065" s="2">
        <v>11</v>
      </c>
      <c r="AY2065" s="2">
        <v>3</v>
      </c>
      <c r="AZ2065" s="2">
        <v>0</v>
      </c>
      <c r="BA2065" s="2">
        <v>1</v>
      </c>
      <c r="BB2065" s="2">
        <f t="shared" si="511"/>
        <v>19</v>
      </c>
      <c r="BC2065" s="2">
        <f t="shared" si="512"/>
        <v>3</v>
      </c>
      <c r="BD2065" s="2">
        <f t="shared" si="513"/>
        <v>1</v>
      </c>
      <c r="BF2065" s="5"/>
    </row>
    <row r="2066" spans="7:58" x14ac:dyDescent="0.35">
      <c r="G2066" s="79" t="s">
        <v>3</v>
      </c>
      <c r="H2066" s="82" t="s">
        <v>112</v>
      </c>
      <c r="I2066" s="79" t="s">
        <v>126</v>
      </c>
      <c r="J2066" s="79" t="str">
        <f>IF('New GL Gauge'!$H$3&lt;2025,"Communities","Service Development")</f>
        <v>Service Development</v>
      </c>
      <c r="K2066" s="79" t="s">
        <v>113</v>
      </c>
      <c r="L2066" s="79" t="s">
        <v>113</v>
      </c>
      <c r="M2066" s="2" t="s">
        <v>76</v>
      </c>
      <c r="N2066" s="2">
        <v>25</v>
      </c>
      <c r="O2066" s="6">
        <f t="shared" si="514"/>
        <v>0</v>
      </c>
      <c r="P2066" s="2">
        <v>0</v>
      </c>
      <c r="Q2066" s="2">
        <v>0</v>
      </c>
      <c r="R2066" s="2">
        <v>0</v>
      </c>
      <c r="S2066" s="2">
        <v>0</v>
      </c>
      <c r="T2066" s="2">
        <v>0</v>
      </c>
      <c r="U2066" s="2">
        <f t="shared" si="515"/>
        <v>0</v>
      </c>
      <c r="V2066" s="2">
        <f t="shared" si="516"/>
        <v>0</v>
      </c>
      <c r="W2066" s="2">
        <f t="shared" si="517"/>
        <v>0</v>
      </c>
      <c r="Y2066" s="5"/>
      <c r="Z2066" s="6">
        <f t="shared" si="518"/>
        <v>25</v>
      </c>
      <c r="AA2066" s="2">
        <v>15</v>
      </c>
      <c r="AB2066" s="2">
        <v>9</v>
      </c>
      <c r="AC2066" s="2">
        <v>0</v>
      </c>
      <c r="AD2066" s="2">
        <v>0</v>
      </c>
      <c r="AE2066" s="2">
        <v>1</v>
      </c>
      <c r="AF2066" s="2">
        <f t="shared" si="519"/>
        <v>24</v>
      </c>
      <c r="AG2066" s="2">
        <f t="shared" si="520"/>
        <v>0</v>
      </c>
      <c r="AH2066" s="2">
        <f t="shared" si="521"/>
        <v>1</v>
      </c>
      <c r="AJ2066" s="5"/>
      <c r="AK2066" s="2">
        <f t="shared" si="522"/>
        <v>27</v>
      </c>
      <c r="AL2066" s="2">
        <v>17</v>
      </c>
      <c r="AM2066" s="2">
        <v>7</v>
      </c>
      <c r="AN2066" s="2">
        <v>1</v>
      </c>
      <c r="AO2066" s="2">
        <v>2</v>
      </c>
      <c r="AP2066" s="2">
        <v>0</v>
      </c>
      <c r="AQ2066" s="2">
        <f t="shared" si="527"/>
        <v>24</v>
      </c>
      <c r="AR2066" s="2">
        <f t="shared" si="528"/>
        <v>1</v>
      </c>
      <c r="AS2066" s="2">
        <f t="shared" si="529"/>
        <v>2</v>
      </c>
      <c r="AV2066" s="6">
        <f t="shared" si="510"/>
        <v>23</v>
      </c>
      <c r="AW2066" s="2">
        <v>10</v>
      </c>
      <c r="AX2066" s="2">
        <v>8</v>
      </c>
      <c r="AY2066" s="2">
        <v>2</v>
      </c>
      <c r="AZ2066" s="2">
        <v>3</v>
      </c>
      <c r="BA2066" s="2">
        <v>0</v>
      </c>
      <c r="BB2066" s="2">
        <f t="shared" si="511"/>
        <v>18</v>
      </c>
      <c r="BC2066" s="2">
        <f t="shared" si="512"/>
        <v>2</v>
      </c>
      <c r="BD2066" s="2">
        <f t="shared" si="513"/>
        <v>3</v>
      </c>
      <c r="BF2066" s="5"/>
    </row>
    <row r="2067" spans="7:58" x14ac:dyDescent="0.35">
      <c r="G2067" s="79" t="s">
        <v>3</v>
      </c>
      <c r="H2067" s="82" t="s">
        <v>112</v>
      </c>
      <c r="I2067" s="79" t="s">
        <v>126</v>
      </c>
      <c r="J2067" s="79" t="str">
        <f>IF('New GL Gauge'!$H$3&lt;2025,"Communities","Service Development")</f>
        <v>Service Development</v>
      </c>
      <c r="K2067" s="79" t="s">
        <v>113</v>
      </c>
      <c r="L2067" s="79" t="s">
        <v>113</v>
      </c>
      <c r="M2067" s="2" t="s">
        <v>76</v>
      </c>
      <c r="N2067" s="2">
        <v>26</v>
      </c>
      <c r="O2067" s="6">
        <f t="shared" si="514"/>
        <v>0</v>
      </c>
      <c r="P2067" s="2">
        <v>0</v>
      </c>
      <c r="Q2067" s="2">
        <v>0</v>
      </c>
      <c r="R2067" s="2">
        <v>0</v>
      </c>
      <c r="S2067" s="2">
        <v>0</v>
      </c>
      <c r="T2067" s="2">
        <v>0</v>
      </c>
      <c r="U2067" s="2">
        <f t="shared" si="515"/>
        <v>0</v>
      </c>
      <c r="V2067" s="2">
        <f t="shared" si="516"/>
        <v>0</v>
      </c>
      <c r="W2067" s="2">
        <f t="shared" si="517"/>
        <v>0</v>
      </c>
      <c r="Y2067" s="5"/>
      <c r="Z2067" s="6">
        <f t="shared" si="518"/>
        <v>25</v>
      </c>
      <c r="AA2067" s="2">
        <v>15</v>
      </c>
      <c r="AB2067" s="2">
        <v>9</v>
      </c>
      <c r="AC2067" s="2">
        <v>0</v>
      </c>
      <c r="AD2067" s="2">
        <v>0</v>
      </c>
      <c r="AE2067" s="2">
        <v>1</v>
      </c>
      <c r="AF2067" s="2">
        <f t="shared" si="519"/>
        <v>24</v>
      </c>
      <c r="AG2067" s="2">
        <f t="shared" si="520"/>
        <v>0</v>
      </c>
      <c r="AH2067" s="2">
        <f t="shared" si="521"/>
        <v>1</v>
      </c>
      <c r="AJ2067" s="5"/>
      <c r="AK2067" s="2">
        <f t="shared" si="522"/>
        <v>27</v>
      </c>
      <c r="AL2067" s="2">
        <v>10</v>
      </c>
      <c r="AM2067" s="2">
        <v>13</v>
      </c>
      <c r="AN2067" s="2">
        <v>3</v>
      </c>
      <c r="AO2067" s="2">
        <v>1</v>
      </c>
      <c r="AP2067" s="2">
        <v>0</v>
      </c>
      <c r="AQ2067" s="2">
        <f t="shared" si="527"/>
        <v>23</v>
      </c>
      <c r="AR2067" s="2">
        <f t="shared" si="528"/>
        <v>3</v>
      </c>
      <c r="AS2067" s="2">
        <f t="shared" si="529"/>
        <v>1</v>
      </c>
      <c r="AV2067" s="6">
        <f t="shared" si="510"/>
        <v>23</v>
      </c>
      <c r="AW2067" s="2">
        <v>11</v>
      </c>
      <c r="AX2067" s="2">
        <v>9</v>
      </c>
      <c r="AY2067" s="2">
        <v>2</v>
      </c>
      <c r="AZ2067" s="2">
        <v>1</v>
      </c>
      <c r="BA2067" s="2">
        <v>0</v>
      </c>
      <c r="BB2067" s="2">
        <f t="shared" si="511"/>
        <v>20</v>
      </c>
      <c r="BC2067" s="2">
        <f t="shared" si="512"/>
        <v>2</v>
      </c>
      <c r="BD2067" s="2">
        <f t="shared" si="513"/>
        <v>1</v>
      </c>
      <c r="BF2067" s="5"/>
    </row>
    <row r="2068" spans="7:58" x14ac:dyDescent="0.35">
      <c r="G2068" s="79" t="s">
        <v>3</v>
      </c>
      <c r="H2068" s="82" t="s">
        <v>112</v>
      </c>
      <c r="I2068" s="79" t="s">
        <v>126</v>
      </c>
      <c r="J2068" s="79" t="str">
        <f>IF('New GL Gauge'!$H$3&lt;2025,"Communities","Service Development")</f>
        <v>Service Development</v>
      </c>
      <c r="K2068" s="79" t="s">
        <v>113</v>
      </c>
      <c r="L2068" s="79" t="s">
        <v>113</v>
      </c>
      <c r="M2068" s="2" t="s">
        <v>76</v>
      </c>
      <c r="N2068" s="2">
        <v>27</v>
      </c>
      <c r="O2068" s="6">
        <f t="shared" si="514"/>
        <v>0</v>
      </c>
      <c r="P2068" s="2">
        <v>0</v>
      </c>
      <c r="Q2068" s="2">
        <v>0</v>
      </c>
      <c r="R2068" s="2">
        <v>0</v>
      </c>
      <c r="S2068" s="2">
        <v>0</v>
      </c>
      <c r="T2068" s="2">
        <v>0</v>
      </c>
      <c r="U2068" s="2">
        <f t="shared" si="515"/>
        <v>0</v>
      </c>
      <c r="V2068" s="2">
        <f t="shared" si="516"/>
        <v>0</v>
      </c>
      <c r="W2068" s="2">
        <f t="shared" si="517"/>
        <v>0</v>
      </c>
      <c r="Y2068" s="5"/>
      <c r="Z2068" s="6">
        <f t="shared" si="518"/>
        <v>25</v>
      </c>
      <c r="AA2068" s="2">
        <v>12</v>
      </c>
      <c r="AB2068" s="2">
        <v>11</v>
      </c>
      <c r="AC2068" s="2">
        <v>1</v>
      </c>
      <c r="AD2068" s="2">
        <v>0</v>
      </c>
      <c r="AE2068" s="2">
        <v>1</v>
      </c>
      <c r="AF2068" s="2">
        <f t="shared" si="519"/>
        <v>23</v>
      </c>
      <c r="AG2068" s="2">
        <f t="shared" si="520"/>
        <v>1</v>
      </c>
      <c r="AH2068" s="2">
        <f t="shared" si="521"/>
        <v>1</v>
      </c>
      <c r="AJ2068" s="5"/>
      <c r="AK2068" s="2">
        <f t="shared" si="522"/>
        <v>27</v>
      </c>
      <c r="AL2068" s="2">
        <v>17</v>
      </c>
      <c r="AM2068" s="2">
        <v>8</v>
      </c>
      <c r="AN2068" s="2">
        <v>2</v>
      </c>
      <c r="AO2068" s="2">
        <v>0</v>
      </c>
      <c r="AP2068" s="2">
        <v>0</v>
      </c>
      <c r="AQ2068" s="2">
        <f t="shared" si="527"/>
        <v>25</v>
      </c>
      <c r="AR2068" s="2">
        <f t="shared" si="528"/>
        <v>2</v>
      </c>
      <c r="AS2068" s="2">
        <f t="shared" si="529"/>
        <v>0</v>
      </c>
      <c r="AV2068" s="6">
        <f t="shared" si="510"/>
        <v>23</v>
      </c>
      <c r="AW2068" s="2">
        <v>9</v>
      </c>
      <c r="AX2068" s="2">
        <v>12</v>
      </c>
      <c r="AY2068" s="2">
        <v>1</v>
      </c>
      <c r="AZ2068" s="2">
        <v>1</v>
      </c>
      <c r="BA2068" s="2">
        <v>0</v>
      </c>
      <c r="BB2068" s="2">
        <f t="shared" si="511"/>
        <v>21</v>
      </c>
      <c r="BC2068" s="2">
        <f t="shared" si="512"/>
        <v>1</v>
      </c>
      <c r="BD2068" s="2">
        <f t="shared" si="513"/>
        <v>1</v>
      </c>
      <c r="BF2068" s="5"/>
    </row>
    <row r="2069" spans="7:58" x14ac:dyDescent="0.35">
      <c r="G2069" s="79" t="s">
        <v>3</v>
      </c>
      <c r="H2069" s="82" t="s">
        <v>112</v>
      </c>
      <c r="I2069" s="79" t="s">
        <v>126</v>
      </c>
      <c r="J2069" s="79" t="str">
        <f>IF('New GL Gauge'!$H$3&lt;2025,"Communities","Service Development")</f>
        <v>Service Development</v>
      </c>
      <c r="K2069" s="79" t="s">
        <v>113</v>
      </c>
      <c r="L2069" s="79" t="s">
        <v>113</v>
      </c>
      <c r="M2069" s="2" t="s">
        <v>76</v>
      </c>
      <c r="N2069" s="2">
        <v>28</v>
      </c>
      <c r="O2069" s="6">
        <f t="shared" si="514"/>
        <v>0</v>
      </c>
      <c r="P2069" s="2">
        <v>0</v>
      </c>
      <c r="Q2069" s="2">
        <v>0</v>
      </c>
      <c r="R2069" s="2">
        <v>0</v>
      </c>
      <c r="S2069" s="2">
        <v>0</v>
      </c>
      <c r="T2069" s="2">
        <v>0</v>
      </c>
      <c r="U2069" s="2">
        <f t="shared" si="515"/>
        <v>0</v>
      </c>
      <c r="V2069" s="2">
        <f t="shared" si="516"/>
        <v>0</v>
      </c>
      <c r="W2069" s="2">
        <f t="shared" si="517"/>
        <v>0</v>
      </c>
      <c r="Y2069" s="5"/>
      <c r="Z2069" s="6">
        <f t="shared" si="518"/>
        <v>25</v>
      </c>
      <c r="AA2069" s="2">
        <v>21</v>
      </c>
      <c r="AB2069" s="2">
        <v>4</v>
      </c>
      <c r="AC2069" s="2">
        <v>0</v>
      </c>
      <c r="AD2069" s="2">
        <v>0</v>
      </c>
      <c r="AE2069" s="2">
        <v>0</v>
      </c>
      <c r="AF2069" s="2">
        <f t="shared" si="519"/>
        <v>25</v>
      </c>
      <c r="AG2069" s="2">
        <f t="shared" si="520"/>
        <v>0</v>
      </c>
      <c r="AH2069" s="2">
        <f t="shared" si="521"/>
        <v>0</v>
      </c>
      <c r="AJ2069" s="5"/>
      <c r="AK2069" s="2">
        <f t="shared" si="522"/>
        <v>27</v>
      </c>
      <c r="AL2069" s="2">
        <v>19</v>
      </c>
      <c r="AM2069" s="2">
        <v>6</v>
      </c>
      <c r="AN2069" s="2">
        <v>1</v>
      </c>
      <c r="AO2069" s="2">
        <v>1</v>
      </c>
      <c r="AP2069" s="2">
        <v>0</v>
      </c>
      <c r="AQ2069" s="2">
        <f t="shared" si="527"/>
        <v>25</v>
      </c>
      <c r="AR2069" s="2">
        <f t="shared" si="528"/>
        <v>1</v>
      </c>
      <c r="AS2069" s="2">
        <f t="shared" si="529"/>
        <v>1</v>
      </c>
      <c r="AV2069" s="6">
        <f t="shared" si="510"/>
        <v>23</v>
      </c>
      <c r="AW2069" s="2">
        <v>17</v>
      </c>
      <c r="AX2069" s="2">
        <v>5</v>
      </c>
      <c r="AY2069" s="2">
        <v>1</v>
      </c>
      <c r="AZ2069" s="2">
        <v>0</v>
      </c>
      <c r="BA2069" s="2">
        <v>0</v>
      </c>
      <c r="BB2069" s="2">
        <f t="shared" si="511"/>
        <v>22</v>
      </c>
      <c r="BC2069" s="2">
        <f t="shared" si="512"/>
        <v>1</v>
      </c>
      <c r="BD2069" s="2">
        <f t="shared" si="513"/>
        <v>0</v>
      </c>
      <c r="BF2069" s="5"/>
    </row>
    <row r="2070" spans="7:58" x14ac:dyDescent="0.35">
      <c r="G2070" s="79" t="s">
        <v>3</v>
      </c>
      <c r="H2070" s="82" t="s">
        <v>112</v>
      </c>
      <c r="I2070" s="79" t="s">
        <v>126</v>
      </c>
      <c r="J2070" s="79" t="str">
        <f>IF('New GL Gauge'!$H$3&lt;2025,"Communities","Service Development")</f>
        <v>Service Development</v>
      </c>
      <c r="K2070" s="79" t="s">
        <v>113</v>
      </c>
      <c r="L2070" s="79" t="s">
        <v>113</v>
      </c>
      <c r="M2070" s="2" t="s">
        <v>76</v>
      </c>
      <c r="N2070" s="2">
        <v>29</v>
      </c>
      <c r="O2070" s="6">
        <f t="shared" si="514"/>
        <v>0</v>
      </c>
      <c r="P2070" s="2">
        <v>0</v>
      </c>
      <c r="Q2070" s="2">
        <v>0</v>
      </c>
      <c r="R2070" s="2">
        <v>0</v>
      </c>
      <c r="S2070" s="2">
        <v>0</v>
      </c>
      <c r="T2070" s="2">
        <v>0</v>
      </c>
      <c r="U2070" s="2">
        <f t="shared" si="515"/>
        <v>0</v>
      </c>
      <c r="V2070" s="2">
        <f t="shared" si="516"/>
        <v>0</v>
      </c>
      <c r="W2070" s="2">
        <f t="shared" si="517"/>
        <v>0</v>
      </c>
      <c r="Y2070" s="5"/>
      <c r="Z2070" s="6">
        <f t="shared" si="518"/>
        <v>25</v>
      </c>
      <c r="AA2070" s="2">
        <v>17</v>
      </c>
      <c r="AB2070" s="2">
        <v>5</v>
      </c>
      <c r="AC2070" s="2">
        <v>1</v>
      </c>
      <c r="AD2070" s="2">
        <v>0</v>
      </c>
      <c r="AE2070" s="2">
        <v>2</v>
      </c>
      <c r="AF2070" s="2">
        <f t="shared" si="519"/>
        <v>22</v>
      </c>
      <c r="AG2070" s="2">
        <f t="shared" si="520"/>
        <v>1</v>
      </c>
      <c r="AH2070" s="2">
        <f t="shared" si="521"/>
        <v>2</v>
      </c>
      <c r="AJ2070" s="5"/>
      <c r="AK2070" s="2">
        <f t="shared" si="522"/>
        <v>27</v>
      </c>
      <c r="AL2070" s="2">
        <v>13</v>
      </c>
      <c r="AM2070" s="2">
        <v>10</v>
      </c>
      <c r="AN2070" s="2">
        <v>4</v>
      </c>
      <c r="AO2070" s="2">
        <v>0</v>
      </c>
      <c r="AP2070" s="2">
        <v>0</v>
      </c>
      <c r="AQ2070" s="2">
        <f t="shared" si="527"/>
        <v>23</v>
      </c>
      <c r="AR2070" s="2">
        <f t="shared" si="528"/>
        <v>4</v>
      </c>
      <c r="AS2070" s="2">
        <f t="shared" si="529"/>
        <v>0</v>
      </c>
      <c r="AV2070" s="6">
        <f t="shared" si="510"/>
        <v>23</v>
      </c>
      <c r="AW2070" s="2">
        <v>9</v>
      </c>
      <c r="AX2070" s="2">
        <v>12</v>
      </c>
      <c r="AY2070" s="2">
        <v>1</v>
      </c>
      <c r="AZ2070" s="2">
        <v>0</v>
      </c>
      <c r="BA2070" s="2">
        <v>1</v>
      </c>
      <c r="BB2070" s="2">
        <f t="shared" si="511"/>
        <v>21</v>
      </c>
      <c r="BC2070" s="2">
        <f t="shared" si="512"/>
        <v>1</v>
      </c>
      <c r="BD2070" s="2">
        <f t="shared" si="513"/>
        <v>1</v>
      </c>
      <c r="BF2070" s="5"/>
    </row>
    <row r="2071" spans="7:58" x14ac:dyDescent="0.35">
      <c r="G2071" s="79" t="s">
        <v>3</v>
      </c>
      <c r="H2071" s="82" t="s">
        <v>112</v>
      </c>
      <c r="I2071" s="79" t="s">
        <v>126</v>
      </c>
      <c r="J2071" s="79" t="str">
        <f>IF('New GL Gauge'!$H$3&lt;2025,"Communities","Service Development")</f>
        <v>Service Development</v>
      </c>
      <c r="K2071" s="79" t="s">
        <v>113</v>
      </c>
      <c r="L2071" s="79" t="s">
        <v>113</v>
      </c>
      <c r="M2071" s="2" t="s">
        <v>76</v>
      </c>
      <c r="N2071" s="2">
        <v>30</v>
      </c>
      <c r="O2071" s="6">
        <f t="shared" si="514"/>
        <v>0</v>
      </c>
      <c r="P2071" s="2">
        <v>0</v>
      </c>
      <c r="Q2071" s="2">
        <v>0</v>
      </c>
      <c r="R2071" s="2">
        <v>0</v>
      </c>
      <c r="S2071" s="2">
        <v>0</v>
      </c>
      <c r="T2071" s="2">
        <v>0</v>
      </c>
      <c r="U2071" s="2">
        <f t="shared" si="515"/>
        <v>0</v>
      </c>
      <c r="V2071" s="2">
        <f t="shared" si="516"/>
        <v>0</v>
      </c>
      <c r="W2071" s="2">
        <f t="shared" si="517"/>
        <v>0</v>
      </c>
      <c r="Y2071" s="5"/>
      <c r="Z2071" s="6">
        <f t="shared" si="518"/>
        <v>25</v>
      </c>
      <c r="AA2071" s="2">
        <v>18</v>
      </c>
      <c r="AB2071" s="2">
        <v>5</v>
      </c>
      <c r="AC2071" s="2">
        <v>1</v>
      </c>
      <c r="AD2071" s="2">
        <v>0</v>
      </c>
      <c r="AE2071" s="2">
        <v>1</v>
      </c>
      <c r="AF2071" s="2">
        <f t="shared" si="519"/>
        <v>23</v>
      </c>
      <c r="AG2071" s="2">
        <f t="shared" si="520"/>
        <v>1</v>
      </c>
      <c r="AH2071" s="2">
        <f t="shared" si="521"/>
        <v>1</v>
      </c>
      <c r="AJ2071" s="5"/>
      <c r="AK2071" s="2">
        <f t="shared" si="522"/>
        <v>27</v>
      </c>
      <c r="AL2071" s="2">
        <v>16</v>
      </c>
      <c r="AM2071" s="2">
        <v>8</v>
      </c>
      <c r="AN2071" s="2">
        <v>3</v>
      </c>
      <c r="AO2071" s="2">
        <v>0</v>
      </c>
      <c r="AP2071" s="2">
        <v>0</v>
      </c>
      <c r="AQ2071" s="2">
        <f t="shared" si="527"/>
        <v>24</v>
      </c>
      <c r="AR2071" s="2">
        <f t="shared" si="528"/>
        <v>3</v>
      </c>
      <c r="AS2071" s="2">
        <f t="shared" si="529"/>
        <v>0</v>
      </c>
      <c r="AV2071" s="6">
        <f t="shared" si="510"/>
        <v>23</v>
      </c>
      <c r="AW2071" s="2">
        <v>13</v>
      </c>
      <c r="AX2071" s="2">
        <v>8</v>
      </c>
      <c r="AY2071" s="2">
        <v>1</v>
      </c>
      <c r="AZ2071" s="2">
        <v>1</v>
      </c>
      <c r="BA2071" s="2">
        <v>0</v>
      </c>
      <c r="BB2071" s="2">
        <f t="shared" si="511"/>
        <v>21</v>
      </c>
      <c r="BC2071" s="2">
        <f t="shared" si="512"/>
        <v>1</v>
      </c>
      <c r="BD2071" s="2">
        <f t="shared" si="513"/>
        <v>1</v>
      </c>
      <c r="BF2071" s="5"/>
    </row>
    <row r="2072" spans="7:58" x14ac:dyDescent="0.35">
      <c r="G2072" s="79" t="s">
        <v>3</v>
      </c>
      <c r="H2072" s="82" t="s">
        <v>112</v>
      </c>
      <c r="I2072" s="79" t="s">
        <v>126</v>
      </c>
      <c r="J2072" s="79" t="str">
        <f>IF('New GL Gauge'!$H$3&lt;2025,"Communities","Ops/Infrastructure/Customer Experience")</f>
        <v>Ops/Infrastructure/Customer Experience</v>
      </c>
      <c r="K2072" s="79" t="str">
        <f>IF('New GL Gauge'!$H$3&lt;2024,"Community Assets",IF('New GL Gauge'!$H$3&lt;2025,"Community Assets and Public Halls","Community Assets and Performance"))</f>
        <v>Community Assets and Performance</v>
      </c>
      <c r="L2072" s="79" t="str">
        <f>IF('New GL Gauge'!$H$3&lt;2024,"Community Assets",IF('New GL Gauge'!$H$3&lt;2025,"Community Assets and Public Halls","Community Assets and Performance"))</f>
        <v>Community Assets and Performance</v>
      </c>
      <c r="M2072" s="2" t="s">
        <v>3</v>
      </c>
      <c r="N2072" s="2">
        <v>1</v>
      </c>
      <c r="O2072" s="6">
        <f t="shared" si="514"/>
        <v>0</v>
      </c>
      <c r="P2072" s="2">
        <v>0</v>
      </c>
      <c r="Q2072" s="2">
        <v>0</v>
      </c>
      <c r="R2072" s="2">
        <v>0</v>
      </c>
      <c r="S2072" s="2">
        <v>0</v>
      </c>
      <c r="T2072" s="2">
        <v>0</v>
      </c>
      <c r="U2072" s="2">
        <f t="shared" si="515"/>
        <v>0</v>
      </c>
      <c r="V2072" s="2">
        <f t="shared" si="516"/>
        <v>0</v>
      </c>
      <c r="W2072" s="2">
        <f t="shared" si="517"/>
        <v>0</v>
      </c>
      <c r="X2072" s="2">
        <f>MAX(O2072:O2101)</f>
        <v>0</v>
      </c>
      <c r="Y2072" s="5">
        <v>0</v>
      </c>
      <c r="Z2072" s="6">
        <f t="shared" si="518"/>
        <v>20</v>
      </c>
      <c r="AA2072" s="2">
        <v>2</v>
      </c>
      <c r="AB2072" s="2">
        <v>12</v>
      </c>
      <c r="AC2072" s="2">
        <v>6</v>
      </c>
      <c r="AD2072" s="2">
        <v>0</v>
      </c>
      <c r="AE2072" s="2">
        <v>0</v>
      </c>
      <c r="AF2072" s="2">
        <f t="shared" si="519"/>
        <v>14</v>
      </c>
      <c r="AG2072" s="2">
        <f t="shared" si="520"/>
        <v>6</v>
      </c>
      <c r="AH2072" s="2">
        <f t="shared" si="521"/>
        <v>0</v>
      </c>
      <c r="AI2072" s="2">
        <f>MAX(Z2072:Z2101)</f>
        <v>20</v>
      </c>
      <c r="AJ2072" s="5">
        <v>57</v>
      </c>
      <c r="AK2072" s="2">
        <f t="shared" si="522"/>
        <v>30</v>
      </c>
      <c r="AL2072" s="2">
        <v>11</v>
      </c>
      <c r="AM2072" s="2">
        <v>13</v>
      </c>
      <c r="AN2072" s="2">
        <v>2</v>
      </c>
      <c r="AO2072" s="2">
        <v>2</v>
      </c>
      <c r="AP2072" s="2">
        <v>2</v>
      </c>
      <c r="AQ2072" s="2">
        <f t="shared" si="527"/>
        <v>24</v>
      </c>
      <c r="AR2072" s="2">
        <f t="shared" si="528"/>
        <v>2</v>
      </c>
      <c r="AS2072" s="2">
        <f t="shared" si="529"/>
        <v>4</v>
      </c>
      <c r="AT2072" s="2">
        <f>ROUND(SUM(AK2072:AK2101)/30,0)</f>
        <v>30</v>
      </c>
      <c r="AU2072" s="2">
        <v>66</v>
      </c>
      <c r="AV2072" s="6">
        <f t="shared" si="510"/>
        <v>31</v>
      </c>
      <c r="AW2072" s="2">
        <v>11</v>
      </c>
      <c r="AX2072" s="2">
        <v>12</v>
      </c>
      <c r="AY2072" s="2">
        <v>4</v>
      </c>
      <c r="AZ2072" s="2">
        <v>2</v>
      </c>
      <c r="BA2072" s="2">
        <v>2</v>
      </c>
      <c r="BB2072" s="2">
        <f t="shared" si="511"/>
        <v>23</v>
      </c>
      <c r="BC2072" s="2">
        <f t="shared" si="512"/>
        <v>4</v>
      </c>
      <c r="BD2072" s="2">
        <f t="shared" si="513"/>
        <v>4</v>
      </c>
      <c r="BE2072" s="2">
        <f>ROUND(SUM(AV2072:AV2101)/30,0)</f>
        <v>31</v>
      </c>
      <c r="BF2072" s="5">
        <v>62</v>
      </c>
    </row>
    <row r="2073" spans="7:58" x14ac:dyDescent="0.35">
      <c r="G2073" s="79" t="s">
        <v>3</v>
      </c>
      <c r="H2073" s="82" t="s">
        <v>112</v>
      </c>
      <c r="I2073" s="79" t="s">
        <v>126</v>
      </c>
      <c r="J2073" s="79" t="str">
        <f>IF('New GL Gauge'!$H$3&lt;2025,"Communities","Ops/Infrastructure/Customer Experience")</f>
        <v>Ops/Infrastructure/Customer Experience</v>
      </c>
      <c r="K2073" s="79" t="str">
        <f>IF('New GL Gauge'!$H$3&lt;2024,"Community Assets",IF('New GL Gauge'!$H$3&lt;2025,"Community Assets and Public Halls","Community Assets and Performance"))</f>
        <v>Community Assets and Performance</v>
      </c>
      <c r="L2073" s="79" t="str">
        <f>IF('New GL Gauge'!$H$3&lt;2024,"Community Assets",IF('New GL Gauge'!$H$3&lt;2025,"Community Assets and Public Halls","Community Assets and Performance"))</f>
        <v>Community Assets and Performance</v>
      </c>
      <c r="M2073" s="2" t="s">
        <v>3</v>
      </c>
      <c r="N2073" s="2">
        <v>2</v>
      </c>
      <c r="O2073" s="6">
        <f t="shared" si="514"/>
        <v>0</v>
      </c>
      <c r="P2073" s="2">
        <v>0</v>
      </c>
      <c r="Q2073" s="2">
        <v>0</v>
      </c>
      <c r="R2073" s="2">
        <v>0</v>
      </c>
      <c r="S2073" s="2">
        <v>0</v>
      </c>
      <c r="T2073" s="2">
        <v>0</v>
      </c>
      <c r="U2073" s="2">
        <f t="shared" si="515"/>
        <v>0</v>
      </c>
      <c r="V2073" s="2">
        <f t="shared" si="516"/>
        <v>0</v>
      </c>
      <c r="W2073" s="2">
        <f t="shared" si="517"/>
        <v>0</v>
      </c>
      <c r="Y2073" s="5"/>
      <c r="Z2073" s="6">
        <f t="shared" si="518"/>
        <v>20</v>
      </c>
      <c r="AA2073" s="2">
        <v>3</v>
      </c>
      <c r="AB2073" s="2">
        <v>8</v>
      </c>
      <c r="AC2073" s="2">
        <v>6</v>
      </c>
      <c r="AD2073" s="2">
        <v>3</v>
      </c>
      <c r="AE2073" s="2">
        <v>0</v>
      </c>
      <c r="AF2073" s="2">
        <f t="shared" si="519"/>
        <v>11</v>
      </c>
      <c r="AG2073" s="2">
        <f t="shared" si="520"/>
        <v>6</v>
      </c>
      <c r="AH2073" s="2">
        <f t="shared" si="521"/>
        <v>3</v>
      </c>
      <c r="AJ2073" s="5"/>
      <c r="AK2073" s="2">
        <f t="shared" si="522"/>
        <v>30</v>
      </c>
      <c r="AL2073" s="2">
        <v>9</v>
      </c>
      <c r="AM2073" s="2">
        <v>12</v>
      </c>
      <c r="AN2073" s="2">
        <v>4</v>
      </c>
      <c r="AO2073" s="2">
        <v>1</v>
      </c>
      <c r="AP2073" s="2">
        <v>4</v>
      </c>
      <c r="AQ2073" s="2">
        <f t="shared" si="527"/>
        <v>21</v>
      </c>
      <c r="AR2073" s="2">
        <f t="shared" si="528"/>
        <v>4</v>
      </c>
      <c r="AS2073" s="2">
        <f t="shared" si="529"/>
        <v>5</v>
      </c>
      <c r="AV2073" s="6">
        <f t="shared" si="510"/>
        <v>31</v>
      </c>
      <c r="AW2073" s="2">
        <v>8</v>
      </c>
      <c r="AX2073" s="2">
        <v>10</v>
      </c>
      <c r="AY2073" s="2">
        <v>10</v>
      </c>
      <c r="AZ2073" s="2">
        <v>2</v>
      </c>
      <c r="BA2073" s="2">
        <v>1</v>
      </c>
      <c r="BB2073" s="2">
        <f t="shared" si="511"/>
        <v>18</v>
      </c>
      <c r="BC2073" s="2">
        <f t="shared" si="512"/>
        <v>10</v>
      </c>
      <c r="BD2073" s="2">
        <f t="shared" si="513"/>
        <v>3</v>
      </c>
      <c r="BF2073" s="5"/>
    </row>
    <row r="2074" spans="7:58" x14ac:dyDescent="0.35">
      <c r="G2074" s="79" t="s">
        <v>3</v>
      </c>
      <c r="H2074" s="82" t="s">
        <v>112</v>
      </c>
      <c r="I2074" s="79" t="s">
        <v>126</v>
      </c>
      <c r="J2074" s="79" t="str">
        <f>IF('New GL Gauge'!$H$3&lt;2025,"Communities","Ops/Infrastructure/Customer Experience")</f>
        <v>Ops/Infrastructure/Customer Experience</v>
      </c>
      <c r="K2074" s="79" t="str">
        <f>IF('New GL Gauge'!$H$3&lt;2024,"Community Assets",IF('New GL Gauge'!$H$3&lt;2025,"Community Assets and Public Halls","Community Assets and Performance"))</f>
        <v>Community Assets and Performance</v>
      </c>
      <c r="L2074" s="79" t="str">
        <f>IF('New GL Gauge'!$H$3&lt;2024,"Community Assets",IF('New GL Gauge'!$H$3&lt;2025,"Community Assets and Public Halls","Community Assets and Performance"))</f>
        <v>Community Assets and Performance</v>
      </c>
      <c r="M2074" s="2" t="s">
        <v>3</v>
      </c>
      <c r="N2074" s="2">
        <v>3</v>
      </c>
      <c r="O2074" s="6">
        <f t="shared" si="514"/>
        <v>0</v>
      </c>
      <c r="P2074" s="2">
        <v>0</v>
      </c>
      <c r="Q2074" s="2">
        <v>0</v>
      </c>
      <c r="R2074" s="2">
        <v>0</v>
      </c>
      <c r="S2074" s="2">
        <v>0</v>
      </c>
      <c r="T2074" s="2">
        <v>0</v>
      </c>
      <c r="U2074" s="2">
        <f t="shared" si="515"/>
        <v>0</v>
      </c>
      <c r="V2074" s="2">
        <f t="shared" si="516"/>
        <v>0</v>
      </c>
      <c r="W2074" s="2">
        <f t="shared" si="517"/>
        <v>0</v>
      </c>
      <c r="Y2074" s="5"/>
      <c r="Z2074" s="6">
        <f t="shared" si="518"/>
        <v>20</v>
      </c>
      <c r="AA2074" s="2">
        <v>11</v>
      </c>
      <c r="AB2074" s="2">
        <v>6</v>
      </c>
      <c r="AC2074" s="2">
        <v>3</v>
      </c>
      <c r="AD2074" s="2">
        <v>0</v>
      </c>
      <c r="AE2074" s="2">
        <v>0</v>
      </c>
      <c r="AF2074" s="2">
        <f t="shared" si="519"/>
        <v>17</v>
      </c>
      <c r="AG2074" s="2">
        <f t="shared" si="520"/>
        <v>3</v>
      </c>
      <c r="AH2074" s="2">
        <f t="shared" si="521"/>
        <v>0</v>
      </c>
      <c r="AJ2074" s="5"/>
      <c r="AK2074" s="2">
        <f t="shared" si="522"/>
        <v>30</v>
      </c>
      <c r="AL2074" s="2">
        <v>18</v>
      </c>
      <c r="AM2074" s="2">
        <v>6</v>
      </c>
      <c r="AN2074" s="2">
        <v>3</v>
      </c>
      <c r="AO2074" s="2">
        <v>1</v>
      </c>
      <c r="AP2074" s="2">
        <v>2</v>
      </c>
      <c r="AQ2074" s="2">
        <f t="shared" si="527"/>
        <v>24</v>
      </c>
      <c r="AR2074" s="2">
        <f t="shared" si="528"/>
        <v>3</v>
      </c>
      <c r="AS2074" s="2">
        <f t="shared" si="529"/>
        <v>3</v>
      </c>
      <c r="AV2074" s="6">
        <f t="shared" si="510"/>
        <v>31</v>
      </c>
      <c r="AW2074" s="2">
        <v>17</v>
      </c>
      <c r="AX2074" s="2">
        <v>5</v>
      </c>
      <c r="AY2074" s="2">
        <v>7</v>
      </c>
      <c r="AZ2074" s="2">
        <v>1</v>
      </c>
      <c r="BA2074" s="2">
        <v>1</v>
      </c>
      <c r="BB2074" s="2">
        <f t="shared" si="511"/>
        <v>22</v>
      </c>
      <c r="BC2074" s="2">
        <f t="shared" si="512"/>
        <v>7</v>
      </c>
      <c r="BD2074" s="2">
        <f t="shared" si="513"/>
        <v>2</v>
      </c>
      <c r="BF2074" s="5"/>
    </row>
    <row r="2075" spans="7:58" x14ac:dyDescent="0.35">
      <c r="G2075" s="79" t="s">
        <v>3</v>
      </c>
      <c r="H2075" s="82" t="s">
        <v>112</v>
      </c>
      <c r="I2075" s="79" t="s">
        <v>126</v>
      </c>
      <c r="J2075" s="79" t="str">
        <f>IF('New GL Gauge'!$H$3&lt;2025,"Communities","Ops/Infrastructure/Customer Experience")</f>
        <v>Ops/Infrastructure/Customer Experience</v>
      </c>
      <c r="K2075" s="79" t="str">
        <f>IF('New GL Gauge'!$H$3&lt;2024,"Community Assets",IF('New GL Gauge'!$H$3&lt;2025,"Community Assets and Public Halls","Community Assets and Performance"))</f>
        <v>Community Assets and Performance</v>
      </c>
      <c r="L2075" s="79" t="str">
        <f>IF('New GL Gauge'!$H$3&lt;2024,"Community Assets",IF('New GL Gauge'!$H$3&lt;2025,"Community Assets and Public Halls","Community Assets and Performance"))</f>
        <v>Community Assets and Performance</v>
      </c>
      <c r="M2075" s="2" t="s">
        <v>3</v>
      </c>
      <c r="N2075" s="2">
        <v>4</v>
      </c>
      <c r="O2075" s="6">
        <f t="shared" si="514"/>
        <v>0</v>
      </c>
      <c r="P2075" s="2">
        <v>0</v>
      </c>
      <c r="Q2075" s="2">
        <v>0</v>
      </c>
      <c r="R2075" s="2">
        <v>0</v>
      </c>
      <c r="S2075" s="2">
        <v>0</v>
      </c>
      <c r="T2075" s="2">
        <v>0</v>
      </c>
      <c r="U2075" s="2">
        <f t="shared" si="515"/>
        <v>0</v>
      </c>
      <c r="V2075" s="2">
        <f t="shared" si="516"/>
        <v>0</v>
      </c>
      <c r="W2075" s="2">
        <f t="shared" si="517"/>
        <v>0</v>
      </c>
      <c r="Y2075" s="5"/>
      <c r="Z2075" s="6">
        <f t="shared" si="518"/>
        <v>20</v>
      </c>
      <c r="AA2075" s="2">
        <v>15</v>
      </c>
      <c r="AB2075" s="2">
        <v>5</v>
      </c>
      <c r="AC2075" s="2">
        <v>0</v>
      </c>
      <c r="AD2075" s="2">
        <v>0</v>
      </c>
      <c r="AE2075" s="2">
        <v>0</v>
      </c>
      <c r="AF2075" s="2">
        <f t="shared" si="519"/>
        <v>20</v>
      </c>
      <c r="AG2075" s="2">
        <f t="shared" si="520"/>
        <v>0</v>
      </c>
      <c r="AH2075" s="2">
        <f t="shared" si="521"/>
        <v>0</v>
      </c>
      <c r="AJ2075" s="5"/>
      <c r="AK2075" s="2">
        <f t="shared" si="522"/>
        <v>30</v>
      </c>
      <c r="AL2075" s="2">
        <v>19</v>
      </c>
      <c r="AM2075" s="2">
        <v>9</v>
      </c>
      <c r="AN2075" s="2">
        <v>1</v>
      </c>
      <c r="AO2075" s="2">
        <v>0</v>
      </c>
      <c r="AP2075" s="2">
        <v>1</v>
      </c>
      <c r="AQ2075" s="2">
        <f t="shared" si="527"/>
        <v>28</v>
      </c>
      <c r="AR2075" s="2">
        <f t="shared" si="528"/>
        <v>1</v>
      </c>
      <c r="AS2075" s="2">
        <f t="shared" si="529"/>
        <v>1</v>
      </c>
      <c r="AV2075" s="6">
        <f t="shared" si="510"/>
        <v>31</v>
      </c>
      <c r="AW2075" s="2">
        <v>21</v>
      </c>
      <c r="AX2075" s="2">
        <v>7</v>
      </c>
      <c r="AY2075" s="2">
        <v>1</v>
      </c>
      <c r="AZ2075" s="2">
        <v>1</v>
      </c>
      <c r="BA2075" s="2">
        <v>1</v>
      </c>
      <c r="BB2075" s="2">
        <f t="shared" si="511"/>
        <v>28</v>
      </c>
      <c r="BC2075" s="2">
        <f t="shared" si="512"/>
        <v>1</v>
      </c>
      <c r="BD2075" s="2">
        <f t="shared" si="513"/>
        <v>2</v>
      </c>
      <c r="BF2075" s="5"/>
    </row>
    <row r="2076" spans="7:58" x14ac:dyDescent="0.35">
      <c r="G2076" s="79" t="s">
        <v>3</v>
      </c>
      <c r="H2076" s="82" t="s">
        <v>112</v>
      </c>
      <c r="I2076" s="79" t="s">
        <v>126</v>
      </c>
      <c r="J2076" s="79" t="str">
        <f>IF('New GL Gauge'!$H$3&lt;2025,"Communities","Ops/Infrastructure/Customer Experience")</f>
        <v>Ops/Infrastructure/Customer Experience</v>
      </c>
      <c r="K2076" s="79" t="str">
        <f>IF('New GL Gauge'!$H$3&lt;2024,"Community Assets",IF('New GL Gauge'!$H$3&lt;2025,"Community Assets and Public Halls","Community Assets and Performance"))</f>
        <v>Community Assets and Performance</v>
      </c>
      <c r="L2076" s="79" t="str">
        <f>IF('New GL Gauge'!$H$3&lt;2024,"Community Assets",IF('New GL Gauge'!$H$3&lt;2025,"Community Assets and Public Halls","Community Assets and Performance"))</f>
        <v>Community Assets and Performance</v>
      </c>
      <c r="M2076" s="2" t="s">
        <v>3</v>
      </c>
      <c r="N2076" s="2">
        <v>5</v>
      </c>
      <c r="O2076" s="6">
        <f t="shared" si="514"/>
        <v>0</v>
      </c>
      <c r="P2076" s="2">
        <v>0</v>
      </c>
      <c r="Q2076" s="2">
        <v>0</v>
      </c>
      <c r="R2076" s="2">
        <v>0</v>
      </c>
      <c r="S2076" s="2">
        <v>0</v>
      </c>
      <c r="T2076" s="2">
        <v>0</v>
      </c>
      <c r="U2076" s="2">
        <f t="shared" si="515"/>
        <v>0</v>
      </c>
      <c r="V2076" s="2">
        <f t="shared" si="516"/>
        <v>0</v>
      </c>
      <c r="W2076" s="2">
        <f t="shared" si="517"/>
        <v>0</v>
      </c>
      <c r="Y2076" s="5"/>
      <c r="Z2076" s="6">
        <f t="shared" si="518"/>
        <v>20</v>
      </c>
      <c r="AA2076" s="2">
        <v>11</v>
      </c>
      <c r="AB2076" s="2">
        <v>5</v>
      </c>
      <c r="AC2076" s="2">
        <v>3</v>
      </c>
      <c r="AD2076" s="2">
        <v>0</v>
      </c>
      <c r="AE2076" s="2">
        <v>1</v>
      </c>
      <c r="AF2076" s="2">
        <f t="shared" si="519"/>
        <v>16</v>
      </c>
      <c r="AG2076" s="2">
        <f t="shared" si="520"/>
        <v>3</v>
      </c>
      <c r="AH2076" s="2">
        <f t="shared" si="521"/>
        <v>1</v>
      </c>
      <c r="AJ2076" s="5"/>
      <c r="AK2076" s="2">
        <f t="shared" si="522"/>
        <v>30</v>
      </c>
      <c r="AL2076" s="2">
        <v>15</v>
      </c>
      <c r="AM2076" s="2">
        <v>8</v>
      </c>
      <c r="AN2076" s="2">
        <v>1</v>
      </c>
      <c r="AO2076" s="2">
        <v>4</v>
      </c>
      <c r="AP2076" s="2">
        <v>2</v>
      </c>
      <c r="AQ2076" s="2">
        <f t="shared" si="527"/>
        <v>23</v>
      </c>
      <c r="AR2076" s="2">
        <f t="shared" si="528"/>
        <v>1</v>
      </c>
      <c r="AS2076" s="2">
        <f t="shared" si="529"/>
        <v>6</v>
      </c>
      <c r="AV2076" s="6">
        <f t="shared" si="510"/>
        <v>31</v>
      </c>
      <c r="AW2076" s="2">
        <v>18</v>
      </c>
      <c r="AX2076" s="2">
        <v>6</v>
      </c>
      <c r="AY2076" s="2">
        <v>5</v>
      </c>
      <c r="AZ2076" s="2">
        <v>1</v>
      </c>
      <c r="BA2076" s="2">
        <v>1</v>
      </c>
      <c r="BB2076" s="2">
        <f t="shared" si="511"/>
        <v>24</v>
      </c>
      <c r="BC2076" s="2">
        <f t="shared" si="512"/>
        <v>5</v>
      </c>
      <c r="BD2076" s="2">
        <f t="shared" si="513"/>
        <v>2</v>
      </c>
      <c r="BF2076" s="5"/>
    </row>
    <row r="2077" spans="7:58" x14ac:dyDescent="0.35">
      <c r="G2077" s="79" t="s">
        <v>3</v>
      </c>
      <c r="H2077" s="82" t="s">
        <v>112</v>
      </c>
      <c r="I2077" s="79" t="s">
        <v>126</v>
      </c>
      <c r="J2077" s="79" t="str">
        <f>IF('New GL Gauge'!$H$3&lt;2025,"Communities","Ops/Infrastructure/Customer Experience")</f>
        <v>Ops/Infrastructure/Customer Experience</v>
      </c>
      <c r="K2077" s="79" t="str">
        <f>IF('New GL Gauge'!$H$3&lt;2024,"Community Assets",IF('New GL Gauge'!$H$3&lt;2025,"Community Assets and Public Halls","Community Assets and Performance"))</f>
        <v>Community Assets and Performance</v>
      </c>
      <c r="L2077" s="79" t="str">
        <f>IF('New GL Gauge'!$H$3&lt;2024,"Community Assets",IF('New GL Gauge'!$H$3&lt;2025,"Community Assets and Public Halls","Community Assets and Performance"))</f>
        <v>Community Assets and Performance</v>
      </c>
      <c r="M2077" s="2" t="s">
        <v>3</v>
      </c>
      <c r="N2077" s="2">
        <v>6</v>
      </c>
      <c r="O2077" s="6">
        <f t="shared" si="514"/>
        <v>0</v>
      </c>
      <c r="P2077" s="2">
        <v>0</v>
      </c>
      <c r="Q2077" s="2">
        <v>0</v>
      </c>
      <c r="R2077" s="2">
        <v>0</v>
      </c>
      <c r="S2077" s="2">
        <v>0</v>
      </c>
      <c r="T2077" s="2">
        <v>0</v>
      </c>
      <c r="U2077" s="2">
        <f t="shared" si="515"/>
        <v>0</v>
      </c>
      <c r="V2077" s="2">
        <f t="shared" si="516"/>
        <v>0</v>
      </c>
      <c r="W2077" s="2">
        <f t="shared" si="517"/>
        <v>0</v>
      </c>
      <c r="Y2077" s="5"/>
      <c r="Z2077" s="6">
        <f t="shared" si="518"/>
        <v>20</v>
      </c>
      <c r="AA2077" s="2">
        <v>7</v>
      </c>
      <c r="AB2077" s="2">
        <v>9</v>
      </c>
      <c r="AC2077" s="2">
        <v>2</v>
      </c>
      <c r="AD2077" s="2">
        <v>1</v>
      </c>
      <c r="AE2077" s="2">
        <v>1</v>
      </c>
      <c r="AF2077" s="2">
        <f t="shared" si="519"/>
        <v>16</v>
      </c>
      <c r="AG2077" s="2">
        <f t="shared" si="520"/>
        <v>2</v>
      </c>
      <c r="AH2077" s="2">
        <f t="shared" si="521"/>
        <v>2</v>
      </c>
      <c r="AJ2077" s="5"/>
      <c r="AK2077" s="2">
        <f t="shared" si="522"/>
        <v>30</v>
      </c>
      <c r="AL2077" s="2">
        <v>12</v>
      </c>
      <c r="AM2077" s="2">
        <v>9</v>
      </c>
      <c r="AN2077" s="2">
        <v>4</v>
      </c>
      <c r="AO2077" s="2">
        <v>1</v>
      </c>
      <c r="AP2077" s="2">
        <v>4</v>
      </c>
      <c r="AQ2077" s="2">
        <f t="shared" si="527"/>
        <v>21</v>
      </c>
      <c r="AR2077" s="2">
        <f t="shared" si="528"/>
        <v>4</v>
      </c>
      <c r="AS2077" s="2">
        <f t="shared" si="529"/>
        <v>5</v>
      </c>
      <c r="AV2077" s="6">
        <f t="shared" si="510"/>
        <v>31</v>
      </c>
      <c r="AW2077" s="2">
        <v>12</v>
      </c>
      <c r="AX2077" s="2">
        <v>11</v>
      </c>
      <c r="AY2077" s="2">
        <v>5</v>
      </c>
      <c r="AZ2077" s="2">
        <v>1</v>
      </c>
      <c r="BA2077" s="2">
        <v>2</v>
      </c>
      <c r="BB2077" s="2">
        <f t="shared" si="511"/>
        <v>23</v>
      </c>
      <c r="BC2077" s="2">
        <f t="shared" si="512"/>
        <v>5</v>
      </c>
      <c r="BD2077" s="2">
        <f t="shared" si="513"/>
        <v>3</v>
      </c>
      <c r="BF2077" s="5"/>
    </row>
    <row r="2078" spans="7:58" x14ac:dyDescent="0.35">
      <c r="G2078" s="79" t="s">
        <v>3</v>
      </c>
      <c r="H2078" s="82" t="s">
        <v>112</v>
      </c>
      <c r="I2078" s="79" t="s">
        <v>126</v>
      </c>
      <c r="J2078" s="79" t="str">
        <f>IF('New GL Gauge'!$H$3&lt;2025,"Communities","Ops/Infrastructure/Customer Experience")</f>
        <v>Ops/Infrastructure/Customer Experience</v>
      </c>
      <c r="K2078" s="79" t="str">
        <f>IF('New GL Gauge'!$H$3&lt;2024,"Community Assets",IF('New GL Gauge'!$H$3&lt;2025,"Community Assets and Public Halls","Community Assets and Performance"))</f>
        <v>Community Assets and Performance</v>
      </c>
      <c r="L2078" s="79" t="str">
        <f>IF('New GL Gauge'!$H$3&lt;2024,"Community Assets",IF('New GL Gauge'!$H$3&lt;2025,"Community Assets and Public Halls","Community Assets and Performance"))</f>
        <v>Community Assets and Performance</v>
      </c>
      <c r="M2078" s="2" t="s">
        <v>3</v>
      </c>
      <c r="N2078" s="2">
        <v>7</v>
      </c>
      <c r="O2078" s="6">
        <f t="shared" ref="O2078:O2141" si="530">SUM(U2078:W2078)</f>
        <v>0</v>
      </c>
      <c r="P2078" s="2">
        <v>0</v>
      </c>
      <c r="Q2078" s="2">
        <v>0</v>
      </c>
      <c r="R2078" s="2">
        <v>0</v>
      </c>
      <c r="S2078" s="2">
        <v>0</v>
      </c>
      <c r="T2078" s="2">
        <v>0</v>
      </c>
      <c r="U2078" s="2">
        <f t="shared" si="515"/>
        <v>0</v>
      </c>
      <c r="V2078" s="2">
        <f t="shared" si="516"/>
        <v>0</v>
      </c>
      <c r="W2078" s="2">
        <f t="shared" si="517"/>
        <v>0</v>
      </c>
      <c r="Y2078" s="5"/>
      <c r="Z2078" s="6">
        <f t="shared" ref="Z2078:Z2141" si="531">SUM(AF2078:AH2078)</f>
        <v>20</v>
      </c>
      <c r="AA2078" s="2">
        <v>14</v>
      </c>
      <c r="AB2078" s="2">
        <v>4</v>
      </c>
      <c r="AC2078" s="2">
        <v>1</v>
      </c>
      <c r="AD2078" s="2">
        <v>0</v>
      </c>
      <c r="AE2078" s="2">
        <v>1</v>
      </c>
      <c r="AF2078" s="2">
        <f t="shared" si="519"/>
        <v>18</v>
      </c>
      <c r="AG2078" s="2">
        <f t="shared" si="520"/>
        <v>1</v>
      </c>
      <c r="AH2078" s="2">
        <f t="shared" si="521"/>
        <v>1</v>
      </c>
      <c r="AJ2078" s="5"/>
      <c r="AK2078" s="2">
        <f t="shared" si="522"/>
        <v>30</v>
      </c>
      <c r="AL2078" s="2">
        <v>21</v>
      </c>
      <c r="AM2078" s="2">
        <v>5</v>
      </c>
      <c r="AN2078" s="2">
        <v>2</v>
      </c>
      <c r="AO2078" s="2">
        <v>1</v>
      </c>
      <c r="AP2078" s="2">
        <v>1</v>
      </c>
      <c r="AQ2078" s="2">
        <f t="shared" si="527"/>
        <v>26</v>
      </c>
      <c r="AR2078" s="2">
        <f t="shared" si="528"/>
        <v>2</v>
      </c>
      <c r="AS2078" s="2">
        <f t="shared" si="529"/>
        <v>2</v>
      </c>
      <c r="AV2078" s="6">
        <f t="shared" si="510"/>
        <v>31</v>
      </c>
      <c r="AW2078" s="2">
        <v>22</v>
      </c>
      <c r="AX2078" s="2">
        <v>4</v>
      </c>
      <c r="AY2078" s="2">
        <v>3</v>
      </c>
      <c r="AZ2078" s="2">
        <v>1</v>
      </c>
      <c r="BA2078" s="2">
        <v>1</v>
      </c>
      <c r="BB2078" s="2">
        <f t="shared" si="511"/>
        <v>26</v>
      </c>
      <c r="BC2078" s="2">
        <f t="shared" si="512"/>
        <v>3</v>
      </c>
      <c r="BD2078" s="2">
        <f t="shared" si="513"/>
        <v>2</v>
      </c>
      <c r="BF2078" s="5"/>
    </row>
    <row r="2079" spans="7:58" x14ac:dyDescent="0.35">
      <c r="G2079" s="79" t="s">
        <v>3</v>
      </c>
      <c r="H2079" s="82" t="s">
        <v>112</v>
      </c>
      <c r="I2079" s="79" t="s">
        <v>126</v>
      </c>
      <c r="J2079" s="79" t="str">
        <f>IF('New GL Gauge'!$H$3&lt;2025,"Communities","Ops/Infrastructure/Customer Experience")</f>
        <v>Ops/Infrastructure/Customer Experience</v>
      </c>
      <c r="K2079" s="79" t="str">
        <f>IF('New GL Gauge'!$H$3&lt;2024,"Community Assets",IF('New GL Gauge'!$H$3&lt;2025,"Community Assets and Public Halls","Community Assets and Performance"))</f>
        <v>Community Assets and Performance</v>
      </c>
      <c r="L2079" s="79" t="str">
        <f>IF('New GL Gauge'!$H$3&lt;2024,"Community Assets",IF('New GL Gauge'!$H$3&lt;2025,"Community Assets and Public Halls","Community Assets and Performance"))</f>
        <v>Community Assets and Performance</v>
      </c>
      <c r="M2079" s="2" t="s">
        <v>3</v>
      </c>
      <c r="N2079" s="2">
        <v>8</v>
      </c>
      <c r="O2079" s="6">
        <f t="shared" si="530"/>
        <v>0</v>
      </c>
      <c r="P2079" s="2">
        <v>0</v>
      </c>
      <c r="Q2079" s="2">
        <v>0</v>
      </c>
      <c r="R2079" s="2">
        <v>0</v>
      </c>
      <c r="S2079" s="2">
        <v>0</v>
      </c>
      <c r="T2079" s="2">
        <v>0</v>
      </c>
      <c r="U2079" s="2">
        <f t="shared" ref="U2079:U2142" si="532">P2079+Q2079</f>
        <v>0</v>
      </c>
      <c r="V2079" s="2">
        <f t="shared" ref="V2079:V2142" si="533">R2079</f>
        <v>0</v>
      </c>
      <c r="W2079" s="2">
        <f t="shared" ref="W2079:W2142" si="534">S2079+T2079</f>
        <v>0</v>
      </c>
      <c r="Y2079" s="5"/>
      <c r="Z2079" s="6">
        <f t="shared" si="531"/>
        <v>20</v>
      </c>
      <c r="AA2079" s="2">
        <v>1</v>
      </c>
      <c r="AB2079" s="2">
        <v>9</v>
      </c>
      <c r="AC2079" s="2">
        <v>7</v>
      </c>
      <c r="AD2079" s="2">
        <v>1</v>
      </c>
      <c r="AE2079" s="2">
        <v>2</v>
      </c>
      <c r="AF2079" s="2">
        <f t="shared" ref="AF2079:AF2142" si="535">AA2079+AB2079</f>
        <v>10</v>
      </c>
      <c r="AG2079" s="2">
        <f t="shared" ref="AG2079:AG2142" si="536">AC2079</f>
        <v>7</v>
      </c>
      <c r="AH2079" s="2">
        <f t="shared" ref="AH2079:AH2142" si="537">AD2079+AE2079</f>
        <v>3</v>
      </c>
      <c r="AJ2079" s="5"/>
      <c r="AK2079" s="2">
        <f t="shared" si="522"/>
        <v>30</v>
      </c>
      <c r="AL2079" s="2">
        <v>7</v>
      </c>
      <c r="AM2079" s="2">
        <v>13</v>
      </c>
      <c r="AN2079" s="2">
        <v>5</v>
      </c>
      <c r="AO2079" s="2">
        <v>1</v>
      </c>
      <c r="AP2079" s="2">
        <v>4</v>
      </c>
      <c r="AQ2079" s="2">
        <f t="shared" si="527"/>
        <v>20</v>
      </c>
      <c r="AR2079" s="2">
        <f t="shared" si="528"/>
        <v>5</v>
      </c>
      <c r="AS2079" s="2">
        <f t="shared" si="529"/>
        <v>5</v>
      </c>
      <c r="AV2079" s="6">
        <f t="shared" si="510"/>
        <v>31</v>
      </c>
      <c r="AW2079" s="2">
        <v>7</v>
      </c>
      <c r="AX2079" s="2">
        <v>11</v>
      </c>
      <c r="AY2079" s="2">
        <v>7</v>
      </c>
      <c r="AZ2079" s="2">
        <v>3</v>
      </c>
      <c r="BA2079" s="2">
        <v>3</v>
      </c>
      <c r="BB2079" s="2">
        <f t="shared" si="511"/>
        <v>18</v>
      </c>
      <c r="BC2079" s="2">
        <f t="shared" si="512"/>
        <v>7</v>
      </c>
      <c r="BD2079" s="2">
        <f t="shared" si="513"/>
        <v>6</v>
      </c>
      <c r="BF2079" s="5"/>
    </row>
    <row r="2080" spans="7:58" x14ac:dyDescent="0.35">
      <c r="G2080" s="79" t="s">
        <v>3</v>
      </c>
      <c r="H2080" s="82" t="s">
        <v>112</v>
      </c>
      <c r="I2080" s="79" t="s">
        <v>126</v>
      </c>
      <c r="J2080" s="79" t="str">
        <f>IF('New GL Gauge'!$H$3&lt;2025,"Communities","Ops/Infrastructure/Customer Experience")</f>
        <v>Ops/Infrastructure/Customer Experience</v>
      </c>
      <c r="K2080" s="79" t="str">
        <f>IF('New GL Gauge'!$H$3&lt;2024,"Community Assets",IF('New GL Gauge'!$H$3&lt;2025,"Community Assets and Public Halls","Community Assets and Performance"))</f>
        <v>Community Assets and Performance</v>
      </c>
      <c r="L2080" s="79" t="str">
        <f>IF('New GL Gauge'!$H$3&lt;2024,"Community Assets",IF('New GL Gauge'!$H$3&lt;2025,"Community Assets and Public Halls","Community Assets and Performance"))</f>
        <v>Community Assets and Performance</v>
      </c>
      <c r="M2080" s="2" t="s">
        <v>3</v>
      </c>
      <c r="N2080" s="2">
        <v>9</v>
      </c>
      <c r="O2080" s="6">
        <f t="shared" si="530"/>
        <v>0</v>
      </c>
      <c r="P2080" s="2">
        <v>0</v>
      </c>
      <c r="Q2080" s="2">
        <v>0</v>
      </c>
      <c r="R2080" s="2">
        <v>0</v>
      </c>
      <c r="S2080" s="2">
        <v>0</v>
      </c>
      <c r="T2080" s="2">
        <v>0</v>
      </c>
      <c r="U2080" s="2">
        <f t="shared" si="532"/>
        <v>0</v>
      </c>
      <c r="V2080" s="2">
        <f t="shared" si="533"/>
        <v>0</v>
      </c>
      <c r="W2080" s="2">
        <f t="shared" si="534"/>
        <v>0</v>
      </c>
      <c r="Y2080" s="5"/>
      <c r="Z2080" s="6">
        <f t="shared" si="531"/>
        <v>20</v>
      </c>
      <c r="AA2080" s="2">
        <v>2</v>
      </c>
      <c r="AB2080" s="2">
        <v>8</v>
      </c>
      <c r="AC2080" s="2">
        <v>3</v>
      </c>
      <c r="AD2080" s="2">
        <v>5</v>
      </c>
      <c r="AE2080" s="2">
        <v>2</v>
      </c>
      <c r="AF2080" s="2">
        <f t="shared" si="535"/>
        <v>10</v>
      </c>
      <c r="AG2080" s="2">
        <f t="shared" si="536"/>
        <v>3</v>
      </c>
      <c r="AH2080" s="2">
        <f t="shared" si="537"/>
        <v>7</v>
      </c>
      <c r="AJ2080" s="5"/>
      <c r="AK2080" s="2">
        <f t="shared" si="522"/>
        <v>30</v>
      </c>
      <c r="AL2080" s="2">
        <v>7</v>
      </c>
      <c r="AM2080" s="2">
        <v>8</v>
      </c>
      <c r="AN2080" s="2">
        <v>9</v>
      </c>
      <c r="AO2080" s="2">
        <v>2</v>
      </c>
      <c r="AP2080" s="2">
        <v>4</v>
      </c>
      <c r="AQ2080" s="2">
        <f t="shared" si="527"/>
        <v>15</v>
      </c>
      <c r="AR2080" s="2">
        <f t="shared" si="528"/>
        <v>9</v>
      </c>
      <c r="AS2080" s="2">
        <f t="shared" si="529"/>
        <v>6</v>
      </c>
      <c r="AV2080" s="6">
        <f t="shared" ref="AV2080:AV2143" si="538">SUM(BB2080:BD2080)</f>
        <v>31</v>
      </c>
      <c r="AW2080" s="2">
        <v>8</v>
      </c>
      <c r="AX2080" s="2">
        <v>9</v>
      </c>
      <c r="AY2080" s="2">
        <v>6</v>
      </c>
      <c r="AZ2080" s="2">
        <v>4</v>
      </c>
      <c r="BA2080" s="2">
        <v>4</v>
      </c>
      <c r="BB2080" s="2">
        <f t="shared" ref="BB2080:BB2143" si="539">AW2080+AX2080</f>
        <v>17</v>
      </c>
      <c r="BC2080" s="2">
        <f t="shared" ref="BC2080:BC2143" si="540">AY2080</f>
        <v>6</v>
      </c>
      <c r="BD2080" s="2">
        <f t="shared" ref="BD2080:BD2143" si="541">AZ2080+BA2080</f>
        <v>8</v>
      </c>
      <c r="BF2080" s="5"/>
    </row>
    <row r="2081" spans="7:58" x14ac:dyDescent="0.35">
      <c r="G2081" s="79" t="s">
        <v>3</v>
      </c>
      <c r="H2081" s="82" t="s">
        <v>112</v>
      </c>
      <c r="I2081" s="79" t="s">
        <v>126</v>
      </c>
      <c r="J2081" s="79" t="str">
        <f>IF('New GL Gauge'!$H$3&lt;2025,"Communities","Ops/Infrastructure/Customer Experience")</f>
        <v>Ops/Infrastructure/Customer Experience</v>
      </c>
      <c r="K2081" s="79" t="str">
        <f>IF('New GL Gauge'!$H$3&lt;2024,"Community Assets",IF('New GL Gauge'!$H$3&lt;2025,"Community Assets and Public Halls","Community Assets and Performance"))</f>
        <v>Community Assets and Performance</v>
      </c>
      <c r="L2081" s="79" t="str">
        <f>IF('New GL Gauge'!$H$3&lt;2024,"Community Assets",IF('New GL Gauge'!$H$3&lt;2025,"Community Assets and Public Halls","Community Assets and Performance"))</f>
        <v>Community Assets and Performance</v>
      </c>
      <c r="M2081" s="2" t="s">
        <v>67</v>
      </c>
      <c r="N2081" s="2">
        <v>10</v>
      </c>
      <c r="O2081" s="6">
        <f t="shared" si="530"/>
        <v>0</v>
      </c>
      <c r="P2081" s="2">
        <v>0</v>
      </c>
      <c r="Q2081" s="2">
        <v>0</v>
      </c>
      <c r="R2081" s="2">
        <v>0</v>
      </c>
      <c r="S2081" s="2">
        <v>0</v>
      </c>
      <c r="T2081" s="2">
        <v>0</v>
      </c>
      <c r="U2081" s="2">
        <f t="shared" si="532"/>
        <v>0</v>
      </c>
      <c r="V2081" s="2">
        <f t="shared" si="533"/>
        <v>0</v>
      </c>
      <c r="W2081" s="2">
        <f t="shared" si="534"/>
        <v>0</v>
      </c>
      <c r="Y2081" s="5"/>
      <c r="Z2081" s="6">
        <f t="shared" si="531"/>
        <v>20</v>
      </c>
      <c r="AA2081" s="2">
        <v>13</v>
      </c>
      <c r="AB2081" s="2">
        <v>5</v>
      </c>
      <c r="AC2081" s="2">
        <v>2</v>
      </c>
      <c r="AD2081" s="2">
        <v>0</v>
      </c>
      <c r="AE2081" s="2">
        <v>0</v>
      </c>
      <c r="AF2081" s="2">
        <f t="shared" si="535"/>
        <v>18</v>
      </c>
      <c r="AG2081" s="2">
        <f t="shared" si="536"/>
        <v>2</v>
      </c>
      <c r="AH2081" s="2">
        <f t="shared" si="537"/>
        <v>0</v>
      </c>
      <c r="AJ2081" s="5"/>
      <c r="AK2081" s="2">
        <f t="shared" ref="AK2081:AK2144" si="542">SUM(AQ2081:AS2081)</f>
        <v>30</v>
      </c>
      <c r="AL2081" s="2">
        <v>17</v>
      </c>
      <c r="AM2081" s="2">
        <v>9</v>
      </c>
      <c r="AN2081" s="2">
        <v>2</v>
      </c>
      <c r="AO2081" s="2">
        <v>2</v>
      </c>
      <c r="AP2081" s="2">
        <v>0</v>
      </c>
      <c r="AQ2081" s="2">
        <f t="shared" si="527"/>
        <v>26</v>
      </c>
      <c r="AR2081" s="2">
        <f t="shared" si="528"/>
        <v>2</v>
      </c>
      <c r="AS2081" s="2">
        <f t="shared" si="529"/>
        <v>2</v>
      </c>
      <c r="AV2081" s="6">
        <f t="shared" si="538"/>
        <v>31</v>
      </c>
      <c r="AW2081" s="2">
        <v>15</v>
      </c>
      <c r="AX2081" s="2">
        <v>8</v>
      </c>
      <c r="AY2081" s="2">
        <v>6</v>
      </c>
      <c r="AZ2081" s="2">
        <v>1</v>
      </c>
      <c r="BA2081" s="2">
        <v>1</v>
      </c>
      <c r="BB2081" s="2">
        <f t="shared" si="539"/>
        <v>23</v>
      </c>
      <c r="BC2081" s="2">
        <f t="shared" si="540"/>
        <v>6</v>
      </c>
      <c r="BD2081" s="2">
        <f t="shared" si="541"/>
        <v>2</v>
      </c>
      <c r="BF2081" s="5"/>
    </row>
    <row r="2082" spans="7:58" x14ac:dyDescent="0.35">
      <c r="G2082" s="79" t="s">
        <v>3</v>
      </c>
      <c r="H2082" s="82" t="s">
        <v>112</v>
      </c>
      <c r="I2082" s="79" t="s">
        <v>126</v>
      </c>
      <c r="J2082" s="79" t="str">
        <f>IF('New GL Gauge'!$H$3&lt;2025,"Communities","Ops/Infrastructure/Customer Experience")</f>
        <v>Ops/Infrastructure/Customer Experience</v>
      </c>
      <c r="K2082" s="79" t="str">
        <f>IF('New GL Gauge'!$H$3&lt;2024,"Community Assets",IF('New GL Gauge'!$H$3&lt;2025,"Community Assets and Public Halls","Community Assets and Performance"))</f>
        <v>Community Assets and Performance</v>
      </c>
      <c r="L2082" s="79" t="str">
        <f>IF('New GL Gauge'!$H$3&lt;2024,"Community Assets",IF('New GL Gauge'!$H$3&lt;2025,"Community Assets and Public Halls","Community Assets and Performance"))</f>
        <v>Community Assets and Performance</v>
      </c>
      <c r="M2082" s="2" t="s">
        <v>67</v>
      </c>
      <c r="N2082" s="2">
        <v>11</v>
      </c>
      <c r="O2082" s="6">
        <f t="shared" si="530"/>
        <v>0</v>
      </c>
      <c r="P2082" s="2">
        <v>0</v>
      </c>
      <c r="Q2082" s="2">
        <v>0</v>
      </c>
      <c r="R2082" s="2">
        <v>0</v>
      </c>
      <c r="S2082" s="2">
        <v>0</v>
      </c>
      <c r="T2082" s="2">
        <v>0</v>
      </c>
      <c r="U2082" s="2">
        <f t="shared" si="532"/>
        <v>0</v>
      </c>
      <c r="V2082" s="2">
        <f t="shared" si="533"/>
        <v>0</v>
      </c>
      <c r="W2082" s="2">
        <f t="shared" si="534"/>
        <v>0</v>
      </c>
      <c r="Y2082" s="5"/>
      <c r="Z2082" s="6">
        <f t="shared" si="531"/>
        <v>20</v>
      </c>
      <c r="AA2082" s="2">
        <v>8</v>
      </c>
      <c r="AB2082" s="2">
        <v>7</v>
      </c>
      <c r="AC2082" s="2">
        <v>4</v>
      </c>
      <c r="AD2082" s="2">
        <v>0</v>
      </c>
      <c r="AE2082" s="2">
        <v>1</v>
      </c>
      <c r="AF2082" s="2">
        <f t="shared" si="535"/>
        <v>15</v>
      </c>
      <c r="AG2082" s="2">
        <f t="shared" si="536"/>
        <v>4</v>
      </c>
      <c r="AH2082" s="2">
        <f t="shared" si="537"/>
        <v>1</v>
      </c>
      <c r="AJ2082" s="5"/>
      <c r="AK2082" s="2">
        <f t="shared" si="542"/>
        <v>30</v>
      </c>
      <c r="AL2082" s="2">
        <v>5</v>
      </c>
      <c r="AM2082" s="2">
        <v>14</v>
      </c>
      <c r="AN2082" s="2">
        <v>8</v>
      </c>
      <c r="AO2082" s="2">
        <v>2</v>
      </c>
      <c r="AP2082" s="2">
        <v>1</v>
      </c>
      <c r="AQ2082" s="2">
        <f t="shared" si="527"/>
        <v>19</v>
      </c>
      <c r="AR2082" s="2">
        <f t="shared" si="528"/>
        <v>8</v>
      </c>
      <c r="AS2082" s="2">
        <f t="shared" si="529"/>
        <v>3</v>
      </c>
      <c r="AV2082" s="6">
        <f t="shared" si="538"/>
        <v>31</v>
      </c>
      <c r="AW2082" s="2">
        <v>6</v>
      </c>
      <c r="AX2082" s="2">
        <v>8</v>
      </c>
      <c r="AY2082" s="2">
        <v>14</v>
      </c>
      <c r="AZ2082" s="2">
        <v>1</v>
      </c>
      <c r="BA2082" s="2">
        <v>2</v>
      </c>
      <c r="BB2082" s="2">
        <f t="shared" si="539"/>
        <v>14</v>
      </c>
      <c r="BC2082" s="2">
        <f t="shared" si="540"/>
        <v>14</v>
      </c>
      <c r="BD2082" s="2">
        <f t="shared" si="541"/>
        <v>3</v>
      </c>
      <c r="BF2082" s="5"/>
    </row>
    <row r="2083" spans="7:58" x14ac:dyDescent="0.35">
      <c r="G2083" s="79" t="s">
        <v>3</v>
      </c>
      <c r="H2083" s="82" t="s">
        <v>112</v>
      </c>
      <c r="I2083" s="79" t="s">
        <v>126</v>
      </c>
      <c r="J2083" s="79" t="str">
        <f>IF('New GL Gauge'!$H$3&lt;2025,"Communities","Ops/Infrastructure/Customer Experience")</f>
        <v>Ops/Infrastructure/Customer Experience</v>
      </c>
      <c r="K2083" s="79" t="str">
        <f>IF('New GL Gauge'!$H$3&lt;2024,"Community Assets",IF('New GL Gauge'!$H$3&lt;2025,"Community Assets and Public Halls","Community Assets and Performance"))</f>
        <v>Community Assets and Performance</v>
      </c>
      <c r="L2083" s="79" t="str">
        <f>IF('New GL Gauge'!$H$3&lt;2024,"Community Assets",IF('New GL Gauge'!$H$3&lt;2025,"Community Assets and Public Halls","Community Assets and Performance"))</f>
        <v>Community Assets and Performance</v>
      </c>
      <c r="M2083" s="2" t="s">
        <v>67</v>
      </c>
      <c r="N2083" s="2">
        <v>12</v>
      </c>
      <c r="O2083" s="6">
        <f t="shared" si="530"/>
        <v>0</v>
      </c>
      <c r="P2083" s="2">
        <v>0</v>
      </c>
      <c r="Q2083" s="2">
        <v>0</v>
      </c>
      <c r="R2083" s="2">
        <v>0</v>
      </c>
      <c r="S2083" s="2">
        <v>0</v>
      </c>
      <c r="T2083" s="2">
        <v>0</v>
      </c>
      <c r="U2083" s="2">
        <f t="shared" si="532"/>
        <v>0</v>
      </c>
      <c r="V2083" s="2">
        <f t="shared" si="533"/>
        <v>0</v>
      </c>
      <c r="W2083" s="2">
        <f t="shared" si="534"/>
        <v>0</v>
      </c>
      <c r="Y2083" s="5"/>
      <c r="Z2083" s="6">
        <f t="shared" si="531"/>
        <v>20</v>
      </c>
      <c r="AA2083" s="2">
        <v>8</v>
      </c>
      <c r="AB2083" s="2">
        <v>9</v>
      </c>
      <c r="AC2083" s="2">
        <v>2</v>
      </c>
      <c r="AD2083" s="2">
        <v>0</v>
      </c>
      <c r="AE2083" s="2">
        <v>1</v>
      </c>
      <c r="AF2083" s="2">
        <f t="shared" si="535"/>
        <v>17</v>
      </c>
      <c r="AG2083" s="2">
        <f t="shared" si="536"/>
        <v>2</v>
      </c>
      <c r="AH2083" s="2">
        <f t="shared" si="537"/>
        <v>1</v>
      </c>
      <c r="AJ2083" s="5"/>
      <c r="AK2083" s="2">
        <f t="shared" si="542"/>
        <v>30</v>
      </c>
      <c r="AL2083" s="2">
        <v>10</v>
      </c>
      <c r="AM2083" s="2">
        <v>13</v>
      </c>
      <c r="AN2083" s="2">
        <v>4</v>
      </c>
      <c r="AO2083" s="2">
        <v>3</v>
      </c>
      <c r="AP2083" s="2">
        <v>0</v>
      </c>
      <c r="AQ2083" s="2">
        <f t="shared" si="527"/>
        <v>23</v>
      </c>
      <c r="AR2083" s="2">
        <f t="shared" si="528"/>
        <v>4</v>
      </c>
      <c r="AS2083" s="2">
        <f t="shared" si="529"/>
        <v>3</v>
      </c>
      <c r="AV2083" s="6">
        <f t="shared" si="538"/>
        <v>31</v>
      </c>
      <c r="AW2083" s="2">
        <v>10</v>
      </c>
      <c r="AX2083" s="2">
        <v>9</v>
      </c>
      <c r="AY2083" s="2">
        <v>7</v>
      </c>
      <c r="AZ2083" s="2">
        <v>4</v>
      </c>
      <c r="BA2083" s="2">
        <v>1</v>
      </c>
      <c r="BB2083" s="2">
        <f t="shared" si="539"/>
        <v>19</v>
      </c>
      <c r="BC2083" s="2">
        <f t="shared" si="540"/>
        <v>7</v>
      </c>
      <c r="BD2083" s="2">
        <f t="shared" si="541"/>
        <v>5</v>
      </c>
      <c r="BF2083" s="5"/>
    </row>
    <row r="2084" spans="7:58" x14ac:dyDescent="0.35">
      <c r="G2084" s="79" t="s">
        <v>3</v>
      </c>
      <c r="H2084" s="82" t="s">
        <v>112</v>
      </c>
      <c r="I2084" s="79" t="s">
        <v>126</v>
      </c>
      <c r="J2084" s="79" t="str">
        <f>IF('New GL Gauge'!$H$3&lt;2025,"Communities","Ops/Infrastructure/Customer Experience")</f>
        <v>Ops/Infrastructure/Customer Experience</v>
      </c>
      <c r="K2084" s="79" t="str">
        <f>IF('New GL Gauge'!$H$3&lt;2024,"Community Assets",IF('New GL Gauge'!$H$3&lt;2025,"Community Assets and Public Halls","Community Assets and Performance"))</f>
        <v>Community Assets and Performance</v>
      </c>
      <c r="L2084" s="79" t="str">
        <f>IF('New GL Gauge'!$H$3&lt;2024,"Community Assets",IF('New GL Gauge'!$H$3&lt;2025,"Community Assets and Public Halls","Community Assets and Performance"))</f>
        <v>Community Assets and Performance</v>
      </c>
      <c r="M2084" s="2" t="s">
        <v>67</v>
      </c>
      <c r="N2084" s="2">
        <v>13</v>
      </c>
      <c r="O2084" s="6">
        <f t="shared" si="530"/>
        <v>0</v>
      </c>
      <c r="P2084" s="2">
        <v>0</v>
      </c>
      <c r="Q2084" s="2">
        <v>0</v>
      </c>
      <c r="R2084" s="2">
        <v>0</v>
      </c>
      <c r="S2084" s="2">
        <v>0</v>
      </c>
      <c r="T2084" s="2">
        <v>0</v>
      </c>
      <c r="U2084" s="2">
        <f t="shared" si="532"/>
        <v>0</v>
      </c>
      <c r="V2084" s="2">
        <f t="shared" si="533"/>
        <v>0</v>
      </c>
      <c r="W2084" s="2">
        <f t="shared" si="534"/>
        <v>0</v>
      </c>
      <c r="Y2084" s="5"/>
      <c r="Z2084" s="6">
        <f t="shared" si="531"/>
        <v>20</v>
      </c>
      <c r="AA2084" s="2">
        <v>6</v>
      </c>
      <c r="AB2084" s="2">
        <v>12</v>
      </c>
      <c r="AC2084" s="2">
        <v>2</v>
      </c>
      <c r="AD2084" s="2">
        <v>0</v>
      </c>
      <c r="AE2084" s="2">
        <v>0</v>
      </c>
      <c r="AF2084" s="2">
        <f t="shared" si="535"/>
        <v>18</v>
      </c>
      <c r="AG2084" s="2">
        <f t="shared" si="536"/>
        <v>2</v>
      </c>
      <c r="AH2084" s="2">
        <f t="shared" si="537"/>
        <v>0</v>
      </c>
      <c r="AJ2084" s="5"/>
      <c r="AK2084" s="2">
        <f t="shared" si="542"/>
        <v>30</v>
      </c>
      <c r="AL2084" s="2">
        <v>14</v>
      </c>
      <c r="AM2084" s="2">
        <v>11</v>
      </c>
      <c r="AN2084" s="2">
        <v>2</v>
      </c>
      <c r="AO2084" s="2">
        <v>2</v>
      </c>
      <c r="AP2084" s="2">
        <v>1</v>
      </c>
      <c r="AQ2084" s="2">
        <f t="shared" si="527"/>
        <v>25</v>
      </c>
      <c r="AR2084" s="2">
        <f t="shared" si="528"/>
        <v>2</v>
      </c>
      <c r="AS2084" s="2">
        <f t="shared" si="529"/>
        <v>3</v>
      </c>
      <c r="AV2084" s="6">
        <f t="shared" si="538"/>
        <v>31</v>
      </c>
      <c r="AW2084" s="2">
        <v>13</v>
      </c>
      <c r="AX2084" s="2">
        <v>10</v>
      </c>
      <c r="AY2084" s="2">
        <v>3</v>
      </c>
      <c r="AZ2084" s="2">
        <v>3</v>
      </c>
      <c r="BA2084" s="2">
        <v>2</v>
      </c>
      <c r="BB2084" s="2">
        <f t="shared" si="539"/>
        <v>23</v>
      </c>
      <c r="BC2084" s="2">
        <f t="shared" si="540"/>
        <v>3</v>
      </c>
      <c r="BD2084" s="2">
        <f t="shared" si="541"/>
        <v>5</v>
      </c>
      <c r="BF2084" s="5"/>
    </row>
    <row r="2085" spans="7:58" x14ac:dyDescent="0.35">
      <c r="G2085" s="79" t="s">
        <v>3</v>
      </c>
      <c r="H2085" s="82" t="s">
        <v>112</v>
      </c>
      <c r="I2085" s="79" t="s">
        <v>126</v>
      </c>
      <c r="J2085" s="79" t="str">
        <f>IF('New GL Gauge'!$H$3&lt;2025,"Communities","Ops/Infrastructure/Customer Experience")</f>
        <v>Ops/Infrastructure/Customer Experience</v>
      </c>
      <c r="K2085" s="79" t="str">
        <f>IF('New GL Gauge'!$H$3&lt;2024,"Community Assets",IF('New GL Gauge'!$H$3&lt;2025,"Community Assets and Public Halls","Community Assets and Performance"))</f>
        <v>Community Assets and Performance</v>
      </c>
      <c r="L2085" s="79" t="str">
        <f>IF('New GL Gauge'!$H$3&lt;2024,"Community Assets",IF('New GL Gauge'!$H$3&lt;2025,"Community Assets and Public Halls","Community Assets and Performance"))</f>
        <v>Community Assets and Performance</v>
      </c>
      <c r="M2085" s="2" t="s">
        <v>67</v>
      </c>
      <c r="N2085" s="2">
        <v>14</v>
      </c>
      <c r="O2085" s="6">
        <f t="shared" si="530"/>
        <v>0</v>
      </c>
      <c r="P2085" s="2">
        <v>0</v>
      </c>
      <c r="Q2085" s="2">
        <v>0</v>
      </c>
      <c r="R2085" s="2">
        <v>0</v>
      </c>
      <c r="S2085" s="2">
        <v>0</v>
      </c>
      <c r="T2085" s="2">
        <v>0</v>
      </c>
      <c r="U2085" s="2">
        <f t="shared" si="532"/>
        <v>0</v>
      </c>
      <c r="V2085" s="2">
        <f t="shared" si="533"/>
        <v>0</v>
      </c>
      <c r="W2085" s="2">
        <f t="shared" si="534"/>
        <v>0</v>
      </c>
      <c r="Y2085" s="5"/>
      <c r="Z2085" s="6">
        <f t="shared" si="531"/>
        <v>20</v>
      </c>
      <c r="AA2085" s="2">
        <v>3</v>
      </c>
      <c r="AB2085" s="2">
        <v>8</v>
      </c>
      <c r="AC2085" s="2">
        <v>9</v>
      </c>
      <c r="AD2085" s="2">
        <v>0</v>
      </c>
      <c r="AE2085" s="2">
        <v>0</v>
      </c>
      <c r="AF2085" s="2">
        <f t="shared" si="535"/>
        <v>11</v>
      </c>
      <c r="AG2085" s="2">
        <f t="shared" si="536"/>
        <v>9</v>
      </c>
      <c r="AH2085" s="2">
        <f t="shared" si="537"/>
        <v>0</v>
      </c>
      <c r="AJ2085" s="5"/>
      <c r="AK2085" s="2">
        <f t="shared" si="542"/>
        <v>30</v>
      </c>
      <c r="AL2085" s="2">
        <v>13</v>
      </c>
      <c r="AM2085" s="2">
        <v>7</v>
      </c>
      <c r="AN2085" s="2">
        <v>4</v>
      </c>
      <c r="AO2085" s="2">
        <v>3</v>
      </c>
      <c r="AP2085" s="2">
        <v>3</v>
      </c>
      <c r="AQ2085" s="2">
        <f t="shared" si="527"/>
        <v>20</v>
      </c>
      <c r="AR2085" s="2">
        <f t="shared" si="528"/>
        <v>4</v>
      </c>
      <c r="AS2085" s="2">
        <f t="shared" si="529"/>
        <v>6</v>
      </c>
      <c r="AV2085" s="6">
        <f t="shared" si="538"/>
        <v>31</v>
      </c>
      <c r="AW2085" s="2">
        <v>13</v>
      </c>
      <c r="AX2085" s="2">
        <v>6</v>
      </c>
      <c r="AY2085" s="2">
        <v>8</v>
      </c>
      <c r="AZ2085" s="2">
        <v>1</v>
      </c>
      <c r="BA2085" s="2">
        <v>3</v>
      </c>
      <c r="BB2085" s="2">
        <f t="shared" si="539"/>
        <v>19</v>
      </c>
      <c r="BC2085" s="2">
        <f t="shared" si="540"/>
        <v>8</v>
      </c>
      <c r="BD2085" s="2">
        <f t="shared" si="541"/>
        <v>4</v>
      </c>
      <c r="BF2085" s="5"/>
    </row>
    <row r="2086" spans="7:58" x14ac:dyDescent="0.35">
      <c r="G2086" s="79" t="s">
        <v>3</v>
      </c>
      <c r="H2086" s="82" t="s">
        <v>112</v>
      </c>
      <c r="I2086" s="79" t="s">
        <v>126</v>
      </c>
      <c r="J2086" s="79" t="str">
        <f>IF('New GL Gauge'!$H$3&lt;2025,"Communities","Ops/Infrastructure/Customer Experience")</f>
        <v>Ops/Infrastructure/Customer Experience</v>
      </c>
      <c r="K2086" s="79" t="str">
        <f>IF('New GL Gauge'!$H$3&lt;2024,"Community Assets",IF('New GL Gauge'!$H$3&lt;2025,"Community Assets and Public Halls","Community Assets and Performance"))</f>
        <v>Community Assets and Performance</v>
      </c>
      <c r="L2086" s="79" t="str">
        <f>IF('New GL Gauge'!$H$3&lt;2024,"Community Assets",IF('New GL Gauge'!$H$3&lt;2025,"Community Assets and Public Halls","Community Assets and Performance"))</f>
        <v>Community Assets and Performance</v>
      </c>
      <c r="M2086" s="2" t="s">
        <v>67</v>
      </c>
      <c r="N2086" s="2">
        <v>15</v>
      </c>
      <c r="O2086" s="6">
        <f t="shared" si="530"/>
        <v>0</v>
      </c>
      <c r="P2086" s="2">
        <v>0</v>
      </c>
      <c r="Q2086" s="2">
        <v>0</v>
      </c>
      <c r="R2086" s="2">
        <v>0</v>
      </c>
      <c r="S2086" s="2">
        <v>0</v>
      </c>
      <c r="T2086" s="2">
        <v>0</v>
      </c>
      <c r="U2086" s="2">
        <f t="shared" si="532"/>
        <v>0</v>
      </c>
      <c r="V2086" s="2">
        <f t="shared" si="533"/>
        <v>0</v>
      </c>
      <c r="W2086" s="2">
        <f t="shared" si="534"/>
        <v>0</v>
      </c>
      <c r="Y2086" s="5"/>
      <c r="Z2086" s="6">
        <f t="shared" si="531"/>
        <v>20</v>
      </c>
      <c r="AA2086" s="2">
        <v>5</v>
      </c>
      <c r="AB2086" s="2">
        <v>10</v>
      </c>
      <c r="AC2086" s="2">
        <v>2</v>
      </c>
      <c r="AD2086" s="2">
        <v>2</v>
      </c>
      <c r="AE2086" s="2">
        <v>1</v>
      </c>
      <c r="AF2086" s="2">
        <f t="shared" si="535"/>
        <v>15</v>
      </c>
      <c r="AG2086" s="2">
        <f t="shared" si="536"/>
        <v>2</v>
      </c>
      <c r="AH2086" s="2">
        <f t="shared" si="537"/>
        <v>3</v>
      </c>
      <c r="AJ2086" s="5"/>
      <c r="AK2086" s="2">
        <f t="shared" si="542"/>
        <v>30</v>
      </c>
      <c r="AL2086" s="2">
        <v>9</v>
      </c>
      <c r="AM2086" s="2">
        <v>11</v>
      </c>
      <c r="AN2086" s="2">
        <v>4</v>
      </c>
      <c r="AO2086" s="2">
        <v>2</v>
      </c>
      <c r="AP2086" s="2">
        <v>4</v>
      </c>
      <c r="AQ2086" s="2">
        <f t="shared" si="527"/>
        <v>20</v>
      </c>
      <c r="AR2086" s="2">
        <f t="shared" si="528"/>
        <v>4</v>
      </c>
      <c r="AS2086" s="2">
        <f t="shared" si="529"/>
        <v>6</v>
      </c>
      <c r="AV2086" s="6">
        <f t="shared" si="538"/>
        <v>31</v>
      </c>
      <c r="AW2086" s="2">
        <v>11</v>
      </c>
      <c r="AX2086" s="2">
        <v>9</v>
      </c>
      <c r="AY2086" s="2">
        <v>7</v>
      </c>
      <c r="AZ2086" s="2">
        <v>2</v>
      </c>
      <c r="BA2086" s="2">
        <v>2</v>
      </c>
      <c r="BB2086" s="2">
        <f t="shared" si="539"/>
        <v>20</v>
      </c>
      <c r="BC2086" s="2">
        <f t="shared" si="540"/>
        <v>7</v>
      </c>
      <c r="BD2086" s="2">
        <f t="shared" si="541"/>
        <v>4</v>
      </c>
      <c r="BF2086" s="5"/>
    </row>
    <row r="2087" spans="7:58" x14ac:dyDescent="0.35">
      <c r="G2087" s="79" t="s">
        <v>3</v>
      </c>
      <c r="H2087" s="82" t="s">
        <v>112</v>
      </c>
      <c r="I2087" s="79" t="s">
        <v>126</v>
      </c>
      <c r="J2087" s="79" t="str">
        <f>IF('New GL Gauge'!$H$3&lt;2025,"Communities","Ops/Infrastructure/Customer Experience")</f>
        <v>Ops/Infrastructure/Customer Experience</v>
      </c>
      <c r="K2087" s="79" t="str">
        <f>IF('New GL Gauge'!$H$3&lt;2024,"Community Assets",IF('New GL Gauge'!$H$3&lt;2025,"Community Assets and Public Halls","Community Assets and Performance"))</f>
        <v>Community Assets and Performance</v>
      </c>
      <c r="L2087" s="79" t="str">
        <f>IF('New GL Gauge'!$H$3&lt;2024,"Community Assets",IF('New GL Gauge'!$H$3&lt;2025,"Community Assets and Public Halls","Community Assets and Performance"))</f>
        <v>Community Assets and Performance</v>
      </c>
      <c r="M2087" s="2" t="s">
        <v>67</v>
      </c>
      <c r="N2087" s="2">
        <v>16</v>
      </c>
      <c r="O2087" s="6">
        <f t="shared" si="530"/>
        <v>0</v>
      </c>
      <c r="P2087" s="2">
        <v>0</v>
      </c>
      <c r="Q2087" s="2">
        <v>0</v>
      </c>
      <c r="R2087" s="2">
        <v>0</v>
      </c>
      <c r="S2087" s="2">
        <v>0</v>
      </c>
      <c r="T2087" s="2">
        <v>0</v>
      </c>
      <c r="U2087" s="2">
        <f t="shared" si="532"/>
        <v>0</v>
      </c>
      <c r="V2087" s="2">
        <f t="shared" si="533"/>
        <v>0</v>
      </c>
      <c r="W2087" s="2">
        <f t="shared" si="534"/>
        <v>0</v>
      </c>
      <c r="Y2087" s="5"/>
      <c r="Z2087" s="6">
        <f t="shared" si="531"/>
        <v>20</v>
      </c>
      <c r="AA2087" s="2">
        <v>5</v>
      </c>
      <c r="AB2087" s="2">
        <v>12</v>
      </c>
      <c r="AC2087" s="2">
        <v>2</v>
      </c>
      <c r="AD2087" s="2">
        <v>1</v>
      </c>
      <c r="AE2087" s="2">
        <v>0</v>
      </c>
      <c r="AF2087" s="2">
        <f t="shared" si="535"/>
        <v>17</v>
      </c>
      <c r="AG2087" s="2">
        <f t="shared" si="536"/>
        <v>2</v>
      </c>
      <c r="AH2087" s="2">
        <f t="shared" si="537"/>
        <v>1</v>
      </c>
      <c r="AJ2087" s="5"/>
      <c r="AK2087" s="2">
        <f t="shared" si="542"/>
        <v>30</v>
      </c>
      <c r="AL2087" s="2">
        <v>12</v>
      </c>
      <c r="AM2087" s="2">
        <v>8</v>
      </c>
      <c r="AN2087" s="2">
        <v>6</v>
      </c>
      <c r="AO2087" s="2">
        <v>3</v>
      </c>
      <c r="AP2087" s="2">
        <v>1</v>
      </c>
      <c r="AQ2087" s="2">
        <f t="shared" si="527"/>
        <v>20</v>
      </c>
      <c r="AR2087" s="2">
        <f t="shared" si="528"/>
        <v>6</v>
      </c>
      <c r="AS2087" s="2">
        <f t="shared" si="529"/>
        <v>4</v>
      </c>
      <c r="AV2087" s="6">
        <f t="shared" si="538"/>
        <v>31</v>
      </c>
      <c r="AW2087" s="2">
        <v>12</v>
      </c>
      <c r="AX2087" s="2">
        <v>8</v>
      </c>
      <c r="AY2087" s="2">
        <v>10</v>
      </c>
      <c r="AZ2087" s="2">
        <v>0</v>
      </c>
      <c r="BA2087" s="2">
        <v>1</v>
      </c>
      <c r="BB2087" s="2">
        <f t="shared" si="539"/>
        <v>20</v>
      </c>
      <c r="BC2087" s="2">
        <f t="shared" si="540"/>
        <v>10</v>
      </c>
      <c r="BD2087" s="2">
        <f t="shared" si="541"/>
        <v>1</v>
      </c>
      <c r="BF2087" s="5"/>
    </row>
    <row r="2088" spans="7:58" x14ac:dyDescent="0.35">
      <c r="G2088" s="79" t="s">
        <v>3</v>
      </c>
      <c r="H2088" s="82" t="s">
        <v>112</v>
      </c>
      <c r="I2088" s="79" t="s">
        <v>126</v>
      </c>
      <c r="J2088" s="79" t="str">
        <f>IF('New GL Gauge'!$H$3&lt;2025,"Communities","Ops/Infrastructure/Customer Experience")</f>
        <v>Ops/Infrastructure/Customer Experience</v>
      </c>
      <c r="K2088" s="79" t="str">
        <f>IF('New GL Gauge'!$H$3&lt;2024,"Community Assets",IF('New GL Gauge'!$H$3&lt;2025,"Community Assets and Public Halls","Community Assets and Performance"))</f>
        <v>Community Assets and Performance</v>
      </c>
      <c r="L2088" s="79" t="str">
        <f>IF('New GL Gauge'!$H$3&lt;2024,"Community Assets",IF('New GL Gauge'!$H$3&lt;2025,"Community Assets and Public Halls","Community Assets and Performance"))</f>
        <v>Community Assets and Performance</v>
      </c>
      <c r="M2088" s="2" t="s">
        <v>67</v>
      </c>
      <c r="N2088" s="2">
        <v>17</v>
      </c>
      <c r="O2088" s="6">
        <f t="shared" si="530"/>
        <v>0</v>
      </c>
      <c r="P2088" s="2">
        <v>0</v>
      </c>
      <c r="Q2088" s="2">
        <v>0</v>
      </c>
      <c r="R2088" s="2">
        <v>0</v>
      </c>
      <c r="S2088" s="2">
        <v>0</v>
      </c>
      <c r="T2088" s="2">
        <v>0</v>
      </c>
      <c r="U2088" s="2">
        <f t="shared" si="532"/>
        <v>0</v>
      </c>
      <c r="V2088" s="2">
        <f t="shared" si="533"/>
        <v>0</v>
      </c>
      <c r="W2088" s="2">
        <f t="shared" si="534"/>
        <v>0</v>
      </c>
      <c r="Y2088" s="5"/>
      <c r="Z2088" s="6">
        <f t="shared" si="531"/>
        <v>20</v>
      </c>
      <c r="AA2088" s="2">
        <v>5</v>
      </c>
      <c r="AB2088" s="2">
        <v>8</v>
      </c>
      <c r="AC2088" s="2">
        <v>6</v>
      </c>
      <c r="AD2088" s="2">
        <v>1</v>
      </c>
      <c r="AE2088" s="2">
        <v>0</v>
      </c>
      <c r="AF2088" s="2">
        <f t="shared" si="535"/>
        <v>13</v>
      </c>
      <c r="AG2088" s="2">
        <f t="shared" si="536"/>
        <v>6</v>
      </c>
      <c r="AH2088" s="2">
        <f t="shared" si="537"/>
        <v>1</v>
      </c>
      <c r="AJ2088" s="5"/>
      <c r="AK2088" s="2">
        <f t="shared" si="542"/>
        <v>30</v>
      </c>
      <c r="AL2088" s="2">
        <v>10</v>
      </c>
      <c r="AM2088" s="2">
        <v>11</v>
      </c>
      <c r="AN2088" s="2">
        <v>5</v>
      </c>
      <c r="AO2088" s="2">
        <v>2</v>
      </c>
      <c r="AP2088" s="2">
        <v>2</v>
      </c>
      <c r="AQ2088" s="2">
        <f t="shared" si="527"/>
        <v>21</v>
      </c>
      <c r="AR2088" s="2">
        <f t="shared" si="528"/>
        <v>5</v>
      </c>
      <c r="AS2088" s="2">
        <f t="shared" si="529"/>
        <v>4</v>
      </c>
      <c r="AV2088" s="6">
        <f t="shared" si="538"/>
        <v>31</v>
      </c>
      <c r="AW2088" s="2">
        <v>8</v>
      </c>
      <c r="AX2088" s="2">
        <v>8</v>
      </c>
      <c r="AY2088" s="2">
        <v>10</v>
      </c>
      <c r="AZ2088" s="2">
        <v>3</v>
      </c>
      <c r="BA2088" s="2">
        <v>2</v>
      </c>
      <c r="BB2088" s="2">
        <f t="shared" si="539"/>
        <v>16</v>
      </c>
      <c r="BC2088" s="2">
        <f t="shared" si="540"/>
        <v>10</v>
      </c>
      <c r="BD2088" s="2">
        <f t="shared" si="541"/>
        <v>5</v>
      </c>
      <c r="BF2088" s="5"/>
    </row>
    <row r="2089" spans="7:58" x14ac:dyDescent="0.35">
      <c r="G2089" s="79" t="s">
        <v>3</v>
      </c>
      <c r="H2089" s="82" t="s">
        <v>112</v>
      </c>
      <c r="I2089" s="79" t="s">
        <v>126</v>
      </c>
      <c r="J2089" s="79" t="str">
        <f>IF('New GL Gauge'!$H$3&lt;2025,"Communities","Ops/Infrastructure/Customer Experience")</f>
        <v>Ops/Infrastructure/Customer Experience</v>
      </c>
      <c r="K2089" s="79" t="str">
        <f>IF('New GL Gauge'!$H$3&lt;2024,"Community Assets",IF('New GL Gauge'!$H$3&lt;2025,"Community Assets and Public Halls","Community Assets and Performance"))</f>
        <v>Community Assets and Performance</v>
      </c>
      <c r="L2089" s="79" t="str">
        <f>IF('New GL Gauge'!$H$3&lt;2024,"Community Assets",IF('New GL Gauge'!$H$3&lt;2025,"Community Assets and Public Halls","Community Assets and Performance"))</f>
        <v>Community Assets and Performance</v>
      </c>
      <c r="M2089" s="2" t="s">
        <v>67</v>
      </c>
      <c r="N2089" s="2">
        <v>18</v>
      </c>
      <c r="O2089" s="6">
        <f t="shared" si="530"/>
        <v>0</v>
      </c>
      <c r="P2089" s="2">
        <v>0</v>
      </c>
      <c r="Q2089" s="2">
        <v>0</v>
      </c>
      <c r="R2089" s="2">
        <v>0</v>
      </c>
      <c r="S2089" s="2">
        <v>0</v>
      </c>
      <c r="T2089" s="2">
        <v>0</v>
      </c>
      <c r="U2089" s="2">
        <f t="shared" si="532"/>
        <v>0</v>
      </c>
      <c r="V2089" s="2">
        <f t="shared" si="533"/>
        <v>0</v>
      </c>
      <c r="W2089" s="2">
        <f t="shared" si="534"/>
        <v>0</v>
      </c>
      <c r="Y2089" s="5"/>
      <c r="Z2089" s="6">
        <f t="shared" si="531"/>
        <v>20</v>
      </c>
      <c r="AA2089" s="2">
        <v>16</v>
      </c>
      <c r="AB2089" s="2">
        <v>2</v>
      </c>
      <c r="AC2089" s="2">
        <v>1</v>
      </c>
      <c r="AD2089" s="2">
        <v>0</v>
      </c>
      <c r="AE2089" s="2">
        <v>1</v>
      </c>
      <c r="AF2089" s="2">
        <f t="shared" si="535"/>
        <v>18</v>
      </c>
      <c r="AG2089" s="2">
        <f t="shared" si="536"/>
        <v>1</v>
      </c>
      <c r="AH2089" s="2">
        <f t="shared" si="537"/>
        <v>1</v>
      </c>
      <c r="AJ2089" s="5"/>
      <c r="AK2089" s="2">
        <f t="shared" si="542"/>
        <v>30</v>
      </c>
      <c r="AL2089" s="2">
        <v>12</v>
      </c>
      <c r="AM2089" s="2">
        <v>9</v>
      </c>
      <c r="AN2089" s="2">
        <v>2</v>
      </c>
      <c r="AO2089" s="2">
        <v>4</v>
      </c>
      <c r="AP2089" s="2">
        <v>3</v>
      </c>
      <c r="AQ2089" s="2">
        <f t="shared" si="527"/>
        <v>21</v>
      </c>
      <c r="AR2089" s="2">
        <f t="shared" si="528"/>
        <v>2</v>
      </c>
      <c r="AS2089" s="2">
        <f t="shared" si="529"/>
        <v>7</v>
      </c>
      <c r="AV2089" s="6">
        <f t="shared" si="538"/>
        <v>31</v>
      </c>
      <c r="AW2089" s="2">
        <v>13</v>
      </c>
      <c r="AX2089" s="2">
        <v>10</v>
      </c>
      <c r="AY2089" s="2">
        <v>4</v>
      </c>
      <c r="AZ2089" s="2">
        <v>1</v>
      </c>
      <c r="BA2089" s="2">
        <v>3</v>
      </c>
      <c r="BB2089" s="2">
        <f t="shared" si="539"/>
        <v>23</v>
      </c>
      <c r="BC2089" s="2">
        <f t="shared" si="540"/>
        <v>4</v>
      </c>
      <c r="BD2089" s="2">
        <f t="shared" si="541"/>
        <v>4</v>
      </c>
      <c r="BF2089" s="5"/>
    </row>
    <row r="2090" spans="7:58" x14ac:dyDescent="0.35">
      <c r="G2090" s="79" t="s">
        <v>3</v>
      </c>
      <c r="H2090" s="82" t="s">
        <v>112</v>
      </c>
      <c r="I2090" s="79" t="s">
        <v>126</v>
      </c>
      <c r="J2090" s="79" t="str">
        <f>IF('New GL Gauge'!$H$3&lt;2025,"Communities","Ops/Infrastructure/Customer Experience")</f>
        <v>Ops/Infrastructure/Customer Experience</v>
      </c>
      <c r="K2090" s="79" t="str">
        <f>IF('New GL Gauge'!$H$3&lt;2024,"Community Assets",IF('New GL Gauge'!$H$3&lt;2025,"Community Assets and Public Halls","Community Assets and Performance"))</f>
        <v>Community Assets and Performance</v>
      </c>
      <c r="L2090" s="79" t="str">
        <f>IF('New GL Gauge'!$H$3&lt;2024,"Community Assets",IF('New GL Gauge'!$H$3&lt;2025,"Community Assets and Public Halls","Community Assets and Performance"))</f>
        <v>Community Assets and Performance</v>
      </c>
      <c r="M2090" s="2" t="s">
        <v>76</v>
      </c>
      <c r="N2090" s="2">
        <v>19</v>
      </c>
      <c r="O2090" s="6">
        <f t="shared" si="530"/>
        <v>0</v>
      </c>
      <c r="P2090" s="2">
        <v>0</v>
      </c>
      <c r="Q2090" s="2">
        <v>0</v>
      </c>
      <c r="R2090" s="2">
        <v>0</v>
      </c>
      <c r="S2090" s="2">
        <v>0</v>
      </c>
      <c r="T2090" s="2">
        <v>0</v>
      </c>
      <c r="U2090" s="2">
        <f t="shared" si="532"/>
        <v>0</v>
      </c>
      <c r="V2090" s="2">
        <f t="shared" si="533"/>
        <v>0</v>
      </c>
      <c r="W2090" s="2">
        <f t="shared" si="534"/>
        <v>0</v>
      </c>
      <c r="Y2090" s="5"/>
      <c r="Z2090" s="6">
        <f t="shared" si="531"/>
        <v>20</v>
      </c>
      <c r="AA2090" s="2">
        <v>11</v>
      </c>
      <c r="AB2090" s="2">
        <v>5</v>
      </c>
      <c r="AC2090" s="2">
        <v>3</v>
      </c>
      <c r="AD2090" s="2">
        <v>0</v>
      </c>
      <c r="AE2090" s="2">
        <v>1</v>
      </c>
      <c r="AF2090" s="2">
        <f t="shared" si="535"/>
        <v>16</v>
      </c>
      <c r="AG2090" s="2">
        <f t="shared" si="536"/>
        <v>3</v>
      </c>
      <c r="AH2090" s="2">
        <f t="shared" si="537"/>
        <v>1</v>
      </c>
      <c r="AJ2090" s="5"/>
      <c r="AK2090" s="2">
        <f t="shared" si="542"/>
        <v>30</v>
      </c>
      <c r="AL2090" s="2">
        <v>16</v>
      </c>
      <c r="AM2090" s="2">
        <v>9</v>
      </c>
      <c r="AN2090" s="2">
        <v>1</v>
      </c>
      <c r="AO2090" s="2">
        <v>3</v>
      </c>
      <c r="AP2090" s="2">
        <v>1</v>
      </c>
      <c r="AQ2090" s="2">
        <f t="shared" si="527"/>
        <v>25</v>
      </c>
      <c r="AR2090" s="2">
        <f t="shared" si="528"/>
        <v>1</v>
      </c>
      <c r="AS2090" s="2">
        <f t="shared" si="529"/>
        <v>4</v>
      </c>
      <c r="AV2090" s="6">
        <f t="shared" si="538"/>
        <v>31</v>
      </c>
      <c r="AW2090" s="2">
        <v>15</v>
      </c>
      <c r="AX2090" s="2">
        <v>5</v>
      </c>
      <c r="AY2090" s="2">
        <v>5</v>
      </c>
      <c r="AZ2090" s="2">
        <v>5</v>
      </c>
      <c r="BA2090" s="2">
        <v>1</v>
      </c>
      <c r="BB2090" s="2">
        <f t="shared" si="539"/>
        <v>20</v>
      </c>
      <c r="BC2090" s="2">
        <f t="shared" si="540"/>
        <v>5</v>
      </c>
      <c r="BD2090" s="2">
        <f t="shared" si="541"/>
        <v>6</v>
      </c>
      <c r="BF2090" s="5"/>
    </row>
    <row r="2091" spans="7:58" x14ac:dyDescent="0.35">
      <c r="G2091" s="79" t="s">
        <v>3</v>
      </c>
      <c r="H2091" s="82" t="s">
        <v>112</v>
      </c>
      <c r="I2091" s="79" t="s">
        <v>126</v>
      </c>
      <c r="J2091" s="79" t="str">
        <f>IF('New GL Gauge'!$H$3&lt;2025,"Communities","Ops/Infrastructure/Customer Experience")</f>
        <v>Ops/Infrastructure/Customer Experience</v>
      </c>
      <c r="K2091" s="79" t="str">
        <f>IF('New GL Gauge'!$H$3&lt;2024,"Community Assets",IF('New GL Gauge'!$H$3&lt;2025,"Community Assets and Public Halls","Community Assets and Performance"))</f>
        <v>Community Assets and Performance</v>
      </c>
      <c r="L2091" s="79" t="str">
        <f>IF('New GL Gauge'!$H$3&lt;2024,"Community Assets",IF('New GL Gauge'!$H$3&lt;2025,"Community Assets and Public Halls","Community Assets and Performance"))</f>
        <v>Community Assets and Performance</v>
      </c>
      <c r="M2091" s="2" t="s">
        <v>76</v>
      </c>
      <c r="N2091" s="2">
        <v>20</v>
      </c>
      <c r="O2091" s="6">
        <f t="shared" si="530"/>
        <v>0</v>
      </c>
      <c r="P2091" s="2">
        <v>0</v>
      </c>
      <c r="Q2091" s="2">
        <v>0</v>
      </c>
      <c r="R2091" s="2">
        <v>0</v>
      </c>
      <c r="S2091" s="2">
        <v>0</v>
      </c>
      <c r="T2091" s="2">
        <v>0</v>
      </c>
      <c r="U2091" s="2">
        <f t="shared" si="532"/>
        <v>0</v>
      </c>
      <c r="V2091" s="2">
        <f t="shared" si="533"/>
        <v>0</v>
      </c>
      <c r="W2091" s="2">
        <f t="shared" si="534"/>
        <v>0</v>
      </c>
      <c r="Y2091" s="5"/>
      <c r="Z2091" s="6">
        <f t="shared" si="531"/>
        <v>20</v>
      </c>
      <c r="AA2091" s="2">
        <v>8</v>
      </c>
      <c r="AB2091" s="2">
        <v>8</v>
      </c>
      <c r="AC2091" s="2">
        <v>2</v>
      </c>
      <c r="AD2091" s="2">
        <v>1</v>
      </c>
      <c r="AE2091" s="2">
        <v>1</v>
      </c>
      <c r="AF2091" s="2">
        <f t="shared" si="535"/>
        <v>16</v>
      </c>
      <c r="AG2091" s="2">
        <f t="shared" si="536"/>
        <v>2</v>
      </c>
      <c r="AH2091" s="2">
        <f t="shared" si="537"/>
        <v>2</v>
      </c>
      <c r="AJ2091" s="5"/>
      <c r="AK2091" s="2">
        <f t="shared" si="542"/>
        <v>30</v>
      </c>
      <c r="AL2091" s="2">
        <v>15</v>
      </c>
      <c r="AM2091" s="2">
        <v>7</v>
      </c>
      <c r="AN2091" s="2">
        <v>1</v>
      </c>
      <c r="AO2091" s="2">
        <v>3</v>
      </c>
      <c r="AP2091" s="2">
        <v>4</v>
      </c>
      <c r="AQ2091" s="2">
        <f t="shared" si="527"/>
        <v>22</v>
      </c>
      <c r="AR2091" s="2">
        <f t="shared" si="528"/>
        <v>1</v>
      </c>
      <c r="AS2091" s="2">
        <f t="shared" si="529"/>
        <v>7</v>
      </c>
      <c r="AV2091" s="6">
        <f t="shared" si="538"/>
        <v>31</v>
      </c>
      <c r="AW2091" s="2">
        <v>13</v>
      </c>
      <c r="AX2091" s="2">
        <v>7</v>
      </c>
      <c r="AY2091" s="2">
        <v>5</v>
      </c>
      <c r="AZ2091" s="2">
        <v>5</v>
      </c>
      <c r="BA2091" s="2">
        <v>1</v>
      </c>
      <c r="BB2091" s="2">
        <f t="shared" si="539"/>
        <v>20</v>
      </c>
      <c r="BC2091" s="2">
        <f t="shared" si="540"/>
        <v>5</v>
      </c>
      <c r="BD2091" s="2">
        <f t="shared" si="541"/>
        <v>6</v>
      </c>
      <c r="BF2091" s="5"/>
    </row>
    <row r="2092" spans="7:58" x14ac:dyDescent="0.35">
      <c r="G2092" s="79" t="s">
        <v>3</v>
      </c>
      <c r="H2092" s="82" t="s">
        <v>112</v>
      </c>
      <c r="I2092" s="79" t="s">
        <v>126</v>
      </c>
      <c r="J2092" s="79" t="str">
        <f>IF('New GL Gauge'!$H$3&lt;2025,"Communities","Ops/Infrastructure/Customer Experience")</f>
        <v>Ops/Infrastructure/Customer Experience</v>
      </c>
      <c r="K2092" s="79" t="str">
        <f>IF('New GL Gauge'!$H$3&lt;2024,"Community Assets",IF('New GL Gauge'!$H$3&lt;2025,"Community Assets and Public Halls","Community Assets and Performance"))</f>
        <v>Community Assets and Performance</v>
      </c>
      <c r="L2092" s="79" t="str">
        <f>IF('New GL Gauge'!$H$3&lt;2024,"Community Assets",IF('New GL Gauge'!$H$3&lt;2025,"Community Assets and Public Halls","Community Assets and Performance"))</f>
        <v>Community Assets and Performance</v>
      </c>
      <c r="M2092" s="2" t="s">
        <v>76</v>
      </c>
      <c r="N2092" s="2">
        <v>21</v>
      </c>
      <c r="O2092" s="6">
        <f t="shared" si="530"/>
        <v>0</v>
      </c>
      <c r="P2092" s="2">
        <v>0</v>
      </c>
      <c r="Q2092" s="2">
        <v>0</v>
      </c>
      <c r="R2092" s="2">
        <v>0</v>
      </c>
      <c r="S2092" s="2">
        <v>0</v>
      </c>
      <c r="T2092" s="2">
        <v>0</v>
      </c>
      <c r="U2092" s="2">
        <f t="shared" si="532"/>
        <v>0</v>
      </c>
      <c r="V2092" s="2">
        <f t="shared" si="533"/>
        <v>0</v>
      </c>
      <c r="W2092" s="2">
        <f t="shared" si="534"/>
        <v>0</v>
      </c>
      <c r="Y2092" s="5"/>
      <c r="Z2092" s="6">
        <f t="shared" si="531"/>
        <v>20</v>
      </c>
      <c r="AA2092" s="2">
        <v>9</v>
      </c>
      <c r="AB2092" s="2">
        <v>7</v>
      </c>
      <c r="AC2092" s="2">
        <v>1</v>
      </c>
      <c r="AD2092" s="2">
        <v>3</v>
      </c>
      <c r="AE2092" s="2">
        <v>0</v>
      </c>
      <c r="AF2092" s="2">
        <f t="shared" si="535"/>
        <v>16</v>
      </c>
      <c r="AG2092" s="2">
        <f t="shared" si="536"/>
        <v>1</v>
      </c>
      <c r="AH2092" s="2">
        <f t="shared" si="537"/>
        <v>3</v>
      </c>
      <c r="AJ2092" s="5"/>
      <c r="AK2092" s="2">
        <f t="shared" si="542"/>
        <v>30</v>
      </c>
      <c r="AL2092" s="2">
        <v>17</v>
      </c>
      <c r="AM2092" s="2">
        <v>4</v>
      </c>
      <c r="AN2092" s="2">
        <v>3</v>
      </c>
      <c r="AO2092" s="2">
        <v>3</v>
      </c>
      <c r="AP2092" s="2">
        <v>3</v>
      </c>
      <c r="AQ2092" s="2">
        <f t="shared" si="527"/>
        <v>21</v>
      </c>
      <c r="AR2092" s="2">
        <f t="shared" si="528"/>
        <v>3</v>
      </c>
      <c r="AS2092" s="2">
        <f t="shared" si="529"/>
        <v>6</v>
      </c>
      <c r="AV2092" s="6">
        <f t="shared" si="538"/>
        <v>31</v>
      </c>
      <c r="AW2092" s="2">
        <v>13</v>
      </c>
      <c r="AX2092" s="2">
        <v>6</v>
      </c>
      <c r="AY2092" s="2">
        <v>5</v>
      </c>
      <c r="AZ2092" s="2">
        <v>6</v>
      </c>
      <c r="BA2092" s="2">
        <v>1</v>
      </c>
      <c r="BB2092" s="2">
        <f t="shared" si="539"/>
        <v>19</v>
      </c>
      <c r="BC2092" s="2">
        <f t="shared" si="540"/>
        <v>5</v>
      </c>
      <c r="BD2092" s="2">
        <f t="shared" si="541"/>
        <v>7</v>
      </c>
      <c r="BF2092" s="5"/>
    </row>
    <row r="2093" spans="7:58" x14ac:dyDescent="0.35">
      <c r="G2093" s="79" t="s">
        <v>3</v>
      </c>
      <c r="H2093" s="82" t="s">
        <v>112</v>
      </c>
      <c r="I2093" s="79" t="s">
        <v>126</v>
      </c>
      <c r="J2093" s="79" t="str">
        <f>IF('New GL Gauge'!$H$3&lt;2025,"Communities","Ops/Infrastructure/Customer Experience")</f>
        <v>Ops/Infrastructure/Customer Experience</v>
      </c>
      <c r="K2093" s="79" t="str">
        <f>IF('New GL Gauge'!$H$3&lt;2024,"Community Assets",IF('New GL Gauge'!$H$3&lt;2025,"Community Assets and Public Halls","Community Assets and Performance"))</f>
        <v>Community Assets and Performance</v>
      </c>
      <c r="L2093" s="79" t="str">
        <f>IF('New GL Gauge'!$H$3&lt;2024,"Community Assets",IF('New GL Gauge'!$H$3&lt;2025,"Community Assets and Public Halls","Community Assets and Performance"))</f>
        <v>Community Assets and Performance</v>
      </c>
      <c r="M2093" s="2" t="s">
        <v>76</v>
      </c>
      <c r="N2093" s="2">
        <v>22</v>
      </c>
      <c r="O2093" s="6">
        <f t="shared" si="530"/>
        <v>0</v>
      </c>
      <c r="P2093" s="2">
        <v>0</v>
      </c>
      <c r="Q2093" s="2">
        <v>0</v>
      </c>
      <c r="R2093" s="2">
        <v>0</v>
      </c>
      <c r="S2093" s="2">
        <v>0</v>
      </c>
      <c r="T2093" s="2">
        <v>0</v>
      </c>
      <c r="U2093" s="2">
        <f t="shared" si="532"/>
        <v>0</v>
      </c>
      <c r="V2093" s="2">
        <f t="shared" si="533"/>
        <v>0</v>
      </c>
      <c r="W2093" s="2">
        <f t="shared" si="534"/>
        <v>0</v>
      </c>
      <c r="Y2093" s="5"/>
      <c r="Z2093" s="6">
        <f t="shared" si="531"/>
        <v>20</v>
      </c>
      <c r="AA2093" s="2">
        <v>15</v>
      </c>
      <c r="AB2093" s="2">
        <v>3</v>
      </c>
      <c r="AC2093" s="2">
        <v>1</v>
      </c>
      <c r="AD2093" s="2">
        <v>1</v>
      </c>
      <c r="AE2093" s="2">
        <v>0</v>
      </c>
      <c r="AF2093" s="2">
        <f t="shared" si="535"/>
        <v>18</v>
      </c>
      <c r="AG2093" s="2">
        <f t="shared" si="536"/>
        <v>1</v>
      </c>
      <c r="AH2093" s="2">
        <f t="shared" si="537"/>
        <v>1</v>
      </c>
      <c r="AJ2093" s="5"/>
      <c r="AK2093" s="2">
        <f t="shared" si="542"/>
        <v>30</v>
      </c>
      <c r="AL2093" s="2">
        <v>17</v>
      </c>
      <c r="AM2093" s="2">
        <v>8</v>
      </c>
      <c r="AN2093" s="2">
        <v>2</v>
      </c>
      <c r="AO2093" s="2">
        <v>2</v>
      </c>
      <c r="AP2093" s="2">
        <v>1</v>
      </c>
      <c r="AQ2093" s="2">
        <f t="shared" si="527"/>
        <v>25</v>
      </c>
      <c r="AR2093" s="2">
        <f t="shared" si="528"/>
        <v>2</v>
      </c>
      <c r="AS2093" s="2">
        <f t="shared" si="529"/>
        <v>3</v>
      </c>
      <c r="AV2093" s="6">
        <f t="shared" si="538"/>
        <v>31</v>
      </c>
      <c r="AW2093" s="2">
        <v>17</v>
      </c>
      <c r="AX2093" s="2">
        <v>6</v>
      </c>
      <c r="AY2093" s="2">
        <v>4</v>
      </c>
      <c r="AZ2093" s="2">
        <v>1</v>
      </c>
      <c r="BA2093" s="2">
        <v>3</v>
      </c>
      <c r="BB2093" s="2">
        <f t="shared" si="539"/>
        <v>23</v>
      </c>
      <c r="BC2093" s="2">
        <f t="shared" si="540"/>
        <v>4</v>
      </c>
      <c r="BD2093" s="2">
        <f t="shared" si="541"/>
        <v>4</v>
      </c>
      <c r="BF2093" s="5"/>
    </row>
    <row r="2094" spans="7:58" x14ac:dyDescent="0.35">
      <c r="G2094" s="79" t="s">
        <v>3</v>
      </c>
      <c r="H2094" s="82" t="s">
        <v>112</v>
      </c>
      <c r="I2094" s="79" t="s">
        <v>126</v>
      </c>
      <c r="J2094" s="79" t="str">
        <f>IF('New GL Gauge'!$H$3&lt;2025,"Communities","Ops/Infrastructure/Customer Experience")</f>
        <v>Ops/Infrastructure/Customer Experience</v>
      </c>
      <c r="K2094" s="79" t="str">
        <f>IF('New GL Gauge'!$H$3&lt;2024,"Community Assets",IF('New GL Gauge'!$H$3&lt;2025,"Community Assets and Public Halls","Community Assets and Performance"))</f>
        <v>Community Assets and Performance</v>
      </c>
      <c r="L2094" s="79" t="str">
        <f>IF('New GL Gauge'!$H$3&lt;2024,"Community Assets",IF('New GL Gauge'!$H$3&lt;2025,"Community Assets and Public Halls","Community Assets and Performance"))</f>
        <v>Community Assets and Performance</v>
      </c>
      <c r="M2094" s="2" t="s">
        <v>76</v>
      </c>
      <c r="N2094" s="2">
        <v>23</v>
      </c>
      <c r="O2094" s="6">
        <f t="shared" si="530"/>
        <v>0</v>
      </c>
      <c r="P2094" s="2">
        <v>0</v>
      </c>
      <c r="Q2094" s="2">
        <v>0</v>
      </c>
      <c r="R2094" s="2">
        <v>0</v>
      </c>
      <c r="S2094" s="2">
        <v>0</v>
      </c>
      <c r="T2094" s="2">
        <v>0</v>
      </c>
      <c r="U2094" s="2">
        <f t="shared" si="532"/>
        <v>0</v>
      </c>
      <c r="V2094" s="2">
        <f t="shared" si="533"/>
        <v>0</v>
      </c>
      <c r="W2094" s="2">
        <f t="shared" si="534"/>
        <v>0</v>
      </c>
      <c r="Y2094" s="5"/>
      <c r="Z2094" s="6">
        <f t="shared" si="531"/>
        <v>20</v>
      </c>
      <c r="AA2094" s="2">
        <v>11</v>
      </c>
      <c r="AB2094" s="2">
        <v>6</v>
      </c>
      <c r="AC2094" s="2">
        <v>1</v>
      </c>
      <c r="AD2094" s="2">
        <v>2</v>
      </c>
      <c r="AE2094" s="2">
        <v>0</v>
      </c>
      <c r="AF2094" s="2">
        <f t="shared" si="535"/>
        <v>17</v>
      </c>
      <c r="AG2094" s="2">
        <f t="shared" si="536"/>
        <v>1</v>
      </c>
      <c r="AH2094" s="2">
        <f t="shared" si="537"/>
        <v>2</v>
      </c>
      <c r="AJ2094" s="5"/>
      <c r="AK2094" s="2">
        <f t="shared" si="542"/>
        <v>30</v>
      </c>
      <c r="AL2094" s="2">
        <v>16</v>
      </c>
      <c r="AM2094" s="2">
        <v>9</v>
      </c>
      <c r="AN2094" s="2">
        <v>0</v>
      </c>
      <c r="AO2094" s="2">
        <v>2</v>
      </c>
      <c r="AP2094" s="2">
        <v>3</v>
      </c>
      <c r="AQ2094" s="2">
        <f t="shared" si="527"/>
        <v>25</v>
      </c>
      <c r="AR2094" s="2">
        <f t="shared" si="528"/>
        <v>0</v>
      </c>
      <c r="AS2094" s="2">
        <f t="shared" si="529"/>
        <v>5</v>
      </c>
      <c r="AV2094" s="6">
        <f t="shared" si="538"/>
        <v>31</v>
      </c>
      <c r="AW2094" s="2">
        <v>15</v>
      </c>
      <c r="AX2094" s="2">
        <v>4</v>
      </c>
      <c r="AY2094" s="2">
        <v>7</v>
      </c>
      <c r="AZ2094" s="2">
        <v>2</v>
      </c>
      <c r="BA2094" s="2">
        <v>3</v>
      </c>
      <c r="BB2094" s="2">
        <f t="shared" si="539"/>
        <v>19</v>
      </c>
      <c r="BC2094" s="2">
        <f t="shared" si="540"/>
        <v>7</v>
      </c>
      <c r="BD2094" s="2">
        <f t="shared" si="541"/>
        <v>5</v>
      </c>
      <c r="BF2094" s="5"/>
    </row>
    <row r="2095" spans="7:58" x14ac:dyDescent="0.35">
      <c r="G2095" s="79" t="s">
        <v>3</v>
      </c>
      <c r="H2095" s="82" t="s">
        <v>112</v>
      </c>
      <c r="I2095" s="79" t="s">
        <v>126</v>
      </c>
      <c r="J2095" s="79" t="str">
        <f>IF('New GL Gauge'!$H$3&lt;2025,"Communities","Ops/Infrastructure/Customer Experience")</f>
        <v>Ops/Infrastructure/Customer Experience</v>
      </c>
      <c r="K2095" s="79" t="str">
        <f>IF('New GL Gauge'!$H$3&lt;2024,"Community Assets",IF('New GL Gauge'!$H$3&lt;2025,"Community Assets and Public Halls","Community Assets and Performance"))</f>
        <v>Community Assets and Performance</v>
      </c>
      <c r="L2095" s="79" t="str">
        <f>IF('New GL Gauge'!$H$3&lt;2024,"Community Assets",IF('New GL Gauge'!$H$3&lt;2025,"Community Assets and Public Halls","Community Assets and Performance"))</f>
        <v>Community Assets and Performance</v>
      </c>
      <c r="M2095" s="2" t="s">
        <v>76</v>
      </c>
      <c r="N2095" s="2">
        <v>24</v>
      </c>
      <c r="O2095" s="6">
        <f t="shared" si="530"/>
        <v>0</v>
      </c>
      <c r="P2095" s="2">
        <v>0</v>
      </c>
      <c r="Q2095" s="2">
        <v>0</v>
      </c>
      <c r="R2095" s="2">
        <v>0</v>
      </c>
      <c r="S2095" s="2">
        <v>0</v>
      </c>
      <c r="T2095" s="2">
        <v>0</v>
      </c>
      <c r="U2095" s="2">
        <f t="shared" si="532"/>
        <v>0</v>
      </c>
      <c r="V2095" s="2">
        <f t="shared" si="533"/>
        <v>0</v>
      </c>
      <c r="W2095" s="2">
        <f t="shared" si="534"/>
        <v>0</v>
      </c>
      <c r="Y2095" s="5"/>
      <c r="Z2095" s="6">
        <f t="shared" si="531"/>
        <v>20</v>
      </c>
      <c r="AA2095" s="2">
        <v>10</v>
      </c>
      <c r="AB2095" s="2">
        <v>6</v>
      </c>
      <c r="AC2095" s="2">
        <v>1</v>
      </c>
      <c r="AD2095" s="2">
        <v>3</v>
      </c>
      <c r="AE2095" s="2">
        <v>0</v>
      </c>
      <c r="AF2095" s="2">
        <f t="shared" si="535"/>
        <v>16</v>
      </c>
      <c r="AG2095" s="2">
        <f t="shared" si="536"/>
        <v>1</v>
      </c>
      <c r="AH2095" s="2">
        <f t="shared" si="537"/>
        <v>3</v>
      </c>
      <c r="AJ2095" s="5"/>
      <c r="AK2095" s="2">
        <f t="shared" si="542"/>
        <v>30</v>
      </c>
      <c r="AL2095" s="2">
        <v>12</v>
      </c>
      <c r="AM2095" s="2">
        <v>10</v>
      </c>
      <c r="AN2095" s="2">
        <v>4</v>
      </c>
      <c r="AO2095" s="2">
        <v>1</v>
      </c>
      <c r="AP2095" s="2">
        <v>3</v>
      </c>
      <c r="AQ2095" s="2">
        <f t="shared" si="527"/>
        <v>22</v>
      </c>
      <c r="AR2095" s="2">
        <f t="shared" si="528"/>
        <v>4</v>
      </c>
      <c r="AS2095" s="2">
        <f t="shared" si="529"/>
        <v>4</v>
      </c>
      <c r="AV2095" s="6">
        <f t="shared" si="538"/>
        <v>31</v>
      </c>
      <c r="AW2095" s="2">
        <v>12</v>
      </c>
      <c r="AX2095" s="2">
        <v>10</v>
      </c>
      <c r="AY2095" s="2">
        <v>5</v>
      </c>
      <c r="AZ2095" s="2">
        <v>2</v>
      </c>
      <c r="BA2095" s="2">
        <v>2</v>
      </c>
      <c r="BB2095" s="2">
        <f t="shared" si="539"/>
        <v>22</v>
      </c>
      <c r="BC2095" s="2">
        <f t="shared" si="540"/>
        <v>5</v>
      </c>
      <c r="BD2095" s="2">
        <f t="shared" si="541"/>
        <v>4</v>
      </c>
      <c r="BF2095" s="5"/>
    </row>
    <row r="2096" spans="7:58" x14ac:dyDescent="0.35">
      <c r="G2096" s="79" t="s">
        <v>3</v>
      </c>
      <c r="H2096" s="82" t="s">
        <v>112</v>
      </c>
      <c r="I2096" s="79" t="s">
        <v>126</v>
      </c>
      <c r="J2096" s="79" t="str">
        <f>IF('New GL Gauge'!$H$3&lt;2025,"Communities","Ops/Infrastructure/Customer Experience")</f>
        <v>Ops/Infrastructure/Customer Experience</v>
      </c>
      <c r="K2096" s="79" t="str">
        <f>IF('New GL Gauge'!$H$3&lt;2024,"Community Assets",IF('New GL Gauge'!$H$3&lt;2025,"Community Assets and Public Halls","Community Assets and Performance"))</f>
        <v>Community Assets and Performance</v>
      </c>
      <c r="L2096" s="79" t="str">
        <f>IF('New GL Gauge'!$H$3&lt;2024,"Community Assets",IF('New GL Gauge'!$H$3&lt;2025,"Community Assets and Public Halls","Community Assets and Performance"))</f>
        <v>Community Assets and Performance</v>
      </c>
      <c r="M2096" s="2" t="s">
        <v>76</v>
      </c>
      <c r="N2096" s="2">
        <v>25</v>
      </c>
      <c r="O2096" s="6">
        <f t="shared" si="530"/>
        <v>0</v>
      </c>
      <c r="P2096" s="2">
        <v>0</v>
      </c>
      <c r="Q2096" s="2">
        <v>0</v>
      </c>
      <c r="R2096" s="2">
        <v>0</v>
      </c>
      <c r="S2096" s="2">
        <v>0</v>
      </c>
      <c r="T2096" s="2">
        <v>0</v>
      </c>
      <c r="U2096" s="2">
        <f t="shared" si="532"/>
        <v>0</v>
      </c>
      <c r="V2096" s="2">
        <f t="shared" si="533"/>
        <v>0</v>
      </c>
      <c r="W2096" s="2">
        <f t="shared" si="534"/>
        <v>0</v>
      </c>
      <c r="Y2096" s="5"/>
      <c r="Z2096" s="6">
        <f t="shared" si="531"/>
        <v>20</v>
      </c>
      <c r="AA2096" s="2">
        <v>8</v>
      </c>
      <c r="AB2096" s="2">
        <v>7</v>
      </c>
      <c r="AC2096" s="2">
        <v>3</v>
      </c>
      <c r="AD2096" s="2">
        <v>2</v>
      </c>
      <c r="AE2096" s="2">
        <v>0</v>
      </c>
      <c r="AF2096" s="2">
        <f t="shared" si="535"/>
        <v>15</v>
      </c>
      <c r="AG2096" s="2">
        <f t="shared" si="536"/>
        <v>3</v>
      </c>
      <c r="AH2096" s="2">
        <f t="shared" si="537"/>
        <v>2</v>
      </c>
      <c r="AJ2096" s="5"/>
      <c r="AK2096" s="2">
        <f t="shared" si="542"/>
        <v>30</v>
      </c>
      <c r="AL2096" s="2">
        <v>16</v>
      </c>
      <c r="AM2096" s="2">
        <v>5</v>
      </c>
      <c r="AN2096" s="2">
        <v>5</v>
      </c>
      <c r="AO2096" s="2">
        <v>0</v>
      </c>
      <c r="AP2096" s="2">
        <v>4</v>
      </c>
      <c r="AQ2096" s="2">
        <f t="shared" si="527"/>
        <v>21</v>
      </c>
      <c r="AR2096" s="2">
        <f t="shared" si="528"/>
        <v>5</v>
      </c>
      <c r="AS2096" s="2">
        <f t="shared" si="529"/>
        <v>4</v>
      </c>
      <c r="AV2096" s="6">
        <f t="shared" si="538"/>
        <v>31</v>
      </c>
      <c r="AW2096" s="2">
        <v>16</v>
      </c>
      <c r="AX2096" s="2">
        <v>5</v>
      </c>
      <c r="AY2096" s="2">
        <v>5</v>
      </c>
      <c r="AZ2096" s="2">
        <v>2</v>
      </c>
      <c r="BA2096" s="2">
        <v>3</v>
      </c>
      <c r="BB2096" s="2">
        <f t="shared" si="539"/>
        <v>21</v>
      </c>
      <c r="BC2096" s="2">
        <f t="shared" si="540"/>
        <v>5</v>
      </c>
      <c r="BD2096" s="2">
        <f t="shared" si="541"/>
        <v>5</v>
      </c>
      <c r="BF2096" s="5"/>
    </row>
    <row r="2097" spans="7:58" x14ac:dyDescent="0.35">
      <c r="G2097" s="79" t="s">
        <v>3</v>
      </c>
      <c r="H2097" s="82" t="s">
        <v>112</v>
      </c>
      <c r="I2097" s="79" t="s">
        <v>126</v>
      </c>
      <c r="J2097" s="79" t="str">
        <f>IF('New GL Gauge'!$H$3&lt;2025,"Communities","Ops/Infrastructure/Customer Experience")</f>
        <v>Ops/Infrastructure/Customer Experience</v>
      </c>
      <c r="K2097" s="79" t="str">
        <f>IF('New GL Gauge'!$H$3&lt;2024,"Community Assets",IF('New GL Gauge'!$H$3&lt;2025,"Community Assets and Public Halls","Community Assets and Performance"))</f>
        <v>Community Assets and Performance</v>
      </c>
      <c r="L2097" s="79" t="str">
        <f>IF('New GL Gauge'!$H$3&lt;2024,"Community Assets",IF('New GL Gauge'!$H$3&lt;2025,"Community Assets and Public Halls","Community Assets and Performance"))</f>
        <v>Community Assets and Performance</v>
      </c>
      <c r="M2097" s="2" t="s">
        <v>76</v>
      </c>
      <c r="N2097" s="2">
        <v>26</v>
      </c>
      <c r="O2097" s="6">
        <f t="shared" si="530"/>
        <v>0</v>
      </c>
      <c r="P2097" s="2">
        <v>0</v>
      </c>
      <c r="Q2097" s="2">
        <v>0</v>
      </c>
      <c r="R2097" s="2">
        <v>0</v>
      </c>
      <c r="S2097" s="2">
        <v>0</v>
      </c>
      <c r="T2097" s="2">
        <v>0</v>
      </c>
      <c r="U2097" s="2">
        <f t="shared" si="532"/>
        <v>0</v>
      </c>
      <c r="V2097" s="2">
        <f t="shared" si="533"/>
        <v>0</v>
      </c>
      <c r="W2097" s="2">
        <f t="shared" si="534"/>
        <v>0</v>
      </c>
      <c r="Y2097" s="5"/>
      <c r="Z2097" s="6">
        <f t="shared" si="531"/>
        <v>20</v>
      </c>
      <c r="AA2097" s="2">
        <v>10</v>
      </c>
      <c r="AB2097" s="2">
        <v>6</v>
      </c>
      <c r="AC2097" s="2">
        <v>1</v>
      </c>
      <c r="AD2097" s="2">
        <v>2</v>
      </c>
      <c r="AE2097" s="2">
        <v>1</v>
      </c>
      <c r="AF2097" s="2">
        <f t="shared" si="535"/>
        <v>16</v>
      </c>
      <c r="AG2097" s="2">
        <f t="shared" si="536"/>
        <v>1</v>
      </c>
      <c r="AH2097" s="2">
        <f t="shared" si="537"/>
        <v>3</v>
      </c>
      <c r="AJ2097" s="5"/>
      <c r="AK2097" s="2">
        <f t="shared" si="542"/>
        <v>30</v>
      </c>
      <c r="AL2097" s="2">
        <v>13</v>
      </c>
      <c r="AM2097" s="2">
        <v>9</v>
      </c>
      <c r="AN2097" s="2">
        <v>4</v>
      </c>
      <c r="AO2097" s="2">
        <v>1</v>
      </c>
      <c r="AP2097" s="2">
        <v>3</v>
      </c>
      <c r="AQ2097" s="2">
        <f t="shared" si="527"/>
        <v>22</v>
      </c>
      <c r="AR2097" s="2">
        <f t="shared" si="528"/>
        <v>4</v>
      </c>
      <c r="AS2097" s="2">
        <f t="shared" si="529"/>
        <v>4</v>
      </c>
      <c r="AV2097" s="6">
        <f t="shared" si="538"/>
        <v>31</v>
      </c>
      <c r="AW2097" s="2">
        <v>13</v>
      </c>
      <c r="AX2097" s="2">
        <v>5</v>
      </c>
      <c r="AY2097" s="2">
        <v>8</v>
      </c>
      <c r="AZ2097" s="2">
        <v>2</v>
      </c>
      <c r="BA2097" s="2">
        <v>3</v>
      </c>
      <c r="BB2097" s="2">
        <f t="shared" si="539"/>
        <v>18</v>
      </c>
      <c r="BC2097" s="2">
        <f t="shared" si="540"/>
        <v>8</v>
      </c>
      <c r="BD2097" s="2">
        <f t="shared" si="541"/>
        <v>5</v>
      </c>
      <c r="BF2097" s="5"/>
    </row>
    <row r="2098" spans="7:58" x14ac:dyDescent="0.35">
      <c r="G2098" s="79" t="s">
        <v>3</v>
      </c>
      <c r="H2098" s="82" t="s">
        <v>112</v>
      </c>
      <c r="I2098" s="79" t="s">
        <v>126</v>
      </c>
      <c r="J2098" s="79" t="str">
        <f>IF('New GL Gauge'!$H$3&lt;2025,"Communities","Ops/Infrastructure/Customer Experience")</f>
        <v>Ops/Infrastructure/Customer Experience</v>
      </c>
      <c r="K2098" s="79" t="str">
        <f>IF('New GL Gauge'!$H$3&lt;2024,"Community Assets",IF('New GL Gauge'!$H$3&lt;2025,"Community Assets and Public Halls","Community Assets and Performance"))</f>
        <v>Community Assets and Performance</v>
      </c>
      <c r="L2098" s="79" t="str">
        <f>IF('New GL Gauge'!$H$3&lt;2024,"Community Assets",IF('New GL Gauge'!$H$3&lt;2025,"Community Assets and Public Halls","Community Assets and Performance"))</f>
        <v>Community Assets and Performance</v>
      </c>
      <c r="M2098" s="2" t="s">
        <v>76</v>
      </c>
      <c r="N2098" s="2">
        <v>27</v>
      </c>
      <c r="O2098" s="6">
        <f t="shared" si="530"/>
        <v>0</v>
      </c>
      <c r="P2098" s="2">
        <v>0</v>
      </c>
      <c r="Q2098" s="2">
        <v>0</v>
      </c>
      <c r="R2098" s="2">
        <v>0</v>
      </c>
      <c r="S2098" s="2">
        <v>0</v>
      </c>
      <c r="T2098" s="2">
        <v>0</v>
      </c>
      <c r="U2098" s="2">
        <f t="shared" si="532"/>
        <v>0</v>
      </c>
      <c r="V2098" s="2">
        <f t="shared" si="533"/>
        <v>0</v>
      </c>
      <c r="W2098" s="2">
        <f t="shared" si="534"/>
        <v>0</v>
      </c>
      <c r="Y2098" s="5"/>
      <c r="Z2098" s="6">
        <f t="shared" si="531"/>
        <v>20</v>
      </c>
      <c r="AA2098" s="2">
        <v>6</v>
      </c>
      <c r="AB2098" s="2">
        <v>10</v>
      </c>
      <c r="AC2098" s="2">
        <v>1</v>
      </c>
      <c r="AD2098" s="2">
        <v>3</v>
      </c>
      <c r="AE2098" s="2">
        <v>0</v>
      </c>
      <c r="AF2098" s="2">
        <f t="shared" si="535"/>
        <v>16</v>
      </c>
      <c r="AG2098" s="2">
        <f t="shared" si="536"/>
        <v>1</v>
      </c>
      <c r="AH2098" s="2">
        <f t="shared" si="537"/>
        <v>3</v>
      </c>
      <c r="AJ2098" s="5"/>
      <c r="AK2098" s="2">
        <f t="shared" si="542"/>
        <v>30</v>
      </c>
      <c r="AL2098" s="2">
        <v>13</v>
      </c>
      <c r="AM2098" s="2">
        <v>11</v>
      </c>
      <c r="AN2098" s="2">
        <v>1</v>
      </c>
      <c r="AO2098" s="2">
        <v>2</v>
      </c>
      <c r="AP2098" s="2">
        <v>3</v>
      </c>
      <c r="AQ2098" s="2">
        <f t="shared" si="527"/>
        <v>24</v>
      </c>
      <c r="AR2098" s="2">
        <f t="shared" si="528"/>
        <v>1</v>
      </c>
      <c r="AS2098" s="2">
        <f t="shared" si="529"/>
        <v>5</v>
      </c>
      <c r="AV2098" s="6">
        <f t="shared" si="538"/>
        <v>31</v>
      </c>
      <c r="AW2098" s="2">
        <v>12</v>
      </c>
      <c r="AX2098" s="2">
        <v>9</v>
      </c>
      <c r="AY2098" s="2">
        <v>6</v>
      </c>
      <c r="AZ2098" s="2">
        <v>1</v>
      </c>
      <c r="BA2098" s="2">
        <v>3</v>
      </c>
      <c r="BB2098" s="2">
        <f t="shared" si="539"/>
        <v>21</v>
      </c>
      <c r="BC2098" s="2">
        <f t="shared" si="540"/>
        <v>6</v>
      </c>
      <c r="BD2098" s="2">
        <f t="shared" si="541"/>
        <v>4</v>
      </c>
      <c r="BF2098" s="5"/>
    </row>
    <row r="2099" spans="7:58" x14ac:dyDescent="0.35">
      <c r="G2099" s="79" t="s">
        <v>3</v>
      </c>
      <c r="H2099" s="82" t="s">
        <v>112</v>
      </c>
      <c r="I2099" s="79" t="s">
        <v>126</v>
      </c>
      <c r="J2099" s="79" t="str">
        <f>IF('New GL Gauge'!$H$3&lt;2025,"Communities","Ops/Infrastructure/Customer Experience")</f>
        <v>Ops/Infrastructure/Customer Experience</v>
      </c>
      <c r="K2099" s="79" t="str">
        <f>IF('New GL Gauge'!$H$3&lt;2024,"Community Assets",IF('New GL Gauge'!$H$3&lt;2025,"Community Assets and Public Halls","Community Assets and Performance"))</f>
        <v>Community Assets and Performance</v>
      </c>
      <c r="L2099" s="79" t="str">
        <f>IF('New GL Gauge'!$H$3&lt;2024,"Community Assets",IF('New GL Gauge'!$H$3&lt;2025,"Community Assets and Public Halls","Community Assets and Performance"))</f>
        <v>Community Assets and Performance</v>
      </c>
      <c r="M2099" s="2" t="s">
        <v>76</v>
      </c>
      <c r="N2099" s="2">
        <v>28</v>
      </c>
      <c r="O2099" s="6">
        <f t="shared" si="530"/>
        <v>0</v>
      </c>
      <c r="P2099" s="2">
        <v>0</v>
      </c>
      <c r="Q2099" s="2">
        <v>0</v>
      </c>
      <c r="R2099" s="2">
        <v>0</v>
      </c>
      <c r="S2099" s="2">
        <v>0</v>
      </c>
      <c r="T2099" s="2">
        <v>0</v>
      </c>
      <c r="U2099" s="2">
        <f t="shared" si="532"/>
        <v>0</v>
      </c>
      <c r="V2099" s="2">
        <f t="shared" si="533"/>
        <v>0</v>
      </c>
      <c r="W2099" s="2">
        <f t="shared" si="534"/>
        <v>0</v>
      </c>
      <c r="Y2099" s="5"/>
      <c r="Z2099" s="6">
        <f t="shared" si="531"/>
        <v>20</v>
      </c>
      <c r="AA2099" s="2">
        <v>14</v>
      </c>
      <c r="AB2099" s="2">
        <v>4</v>
      </c>
      <c r="AC2099" s="2">
        <v>1</v>
      </c>
      <c r="AD2099" s="2">
        <v>0</v>
      </c>
      <c r="AE2099" s="2">
        <v>1</v>
      </c>
      <c r="AF2099" s="2">
        <f t="shared" si="535"/>
        <v>18</v>
      </c>
      <c r="AG2099" s="2">
        <f t="shared" si="536"/>
        <v>1</v>
      </c>
      <c r="AH2099" s="2">
        <f t="shared" si="537"/>
        <v>1</v>
      </c>
      <c r="AJ2099" s="5"/>
      <c r="AK2099" s="2">
        <f t="shared" si="542"/>
        <v>30</v>
      </c>
      <c r="AL2099" s="2">
        <v>21</v>
      </c>
      <c r="AM2099" s="2">
        <v>4</v>
      </c>
      <c r="AN2099" s="2">
        <v>1</v>
      </c>
      <c r="AO2099" s="2">
        <v>1</v>
      </c>
      <c r="AP2099" s="2">
        <v>3</v>
      </c>
      <c r="AQ2099" s="2">
        <f t="shared" si="527"/>
        <v>25</v>
      </c>
      <c r="AR2099" s="2">
        <f t="shared" si="528"/>
        <v>1</v>
      </c>
      <c r="AS2099" s="2">
        <f t="shared" si="529"/>
        <v>4</v>
      </c>
      <c r="AV2099" s="6">
        <f t="shared" si="538"/>
        <v>31</v>
      </c>
      <c r="AW2099" s="2">
        <v>20</v>
      </c>
      <c r="AX2099" s="2">
        <v>6</v>
      </c>
      <c r="AY2099" s="2">
        <v>3</v>
      </c>
      <c r="AZ2099" s="2">
        <v>0</v>
      </c>
      <c r="BA2099" s="2">
        <v>2</v>
      </c>
      <c r="BB2099" s="2">
        <f t="shared" si="539"/>
        <v>26</v>
      </c>
      <c r="BC2099" s="2">
        <f t="shared" si="540"/>
        <v>3</v>
      </c>
      <c r="BD2099" s="2">
        <f t="shared" si="541"/>
        <v>2</v>
      </c>
      <c r="BF2099" s="5"/>
    </row>
    <row r="2100" spans="7:58" x14ac:dyDescent="0.35">
      <c r="G2100" s="79" t="s">
        <v>3</v>
      </c>
      <c r="H2100" s="82" t="s">
        <v>112</v>
      </c>
      <c r="I2100" s="79" t="s">
        <v>126</v>
      </c>
      <c r="J2100" s="79" t="str">
        <f>IF('New GL Gauge'!$H$3&lt;2025,"Communities","Ops/Infrastructure/Customer Experience")</f>
        <v>Ops/Infrastructure/Customer Experience</v>
      </c>
      <c r="K2100" s="79" t="str">
        <f>IF('New GL Gauge'!$H$3&lt;2024,"Community Assets",IF('New GL Gauge'!$H$3&lt;2025,"Community Assets and Public Halls","Community Assets and Performance"))</f>
        <v>Community Assets and Performance</v>
      </c>
      <c r="L2100" s="79" t="str">
        <f>IF('New GL Gauge'!$H$3&lt;2024,"Community Assets",IF('New GL Gauge'!$H$3&lt;2025,"Community Assets and Public Halls","Community Assets and Performance"))</f>
        <v>Community Assets and Performance</v>
      </c>
      <c r="M2100" s="2" t="s">
        <v>76</v>
      </c>
      <c r="N2100" s="2">
        <v>29</v>
      </c>
      <c r="O2100" s="6">
        <f t="shared" si="530"/>
        <v>0</v>
      </c>
      <c r="P2100" s="2">
        <v>0</v>
      </c>
      <c r="Q2100" s="2">
        <v>0</v>
      </c>
      <c r="R2100" s="2">
        <v>0</v>
      </c>
      <c r="S2100" s="2">
        <v>0</v>
      </c>
      <c r="T2100" s="2">
        <v>0</v>
      </c>
      <c r="U2100" s="2">
        <f t="shared" si="532"/>
        <v>0</v>
      </c>
      <c r="V2100" s="2">
        <f t="shared" si="533"/>
        <v>0</v>
      </c>
      <c r="W2100" s="2">
        <f t="shared" si="534"/>
        <v>0</v>
      </c>
      <c r="Y2100" s="5"/>
      <c r="Z2100" s="6">
        <f t="shared" si="531"/>
        <v>20</v>
      </c>
      <c r="AA2100" s="2">
        <v>11</v>
      </c>
      <c r="AB2100" s="2">
        <v>6</v>
      </c>
      <c r="AC2100" s="2">
        <v>3</v>
      </c>
      <c r="AD2100" s="2">
        <v>0</v>
      </c>
      <c r="AE2100" s="2">
        <v>0</v>
      </c>
      <c r="AF2100" s="2">
        <f t="shared" si="535"/>
        <v>17</v>
      </c>
      <c r="AG2100" s="2">
        <f t="shared" si="536"/>
        <v>3</v>
      </c>
      <c r="AH2100" s="2">
        <f t="shared" si="537"/>
        <v>0</v>
      </c>
      <c r="AJ2100" s="5"/>
      <c r="AK2100" s="2">
        <f t="shared" si="542"/>
        <v>30</v>
      </c>
      <c r="AL2100" s="2">
        <v>17</v>
      </c>
      <c r="AM2100" s="2">
        <v>5</v>
      </c>
      <c r="AN2100" s="2">
        <v>3</v>
      </c>
      <c r="AO2100" s="2">
        <v>2</v>
      </c>
      <c r="AP2100" s="2">
        <v>3</v>
      </c>
      <c r="AQ2100" s="2">
        <f t="shared" si="527"/>
        <v>22</v>
      </c>
      <c r="AR2100" s="2">
        <f t="shared" si="528"/>
        <v>3</v>
      </c>
      <c r="AS2100" s="2">
        <f t="shared" si="529"/>
        <v>5</v>
      </c>
      <c r="AV2100" s="6">
        <f t="shared" si="538"/>
        <v>31</v>
      </c>
      <c r="AW2100" s="2">
        <v>13</v>
      </c>
      <c r="AX2100" s="2">
        <v>7</v>
      </c>
      <c r="AY2100" s="2">
        <v>5</v>
      </c>
      <c r="AZ2100" s="2">
        <v>2</v>
      </c>
      <c r="BA2100" s="2">
        <v>4</v>
      </c>
      <c r="BB2100" s="2">
        <f t="shared" si="539"/>
        <v>20</v>
      </c>
      <c r="BC2100" s="2">
        <f t="shared" si="540"/>
        <v>5</v>
      </c>
      <c r="BD2100" s="2">
        <f t="shared" si="541"/>
        <v>6</v>
      </c>
      <c r="BF2100" s="5"/>
    </row>
    <row r="2101" spans="7:58" x14ac:dyDescent="0.35">
      <c r="G2101" s="79" t="s">
        <v>3</v>
      </c>
      <c r="H2101" s="82" t="s">
        <v>112</v>
      </c>
      <c r="I2101" s="79" t="s">
        <v>126</v>
      </c>
      <c r="J2101" s="79" t="str">
        <f>IF('New GL Gauge'!$H$3&lt;2025,"Communities","Ops/Infrastructure/Customer Experience")</f>
        <v>Ops/Infrastructure/Customer Experience</v>
      </c>
      <c r="K2101" s="79" t="str">
        <f>IF('New GL Gauge'!$H$3&lt;2024,"Community Assets",IF('New GL Gauge'!$H$3&lt;2025,"Community Assets and Public Halls","Community Assets and Performance"))</f>
        <v>Community Assets and Performance</v>
      </c>
      <c r="L2101" s="79" t="str">
        <f>IF('New GL Gauge'!$H$3&lt;2024,"Community Assets",IF('New GL Gauge'!$H$3&lt;2025,"Community Assets and Public Halls","Community Assets and Performance"))</f>
        <v>Community Assets and Performance</v>
      </c>
      <c r="M2101" s="2" t="s">
        <v>76</v>
      </c>
      <c r="N2101" s="2">
        <v>30</v>
      </c>
      <c r="O2101" s="6">
        <f t="shared" si="530"/>
        <v>0</v>
      </c>
      <c r="P2101" s="2">
        <v>0</v>
      </c>
      <c r="Q2101" s="2">
        <v>0</v>
      </c>
      <c r="R2101" s="2">
        <v>0</v>
      </c>
      <c r="S2101" s="2">
        <v>0</v>
      </c>
      <c r="T2101" s="2">
        <v>0</v>
      </c>
      <c r="U2101" s="2">
        <f t="shared" si="532"/>
        <v>0</v>
      </c>
      <c r="V2101" s="2">
        <f t="shared" si="533"/>
        <v>0</v>
      </c>
      <c r="W2101" s="2">
        <f t="shared" si="534"/>
        <v>0</v>
      </c>
      <c r="Y2101" s="5"/>
      <c r="Z2101" s="6">
        <f t="shared" si="531"/>
        <v>20</v>
      </c>
      <c r="AA2101" s="2">
        <v>9</v>
      </c>
      <c r="AB2101" s="2">
        <v>8</v>
      </c>
      <c r="AC2101" s="2">
        <v>2</v>
      </c>
      <c r="AD2101" s="2">
        <v>1</v>
      </c>
      <c r="AE2101" s="2">
        <v>0</v>
      </c>
      <c r="AF2101" s="2">
        <f t="shared" si="535"/>
        <v>17</v>
      </c>
      <c r="AG2101" s="2">
        <f t="shared" si="536"/>
        <v>2</v>
      </c>
      <c r="AH2101" s="2">
        <f t="shared" si="537"/>
        <v>1</v>
      </c>
      <c r="AJ2101" s="5"/>
      <c r="AK2101" s="2">
        <f t="shared" si="542"/>
        <v>30</v>
      </c>
      <c r="AL2101" s="2">
        <v>16</v>
      </c>
      <c r="AM2101" s="2">
        <v>5</v>
      </c>
      <c r="AN2101" s="2">
        <v>4</v>
      </c>
      <c r="AO2101" s="2">
        <v>0</v>
      </c>
      <c r="AP2101" s="2">
        <v>5</v>
      </c>
      <c r="AQ2101" s="2">
        <f t="shared" si="527"/>
        <v>21</v>
      </c>
      <c r="AR2101" s="2">
        <f t="shared" si="528"/>
        <v>4</v>
      </c>
      <c r="AS2101" s="2">
        <f t="shared" si="529"/>
        <v>5</v>
      </c>
      <c r="AV2101" s="6">
        <f t="shared" si="538"/>
        <v>31</v>
      </c>
      <c r="AW2101" s="2">
        <v>15</v>
      </c>
      <c r="AX2101" s="2">
        <v>6</v>
      </c>
      <c r="AY2101" s="2">
        <v>5</v>
      </c>
      <c r="AZ2101" s="2">
        <v>0</v>
      </c>
      <c r="BA2101" s="2">
        <v>5</v>
      </c>
      <c r="BB2101" s="2">
        <f t="shared" si="539"/>
        <v>21</v>
      </c>
      <c r="BC2101" s="2">
        <f t="shared" si="540"/>
        <v>5</v>
      </c>
      <c r="BD2101" s="2">
        <f t="shared" si="541"/>
        <v>5</v>
      </c>
      <c r="BF2101" s="5"/>
    </row>
    <row r="2102" spans="7:58" x14ac:dyDescent="0.35">
      <c r="G2102" s="79" t="s">
        <v>3</v>
      </c>
      <c r="H2102" s="82" t="s">
        <v>112</v>
      </c>
      <c r="I2102" s="79" t="s">
        <v>126</v>
      </c>
      <c r="J2102" s="79" t="str">
        <f>IF('New GL Gauge'!$H$3&lt;2025,"Communities","Service Development")</f>
        <v>Service Development</v>
      </c>
      <c r="K2102" s="79" t="s">
        <v>114</v>
      </c>
      <c r="L2102" s="79" t="s">
        <v>114</v>
      </c>
      <c r="M2102" s="2" t="s">
        <v>3</v>
      </c>
      <c r="N2102" s="2">
        <v>1</v>
      </c>
      <c r="O2102" s="6">
        <f t="shared" si="530"/>
        <v>0</v>
      </c>
      <c r="P2102" s="2">
        <v>0</v>
      </c>
      <c r="Q2102" s="2">
        <v>0</v>
      </c>
      <c r="R2102" s="2">
        <v>0</v>
      </c>
      <c r="S2102" s="2">
        <v>0</v>
      </c>
      <c r="T2102" s="2">
        <v>0</v>
      </c>
      <c r="U2102" s="2">
        <f t="shared" si="532"/>
        <v>0</v>
      </c>
      <c r="V2102" s="2">
        <f t="shared" si="533"/>
        <v>0</v>
      </c>
      <c r="W2102" s="2">
        <f t="shared" si="534"/>
        <v>0</v>
      </c>
      <c r="X2102" s="2">
        <f>MAX(O2102:O2131)</f>
        <v>0</v>
      </c>
      <c r="Y2102" s="5">
        <v>0</v>
      </c>
      <c r="Z2102" s="6">
        <f t="shared" si="531"/>
        <v>32</v>
      </c>
      <c r="AA2102" s="2">
        <v>12</v>
      </c>
      <c r="AB2102" s="2">
        <v>14</v>
      </c>
      <c r="AC2102" s="2">
        <v>5</v>
      </c>
      <c r="AD2102" s="2">
        <v>1</v>
      </c>
      <c r="AE2102" s="2">
        <v>0</v>
      </c>
      <c r="AF2102" s="2">
        <f t="shared" si="535"/>
        <v>26</v>
      </c>
      <c r="AG2102" s="2">
        <f t="shared" si="536"/>
        <v>5</v>
      </c>
      <c r="AH2102" s="2">
        <f t="shared" si="537"/>
        <v>1</v>
      </c>
      <c r="AI2102" s="2">
        <f>MAX(Z2102:Z2131)</f>
        <v>32</v>
      </c>
      <c r="AJ2102" s="5">
        <v>45</v>
      </c>
      <c r="AK2102" s="2">
        <f t="shared" si="542"/>
        <v>37</v>
      </c>
      <c r="AL2102" s="2">
        <v>12</v>
      </c>
      <c r="AM2102" s="2">
        <v>20</v>
      </c>
      <c r="AN2102" s="2">
        <v>3</v>
      </c>
      <c r="AO2102" s="2">
        <v>2</v>
      </c>
      <c r="AP2102" s="2">
        <v>0</v>
      </c>
      <c r="AQ2102" s="2">
        <f t="shared" si="527"/>
        <v>32</v>
      </c>
      <c r="AR2102" s="2">
        <f t="shared" si="528"/>
        <v>3</v>
      </c>
      <c r="AS2102" s="2">
        <f t="shared" si="529"/>
        <v>2</v>
      </c>
      <c r="AT2102" s="2">
        <f t="shared" ref="AT2102" si="543">ROUND(SUM(AK2102:AK2131)/30,0)</f>
        <v>37</v>
      </c>
      <c r="AU2102" s="2">
        <v>52</v>
      </c>
      <c r="AV2102" s="6">
        <f t="shared" si="538"/>
        <v>0</v>
      </c>
      <c r="AW2102" s="2">
        <v>0</v>
      </c>
      <c r="AX2102" s="2">
        <v>0</v>
      </c>
      <c r="AY2102" s="2">
        <v>0</v>
      </c>
      <c r="AZ2102" s="2">
        <v>0</v>
      </c>
      <c r="BA2102" s="2">
        <v>0</v>
      </c>
      <c r="BB2102" s="2">
        <f t="shared" si="539"/>
        <v>0</v>
      </c>
      <c r="BC2102" s="2">
        <f t="shared" si="540"/>
        <v>0</v>
      </c>
      <c r="BD2102" s="2">
        <f t="shared" si="541"/>
        <v>0</v>
      </c>
      <c r="BE2102" s="2">
        <f>ROUND(SUM(AV2102:AV2131)/30,0)</f>
        <v>0</v>
      </c>
      <c r="BF2102" s="5">
        <v>0</v>
      </c>
    </row>
    <row r="2103" spans="7:58" x14ac:dyDescent="0.35">
      <c r="G2103" s="79" t="s">
        <v>3</v>
      </c>
      <c r="H2103" s="82" t="s">
        <v>112</v>
      </c>
      <c r="I2103" s="79" t="s">
        <v>126</v>
      </c>
      <c r="J2103" s="79" t="str">
        <f>IF('New GL Gauge'!$H$3&lt;2025,"Communities","Service Development")</f>
        <v>Service Development</v>
      </c>
      <c r="K2103" s="79" t="s">
        <v>114</v>
      </c>
      <c r="L2103" s="79" t="s">
        <v>114</v>
      </c>
      <c r="M2103" s="2" t="s">
        <v>3</v>
      </c>
      <c r="N2103" s="2">
        <v>2</v>
      </c>
      <c r="O2103" s="6">
        <f t="shared" si="530"/>
        <v>0</v>
      </c>
      <c r="P2103" s="2">
        <v>0</v>
      </c>
      <c r="Q2103" s="2">
        <v>0</v>
      </c>
      <c r="R2103" s="2">
        <v>0</v>
      </c>
      <c r="S2103" s="2">
        <v>0</v>
      </c>
      <c r="T2103" s="2">
        <v>0</v>
      </c>
      <c r="U2103" s="2">
        <f t="shared" si="532"/>
        <v>0</v>
      </c>
      <c r="V2103" s="2">
        <f t="shared" si="533"/>
        <v>0</v>
      </c>
      <c r="W2103" s="2">
        <f t="shared" si="534"/>
        <v>0</v>
      </c>
      <c r="Y2103" s="5"/>
      <c r="Z2103" s="6">
        <f t="shared" si="531"/>
        <v>32</v>
      </c>
      <c r="AA2103" s="2">
        <v>9</v>
      </c>
      <c r="AB2103" s="2">
        <v>15</v>
      </c>
      <c r="AC2103" s="2">
        <v>3</v>
      </c>
      <c r="AD2103" s="2">
        <v>5</v>
      </c>
      <c r="AE2103" s="2">
        <v>0</v>
      </c>
      <c r="AF2103" s="2">
        <f t="shared" si="535"/>
        <v>24</v>
      </c>
      <c r="AG2103" s="2">
        <f t="shared" si="536"/>
        <v>3</v>
      </c>
      <c r="AH2103" s="2">
        <f t="shared" si="537"/>
        <v>5</v>
      </c>
      <c r="AJ2103" s="5"/>
      <c r="AK2103" s="2">
        <f t="shared" si="542"/>
        <v>37</v>
      </c>
      <c r="AL2103" s="2">
        <v>11</v>
      </c>
      <c r="AM2103" s="2">
        <v>16</v>
      </c>
      <c r="AN2103" s="2">
        <v>8</v>
      </c>
      <c r="AO2103" s="2">
        <v>0</v>
      </c>
      <c r="AP2103" s="2">
        <v>2</v>
      </c>
      <c r="AQ2103" s="2">
        <f t="shared" si="527"/>
        <v>27</v>
      </c>
      <c r="AR2103" s="2">
        <f t="shared" si="528"/>
        <v>8</v>
      </c>
      <c r="AS2103" s="2">
        <f t="shared" si="529"/>
        <v>2</v>
      </c>
      <c r="AV2103" s="6">
        <f t="shared" si="538"/>
        <v>0</v>
      </c>
      <c r="AW2103" s="2">
        <v>0</v>
      </c>
      <c r="AX2103" s="2">
        <v>0</v>
      </c>
      <c r="AY2103" s="2">
        <v>0</v>
      </c>
      <c r="AZ2103" s="2">
        <v>0</v>
      </c>
      <c r="BA2103" s="2">
        <v>0</v>
      </c>
      <c r="BB2103" s="2">
        <f t="shared" si="539"/>
        <v>0</v>
      </c>
      <c r="BC2103" s="2">
        <f t="shared" si="540"/>
        <v>0</v>
      </c>
      <c r="BD2103" s="2">
        <f t="shared" si="541"/>
        <v>0</v>
      </c>
      <c r="BF2103" s="5"/>
    </row>
    <row r="2104" spans="7:58" x14ac:dyDescent="0.35">
      <c r="G2104" s="79" t="s">
        <v>3</v>
      </c>
      <c r="H2104" s="82" t="s">
        <v>112</v>
      </c>
      <c r="I2104" s="79" t="s">
        <v>126</v>
      </c>
      <c r="J2104" s="79" t="str">
        <f>IF('New GL Gauge'!$H$3&lt;2025,"Communities","Service Development")</f>
        <v>Service Development</v>
      </c>
      <c r="K2104" s="79" t="s">
        <v>114</v>
      </c>
      <c r="L2104" s="79" t="s">
        <v>114</v>
      </c>
      <c r="M2104" s="2" t="s">
        <v>3</v>
      </c>
      <c r="N2104" s="2">
        <v>3</v>
      </c>
      <c r="O2104" s="6">
        <f t="shared" si="530"/>
        <v>0</v>
      </c>
      <c r="P2104" s="2">
        <v>0</v>
      </c>
      <c r="Q2104" s="2">
        <v>0</v>
      </c>
      <c r="R2104" s="2">
        <v>0</v>
      </c>
      <c r="S2104" s="2">
        <v>0</v>
      </c>
      <c r="T2104" s="2">
        <v>0</v>
      </c>
      <c r="U2104" s="2">
        <f t="shared" si="532"/>
        <v>0</v>
      </c>
      <c r="V2104" s="2">
        <f t="shared" si="533"/>
        <v>0</v>
      </c>
      <c r="W2104" s="2">
        <f t="shared" si="534"/>
        <v>0</v>
      </c>
      <c r="Y2104" s="5"/>
      <c r="Z2104" s="6">
        <f t="shared" si="531"/>
        <v>32</v>
      </c>
      <c r="AA2104" s="2">
        <v>24</v>
      </c>
      <c r="AB2104" s="2">
        <v>5</v>
      </c>
      <c r="AC2104" s="2">
        <v>3</v>
      </c>
      <c r="AD2104" s="2">
        <v>0</v>
      </c>
      <c r="AE2104" s="2">
        <v>0</v>
      </c>
      <c r="AF2104" s="2">
        <f t="shared" si="535"/>
        <v>29</v>
      </c>
      <c r="AG2104" s="2">
        <f t="shared" si="536"/>
        <v>3</v>
      </c>
      <c r="AH2104" s="2">
        <f t="shared" si="537"/>
        <v>0</v>
      </c>
      <c r="AJ2104" s="5"/>
      <c r="AK2104" s="2">
        <f t="shared" si="542"/>
        <v>37</v>
      </c>
      <c r="AL2104" s="2">
        <v>27</v>
      </c>
      <c r="AM2104" s="2">
        <v>8</v>
      </c>
      <c r="AN2104" s="2">
        <v>1</v>
      </c>
      <c r="AO2104" s="2">
        <v>1</v>
      </c>
      <c r="AP2104" s="2">
        <v>0</v>
      </c>
      <c r="AQ2104" s="2">
        <f t="shared" si="527"/>
        <v>35</v>
      </c>
      <c r="AR2104" s="2">
        <f t="shared" si="528"/>
        <v>1</v>
      </c>
      <c r="AS2104" s="2">
        <f t="shared" si="529"/>
        <v>1</v>
      </c>
      <c r="AV2104" s="6">
        <f t="shared" si="538"/>
        <v>0</v>
      </c>
      <c r="AW2104" s="2">
        <v>0</v>
      </c>
      <c r="AX2104" s="2">
        <v>0</v>
      </c>
      <c r="AY2104" s="2">
        <v>0</v>
      </c>
      <c r="AZ2104" s="2">
        <v>0</v>
      </c>
      <c r="BA2104" s="2">
        <v>0</v>
      </c>
      <c r="BB2104" s="2">
        <f t="shared" si="539"/>
        <v>0</v>
      </c>
      <c r="BC2104" s="2">
        <f t="shared" si="540"/>
        <v>0</v>
      </c>
      <c r="BD2104" s="2">
        <f t="shared" si="541"/>
        <v>0</v>
      </c>
      <c r="BF2104" s="5"/>
    </row>
    <row r="2105" spans="7:58" x14ac:dyDescent="0.35">
      <c r="G2105" s="79" t="s">
        <v>3</v>
      </c>
      <c r="H2105" s="82" t="s">
        <v>112</v>
      </c>
      <c r="I2105" s="79" t="s">
        <v>126</v>
      </c>
      <c r="J2105" s="79" t="str">
        <f>IF('New GL Gauge'!$H$3&lt;2025,"Communities","Service Development")</f>
        <v>Service Development</v>
      </c>
      <c r="K2105" s="79" t="s">
        <v>114</v>
      </c>
      <c r="L2105" s="79" t="s">
        <v>114</v>
      </c>
      <c r="M2105" s="2" t="s">
        <v>3</v>
      </c>
      <c r="N2105" s="2">
        <v>4</v>
      </c>
      <c r="O2105" s="6">
        <f t="shared" si="530"/>
        <v>0</v>
      </c>
      <c r="P2105" s="2">
        <v>0</v>
      </c>
      <c r="Q2105" s="2">
        <v>0</v>
      </c>
      <c r="R2105" s="2">
        <v>0</v>
      </c>
      <c r="S2105" s="2">
        <v>0</v>
      </c>
      <c r="T2105" s="2">
        <v>0</v>
      </c>
      <c r="U2105" s="2">
        <f t="shared" si="532"/>
        <v>0</v>
      </c>
      <c r="V2105" s="2">
        <f t="shared" si="533"/>
        <v>0</v>
      </c>
      <c r="W2105" s="2">
        <f t="shared" si="534"/>
        <v>0</v>
      </c>
      <c r="Y2105" s="5"/>
      <c r="Z2105" s="6">
        <f t="shared" si="531"/>
        <v>32</v>
      </c>
      <c r="AA2105" s="2">
        <v>29</v>
      </c>
      <c r="AB2105" s="2">
        <v>3</v>
      </c>
      <c r="AC2105" s="2">
        <v>0</v>
      </c>
      <c r="AD2105" s="2">
        <v>0</v>
      </c>
      <c r="AE2105" s="2">
        <v>0</v>
      </c>
      <c r="AF2105" s="2">
        <f t="shared" si="535"/>
        <v>32</v>
      </c>
      <c r="AG2105" s="2">
        <f t="shared" si="536"/>
        <v>0</v>
      </c>
      <c r="AH2105" s="2">
        <f t="shared" si="537"/>
        <v>0</v>
      </c>
      <c r="AJ2105" s="5"/>
      <c r="AK2105" s="2">
        <f t="shared" si="542"/>
        <v>37</v>
      </c>
      <c r="AL2105" s="2">
        <v>35</v>
      </c>
      <c r="AM2105" s="2">
        <v>1</v>
      </c>
      <c r="AN2105" s="2">
        <v>1</v>
      </c>
      <c r="AO2105" s="2">
        <v>0</v>
      </c>
      <c r="AP2105" s="2">
        <v>0</v>
      </c>
      <c r="AQ2105" s="2">
        <f t="shared" si="527"/>
        <v>36</v>
      </c>
      <c r="AR2105" s="2">
        <f t="shared" si="528"/>
        <v>1</v>
      </c>
      <c r="AS2105" s="2">
        <f t="shared" si="529"/>
        <v>0</v>
      </c>
      <c r="AV2105" s="6">
        <f t="shared" si="538"/>
        <v>0</v>
      </c>
      <c r="AW2105" s="2">
        <v>0</v>
      </c>
      <c r="AX2105" s="2">
        <v>0</v>
      </c>
      <c r="AY2105" s="2">
        <v>0</v>
      </c>
      <c r="AZ2105" s="2">
        <v>0</v>
      </c>
      <c r="BA2105" s="2">
        <v>0</v>
      </c>
      <c r="BB2105" s="2">
        <f t="shared" si="539"/>
        <v>0</v>
      </c>
      <c r="BC2105" s="2">
        <f t="shared" si="540"/>
        <v>0</v>
      </c>
      <c r="BD2105" s="2">
        <f t="shared" si="541"/>
        <v>0</v>
      </c>
      <c r="BF2105" s="5"/>
    </row>
    <row r="2106" spans="7:58" x14ac:dyDescent="0.35">
      <c r="G2106" s="79" t="s">
        <v>3</v>
      </c>
      <c r="H2106" s="82" t="s">
        <v>112</v>
      </c>
      <c r="I2106" s="79" t="s">
        <v>126</v>
      </c>
      <c r="J2106" s="79" t="str">
        <f>IF('New GL Gauge'!$H$3&lt;2025,"Communities","Service Development")</f>
        <v>Service Development</v>
      </c>
      <c r="K2106" s="79" t="s">
        <v>114</v>
      </c>
      <c r="L2106" s="79" t="s">
        <v>114</v>
      </c>
      <c r="M2106" s="2" t="s">
        <v>3</v>
      </c>
      <c r="N2106" s="2">
        <v>5</v>
      </c>
      <c r="O2106" s="6">
        <f t="shared" si="530"/>
        <v>0</v>
      </c>
      <c r="P2106" s="2">
        <v>0</v>
      </c>
      <c r="Q2106" s="2">
        <v>0</v>
      </c>
      <c r="R2106" s="2">
        <v>0</v>
      </c>
      <c r="S2106" s="2">
        <v>0</v>
      </c>
      <c r="T2106" s="2">
        <v>0</v>
      </c>
      <c r="U2106" s="2">
        <f t="shared" si="532"/>
        <v>0</v>
      </c>
      <c r="V2106" s="2">
        <f t="shared" si="533"/>
        <v>0</v>
      </c>
      <c r="W2106" s="2">
        <f t="shared" si="534"/>
        <v>0</v>
      </c>
      <c r="Y2106" s="5"/>
      <c r="Z2106" s="6">
        <f t="shared" si="531"/>
        <v>32</v>
      </c>
      <c r="AA2106" s="2">
        <v>21</v>
      </c>
      <c r="AB2106" s="2">
        <v>6</v>
      </c>
      <c r="AC2106" s="2">
        <v>4</v>
      </c>
      <c r="AD2106" s="2">
        <v>1</v>
      </c>
      <c r="AE2106" s="2">
        <v>0</v>
      </c>
      <c r="AF2106" s="2">
        <f t="shared" si="535"/>
        <v>27</v>
      </c>
      <c r="AG2106" s="2">
        <f t="shared" si="536"/>
        <v>4</v>
      </c>
      <c r="AH2106" s="2">
        <f t="shared" si="537"/>
        <v>1</v>
      </c>
      <c r="AJ2106" s="5"/>
      <c r="AK2106" s="2">
        <f t="shared" si="542"/>
        <v>37</v>
      </c>
      <c r="AL2106" s="2">
        <v>20</v>
      </c>
      <c r="AM2106" s="2">
        <v>15</v>
      </c>
      <c r="AN2106" s="2">
        <v>1</v>
      </c>
      <c r="AO2106" s="2">
        <v>0</v>
      </c>
      <c r="AP2106" s="2">
        <v>1</v>
      </c>
      <c r="AQ2106" s="2">
        <f t="shared" si="527"/>
        <v>35</v>
      </c>
      <c r="AR2106" s="2">
        <f t="shared" si="528"/>
        <v>1</v>
      </c>
      <c r="AS2106" s="2">
        <f t="shared" si="529"/>
        <v>1</v>
      </c>
      <c r="AV2106" s="6">
        <f t="shared" si="538"/>
        <v>0</v>
      </c>
      <c r="AW2106" s="2">
        <v>0</v>
      </c>
      <c r="AX2106" s="2">
        <v>0</v>
      </c>
      <c r="AY2106" s="2">
        <v>0</v>
      </c>
      <c r="AZ2106" s="2">
        <v>0</v>
      </c>
      <c r="BA2106" s="2">
        <v>0</v>
      </c>
      <c r="BB2106" s="2">
        <f t="shared" si="539"/>
        <v>0</v>
      </c>
      <c r="BC2106" s="2">
        <f t="shared" si="540"/>
        <v>0</v>
      </c>
      <c r="BD2106" s="2">
        <f t="shared" si="541"/>
        <v>0</v>
      </c>
      <c r="BF2106" s="5"/>
    </row>
    <row r="2107" spans="7:58" x14ac:dyDescent="0.35">
      <c r="G2107" s="79" t="s">
        <v>3</v>
      </c>
      <c r="H2107" s="82" t="s">
        <v>112</v>
      </c>
      <c r="I2107" s="79" t="s">
        <v>126</v>
      </c>
      <c r="J2107" s="79" t="str">
        <f>IF('New GL Gauge'!$H$3&lt;2025,"Communities","Service Development")</f>
        <v>Service Development</v>
      </c>
      <c r="K2107" s="79" t="s">
        <v>114</v>
      </c>
      <c r="L2107" s="79" t="s">
        <v>114</v>
      </c>
      <c r="M2107" s="2" t="s">
        <v>3</v>
      </c>
      <c r="N2107" s="2">
        <v>6</v>
      </c>
      <c r="O2107" s="6">
        <f t="shared" si="530"/>
        <v>0</v>
      </c>
      <c r="P2107" s="2">
        <v>0</v>
      </c>
      <c r="Q2107" s="2">
        <v>0</v>
      </c>
      <c r="R2107" s="2">
        <v>0</v>
      </c>
      <c r="S2107" s="2">
        <v>0</v>
      </c>
      <c r="T2107" s="2">
        <v>0</v>
      </c>
      <c r="U2107" s="2">
        <f t="shared" si="532"/>
        <v>0</v>
      </c>
      <c r="V2107" s="2">
        <f t="shared" si="533"/>
        <v>0</v>
      </c>
      <c r="W2107" s="2">
        <f t="shared" si="534"/>
        <v>0</v>
      </c>
      <c r="Y2107" s="5"/>
      <c r="Z2107" s="6">
        <f t="shared" si="531"/>
        <v>32</v>
      </c>
      <c r="AA2107" s="2">
        <v>16</v>
      </c>
      <c r="AB2107" s="2">
        <v>13</v>
      </c>
      <c r="AC2107" s="2">
        <v>2</v>
      </c>
      <c r="AD2107" s="2">
        <v>1</v>
      </c>
      <c r="AE2107" s="2">
        <v>0</v>
      </c>
      <c r="AF2107" s="2">
        <f t="shared" si="535"/>
        <v>29</v>
      </c>
      <c r="AG2107" s="2">
        <f t="shared" si="536"/>
        <v>2</v>
      </c>
      <c r="AH2107" s="2">
        <f t="shared" si="537"/>
        <v>1</v>
      </c>
      <c r="AJ2107" s="5"/>
      <c r="AK2107" s="2">
        <f t="shared" si="542"/>
        <v>37</v>
      </c>
      <c r="AL2107" s="2">
        <v>19</v>
      </c>
      <c r="AM2107" s="2">
        <v>11</v>
      </c>
      <c r="AN2107" s="2">
        <v>3</v>
      </c>
      <c r="AO2107" s="2">
        <v>3</v>
      </c>
      <c r="AP2107" s="2">
        <v>1</v>
      </c>
      <c r="AQ2107" s="2">
        <f t="shared" si="527"/>
        <v>30</v>
      </c>
      <c r="AR2107" s="2">
        <f t="shared" si="528"/>
        <v>3</v>
      </c>
      <c r="AS2107" s="2">
        <f t="shared" si="529"/>
        <v>4</v>
      </c>
      <c r="AV2107" s="6">
        <f t="shared" si="538"/>
        <v>0</v>
      </c>
      <c r="AW2107" s="2">
        <v>0</v>
      </c>
      <c r="AX2107" s="2">
        <v>0</v>
      </c>
      <c r="AY2107" s="2">
        <v>0</v>
      </c>
      <c r="AZ2107" s="2">
        <v>0</v>
      </c>
      <c r="BA2107" s="2">
        <v>0</v>
      </c>
      <c r="BB2107" s="2">
        <f t="shared" si="539"/>
        <v>0</v>
      </c>
      <c r="BC2107" s="2">
        <f t="shared" si="540"/>
        <v>0</v>
      </c>
      <c r="BD2107" s="2">
        <f t="shared" si="541"/>
        <v>0</v>
      </c>
      <c r="BF2107" s="5"/>
    </row>
    <row r="2108" spans="7:58" x14ac:dyDescent="0.35">
      <c r="G2108" s="79" t="s">
        <v>3</v>
      </c>
      <c r="H2108" s="82" t="s">
        <v>112</v>
      </c>
      <c r="I2108" s="79" t="s">
        <v>126</v>
      </c>
      <c r="J2108" s="79" t="str">
        <f>IF('New GL Gauge'!$H$3&lt;2025,"Communities","Service Development")</f>
        <v>Service Development</v>
      </c>
      <c r="K2108" s="79" t="s">
        <v>114</v>
      </c>
      <c r="L2108" s="79" t="s">
        <v>114</v>
      </c>
      <c r="M2108" s="2" t="s">
        <v>3</v>
      </c>
      <c r="N2108" s="2">
        <v>7</v>
      </c>
      <c r="O2108" s="6">
        <f t="shared" si="530"/>
        <v>0</v>
      </c>
      <c r="P2108" s="2">
        <v>0</v>
      </c>
      <c r="Q2108" s="2">
        <v>0</v>
      </c>
      <c r="R2108" s="2">
        <v>0</v>
      </c>
      <c r="S2108" s="2">
        <v>0</v>
      </c>
      <c r="T2108" s="2">
        <v>0</v>
      </c>
      <c r="U2108" s="2">
        <f t="shared" si="532"/>
        <v>0</v>
      </c>
      <c r="V2108" s="2">
        <f t="shared" si="533"/>
        <v>0</v>
      </c>
      <c r="W2108" s="2">
        <f t="shared" si="534"/>
        <v>0</v>
      </c>
      <c r="Y2108" s="5"/>
      <c r="Z2108" s="6">
        <f t="shared" si="531"/>
        <v>32</v>
      </c>
      <c r="AA2108" s="2">
        <v>27</v>
      </c>
      <c r="AB2108" s="2">
        <v>1</v>
      </c>
      <c r="AC2108" s="2">
        <v>3</v>
      </c>
      <c r="AD2108" s="2">
        <v>1</v>
      </c>
      <c r="AE2108" s="2">
        <v>0</v>
      </c>
      <c r="AF2108" s="2">
        <f t="shared" si="535"/>
        <v>28</v>
      </c>
      <c r="AG2108" s="2">
        <f t="shared" si="536"/>
        <v>3</v>
      </c>
      <c r="AH2108" s="2">
        <f t="shared" si="537"/>
        <v>1</v>
      </c>
      <c r="AJ2108" s="5"/>
      <c r="AK2108" s="2">
        <f t="shared" si="542"/>
        <v>37</v>
      </c>
      <c r="AL2108" s="2">
        <v>31</v>
      </c>
      <c r="AM2108" s="2">
        <v>1</v>
      </c>
      <c r="AN2108" s="2">
        <v>2</v>
      </c>
      <c r="AO2108" s="2">
        <v>1</v>
      </c>
      <c r="AP2108" s="2">
        <v>2</v>
      </c>
      <c r="AQ2108" s="2">
        <f t="shared" si="527"/>
        <v>32</v>
      </c>
      <c r="AR2108" s="2">
        <f t="shared" si="528"/>
        <v>2</v>
      </c>
      <c r="AS2108" s="2">
        <f t="shared" si="529"/>
        <v>3</v>
      </c>
      <c r="AV2108" s="6">
        <f t="shared" si="538"/>
        <v>0</v>
      </c>
      <c r="AW2108" s="2">
        <v>0</v>
      </c>
      <c r="AX2108" s="2">
        <v>0</v>
      </c>
      <c r="AY2108" s="2">
        <v>0</v>
      </c>
      <c r="AZ2108" s="2">
        <v>0</v>
      </c>
      <c r="BA2108" s="2">
        <v>0</v>
      </c>
      <c r="BB2108" s="2">
        <f t="shared" si="539"/>
        <v>0</v>
      </c>
      <c r="BC2108" s="2">
        <f t="shared" si="540"/>
        <v>0</v>
      </c>
      <c r="BD2108" s="2">
        <f t="shared" si="541"/>
        <v>0</v>
      </c>
      <c r="BF2108" s="5"/>
    </row>
    <row r="2109" spans="7:58" x14ac:dyDescent="0.35">
      <c r="G2109" s="79" t="s">
        <v>3</v>
      </c>
      <c r="H2109" s="82" t="s">
        <v>112</v>
      </c>
      <c r="I2109" s="79" t="s">
        <v>126</v>
      </c>
      <c r="J2109" s="79" t="str">
        <f>IF('New GL Gauge'!$H$3&lt;2025,"Communities","Service Development")</f>
        <v>Service Development</v>
      </c>
      <c r="K2109" s="79" t="s">
        <v>114</v>
      </c>
      <c r="L2109" s="79" t="s">
        <v>114</v>
      </c>
      <c r="M2109" s="2" t="s">
        <v>3</v>
      </c>
      <c r="N2109" s="2">
        <v>8</v>
      </c>
      <c r="O2109" s="6">
        <f t="shared" si="530"/>
        <v>0</v>
      </c>
      <c r="P2109" s="2">
        <v>0</v>
      </c>
      <c r="Q2109" s="2">
        <v>0</v>
      </c>
      <c r="R2109" s="2">
        <v>0</v>
      </c>
      <c r="S2109" s="2">
        <v>0</v>
      </c>
      <c r="T2109" s="2">
        <v>0</v>
      </c>
      <c r="U2109" s="2">
        <f t="shared" si="532"/>
        <v>0</v>
      </c>
      <c r="V2109" s="2">
        <f t="shared" si="533"/>
        <v>0</v>
      </c>
      <c r="W2109" s="2">
        <f t="shared" si="534"/>
        <v>0</v>
      </c>
      <c r="Y2109" s="5"/>
      <c r="Z2109" s="6">
        <f t="shared" si="531"/>
        <v>32</v>
      </c>
      <c r="AA2109" s="2">
        <v>17</v>
      </c>
      <c r="AB2109" s="2">
        <v>7</v>
      </c>
      <c r="AC2109" s="2">
        <v>5</v>
      </c>
      <c r="AD2109" s="2">
        <v>2</v>
      </c>
      <c r="AE2109" s="2">
        <v>1</v>
      </c>
      <c r="AF2109" s="2">
        <f t="shared" si="535"/>
        <v>24</v>
      </c>
      <c r="AG2109" s="2">
        <f t="shared" si="536"/>
        <v>5</v>
      </c>
      <c r="AH2109" s="2">
        <f t="shared" si="537"/>
        <v>3</v>
      </c>
      <c r="AJ2109" s="5"/>
      <c r="AK2109" s="2">
        <f t="shared" si="542"/>
        <v>37</v>
      </c>
      <c r="AL2109" s="2">
        <v>17</v>
      </c>
      <c r="AM2109" s="2">
        <v>13</v>
      </c>
      <c r="AN2109" s="2">
        <v>5</v>
      </c>
      <c r="AO2109" s="2">
        <v>1</v>
      </c>
      <c r="AP2109" s="2">
        <v>1</v>
      </c>
      <c r="AQ2109" s="2">
        <f t="shared" si="527"/>
        <v>30</v>
      </c>
      <c r="AR2109" s="2">
        <f t="shared" si="528"/>
        <v>5</v>
      </c>
      <c r="AS2109" s="2">
        <f t="shared" si="529"/>
        <v>2</v>
      </c>
      <c r="AV2109" s="6">
        <f t="shared" si="538"/>
        <v>0</v>
      </c>
      <c r="AW2109" s="2">
        <v>0</v>
      </c>
      <c r="AX2109" s="2">
        <v>0</v>
      </c>
      <c r="AY2109" s="2">
        <v>0</v>
      </c>
      <c r="AZ2109" s="2">
        <v>0</v>
      </c>
      <c r="BA2109" s="2">
        <v>0</v>
      </c>
      <c r="BB2109" s="2">
        <f t="shared" si="539"/>
        <v>0</v>
      </c>
      <c r="BC2109" s="2">
        <f t="shared" si="540"/>
        <v>0</v>
      </c>
      <c r="BD2109" s="2">
        <f t="shared" si="541"/>
        <v>0</v>
      </c>
      <c r="BF2109" s="5"/>
    </row>
    <row r="2110" spans="7:58" x14ac:dyDescent="0.35">
      <c r="G2110" s="79" t="s">
        <v>3</v>
      </c>
      <c r="H2110" s="82" t="s">
        <v>112</v>
      </c>
      <c r="I2110" s="79" t="s">
        <v>126</v>
      </c>
      <c r="J2110" s="79" t="str">
        <f>IF('New GL Gauge'!$H$3&lt;2025,"Communities","Service Development")</f>
        <v>Service Development</v>
      </c>
      <c r="K2110" s="79" t="s">
        <v>114</v>
      </c>
      <c r="L2110" s="79" t="s">
        <v>114</v>
      </c>
      <c r="M2110" s="2" t="s">
        <v>3</v>
      </c>
      <c r="N2110" s="2">
        <v>9</v>
      </c>
      <c r="O2110" s="6">
        <f t="shared" si="530"/>
        <v>0</v>
      </c>
      <c r="P2110" s="2">
        <v>0</v>
      </c>
      <c r="Q2110" s="2">
        <v>0</v>
      </c>
      <c r="R2110" s="2">
        <v>0</v>
      </c>
      <c r="S2110" s="2">
        <v>0</v>
      </c>
      <c r="T2110" s="2">
        <v>0</v>
      </c>
      <c r="U2110" s="2">
        <f t="shared" si="532"/>
        <v>0</v>
      </c>
      <c r="V2110" s="2">
        <f t="shared" si="533"/>
        <v>0</v>
      </c>
      <c r="W2110" s="2">
        <f t="shared" si="534"/>
        <v>0</v>
      </c>
      <c r="Y2110" s="5"/>
      <c r="Z2110" s="6">
        <f t="shared" si="531"/>
        <v>32</v>
      </c>
      <c r="AA2110" s="2">
        <v>8</v>
      </c>
      <c r="AB2110" s="2">
        <v>15</v>
      </c>
      <c r="AC2110" s="2">
        <v>3</v>
      </c>
      <c r="AD2110" s="2">
        <v>3</v>
      </c>
      <c r="AE2110" s="2">
        <v>3</v>
      </c>
      <c r="AF2110" s="2">
        <f t="shared" si="535"/>
        <v>23</v>
      </c>
      <c r="AG2110" s="2">
        <f t="shared" si="536"/>
        <v>3</v>
      </c>
      <c r="AH2110" s="2">
        <f t="shared" si="537"/>
        <v>6</v>
      </c>
      <c r="AJ2110" s="5"/>
      <c r="AK2110" s="2">
        <f t="shared" si="542"/>
        <v>37</v>
      </c>
      <c r="AL2110" s="2">
        <v>10</v>
      </c>
      <c r="AM2110" s="2">
        <v>11</v>
      </c>
      <c r="AN2110" s="2">
        <v>11</v>
      </c>
      <c r="AO2110" s="2">
        <v>2</v>
      </c>
      <c r="AP2110" s="2">
        <v>3</v>
      </c>
      <c r="AQ2110" s="2">
        <f t="shared" si="527"/>
        <v>21</v>
      </c>
      <c r="AR2110" s="2">
        <f t="shared" si="528"/>
        <v>11</v>
      </c>
      <c r="AS2110" s="2">
        <f t="shared" si="529"/>
        <v>5</v>
      </c>
      <c r="AV2110" s="6">
        <f t="shared" si="538"/>
        <v>0</v>
      </c>
      <c r="AW2110" s="2">
        <v>0</v>
      </c>
      <c r="AX2110" s="2">
        <v>0</v>
      </c>
      <c r="AY2110" s="2">
        <v>0</v>
      </c>
      <c r="AZ2110" s="2">
        <v>0</v>
      </c>
      <c r="BA2110" s="2">
        <v>0</v>
      </c>
      <c r="BB2110" s="2">
        <f t="shared" si="539"/>
        <v>0</v>
      </c>
      <c r="BC2110" s="2">
        <f t="shared" si="540"/>
        <v>0</v>
      </c>
      <c r="BD2110" s="2">
        <f t="shared" si="541"/>
        <v>0</v>
      </c>
      <c r="BF2110" s="5"/>
    </row>
    <row r="2111" spans="7:58" x14ac:dyDescent="0.35">
      <c r="G2111" s="79" t="s">
        <v>3</v>
      </c>
      <c r="H2111" s="82" t="s">
        <v>112</v>
      </c>
      <c r="I2111" s="79" t="s">
        <v>126</v>
      </c>
      <c r="J2111" s="79" t="str">
        <f>IF('New GL Gauge'!$H$3&lt;2025,"Communities","Service Development")</f>
        <v>Service Development</v>
      </c>
      <c r="K2111" s="79" t="s">
        <v>114</v>
      </c>
      <c r="L2111" s="79" t="s">
        <v>114</v>
      </c>
      <c r="M2111" s="2" t="s">
        <v>67</v>
      </c>
      <c r="N2111" s="2">
        <v>10</v>
      </c>
      <c r="O2111" s="6">
        <f t="shared" si="530"/>
        <v>0</v>
      </c>
      <c r="P2111" s="2">
        <v>0</v>
      </c>
      <c r="Q2111" s="2">
        <v>0</v>
      </c>
      <c r="R2111" s="2">
        <v>0</v>
      </c>
      <c r="S2111" s="2">
        <v>0</v>
      </c>
      <c r="T2111" s="2">
        <v>0</v>
      </c>
      <c r="U2111" s="2">
        <f t="shared" si="532"/>
        <v>0</v>
      </c>
      <c r="V2111" s="2">
        <f t="shared" si="533"/>
        <v>0</v>
      </c>
      <c r="W2111" s="2">
        <f t="shared" si="534"/>
        <v>0</v>
      </c>
      <c r="Y2111" s="5"/>
      <c r="Z2111" s="6">
        <f t="shared" si="531"/>
        <v>32</v>
      </c>
      <c r="AA2111" s="2">
        <v>28</v>
      </c>
      <c r="AB2111" s="2">
        <v>3</v>
      </c>
      <c r="AC2111" s="2">
        <v>1</v>
      </c>
      <c r="AD2111" s="2">
        <v>0</v>
      </c>
      <c r="AE2111" s="2">
        <v>0</v>
      </c>
      <c r="AF2111" s="2">
        <f t="shared" si="535"/>
        <v>31</v>
      </c>
      <c r="AG2111" s="2">
        <f t="shared" si="536"/>
        <v>1</v>
      </c>
      <c r="AH2111" s="2">
        <f t="shared" si="537"/>
        <v>0</v>
      </c>
      <c r="AJ2111" s="5"/>
      <c r="AK2111" s="2">
        <f t="shared" si="542"/>
        <v>37</v>
      </c>
      <c r="AL2111" s="2">
        <v>30</v>
      </c>
      <c r="AM2111" s="2">
        <v>4</v>
      </c>
      <c r="AN2111" s="2">
        <v>2</v>
      </c>
      <c r="AO2111" s="2">
        <v>1</v>
      </c>
      <c r="AP2111" s="2">
        <v>0</v>
      </c>
      <c r="AQ2111" s="2">
        <f t="shared" si="527"/>
        <v>34</v>
      </c>
      <c r="AR2111" s="2">
        <f t="shared" si="528"/>
        <v>2</v>
      </c>
      <c r="AS2111" s="2">
        <f t="shared" si="529"/>
        <v>1</v>
      </c>
      <c r="AV2111" s="6">
        <f t="shared" si="538"/>
        <v>0</v>
      </c>
      <c r="AW2111" s="2">
        <v>0</v>
      </c>
      <c r="AX2111" s="2">
        <v>0</v>
      </c>
      <c r="AY2111" s="2">
        <v>0</v>
      </c>
      <c r="AZ2111" s="2">
        <v>0</v>
      </c>
      <c r="BA2111" s="2">
        <v>0</v>
      </c>
      <c r="BB2111" s="2">
        <f t="shared" si="539"/>
        <v>0</v>
      </c>
      <c r="BC2111" s="2">
        <f t="shared" si="540"/>
        <v>0</v>
      </c>
      <c r="BD2111" s="2">
        <f t="shared" si="541"/>
        <v>0</v>
      </c>
      <c r="BF2111" s="5"/>
    </row>
    <row r="2112" spans="7:58" x14ac:dyDescent="0.35">
      <c r="G2112" s="79" t="s">
        <v>3</v>
      </c>
      <c r="H2112" s="82" t="s">
        <v>112</v>
      </c>
      <c r="I2112" s="79" t="s">
        <v>126</v>
      </c>
      <c r="J2112" s="79" t="str">
        <f>IF('New GL Gauge'!$H$3&lt;2025,"Communities","Service Development")</f>
        <v>Service Development</v>
      </c>
      <c r="K2112" s="79" t="s">
        <v>114</v>
      </c>
      <c r="L2112" s="79" t="s">
        <v>114</v>
      </c>
      <c r="M2112" s="2" t="s">
        <v>67</v>
      </c>
      <c r="N2112" s="2">
        <v>11</v>
      </c>
      <c r="O2112" s="6">
        <f t="shared" si="530"/>
        <v>0</v>
      </c>
      <c r="P2112" s="2">
        <v>0</v>
      </c>
      <c r="Q2112" s="2">
        <v>0</v>
      </c>
      <c r="R2112" s="2">
        <v>0</v>
      </c>
      <c r="S2112" s="2">
        <v>0</v>
      </c>
      <c r="T2112" s="2">
        <v>0</v>
      </c>
      <c r="U2112" s="2">
        <f t="shared" si="532"/>
        <v>0</v>
      </c>
      <c r="V2112" s="2">
        <f t="shared" si="533"/>
        <v>0</v>
      </c>
      <c r="W2112" s="2">
        <f t="shared" si="534"/>
        <v>0</v>
      </c>
      <c r="Y2112" s="5"/>
      <c r="Z2112" s="6">
        <f t="shared" si="531"/>
        <v>32</v>
      </c>
      <c r="AA2112" s="2">
        <v>14</v>
      </c>
      <c r="AB2112" s="2">
        <v>17</v>
      </c>
      <c r="AC2112" s="2">
        <v>0</v>
      </c>
      <c r="AD2112" s="2">
        <v>0</v>
      </c>
      <c r="AE2112" s="2">
        <v>1</v>
      </c>
      <c r="AF2112" s="2">
        <f t="shared" si="535"/>
        <v>31</v>
      </c>
      <c r="AG2112" s="2">
        <f t="shared" si="536"/>
        <v>0</v>
      </c>
      <c r="AH2112" s="2">
        <f t="shared" si="537"/>
        <v>1</v>
      </c>
      <c r="AJ2112" s="5"/>
      <c r="AK2112" s="2">
        <f t="shared" si="542"/>
        <v>37</v>
      </c>
      <c r="AL2112" s="2">
        <v>19</v>
      </c>
      <c r="AM2112" s="2">
        <v>11</v>
      </c>
      <c r="AN2112" s="2">
        <v>6</v>
      </c>
      <c r="AO2112" s="2">
        <v>1</v>
      </c>
      <c r="AP2112" s="2">
        <v>0</v>
      </c>
      <c r="AQ2112" s="2">
        <f t="shared" si="527"/>
        <v>30</v>
      </c>
      <c r="AR2112" s="2">
        <f t="shared" si="528"/>
        <v>6</v>
      </c>
      <c r="AS2112" s="2">
        <f t="shared" si="529"/>
        <v>1</v>
      </c>
      <c r="AV2112" s="6">
        <f t="shared" si="538"/>
        <v>0</v>
      </c>
      <c r="AW2112" s="2">
        <v>0</v>
      </c>
      <c r="AX2112" s="2">
        <v>0</v>
      </c>
      <c r="AY2112" s="2">
        <v>0</v>
      </c>
      <c r="AZ2112" s="2">
        <v>0</v>
      </c>
      <c r="BA2112" s="2">
        <v>0</v>
      </c>
      <c r="BB2112" s="2">
        <f t="shared" si="539"/>
        <v>0</v>
      </c>
      <c r="BC2112" s="2">
        <f t="shared" si="540"/>
        <v>0</v>
      </c>
      <c r="BD2112" s="2">
        <f t="shared" si="541"/>
        <v>0</v>
      </c>
      <c r="BF2112" s="5"/>
    </row>
    <row r="2113" spans="7:58" x14ac:dyDescent="0.35">
      <c r="G2113" s="79" t="s">
        <v>3</v>
      </c>
      <c r="H2113" s="82" t="s">
        <v>112</v>
      </c>
      <c r="I2113" s="79" t="s">
        <v>126</v>
      </c>
      <c r="J2113" s="79" t="str">
        <f>IF('New GL Gauge'!$H$3&lt;2025,"Communities","Service Development")</f>
        <v>Service Development</v>
      </c>
      <c r="K2113" s="79" t="s">
        <v>114</v>
      </c>
      <c r="L2113" s="79" t="s">
        <v>114</v>
      </c>
      <c r="M2113" s="2" t="s">
        <v>67</v>
      </c>
      <c r="N2113" s="2">
        <v>12</v>
      </c>
      <c r="O2113" s="6">
        <f t="shared" si="530"/>
        <v>0</v>
      </c>
      <c r="P2113" s="2">
        <v>0</v>
      </c>
      <c r="Q2113" s="2">
        <v>0</v>
      </c>
      <c r="R2113" s="2">
        <v>0</v>
      </c>
      <c r="S2113" s="2">
        <v>0</v>
      </c>
      <c r="T2113" s="2">
        <v>0</v>
      </c>
      <c r="U2113" s="2">
        <f t="shared" si="532"/>
        <v>0</v>
      </c>
      <c r="V2113" s="2">
        <f t="shared" si="533"/>
        <v>0</v>
      </c>
      <c r="W2113" s="2">
        <f t="shared" si="534"/>
        <v>0</v>
      </c>
      <c r="Y2113" s="5"/>
      <c r="Z2113" s="6">
        <f t="shared" si="531"/>
        <v>32</v>
      </c>
      <c r="AA2113" s="2">
        <v>15</v>
      </c>
      <c r="AB2113" s="2">
        <v>11</v>
      </c>
      <c r="AC2113" s="2">
        <v>6</v>
      </c>
      <c r="AD2113" s="2">
        <v>0</v>
      </c>
      <c r="AE2113" s="2">
        <v>0</v>
      </c>
      <c r="AF2113" s="2">
        <f t="shared" si="535"/>
        <v>26</v>
      </c>
      <c r="AG2113" s="2">
        <f t="shared" si="536"/>
        <v>6</v>
      </c>
      <c r="AH2113" s="2">
        <f t="shared" si="537"/>
        <v>0</v>
      </c>
      <c r="AJ2113" s="5"/>
      <c r="AK2113" s="2">
        <f t="shared" si="542"/>
        <v>37</v>
      </c>
      <c r="AL2113" s="2">
        <v>22</v>
      </c>
      <c r="AM2113" s="2">
        <v>12</v>
      </c>
      <c r="AN2113" s="2">
        <v>1</v>
      </c>
      <c r="AO2113" s="2">
        <v>2</v>
      </c>
      <c r="AP2113" s="2">
        <v>0</v>
      </c>
      <c r="AQ2113" s="2">
        <f t="shared" si="527"/>
        <v>34</v>
      </c>
      <c r="AR2113" s="2">
        <f t="shared" si="528"/>
        <v>1</v>
      </c>
      <c r="AS2113" s="2">
        <f t="shared" si="529"/>
        <v>2</v>
      </c>
      <c r="AV2113" s="6">
        <f t="shared" si="538"/>
        <v>0</v>
      </c>
      <c r="AW2113" s="2">
        <v>0</v>
      </c>
      <c r="AX2113" s="2">
        <v>0</v>
      </c>
      <c r="AY2113" s="2">
        <v>0</v>
      </c>
      <c r="AZ2113" s="2">
        <v>0</v>
      </c>
      <c r="BA2113" s="2">
        <v>0</v>
      </c>
      <c r="BB2113" s="2">
        <f t="shared" si="539"/>
        <v>0</v>
      </c>
      <c r="BC2113" s="2">
        <f t="shared" si="540"/>
        <v>0</v>
      </c>
      <c r="BD2113" s="2">
        <f t="shared" si="541"/>
        <v>0</v>
      </c>
      <c r="BF2113" s="5"/>
    </row>
    <row r="2114" spans="7:58" x14ac:dyDescent="0.35">
      <c r="G2114" s="79" t="s">
        <v>3</v>
      </c>
      <c r="H2114" s="82" t="s">
        <v>112</v>
      </c>
      <c r="I2114" s="79" t="s">
        <v>126</v>
      </c>
      <c r="J2114" s="79" t="str">
        <f>IF('New GL Gauge'!$H$3&lt;2025,"Communities","Service Development")</f>
        <v>Service Development</v>
      </c>
      <c r="K2114" s="79" t="s">
        <v>114</v>
      </c>
      <c r="L2114" s="79" t="s">
        <v>114</v>
      </c>
      <c r="M2114" s="2" t="s">
        <v>67</v>
      </c>
      <c r="N2114" s="2">
        <v>13</v>
      </c>
      <c r="O2114" s="6">
        <f t="shared" si="530"/>
        <v>0</v>
      </c>
      <c r="P2114" s="2">
        <v>0</v>
      </c>
      <c r="Q2114" s="2">
        <v>0</v>
      </c>
      <c r="R2114" s="2">
        <v>0</v>
      </c>
      <c r="S2114" s="2">
        <v>0</v>
      </c>
      <c r="T2114" s="2">
        <v>0</v>
      </c>
      <c r="U2114" s="2">
        <f t="shared" si="532"/>
        <v>0</v>
      </c>
      <c r="V2114" s="2">
        <f t="shared" si="533"/>
        <v>0</v>
      </c>
      <c r="W2114" s="2">
        <f t="shared" si="534"/>
        <v>0</v>
      </c>
      <c r="Y2114" s="5"/>
      <c r="Z2114" s="6">
        <f t="shared" si="531"/>
        <v>32</v>
      </c>
      <c r="AA2114" s="2">
        <v>18</v>
      </c>
      <c r="AB2114" s="2">
        <v>11</v>
      </c>
      <c r="AC2114" s="2">
        <v>2</v>
      </c>
      <c r="AD2114" s="2">
        <v>1</v>
      </c>
      <c r="AE2114" s="2">
        <v>0</v>
      </c>
      <c r="AF2114" s="2">
        <f t="shared" si="535"/>
        <v>29</v>
      </c>
      <c r="AG2114" s="2">
        <f t="shared" si="536"/>
        <v>2</v>
      </c>
      <c r="AH2114" s="2">
        <f t="shared" si="537"/>
        <v>1</v>
      </c>
      <c r="AJ2114" s="5"/>
      <c r="AK2114" s="2">
        <f t="shared" si="542"/>
        <v>37</v>
      </c>
      <c r="AL2114" s="2">
        <v>23</v>
      </c>
      <c r="AM2114" s="2">
        <v>6</v>
      </c>
      <c r="AN2114" s="2">
        <v>5</v>
      </c>
      <c r="AO2114" s="2">
        <v>2</v>
      </c>
      <c r="AP2114" s="2">
        <v>1</v>
      </c>
      <c r="AQ2114" s="2">
        <f t="shared" si="527"/>
        <v>29</v>
      </c>
      <c r="AR2114" s="2">
        <f t="shared" si="528"/>
        <v>5</v>
      </c>
      <c r="AS2114" s="2">
        <f t="shared" si="529"/>
        <v>3</v>
      </c>
      <c r="AV2114" s="6">
        <f t="shared" si="538"/>
        <v>0</v>
      </c>
      <c r="AW2114" s="2">
        <v>0</v>
      </c>
      <c r="AX2114" s="2">
        <v>0</v>
      </c>
      <c r="AY2114" s="2">
        <v>0</v>
      </c>
      <c r="AZ2114" s="2">
        <v>0</v>
      </c>
      <c r="BA2114" s="2">
        <v>0</v>
      </c>
      <c r="BB2114" s="2">
        <f t="shared" si="539"/>
        <v>0</v>
      </c>
      <c r="BC2114" s="2">
        <f t="shared" si="540"/>
        <v>0</v>
      </c>
      <c r="BD2114" s="2">
        <f t="shared" si="541"/>
        <v>0</v>
      </c>
      <c r="BF2114" s="5"/>
    </row>
    <row r="2115" spans="7:58" x14ac:dyDescent="0.35">
      <c r="G2115" s="79" t="s">
        <v>3</v>
      </c>
      <c r="H2115" s="82" t="s">
        <v>112</v>
      </c>
      <c r="I2115" s="79" t="s">
        <v>126</v>
      </c>
      <c r="J2115" s="79" t="str">
        <f>IF('New GL Gauge'!$H$3&lt;2025,"Communities","Service Development")</f>
        <v>Service Development</v>
      </c>
      <c r="K2115" s="79" t="s">
        <v>114</v>
      </c>
      <c r="L2115" s="79" t="s">
        <v>114</v>
      </c>
      <c r="M2115" s="2" t="s">
        <v>67</v>
      </c>
      <c r="N2115" s="2">
        <v>14</v>
      </c>
      <c r="O2115" s="6">
        <f t="shared" si="530"/>
        <v>0</v>
      </c>
      <c r="P2115" s="2">
        <v>0</v>
      </c>
      <c r="Q2115" s="2">
        <v>0</v>
      </c>
      <c r="R2115" s="2">
        <v>0</v>
      </c>
      <c r="S2115" s="2">
        <v>0</v>
      </c>
      <c r="T2115" s="2">
        <v>0</v>
      </c>
      <c r="U2115" s="2">
        <f t="shared" si="532"/>
        <v>0</v>
      </c>
      <c r="V2115" s="2">
        <f t="shared" si="533"/>
        <v>0</v>
      </c>
      <c r="W2115" s="2">
        <f t="shared" si="534"/>
        <v>0</v>
      </c>
      <c r="Y2115" s="5"/>
      <c r="Z2115" s="6">
        <f t="shared" si="531"/>
        <v>32</v>
      </c>
      <c r="AA2115" s="2">
        <v>18</v>
      </c>
      <c r="AB2115" s="2">
        <v>9</v>
      </c>
      <c r="AC2115" s="2">
        <v>3</v>
      </c>
      <c r="AD2115" s="2">
        <v>2</v>
      </c>
      <c r="AE2115" s="2">
        <v>0</v>
      </c>
      <c r="AF2115" s="2">
        <f t="shared" si="535"/>
        <v>27</v>
      </c>
      <c r="AG2115" s="2">
        <f t="shared" si="536"/>
        <v>3</v>
      </c>
      <c r="AH2115" s="2">
        <f t="shared" si="537"/>
        <v>2</v>
      </c>
      <c r="AJ2115" s="5"/>
      <c r="AK2115" s="2">
        <f t="shared" si="542"/>
        <v>37</v>
      </c>
      <c r="AL2115" s="2">
        <v>17</v>
      </c>
      <c r="AM2115" s="2">
        <v>13</v>
      </c>
      <c r="AN2115" s="2">
        <v>4</v>
      </c>
      <c r="AO2115" s="2">
        <v>2</v>
      </c>
      <c r="AP2115" s="2">
        <v>1</v>
      </c>
      <c r="AQ2115" s="2">
        <f t="shared" si="527"/>
        <v>30</v>
      </c>
      <c r="AR2115" s="2">
        <f t="shared" si="528"/>
        <v>4</v>
      </c>
      <c r="AS2115" s="2">
        <f t="shared" si="529"/>
        <v>3</v>
      </c>
      <c r="AV2115" s="6">
        <f t="shared" si="538"/>
        <v>0</v>
      </c>
      <c r="AW2115" s="2">
        <v>0</v>
      </c>
      <c r="AX2115" s="2">
        <v>0</v>
      </c>
      <c r="AY2115" s="2">
        <v>0</v>
      </c>
      <c r="AZ2115" s="2">
        <v>0</v>
      </c>
      <c r="BA2115" s="2">
        <v>0</v>
      </c>
      <c r="BB2115" s="2">
        <f t="shared" si="539"/>
        <v>0</v>
      </c>
      <c r="BC2115" s="2">
        <f t="shared" si="540"/>
        <v>0</v>
      </c>
      <c r="BD2115" s="2">
        <f t="shared" si="541"/>
        <v>0</v>
      </c>
      <c r="BF2115" s="5"/>
    </row>
    <row r="2116" spans="7:58" x14ac:dyDescent="0.35">
      <c r="G2116" s="79" t="s">
        <v>3</v>
      </c>
      <c r="H2116" s="82" t="s">
        <v>112</v>
      </c>
      <c r="I2116" s="79" t="s">
        <v>126</v>
      </c>
      <c r="J2116" s="79" t="str">
        <f>IF('New GL Gauge'!$H$3&lt;2025,"Communities","Service Development")</f>
        <v>Service Development</v>
      </c>
      <c r="K2116" s="79" t="s">
        <v>114</v>
      </c>
      <c r="L2116" s="79" t="s">
        <v>114</v>
      </c>
      <c r="M2116" s="2" t="s">
        <v>67</v>
      </c>
      <c r="N2116" s="2">
        <v>15</v>
      </c>
      <c r="O2116" s="6">
        <f t="shared" si="530"/>
        <v>0</v>
      </c>
      <c r="P2116" s="2">
        <v>0</v>
      </c>
      <c r="Q2116" s="2">
        <v>0</v>
      </c>
      <c r="R2116" s="2">
        <v>0</v>
      </c>
      <c r="S2116" s="2">
        <v>0</v>
      </c>
      <c r="T2116" s="2">
        <v>0</v>
      </c>
      <c r="U2116" s="2">
        <f t="shared" si="532"/>
        <v>0</v>
      </c>
      <c r="V2116" s="2">
        <f t="shared" si="533"/>
        <v>0</v>
      </c>
      <c r="W2116" s="2">
        <f t="shared" si="534"/>
        <v>0</v>
      </c>
      <c r="Y2116" s="5"/>
      <c r="Z2116" s="6">
        <f t="shared" si="531"/>
        <v>32</v>
      </c>
      <c r="AA2116" s="2">
        <v>19</v>
      </c>
      <c r="AB2116" s="2">
        <v>8</v>
      </c>
      <c r="AC2116" s="2">
        <v>3</v>
      </c>
      <c r="AD2116" s="2">
        <v>0</v>
      </c>
      <c r="AE2116" s="2">
        <v>2</v>
      </c>
      <c r="AF2116" s="2">
        <f t="shared" si="535"/>
        <v>27</v>
      </c>
      <c r="AG2116" s="2">
        <f t="shared" si="536"/>
        <v>3</v>
      </c>
      <c r="AH2116" s="2">
        <f t="shared" si="537"/>
        <v>2</v>
      </c>
      <c r="AJ2116" s="5"/>
      <c r="AK2116" s="2">
        <f t="shared" si="542"/>
        <v>37</v>
      </c>
      <c r="AL2116" s="2">
        <v>21</v>
      </c>
      <c r="AM2116" s="2">
        <v>12</v>
      </c>
      <c r="AN2116" s="2">
        <v>2</v>
      </c>
      <c r="AO2116" s="2">
        <v>1</v>
      </c>
      <c r="AP2116" s="2">
        <v>1</v>
      </c>
      <c r="AQ2116" s="2">
        <f t="shared" si="527"/>
        <v>33</v>
      </c>
      <c r="AR2116" s="2">
        <f t="shared" si="528"/>
        <v>2</v>
      </c>
      <c r="AS2116" s="2">
        <f t="shared" si="529"/>
        <v>2</v>
      </c>
      <c r="AV2116" s="6">
        <f t="shared" si="538"/>
        <v>0</v>
      </c>
      <c r="AW2116" s="2">
        <v>0</v>
      </c>
      <c r="AX2116" s="2">
        <v>0</v>
      </c>
      <c r="AY2116" s="2">
        <v>0</v>
      </c>
      <c r="AZ2116" s="2">
        <v>0</v>
      </c>
      <c r="BA2116" s="2">
        <v>0</v>
      </c>
      <c r="BB2116" s="2">
        <f t="shared" si="539"/>
        <v>0</v>
      </c>
      <c r="BC2116" s="2">
        <f t="shared" si="540"/>
        <v>0</v>
      </c>
      <c r="BD2116" s="2">
        <f t="shared" si="541"/>
        <v>0</v>
      </c>
      <c r="BF2116" s="5"/>
    </row>
    <row r="2117" spans="7:58" x14ac:dyDescent="0.35">
      <c r="G2117" s="79" t="s">
        <v>3</v>
      </c>
      <c r="H2117" s="82" t="s">
        <v>112</v>
      </c>
      <c r="I2117" s="79" t="s">
        <v>126</v>
      </c>
      <c r="J2117" s="79" t="str">
        <f>IF('New GL Gauge'!$H$3&lt;2025,"Communities","Service Development")</f>
        <v>Service Development</v>
      </c>
      <c r="K2117" s="79" t="s">
        <v>114</v>
      </c>
      <c r="L2117" s="79" t="s">
        <v>114</v>
      </c>
      <c r="M2117" s="2" t="s">
        <v>67</v>
      </c>
      <c r="N2117" s="2">
        <v>16</v>
      </c>
      <c r="O2117" s="6">
        <f t="shared" si="530"/>
        <v>0</v>
      </c>
      <c r="P2117" s="2">
        <v>0</v>
      </c>
      <c r="Q2117" s="2">
        <v>0</v>
      </c>
      <c r="R2117" s="2">
        <v>0</v>
      </c>
      <c r="S2117" s="2">
        <v>0</v>
      </c>
      <c r="T2117" s="2">
        <v>0</v>
      </c>
      <c r="U2117" s="2">
        <f t="shared" si="532"/>
        <v>0</v>
      </c>
      <c r="V2117" s="2">
        <f t="shared" si="533"/>
        <v>0</v>
      </c>
      <c r="W2117" s="2">
        <f t="shared" si="534"/>
        <v>0</v>
      </c>
      <c r="Y2117" s="5"/>
      <c r="Z2117" s="6">
        <f t="shared" si="531"/>
        <v>32</v>
      </c>
      <c r="AA2117" s="2">
        <v>24</v>
      </c>
      <c r="AB2117" s="2">
        <v>4</v>
      </c>
      <c r="AC2117" s="2">
        <v>2</v>
      </c>
      <c r="AD2117" s="2">
        <v>2</v>
      </c>
      <c r="AE2117" s="2">
        <v>0</v>
      </c>
      <c r="AF2117" s="2">
        <f t="shared" si="535"/>
        <v>28</v>
      </c>
      <c r="AG2117" s="2">
        <f t="shared" si="536"/>
        <v>2</v>
      </c>
      <c r="AH2117" s="2">
        <f t="shared" si="537"/>
        <v>2</v>
      </c>
      <c r="AJ2117" s="5"/>
      <c r="AK2117" s="2">
        <f t="shared" si="542"/>
        <v>37</v>
      </c>
      <c r="AL2117" s="2">
        <v>19</v>
      </c>
      <c r="AM2117" s="2">
        <v>13</v>
      </c>
      <c r="AN2117" s="2">
        <v>2</v>
      </c>
      <c r="AO2117" s="2">
        <v>2</v>
      </c>
      <c r="AP2117" s="2">
        <v>1</v>
      </c>
      <c r="AQ2117" s="2">
        <f t="shared" ref="AQ2117:AQ2180" si="544">AL2117+AM2117</f>
        <v>32</v>
      </c>
      <c r="AR2117" s="2">
        <f t="shared" ref="AR2117:AR2180" si="545">AN2117</f>
        <v>2</v>
      </c>
      <c r="AS2117" s="2">
        <f t="shared" ref="AS2117:AS2180" si="546">AO2117+AP2117</f>
        <v>3</v>
      </c>
      <c r="AV2117" s="6">
        <f t="shared" si="538"/>
        <v>0</v>
      </c>
      <c r="AW2117" s="2">
        <v>0</v>
      </c>
      <c r="AX2117" s="2">
        <v>0</v>
      </c>
      <c r="AY2117" s="2">
        <v>0</v>
      </c>
      <c r="AZ2117" s="2">
        <v>0</v>
      </c>
      <c r="BA2117" s="2">
        <v>0</v>
      </c>
      <c r="BB2117" s="2">
        <f t="shared" si="539"/>
        <v>0</v>
      </c>
      <c r="BC2117" s="2">
        <f t="shared" si="540"/>
        <v>0</v>
      </c>
      <c r="BD2117" s="2">
        <f t="shared" si="541"/>
        <v>0</v>
      </c>
      <c r="BF2117" s="5"/>
    </row>
    <row r="2118" spans="7:58" x14ac:dyDescent="0.35">
      <c r="G2118" s="79" t="s">
        <v>3</v>
      </c>
      <c r="H2118" s="82" t="s">
        <v>112</v>
      </c>
      <c r="I2118" s="79" t="s">
        <v>126</v>
      </c>
      <c r="J2118" s="79" t="str">
        <f>IF('New GL Gauge'!$H$3&lt;2025,"Communities","Service Development")</f>
        <v>Service Development</v>
      </c>
      <c r="K2118" s="79" t="s">
        <v>114</v>
      </c>
      <c r="L2118" s="79" t="s">
        <v>114</v>
      </c>
      <c r="M2118" s="2" t="s">
        <v>67</v>
      </c>
      <c r="N2118" s="2">
        <v>17</v>
      </c>
      <c r="O2118" s="6">
        <f t="shared" si="530"/>
        <v>0</v>
      </c>
      <c r="P2118" s="2">
        <v>0</v>
      </c>
      <c r="Q2118" s="2">
        <v>0</v>
      </c>
      <c r="R2118" s="2">
        <v>0</v>
      </c>
      <c r="S2118" s="2">
        <v>0</v>
      </c>
      <c r="T2118" s="2">
        <v>0</v>
      </c>
      <c r="U2118" s="2">
        <f t="shared" si="532"/>
        <v>0</v>
      </c>
      <c r="V2118" s="2">
        <f t="shared" si="533"/>
        <v>0</v>
      </c>
      <c r="W2118" s="2">
        <f t="shared" si="534"/>
        <v>0</v>
      </c>
      <c r="Y2118" s="5"/>
      <c r="Z2118" s="6">
        <f t="shared" si="531"/>
        <v>32</v>
      </c>
      <c r="AA2118" s="2">
        <v>20</v>
      </c>
      <c r="AB2118" s="2">
        <v>6</v>
      </c>
      <c r="AC2118" s="2">
        <v>2</v>
      </c>
      <c r="AD2118" s="2">
        <v>2</v>
      </c>
      <c r="AE2118" s="2">
        <v>2</v>
      </c>
      <c r="AF2118" s="2">
        <f t="shared" si="535"/>
        <v>26</v>
      </c>
      <c r="AG2118" s="2">
        <f t="shared" si="536"/>
        <v>2</v>
      </c>
      <c r="AH2118" s="2">
        <f t="shared" si="537"/>
        <v>4</v>
      </c>
      <c r="AJ2118" s="5"/>
      <c r="AK2118" s="2">
        <f t="shared" si="542"/>
        <v>37</v>
      </c>
      <c r="AL2118" s="2">
        <v>18</v>
      </c>
      <c r="AM2118" s="2">
        <v>10</v>
      </c>
      <c r="AN2118" s="2">
        <v>6</v>
      </c>
      <c r="AO2118" s="2">
        <v>2</v>
      </c>
      <c r="AP2118" s="2">
        <v>1</v>
      </c>
      <c r="AQ2118" s="2">
        <f t="shared" si="544"/>
        <v>28</v>
      </c>
      <c r="AR2118" s="2">
        <f t="shared" si="545"/>
        <v>6</v>
      </c>
      <c r="AS2118" s="2">
        <f t="shared" si="546"/>
        <v>3</v>
      </c>
      <c r="AV2118" s="6">
        <f t="shared" si="538"/>
        <v>0</v>
      </c>
      <c r="AW2118" s="2">
        <v>0</v>
      </c>
      <c r="AX2118" s="2">
        <v>0</v>
      </c>
      <c r="AY2118" s="2">
        <v>0</v>
      </c>
      <c r="AZ2118" s="2">
        <v>0</v>
      </c>
      <c r="BA2118" s="2">
        <v>0</v>
      </c>
      <c r="BB2118" s="2">
        <f t="shared" si="539"/>
        <v>0</v>
      </c>
      <c r="BC2118" s="2">
        <f t="shared" si="540"/>
        <v>0</v>
      </c>
      <c r="BD2118" s="2">
        <f t="shared" si="541"/>
        <v>0</v>
      </c>
      <c r="BF2118" s="5"/>
    </row>
    <row r="2119" spans="7:58" x14ac:dyDescent="0.35">
      <c r="G2119" s="79" t="s">
        <v>3</v>
      </c>
      <c r="H2119" s="82" t="s">
        <v>112</v>
      </c>
      <c r="I2119" s="79" t="s">
        <v>126</v>
      </c>
      <c r="J2119" s="79" t="str">
        <f>IF('New GL Gauge'!$H$3&lt;2025,"Communities","Service Development")</f>
        <v>Service Development</v>
      </c>
      <c r="K2119" s="79" t="s">
        <v>114</v>
      </c>
      <c r="L2119" s="79" t="s">
        <v>114</v>
      </c>
      <c r="M2119" s="2" t="s">
        <v>67</v>
      </c>
      <c r="N2119" s="2">
        <v>18</v>
      </c>
      <c r="O2119" s="6">
        <f t="shared" si="530"/>
        <v>0</v>
      </c>
      <c r="P2119" s="2">
        <v>0</v>
      </c>
      <c r="Q2119" s="2">
        <v>0</v>
      </c>
      <c r="R2119" s="2">
        <v>0</v>
      </c>
      <c r="S2119" s="2">
        <v>0</v>
      </c>
      <c r="T2119" s="2">
        <v>0</v>
      </c>
      <c r="U2119" s="2">
        <f t="shared" si="532"/>
        <v>0</v>
      </c>
      <c r="V2119" s="2">
        <f t="shared" si="533"/>
        <v>0</v>
      </c>
      <c r="W2119" s="2">
        <f t="shared" si="534"/>
        <v>0</v>
      </c>
      <c r="Y2119" s="5"/>
      <c r="Z2119" s="6">
        <f t="shared" si="531"/>
        <v>32</v>
      </c>
      <c r="AA2119" s="2">
        <v>26</v>
      </c>
      <c r="AB2119" s="2">
        <v>4</v>
      </c>
      <c r="AC2119" s="2">
        <v>1</v>
      </c>
      <c r="AD2119" s="2">
        <v>1</v>
      </c>
      <c r="AE2119" s="2">
        <v>0</v>
      </c>
      <c r="AF2119" s="2">
        <f t="shared" si="535"/>
        <v>30</v>
      </c>
      <c r="AG2119" s="2">
        <f t="shared" si="536"/>
        <v>1</v>
      </c>
      <c r="AH2119" s="2">
        <f t="shared" si="537"/>
        <v>1</v>
      </c>
      <c r="AJ2119" s="5"/>
      <c r="AK2119" s="2">
        <f t="shared" si="542"/>
        <v>37</v>
      </c>
      <c r="AL2119" s="2">
        <v>22</v>
      </c>
      <c r="AM2119" s="2">
        <v>10</v>
      </c>
      <c r="AN2119" s="2">
        <v>2</v>
      </c>
      <c r="AO2119" s="2">
        <v>1</v>
      </c>
      <c r="AP2119" s="2">
        <v>2</v>
      </c>
      <c r="AQ2119" s="2">
        <f t="shared" si="544"/>
        <v>32</v>
      </c>
      <c r="AR2119" s="2">
        <f t="shared" si="545"/>
        <v>2</v>
      </c>
      <c r="AS2119" s="2">
        <f t="shared" si="546"/>
        <v>3</v>
      </c>
      <c r="AV2119" s="6">
        <f t="shared" si="538"/>
        <v>0</v>
      </c>
      <c r="AW2119" s="2">
        <v>0</v>
      </c>
      <c r="AX2119" s="2">
        <v>0</v>
      </c>
      <c r="AY2119" s="2">
        <v>0</v>
      </c>
      <c r="AZ2119" s="2">
        <v>0</v>
      </c>
      <c r="BA2119" s="2">
        <v>0</v>
      </c>
      <c r="BB2119" s="2">
        <f t="shared" si="539"/>
        <v>0</v>
      </c>
      <c r="BC2119" s="2">
        <f t="shared" si="540"/>
        <v>0</v>
      </c>
      <c r="BD2119" s="2">
        <f t="shared" si="541"/>
        <v>0</v>
      </c>
      <c r="BF2119" s="5"/>
    </row>
    <row r="2120" spans="7:58" x14ac:dyDescent="0.35">
      <c r="G2120" s="79" t="s">
        <v>3</v>
      </c>
      <c r="H2120" s="82" t="s">
        <v>112</v>
      </c>
      <c r="I2120" s="79" t="s">
        <v>126</v>
      </c>
      <c r="J2120" s="79" t="str">
        <f>IF('New GL Gauge'!$H$3&lt;2025,"Communities","Service Development")</f>
        <v>Service Development</v>
      </c>
      <c r="K2120" s="79" t="s">
        <v>114</v>
      </c>
      <c r="L2120" s="79" t="s">
        <v>114</v>
      </c>
      <c r="M2120" s="2" t="s">
        <v>76</v>
      </c>
      <c r="N2120" s="2">
        <v>19</v>
      </c>
      <c r="O2120" s="6">
        <f t="shared" si="530"/>
        <v>0</v>
      </c>
      <c r="P2120" s="2">
        <v>0</v>
      </c>
      <c r="Q2120" s="2">
        <v>0</v>
      </c>
      <c r="R2120" s="2">
        <v>0</v>
      </c>
      <c r="S2120" s="2">
        <v>0</v>
      </c>
      <c r="T2120" s="2">
        <v>0</v>
      </c>
      <c r="U2120" s="2">
        <f t="shared" si="532"/>
        <v>0</v>
      </c>
      <c r="V2120" s="2">
        <f t="shared" si="533"/>
        <v>0</v>
      </c>
      <c r="W2120" s="2">
        <f t="shared" si="534"/>
        <v>0</v>
      </c>
      <c r="Y2120" s="5"/>
      <c r="Z2120" s="6">
        <f t="shared" si="531"/>
        <v>32</v>
      </c>
      <c r="AA2120" s="2">
        <v>23</v>
      </c>
      <c r="AB2120" s="2">
        <v>7</v>
      </c>
      <c r="AC2120" s="2">
        <v>2</v>
      </c>
      <c r="AD2120" s="2">
        <v>0</v>
      </c>
      <c r="AE2120" s="2">
        <v>0</v>
      </c>
      <c r="AF2120" s="2">
        <f t="shared" si="535"/>
        <v>30</v>
      </c>
      <c r="AG2120" s="2">
        <f t="shared" si="536"/>
        <v>2</v>
      </c>
      <c r="AH2120" s="2">
        <f t="shared" si="537"/>
        <v>0</v>
      </c>
      <c r="AJ2120" s="5"/>
      <c r="AK2120" s="2">
        <f t="shared" si="542"/>
        <v>37</v>
      </c>
      <c r="AL2120" s="2">
        <v>26</v>
      </c>
      <c r="AM2120" s="2">
        <v>8</v>
      </c>
      <c r="AN2120" s="2">
        <v>2</v>
      </c>
      <c r="AO2120" s="2">
        <v>1</v>
      </c>
      <c r="AP2120" s="2">
        <v>0</v>
      </c>
      <c r="AQ2120" s="2">
        <f t="shared" si="544"/>
        <v>34</v>
      </c>
      <c r="AR2120" s="2">
        <f t="shared" si="545"/>
        <v>2</v>
      </c>
      <c r="AS2120" s="2">
        <f t="shared" si="546"/>
        <v>1</v>
      </c>
      <c r="AV2120" s="6">
        <f t="shared" si="538"/>
        <v>0</v>
      </c>
      <c r="AW2120" s="2">
        <v>0</v>
      </c>
      <c r="AX2120" s="2">
        <v>0</v>
      </c>
      <c r="AY2120" s="2">
        <v>0</v>
      </c>
      <c r="AZ2120" s="2">
        <v>0</v>
      </c>
      <c r="BA2120" s="2">
        <v>0</v>
      </c>
      <c r="BB2120" s="2">
        <f t="shared" si="539"/>
        <v>0</v>
      </c>
      <c r="BC2120" s="2">
        <f t="shared" si="540"/>
        <v>0</v>
      </c>
      <c r="BD2120" s="2">
        <f t="shared" si="541"/>
        <v>0</v>
      </c>
      <c r="BF2120" s="5"/>
    </row>
    <row r="2121" spans="7:58" x14ac:dyDescent="0.35">
      <c r="G2121" s="79" t="s">
        <v>3</v>
      </c>
      <c r="H2121" s="82" t="s">
        <v>112</v>
      </c>
      <c r="I2121" s="79" t="s">
        <v>126</v>
      </c>
      <c r="J2121" s="79" t="str">
        <f>IF('New GL Gauge'!$H$3&lt;2025,"Communities","Service Development")</f>
        <v>Service Development</v>
      </c>
      <c r="K2121" s="79" t="s">
        <v>114</v>
      </c>
      <c r="L2121" s="79" t="s">
        <v>114</v>
      </c>
      <c r="M2121" s="2" t="s">
        <v>76</v>
      </c>
      <c r="N2121" s="2">
        <v>20</v>
      </c>
      <c r="O2121" s="6">
        <f t="shared" si="530"/>
        <v>0</v>
      </c>
      <c r="P2121" s="2">
        <v>0</v>
      </c>
      <c r="Q2121" s="2">
        <v>0</v>
      </c>
      <c r="R2121" s="2">
        <v>0</v>
      </c>
      <c r="S2121" s="2">
        <v>0</v>
      </c>
      <c r="T2121" s="2">
        <v>0</v>
      </c>
      <c r="U2121" s="2">
        <f t="shared" si="532"/>
        <v>0</v>
      </c>
      <c r="V2121" s="2">
        <f t="shared" si="533"/>
        <v>0</v>
      </c>
      <c r="W2121" s="2">
        <f t="shared" si="534"/>
        <v>0</v>
      </c>
      <c r="Y2121" s="5"/>
      <c r="Z2121" s="6">
        <f t="shared" si="531"/>
        <v>32</v>
      </c>
      <c r="AA2121" s="2">
        <v>22</v>
      </c>
      <c r="AB2121" s="2">
        <v>5</v>
      </c>
      <c r="AC2121" s="2">
        <v>5</v>
      </c>
      <c r="AD2121" s="2">
        <v>0</v>
      </c>
      <c r="AE2121" s="2">
        <v>0</v>
      </c>
      <c r="AF2121" s="2">
        <f t="shared" si="535"/>
        <v>27</v>
      </c>
      <c r="AG2121" s="2">
        <f t="shared" si="536"/>
        <v>5</v>
      </c>
      <c r="AH2121" s="2">
        <f t="shared" si="537"/>
        <v>0</v>
      </c>
      <c r="AJ2121" s="5"/>
      <c r="AK2121" s="2">
        <f t="shared" si="542"/>
        <v>37</v>
      </c>
      <c r="AL2121" s="2">
        <v>24</v>
      </c>
      <c r="AM2121" s="2">
        <v>9</v>
      </c>
      <c r="AN2121" s="2">
        <v>3</v>
      </c>
      <c r="AO2121" s="2">
        <v>0</v>
      </c>
      <c r="AP2121" s="2">
        <v>1</v>
      </c>
      <c r="AQ2121" s="2">
        <f t="shared" si="544"/>
        <v>33</v>
      </c>
      <c r="AR2121" s="2">
        <f t="shared" si="545"/>
        <v>3</v>
      </c>
      <c r="AS2121" s="2">
        <f t="shared" si="546"/>
        <v>1</v>
      </c>
      <c r="AV2121" s="6">
        <f t="shared" si="538"/>
        <v>0</v>
      </c>
      <c r="AW2121" s="2">
        <v>0</v>
      </c>
      <c r="AX2121" s="2">
        <v>0</v>
      </c>
      <c r="AY2121" s="2">
        <v>0</v>
      </c>
      <c r="AZ2121" s="2">
        <v>0</v>
      </c>
      <c r="BA2121" s="2">
        <v>0</v>
      </c>
      <c r="BB2121" s="2">
        <f t="shared" si="539"/>
        <v>0</v>
      </c>
      <c r="BC2121" s="2">
        <f t="shared" si="540"/>
        <v>0</v>
      </c>
      <c r="BD2121" s="2">
        <f t="shared" si="541"/>
        <v>0</v>
      </c>
      <c r="BF2121" s="5"/>
    </row>
    <row r="2122" spans="7:58" x14ac:dyDescent="0.35">
      <c r="G2122" s="79" t="s">
        <v>3</v>
      </c>
      <c r="H2122" s="82" t="s">
        <v>112</v>
      </c>
      <c r="I2122" s="79" t="s">
        <v>126</v>
      </c>
      <c r="J2122" s="79" t="str">
        <f>IF('New GL Gauge'!$H$3&lt;2025,"Communities","Service Development")</f>
        <v>Service Development</v>
      </c>
      <c r="K2122" s="79" t="s">
        <v>114</v>
      </c>
      <c r="L2122" s="79" t="s">
        <v>114</v>
      </c>
      <c r="M2122" s="2" t="s">
        <v>76</v>
      </c>
      <c r="N2122" s="2">
        <v>21</v>
      </c>
      <c r="O2122" s="6">
        <f t="shared" si="530"/>
        <v>0</v>
      </c>
      <c r="P2122" s="2">
        <v>0</v>
      </c>
      <c r="Q2122" s="2">
        <v>0</v>
      </c>
      <c r="R2122" s="2">
        <v>0</v>
      </c>
      <c r="S2122" s="2">
        <v>0</v>
      </c>
      <c r="T2122" s="2">
        <v>0</v>
      </c>
      <c r="U2122" s="2">
        <f t="shared" si="532"/>
        <v>0</v>
      </c>
      <c r="V2122" s="2">
        <f t="shared" si="533"/>
        <v>0</v>
      </c>
      <c r="W2122" s="2">
        <f t="shared" si="534"/>
        <v>0</v>
      </c>
      <c r="Y2122" s="5"/>
      <c r="Z2122" s="6">
        <f t="shared" si="531"/>
        <v>32</v>
      </c>
      <c r="AA2122" s="2">
        <v>23</v>
      </c>
      <c r="AB2122" s="2">
        <v>6</v>
      </c>
      <c r="AC2122" s="2">
        <v>3</v>
      </c>
      <c r="AD2122" s="2">
        <v>0</v>
      </c>
      <c r="AE2122" s="2">
        <v>0</v>
      </c>
      <c r="AF2122" s="2">
        <f t="shared" si="535"/>
        <v>29</v>
      </c>
      <c r="AG2122" s="2">
        <f t="shared" si="536"/>
        <v>3</v>
      </c>
      <c r="AH2122" s="2">
        <f t="shared" si="537"/>
        <v>0</v>
      </c>
      <c r="AJ2122" s="5"/>
      <c r="AK2122" s="2">
        <f t="shared" si="542"/>
        <v>37</v>
      </c>
      <c r="AL2122" s="2">
        <v>22</v>
      </c>
      <c r="AM2122" s="2">
        <v>10</v>
      </c>
      <c r="AN2122" s="2">
        <v>3</v>
      </c>
      <c r="AO2122" s="2">
        <v>1</v>
      </c>
      <c r="AP2122" s="2">
        <v>1</v>
      </c>
      <c r="AQ2122" s="2">
        <f t="shared" si="544"/>
        <v>32</v>
      </c>
      <c r="AR2122" s="2">
        <f t="shared" si="545"/>
        <v>3</v>
      </c>
      <c r="AS2122" s="2">
        <f t="shared" si="546"/>
        <v>2</v>
      </c>
      <c r="AV2122" s="6">
        <f t="shared" si="538"/>
        <v>0</v>
      </c>
      <c r="AW2122" s="2">
        <v>0</v>
      </c>
      <c r="AX2122" s="2">
        <v>0</v>
      </c>
      <c r="AY2122" s="2">
        <v>0</v>
      </c>
      <c r="AZ2122" s="2">
        <v>0</v>
      </c>
      <c r="BA2122" s="2">
        <v>0</v>
      </c>
      <c r="BB2122" s="2">
        <f t="shared" si="539"/>
        <v>0</v>
      </c>
      <c r="BC2122" s="2">
        <f t="shared" si="540"/>
        <v>0</v>
      </c>
      <c r="BD2122" s="2">
        <f t="shared" si="541"/>
        <v>0</v>
      </c>
      <c r="BF2122" s="5"/>
    </row>
    <row r="2123" spans="7:58" x14ac:dyDescent="0.35">
      <c r="G2123" s="79" t="s">
        <v>3</v>
      </c>
      <c r="H2123" s="82" t="s">
        <v>112</v>
      </c>
      <c r="I2123" s="79" t="s">
        <v>126</v>
      </c>
      <c r="J2123" s="79" t="str">
        <f>IF('New GL Gauge'!$H$3&lt;2025,"Communities","Service Development")</f>
        <v>Service Development</v>
      </c>
      <c r="K2123" s="79" t="s">
        <v>114</v>
      </c>
      <c r="L2123" s="79" t="s">
        <v>114</v>
      </c>
      <c r="M2123" s="2" t="s">
        <v>76</v>
      </c>
      <c r="N2123" s="2">
        <v>22</v>
      </c>
      <c r="O2123" s="6">
        <f t="shared" si="530"/>
        <v>0</v>
      </c>
      <c r="P2123" s="2">
        <v>0</v>
      </c>
      <c r="Q2123" s="2">
        <v>0</v>
      </c>
      <c r="R2123" s="2">
        <v>0</v>
      </c>
      <c r="S2123" s="2">
        <v>0</v>
      </c>
      <c r="T2123" s="2">
        <v>0</v>
      </c>
      <c r="U2123" s="2">
        <f t="shared" si="532"/>
        <v>0</v>
      </c>
      <c r="V2123" s="2">
        <f t="shared" si="533"/>
        <v>0</v>
      </c>
      <c r="W2123" s="2">
        <f t="shared" si="534"/>
        <v>0</v>
      </c>
      <c r="Y2123" s="5"/>
      <c r="Z2123" s="6">
        <f t="shared" si="531"/>
        <v>32</v>
      </c>
      <c r="AA2123" s="2">
        <v>27</v>
      </c>
      <c r="AB2123" s="2">
        <v>4</v>
      </c>
      <c r="AC2123" s="2">
        <v>1</v>
      </c>
      <c r="AD2123" s="2">
        <v>0</v>
      </c>
      <c r="AE2123" s="2">
        <v>0</v>
      </c>
      <c r="AF2123" s="2">
        <f t="shared" si="535"/>
        <v>31</v>
      </c>
      <c r="AG2123" s="2">
        <f t="shared" si="536"/>
        <v>1</v>
      </c>
      <c r="AH2123" s="2">
        <f t="shared" si="537"/>
        <v>0</v>
      </c>
      <c r="AJ2123" s="5"/>
      <c r="AK2123" s="2">
        <f t="shared" si="542"/>
        <v>37</v>
      </c>
      <c r="AL2123" s="2">
        <v>30</v>
      </c>
      <c r="AM2123" s="2">
        <v>6</v>
      </c>
      <c r="AN2123" s="2">
        <v>0</v>
      </c>
      <c r="AO2123" s="2">
        <v>1</v>
      </c>
      <c r="AP2123" s="2">
        <v>0</v>
      </c>
      <c r="AQ2123" s="2">
        <f t="shared" si="544"/>
        <v>36</v>
      </c>
      <c r="AR2123" s="2">
        <f t="shared" si="545"/>
        <v>0</v>
      </c>
      <c r="AS2123" s="2">
        <f t="shared" si="546"/>
        <v>1</v>
      </c>
      <c r="AV2123" s="6">
        <f t="shared" si="538"/>
        <v>0</v>
      </c>
      <c r="AW2123" s="2">
        <v>0</v>
      </c>
      <c r="AX2123" s="2">
        <v>0</v>
      </c>
      <c r="AY2123" s="2">
        <v>0</v>
      </c>
      <c r="AZ2123" s="2">
        <v>0</v>
      </c>
      <c r="BA2123" s="2">
        <v>0</v>
      </c>
      <c r="BB2123" s="2">
        <f t="shared" si="539"/>
        <v>0</v>
      </c>
      <c r="BC2123" s="2">
        <f t="shared" si="540"/>
        <v>0</v>
      </c>
      <c r="BD2123" s="2">
        <f t="shared" si="541"/>
        <v>0</v>
      </c>
      <c r="BF2123" s="5"/>
    </row>
    <row r="2124" spans="7:58" x14ac:dyDescent="0.35">
      <c r="G2124" s="79" t="s">
        <v>3</v>
      </c>
      <c r="H2124" s="82" t="s">
        <v>112</v>
      </c>
      <c r="I2124" s="79" t="s">
        <v>126</v>
      </c>
      <c r="J2124" s="79" t="str">
        <f>IF('New GL Gauge'!$H$3&lt;2025,"Communities","Service Development")</f>
        <v>Service Development</v>
      </c>
      <c r="K2124" s="79" t="s">
        <v>114</v>
      </c>
      <c r="L2124" s="79" t="s">
        <v>114</v>
      </c>
      <c r="M2124" s="2" t="s">
        <v>76</v>
      </c>
      <c r="N2124" s="2">
        <v>23</v>
      </c>
      <c r="O2124" s="6">
        <f t="shared" si="530"/>
        <v>0</v>
      </c>
      <c r="P2124" s="2">
        <v>0</v>
      </c>
      <c r="Q2124" s="2">
        <v>0</v>
      </c>
      <c r="R2124" s="2">
        <v>0</v>
      </c>
      <c r="S2124" s="2">
        <v>0</v>
      </c>
      <c r="T2124" s="2">
        <v>0</v>
      </c>
      <c r="U2124" s="2">
        <f t="shared" si="532"/>
        <v>0</v>
      </c>
      <c r="V2124" s="2">
        <f t="shared" si="533"/>
        <v>0</v>
      </c>
      <c r="W2124" s="2">
        <f t="shared" si="534"/>
        <v>0</v>
      </c>
      <c r="Y2124" s="5"/>
      <c r="Z2124" s="6">
        <f t="shared" si="531"/>
        <v>32</v>
      </c>
      <c r="AA2124" s="2">
        <v>24</v>
      </c>
      <c r="AB2124" s="2">
        <v>3</v>
      </c>
      <c r="AC2124" s="2">
        <v>5</v>
      </c>
      <c r="AD2124" s="2">
        <v>0</v>
      </c>
      <c r="AE2124" s="2">
        <v>0</v>
      </c>
      <c r="AF2124" s="2">
        <f t="shared" si="535"/>
        <v>27</v>
      </c>
      <c r="AG2124" s="2">
        <f t="shared" si="536"/>
        <v>5</v>
      </c>
      <c r="AH2124" s="2">
        <f t="shared" si="537"/>
        <v>0</v>
      </c>
      <c r="AJ2124" s="5"/>
      <c r="AK2124" s="2">
        <f t="shared" si="542"/>
        <v>37</v>
      </c>
      <c r="AL2124" s="2">
        <v>26</v>
      </c>
      <c r="AM2124" s="2">
        <v>8</v>
      </c>
      <c r="AN2124" s="2">
        <v>2</v>
      </c>
      <c r="AO2124" s="2">
        <v>0</v>
      </c>
      <c r="AP2124" s="2">
        <v>1</v>
      </c>
      <c r="AQ2124" s="2">
        <f t="shared" si="544"/>
        <v>34</v>
      </c>
      <c r="AR2124" s="2">
        <f t="shared" si="545"/>
        <v>2</v>
      </c>
      <c r="AS2124" s="2">
        <f t="shared" si="546"/>
        <v>1</v>
      </c>
      <c r="AV2124" s="6">
        <f t="shared" si="538"/>
        <v>0</v>
      </c>
      <c r="AW2124" s="2">
        <v>0</v>
      </c>
      <c r="AX2124" s="2">
        <v>0</v>
      </c>
      <c r="AY2124" s="2">
        <v>0</v>
      </c>
      <c r="AZ2124" s="2">
        <v>0</v>
      </c>
      <c r="BA2124" s="2">
        <v>0</v>
      </c>
      <c r="BB2124" s="2">
        <f t="shared" si="539"/>
        <v>0</v>
      </c>
      <c r="BC2124" s="2">
        <f t="shared" si="540"/>
        <v>0</v>
      </c>
      <c r="BD2124" s="2">
        <f t="shared" si="541"/>
        <v>0</v>
      </c>
      <c r="BF2124" s="5"/>
    </row>
    <row r="2125" spans="7:58" x14ac:dyDescent="0.35">
      <c r="G2125" s="79" t="s">
        <v>3</v>
      </c>
      <c r="H2125" s="82" t="s">
        <v>112</v>
      </c>
      <c r="I2125" s="79" t="s">
        <v>126</v>
      </c>
      <c r="J2125" s="79" t="str">
        <f>IF('New GL Gauge'!$H$3&lt;2025,"Communities","Service Development")</f>
        <v>Service Development</v>
      </c>
      <c r="K2125" s="79" t="s">
        <v>114</v>
      </c>
      <c r="L2125" s="79" t="s">
        <v>114</v>
      </c>
      <c r="M2125" s="2" t="s">
        <v>76</v>
      </c>
      <c r="N2125" s="2">
        <v>24</v>
      </c>
      <c r="O2125" s="6">
        <f t="shared" si="530"/>
        <v>0</v>
      </c>
      <c r="P2125" s="2">
        <v>0</v>
      </c>
      <c r="Q2125" s="2">
        <v>0</v>
      </c>
      <c r="R2125" s="2">
        <v>0</v>
      </c>
      <c r="S2125" s="2">
        <v>0</v>
      </c>
      <c r="T2125" s="2">
        <v>0</v>
      </c>
      <c r="U2125" s="2">
        <f t="shared" si="532"/>
        <v>0</v>
      </c>
      <c r="V2125" s="2">
        <f t="shared" si="533"/>
        <v>0</v>
      </c>
      <c r="W2125" s="2">
        <f t="shared" si="534"/>
        <v>0</v>
      </c>
      <c r="Y2125" s="5"/>
      <c r="Z2125" s="6">
        <f t="shared" si="531"/>
        <v>32</v>
      </c>
      <c r="AA2125" s="2">
        <v>24</v>
      </c>
      <c r="AB2125" s="2">
        <v>6</v>
      </c>
      <c r="AC2125" s="2">
        <v>2</v>
      </c>
      <c r="AD2125" s="2">
        <v>0</v>
      </c>
      <c r="AE2125" s="2">
        <v>0</v>
      </c>
      <c r="AF2125" s="2">
        <f t="shared" si="535"/>
        <v>30</v>
      </c>
      <c r="AG2125" s="2">
        <f t="shared" si="536"/>
        <v>2</v>
      </c>
      <c r="AH2125" s="2">
        <f t="shared" si="537"/>
        <v>0</v>
      </c>
      <c r="AJ2125" s="5"/>
      <c r="AK2125" s="2">
        <f t="shared" si="542"/>
        <v>37</v>
      </c>
      <c r="AL2125" s="2">
        <v>22</v>
      </c>
      <c r="AM2125" s="2">
        <v>8</v>
      </c>
      <c r="AN2125" s="2">
        <v>5</v>
      </c>
      <c r="AO2125" s="2">
        <v>0</v>
      </c>
      <c r="AP2125" s="2">
        <v>2</v>
      </c>
      <c r="AQ2125" s="2">
        <f t="shared" si="544"/>
        <v>30</v>
      </c>
      <c r="AR2125" s="2">
        <f t="shared" si="545"/>
        <v>5</v>
      </c>
      <c r="AS2125" s="2">
        <f t="shared" si="546"/>
        <v>2</v>
      </c>
      <c r="AV2125" s="6">
        <f t="shared" si="538"/>
        <v>0</v>
      </c>
      <c r="AW2125" s="2">
        <v>0</v>
      </c>
      <c r="AX2125" s="2">
        <v>0</v>
      </c>
      <c r="AY2125" s="2">
        <v>0</v>
      </c>
      <c r="AZ2125" s="2">
        <v>0</v>
      </c>
      <c r="BA2125" s="2">
        <v>0</v>
      </c>
      <c r="BB2125" s="2">
        <f t="shared" si="539"/>
        <v>0</v>
      </c>
      <c r="BC2125" s="2">
        <f t="shared" si="540"/>
        <v>0</v>
      </c>
      <c r="BD2125" s="2">
        <f t="shared" si="541"/>
        <v>0</v>
      </c>
      <c r="BF2125" s="5"/>
    </row>
    <row r="2126" spans="7:58" x14ac:dyDescent="0.35">
      <c r="G2126" s="79" t="s">
        <v>3</v>
      </c>
      <c r="H2126" s="82" t="s">
        <v>112</v>
      </c>
      <c r="I2126" s="79" t="s">
        <v>126</v>
      </c>
      <c r="J2126" s="79" t="str">
        <f>IF('New GL Gauge'!$H$3&lt;2025,"Communities","Service Development")</f>
        <v>Service Development</v>
      </c>
      <c r="K2126" s="79" t="s">
        <v>114</v>
      </c>
      <c r="L2126" s="79" t="s">
        <v>114</v>
      </c>
      <c r="M2126" s="2" t="s">
        <v>76</v>
      </c>
      <c r="N2126" s="2">
        <v>25</v>
      </c>
      <c r="O2126" s="6">
        <f t="shared" si="530"/>
        <v>0</v>
      </c>
      <c r="P2126" s="2">
        <v>0</v>
      </c>
      <c r="Q2126" s="2">
        <v>0</v>
      </c>
      <c r="R2126" s="2">
        <v>0</v>
      </c>
      <c r="S2126" s="2">
        <v>0</v>
      </c>
      <c r="T2126" s="2">
        <v>0</v>
      </c>
      <c r="U2126" s="2">
        <f t="shared" si="532"/>
        <v>0</v>
      </c>
      <c r="V2126" s="2">
        <f t="shared" si="533"/>
        <v>0</v>
      </c>
      <c r="W2126" s="2">
        <f t="shared" si="534"/>
        <v>0</v>
      </c>
      <c r="Y2126" s="5"/>
      <c r="Z2126" s="6">
        <f t="shared" si="531"/>
        <v>32</v>
      </c>
      <c r="AA2126" s="2">
        <v>24</v>
      </c>
      <c r="AB2126" s="2">
        <v>4</v>
      </c>
      <c r="AC2126" s="2">
        <v>4</v>
      </c>
      <c r="AD2126" s="2">
        <v>0</v>
      </c>
      <c r="AE2126" s="2">
        <v>0</v>
      </c>
      <c r="AF2126" s="2">
        <f t="shared" si="535"/>
        <v>28</v>
      </c>
      <c r="AG2126" s="2">
        <f t="shared" si="536"/>
        <v>4</v>
      </c>
      <c r="AH2126" s="2">
        <f t="shared" si="537"/>
        <v>0</v>
      </c>
      <c r="AJ2126" s="5"/>
      <c r="AK2126" s="2">
        <f t="shared" si="542"/>
        <v>37</v>
      </c>
      <c r="AL2126" s="2">
        <v>25</v>
      </c>
      <c r="AM2126" s="2">
        <v>9</v>
      </c>
      <c r="AN2126" s="2">
        <v>1</v>
      </c>
      <c r="AO2126" s="2">
        <v>1</v>
      </c>
      <c r="AP2126" s="2">
        <v>1</v>
      </c>
      <c r="AQ2126" s="2">
        <f t="shared" si="544"/>
        <v>34</v>
      </c>
      <c r="AR2126" s="2">
        <f t="shared" si="545"/>
        <v>1</v>
      </c>
      <c r="AS2126" s="2">
        <f t="shared" si="546"/>
        <v>2</v>
      </c>
      <c r="AV2126" s="6">
        <f t="shared" si="538"/>
        <v>0</v>
      </c>
      <c r="AW2126" s="2">
        <v>0</v>
      </c>
      <c r="AX2126" s="2">
        <v>0</v>
      </c>
      <c r="AY2126" s="2">
        <v>0</v>
      </c>
      <c r="AZ2126" s="2">
        <v>0</v>
      </c>
      <c r="BA2126" s="2">
        <v>0</v>
      </c>
      <c r="BB2126" s="2">
        <f t="shared" si="539"/>
        <v>0</v>
      </c>
      <c r="BC2126" s="2">
        <f t="shared" si="540"/>
        <v>0</v>
      </c>
      <c r="BD2126" s="2">
        <f t="shared" si="541"/>
        <v>0</v>
      </c>
      <c r="BF2126" s="5"/>
    </row>
    <row r="2127" spans="7:58" x14ac:dyDescent="0.35">
      <c r="G2127" s="79" t="s">
        <v>3</v>
      </c>
      <c r="H2127" s="82" t="s">
        <v>112</v>
      </c>
      <c r="I2127" s="79" t="s">
        <v>126</v>
      </c>
      <c r="J2127" s="79" t="str">
        <f>IF('New GL Gauge'!$H$3&lt;2025,"Communities","Service Development")</f>
        <v>Service Development</v>
      </c>
      <c r="K2127" s="79" t="s">
        <v>114</v>
      </c>
      <c r="L2127" s="79" t="s">
        <v>114</v>
      </c>
      <c r="M2127" s="2" t="s">
        <v>76</v>
      </c>
      <c r="N2127" s="2">
        <v>26</v>
      </c>
      <c r="O2127" s="6">
        <f t="shared" si="530"/>
        <v>0</v>
      </c>
      <c r="P2127" s="2">
        <v>0</v>
      </c>
      <c r="Q2127" s="2">
        <v>0</v>
      </c>
      <c r="R2127" s="2">
        <v>0</v>
      </c>
      <c r="S2127" s="2">
        <v>0</v>
      </c>
      <c r="T2127" s="2">
        <v>0</v>
      </c>
      <c r="U2127" s="2">
        <f t="shared" si="532"/>
        <v>0</v>
      </c>
      <c r="V2127" s="2">
        <f t="shared" si="533"/>
        <v>0</v>
      </c>
      <c r="W2127" s="2">
        <f t="shared" si="534"/>
        <v>0</v>
      </c>
      <c r="Y2127" s="5"/>
      <c r="Z2127" s="6">
        <f t="shared" si="531"/>
        <v>32</v>
      </c>
      <c r="AA2127" s="2">
        <v>24</v>
      </c>
      <c r="AB2127" s="2">
        <v>6</v>
      </c>
      <c r="AC2127" s="2">
        <v>2</v>
      </c>
      <c r="AD2127" s="2">
        <v>0</v>
      </c>
      <c r="AE2127" s="2">
        <v>0</v>
      </c>
      <c r="AF2127" s="2">
        <f t="shared" si="535"/>
        <v>30</v>
      </c>
      <c r="AG2127" s="2">
        <f t="shared" si="536"/>
        <v>2</v>
      </c>
      <c r="AH2127" s="2">
        <f t="shared" si="537"/>
        <v>0</v>
      </c>
      <c r="AJ2127" s="5"/>
      <c r="AK2127" s="2">
        <f t="shared" si="542"/>
        <v>37</v>
      </c>
      <c r="AL2127" s="2">
        <v>26</v>
      </c>
      <c r="AM2127" s="2">
        <v>8</v>
      </c>
      <c r="AN2127" s="2">
        <v>0</v>
      </c>
      <c r="AO2127" s="2">
        <v>1</v>
      </c>
      <c r="AP2127" s="2">
        <v>2</v>
      </c>
      <c r="AQ2127" s="2">
        <f t="shared" si="544"/>
        <v>34</v>
      </c>
      <c r="AR2127" s="2">
        <f t="shared" si="545"/>
        <v>0</v>
      </c>
      <c r="AS2127" s="2">
        <f t="shared" si="546"/>
        <v>3</v>
      </c>
      <c r="AV2127" s="6">
        <f t="shared" si="538"/>
        <v>0</v>
      </c>
      <c r="AW2127" s="2">
        <v>0</v>
      </c>
      <c r="AX2127" s="2">
        <v>0</v>
      </c>
      <c r="AY2127" s="2">
        <v>0</v>
      </c>
      <c r="AZ2127" s="2">
        <v>0</v>
      </c>
      <c r="BA2127" s="2">
        <v>0</v>
      </c>
      <c r="BB2127" s="2">
        <f t="shared" si="539"/>
        <v>0</v>
      </c>
      <c r="BC2127" s="2">
        <f t="shared" si="540"/>
        <v>0</v>
      </c>
      <c r="BD2127" s="2">
        <f t="shared" si="541"/>
        <v>0</v>
      </c>
      <c r="BF2127" s="5"/>
    </row>
    <row r="2128" spans="7:58" x14ac:dyDescent="0.35">
      <c r="G2128" s="79" t="s">
        <v>3</v>
      </c>
      <c r="H2128" s="82" t="s">
        <v>112</v>
      </c>
      <c r="I2128" s="79" t="s">
        <v>126</v>
      </c>
      <c r="J2128" s="79" t="str">
        <f>IF('New GL Gauge'!$H$3&lt;2025,"Communities","Service Development")</f>
        <v>Service Development</v>
      </c>
      <c r="K2128" s="79" t="s">
        <v>114</v>
      </c>
      <c r="L2128" s="79" t="s">
        <v>114</v>
      </c>
      <c r="M2128" s="2" t="s">
        <v>76</v>
      </c>
      <c r="N2128" s="2">
        <v>27</v>
      </c>
      <c r="O2128" s="6">
        <f t="shared" si="530"/>
        <v>0</v>
      </c>
      <c r="P2128" s="2">
        <v>0</v>
      </c>
      <c r="Q2128" s="2">
        <v>0</v>
      </c>
      <c r="R2128" s="2">
        <v>0</v>
      </c>
      <c r="S2128" s="2">
        <v>0</v>
      </c>
      <c r="T2128" s="2">
        <v>0</v>
      </c>
      <c r="U2128" s="2">
        <f t="shared" si="532"/>
        <v>0</v>
      </c>
      <c r="V2128" s="2">
        <f t="shared" si="533"/>
        <v>0</v>
      </c>
      <c r="W2128" s="2">
        <f t="shared" si="534"/>
        <v>0</v>
      </c>
      <c r="Y2128" s="5"/>
      <c r="Z2128" s="6">
        <f t="shared" si="531"/>
        <v>32</v>
      </c>
      <c r="AA2128" s="2">
        <v>24</v>
      </c>
      <c r="AB2128" s="2">
        <v>6</v>
      </c>
      <c r="AC2128" s="2">
        <v>2</v>
      </c>
      <c r="AD2128" s="2">
        <v>0</v>
      </c>
      <c r="AE2128" s="2">
        <v>0</v>
      </c>
      <c r="AF2128" s="2">
        <f t="shared" si="535"/>
        <v>30</v>
      </c>
      <c r="AG2128" s="2">
        <f t="shared" si="536"/>
        <v>2</v>
      </c>
      <c r="AH2128" s="2">
        <f t="shared" si="537"/>
        <v>0</v>
      </c>
      <c r="AJ2128" s="5"/>
      <c r="AK2128" s="2">
        <f t="shared" si="542"/>
        <v>37</v>
      </c>
      <c r="AL2128" s="2">
        <v>21</v>
      </c>
      <c r="AM2128" s="2">
        <v>11</v>
      </c>
      <c r="AN2128" s="2">
        <v>3</v>
      </c>
      <c r="AO2128" s="2">
        <v>1</v>
      </c>
      <c r="AP2128" s="2">
        <v>1</v>
      </c>
      <c r="AQ2128" s="2">
        <f t="shared" si="544"/>
        <v>32</v>
      </c>
      <c r="AR2128" s="2">
        <f t="shared" si="545"/>
        <v>3</v>
      </c>
      <c r="AS2128" s="2">
        <f t="shared" si="546"/>
        <v>2</v>
      </c>
      <c r="AV2128" s="6">
        <f t="shared" si="538"/>
        <v>0</v>
      </c>
      <c r="AW2128" s="2">
        <v>0</v>
      </c>
      <c r="AX2128" s="2">
        <v>0</v>
      </c>
      <c r="AY2128" s="2">
        <v>0</v>
      </c>
      <c r="AZ2128" s="2">
        <v>0</v>
      </c>
      <c r="BA2128" s="2">
        <v>0</v>
      </c>
      <c r="BB2128" s="2">
        <f t="shared" si="539"/>
        <v>0</v>
      </c>
      <c r="BC2128" s="2">
        <f t="shared" si="540"/>
        <v>0</v>
      </c>
      <c r="BD2128" s="2">
        <f t="shared" si="541"/>
        <v>0</v>
      </c>
      <c r="BF2128" s="5"/>
    </row>
    <row r="2129" spans="7:58" x14ac:dyDescent="0.35">
      <c r="G2129" s="79" t="s">
        <v>3</v>
      </c>
      <c r="H2129" s="82" t="s">
        <v>112</v>
      </c>
      <c r="I2129" s="79" t="s">
        <v>126</v>
      </c>
      <c r="J2129" s="79" t="str">
        <f>IF('New GL Gauge'!$H$3&lt;2025,"Communities","Service Development")</f>
        <v>Service Development</v>
      </c>
      <c r="K2129" s="79" t="s">
        <v>114</v>
      </c>
      <c r="L2129" s="79" t="s">
        <v>114</v>
      </c>
      <c r="M2129" s="2" t="s">
        <v>76</v>
      </c>
      <c r="N2129" s="2">
        <v>28</v>
      </c>
      <c r="O2129" s="6">
        <f t="shared" si="530"/>
        <v>0</v>
      </c>
      <c r="P2129" s="2">
        <v>0</v>
      </c>
      <c r="Q2129" s="2">
        <v>0</v>
      </c>
      <c r="R2129" s="2">
        <v>0</v>
      </c>
      <c r="S2129" s="2">
        <v>0</v>
      </c>
      <c r="T2129" s="2">
        <v>0</v>
      </c>
      <c r="U2129" s="2">
        <f t="shared" si="532"/>
        <v>0</v>
      </c>
      <c r="V2129" s="2">
        <f t="shared" si="533"/>
        <v>0</v>
      </c>
      <c r="W2129" s="2">
        <f t="shared" si="534"/>
        <v>0</v>
      </c>
      <c r="Y2129" s="5"/>
      <c r="Z2129" s="6">
        <f t="shared" si="531"/>
        <v>32</v>
      </c>
      <c r="AA2129" s="2">
        <v>28</v>
      </c>
      <c r="AB2129" s="2">
        <v>1</v>
      </c>
      <c r="AC2129" s="2">
        <v>3</v>
      </c>
      <c r="AD2129" s="2">
        <v>0</v>
      </c>
      <c r="AE2129" s="2">
        <v>0</v>
      </c>
      <c r="AF2129" s="2">
        <f t="shared" si="535"/>
        <v>29</v>
      </c>
      <c r="AG2129" s="2">
        <f t="shared" si="536"/>
        <v>3</v>
      </c>
      <c r="AH2129" s="2">
        <f t="shared" si="537"/>
        <v>0</v>
      </c>
      <c r="AJ2129" s="5"/>
      <c r="AK2129" s="2">
        <f t="shared" si="542"/>
        <v>37</v>
      </c>
      <c r="AL2129" s="2">
        <v>34</v>
      </c>
      <c r="AM2129" s="2">
        <v>2</v>
      </c>
      <c r="AN2129" s="2">
        <v>0</v>
      </c>
      <c r="AO2129" s="2">
        <v>1</v>
      </c>
      <c r="AP2129" s="2">
        <v>0</v>
      </c>
      <c r="AQ2129" s="2">
        <f t="shared" si="544"/>
        <v>36</v>
      </c>
      <c r="AR2129" s="2">
        <f t="shared" si="545"/>
        <v>0</v>
      </c>
      <c r="AS2129" s="2">
        <f t="shared" si="546"/>
        <v>1</v>
      </c>
      <c r="AV2129" s="6">
        <f t="shared" si="538"/>
        <v>0</v>
      </c>
      <c r="AW2129" s="2">
        <v>0</v>
      </c>
      <c r="AX2129" s="2">
        <v>0</v>
      </c>
      <c r="AY2129" s="2">
        <v>0</v>
      </c>
      <c r="AZ2129" s="2">
        <v>0</v>
      </c>
      <c r="BA2129" s="2">
        <v>0</v>
      </c>
      <c r="BB2129" s="2">
        <f t="shared" si="539"/>
        <v>0</v>
      </c>
      <c r="BC2129" s="2">
        <f t="shared" si="540"/>
        <v>0</v>
      </c>
      <c r="BD2129" s="2">
        <f t="shared" si="541"/>
        <v>0</v>
      </c>
      <c r="BF2129" s="5"/>
    </row>
    <row r="2130" spans="7:58" x14ac:dyDescent="0.35">
      <c r="G2130" s="79" t="s">
        <v>3</v>
      </c>
      <c r="H2130" s="82" t="s">
        <v>112</v>
      </c>
      <c r="I2130" s="79" t="s">
        <v>126</v>
      </c>
      <c r="J2130" s="79" t="str">
        <f>IF('New GL Gauge'!$H$3&lt;2025,"Communities","Service Development")</f>
        <v>Service Development</v>
      </c>
      <c r="K2130" s="79" t="s">
        <v>114</v>
      </c>
      <c r="L2130" s="79" t="s">
        <v>114</v>
      </c>
      <c r="M2130" s="2" t="s">
        <v>76</v>
      </c>
      <c r="N2130" s="2">
        <v>29</v>
      </c>
      <c r="O2130" s="6">
        <f t="shared" si="530"/>
        <v>0</v>
      </c>
      <c r="P2130" s="2">
        <v>0</v>
      </c>
      <c r="Q2130" s="2">
        <v>0</v>
      </c>
      <c r="R2130" s="2">
        <v>0</v>
      </c>
      <c r="S2130" s="2">
        <v>0</v>
      </c>
      <c r="T2130" s="2">
        <v>0</v>
      </c>
      <c r="U2130" s="2">
        <f t="shared" si="532"/>
        <v>0</v>
      </c>
      <c r="V2130" s="2">
        <f t="shared" si="533"/>
        <v>0</v>
      </c>
      <c r="W2130" s="2">
        <f t="shared" si="534"/>
        <v>0</v>
      </c>
      <c r="Y2130" s="5"/>
      <c r="Z2130" s="6">
        <f t="shared" si="531"/>
        <v>32</v>
      </c>
      <c r="AA2130" s="2">
        <v>25</v>
      </c>
      <c r="AB2130" s="2">
        <v>4</v>
      </c>
      <c r="AC2130" s="2">
        <v>3</v>
      </c>
      <c r="AD2130" s="2">
        <v>0</v>
      </c>
      <c r="AE2130" s="2">
        <v>0</v>
      </c>
      <c r="AF2130" s="2">
        <f t="shared" si="535"/>
        <v>29</v>
      </c>
      <c r="AG2130" s="2">
        <f t="shared" si="536"/>
        <v>3</v>
      </c>
      <c r="AH2130" s="2">
        <f t="shared" si="537"/>
        <v>0</v>
      </c>
      <c r="AJ2130" s="5"/>
      <c r="AK2130" s="2">
        <f t="shared" si="542"/>
        <v>37</v>
      </c>
      <c r="AL2130" s="2">
        <v>21</v>
      </c>
      <c r="AM2130" s="2">
        <v>10</v>
      </c>
      <c r="AN2130" s="2">
        <v>4</v>
      </c>
      <c r="AO2130" s="2">
        <v>1</v>
      </c>
      <c r="AP2130" s="2">
        <v>1</v>
      </c>
      <c r="AQ2130" s="2">
        <f t="shared" si="544"/>
        <v>31</v>
      </c>
      <c r="AR2130" s="2">
        <f t="shared" si="545"/>
        <v>4</v>
      </c>
      <c r="AS2130" s="2">
        <f t="shared" si="546"/>
        <v>2</v>
      </c>
      <c r="AV2130" s="6">
        <f t="shared" si="538"/>
        <v>0</v>
      </c>
      <c r="AW2130" s="2">
        <v>0</v>
      </c>
      <c r="AX2130" s="2">
        <v>0</v>
      </c>
      <c r="AY2130" s="2">
        <v>0</v>
      </c>
      <c r="AZ2130" s="2">
        <v>0</v>
      </c>
      <c r="BA2130" s="2">
        <v>0</v>
      </c>
      <c r="BB2130" s="2">
        <f t="shared" si="539"/>
        <v>0</v>
      </c>
      <c r="BC2130" s="2">
        <f t="shared" si="540"/>
        <v>0</v>
      </c>
      <c r="BD2130" s="2">
        <f t="shared" si="541"/>
        <v>0</v>
      </c>
      <c r="BF2130" s="5"/>
    </row>
    <row r="2131" spans="7:58" x14ac:dyDescent="0.35">
      <c r="G2131" s="79" t="s">
        <v>3</v>
      </c>
      <c r="H2131" s="82" t="s">
        <v>112</v>
      </c>
      <c r="I2131" s="79" t="s">
        <v>126</v>
      </c>
      <c r="J2131" s="79" t="str">
        <f>IF('New GL Gauge'!$H$3&lt;2025,"Communities","Service Development")</f>
        <v>Service Development</v>
      </c>
      <c r="K2131" s="79" t="s">
        <v>114</v>
      </c>
      <c r="L2131" s="79" t="s">
        <v>114</v>
      </c>
      <c r="M2131" s="2" t="s">
        <v>76</v>
      </c>
      <c r="N2131" s="2">
        <v>30</v>
      </c>
      <c r="O2131" s="6">
        <f t="shared" si="530"/>
        <v>0</v>
      </c>
      <c r="P2131" s="2">
        <v>0</v>
      </c>
      <c r="Q2131" s="2">
        <v>0</v>
      </c>
      <c r="R2131" s="2">
        <v>0</v>
      </c>
      <c r="S2131" s="2">
        <v>0</v>
      </c>
      <c r="T2131" s="2">
        <v>0</v>
      </c>
      <c r="U2131" s="2">
        <f t="shared" si="532"/>
        <v>0</v>
      </c>
      <c r="V2131" s="2">
        <f t="shared" si="533"/>
        <v>0</v>
      </c>
      <c r="W2131" s="2">
        <f t="shared" si="534"/>
        <v>0</v>
      </c>
      <c r="Y2131" s="5"/>
      <c r="Z2131" s="6">
        <f t="shared" si="531"/>
        <v>32</v>
      </c>
      <c r="AA2131" s="2">
        <v>26</v>
      </c>
      <c r="AB2131" s="2">
        <v>5</v>
      </c>
      <c r="AC2131" s="2">
        <v>1</v>
      </c>
      <c r="AD2131" s="2">
        <v>0</v>
      </c>
      <c r="AE2131" s="2">
        <v>0</v>
      </c>
      <c r="AF2131" s="2">
        <f t="shared" si="535"/>
        <v>31</v>
      </c>
      <c r="AG2131" s="2">
        <f t="shared" si="536"/>
        <v>1</v>
      </c>
      <c r="AH2131" s="2">
        <f t="shared" si="537"/>
        <v>0</v>
      </c>
      <c r="AJ2131" s="5"/>
      <c r="AK2131" s="2">
        <f t="shared" si="542"/>
        <v>37</v>
      </c>
      <c r="AL2131" s="2">
        <v>31</v>
      </c>
      <c r="AM2131" s="2">
        <v>3</v>
      </c>
      <c r="AN2131" s="2">
        <v>1</v>
      </c>
      <c r="AO2131" s="2">
        <v>1</v>
      </c>
      <c r="AP2131" s="2">
        <v>1</v>
      </c>
      <c r="AQ2131" s="2">
        <f t="shared" si="544"/>
        <v>34</v>
      </c>
      <c r="AR2131" s="2">
        <f t="shared" si="545"/>
        <v>1</v>
      </c>
      <c r="AS2131" s="2">
        <f t="shared" si="546"/>
        <v>2</v>
      </c>
      <c r="AV2131" s="6">
        <f t="shared" si="538"/>
        <v>0</v>
      </c>
      <c r="AW2131" s="2">
        <v>0</v>
      </c>
      <c r="AX2131" s="2">
        <v>0</v>
      </c>
      <c r="AY2131" s="2">
        <v>0</v>
      </c>
      <c r="AZ2131" s="2">
        <v>0</v>
      </c>
      <c r="BA2131" s="2">
        <v>0</v>
      </c>
      <c r="BB2131" s="2">
        <f t="shared" si="539"/>
        <v>0</v>
      </c>
      <c r="BC2131" s="2">
        <f t="shared" si="540"/>
        <v>0</v>
      </c>
      <c r="BD2131" s="2">
        <f t="shared" si="541"/>
        <v>0</v>
      </c>
      <c r="BF2131" s="5"/>
    </row>
    <row r="2132" spans="7:58" x14ac:dyDescent="0.35">
      <c r="G2132" s="79" t="s">
        <v>3</v>
      </c>
      <c r="H2132" s="82" t="s">
        <v>112</v>
      </c>
      <c r="I2132" s="79" t="s">
        <v>126</v>
      </c>
      <c r="J2132" s="79" t="str">
        <f>IF('New GL Gauge'!$H$3&lt;2025,"Communities","Service Development")</f>
        <v>Service Development</v>
      </c>
      <c r="K2132" s="79" t="str">
        <f>IF('New GL Gauge'!$H$3&lt;2025,"Youth","Wellbeing, Youth and Community Development")</f>
        <v>Wellbeing, Youth and Community Development</v>
      </c>
      <c r="L2132" s="79" t="str">
        <f>IF('New GL Gauge'!$H$3&lt;2025,"Youth","Wellbeing, Youth and Community Development")</f>
        <v>Wellbeing, Youth and Community Development</v>
      </c>
      <c r="M2132" s="2" t="s">
        <v>3</v>
      </c>
      <c r="N2132" s="2">
        <v>1</v>
      </c>
      <c r="O2132" s="6">
        <f t="shared" si="530"/>
        <v>0</v>
      </c>
      <c r="P2132" s="2">
        <v>0</v>
      </c>
      <c r="Q2132" s="2">
        <v>0</v>
      </c>
      <c r="R2132" s="2">
        <v>0</v>
      </c>
      <c r="S2132" s="2">
        <v>0</v>
      </c>
      <c r="T2132" s="2">
        <v>0</v>
      </c>
      <c r="U2132" s="2">
        <f t="shared" si="532"/>
        <v>0</v>
      </c>
      <c r="V2132" s="2">
        <f t="shared" si="533"/>
        <v>0</v>
      </c>
      <c r="W2132" s="2">
        <f t="shared" si="534"/>
        <v>0</v>
      </c>
      <c r="X2132" s="2">
        <f>MAX(O2132:O2161)</f>
        <v>0</v>
      </c>
      <c r="Y2132" s="5">
        <v>0</v>
      </c>
      <c r="Z2132" s="6">
        <f t="shared" si="531"/>
        <v>21</v>
      </c>
      <c r="AA2132" s="2">
        <v>3</v>
      </c>
      <c r="AB2132" s="2">
        <v>11</v>
      </c>
      <c r="AC2132" s="2">
        <v>5</v>
      </c>
      <c r="AD2132" s="2">
        <v>1</v>
      </c>
      <c r="AE2132" s="2">
        <v>1</v>
      </c>
      <c r="AF2132" s="2">
        <f t="shared" si="535"/>
        <v>14</v>
      </c>
      <c r="AG2132" s="2">
        <f t="shared" si="536"/>
        <v>5</v>
      </c>
      <c r="AH2132" s="2">
        <f t="shared" si="537"/>
        <v>2</v>
      </c>
      <c r="AI2132" s="2">
        <f>MAX(Z2132:Z2161)</f>
        <v>21</v>
      </c>
      <c r="AJ2132" s="5">
        <v>36</v>
      </c>
      <c r="AK2132" s="2">
        <f t="shared" si="542"/>
        <v>17</v>
      </c>
      <c r="AL2132" s="2">
        <v>4</v>
      </c>
      <c r="AM2132" s="2">
        <v>9</v>
      </c>
      <c r="AN2132" s="2">
        <v>4</v>
      </c>
      <c r="AO2132" s="2">
        <v>0</v>
      </c>
      <c r="AP2132" s="2">
        <v>0</v>
      </c>
      <c r="AQ2132" s="2">
        <f t="shared" si="544"/>
        <v>13</v>
      </c>
      <c r="AR2132" s="2">
        <f t="shared" si="545"/>
        <v>4</v>
      </c>
      <c r="AS2132" s="2">
        <f t="shared" si="546"/>
        <v>0</v>
      </c>
      <c r="AT2132" s="2">
        <f t="shared" ref="AT2132:AT2162" si="547">ROUND(SUM(AK2132:AK2161)/30,0)</f>
        <v>17</v>
      </c>
      <c r="AU2132" s="2">
        <v>32</v>
      </c>
      <c r="AV2132" s="6">
        <f t="shared" si="538"/>
        <v>27</v>
      </c>
      <c r="AW2132" s="2">
        <v>9</v>
      </c>
      <c r="AX2132" s="2">
        <v>13</v>
      </c>
      <c r="AY2132" s="2">
        <v>5</v>
      </c>
      <c r="AZ2132" s="2">
        <v>0</v>
      </c>
      <c r="BA2132" s="2">
        <v>0</v>
      </c>
      <c r="BB2132" s="2">
        <f t="shared" si="539"/>
        <v>22</v>
      </c>
      <c r="BC2132" s="2">
        <f t="shared" si="540"/>
        <v>5</v>
      </c>
      <c r="BD2132" s="2">
        <f t="shared" si="541"/>
        <v>0</v>
      </c>
      <c r="BE2132" s="2">
        <f>ROUND(SUM(AV2132:AV2161)/30,0)</f>
        <v>27</v>
      </c>
      <c r="BF2132" s="5">
        <v>41</v>
      </c>
    </row>
    <row r="2133" spans="7:58" x14ac:dyDescent="0.35">
      <c r="G2133" s="79" t="s">
        <v>3</v>
      </c>
      <c r="H2133" s="82" t="s">
        <v>112</v>
      </c>
      <c r="I2133" s="79" t="s">
        <v>126</v>
      </c>
      <c r="J2133" s="79" t="str">
        <f>IF('New GL Gauge'!$H$3&lt;2025,"Communities","Service Development")</f>
        <v>Service Development</v>
      </c>
      <c r="K2133" s="79" t="str">
        <f>IF('New GL Gauge'!$H$3&lt;2025,"Youth","Wellbeing, Youth and Community Development")</f>
        <v>Wellbeing, Youth and Community Development</v>
      </c>
      <c r="L2133" s="79" t="str">
        <f>IF('New GL Gauge'!$H$3&lt;2025,"Youth","Wellbeing, Youth and Community Development")</f>
        <v>Wellbeing, Youth and Community Development</v>
      </c>
      <c r="M2133" s="2" t="s">
        <v>3</v>
      </c>
      <c r="N2133" s="2">
        <v>2</v>
      </c>
      <c r="O2133" s="6">
        <f t="shared" si="530"/>
        <v>0</v>
      </c>
      <c r="P2133" s="2">
        <v>0</v>
      </c>
      <c r="Q2133" s="2">
        <v>0</v>
      </c>
      <c r="R2133" s="2">
        <v>0</v>
      </c>
      <c r="S2133" s="2">
        <v>0</v>
      </c>
      <c r="T2133" s="2">
        <v>0</v>
      </c>
      <c r="U2133" s="2">
        <f t="shared" si="532"/>
        <v>0</v>
      </c>
      <c r="V2133" s="2">
        <f t="shared" si="533"/>
        <v>0</v>
      </c>
      <c r="W2133" s="2">
        <f t="shared" si="534"/>
        <v>0</v>
      </c>
      <c r="Y2133" s="5"/>
      <c r="Z2133" s="6">
        <f t="shared" si="531"/>
        <v>21</v>
      </c>
      <c r="AA2133" s="2">
        <v>2</v>
      </c>
      <c r="AB2133" s="2">
        <v>5</v>
      </c>
      <c r="AC2133" s="2">
        <v>11</v>
      </c>
      <c r="AD2133" s="2">
        <v>1</v>
      </c>
      <c r="AE2133" s="2">
        <v>2</v>
      </c>
      <c r="AF2133" s="2">
        <f t="shared" si="535"/>
        <v>7</v>
      </c>
      <c r="AG2133" s="2">
        <f t="shared" si="536"/>
        <v>11</v>
      </c>
      <c r="AH2133" s="2">
        <f t="shared" si="537"/>
        <v>3</v>
      </c>
      <c r="AJ2133" s="5"/>
      <c r="AK2133" s="2">
        <f t="shared" si="542"/>
        <v>17</v>
      </c>
      <c r="AL2133" s="2">
        <v>3</v>
      </c>
      <c r="AM2133" s="2">
        <v>8</v>
      </c>
      <c r="AN2133" s="2">
        <v>6</v>
      </c>
      <c r="AO2133" s="2">
        <v>0</v>
      </c>
      <c r="AP2133" s="2">
        <v>0</v>
      </c>
      <c r="AQ2133" s="2">
        <f t="shared" si="544"/>
        <v>11</v>
      </c>
      <c r="AR2133" s="2">
        <f t="shared" si="545"/>
        <v>6</v>
      </c>
      <c r="AS2133" s="2">
        <f t="shared" si="546"/>
        <v>0</v>
      </c>
      <c r="AV2133" s="6">
        <f t="shared" si="538"/>
        <v>27</v>
      </c>
      <c r="AW2133" s="2">
        <v>4</v>
      </c>
      <c r="AX2133" s="2">
        <v>11</v>
      </c>
      <c r="AY2133" s="2">
        <v>12</v>
      </c>
      <c r="AZ2133" s="2">
        <v>0</v>
      </c>
      <c r="BA2133" s="2">
        <v>0</v>
      </c>
      <c r="BB2133" s="2">
        <f t="shared" si="539"/>
        <v>15</v>
      </c>
      <c r="BC2133" s="2">
        <f t="shared" si="540"/>
        <v>12</v>
      </c>
      <c r="BD2133" s="2">
        <f t="shared" si="541"/>
        <v>0</v>
      </c>
      <c r="BF2133" s="5"/>
    </row>
    <row r="2134" spans="7:58" x14ac:dyDescent="0.35">
      <c r="G2134" s="79" t="s">
        <v>3</v>
      </c>
      <c r="H2134" s="82" t="s">
        <v>112</v>
      </c>
      <c r="I2134" s="79" t="s">
        <v>126</v>
      </c>
      <c r="J2134" s="79" t="str">
        <f>IF('New GL Gauge'!$H$3&lt;2025,"Communities","Service Development")</f>
        <v>Service Development</v>
      </c>
      <c r="K2134" s="79" t="str">
        <f>IF('New GL Gauge'!$H$3&lt;2025,"Youth","Wellbeing, Youth and Community Development")</f>
        <v>Wellbeing, Youth and Community Development</v>
      </c>
      <c r="L2134" s="79" t="str">
        <f>IF('New GL Gauge'!$H$3&lt;2025,"Youth","Wellbeing, Youth and Community Development")</f>
        <v>Wellbeing, Youth and Community Development</v>
      </c>
      <c r="M2134" s="2" t="s">
        <v>3</v>
      </c>
      <c r="N2134" s="2">
        <v>3</v>
      </c>
      <c r="O2134" s="6">
        <f t="shared" si="530"/>
        <v>0</v>
      </c>
      <c r="P2134" s="2">
        <v>0</v>
      </c>
      <c r="Q2134" s="2">
        <v>0</v>
      </c>
      <c r="R2134" s="2">
        <v>0</v>
      </c>
      <c r="S2134" s="2">
        <v>0</v>
      </c>
      <c r="T2134" s="2">
        <v>0</v>
      </c>
      <c r="U2134" s="2">
        <f t="shared" si="532"/>
        <v>0</v>
      </c>
      <c r="V2134" s="2">
        <f t="shared" si="533"/>
        <v>0</v>
      </c>
      <c r="W2134" s="2">
        <f t="shared" si="534"/>
        <v>0</v>
      </c>
      <c r="Y2134" s="5"/>
      <c r="Z2134" s="6">
        <f t="shared" si="531"/>
        <v>21</v>
      </c>
      <c r="AA2134" s="2">
        <v>10</v>
      </c>
      <c r="AB2134" s="2">
        <v>6</v>
      </c>
      <c r="AC2134" s="2">
        <v>3</v>
      </c>
      <c r="AD2134" s="2">
        <v>1</v>
      </c>
      <c r="AE2134" s="2">
        <v>1</v>
      </c>
      <c r="AF2134" s="2">
        <f t="shared" si="535"/>
        <v>16</v>
      </c>
      <c r="AG2134" s="2">
        <f t="shared" si="536"/>
        <v>3</v>
      </c>
      <c r="AH2134" s="2">
        <f t="shared" si="537"/>
        <v>2</v>
      </c>
      <c r="AJ2134" s="5"/>
      <c r="AK2134" s="2">
        <f t="shared" si="542"/>
        <v>17</v>
      </c>
      <c r="AL2134" s="2">
        <v>12</v>
      </c>
      <c r="AM2134" s="2">
        <v>2</v>
      </c>
      <c r="AN2134" s="2">
        <v>2</v>
      </c>
      <c r="AO2134" s="2">
        <v>1</v>
      </c>
      <c r="AP2134" s="2">
        <v>0</v>
      </c>
      <c r="AQ2134" s="2">
        <f t="shared" si="544"/>
        <v>14</v>
      </c>
      <c r="AR2134" s="2">
        <f t="shared" si="545"/>
        <v>2</v>
      </c>
      <c r="AS2134" s="2">
        <f t="shared" si="546"/>
        <v>1</v>
      </c>
      <c r="AV2134" s="6">
        <f t="shared" si="538"/>
        <v>27</v>
      </c>
      <c r="AW2134" s="2">
        <v>14</v>
      </c>
      <c r="AX2134" s="2">
        <v>9</v>
      </c>
      <c r="AY2134" s="2">
        <v>4</v>
      </c>
      <c r="AZ2134" s="2">
        <v>0</v>
      </c>
      <c r="BA2134" s="2">
        <v>0</v>
      </c>
      <c r="BB2134" s="2">
        <f t="shared" si="539"/>
        <v>23</v>
      </c>
      <c r="BC2134" s="2">
        <f t="shared" si="540"/>
        <v>4</v>
      </c>
      <c r="BD2134" s="2">
        <f t="shared" si="541"/>
        <v>0</v>
      </c>
      <c r="BF2134" s="5"/>
    </row>
    <row r="2135" spans="7:58" x14ac:dyDescent="0.35">
      <c r="G2135" s="79" t="s">
        <v>3</v>
      </c>
      <c r="H2135" s="82" t="s">
        <v>112</v>
      </c>
      <c r="I2135" s="79" t="s">
        <v>126</v>
      </c>
      <c r="J2135" s="79" t="str">
        <f>IF('New GL Gauge'!$H$3&lt;2025,"Communities","Service Development")</f>
        <v>Service Development</v>
      </c>
      <c r="K2135" s="79" t="str">
        <f>IF('New GL Gauge'!$H$3&lt;2025,"Youth","Wellbeing, Youth and Community Development")</f>
        <v>Wellbeing, Youth and Community Development</v>
      </c>
      <c r="L2135" s="79" t="str">
        <f>IF('New GL Gauge'!$H$3&lt;2025,"Youth","Wellbeing, Youth and Community Development")</f>
        <v>Wellbeing, Youth and Community Development</v>
      </c>
      <c r="M2135" s="2" t="s">
        <v>3</v>
      </c>
      <c r="N2135" s="2">
        <v>4</v>
      </c>
      <c r="O2135" s="6">
        <f t="shared" si="530"/>
        <v>0</v>
      </c>
      <c r="P2135" s="2">
        <v>0</v>
      </c>
      <c r="Q2135" s="2">
        <v>0</v>
      </c>
      <c r="R2135" s="2">
        <v>0</v>
      </c>
      <c r="S2135" s="2">
        <v>0</v>
      </c>
      <c r="T2135" s="2">
        <v>0</v>
      </c>
      <c r="U2135" s="2">
        <f t="shared" si="532"/>
        <v>0</v>
      </c>
      <c r="V2135" s="2">
        <f t="shared" si="533"/>
        <v>0</v>
      </c>
      <c r="W2135" s="2">
        <f t="shared" si="534"/>
        <v>0</v>
      </c>
      <c r="Y2135" s="5"/>
      <c r="Z2135" s="6">
        <f t="shared" si="531"/>
        <v>21</v>
      </c>
      <c r="AA2135" s="2">
        <v>15</v>
      </c>
      <c r="AB2135" s="2">
        <v>5</v>
      </c>
      <c r="AC2135" s="2">
        <v>1</v>
      </c>
      <c r="AD2135" s="2">
        <v>0</v>
      </c>
      <c r="AE2135" s="2">
        <v>0</v>
      </c>
      <c r="AF2135" s="2">
        <f t="shared" si="535"/>
        <v>20</v>
      </c>
      <c r="AG2135" s="2">
        <f t="shared" si="536"/>
        <v>1</v>
      </c>
      <c r="AH2135" s="2">
        <f t="shared" si="537"/>
        <v>0</v>
      </c>
      <c r="AJ2135" s="5"/>
      <c r="AK2135" s="2">
        <f t="shared" si="542"/>
        <v>17</v>
      </c>
      <c r="AL2135" s="2">
        <v>15</v>
      </c>
      <c r="AM2135" s="2">
        <v>1</v>
      </c>
      <c r="AN2135" s="2">
        <v>1</v>
      </c>
      <c r="AO2135" s="2">
        <v>0</v>
      </c>
      <c r="AP2135" s="2">
        <v>0</v>
      </c>
      <c r="AQ2135" s="2">
        <f t="shared" si="544"/>
        <v>16</v>
      </c>
      <c r="AR2135" s="2">
        <f t="shared" si="545"/>
        <v>1</v>
      </c>
      <c r="AS2135" s="2">
        <f t="shared" si="546"/>
        <v>0</v>
      </c>
      <c r="AV2135" s="6">
        <f t="shared" si="538"/>
        <v>27</v>
      </c>
      <c r="AW2135" s="2">
        <v>20</v>
      </c>
      <c r="AX2135" s="2">
        <v>7</v>
      </c>
      <c r="AY2135" s="2">
        <v>0</v>
      </c>
      <c r="AZ2135" s="2">
        <v>0</v>
      </c>
      <c r="BA2135" s="2">
        <v>0</v>
      </c>
      <c r="BB2135" s="2">
        <f t="shared" si="539"/>
        <v>27</v>
      </c>
      <c r="BC2135" s="2">
        <f t="shared" si="540"/>
        <v>0</v>
      </c>
      <c r="BD2135" s="2">
        <f t="shared" si="541"/>
        <v>0</v>
      </c>
      <c r="BF2135" s="5"/>
    </row>
    <row r="2136" spans="7:58" x14ac:dyDescent="0.35">
      <c r="G2136" s="79" t="s">
        <v>3</v>
      </c>
      <c r="H2136" s="82" t="s">
        <v>112</v>
      </c>
      <c r="I2136" s="79" t="s">
        <v>126</v>
      </c>
      <c r="J2136" s="79" t="str">
        <f>IF('New GL Gauge'!$H$3&lt;2025,"Communities","Service Development")</f>
        <v>Service Development</v>
      </c>
      <c r="K2136" s="79" t="str">
        <f>IF('New GL Gauge'!$H$3&lt;2025,"Youth","Wellbeing, Youth and Community Development")</f>
        <v>Wellbeing, Youth and Community Development</v>
      </c>
      <c r="L2136" s="79" t="str">
        <f>IF('New GL Gauge'!$H$3&lt;2025,"Youth","Wellbeing, Youth and Community Development")</f>
        <v>Wellbeing, Youth and Community Development</v>
      </c>
      <c r="M2136" s="2" t="s">
        <v>3</v>
      </c>
      <c r="N2136" s="2">
        <v>5</v>
      </c>
      <c r="O2136" s="6">
        <f t="shared" si="530"/>
        <v>0</v>
      </c>
      <c r="P2136" s="2">
        <v>0</v>
      </c>
      <c r="Q2136" s="2">
        <v>0</v>
      </c>
      <c r="R2136" s="2">
        <v>0</v>
      </c>
      <c r="S2136" s="2">
        <v>0</v>
      </c>
      <c r="T2136" s="2">
        <v>0</v>
      </c>
      <c r="U2136" s="2">
        <f t="shared" si="532"/>
        <v>0</v>
      </c>
      <c r="V2136" s="2">
        <f t="shared" si="533"/>
        <v>0</v>
      </c>
      <c r="W2136" s="2">
        <f t="shared" si="534"/>
        <v>0</v>
      </c>
      <c r="Y2136" s="5"/>
      <c r="Z2136" s="6">
        <f t="shared" si="531"/>
        <v>21</v>
      </c>
      <c r="AA2136" s="2">
        <v>4</v>
      </c>
      <c r="AB2136" s="2">
        <v>11</v>
      </c>
      <c r="AC2136" s="2">
        <v>3</v>
      </c>
      <c r="AD2136" s="2">
        <v>3</v>
      </c>
      <c r="AE2136" s="2">
        <v>0</v>
      </c>
      <c r="AF2136" s="2">
        <f t="shared" si="535"/>
        <v>15</v>
      </c>
      <c r="AG2136" s="2">
        <f t="shared" si="536"/>
        <v>3</v>
      </c>
      <c r="AH2136" s="2">
        <f t="shared" si="537"/>
        <v>3</v>
      </c>
      <c r="AJ2136" s="5"/>
      <c r="AK2136" s="2">
        <f t="shared" si="542"/>
        <v>17</v>
      </c>
      <c r="AL2136" s="2">
        <v>10</v>
      </c>
      <c r="AM2136" s="2">
        <v>4</v>
      </c>
      <c r="AN2136" s="2">
        <v>3</v>
      </c>
      <c r="AO2136" s="2">
        <v>0</v>
      </c>
      <c r="AP2136" s="2">
        <v>0</v>
      </c>
      <c r="AQ2136" s="2">
        <f t="shared" si="544"/>
        <v>14</v>
      </c>
      <c r="AR2136" s="2">
        <f t="shared" si="545"/>
        <v>3</v>
      </c>
      <c r="AS2136" s="2">
        <f t="shared" si="546"/>
        <v>0</v>
      </c>
      <c r="AV2136" s="6">
        <f t="shared" si="538"/>
        <v>27</v>
      </c>
      <c r="AW2136" s="2">
        <v>12</v>
      </c>
      <c r="AX2136" s="2">
        <v>11</v>
      </c>
      <c r="AY2136" s="2">
        <v>4</v>
      </c>
      <c r="AZ2136" s="2">
        <v>0</v>
      </c>
      <c r="BA2136" s="2">
        <v>0</v>
      </c>
      <c r="BB2136" s="2">
        <f t="shared" si="539"/>
        <v>23</v>
      </c>
      <c r="BC2136" s="2">
        <f t="shared" si="540"/>
        <v>4</v>
      </c>
      <c r="BD2136" s="2">
        <f t="shared" si="541"/>
        <v>0</v>
      </c>
      <c r="BF2136" s="5"/>
    </row>
    <row r="2137" spans="7:58" x14ac:dyDescent="0.35">
      <c r="G2137" s="79" t="s">
        <v>3</v>
      </c>
      <c r="H2137" s="82" t="s">
        <v>112</v>
      </c>
      <c r="I2137" s="79" t="s">
        <v>126</v>
      </c>
      <c r="J2137" s="79" t="str">
        <f>IF('New GL Gauge'!$H$3&lt;2025,"Communities","Service Development")</f>
        <v>Service Development</v>
      </c>
      <c r="K2137" s="79" t="str">
        <f>IF('New GL Gauge'!$H$3&lt;2025,"Youth","Wellbeing, Youth and Community Development")</f>
        <v>Wellbeing, Youth and Community Development</v>
      </c>
      <c r="L2137" s="79" t="str">
        <f>IF('New GL Gauge'!$H$3&lt;2025,"Youth","Wellbeing, Youth and Community Development")</f>
        <v>Wellbeing, Youth and Community Development</v>
      </c>
      <c r="M2137" s="2" t="s">
        <v>3</v>
      </c>
      <c r="N2137" s="2">
        <v>6</v>
      </c>
      <c r="O2137" s="6">
        <f t="shared" si="530"/>
        <v>0</v>
      </c>
      <c r="P2137" s="2">
        <v>0</v>
      </c>
      <c r="Q2137" s="2">
        <v>0</v>
      </c>
      <c r="R2137" s="2">
        <v>0</v>
      </c>
      <c r="S2137" s="2">
        <v>0</v>
      </c>
      <c r="T2137" s="2">
        <v>0</v>
      </c>
      <c r="U2137" s="2">
        <f t="shared" si="532"/>
        <v>0</v>
      </c>
      <c r="V2137" s="2">
        <f t="shared" si="533"/>
        <v>0</v>
      </c>
      <c r="W2137" s="2">
        <f t="shared" si="534"/>
        <v>0</v>
      </c>
      <c r="Y2137" s="5"/>
      <c r="Z2137" s="6">
        <f t="shared" si="531"/>
        <v>21</v>
      </c>
      <c r="AA2137" s="2">
        <v>4</v>
      </c>
      <c r="AB2137" s="2">
        <v>6</v>
      </c>
      <c r="AC2137" s="2">
        <v>7</v>
      </c>
      <c r="AD2137" s="2">
        <v>3</v>
      </c>
      <c r="AE2137" s="2">
        <v>1</v>
      </c>
      <c r="AF2137" s="2">
        <f t="shared" si="535"/>
        <v>10</v>
      </c>
      <c r="AG2137" s="2">
        <f t="shared" si="536"/>
        <v>7</v>
      </c>
      <c r="AH2137" s="2">
        <f t="shared" si="537"/>
        <v>4</v>
      </c>
      <c r="AJ2137" s="5"/>
      <c r="AK2137" s="2">
        <f t="shared" si="542"/>
        <v>17</v>
      </c>
      <c r="AL2137" s="2">
        <v>6</v>
      </c>
      <c r="AM2137" s="2">
        <v>7</v>
      </c>
      <c r="AN2137" s="2">
        <v>3</v>
      </c>
      <c r="AO2137" s="2">
        <v>0</v>
      </c>
      <c r="AP2137" s="2">
        <v>1</v>
      </c>
      <c r="AQ2137" s="2">
        <f t="shared" si="544"/>
        <v>13</v>
      </c>
      <c r="AR2137" s="2">
        <f t="shared" si="545"/>
        <v>3</v>
      </c>
      <c r="AS2137" s="2">
        <f t="shared" si="546"/>
        <v>1</v>
      </c>
      <c r="AV2137" s="6">
        <f t="shared" si="538"/>
        <v>27</v>
      </c>
      <c r="AW2137" s="2">
        <v>10</v>
      </c>
      <c r="AX2137" s="2">
        <v>12</v>
      </c>
      <c r="AY2137" s="2">
        <v>4</v>
      </c>
      <c r="AZ2137" s="2">
        <v>1</v>
      </c>
      <c r="BA2137" s="2">
        <v>0</v>
      </c>
      <c r="BB2137" s="2">
        <f t="shared" si="539"/>
        <v>22</v>
      </c>
      <c r="BC2137" s="2">
        <f t="shared" si="540"/>
        <v>4</v>
      </c>
      <c r="BD2137" s="2">
        <f t="shared" si="541"/>
        <v>1</v>
      </c>
      <c r="BF2137" s="5"/>
    </row>
    <row r="2138" spans="7:58" x14ac:dyDescent="0.35">
      <c r="G2138" s="79" t="s">
        <v>3</v>
      </c>
      <c r="H2138" s="82" t="s">
        <v>112</v>
      </c>
      <c r="I2138" s="79" t="s">
        <v>126</v>
      </c>
      <c r="J2138" s="79" t="str">
        <f>IF('New GL Gauge'!$H$3&lt;2025,"Communities","Service Development")</f>
        <v>Service Development</v>
      </c>
      <c r="K2138" s="79" t="str">
        <f>IF('New GL Gauge'!$H$3&lt;2025,"Youth","Wellbeing, Youth and Community Development")</f>
        <v>Wellbeing, Youth and Community Development</v>
      </c>
      <c r="L2138" s="79" t="str">
        <f>IF('New GL Gauge'!$H$3&lt;2025,"Youth","Wellbeing, Youth and Community Development")</f>
        <v>Wellbeing, Youth and Community Development</v>
      </c>
      <c r="M2138" s="2" t="s">
        <v>3</v>
      </c>
      <c r="N2138" s="2">
        <v>7</v>
      </c>
      <c r="O2138" s="6">
        <f t="shared" si="530"/>
        <v>0</v>
      </c>
      <c r="P2138" s="2">
        <v>0</v>
      </c>
      <c r="Q2138" s="2">
        <v>0</v>
      </c>
      <c r="R2138" s="2">
        <v>0</v>
      </c>
      <c r="S2138" s="2">
        <v>0</v>
      </c>
      <c r="T2138" s="2">
        <v>0</v>
      </c>
      <c r="U2138" s="2">
        <f t="shared" si="532"/>
        <v>0</v>
      </c>
      <c r="V2138" s="2">
        <f t="shared" si="533"/>
        <v>0</v>
      </c>
      <c r="W2138" s="2">
        <f t="shared" si="534"/>
        <v>0</v>
      </c>
      <c r="Y2138" s="5"/>
      <c r="Z2138" s="6">
        <f t="shared" si="531"/>
        <v>21</v>
      </c>
      <c r="AA2138" s="2">
        <v>12</v>
      </c>
      <c r="AB2138" s="2">
        <v>5</v>
      </c>
      <c r="AC2138" s="2">
        <v>3</v>
      </c>
      <c r="AD2138" s="2">
        <v>0</v>
      </c>
      <c r="AE2138" s="2">
        <v>1</v>
      </c>
      <c r="AF2138" s="2">
        <f t="shared" si="535"/>
        <v>17</v>
      </c>
      <c r="AG2138" s="2">
        <f t="shared" si="536"/>
        <v>3</v>
      </c>
      <c r="AH2138" s="2">
        <f t="shared" si="537"/>
        <v>1</v>
      </c>
      <c r="AJ2138" s="5"/>
      <c r="AK2138" s="2">
        <f t="shared" si="542"/>
        <v>17</v>
      </c>
      <c r="AL2138" s="2">
        <v>12</v>
      </c>
      <c r="AM2138" s="2">
        <v>5</v>
      </c>
      <c r="AN2138" s="2">
        <v>0</v>
      </c>
      <c r="AO2138" s="2">
        <v>0</v>
      </c>
      <c r="AP2138" s="2">
        <v>0</v>
      </c>
      <c r="AQ2138" s="2">
        <f t="shared" si="544"/>
        <v>17</v>
      </c>
      <c r="AR2138" s="2">
        <f t="shared" si="545"/>
        <v>0</v>
      </c>
      <c r="AS2138" s="2">
        <f t="shared" si="546"/>
        <v>0</v>
      </c>
      <c r="AV2138" s="6">
        <f t="shared" si="538"/>
        <v>27</v>
      </c>
      <c r="AW2138" s="2">
        <v>21</v>
      </c>
      <c r="AX2138" s="2">
        <v>4</v>
      </c>
      <c r="AY2138" s="2">
        <v>1</v>
      </c>
      <c r="AZ2138" s="2">
        <v>1</v>
      </c>
      <c r="BA2138" s="2">
        <v>0</v>
      </c>
      <c r="BB2138" s="2">
        <f t="shared" si="539"/>
        <v>25</v>
      </c>
      <c r="BC2138" s="2">
        <f t="shared" si="540"/>
        <v>1</v>
      </c>
      <c r="BD2138" s="2">
        <f t="shared" si="541"/>
        <v>1</v>
      </c>
      <c r="BF2138" s="5"/>
    </row>
    <row r="2139" spans="7:58" x14ac:dyDescent="0.35">
      <c r="G2139" s="79" t="s">
        <v>3</v>
      </c>
      <c r="H2139" s="82" t="s">
        <v>112</v>
      </c>
      <c r="I2139" s="79" t="s">
        <v>126</v>
      </c>
      <c r="J2139" s="79" t="str">
        <f>IF('New GL Gauge'!$H$3&lt;2025,"Communities","Service Development")</f>
        <v>Service Development</v>
      </c>
      <c r="K2139" s="79" t="str">
        <f>IF('New GL Gauge'!$H$3&lt;2025,"Youth","Wellbeing, Youth and Community Development")</f>
        <v>Wellbeing, Youth and Community Development</v>
      </c>
      <c r="L2139" s="79" t="str">
        <f>IF('New GL Gauge'!$H$3&lt;2025,"Youth","Wellbeing, Youth and Community Development")</f>
        <v>Wellbeing, Youth and Community Development</v>
      </c>
      <c r="M2139" s="2" t="s">
        <v>3</v>
      </c>
      <c r="N2139" s="2">
        <v>8</v>
      </c>
      <c r="O2139" s="6">
        <f t="shared" si="530"/>
        <v>0</v>
      </c>
      <c r="P2139" s="2">
        <v>0</v>
      </c>
      <c r="Q2139" s="2">
        <v>0</v>
      </c>
      <c r="R2139" s="2">
        <v>0</v>
      </c>
      <c r="S2139" s="2">
        <v>0</v>
      </c>
      <c r="T2139" s="2">
        <v>0</v>
      </c>
      <c r="U2139" s="2">
        <f t="shared" si="532"/>
        <v>0</v>
      </c>
      <c r="V2139" s="2">
        <f t="shared" si="533"/>
        <v>0</v>
      </c>
      <c r="W2139" s="2">
        <f t="shared" si="534"/>
        <v>0</v>
      </c>
      <c r="Y2139" s="5"/>
      <c r="Z2139" s="6">
        <f t="shared" si="531"/>
        <v>21</v>
      </c>
      <c r="AA2139" s="2">
        <v>1</v>
      </c>
      <c r="AB2139" s="2">
        <v>6</v>
      </c>
      <c r="AC2139" s="2">
        <v>9</v>
      </c>
      <c r="AD2139" s="2">
        <v>4</v>
      </c>
      <c r="AE2139" s="2">
        <v>1</v>
      </c>
      <c r="AF2139" s="2">
        <f t="shared" si="535"/>
        <v>7</v>
      </c>
      <c r="AG2139" s="2">
        <f t="shared" si="536"/>
        <v>9</v>
      </c>
      <c r="AH2139" s="2">
        <f t="shared" si="537"/>
        <v>5</v>
      </c>
      <c r="AJ2139" s="5"/>
      <c r="AK2139" s="2">
        <f t="shared" si="542"/>
        <v>17</v>
      </c>
      <c r="AL2139" s="2">
        <v>3</v>
      </c>
      <c r="AM2139" s="2">
        <v>5</v>
      </c>
      <c r="AN2139" s="2">
        <v>7</v>
      </c>
      <c r="AO2139" s="2">
        <v>0</v>
      </c>
      <c r="AP2139" s="2">
        <v>2</v>
      </c>
      <c r="AQ2139" s="2">
        <f t="shared" si="544"/>
        <v>8</v>
      </c>
      <c r="AR2139" s="2">
        <f t="shared" si="545"/>
        <v>7</v>
      </c>
      <c r="AS2139" s="2">
        <f t="shared" si="546"/>
        <v>2</v>
      </c>
      <c r="AV2139" s="6">
        <f t="shared" si="538"/>
        <v>27</v>
      </c>
      <c r="AW2139" s="2">
        <v>8</v>
      </c>
      <c r="AX2139" s="2">
        <v>9</v>
      </c>
      <c r="AY2139" s="2">
        <v>6</v>
      </c>
      <c r="AZ2139" s="2">
        <v>4</v>
      </c>
      <c r="BA2139" s="2">
        <v>0</v>
      </c>
      <c r="BB2139" s="2">
        <f t="shared" si="539"/>
        <v>17</v>
      </c>
      <c r="BC2139" s="2">
        <f t="shared" si="540"/>
        <v>6</v>
      </c>
      <c r="BD2139" s="2">
        <f t="shared" si="541"/>
        <v>4</v>
      </c>
      <c r="BF2139" s="5"/>
    </row>
    <row r="2140" spans="7:58" x14ac:dyDescent="0.35">
      <c r="G2140" s="79" t="s">
        <v>3</v>
      </c>
      <c r="H2140" s="82" t="s">
        <v>112</v>
      </c>
      <c r="I2140" s="79" t="s">
        <v>126</v>
      </c>
      <c r="J2140" s="79" t="str">
        <f>IF('New GL Gauge'!$H$3&lt;2025,"Communities","Service Development")</f>
        <v>Service Development</v>
      </c>
      <c r="K2140" s="79" t="str">
        <f>IF('New GL Gauge'!$H$3&lt;2025,"Youth","Wellbeing, Youth and Community Development")</f>
        <v>Wellbeing, Youth and Community Development</v>
      </c>
      <c r="L2140" s="79" t="str">
        <f>IF('New GL Gauge'!$H$3&lt;2025,"Youth","Wellbeing, Youth and Community Development")</f>
        <v>Wellbeing, Youth and Community Development</v>
      </c>
      <c r="M2140" s="2" t="s">
        <v>3</v>
      </c>
      <c r="N2140" s="2">
        <v>9</v>
      </c>
      <c r="O2140" s="6">
        <f t="shared" si="530"/>
        <v>0</v>
      </c>
      <c r="P2140" s="2">
        <v>0</v>
      </c>
      <c r="Q2140" s="2">
        <v>0</v>
      </c>
      <c r="R2140" s="2">
        <v>0</v>
      </c>
      <c r="S2140" s="2">
        <v>0</v>
      </c>
      <c r="T2140" s="2">
        <v>0</v>
      </c>
      <c r="U2140" s="2">
        <f t="shared" si="532"/>
        <v>0</v>
      </c>
      <c r="V2140" s="2">
        <f t="shared" si="533"/>
        <v>0</v>
      </c>
      <c r="W2140" s="2">
        <f t="shared" si="534"/>
        <v>0</v>
      </c>
      <c r="Y2140" s="5"/>
      <c r="Z2140" s="6">
        <f t="shared" si="531"/>
        <v>21</v>
      </c>
      <c r="AA2140" s="2">
        <v>0</v>
      </c>
      <c r="AB2140" s="2">
        <v>7</v>
      </c>
      <c r="AC2140" s="2">
        <v>7</v>
      </c>
      <c r="AD2140" s="2">
        <v>4</v>
      </c>
      <c r="AE2140" s="2">
        <v>3</v>
      </c>
      <c r="AF2140" s="2">
        <f t="shared" si="535"/>
        <v>7</v>
      </c>
      <c r="AG2140" s="2">
        <f t="shared" si="536"/>
        <v>7</v>
      </c>
      <c r="AH2140" s="2">
        <f t="shared" si="537"/>
        <v>7</v>
      </c>
      <c r="AJ2140" s="5"/>
      <c r="AK2140" s="2">
        <f t="shared" si="542"/>
        <v>17</v>
      </c>
      <c r="AL2140" s="2">
        <v>3</v>
      </c>
      <c r="AM2140" s="2">
        <v>5</v>
      </c>
      <c r="AN2140" s="2">
        <v>4</v>
      </c>
      <c r="AO2140" s="2">
        <v>3</v>
      </c>
      <c r="AP2140" s="2">
        <v>2</v>
      </c>
      <c r="AQ2140" s="2">
        <f t="shared" si="544"/>
        <v>8</v>
      </c>
      <c r="AR2140" s="2">
        <f t="shared" si="545"/>
        <v>4</v>
      </c>
      <c r="AS2140" s="2">
        <f t="shared" si="546"/>
        <v>5</v>
      </c>
      <c r="AV2140" s="6">
        <f t="shared" si="538"/>
        <v>27</v>
      </c>
      <c r="AW2140" s="2">
        <v>6</v>
      </c>
      <c r="AX2140" s="2">
        <v>6</v>
      </c>
      <c r="AY2140" s="2">
        <v>11</v>
      </c>
      <c r="AZ2140" s="2">
        <v>2</v>
      </c>
      <c r="BA2140" s="2">
        <v>2</v>
      </c>
      <c r="BB2140" s="2">
        <f t="shared" si="539"/>
        <v>12</v>
      </c>
      <c r="BC2140" s="2">
        <f t="shared" si="540"/>
        <v>11</v>
      </c>
      <c r="BD2140" s="2">
        <f t="shared" si="541"/>
        <v>4</v>
      </c>
      <c r="BF2140" s="5"/>
    </row>
    <row r="2141" spans="7:58" x14ac:dyDescent="0.35">
      <c r="G2141" s="79" t="s">
        <v>3</v>
      </c>
      <c r="H2141" s="82" t="s">
        <v>112</v>
      </c>
      <c r="I2141" s="79" t="s">
        <v>126</v>
      </c>
      <c r="J2141" s="79" t="str">
        <f>IF('New GL Gauge'!$H$3&lt;2025,"Communities","Service Development")</f>
        <v>Service Development</v>
      </c>
      <c r="K2141" s="79" t="str">
        <f>IF('New GL Gauge'!$H$3&lt;2025,"Youth","Wellbeing, Youth and Community Development")</f>
        <v>Wellbeing, Youth and Community Development</v>
      </c>
      <c r="L2141" s="79" t="str">
        <f>IF('New GL Gauge'!$H$3&lt;2025,"Youth","Wellbeing, Youth and Community Development")</f>
        <v>Wellbeing, Youth and Community Development</v>
      </c>
      <c r="M2141" s="2" t="s">
        <v>67</v>
      </c>
      <c r="N2141" s="2">
        <v>10</v>
      </c>
      <c r="O2141" s="6">
        <f t="shared" si="530"/>
        <v>0</v>
      </c>
      <c r="P2141" s="2">
        <v>0</v>
      </c>
      <c r="Q2141" s="2">
        <v>0</v>
      </c>
      <c r="R2141" s="2">
        <v>0</v>
      </c>
      <c r="S2141" s="2">
        <v>0</v>
      </c>
      <c r="T2141" s="2">
        <v>0</v>
      </c>
      <c r="U2141" s="2">
        <f t="shared" si="532"/>
        <v>0</v>
      </c>
      <c r="V2141" s="2">
        <f t="shared" si="533"/>
        <v>0</v>
      </c>
      <c r="W2141" s="2">
        <f t="shared" si="534"/>
        <v>0</v>
      </c>
      <c r="Y2141" s="5"/>
      <c r="Z2141" s="6">
        <f t="shared" si="531"/>
        <v>21</v>
      </c>
      <c r="AA2141" s="2">
        <v>10</v>
      </c>
      <c r="AB2141" s="2">
        <v>7</v>
      </c>
      <c r="AC2141" s="2">
        <v>3</v>
      </c>
      <c r="AD2141" s="2">
        <v>1</v>
      </c>
      <c r="AE2141" s="2">
        <v>0</v>
      </c>
      <c r="AF2141" s="2">
        <f t="shared" si="535"/>
        <v>17</v>
      </c>
      <c r="AG2141" s="2">
        <f t="shared" si="536"/>
        <v>3</v>
      </c>
      <c r="AH2141" s="2">
        <f t="shared" si="537"/>
        <v>1</v>
      </c>
      <c r="AJ2141" s="5"/>
      <c r="AK2141" s="2">
        <f t="shared" si="542"/>
        <v>17</v>
      </c>
      <c r="AL2141" s="2">
        <v>7</v>
      </c>
      <c r="AM2141" s="2">
        <v>8</v>
      </c>
      <c r="AN2141" s="2">
        <v>2</v>
      </c>
      <c r="AO2141" s="2">
        <v>0</v>
      </c>
      <c r="AP2141" s="2">
        <v>0</v>
      </c>
      <c r="AQ2141" s="2">
        <f t="shared" si="544"/>
        <v>15</v>
      </c>
      <c r="AR2141" s="2">
        <f t="shared" si="545"/>
        <v>2</v>
      </c>
      <c r="AS2141" s="2">
        <f t="shared" si="546"/>
        <v>0</v>
      </c>
      <c r="AV2141" s="6">
        <f t="shared" si="538"/>
        <v>27</v>
      </c>
      <c r="AW2141" s="2">
        <v>12</v>
      </c>
      <c r="AX2141" s="2">
        <v>11</v>
      </c>
      <c r="AY2141" s="2">
        <v>3</v>
      </c>
      <c r="AZ2141" s="2">
        <v>1</v>
      </c>
      <c r="BA2141" s="2">
        <v>0</v>
      </c>
      <c r="BB2141" s="2">
        <f t="shared" si="539"/>
        <v>23</v>
      </c>
      <c r="BC2141" s="2">
        <f t="shared" si="540"/>
        <v>3</v>
      </c>
      <c r="BD2141" s="2">
        <f t="shared" si="541"/>
        <v>1</v>
      </c>
      <c r="BF2141" s="5"/>
    </row>
    <row r="2142" spans="7:58" x14ac:dyDescent="0.35">
      <c r="G2142" s="79" t="s">
        <v>3</v>
      </c>
      <c r="H2142" s="82" t="s">
        <v>112</v>
      </c>
      <c r="I2142" s="79" t="s">
        <v>126</v>
      </c>
      <c r="J2142" s="79" t="str">
        <f>IF('New GL Gauge'!$H$3&lt;2025,"Communities","Service Development")</f>
        <v>Service Development</v>
      </c>
      <c r="K2142" s="79" t="str">
        <f>IF('New GL Gauge'!$H$3&lt;2025,"Youth","Wellbeing, Youth and Community Development")</f>
        <v>Wellbeing, Youth and Community Development</v>
      </c>
      <c r="L2142" s="79" t="str">
        <f>IF('New GL Gauge'!$H$3&lt;2025,"Youth","Wellbeing, Youth and Community Development")</f>
        <v>Wellbeing, Youth and Community Development</v>
      </c>
      <c r="M2142" s="2" t="s">
        <v>67</v>
      </c>
      <c r="N2142" s="2">
        <v>11</v>
      </c>
      <c r="O2142" s="6">
        <f t="shared" ref="O2142:O2205" si="548">SUM(U2142:W2142)</f>
        <v>0</v>
      </c>
      <c r="P2142" s="2">
        <v>0</v>
      </c>
      <c r="Q2142" s="2">
        <v>0</v>
      </c>
      <c r="R2142" s="2">
        <v>0</v>
      </c>
      <c r="S2142" s="2">
        <v>0</v>
      </c>
      <c r="T2142" s="2">
        <v>0</v>
      </c>
      <c r="U2142" s="2">
        <f t="shared" si="532"/>
        <v>0</v>
      </c>
      <c r="V2142" s="2">
        <f t="shared" si="533"/>
        <v>0</v>
      </c>
      <c r="W2142" s="2">
        <f t="shared" si="534"/>
        <v>0</v>
      </c>
      <c r="Y2142" s="5"/>
      <c r="Z2142" s="6">
        <f t="shared" ref="Z2142:Z2205" si="549">SUM(AF2142:AH2142)</f>
        <v>21</v>
      </c>
      <c r="AA2142" s="2">
        <v>6</v>
      </c>
      <c r="AB2142" s="2">
        <v>8</v>
      </c>
      <c r="AC2142" s="2">
        <v>4</v>
      </c>
      <c r="AD2142" s="2">
        <v>2</v>
      </c>
      <c r="AE2142" s="2">
        <v>1</v>
      </c>
      <c r="AF2142" s="2">
        <f t="shared" si="535"/>
        <v>14</v>
      </c>
      <c r="AG2142" s="2">
        <f t="shared" si="536"/>
        <v>4</v>
      </c>
      <c r="AH2142" s="2">
        <f t="shared" si="537"/>
        <v>3</v>
      </c>
      <c r="AJ2142" s="5"/>
      <c r="AK2142" s="2">
        <f t="shared" si="542"/>
        <v>17</v>
      </c>
      <c r="AL2142" s="2">
        <v>6</v>
      </c>
      <c r="AM2142" s="2">
        <v>7</v>
      </c>
      <c r="AN2142" s="2">
        <v>4</v>
      </c>
      <c r="AO2142" s="2">
        <v>0</v>
      </c>
      <c r="AP2142" s="2">
        <v>0</v>
      </c>
      <c r="AQ2142" s="2">
        <f t="shared" si="544"/>
        <v>13</v>
      </c>
      <c r="AR2142" s="2">
        <f t="shared" si="545"/>
        <v>4</v>
      </c>
      <c r="AS2142" s="2">
        <f t="shared" si="546"/>
        <v>0</v>
      </c>
      <c r="AV2142" s="6">
        <f t="shared" si="538"/>
        <v>27</v>
      </c>
      <c r="AW2142" s="2">
        <v>7</v>
      </c>
      <c r="AX2142" s="2">
        <v>15</v>
      </c>
      <c r="AY2142" s="2">
        <v>5</v>
      </c>
      <c r="AZ2142" s="2">
        <v>0</v>
      </c>
      <c r="BA2142" s="2">
        <v>0</v>
      </c>
      <c r="BB2142" s="2">
        <f t="shared" si="539"/>
        <v>22</v>
      </c>
      <c r="BC2142" s="2">
        <f t="shared" si="540"/>
        <v>5</v>
      </c>
      <c r="BD2142" s="2">
        <f t="shared" si="541"/>
        <v>0</v>
      </c>
      <c r="BF2142" s="5"/>
    </row>
    <row r="2143" spans="7:58" x14ac:dyDescent="0.35">
      <c r="G2143" s="79" t="s">
        <v>3</v>
      </c>
      <c r="H2143" s="82" t="s">
        <v>112</v>
      </c>
      <c r="I2143" s="79" t="s">
        <v>126</v>
      </c>
      <c r="J2143" s="79" t="str">
        <f>IF('New GL Gauge'!$H$3&lt;2025,"Communities","Service Development")</f>
        <v>Service Development</v>
      </c>
      <c r="K2143" s="79" t="str">
        <f>IF('New GL Gauge'!$H$3&lt;2025,"Youth","Wellbeing, Youth and Community Development")</f>
        <v>Wellbeing, Youth and Community Development</v>
      </c>
      <c r="L2143" s="79" t="str">
        <f>IF('New GL Gauge'!$H$3&lt;2025,"Youth","Wellbeing, Youth and Community Development")</f>
        <v>Wellbeing, Youth and Community Development</v>
      </c>
      <c r="M2143" s="2" t="s">
        <v>67</v>
      </c>
      <c r="N2143" s="2">
        <v>12</v>
      </c>
      <c r="O2143" s="6">
        <f t="shared" si="548"/>
        <v>0</v>
      </c>
      <c r="P2143" s="2">
        <v>0</v>
      </c>
      <c r="Q2143" s="2">
        <v>0</v>
      </c>
      <c r="R2143" s="2">
        <v>0</v>
      </c>
      <c r="S2143" s="2">
        <v>0</v>
      </c>
      <c r="T2143" s="2">
        <v>0</v>
      </c>
      <c r="U2143" s="2">
        <f t="shared" ref="U2143:U2206" si="550">P2143+Q2143</f>
        <v>0</v>
      </c>
      <c r="V2143" s="2">
        <f t="shared" ref="V2143:V2206" si="551">R2143</f>
        <v>0</v>
      </c>
      <c r="W2143" s="2">
        <f t="shared" ref="W2143:W2206" si="552">S2143+T2143</f>
        <v>0</v>
      </c>
      <c r="Y2143" s="5"/>
      <c r="Z2143" s="6">
        <f t="shared" si="549"/>
        <v>21</v>
      </c>
      <c r="AA2143" s="2">
        <v>6</v>
      </c>
      <c r="AB2143" s="2">
        <v>8</v>
      </c>
      <c r="AC2143" s="2">
        <v>5</v>
      </c>
      <c r="AD2143" s="2">
        <v>1</v>
      </c>
      <c r="AE2143" s="2">
        <v>1</v>
      </c>
      <c r="AF2143" s="2">
        <f t="shared" ref="AF2143:AF2206" si="553">AA2143+AB2143</f>
        <v>14</v>
      </c>
      <c r="AG2143" s="2">
        <f t="shared" ref="AG2143:AG2206" si="554">AC2143</f>
        <v>5</v>
      </c>
      <c r="AH2143" s="2">
        <f t="shared" ref="AH2143:AH2206" si="555">AD2143+AE2143</f>
        <v>2</v>
      </c>
      <c r="AJ2143" s="5"/>
      <c r="AK2143" s="2">
        <f t="shared" si="542"/>
        <v>17</v>
      </c>
      <c r="AL2143" s="2">
        <v>6</v>
      </c>
      <c r="AM2143" s="2">
        <v>6</v>
      </c>
      <c r="AN2143" s="2">
        <v>4</v>
      </c>
      <c r="AO2143" s="2">
        <v>1</v>
      </c>
      <c r="AP2143" s="2">
        <v>0</v>
      </c>
      <c r="AQ2143" s="2">
        <f t="shared" si="544"/>
        <v>12</v>
      </c>
      <c r="AR2143" s="2">
        <f t="shared" si="545"/>
        <v>4</v>
      </c>
      <c r="AS2143" s="2">
        <f t="shared" si="546"/>
        <v>1</v>
      </c>
      <c r="AV2143" s="6">
        <f t="shared" si="538"/>
        <v>27</v>
      </c>
      <c r="AW2143" s="2">
        <v>8</v>
      </c>
      <c r="AX2143" s="2">
        <v>13</v>
      </c>
      <c r="AY2143" s="2">
        <v>5</v>
      </c>
      <c r="AZ2143" s="2">
        <v>1</v>
      </c>
      <c r="BA2143" s="2">
        <v>0</v>
      </c>
      <c r="BB2143" s="2">
        <f t="shared" si="539"/>
        <v>21</v>
      </c>
      <c r="BC2143" s="2">
        <f t="shared" si="540"/>
        <v>5</v>
      </c>
      <c r="BD2143" s="2">
        <f t="shared" si="541"/>
        <v>1</v>
      </c>
      <c r="BF2143" s="5"/>
    </row>
    <row r="2144" spans="7:58" x14ac:dyDescent="0.35">
      <c r="G2144" s="79" t="s">
        <v>3</v>
      </c>
      <c r="H2144" s="82" t="s">
        <v>112</v>
      </c>
      <c r="I2144" s="79" t="s">
        <v>126</v>
      </c>
      <c r="J2144" s="79" t="str">
        <f>IF('New GL Gauge'!$H$3&lt;2025,"Communities","Service Development")</f>
        <v>Service Development</v>
      </c>
      <c r="K2144" s="79" t="str">
        <f>IF('New GL Gauge'!$H$3&lt;2025,"Youth","Wellbeing, Youth and Community Development")</f>
        <v>Wellbeing, Youth and Community Development</v>
      </c>
      <c r="L2144" s="79" t="str">
        <f>IF('New GL Gauge'!$H$3&lt;2025,"Youth","Wellbeing, Youth and Community Development")</f>
        <v>Wellbeing, Youth and Community Development</v>
      </c>
      <c r="M2144" s="2" t="s">
        <v>67</v>
      </c>
      <c r="N2144" s="2">
        <v>13</v>
      </c>
      <c r="O2144" s="6">
        <f t="shared" si="548"/>
        <v>0</v>
      </c>
      <c r="P2144" s="2">
        <v>0</v>
      </c>
      <c r="Q2144" s="2">
        <v>0</v>
      </c>
      <c r="R2144" s="2">
        <v>0</v>
      </c>
      <c r="S2144" s="2">
        <v>0</v>
      </c>
      <c r="T2144" s="2">
        <v>0</v>
      </c>
      <c r="U2144" s="2">
        <f t="shared" si="550"/>
        <v>0</v>
      </c>
      <c r="V2144" s="2">
        <f t="shared" si="551"/>
        <v>0</v>
      </c>
      <c r="W2144" s="2">
        <f t="shared" si="552"/>
        <v>0</v>
      </c>
      <c r="Y2144" s="5"/>
      <c r="Z2144" s="6">
        <f t="shared" si="549"/>
        <v>21</v>
      </c>
      <c r="AA2144" s="2">
        <v>5</v>
      </c>
      <c r="AB2144" s="2">
        <v>8</v>
      </c>
      <c r="AC2144" s="2">
        <v>6</v>
      </c>
      <c r="AD2144" s="2">
        <v>2</v>
      </c>
      <c r="AE2144" s="2">
        <v>0</v>
      </c>
      <c r="AF2144" s="2">
        <f t="shared" si="553"/>
        <v>13</v>
      </c>
      <c r="AG2144" s="2">
        <f t="shared" si="554"/>
        <v>6</v>
      </c>
      <c r="AH2144" s="2">
        <f t="shared" si="555"/>
        <v>2</v>
      </c>
      <c r="AJ2144" s="5"/>
      <c r="AK2144" s="2">
        <f t="shared" si="542"/>
        <v>17</v>
      </c>
      <c r="AL2144" s="2">
        <v>7</v>
      </c>
      <c r="AM2144" s="2">
        <v>7</v>
      </c>
      <c r="AN2144" s="2">
        <v>2</v>
      </c>
      <c r="AO2144" s="2">
        <v>1</v>
      </c>
      <c r="AP2144" s="2">
        <v>0</v>
      </c>
      <c r="AQ2144" s="2">
        <f t="shared" si="544"/>
        <v>14</v>
      </c>
      <c r="AR2144" s="2">
        <f t="shared" si="545"/>
        <v>2</v>
      </c>
      <c r="AS2144" s="2">
        <f t="shared" si="546"/>
        <v>1</v>
      </c>
      <c r="AV2144" s="6">
        <f t="shared" ref="AV2144:AV2207" si="556">SUM(BB2144:BD2144)</f>
        <v>27</v>
      </c>
      <c r="AW2144" s="2">
        <v>16</v>
      </c>
      <c r="AX2144" s="2">
        <v>7</v>
      </c>
      <c r="AY2144" s="2">
        <v>4</v>
      </c>
      <c r="AZ2144" s="2">
        <v>0</v>
      </c>
      <c r="BA2144" s="2">
        <v>0</v>
      </c>
      <c r="BB2144" s="2">
        <f t="shared" ref="BB2144:BB2207" si="557">AW2144+AX2144</f>
        <v>23</v>
      </c>
      <c r="BC2144" s="2">
        <f t="shared" ref="BC2144:BC2207" si="558">AY2144</f>
        <v>4</v>
      </c>
      <c r="BD2144" s="2">
        <f t="shared" ref="BD2144:BD2207" si="559">AZ2144+BA2144</f>
        <v>0</v>
      </c>
      <c r="BF2144" s="5"/>
    </row>
    <row r="2145" spans="7:58" x14ac:dyDescent="0.35">
      <c r="G2145" s="79" t="s">
        <v>3</v>
      </c>
      <c r="H2145" s="82" t="s">
        <v>112</v>
      </c>
      <c r="I2145" s="79" t="s">
        <v>126</v>
      </c>
      <c r="J2145" s="79" t="str">
        <f>IF('New GL Gauge'!$H$3&lt;2025,"Communities","Service Development")</f>
        <v>Service Development</v>
      </c>
      <c r="K2145" s="79" t="str">
        <f>IF('New GL Gauge'!$H$3&lt;2025,"Youth","Wellbeing, Youth and Community Development")</f>
        <v>Wellbeing, Youth and Community Development</v>
      </c>
      <c r="L2145" s="79" t="str">
        <f>IF('New GL Gauge'!$H$3&lt;2025,"Youth","Wellbeing, Youth and Community Development")</f>
        <v>Wellbeing, Youth and Community Development</v>
      </c>
      <c r="M2145" s="2" t="s">
        <v>67</v>
      </c>
      <c r="N2145" s="2">
        <v>14</v>
      </c>
      <c r="O2145" s="6">
        <f t="shared" si="548"/>
        <v>0</v>
      </c>
      <c r="P2145" s="2">
        <v>0</v>
      </c>
      <c r="Q2145" s="2">
        <v>0</v>
      </c>
      <c r="R2145" s="2">
        <v>0</v>
      </c>
      <c r="S2145" s="2">
        <v>0</v>
      </c>
      <c r="T2145" s="2">
        <v>0</v>
      </c>
      <c r="U2145" s="2">
        <f t="shared" si="550"/>
        <v>0</v>
      </c>
      <c r="V2145" s="2">
        <f t="shared" si="551"/>
        <v>0</v>
      </c>
      <c r="W2145" s="2">
        <f t="shared" si="552"/>
        <v>0</v>
      </c>
      <c r="Y2145" s="5"/>
      <c r="Z2145" s="6">
        <f t="shared" si="549"/>
        <v>21</v>
      </c>
      <c r="AA2145" s="2">
        <v>4</v>
      </c>
      <c r="AB2145" s="2">
        <v>8</v>
      </c>
      <c r="AC2145" s="2">
        <v>6</v>
      </c>
      <c r="AD2145" s="2">
        <v>3</v>
      </c>
      <c r="AE2145" s="2">
        <v>0</v>
      </c>
      <c r="AF2145" s="2">
        <f t="shared" si="553"/>
        <v>12</v>
      </c>
      <c r="AG2145" s="2">
        <f t="shared" si="554"/>
        <v>6</v>
      </c>
      <c r="AH2145" s="2">
        <f t="shared" si="555"/>
        <v>3</v>
      </c>
      <c r="AJ2145" s="5"/>
      <c r="AK2145" s="2">
        <f t="shared" ref="AK2145:AK2208" si="560">SUM(AQ2145:AS2145)</f>
        <v>17</v>
      </c>
      <c r="AL2145" s="2">
        <v>6</v>
      </c>
      <c r="AM2145" s="2">
        <v>8</v>
      </c>
      <c r="AN2145" s="2">
        <v>3</v>
      </c>
      <c r="AO2145" s="2">
        <v>0</v>
      </c>
      <c r="AP2145" s="2">
        <v>0</v>
      </c>
      <c r="AQ2145" s="2">
        <f t="shared" si="544"/>
        <v>14</v>
      </c>
      <c r="AR2145" s="2">
        <f t="shared" si="545"/>
        <v>3</v>
      </c>
      <c r="AS2145" s="2">
        <f t="shared" si="546"/>
        <v>0</v>
      </c>
      <c r="AV2145" s="6">
        <f t="shared" si="556"/>
        <v>27</v>
      </c>
      <c r="AW2145" s="2">
        <v>12</v>
      </c>
      <c r="AX2145" s="2">
        <v>9</v>
      </c>
      <c r="AY2145" s="2">
        <v>6</v>
      </c>
      <c r="AZ2145" s="2">
        <v>0</v>
      </c>
      <c r="BA2145" s="2">
        <v>0</v>
      </c>
      <c r="BB2145" s="2">
        <f t="shared" si="557"/>
        <v>21</v>
      </c>
      <c r="BC2145" s="2">
        <f t="shared" si="558"/>
        <v>6</v>
      </c>
      <c r="BD2145" s="2">
        <f t="shared" si="559"/>
        <v>0</v>
      </c>
      <c r="BF2145" s="5"/>
    </row>
    <row r="2146" spans="7:58" x14ac:dyDescent="0.35">
      <c r="G2146" s="79" t="s">
        <v>3</v>
      </c>
      <c r="H2146" s="82" t="s">
        <v>112</v>
      </c>
      <c r="I2146" s="79" t="s">
        <v>126</v>
      </c>
      <c r="J2146" s="79" t="str">
        <f>IF('New GL Gauge'!$H$3&lt;2025,"Communities","Service Development")</f>
        <v>Service Development</v>
      </c>
      <c r="K2146" s="79" t="str">
        <f>IF('New GL Gauge'!$H$3&lt;2025,"Youth","Wellbeing, Youth and Community Development")</f>
        <v>Wellbeing, Youth and Community Development</v>
      </c>
      <c r="L2146" s="79" t="str">
        <f>IF('New GL Gauge'!$H$3&lt;2025,"Youth","Wellbeing, Youth and Community Development")</f>
        <v>Wellbeing, Youth and Community Development</v>
      </c>
      <c r="M2146" s="2" t="s">
        <v>67</v>
      </c>
      <c r="N2146" s="2">
        <v>15</v>
      </c>
      <c r="O2146" s="6">
        <f t="shared" si="548"/>
        <v>0</v>
      </c>
      <c r="P2146" s="2">
        <v>0</v>
      </c>
      <c r="Q2146" s="2">
        <v>0</v>
      </c>
      <c r="R2146" s="2">
        <v>0</v>
      </c>
      <c r="S2146" s="2">
        <v>0</v>
      </c>
      <c r="T2146" s="2">
        <v>0</v>
      </c>
      <c r="U2146" s="2">
        <f t="shared" si="550"/>
        <v>0</v>
      </c>
      <c r="V2146" s="2">
        <f t="shared" si="551"/>
        <v>0</v>
      </c>
      <c r="W2146" s="2">
        <f t="shared" si="552"/>
        <v>0</v>
      </c>
      <c r="Y2146" s="5"/>
      <c r="Z2146" s="6">
        <f t="shared" si="549"/>
        <v>21</v>
      </c>
      <c r="AA2146" s="2">
        <v>6</v>
      </c>
      <c r="AB2146" s="2">
        <v>5</v>
      </c>
      <c r="AC2146" s="2">
        <v>8</v>
      </c>
      <c r="AD2146" s="2">
        <v>2</v>
      </c>
      <c r="AE2146" s="2">
        <v>0</v>
      </c>
      <c r="AF2146" s="2">
        <f t="shared" si="553"/>
        <v>11</v>
      </c>
      <c r="AG2146" s="2">
        <f t="shared" si="554"/>
        <v>8</v>
      </c>
      <c r="AH2146" s="2">
        <f t="shared" si="555"/>
        <v>2</v>
      </c>
      <c r="AJ2146" s="5"/>
      <c r="AK2146" s="2">
        <f t="shared" si="560"/>
        <v>17</v>
      </c>
      <c r="AL2146" s="2">
        <v>4</v>
      </c>
      <c r="AM2146" s="2">
        <v>5</v>
      </c>
      <c r="AN2146" s="2">
        <v>6</v>
      </c>
      <c r="AO2146" s="2">
        <v>2</v>
      </c>
      <c r="AP2146" s="2">
        <v>0</v>
      </c>
      <c r="AQ2146" s="2">
        <f t="shared" si="544"/>
        <v>9</v>
      </c>
      <c r="AR2146" s="2">
        <f t="shared" si="545"/>
        <v>6</v>
      </c>
      <c r="AS2146" s="2">
        <f t="shared" si="546"/>
        <v>2</v>
      </c>
      <c r="AV2146" s="6">
        <f t="shared" si="556"/>
        <v>27</v>
      </c>
      <c r="AW2146" s="2">
        <v>10</v>
      </c>
      <c r="AX2146" s="2">
        <v>7</v>
      </c>
      <c r="AY2146" s="2">
        <v>8</v>
      </c>
      <c r="AZ2146" s="2">
        <v>1</v>
      </c>
      <c r="BA2146" s="2">
        <v>1</v>
      </c>
      <c r="BB2146" s="2">
        <f t="shared" si="557"/>
        <v>17</v>
      </c>
      <c r="BC2146" s="2">
        <f t="shared" si="558"/>
        <v>8</v>
      </c>
      <c r="BD2146" s="2">
        <f t="shared" si="559"/>
        <v>2</v>
      </c>
      <c r="BF2146" s="5"/>
    </row>
    <row r="2147" spans="7:58" x14ac:dyDescent="0.35">
      <c r="G2147" s="79" t="s">
        <v>3</v>
      </c>
      <c r="H2147" s="82" t="s">
        <v>112</v>
      </c>
      <c r="I2147" s="79" t="s">
        <v>126</v>
      </c>
      <c r="J2147" s="79" t="str">
        <f>IF('New GL Gauge'!$H$3&lt;2025,"Communities","Service Development")</f>
        <v>Service Development</v>
      </c>
      <c r="K2147" s="79" t="str">
        <f>IF('New GL Gauge'!$H$3&lt;2025,"Youth","Wellbeing, Youth and Community Development")</f>
        <v>Wellbeing, Youth and Community Development</v>
      </c>
      <c r="L2147" s="79" t="str">
        <f>IF('New GL Gauge'!$H$3&lt;2025,"Youth","Wellbeing, Youth and Community Development")</f>
        <v>Wellbeing, Youth and Community Development</v>
      </c>
      <c r="M2147" s="2" t="s">
        <v>67</v>
      </c>
      <c r="N2147" s="2">
        <v>16</v>
      </c>
      <c r="O2147" s="6">
        <f t="shared" si="548"/>
        <v>0</v>
      </c>
      <c r="P2147" s="2">
        <v>0</v>
      </c>
      <c r="Q2147" s="2">
        <v>0</v>
      </c>
      <c r="R2147" s="2">
        <v>0</v>
      </c>
      <c r="S2147" s="2">
        <v>0</v>
      </c>
      <c r="T2147" s="2">
        <v>0</v>
      </c>
      <c r="U2147" s="2">
        <f t="shared" si="550"/>
        <v>0</v>
      </c>
      <c r="V2147" s="2">
        <f t="shared" si="551"/>
        <v>0</v>
      </c>
      <c r="W2147" s="2">
        <f t="shared" si="552"/>
        <v>0</v>
      </c>
      <c r="Y2147" s="5"/>
      <c r="Z2147" s="6">
        <f t="shared" si="549"/>
        <v>21</v>
      </c>
      <c r="AA2147" s="2">
        <v>3</v>
      </c>
      <c r="AB2147" s="2">
        <v>11</v>
      </c>
      <c r="AC2147" s="2">
        <v>5</v>
      </c>
      <c r="AD2147" s="2">
        <v>2</v>
      </c>
      <c r="AE2147" s="2">
        <v>0</v>
      </c>
      <c r="AF2147" s="2">
        <f t="shared" si="553"/>
        <v>14</v>
      </c>
      <c r="AG2147" s="2">
        <f t="shared" si="554"/>
        <v>5</v>
      </c>
      <c r="AH2147" s="2">
        <f t="shared" si="555"/>
        <v>2</v>
      </c>
      <c r="AJ2147" s="5"/>
      <c r="AK2147" s="2">
        <f t="shared" si="560"/>
        <v>17</v>
      </c>
      <c r="AL2147" s="2">
        <v>7</v>
      </c>
      <c r="AM2147" s="2">
        <v>5</v>
      </c>
      <c r="AN2147" s="2">
        <v>3</v>
      </c>
      <c r="AO2147" s="2">
        <v>1</v>
      </c>
      <c r="AP2147" s="2">
        <v>1</v>
      </c>
      <c r="AQ2147" s="2">
        <f t="shared" si="544"/>
        <v>12</v>
      </c>
      <c r="AR2147" s="2">
        <f t="shared" si="545"/>
        <v>3</v>
      </c>
      <c r="AS2147" s="2">
        <f t="shared" si="546"/>
        <v>2</v>
      </c>
      <c r="AV2147" s="6">
        <f t="shared" si="556"/>
        <v>27</v>
      </c>
      <c r="AW2147" s="2">
        <v>15</v>
      </c>
      <c r="AX2147" s="2">
        <v>9</v>
      </c>
      <c r="AY2147" s="2">
        <v>2</v>
      </c>
      <c r="AZ2147" s="2">
        <v>1</v>
      </c>
      <c r="BA2147" s="2">
        <v>0</v>
      </c>
      <c r="BB2147" s="2">
        <f t="shared" si="557"/>
        <v>24</v>
      </c>
      <c r="BC2147" s="2">
        <f t="shared" si="558"/>
        <v>2</v>
      </c>
      <c r="BD2147" s="2">
        <f t="shared" si="559"/>
        <v>1</v>
      </c>
      <c r="BF2147" s="5"/>
    </row>
    <row r="2148" spans="7:58" x14ac:dyDescent="0.35">
      <c r="G2148" s="79" t="s">
        <v>3</v>
      </c>
      <c r="H2148" s="82" t="s">
        <v>112</v>
      </c>
      <c r="I2148" s="79" t="s">
        <v>126</v>
      </c>
      <c r="J2148" s="79" t="str">
        <f>IF('New GL Gauge'!$H$3&lt;2025,"Communities","Service Development")</f>
        <v>Service Development</v>
      </c>
      <c r="K2148" s="79" t="str">
        <f>IF('New GL Gauge'!$H$3&lt;2025,"Youth","Wellbeing, Youth and Community Development")</f>
        <v>Wellbeing, Youth and Community Development</v>
      </c>
      <c r="L2148" s="79" t="str">
        <f>IF('New GL Gauge'!$H$3&lt;2025,"Youth","Wellbeing, Youth and Community Development")</f>
        <v>Wellbeing, Youth and Community Development</v>
      </c>
      <c r="M2148" s="2" t="s">
        <v>67</v>
      </c>
      <c r="N2148" s="2">
        <v>17</v>
      </c>
      <c r="O2148" s="6">
        <f t="shared" si="548"/>
        <v>0</v>
      </c>
      <c r="P2148" s="2">
        <v>0</v>
      </c>
      <c r="Q2148" s="2">
        <v>0</v>
      </c>
      <c r="R2148" s="2">
        <v>0</v>
      </c>
      <c r="S2148" s="2">
        <v>0</v>
      </c>
      <c r="T2148" s="2">
        <v>0</v>
      </c>
      <c r="U2148" s="2">
        <f t="shared" si="550"/>
        <v>0</v>
      </c>
      <c r="V2148" s="2">
        <f t="shared" si="551"/>
        <v>0</v>
      </c>
      <c r="W2148" s="2">
        <f t="shared" si="552"/>
        <v>0</v>
      </c>
      <c r="Y2148" s="5"/>
      <c r="Z2148" s="6">
        <f t="shared" si="549"/>
        <v>21</v>
      </c>
      <c r="AA2148" s="2">
        <v>3</v>
      </c>
      <c r="AB2148" s="2">
        <v>9</v>
      </c>
      <c r="AC2148" s="2">
        <v>5</v>
      </c>
      <c r="AD2148" s="2">
        <v>3</v>
      </c>
      <c r="AE2148" s="2">
        <v>1</v>
      </c>
      <c r="AF2148" s="2">
        <f t="shared" si="553"/>
        <v>12</v>
      </c>
      <c r="AG2148" s="2">
        <f t="shared" si="554"/>
        <v>5</v>
      </c>
      <c r="AH2148" s="2">
        <f t="shared" si="555"/>
        <v>4</v>
      </c>
      <c r="AJ2148" s="5"/>
      <c r="AK2148" s="2">
        <f t="shared" si="560"/>
        <v>17</v>
      </c>
      <c r="AL2148" s="2">
        <v>3</v>
      </c>
      <c r="AM2148" s="2">
        <v>7</v>
      </c>
      <c r="AN2148" s="2">
        <v>4</v>
      </c>
      <c r="AO2148" s="2">
        <v>2</v>
      </c>
      <c r="AP2148" s="2">
        <v>1</v>
      </c>
      <c r="AQ2148" s="2">
        <f t="shared" si="544"/>
        <v>10</v>
      </c>
      <c r="AR2148" s="2">
        <f t="shared" si="545"/>
        <v>4</v>
      </c>
      <c r="AS2148" s="2">
        <f t="shared" si="546"/>
        <v>3</v>
      </c>
      <c r="AV2148" s="6">
        <f t="shared" si="556"/>
        <v>27</v>
      </c>
      <c r="AW2148" s="2">
        <v>7</v>
      </c>
      <c r="AX2148" s="2">
        <v>12</v>
      </c>
      <c r="AY2148" s="2">
        <v>3</v>
      </c>
      <c r="AZ2148" s="2">
        <v>5</v>
      </c>
      <c r="BA2148" s="2">
        <v>0</v>
      </c>
      <c r="BB2148" s="2">
        <f t="shared" si="557"/>
        <v>19</v>
      </c>
      <c r="BC2148" s="2">
        <f t="shared" si="558"/>
        <v>3</v>
      </c>
      <c r="BD2148" s="2">
        <f t="shared" si="559"/>
        <v>5</v>
      </c>
      <c r="BF2148" s="5"/>
    </row>
    <row r="2149" spans="7:58" x14ac:dyDescent="0.35">
      <c r="G2149" s="79" t="s">
        <v>3</v>
      </c>
      <c r="H2149" s="82" t="s">
        <v>112</v>
      </c>
      <c r="I2149" s="79" t="s">
        <v>126</v>
      </c>
      <c r="J2149" s="79" t="str">
        <f>IF('New GL Gauge'!$H$3&lt;2025,"Communities","Service Development")</f>
        <v>Service Development</v>
      </c>
      <c r="K2149" s="79" t="str">
        <f>IF('New GL Gauge'!$H$3&lt;2025,"Youth","Wellbeing, Youth and Community Development")</f>
        <v>Wellbeing, Youth and Community Development</v>
      </c>
      <c r="L2149" s="79" t="str">
        <f>IF('New GL Gauge'!$H$3&lt;2025,"Youth","Wellbeing, Youth and Community Development")</f>
        <v>Wellbeing, Youth and Community Development</v>
      </c>
      <c r="M2149" s="2" t="s">
        <v>67</v>
      </c>
      <c r="N2149" s="2">
        <v>18</v>
      </c>
      <c r="O2149" s="6">
        <f t="shared" si="548"/>
        <v>0</v>
      </c>
      <c r="P2149" s="2">
        <v>0</v>
      </c>
      <c r="Q2149" s="2">
        <v>0</v>
      </c>
      <c r="R2149" s="2">
        <v>0</v>
      </c>
      <c r="S2149" s="2">
        <v>0</v>
      </c>
      <c r="T2149" s="2">
        <v>0</v>
      </c>
      <c r="U2149" s="2">
        <f t="shared" si="550"/>
        <v>0</v>
      </c>
      <c r="V2149" s="2">
        <f t="shared" si="551"/>
        <v>0</v>
      </c>
      <c r="W2149" s="2">
        <f t="shared" si="552"/>
        <v>0</v>
      </c>
      <c r="Y2149" s="5"/>
      <c r="Z2149" s="6">
        <f t="shared" si="549"/>
        <v>21</v>
      </c>
      <c r="AA2149" s="2">
        <v>11</v>
      </c>
      <c r="AB2149" s="2">
        <v>5</v>
      </c>
      <c r="AC2149" s="2">
        <v>3</v>
      </c>
      <c r="AD2149" s="2">
        <v>2</v>
      </c>
      <c r="AE2149" s="2">
        <v>0</v>
      </c>
      <c r="AF2149" s="2">
        <f t="shared" si="553"/>
        <v>16</v>
      </c>
      <c r="AG2149" s="2">
        <f t="shared" si="554"/>
        <v>3</v>
      </c>
      <c r="AH2149" s="2">
        <f t="shared" si="555"/>
        <v>2</v>
      </c>
      <c r="AJ2149" s="5"/>
      <c r="AK2149" s="2">
        <f t="shared" si="560"/>
        <v>17</v>
      </c>
      <c r="AL2149" s="2">
        <v>4</v>
      </c>
      <c r="AM2149" s="2">
        <v>8</v>
      </c>
      <c r="AN2149" s="2">
        <v>4</v>
      </c>
      <c r="AO2149" s="2">
        <v>1</v>
      </c>
      <c r="AP2149" s="2">
        <v>0</v>
      </c>
      <c r="AQ2149" s="2">
        <f t="shared" si="544"/>
        <v>12</v>
      </c>
      <c r="AR2149" s="2">
        <f t="shared" si="545"/>
        <v>4</v>
      </c>
      <c r="AS2149" s="2">
        <f t="shared" si="546"/>
        <v>1</v>
      </c>
      <c r="AV2149" s="6">
        <f t="shared" si="556"/>
        <v>27</v>
      </c>
      <c r="AW2149" s="2">
        <v>14</v>
      </c>
      <c r="AX2149" s="2">
        <v>8</v>
      </c>
      <c r="AY2149" s="2">
        <v>3</v>
      </c>
      <c r="AZ2149" s="2">
        <v>2</v>
      </c>
      <c r="BA2149" s="2">
        <v>0</v>
      </c>
      <c r="BB2149" s="2">
        <f t="shared" si="557"/>
        <v>22</v>
      </c>
      <c r="BC2149" s="2">
        <f t="shared" si="558"/>
        <v>3</v>
      </c>
      <c r="BD2149" s="2">
        <f t="shared" si="559"/>
        <v>2</v>
      </c>
      <c r="BF2149" s="5"/>
    </row>
    <row r="2150" spans="7:58" x14ac:dyDescent="0.35">
      <c r="G2150" s="79" t="s">
        <v>3</v>
      </c>
      <c r="H2150" s="82" t="s">
        <v>112</v>
      </c>
      <c r="I2150" s="79" t="s">
        <v>126</v>
      </c>
      <c r="J2150" s="79" t="str">
        <f>IF('New GL Gauge'!$H$3&lt;2025,"Communities","Service Development")</f>
        <v>Service Development</v>
      </c>
      <c r="K2150" s="79" t="str">
        <f>IF('New GL Gauge'!$H$3&lt;2025,"Youth","Wellbeing, Youth and Community Development")</f>
        <v>Wellbeing, Youth and Community Development</v>
      </c>
      <c r="L2150" s="79" t="str">
        <f>IF('New GL Gauge'!$H$3&lt;2025,"Youth","Wellbeing, Youth and Community Development")</f>
        <v>Wellbeing, Youth and Community Development</v>
      </c>
      <c r="M2150" s="2" t="s">
        <v>76</v>
      </c>
      <c r="N2150" s="2">
        <v>19</v>
      </c>
      <c r="O2150" s="6">
        <f t="shared" si="548"/>
        <v>0</v>
      </c>
      <c r="P2150" s="2">
        <v>0</v>
      </c>
      <c r="Q2150" s="2">
        <v>0</v>
      </c>
      <c r="R2150" s="2">
        <v>0</v>
      </c>
      <c r="S2150" s="2">
        <v>0</v>
      </c>
      <c r="T2150" s="2">
        <v>0</v>
      </c>
      <c r="U2150" s="2">
        <f t="shared" si="550"/>
        <v>0</v>
      </c>
      <c r="V2150" s="2">
        <f t="shared" si="551"/>
        <v>0</v>
      </c>
      <c r="W2150" s="2">
        <f t="shared" si="552"/>
        <v>0</v>
      </c>
      <c r="Y2150" s="5"/>
      <c r="Z2150" s="6">
        <f t="shared" si="549"/>
        <v>21</v>
      </c>
      <c r="AA2150" s="2">
        <v>14</v>
      </c>
      <c r="AB2150" s="2">
        <v>6</v>
      </c>
      <c r="AC2150" s="2">
        <v>1</v>
      </c>
      <c r="AD2150" s="2">
        <v>0</v>
      </c>
      <c r="AE2150" s="2">
        <v>0</v>
      </c>
      <c r="AF2150" s="2">
        <f t="shared" si="553"/>
        <v>20</v>
      </c>
      <c r="AG2150" s="2">
        <f t="shared" si="554"/>
        <v>1</v>
      </c>
      <c r="AH2150" s="2">
        <f t="shared" si="555"/>
        <v>0</v>
      </c>
      <c r="AJ2150" s="5"/>
      <c r="AK2150" s="2">
        <f t="shared" si="560"/>
        <v>17</v>
      </c>
      <c r="AL2150" s="2">
        <v>11</v>
      </c>
      <c r="AM2150" s="2">
        <v>2</v>
      </c>
      <c r="AN2150" s="2">
        <v>4</v>
      </c>
      <c r="AO2150" s="2">
        <v>0</v>
      </c>
      <c r="AP2150" s="2">
        <v>0</v>
      </c>
      <c r="AQ2150" s="2">
        <f t="shared" si="544"/>
        <v>13</v>
      </c>
      <c r="AR2150" s="2">
        <f t="shared" si="545"/>
        <v>4</v>
      </c>
      <c r="AS2150" s="2">
        <f t="shared" si="546"/>
        <v>0</v>
      </c>
      <c r="AV2150" s="6">
        <f t="shared" si="556"/>
        <v>27</v>
      </c>
      <c r="AW2150" s="2">
        <v>16</v>
      </c>
      <c r="AX2150" s="2">
        <v>6</v>
      </c>
      <c r="AY2150" s="2">
        <v>3</v>
      </c>
      <c r="AZ2150" s="2">
        <v>2</v>
      </c>
      <c r="BA2150" s="2">
        <v>0</v>
      </c>
      <c r="BB2150" s="2">
        <f t="shared" si="557"/>
        <v>22</v>
      </c>
      <c r="BC2150" s="2">
        <f t="shared" si="558"/>
        <v>3</v>
      </c>
      <c r="BD2150" s="2">
        <f t="shared" si="559"/>
        <v>2</v>
      </c>
      <c r="BF2150" s="5"/>
    </row>
    <row r="2151" spans="7:58" x14ac:dyDescent="0.35">
      <c r="G2151" s="79" t="s">
        <v>3</v>
      </c>
      <c r="H2151" s="82" t="s">
        <v>112</v>
      </c>
      <c r="I2151" s="79" t="s">
        <v>126</v>
      </c>
      <c r="J2151" s="79" t="str">
        <f>IF('New GL Gauge'!$H$3&lt;2025,"Communities","Service Development")</f>
        <v>Service Development</v>
      </c>
      <c r="K2151" s="79" t="str">
        <f>IF('New GL Gauge'!$H$3&lt;2025,"Youth","Wellbeing, Youth and Community Development")</f>
        <v>Wellbeing, Youth and Community Development</v>
      </c>
      <c r="L2151" s="79" t="str">
        <f>IF('New GL Gauge'!$H$3&lt;2025,"Youth","Wellbeing, Youth and Community Development")</f>
        <v>Wellbeing, Youth and Community Development</v>
      </c>
      <c r="M2151" s="2" t="s">
        <v>76</v>
      </c>
      <c r="N2151" s="2">
        <v>20</v>
      </c>
      <c r="O2151" s="6">
        <f t="shared" si="548"/>
        <v>0</v>
      </c>
      <c r="P2151" s="2">
        <v>0</v>
      </c>
      <c r="Q2151" s="2">
        <v>0</v>
      </c>
      <c r="R2151" s="2">
        <v>0</v>
      </c>
      <c r="S2151" s="2">
        <v>0</v>
      </c>
      <c r="T2151" s="2">
        <v>0</v>
      </c>
      <c r="U2151" s="2">
        <f t="shared" si="550"/>
        <v>0</v>
      </c>
      <c r="V2151" s="2">
        <f t="shared" si="551"/>
        <v>0</v>
      </c>
      <c r="W2151" s="2">
        <f t="shared" si="552"/>
        <v>0</v>
      </c>
      <c r="Y2151" s="5"/>
      <c r="Z2151" s="6">
        <f t="shared" si="549"/>
        <v>21</v>
      </c>
      <c r="AA2151" s="2">
        <v>16</v>
      </c>
      <c r="AB2151" s="2">
        <v>2</v>
      </c>
      <c r="AC2151" s="2">
        <v>2</v>
      </c>
      <c r="AD2151" s="2">
        <v>1</v>
      </c>
      <c r="AE2151" s="2">
        <v>0</v>
      </c>
      <c r="AF2151" s="2">
        <f t="shared" si="553"/>
        <v>18</v>
      </c>
      <c r="AG2151" s="2">
        <f t="shared" si="554"/>
        <v>2</v>
      </c>
      <c r="AH2151" s="2">
        <f t="shared" si="555"/>
        <v>1</v>
      </c>
      <c r="AJ2151" s="5"/>
      <c r="AK2151" s="2">
        <f t="shared" si="560"/>
        <v>17</v>
      </c>
      <c r="AL2151" s="2">
        <v>8</v>
      </c>
      <c r="AM2151" s="2">
        <v>3</v>
      </c>
      <c r="AN2151" s="2">
        <v>5</v>
      </c>
      <c r="AO2151" s="2">
        <v>1</v>
      </c>
      <c r="AP2151" s="2">
        <v>0</v>
      </c>
      <c r="AQ2151" s="2">
        <f t="shared" si="544"/>
        <v>11</v>
      </c>
      <c r="AR2151" s="2">
        <f t="shared" si="545"/>
        <v>5</v>
      </c>
      <c r="AS2151" s="2">
        <f t="shared" si="546"/>
        <v>1</v>
      </c>
      <c r="AV2151" s="6">
        <f t="shared" si="556"/>
        <v>27</v>
      </c>
      <c r="AW2151" s="2">
        <v>17</v>
      </c>
      <c r="AX2151" s="2">
        <v>5</v>
      </c>
      <c r="AY2151" s="2">
        <v>3</v>
      </c>
      <c r="AZ2151" s="2">
        <v>2</v>
      </c>
      <c r="BA2151" s="2">
        <v>0</v>
      </c>
      <c r="BB2151" s="2">
        <f t="shared" si="557"/>
        <v>22</v>
      </c>
      <c r="BC2151" s="2">
        <f t="shared" si="558"/>
        <v>3</v>
      </c>
      <c r="BD2151" s="2">
        <f t="shared" si="559"/>
        <v>2</v>
      </c>
      <c r="BF2151" s="5"/>
    </row>
    <row r="2152" spans="7:58" x14ac:dyDescent="0.35">
      <c r="G2152" s="79" t="s">
        <v>3</v>
      </c>
      <c r="H2152" s="82" t="s">
        <v>112</v>
      </c>
      <c r="I2152" s="79" t="s">
        <v>126</v>
      </c>
      <c r="J2152" s="79" t="str">
        <f>IF('New GL Gauge'!$H$3&lt;2025,"Communities","Service Development")</f>
        <v>Service Development</v>
      </c>
      <c r="K2152" s="79" t="str">
        <f>IF('New GL Gauge'!$H$3&lt;2025,"Youth","Wellbeing, Youth and Community Development")</f>
        <v>Wellbeing, Youth and Community Development</v>
      </c>
      <c r="L2152" s="79" t="str">
        <f>IF('New GL Gauge'!$H$3&lt;2025,"Youth","Wellbeing, Youth and Community Development")</f>
        <v>Wellbeing, Youth and Community Development</v>
      </c>
      <c r="M2152" s="2" t="s">
        <v>76</v>
      </c>
      <c r="N2152" s="2">
        <v>21</v>
      </c>
      <c r="O2152" s="6">
        <f t="shared" si="548"/>
        <v>0</v>
      </c>
      <c r="P2152" s="2">
        <v>0</v>
      </c>
      <c r="Q2152" s="2">
        <v>0</v>
      </c>
      <c r="R2152" s="2">
        <v>0</v>
      </c>
      <c r="S2152" s="2">
        <v>0</v>
      </c>
      <c r="T2152" s="2">
        <v>0</v>
      </c>
      <c r="U2152" s="2">
        <f t="shared" si="550"/>
        <v>0</v>
      </c>
      <c r="V2152" s="2">
        <f t="shared" si="551"/>
        <v>0</v>
      </c>
      <c r="W2152" s="2">
        <f t="shared" si="552"/>
        <v>0</v>
      </c>
      <c r="Y2152" s="5"/>
      <c r="Z2152" s="6">
        <f t="shared" si="549"/>
        <v>21</v>
      </c>
      <c r="AA2152" s="2">
        <v>13</v>
      </c>
      <c r="AB2152" s="2">
        <v>5</v>
      </c>
      <c r="AC2152" s="2">
        <v>2</v>
      </c>
      <c r="AD2152" s="2">
        <v>1</v>
      </c>
      <c r="AE2152" s="2">
        <v>0</v>
      </c>
      <c r="AF2152" s="2">
        <f t="shared" si="553"/>
        <v>18</v>
      </c>
      <c r="AG2152" s="2">
        <f t="shared" si="554"/>
        <v>2</v>
      </c>
      <c r="AH2152" s="2">
        <f t="shared" si="555"/>
        <v>1</v>
      </c>
      <c r="AJ2152" s="5"/>
      <c r="AK2152" s="2">
        <f t="shared" si="560"/>
        <v>17</v>
      </c>
      <c r="AL2152" s="2">
        <v>7</v>
      </c>
      <c r="AM2152" s="2">
        <v>6</v>
      </c>
      <c r="AN2152" s="2">
        <v>3</v>
      </c>
      <c r="AO2152" s="2">
        <v>1</v>
      </c>
      <c r="AP2152" s="2">
        <v>0</v>
      </c>
      <c r="AQ2152" s="2">
        <f t="shared" si="544"/>
        <v>13</v>
      </c>
      <c r="AR2152" s="2">
        <f t="shared" si="545"/>
        <v>3</v>
      </c>
      <c r="AS2152" s="2">
        <f t="shared" si="546"/>
        <v>1</v>
      </c>
      <c r="AV2152" s="6">
        <f t="shared" si="556"/>
        <v>27</v>
      </c>
      <c r="AW2152" s="2">
        <v>18</v>
      </c>
      <c r="AX2152" s="2">
        <v>4</v>
      </c>
      <c r="AY2152" s="2">
        <v>3</v>
      </c>
      <c r="AZ2152" s="2">
        <v>2</v>
      </c>
      <c r="BA2152" s="2">
        <v>0</v>
      </c>
      <c r="BB2152" s="2">
        <f t="shared" si="557"/>
        <v>22</v>
      </c>
      <c r="BC2152" s="2">
        <f t="shared" si="558"/>
        <v>3</v>
      </c>
      <c r="BD2152" s="2">
        <f t="shared" si="559"/>
        <v>2</v>
      </c>
      <c r="BF2152" s="5"/>
    </row>
    <row r="2153" spans="7:58" x14ac:dyDescent="0.35">
      <c r="G2153" s="79" t="s">
        <v>3</v>
      </c>
      <c r="H2153" s="82" t="s">
        <v>112</v>
      </c>
      <c r="I2153" s="79" t="s">
        <v>126</v>
      </c>
      <c r="J2153" s="79" t="str">
        <f>IF('New GL Gauge'!$H$3&lt;2025,"Communities","Service Development")</f>
        <v>Service Development</v>
      </c>
      <c r="K2153" s="79" t="str">
        <f>IF('New GL Gauge'!$H$3&lt;2025,"Youth","Wellbeing, Youth and Community Development")</f>
        <v>Wellbeing, Youth and Community Development</v>
      </c>
      <c r="L2153" s="79" t="str">
        <f>IF('New GL Gauge'!$H$3&lt;2025,"Youth","Wellbeing, Youth and Community Development")</f>
        <v>Wellbeing, Youth and Community Development</v>
      </c>
      <c r="M2153" s="2" t="s">
        <v>76</v>
      </c>
      <c r="N2153" s="2">
        <v>22</v>
      </c>
      <c r="O2153" s="6">
        <f t="shared" si="548"/>
        <v>0</v>
      </c>
      <c r="P2153" s="2">
        <v>0</v>
      </c>
      <c r="Q2153" s="2">
        <v>0</v>
      </c>
      <c r="R2153" s="2">
        <v>0</v>
      </c>
      <c r="S2153" s="2">
        <v>0</v>
      </c>
      <c r="T2153" s="2">
        <v>0</v>
      </c>
      <c r="U2153" s="2">
        <f t="shared" si="550"/>
        <v>0</v>
      </c>
      <c r="V2153" s="2">
        <f t="shared" si="551"/>
        <v>0</v>
      </c>
      <c r="W2153" s="2">
        <f t="shared" si="552"/>
        <v>0</v>
      </c>
      <c r="Y2153" s="5"/>
      <c r="Z2153" s="6">
        <f t="shared" si="549"/>
        <v>21</v>
      </c>
      <c r="AA2153" s="2">
        <v>17</v>
      </c>
      <c r="AB2153" s="2">
        <v>3</v>
      </c>
      <c r="AC2153" s="2">
        <v>0</v>
      </c>
      <c r="AD2153" s="2">
        <v>0</v>
      </c>
      <c r="AE2153" s="2">
        <v>1</v>
      </c>
      <c r="AF2153" s="2">
        <f t="shared" si="553"/>
        <v>20</v>
      </c>
      <c r="AG2153" s="2">
        <f t="shared" si="554"/>
        <v>0</v>
      </c>
      <c r="AH2153" s="2">
        <f t="shared" si="555"/>
        <v>1</v>
      </c>
      <c r="AJ2153" s="5"/>
      <c r="AK2153" s="2">
        <f t="shared" si="560"/>
        <v>17</v>
      </c>
      <c r="AL2153" s="2">
        <v>12</v>
      </c>
      <c r="AM2153" s="2">
        <v>3</v>
      </c>
      <c r="AN2153" s="2">
        <v>2</v>
      </c>
      <c r="AO2153" s="2">
        <v>0</v>
      </c>
      <c r="AP2153" s="2">
        <v>0</v>
      </c>
      <c r="AQ2153" s="2">
        <f t="shared" si="544"/>
        <v>15</v>
      </c>
      <c r="AR2153" s="2">
        <f t="shared" si="545"/>
        <v>2</v>
      </c>
      <c r="AS2153" s="2">
        <f t="shared" si="546"/>
        <v>0</v>
      </c>
      <c r="AV2153" s="6">
        <f t="shared" si="556"/>
        <v>27</v>
      </c>
      <c r="AW2153" s="2">
        <v>18</v>
      </c>
      <c r="AX2153" s="2">
        <v>8</v>
      </c>
      <c r="AY2153" s="2">
        <v>0</v>
      </c>
      <c r="AZ2153" s="2">
        <v>1</v>
      </c>
      <c r="BA2153" s="2">
        <v>0</v>
      </c>
      <c r="BB2153" s="2">
        <f t="shared" si="557"/>
        <v>26</v>
      </c>
      <c r="BC2153" s="2">
        <f t="shared" si="558"/>
        <v>0</v>
      </c>
      <c r="BD2153" s="2">
        <f t="shared" si="559"/>
        <v>1</v>
      </c>
      <c r="BF2153" s="5"/>
    </row>
    <row r="2154" spans="7:58" x14ac:dyDescent="0.35">
      <c r="G2154" s="79" t="s">
        <v>3</v>
      </c>
      <c r="H2154" s="82" t="s">
        <v>112</v>
      </c>
      <c r="I2154" s="79" t="s">
        <v>126</v>
      </c>
      <c r="J2154" s="79" t="str">
        <f>IF('New GL Gauge'!$H$3&lt;2025,"Communities","Service Development")</f>
        <v>Service Development</v>
      </c>
      <c r="K2154" s="79" t="str">
        <f>IF('New GL Gauge'!$H$3&lt;2025,"Youth","Wellbeing, Youth and Community Development")</f>
        <v>Wellbeing, Youth and Community Development</v>
      </c>
      <c r="L2154" s="79" t="str">
        <f>IF('New GL Gauge'!$H$3&lt;2025,"Youth","Wellbeing, Youth and Community Development")</f>
        <v>Wellbeing, Youth and Community Development</v>
      </c>
      <c r="M2154" s="2" t="s">
        <v>76</v>
      </c>
      <c r="N2154" s="2">
        <v>23</v>
      </c>
      <c r="O2154" s="6">
        <f t="shared" si="548"/>
        <v>0</v>
      </c>
      <c r="P2154" s="2">
        <v>0</v>
      </c>
      <c r="Q2154" s="2">
        <v>0</v>
      </c>
      <c r="R2154" s="2">
        <v>0</v>
      </c>
      <c r="S2154" s="2">
        <v>0</v>
      </c>
      <c r="T2154" s="2">
        <v>0</v>
      </c>
      <c r="U2154" s="2">
        <f t="shared" si="550"/>
        <v>0</v>
      </c>
      <c r="V2154" s="2">
        <f t="shared" si="551"/>
        <v>0</v>
      </c>
      <c r="W2154" s="2">
        <f t="shared" si="552"/>
        <v>0</v>
      </c>
      <c r="Y2154" s="5"/>
      <c r="Z2154" s="6">
        <f t="shared" si="549"/>
        <v>21</v>
      </c>
      <c r="AA2154" s="2">
        <v>17</v>
      </c>
      <c r="AB2154" s="2">
        <v>2</v>
      </c>
      <c r="AC2154" s="2">
        <v>2</v>
      </c>
      <c r="AD2154" s="2">
        <v>0</v>
      </c>
      <c r="AE2154" s="2">
        <v>0</v>
      </c>
      <c r="AF2154" s="2">
        <f t="shared" si="553"/>
        <v>19</v>
      </c>
      <c r="AG2154" s="2">
        <f t="shared" si="554"/>
        <v>2</v>
      </c>
      <c r="AH2154" s="2">
        <f t="shared" si="555"/>
        <v>0</v>
      </c>
      <c r="AJ2154" s="5"/>
      <c r="AK2154" s="2">
        <f t="shared" si="560"/>
        <v>17</v>
      </c>
      <c r="AL2154" s="2">
        <v>6</v>
      </c>
      <c r="AM2154" s="2">
        <v>6</v>
      </c>
      <c r="AN2154" s="2">
        <v>5</v>
      </c>
      <c r="AO2154" s="2">
        <v>0</v>
      </c>
      <c r="AP2154" s="2">
        <v>0</v>
      </c>
      <c r="AQ2154" s="2">
        <f t="shared" si="544"/>
        <v>12</v>
      </c>
      <c r="AR2154" s="2">
        <f t="shared" si="545"/>
        <v>5</v>
      </c>
      <c r="AS2154" s="2">
        <f t="shared" si="546"/>
        <v>0</v>
      </c>
      <c r="AV2154" s="6">
        <f t="shared" si="556"/>
        <v>27</v>
      </c>
      <c r="AW2154" s="2">
        <v>18</v>
      </c>
      <c r="AX2154" s="2">
        <v>5</v>
      </c>
      <c r="AY2154" s="2">
        <v>3</v>
      </c>
      <c r="AZ2154" s="2">
        <v>0</v>
      </c>
      <c r="BA2154" s="2">
        <v>1</v>
      </c>
      <c r="BB2154" s="2">
        <f t="shared" si="557"/>
        <v>23</v>
      </c>
      <c r="BC2154" s="2">
        <f t="shared" si="558"/>
        <v>3</v>
      </c>
      <c r="BD2154" s="2">
        <f t="shared" si="559"/>
        <v>1</v>
      </c>
      <c r="BF2154" s="5"/>
    </row>
    <row r="2155" spans="7:58" x14ac:dyDescent="0.35">
      <c r="G2155" s="79" t="s">
        <v>3</v>
      </c>
      <c r="H2155" s="82" t="s">
        <v>112</v>
      </c>
      <c r="I2155" s="79" t="s">
        <v>126</v>
      </c>
      <c r="J2155" s="79" t="str">
        <f>IF('New GL Gauge'!$H$3&lt;2025,"Communities","Service Development")</f>
        <v>Service Development</v>
      </c>
      <c r="K2155" s="79" t="str">
        <f>IF('New GL Gauge'!$H$3&lt;2025,"Youth","Wellbeing, Youth and Community Development")</f>
        <v>Wellbeing, Youth and Community Development</v>
      </c>
      <c r="L2155" s="79" t="str">
        <f>IF('New GL Gauge'!$H$3&lt;2025,"Youth","Wellbeing, Youth and Community Development")</f>
        <v>Wellbeing, Youth and Community Development</v>
      </c>
      <c r="M2155" s="2" t="s">
        <v>76</v>
      </c>
      <c r="N2155" s="2">
        <v>24</v>
      </c>
      <c r="O2155" s="6">
        <f t="shared" si="548"/>
        <v>0</v>
      </c>
      <c r="P2155" s="2">
        <v>0</v>
      </c>
      <c r="Q2155" s="2">
        <v>0</v>
      </c>
      <c r="R2155" s="2">
        <v>0</v>
      </c>
      <c r="S2155" s="2">
        <v>0</v>
      </c>
      <c r="T2155" s="2">
        <v>0</v>
      </c>
      <c r="U2155" s="2">
        <f t="shared" si="550"/>
        <v>0</v>
      </c>
      <c r="V2155" s="2">
        <f t="shared" si="551"/>
        <v>0</v>
      </c>
      <c r="W2155" s="2">
        <f t="shared" si="552"/>
        <v>0</v>
      </c>
      <c r="Y2155" s="5"/>
      <c r="Z2155" s="6">
        <f t="shared" si="549"/>
        <v>21</v>
      </c>
      <c r="AA2155" s="2">
        <v>11</v>
      </c>
      <c r="AB2155" s="2">
        <v>5</v>
      </c>
      <c r="AC2155" s="2">
        <v>4</v>
      </c>
      <c r="AD2155" s="2">
        <v>1</v>
      </c>
      <c r="AE2155" s="2">
        <v>0</v>
      </c>
      <c r="AF2155" s="2">
        <f t="shared" si="553"/>
        <v>16</v>
      </c>
      <c r="AG2155" s="2">
        <f t="shared" si="554"/>
        <v>4</v>
      </c>
      <c r="AH2155" s="2">
        <f t="shared" si="555"/>
        <v>1</v>
      </c>
      <c r="AJ2155" s="5"/>
      <c r="AK2155" s="2">
        <f t="shared" si="560"/>
        <v>17</v>
      </c>
      <c r="AL2155" s="2">
        <v>9</v>
      </c>
      <c r="AM2155" s="2">
        <v>3</v>
      </c>
      <c r="AN2155" s="2">
        <v>3</v>
      </c>
      <c r="AO2155" s="2">
        <v>2</v>
      </c>
      <c r="AP2155" s="2">
        <v>0</v>
      </c>
      <c r="AQ2155" s="2">
        <f t="shared" si="544"/>
        <v>12</v>
      </c>
      <c r="AR2155" s="2">
        <f t="shared" si="545"/>
        <v>3</v>
      </c>
      <c r="AS2155" s="2">
        <f t="shared" si="546"/>
        <v>2</v>
      </c>
      <c r="AV2155" s="6">
        <f t="shared" si="556"/>
        <v>27</v>
      </c>
      <c r="AW2155" s="2">
        <v>16</v>
      </c>
      <c r="AX2155" s="2">
        <v>5</v>
      </c>
      <c r="AY2155" s="2">
        <v>4</v>
      </c>
      <c r="AZ2155" s="2">
        <v>0</v>
      </c>
      <c r="BA2155" s="2">
        <v>2</v>
      </c>
      <c r="BB2155" s="2">
        <f t="shared" si="557"/>
        <v>21</v>
      </c>
      <c r="BC2155" s="2">
        <f t="shared" si="558"/>
        <v>4</v>
      </c>
      <c r="BD2155" s="2">
        <f t="shared" si="559"/>
        <v>2</v>
      </c>
      <c r="BF2155" s="5"/>
    </row>
    <row r="2156" spans="7:58" x14ac:dyDescent="0.35">
      <c r="G2156" s="79" t="s">
        <v>3</v>
      </c>
      <c r="H2156" s="82" t="s">
        <v>112</v>
      </c>
      <c r="I2156" s="79" t="s">
        <v>126</v>
      </c>
      <c r="J2156" s="79" t="str">
        <f>IF('New GL Gauge'!$H$3&lt;2025,"Communities","Service Development")</f>
        <v>Service Development</v>
      </c>
      <c r="K2156" s="79" t="str">
        <f>IF('New GL Gauge'!$H$3&lt;2025,"Youth","Wellbeing, Youth and Community Development")</f>
        <v>Wellbeing, Youth and Community Development</v>
      </c>
      <c r="L2156" s="79" t="str">
        <f>IF('New GL Gauge'!$H$3&lt;2025,"Youth","Wellbeing, Youth and Community Development")</f>
        <v>Wellbeing, Youth and Community Development</v>
      </c>
      <c r="M2156" s="2" t="s">
        <v>76</v>
      </c>
      <c r="N2156" s="2">
        <v>25</v>
      </c>
      <c r="O2156" s="6">
        <f t="shared" si="548"/>
        <v>0</v>
      </c>
      <c r="P2156" s="2">
        <v>0</v>
      </c>
      <c r="Q2156" s="2">
        <v>0</v>
      </c>
      <c r="R2156" s="2">
        <v>0</v>
      </c>
      <c r="S2156" s="2">
        <v>0</v>
      </c>
      <c r="T2156" s="2">
        <v>0</v>
      </c>
      <c r="U2156" s="2">
        <f t="shared" si="550"/>
        <v>0</v>
      </c>
      <c r="V2156" s="2">
        <f t="shared" si="551"/>
        <v>0</v>
      </c>
      <c r="W2156" s="2">
        <f t="shared" si="552"/>
        <v>0</v>
      </c>
      <c r="Y2156" s="5"/>
      <c r="Z2156" s="6">
        <f t="shared" si="549"/>
        <v>21</v>
      </c>
      <c r="AA2156" s="2">
        <v>13</v>
      </c>
      <c r="AB2156" s="2">
        <v>2</v>
      </c>
      <c r="AC2156" s="2">
        <v>5</v>
      </c>
      <c r="AD2156" s="2">
        <v>0</v>
      </c>
      <c r="AE2156" s="2">
        <v>1</v>
      </c>
      <c r="AF2156" s="2">
        <f t="shared" si="553"/>
        <v>15</v>
      </c>
      <c r="AG2156" s="2">
        <f t="shared" si="554"/>
        <v>5</v>
      </c>
      <c r="AH2156" s="2">
        <f t="shared" si="555"/>
        <v>1</v>
      </c>
      <c r="AJ2156" s="5"/>
      <c r="AK2156" s="2">
        <f t="shared" si="560"/>
        <v>17</v>
      </c>
      <c r="AL2156" s="2">
        <v>10</v>
      </c>
      <c r="AM2156" s="2">
        <v>5</v>
      </c>
      <c r="AN2156" s="2">
        <v>1</v>
      </c>
      <c r="AO2156" s="2">
        <v>1</v>
      </c>
      <c r="AP2156" s="2">
        <v>0</v>
      </c>
      <c r="AQ2156" s="2">
        <f t="shared" si="544"/>
        <v>15</v>
      </c>
      <c r="AR2156" s="2">
        <f t="shared" si="545"/>
        <v>1</v>
      </c>
      <c r="AS2156" s="2">
        <f t="shared" si="546"/>
        <v>1</v>
      </c>
      <c r="AV2156" s="6">
        <f t="shared" si="556"/>
        <v>27</v>
      </c>
      <c r="AW2156" s="2">
        <v>17</v>
      </c>
      <c r="AX2156" s="2">
        <v>4</v>
      </c>
      <c r="AY2156" s="2">
        <v>5</v>
      </c>
      <c r="AZ2156" s="2">
        <v>0</v>
      </c>
      <c r="BA2156" s="2">
        <v>1</v>
      </c>
      <c r="BB2156" s="2">
        <f t="shared" si="557"/>
        <v>21</v>
      </c>
      <c r="BC2156" s="2">
        <f t="shared" si="558"/>
        <v>5</v>
      </c>
      <c r="BD2156" s="2">
        <f t="shared" si="559"/>
        <v>1</v>
      </c>
      <c r="BF2156" s="5"/>
    </row>
    <row r="2157" spans="7:58" x14ac:dyDescent="0.35">
      <c r="G2157" s="79" t="s">
        <v>3</v>
      </c>
      <c r="H2157" s="82" t="s">
        <v>112</v>
      </c>
      <c r="I2157" s="79" t="s">
        <v>126</v>
      </c>
      <c r="J2157" s="79" t="str">
        <f>IF('New GL Gauge'!$H$3&lt;2025,"Communities","Service Development")</f>
        <v>Service Development</v>
      </c>
      <c r="K2157" s="79" t="str">
        <f>IF('New GL Gauge'!$H$3&lt;2025,"Youth","Wellbeing, Youth and Community Development")</f>
        <v>Wellbeing, Youth and Community Development</v>
      </c>
      <c r="L2157" s="79" t="str">
        <f>IF('New GL Gauge'!$H$3&lt;2025,"Youth","Wellbeing, Youth and Community Development")</f>
        <v>Wellbeing, Youth and Community Development</v>
      </c>
      <c r="M2157" s="2" t="s">
        <v>76</v>
      </c>
      <c r="N2157" s="2">
        <v>26</v>
      </c>
      <c r="O2157" s="6">
        <f t="shared" si="548"/>
        <v>0</v>
      </c>
      <c r="P2157" s="2">
        <v>0</v>
      </c>
      <c r="Q2157" s="2">
        <v>0</v>
      </c>
      <c r="R2157" s="2">
        <v>0</v>
      </c>
      <c r="S2157" s="2">
        <v>0</v>
      </c>
      <c r="T2157" s="2">
        <v>0</v>
      </c>
      <c r="U2157" s="2">
        <f t="shared" si="550"/>
        <v>0</v>
      </c>
      <c r="V2157" s="2">
        <f t="shared" si="551"/>
        <v>0</v>
      </c>
      <c r="W2157" s="2">
        <f t="shared" si="552"/>
        <v>0</v>
      </c>
      <c r="Y2157" s="5"/>
      <c r="Z2157" s="6">
        <f t="shared" si="549"/>
        <v>21</v>
      </c>
      <c r="AA2157" s="2">
        <v>12</v>
      </c>
      <c r="AB2157" s="2">
        <v>4</v>
      </c>
      <c r="AC2157" s="2">
        <v>4</v>
      </c>
      <c r="AD2157" s="2">
        <v>1</v>
      </c>
      <c r="AE2157" s="2">
        <v>0</v>
      </c>
      <c r="AF2157" s="2">
        <f t="shared" si="553"/>
        <v>16</v>
      </c>
      <c r="AG2157" s="2">
        <f t="shared" si="554"/>
        <v>4</v>
      </c>
      <c r="AH2157" s="2">
        <f t="shared" si="555"/>
        <v>1</v>
      </c>
      <c r="AJ2157" s="5"/>
      <c r="AK2157" s="2">
        <f t="shared" si="560"/>
        <v>17</v>
      </c>
      <c r="AL2157" s="2">
        <v>7</v>
      </c>
      <c r="AM2157" s="2">
        <v>8</v>
      </c>
      <c r="AN2157" s="2">
        <v>2</v>
      </c>
      <c r="AO2157" s="2">
        <v>0</v>
      </c>
      <c r="AP2157" s="2">
        <v>0</v>
      </c>
      <c r="AQ2157" s="2">
        <f t="shared" si="544"/>
        <v>15</v>
      </c>
      <c r="AR2157" s="2">
        <f t="shared" si="545"/>
        <v>2</v>
      </c>
      <c r="AS2157" s="2">
        <f t="shared" si="546"/>
        <v>0</v>
      </c>
      <c r="AV2157" s="6">
        <f t="shared" si="556"/>
        <v>27</v>
      </c>
      <c r="AW2157" s="2">
        <v>16</v>
      </c>
      <c r="AX2157" s="2">
        <v>7</v>
      </c>
      <c r="AY2157" s="2">
        <v>3</v>
      </c>
      <c r="AZ2157" s="2">
        <v>0</v>
      </c>
      <c r="BA2157" s="2">
        <v>1</v>
      </c>
      <c r="BB2157" s="2">
        <f t="shared" si="557"/>
        <v>23</v>
      </c>
      <c r="BC2157" s="2">
        <f t="shared" si="558"/>
        <v>3</v>
      </c>
      <c r="BD2157" s="2">
        <f t="shared" si="559"/>
        <v>1</v>
      </c>
      <c r="BF2157" s="5"/>
    </row>
    <row r="2158" spans="7:58" x14ac:dyDescent="0.35">
      <c r="G2158" s="79" t="s">
        <v>3</v>
      </c>
      <c r="H2158" s="82" t="s">
        <v>112</v>
      </c>
      <c r="I2158" s="79" t="s">
        <v>126</v>
      </c>
      <c r="J2158" s="79" t="str">
        <f>IF('New GL Gauge'!$H$3&lt;2025,"Communities","Service Development")</f>
        <v>Service Development</v>
      </c>
      <c r="K2158" s="79" t="str">
        <f>IF('New GL Gauge'!$H$3&lt;2025,"Youth","Wellbeing, Youth and Community Development")</f>
        <v>Wellbeing, Youth and Community Development</v>
      </c>
      <c r="L2158" s="79" t="str">
        <f>IF('New GL Gauge'!$H$3&lt;2025,"Youth","Wellbeing, Youth and Community Development")</f>
        <v>Wellbeing, Youth and Community Development</v>
      </c>
      <c r="M2158" s="2" t="s">
        <v>76</v>
      </c>
      <c r="N2158" s="2">
        <v>27</v>
      </c>
      <c r="O2158" s="6">
        <f t="shared" si="548"/>
        <v>0</v>
      </c>
      <c r="P2158" s="2">
        <v>0</v>
      </c>
      <c r="Q2158" s="2">
        <v>0</v>
      </c>
      <c r="R2158" s="2">
        <v>0</v>
      </c>
      <c r="S2158" s="2">
        <v>0</v>
      </c>
      <c r="T2158" s="2">
        <v>0</v>
      </c>
      <c r="U2158" s="2">
        <f t="shared" si="550"/>
        <v>0</v>
      </c>
      <c r="V2158" s="2">
        <f t="shared" si="551"/>
        <v>0</v>
      </c>
      <c r="W2158" s="2">
        <f t="shared" si="552"/>
        <v>0</v>
      </c>
      <c r="Y2158" s="5"/>
      <c r="Z2158" s="6">
        <f t="shared" si="549"/>
        <v>21</v>
      </c>
      <c r="AA2158" s="2">
        <v>12</v>
      </c>
      <c r="AB2158" s="2">
        <v>4</v>
      </c>
      <c r="AC2158" s="2">
        <v>4</v>
      </c>
      <c r="AD2158" s="2">
        <v>0</v>
      </c>
      <c r="AE2158" s="2">
        <v>1</v>
      </c>
      <c r="AF2158" s="2">
        <f t="shared" si="553"/>
        <v>16</v>
      </c>
      <c r="AG2158" s="2">
        <f t="shared" si="554"/>
        <v>4</v>
      </c>
      <c r="AH2158" s="2">
        <f t="shared" si="555"/>
        <v>1</v>
      </c>
      <c r="AJ2158" s="5"/>
      <c r="AK2158" s="2">
        <f t="shared" si="560"/>
        <v>17</v>
      </c>
      <c r="AL2158" s="2">
        <v>8</v>
      </c>
      <c r="AM2158" s="2">
        <v>5</v>
      </c>
      <c r="AN2158" s="2">
        <v>2</v>
      </c>
      <c r="AO2158" s="2">
        <v>2</v>
      </c>
      <c r="AP2158" s="2">
        <v>0</v>
      </c>
      <c r="AQ2158" s="2">
        <f t="shared" si="544"/>
        <v>13</v>
      </c>
      <c r="AR2158" s="2">
        <f t="shared" si="545"/>
        <v>2</v>
      </c>
      <c r="AS2158" s="2">
        <f t="shared" si="546"/>
        <v>2</v>
      </c>
      <c r="AV2158" s="6">
        <f t="shared" si="556"/>
        <v>27</v>
      </c>
      <c r="AW2158" s="2">
        <v>17</v>
      </c>
      <c r="AX2158" s="2">
        <v>7</v>
      </c>
      <c r="AY2158" s="2">
        <v>2</v>
      </c>
      <c r="AZ2158" s="2">
        <v>1</v>
      </c>
      <c r="BA2158" s="2">
        <v>0</v>
      </c>
      <c r="BB2158" s="2">
        <f t="shared" si="557"/>
        <v>24</v>
      </c>
      <c r="BC2158" s="2">
        <f t="shared" si="558"/>
        <v>2</v>
      </c>
      <c r="BD2158" s="2">
        <f t="shared" si="559"/>
        <v>1</v>
      </c>
      <c r="BF2158" s="5"/>
    </row>
    <row r="2159" spans="7:58" x14ac:dyDescent="0.35">
      <c r="G2159" s="79" t="s">
        <v>3</v>
      </c>
      <c r="H2159" s="82" t="s">
        <v>112</v>
      </c>
      <c r="I2159" s="79" t="s">
        <v>126</v>
      </c>
      <c r="J2159" s="79" t="str">
        <f>IF('New GL Gauge'!$H$3&lt;2025,"Communities","Service Development")</f>
        <v>Service Development</v>
      </c>
      <c r="K2159" s="79" t="str">
        <f>IF('New GL Gauge'!$H$3&lt;2025,"Youth","Wellbeing, Youth and Community Development")</f>
        <v>Wellbeing, Youth and Community Development</v>
      </c>
      <c r="L2159" s="79" t="str">
        <f>IF('New GL Gauge'!$H$3&lt;2025,"Youth","Wellbeing, Youth and Community Development")</f>
        <v>Wellbeing, Youth and Community Development</v>
      </c>
      <c r="M2159" s="2" t="s">
        <v>76</v>
      </c>
      <c r="N2159" s="2">
        <v>28</v>
      </c>
      <c r="O2159" s="6">
        <f t="shared" si="548"/>
        <v>0</v>
      </c>
      <c r="P2159" s="2">
        <v>0</v>
      </c>
      <c r="Q2159" s="2">
        <v>0</v>
      </c>
      <c r="R2159" s="2">
        <v>0</v>
      </c>
      <c r="S2159" s="2">
        <v>0</v>
      </c>
      <c r="T2159" s="2">
        <v>0</v>
      </c>
      <c r="U2159" s="2">
        <f t="shared" si="550"/>
        <v>0</v>
      </c>
      <c r="V2159" s="2">
        <f t="shared" si="551"/>
        <v>0</v>
      </c>
      <c r="W2159" s="2">
        <f t="shared" si="552"/>
        <v>0</v>
      </c>
      <c r="Y2159" s="5"/>
      <c r="Z2159" s="6">
        <f t="shared" si="549"/>
        <v>21</v>
      </c>
      <c r="AA2159" s="2">
        <v>17</v>
      </c>
      <c r="AB2159" s="2">
        <v>2</v>
      </c>
      <c r="AC2159" s="2">
        <v>1</v>
      </c>
      <c r="AD2159" s="2">
        <v>1</v>
      </c>
      <c r="AE2159" s="2">
        <v>0</v>
      </c>
      <c r="AF2159" s="2">
        <f t="shared" si="553"/>
        <v>19</v>
      </c>
      <c r="AG2159" s="2">
        <f t="shared" si="554"/>
        <v>1</v>
      </c>
      <c r="AH2159" s="2">
        <f t="shared" si="555"/>
        <v>1</v>
      </c>
      <c r="AJ2159" s="5"/>
      <c r="AK2159" s="2">
        <f t="shared" si="560"/>
        <v>17</v>
      </c>
      <c r="AL2159" s="2">
        <v>10</v>
      </c>
      <c r="AM2159" s="2">
        <v>5</v>
      </c>
      <c r="AN2159" s="2">
        <v>2</v>
      </c>
      <c r="AO2159" s="2">
        <v>0</v>
      </c>
      <c r="AP2159" s="2">
        <v>0</v>
      </c>
      <c r="AQ2159" s="2">
        <f t="shared" si="544"/>
        <v>15</v>
      </c>
      <c r="AR2159" s="2">
        <f t="shared" si="545"/>
        <v>2</v>
      </c>
      <c r="AS2159" s="2">
        <f t="shared" si="546"/>
        <v>0</v>
      </c>
      <c r="AV2159" s="6">
        <f t="shared" si="556"/>
        <v>27</v>
      </c>
      <c r="AW2159" s="2">
        <v>19</v>
      </c>
      <c r="AX2159" s="2">
        <v>5</v>
      </c>
      <c r="AY2159" s="2">
        <v>2</v>
      </c>
      <c r="AZ2159" s="2">
        <v>1</v>
      </c>
      <c r="BA2159" s="2">
        <v>0</v>
      </c>
      <c r="BB2159" s="2">
        <f t="shared" si="557"/>
        <v>24</v>
      </c>
      <c r="BC2159" s="2">
        <f t="shared" si="558"/>
        <v>2</v>
      </c>
      <c r="BD2159" s="2">
        <f t="shared" si="559"/>
        <v>1</v>
      </c>
      <c r="BF2159" s="5"/>
    </row>
    <row r="2160" spans="7:58" x14ac:dyDescent="0.35">
      <c r="G2160" s="79" t="s">
        <v>3</v>
      </c>
      <c r="H2160" s="82" t="s">
        <v>112</v>
      </c>
      <c r="I2160" s="79" t="s">
        <v>126</v>
      </c>
      <c r="J2160" s="79" t="str">
        <f>IF('New GL Gauge'!$H$3&lt;2025,"Communities","Service Development")</f>
        <v>Service Development</v>
      </c>
      <c r="K2160" s="79" t="str">
        <f>IF('New GL Gauge'!$H$3&lt;2025,"Youth","Wellbeing, Youth and Community Development")</f>
        <v>Wellbeing, Youth and Community Development</v>
      </c>
      <c r="L2160" s="79" t="str">
        <f>IF('New GL Gauge'!$H$3&lt;2025,"Youth","Wellbeing, Youth and Community Development")</f>
        <v>Wellbeing, Youth and Community Development</v>
      </c>
      <c r="M2160" s="2" t="s">
        <v>76</v>
      </c>
      <c r="N2160" s="2">
        <v>29</v>
      </c>
      <c r="O2160" s="6">
        <f t="shared" si="548"/>
        <v>0</v>
      </c>
      <c r="P2160" s="2">
        <v>0</v>
      </c>
      <c r="Q2160" s="2">
        <v>0</v>
      </c>
      <c r="R2160" s="2">
        <v>0</v>
      </c>
      <c r="S2160" s="2">
        <v>0</v>
      </c>
      <c r="T2160" s="2">
        <v>0</v>
      </c>
      <c r="U2160" s="2">
        <f t="shared" si="550"/>
        <v>0</v>
      </c>
      <c r="V2160" s="2">
        <f t="shared" si="551"/>
        <v>0</v>
      </c>
      <c r="W2160" s="2">
        <f t="shared" si="552"/>
        <v>0</v>
      </c>
      <c r="Y2160" s="5"/>
      <c r="Z2160" s="6">
        <f t="shared" si="549"/>
        <v>21</v>
      </c>
      <c r="AA2160" s="2">
        <v>12</v>
      </c>
      <c r="AB2160" s="2">
        <v>6</v>
      </c>
      <c r="AC2160" s="2">
        <v>2</v>
      </c>
      <c r="AD2160" s="2">
        <v>1</v>
      </c>
      <c r="AE2160" s="2">
        <v>0</v>
      </c>
      <c r="AF2160" s="2">
        <f t="shared" si="553"/>
        <v>18</v>
      </c>
      <c r="AG2160" s="2">
        <f t="shared" si="554"/>
        <v>2</v>
      </c>
      <c r="AH2160" s="2">
        <f t="shared" si="555"/>
        <v>1</v>
      </c>
      <c r="AJ2160" s="5"/>
      <c r="AK2160" s="2">
        <f t="shared" si="560"/>
        <v>17</v>
      </c>
      <c r="AL2160" s="2">
        <v>8</v>
      </c>
      <c r="AM2160" s="2">
        <v>4</v>
      </c>
      <c r="AN2160" s="2">
        <v>4</v>
      </c>
      <c r="AO2160" s="2">
        <v>1</v>
      </c>
      <c r="AP2160" s="2">
        <v>0</v>
      </c>
      <c r="AQ2160" s="2">
        <f t="shared" si="544"/>
        <v>12</v>
      </c>
      <c r="AR2160" s="2">
        <f t="shared" si="545"/>
        <v>4</v>
      </c>
      <c r="AS2160" s="2">
        <f t="shared" si="546"/>
        <v>1</v>
      </c>
      <c r="AV2160" s="6">
        <f t="shared" si="556"/>
        <v>27</v>
      </c>
      <c r="AW2160" s="2">
        <v>17</v>
      </c>
      <c r="AX2160" s="2">
        <v>7</v>
      </c>
      <c r="AY2160" s="2">
        <v>2</v>
      </c>
      <c r="AZ2160" s="2">
        <v>1</v>
      </c>
      <c r="BA2160" s="2">
        <v>0</v>
      </c>
      <c r="BB2160" s="2">
        <f t="shared" si="557"/>
        <v>24</v>
      </c>
      <c r="BC2160" s="2">
        <f t="shared" si="558"/>
        <v>2</v>
      </c>
      <c r="BD2160" s="2">
        <f t="shared" si="559"/>
        <v>1</v>
      </c>
      <c r="BF2160" s="5"/>
    </row>
    <row r="2161" spans="7:58" x14ac:dyDescent="0.35">
      <c r="G2161" s="79" t="s">
        <v>3</v>
      </c>
      <c r="H2161" s="82" t="s">
        <v>112</v>
      </c>
      <c r="I2161" s="79" t="s">
        <v>126</v>
      </c>
      <c r="J2161" s="79" t="str">
        <f>IF('New GL Gauge'!$H$3&lt;2025,"Communities","Service Development")</f>
        <v>Service Development</v>
      </c>
      <c r="K2161" s="79" t="str">
        <f>IF('New GL Gauge'!$H$3&lt;2025,"Youth","Wellbeing, Youth and Community Development")</f>
        <v>Wellbeing, Youth and Community Development</v>
      </c>
      <c r="L2161" s="79" t="str">
        <f>IF('New GL Gauge'!$H$3&lt;2025,"Youth","Wellbeing, Youth and Community Development")</f>
        <v>Wellbeing, Youth and Community Development</v>
      </c>
      <c r="M2161" s="2" t="s">
        <v>76</v>
      </c>
      <c r="N2161" s="2">
        <v>30</v>
      </c>
      <c r="O2161" s="6">
        <f t="shared" si="548"/>
        <v>0</v>
      </c>
      <c r="P2161" s="2">
        <v>0</v>
      </c>
      <c r="Q2161" s="2">
        <v>0</v>
      </c>
      <c r="R2161" s="2">
        <v>0</v>
      </c>
      <c r="S2161" s="2">
        <v>0</v>
      </c>
      <c r="T2161" s="2">
        <v>0</v>
      </c>
      <c r="U2161" s="2">
        <f t="shared" si="550"/>
        <v>0</v>
      </c>
      <c r="V2161" s="2">
        <f t="shared" si="551"/>
        <v>0</v>
      </c>
      <c r="W2161" s="2">
        <f t="shared" si="552"/>
        <v>0</v>
      </c>
      <c r="Y2161" s="5"/>
      <c r="Z2161" s="6">
        <f t="shared" si="549"/>
        <v>21</v>
      </c>
      <c r="AA2161" s="2">
        <v>16</v>
      </c>
      <c r="AB2161" s="2">
        <v>3</v>
      </c>
      <c r="AC2161" s="2">
        <v>2</v>
      </c>
      <c r="AD2161" s="2">
        <v>0</v>
      </c>
      <c r="AE2161" s="2">
        <v>0</v>
      </c>
      <c r="AF2161" s="2">
        <f t="shared" si="553"/>
        <v>19</v>
      </c>
      <c r="AG2161" s="2">
        <f t="shared" si="554"/>
        <v>2</v>
      </c>
      <c r="AH2161" s="2">
        <f t="shared" si="555"/>
        <v>0</v>
      </c>
      <c r="AJ2161" s="5"/>
      <c r="AK2161" s="2">
        <f t="shared" si="560"/>
        <v>17</v>
      </c>
      <c r="AL2161" s="2">
        <v>8</v>
      </c>
      <c r="AM2161" s="2">
        <v>5</v>
      </c>
      <c r="AN2161" s="2">
        <v>3</v>
      </c>
      <c r="AO2161" s="2">
        <v>1</v>
      </c>
      <c r="AP2161" s="2">
        <v>0</v>
      </c>
      <c r="AQ2161" s="2">
        <f t="shared" si="544"/>
        <v>13</v>
      </c>
      <c r="AR2161" s="2">
        <f t="shared" si="545"/>
        <v>3</v>
      </c>
      <c r="AS2161" s="2">
        <f t="shared" si="546"/>
        <v>1</v>
      </c>
      <c r="AV2161" s="6">
        <f t="shared" si="556"/>
        <v>27</v>
      </c>
      <c r="AW2161" s="2">
        <v>18</v>
      </c>
      <c r="AX2161" s="2">
        <v>7</v>
      </c>
      <c r="AY2161" s="2">
        <v>1</v>
      </c>
      <c r="AZ2161" s="2">
        <v>1</v>
      </c>
      <c r="BA2161" s="2">
        <v>0</v>
      </c>
      <c r="BB2161" s="2">
        <f t="shared" si="557"/>
        <v>25</v>
      </c>
      <c r="BC2161" s="2">
        <f t="shared" si="558"/>
        <v>1</v>
      </c>
      <c r="BD2161" s="2">
        <f t="shared" si="559"/>
        <v>1</v>
      </c>
      <c r="BF2161" s="5"/>
    </row>
    <row r="2162" spans="7:58" x14ac:dyDescent="0.35">
      <c r="G2162" s="79" t="s">
        <v>3</v>
      </c>
      <c r="H2162" s="82" t="s">
        <v>112</v>
      </c>
      <c r="I2162" s="79" t="s">
        <v>126</v>
      </c>
      <c r="J2162" s="79" t="str">
        <f>IF('New GL Gauge'!$H$3&lt;2025,"Communities","Service Development")</f>
        <v>Service Development</v>
      </c>
      <c r="K2162" s="79" t="str">
        <f>IF('New GL Gauge'!$H$3&lt;2025,"Community Development and Performance","Inclusion and Employability")</f>
        <v>Inclusion and Employability</v>
      </c>
      <c r="L2162" s="79" t="str">
        <f>IF('New GL Gauge'!$H$3&lt;2025,"Community Development and Performance","Inclusion and Employability")</f>
        <v>Inclusion and Employability</v>
      </c>
      <c r="M2162" s="2" t="s">
        <v>3</v>
      </c>
      <c r="N2162" s="2">
        <v>1</v>
      </c>
      <c r="O2162" s="6">
        <f t="shared" si="548"/>
        <v>0</v>
      </c>
      <c r="P2162" s="2">
        <v>0</v>
      </c>
      <c r="Q2162" s="2">
        <v>0</v>
      </c>
      <c r="R2162" s="2">
        <v>0</v>
      </c>
      <c r="S2162" s="2">
        <v>0</v>
      </c>
      <c r="T2162" s="2">
        <v>0</v>
      </c>
      <c r="U2162" s="2">
        <f t="shared" si="550"/>
        <v>0</v>
      </c>
      <c r="V2162" s="2">
        <f t="shared" si="551"/>
        <v>0</v>
      </c>
      <c r="W2162" s="2">
        <f t="shared" si="552"/>
        <v>0</v>
      </c>
      <c r="X2162" s="2">
        <f>MAX(O2162:O2191)</f>
        <v>0</v>
      </c>
      <c r="Y2162" s="5">
        <v>0</v>
      </c>
      <c r="Z2162" s="6">
        <f t="shared" si="549"/>
        <v>16</v>
      </c>
      <c r="AA2162" s="2">
        <v>5</v>
      </c>
      <c r="AB2162" s="2">
        <v>8</v>
      </c>
      <c r="AC2162" s="2">
        <v>3</v>
      </c>
      <c r="AD2162" s="2">
        <v>0</v>
      </c>
      <c r="AE2162" s="2">
        <v>0</v>
      </c>
      <c r="AF2162" s="2">
        <f t="shared" si="553"/>
        <v>13</v>
      </c>
      <c r="AG2162" s="2">
        <f t="shared" si="554"/>
        <v>3</v>
      </c>
      <c r="AH2162" s="2">
        <f t="shared" si="555"/>
        <v>0</v>
      </c>
      <c r="AI2162" s="2">
        <f>MAX(Z2162:Z2191)</f>
        <v>16</v>
      </c>
      <c r="AJ2162" s="5">
        <v>13</v>
      </c>
      <c r="AK2162" s="2">
        <f t="shared" si="560"/>
        <v>15</v>
      </c>
      <c r="AL2162" s="2">
        <v>6</v>
      </c>
      <c r="AM2162" s="2">
        <v>5</v>
      </c>
      <c r="AN2162" s="2">
        <v>4</v>
      </c>
      <c r="AO2162" s="2">
        <v>0</v>
      </c>
      <c r="AP2162" s="2">
        <v>0</v>
      </c>
      <c r="AQ2162" s="2">
        <f t="shared" si="544"/>
        <v>11</v>
      </c>
      <c r="AR2162" s="2">
        <f t="shared" si="545"/>
        <v>4</v>
      </c>
      <c r="AS2162" s="2">
        <f t="shared" si="546"/>
        <v>0</v>
      </c>
      <c r="AT2162" s="2">
        <f t="shared" si="547"/>
        <v>15</v>
      </c>
      <c r="AU2162" s="2">
        <v>13</v>
      </c>
      <c r="AV2162" s="6">
        <f t="shared" si="556"/>
        <v>40</v>
      </c>
      <c r="AW2162" s="2">
        <v>24</v>
      </c>
      <c r="AX2162" s="2">
        <v>14</v>
      </c>
      <c r="AY2162" s="2">
        <v>2</v>
      </c>
      <c r="AZ2162" s="2">
        <v>0</v>
      </c>
      <c r="BA2162" s="2">
        <v>0</v>
      </c>
      <c r="BB2162" s="2">
        <f t="shared" si="557"/>
        <v>38</v>
      </c>
      <c r="BC2162" s="2">
        <f t="shared" si="558"/>
        <v>2</v>
      </c>
      <c r="BD2162" s="2">
        <f t="shared" si="559"/>
        <v>0</v>
      </c>
      <c r="BE2162" s="2">
        <f>ROUND(SUM(AV2162:AV2191)/30,0)</f>
        <v>40</v>
      </c>
      <c r="BF2162" s="5">
        <v>50</v>
      </c>
    </row>
    <row r="2163" spans="7:58" x14ac:dyDescent="0.35">
      <c r="G2163" s="79" t="s">
        <v>3</v>
      </c>
      <c r="H2163" s="82" t="s">
        <v>112</v>
      </c>
      <c r="I2163" s="79" t="s">
        <v>126</v>
      </c>
      <c r="J2163" s="79" t="str">
        <f>IF('New GL Gauge'!$H$3&lt;2025,"Communities","Service Development")</f>
        <v>Service Development</v>
      </c>
      <c r="K2163" s="79" t="str">
        <f>IF('New GL Gauge'!$H$3&lt;2025,"Community Development and Performance","Inclusion and Employability")</f>
        <v>Inclusion and Employability</v>
      </c>
      <c r="L2163" s="79" t="str">
        <f>IF('New GL Gauge'!$H$3&lt;2025,"Community Development and Performance","Inclusion and Employability")</f>
        <v>Inclusion and Employability</v>
      </c>
      <c r="M2163" s="2" t="s">
        <v>3</v>
      </c>
      <c r="N2163" s="2">
        <v>2</v>
      </c>
      <c r="O2163" s="6">
        <f t="shared" si="548"/>
        <v>0</v>
      </c>
      <c r="P2163" s="2">
        <v>0</v>
      </c>
      <c r="Q2163" s="2">
        <v>0</v>
      </c>
      <c r="R2163" s="2">
        <v>0</v>
      </c>
      <c r="S2163" s="2">
        <v>0</v>
      </c>
      <c r="T2163" s="2">
        <v>0</v>
      </c>
      <c r="U2163" s="2">
        <f t="shared" si="550"/>
        <v>0</v>
      </c>
      <c r="V2163" s="2">
        <f t="shared" si="551"/>
        <v>0</v>
      </c>
      <c r="W2163" s="2">
        <f t="shared" si="552"/>
        <v>0</v>
      </c>
      <c r="Y2163" s="5"/>
      <c r="Z2163" s="6">
        <f t="shared" si="549"/>
        <v>16</v>
      </c>
      <c r="AA2163" s="2">
        <v>6</v>
      </c>
      <c r="AB2163" s="2">
        <v>3</v>
      </c>
      <c r="AC2163" s="2">
        <v>4</v>
      </c>
      <c r="AD2163" s="2">
        <v>3</v>
      </c>
      <c r="AE2163" s="2">
        <v>0</v>
      </c>
      <c r="AF2163" s="2">
        <f t="shared" si="553"/>
        <v>9</v>
      </c>
      <c r="AG2163" s="2">
        <f t="shared" si="554"/>
        <v>4</v>
      </c>
      <c r="AH2163" s="2">
        <f t="shared" si="555"/>
        <v>3</v>
      </c>
      <c r="AJ2163" s="5"/>
      <c r="AK2163" s="2">
        <f t="shared" si="560"/>
        <v>15</v>
      </c>
      <c r="AL2163" s="2">
        <v>3</v>
      </c>
      <c r="AM2163" s="2">
        <v>7</v>
      </c>
      <c r="AN2163" s="2">
        <v>4</v>
      </c>
      <c r="AO2163" s="2">
        <v>1</v>
      </c>
      <c r="AP2163" s="2">
        <v>0</v>
      </c>
      <c r="AQ2163" s="2">
        <f t="shared" si="544"/>
        <v>10</v>
      </c>
      <c r="AR2163" s="2">
        <f t="shared" si="545"/>
        <v>4</v>
      </c>
      <c r="AS2163" s="2">
        <f t="shared" si="546"/>
        <v>1</v>
      </c>
      <c r="AV2163" s="6">
        <f t="shared" si="556"/>
        <v>40</v>
      </c>
      <c r="AW2163" s="2">
        <v>19</v>
      </c>
      <c r="AX2163" s="2">
        <v>15</v>
      </c>
      <c r="AY2163" s="2">
        <v>5</v>
      </c>
      <c r="AZ2163" s="2">
        <v>1</v>
      </c>
      <c r="BA2163" s="2">
        <v>0</v>
      </c>
      <c r="BB2163" s="2">
        <f t="shared" si="557"/>
        <v>34</v>
      </c>
      <c r="BC2163" s="2">
        <f t="shared" si="558"/>
        <v>5</v>
      </c>
      <c r="BD2163" s="2">
        <f t="shared" si="559"/>
        <v>1</v>
      </c>
      <c r="BF2163" s="5"/>
    </row>
    <row r="2164" spans="7:58" x14ac:dyDescent="0.35">
      <c r="G2164" s="79" t="s">
        <v>3</v>
      </c>
      <c r="H2164" s="82" t="s">
        <v>112</v>
      </c>
      <c r="I2164" s="79" t="s">
        <v>126</v>
      </c>
      <c r="J2164" s="79" t="str">
        <f>IF('New GL Gauge'!$H$3&lt;2025,"Communities","Service Development")</f>
        <v>Service Development</v>
      </c>
      <c r="K2164" s="79" t="str">
        <f>IF('New GL Gauge'!$H$3&lt;2025,"Community Development and Performance","Inclusion and Employability")</f>
        <v>Inclusion and Employability</v>
      </c>
      <c r="L2164" s="79" t="str">
        <f>IF('New GL Gauge'!$H$3&lt;2025,"Community Development and Performance","Inclusion and Employability")</f>
        <v>Inclusion and Employability</v>
      </c>
      <c r="M2164" s="2" t="s">
        <v>3</v>
      </c>
      <c r="N2164" s="2">
        <v>3</v>
      </c>
      <c r="O2164" s="6">
        <f t="shared" si="548"/>
        <v>0</v>
      </c>
      <c r="P2164" s="2">
        <v>0</v>
      </c>
      <c r="Q2164" s="2">
        <v>0</v>
      </c>
      <c r="R2164" s="2">
        <v>0</v>
      </c>
      <c r="S2164" s="2">
        <v>0</v>
      </c>
      <c r="T2164" s="2">
        <v>0</v>
      </c>
      <c r="U2164" s="2">
        <f t="shared" si="550"/>
        <v>0</v>
      </c>
      <c r="V2164" s="2">
        <f t="shared" si="551"/>
        <v>0</v>
      </c>
      <c r="W2164" s="2">
        <f t="shared" si="552"/>
        <v>0</v>
      </c>
      <c r="Y2164" s="5"/>
      <c r="Z2164" s="6">
        <f t="shared" si="549"/>
        <v>16</v>
      </c>
      <c r="AA2164" s="2">
        <v>9</v>
      </c>
      <c r="AB2164" s="2">
        <v>5</v>
      </c>
      <c r="AC2164" s="2">
        <v>2</v>
      </c>
      <c r="AD2164" s="2">
        <v>0</v>
      </c>
      <c r="AE2164" s="2">
        <v>0</v>
      </c>
      <c r="AF2164" s="2">
        <f t="shared" si="553"/>
        <v>14</v>
      </c>
      <c r="AG2164" s="2">
        <f t="shared" si="554"/>
        <v>2</v>
      </c>
      <c r="AH2164" s="2">
        <f t="shared" si="555"/>
        <v>0</v>
      </c>
      <c r="AJ2164" s="5"/>
      <c r="AK2164" s="2">
        <f t="shared" si="560"/>
        <v>15</v>
      </c>
      <c r="AL2164" s="2">
        <v>8</v>
      </c>
      <c r="AM2164" s="2">
        <v>4</v>
      </c>
      <c r="AN2164" s="2">
        <v>3</v>
      </c>
      <c r="AO2164" s="2">
        <v>0</v>
      </c>
      <c r="AP2164" s="2">
        <v>0</v>
      </c>
      <c r="AQ2164" s="2">
        <f t="shared" si="544"/>
        <v>12</v>
      </c>
      <c r="AR2164" s="2">
        <f t="shared" si="545"/>
        <v>3</v>
      </c>
      <c r="AS2164" s="2">
        <f t="shared" si="546"/>
        <v>0</v>
      </c>
      <c r="AV2164" s="6">
        <f t="shared" si="556"/>
        <v>40</v>
      </c>
      <c r="AW2164" s="2">
        <v>36</v>
      </c>
      <c r="AX2164" s="2">
        <v>2</v>
      </c>
      <c r="AY2164" s="2">
        <v>2</v>
      </c>
      <c r="AZ2164" s="2">
        <v>0</v>
      </c>
      <c r="BA2164" s="2">
        <v>0</v>
      </c>
      <c r="BB2164" s="2">
        <f t="shared" si="557"/>
        <v>38</v>
      </c>
      <c r="BC2164" s="2">
        <f t="shared" si="558"/>
        <v>2</v>
      </c>
      <c r="BD2164" s="2">
        <f t="shared" si="559"/>
        <v>0</v>
      </c>
      <c r="BF2164" s="5"/>
    </row>
    <row r="2165" spans="7:58" x14ac:dyDescent="0.35">
      <c r="G2165" s="79" t="s">
        <v>3</v>
      </c>
      <c r="H2165" s="82" t="s">
        <v>112</v>
      </c>
      <c r="I2165" s="79" t="s">
        <v>126</v>
      </c>
      <c r="J2165" s="79" t="str">
        <f>IF('New GL Gauge'!$H$3&lt;2025,"Communities","Service Development")</f>
        <v>Service Development</v>
      </c>
      <c r="K2165" s="79" t="str">
        <f>IF('New GL Gauge'!$H$3&lt;2025,"Community Development and Performance","Inclusion and Employability")</f>
        <v>Inclusion and Employability</v>
      </c>
      <c r="L2165" s="79" t="str">
        <f>IF('New GL Gauge'!$H$3&lt;2025,"Community Development and Performance","Inclusion and Employability")</f>
        <v>Inclusion and Employability</v>
      </c>
      <c r="M2165" s="2" t="s">
        <v>3</v>
      </c>
      <c r="N2165" s="2">
        <v>4</v>
      </c>
      <c r="O2165" s="6">
        <f t="shared" si="548"/>
        <v>0</v>
      </c>
      <c r="P2165" s="2">
        <v>0</v>
      </c>
      <c r="Q2165" s="2">
        <v>0</v>
      </c>
      <c r="R2165" s="2">
        <v>0</v>
      </c>
      <c r="S2165" s="2">
        <v>0</v>
      </c>
      <c r="T2165" s="2">
        <v>0</v>
      </c>
      <c r="U2165" s="2">
        <f t="shared" si="550"/>
        <v>0</v>
      </c>
      <c r="V2165" s="2">
        <f t="shared" si="551"/>
        <v>0</v>
      </c>
      <c r="W2165" s="2">
        <f t="shared" si="552"/>
        <v>0</v>
      </c>
      <c r="Y2165" s="5"/>
      <c r="Z2165" s="6">
        <f t="shared" si="549"/>
        <v>16</v>
      </c>
      <c r="AA2165" s="2">
        <v>13</v>
      </c>
      <c r="AB2165" s="2">
        <v>3</v>
      </c>
      <c r="AC2165" s="2">
        <v>0</v>
      </c>
      <c r="AD2165" s="2">
        <v>0</v>
      </c>
      <c r="AE2165" s="2">
        <v>0</v>
      </c>
      <c r="AF2165" s="2">
        <f t="shared" si="553"/>
        <v>16</v>
      </c>
      <c r="AG2165" s="2">
        <f t="shared" si="554"/>
        <v>0</v>
      </c>
      <c r="AH2165" s="2">
        <f t="shared" si="555"/>
        <v>0</v>
      </c>
      <c r="AJ2165" s="5"/>
      <c r="AK2165" s="2">
        <f t="shared" si="560"/>
        <v>15</v>
      </c>
      <c r="AL2165" s="2">
        <v>13</v>
      </c>
      <c r="AM2165" s="2">
        <v>2</v>
      </c>
      <c r="AN2165" s="2">
        <v>0</v>
      </c>
      <c r="AO2165" s="2">
        <v>0</v>
      </c>
      <c r="AP2165" s="2">
        <v>0</v>
      </c>
      <c r="AQ2165" s="2">
        <f t="shared" si="544"/>
        <v>15</v>
      </c>
      <c r="AR2165" s="2">
        <f t="shared" si="545"/>
        <v>0</v>
      </c>
      <c r="AS2165" s="2">
        <f t="shared" si="546"/>
        <v>0</v>
      </c>
      <c r="AV2165" s="6">
        <f t="shared" si="556"/>
        <v>40</v>
      </c>
      <c r="AW2165" s="2">
        <v>37</v>
      </c>
      <c r="AX2165" s="2">
        <v>3</v>
      </c>
      <c r="AY2165" s="2">
        <v>0</v>
      </c>
      <c r="AZ2165" s="2">
        <v>0</v>
      </c>
      <c r="BA2165" s="2">
        <v>0</v>
      </c>
      <c r="BB2165" s="2">
        <f t="shared" si="557"/>
        <v>40</v>
      </c>
      <c r="BC2165" s="2">
        <f t="shared" si="558"/>
        <v>0</v>
      </c>
      <c r="BD2165" s="2">
        <f t="shared" si="559"/>
        <v>0</v>
      </c>
      <c r="BF2165" s="5"/>
    </row>
    <row r="2166" spans="7:58" x14ac:dyDescent="0.35">
      <c r="G2166" s="79" t="s">
        <v>3</v>
      </c>
      <c r="H2166" s="82" t="s">
        <v>112</v>
      </c>
      <c r="I2166" s="79" t="s">
        <v>126</v>
      </c>
      <c r="J2166" s="79" t="str">
        <f>IF('New GL Gauge'!$H$3&lt;2025,"Communities","Service Development")</f>
        <v>Service Development</v>
      </c>
      <c r="K2166" s="79" t="str">
        <f>IF('New GL Gauge'!$H$3&lt;2025,"Community Development and Performance","Inclusion and Employability")</f>
        <v>Inclusion and Employability</v>
      </c>
      <c r="L2166" s="79" t="str">
        <f>IF('New GL Gauge'!$H$3&lt;2025,"Community Development and Performance","Inclusion and Employability")</f>
        <v>Inclusion and Employability</v>
      </c>
      <c r="M2166" s="2" t="s">
        <v>3</v>
      </c>
      <c r="N2166" s="2">
        <v>5</v>
      </c>
      <c r="O2166" s="6">
        <f t="shared" si="548"/>
        <v>0</v>
      </c>
      <c r="P2166" s="2">
        <v>0</v>
      </c>
      <c r="Q2166" s="2">
        <v>0</v>
      </c>
      <c r="R2166" s="2">
        <v>0</v>
      </c>
      <c r="S2166" s="2">
        <v>0</v>
      </c>
      <c r="T2166" s="2">
        <v>0</v>
      </c>
      <c r="U2166" s="2">
        <f t="shared" si="550"/>
        <v>0</v>
      </c>
      <c r="V2166" s="2">
        <f t="shared" si="551"/>
        <v>0</v>
      </c>
      <c r="W2166" s="2">
        <f t="shared" si="552"/>
        <v>0</v>
      </c>
      <c r="Y2166" s="5"/>
      <c r="Z2166" s="6">
        <f t="shared" si="549"/>
        <v>16</v>
      </c>
      <c r="AA2166" s="2">
        <v>10</v>
      </c>
      <c r="AB2166" s="2">
        <v>3</v>
      </c>
      <c r="AC2166" s="2">
        <v>3</v>
      </c>
      <c r="AD2166" s="2">
        <v>0</v>
      </c>
      <c r="AE2166" s="2">
        <v>0</v>
      </c>
      <c r="AF2166" s="2">
        <f t="shared" si="553"/>
        <v>13</v>
      </c>
      <c r="AG2166" s="2">
        <f t="shared" si="554"/>
        <v>3</v>
      </c>
      <c r="AH2166" s="2">
        <f t="shared" si="555"/>
        <v>0</v>
      </c>
      <c r="AJ2166" s="5"/>
      <c r="AK2166" s="2">
        <f t="shared" si="560"/>
        <v>15</v>
      </c>
      <c r="AL2166" s="2">
        <v>10</v>
      </c>
      <c r="AM2166" s="2">
        <v>3</v>
      </c>
      <c r="AN2166" s="2">
        <v>1</v>
      </c>
      <c r="AO2166" s="2">
        <v>0</v>
      </c>
      <c r="AP2166" s="2">
        <v>1</v>
      </c>
      <c r="AQ2166" s="2">
        <f t="shared" si="544"/>
        <v>13</v>
      </c>
      <c r="AR2166" s="2">
        <f t="shared" si="545"/>
        <v>1</v>
      </c>
      <c r="AS2166" s="2">
        <f t="shared" si="546"/>
        <v>1</v>
      </c>
      <c r="AV2166" s="6">
        <f t="shared" si="556"/>
        <v>40</v>
      </c>
      <c r="AW2166" s="2">
        <v>31</v>
      </c>
      <c r="AX2166" s="2">
        <v>7</v>
      </c>
      <c r="AY2166" s="2">
        <v>2</v>
      </c>
      <c r="AZ2166" s="2">
        <v>0</v>
      </c>
      <c r="BA2166" s="2">
        <v>0</v>
      </c>
      <c r="BB2166" s="2">
        <f t="shared" si="557"/>
        <v>38</v>
      </c>
      <c r="BC2166" s="2">
        <f t="shared" si="558"/>
        <v>2</v>
      </c>
      <c r="BD2166" s="2">
        <f t="shared" si="559"/>
        <v>0</v>
      </c>
      <c r="BF2166" s="5"/>
    </row>
    <row r="2167" spans="7:58" x14ac:dyDescent="0.35">
      <c r="G2167" s="79" t="s">
        <v>3</v>
      </c>
      <c r="H2167" s="82" t="s">
        <v>112</v>
      </c>
      <c r="I2167" s="79" t="s">
        <v>126</v>
      </c>
      <c r="J2167" s="79" t="str">
        <f>IF('New GL Gauge'!$H$3&lt;2025,"Communities","Service Development")</f>
        <v>Service Development</v>
      </c>
      <c r="K2167" s="79" t="str">
        <f>IF('New GL Gauge'!$H$3&lt;2025,"Community Development and Performance","Inclusion and Employability")</f>
        <v>Inclusion and Employability</v>
      </c>
      <c r="L2167" s="79" t="str">
        <f>IF('New GL Gauge'!$H$3&lt;2025,"Community Development and Performance","Inclusion and Employability")</f>
        <v>Inclusion and Employability</v>
      </c>
      <c r="M2167" s="2" t="s">
        <v>3</v>
      </c>
      <c r="N2167" s="2">
        <v>6</v>
      </c>
      <c r="O2167" s="6">
        <f t="shared" si="548"/>
        <v>0</v>
      </c>
      <c r="P2167" s="2">
        <v>0</v>
      </c>
      <c r="Q2167" s="2">
        <v>0</v>
      </c>
      <c r="R2167" s="2">
        <v>0</v>
      </c>
      <c r="S2167" s="2">
        <v>0</v>
      </c>
      <c r="T2167" s="2">
        <v>0</v>
      </c>
      <c r="U2167" s="2">
        <f t="shared" si="550"/>
        <v>0</v>
      </c>
      <c r="V2167" s="2">
        <f t="shared" si="551"/>
        <v>0</v>
      </c>
      <c r="W2167" s="2">
        <f t="shared" si="552"/>
        <v>0</v>
      </c>
      <c r="Y2167" s="5"/>
      <c r="Z2167" s="6">
        <f t="shared" si="549"/>
        <v>16</v>
      </c>
      <c r="AA2167" s="2">
        <v>8</v>
      </c>
      <c r="AB2167" s="2">
        <v>4</v>
      </c>
      <c r="AC2167" s="2">
        <v>4</v>
      </c>
      <c r="AD2167" s="2">
        <v>0</v>
      </c>
      <c r="AE2167" s="2">
        <v>0</v>
      </c>
      <c r="AF2167" s="2">
        <f t="shared" si="553"/>
        <v>12</v>
      </c>
      <c r="AG2167" s="2">
        <f t="shared" si="554"/>
        <v>4</v>
      </c>
      <c r="AH2167" s="2">
        <f t="shared" si="555"/>
        <v>0</v>
      </c>
      <c r="AJ2167" s="5"/>
      <c r="AK2167" s="2">
        <f t="shared" si="560"/>
        <v>15</v>
      </c>
      <c r="AL2167" s="2">
        <v>9</v>
      </c>
      <c r="AM2167" s="2">
        <v>3</v>
      </c>
      <c r="AN2167" s="2">
        <v>2</v>
      </c>
      <c r="AO2167" s="2">
        <v>0</v>
      </c>
      <c r="AP2167" s="2">
        <v>1</v>
      </c>
      <c r="AQ2167" s="2">
        <f t="shared" si="544"/>
        <v>12</v>
      </c>
      <c r="AR2167" s="2">
        <f t="shared" si="545"/>
        <v>2</v>
      </c>
      <c r="AS2167" s="2">
        <f t="shared" si="546"/>
        <v>1</v>
      </c>
      <c r="AV2167" s="6">
        <f t="shared" si="556"/>
        <v>40</v>
      </c>
      <c r="AW2167" s="2">
        <v>28</v>
      </c>
      <c r="AX2167" s="2">
        <v>8</v>
      </c>
      <c r="AY2167" s="2">
        <v>3</v>
      </c>
      <c r="AZ2167" s="2">
        <v>1</v>
      </c>
      <c r="BA2167" s="2">
        <v>0</v>
      </c>
      <c r="BB2167" s="2">
        <f t="shared" si="557"/>
        <v>36</v>
      </c>
      <c r="BC2167" s="2">
        <f t="shared" si="558"/>
        <v>3</v>
      </c>
      <c r="BD2167" s="2">
        <f t="shared" si="559"/>
        <v>1</v>
      </c>
      <c r="BF2167" s="5"/>
    </row>
    <row r="2168" spans="7:58" x14ac:dyDescent="0.35">
      <c r="G2168" s="79" t="s">
        <v>3</v>
      </c>
      <c r="H2168" s="82" t="s">
        <v>112</v>
      </c>
      <c r="I2168" s="79" t="s">
        <v>126</v>
      </c>
      <c r="J2168" s="79" t="str">
        <f>IF('New GL Gauge'!$H$3&lt;2025,"Communities","Service Development")</f>
        <v>Service Development</v>
      </c>
      <c r="K2168" s="79" t="str">
        <f>IF('New GL Gauge'!$H$3&lt;2025,"Community Development and Performance","Inclusion and Employability")</f>
        <v>Inclusion and Employability</v>
      </c>
      <c r="L2168" s="79" t="str">
        <f>IF('New GL Gauge'!$H$3&lt;2025,"Community Development and Performance","Inclusion and Employability")</f>
        <v>Inclusion and Employability</v>
      </c>
      <c r="M2168" s="2" t="s">
        <v>3</v>
      </c>
      <c r="N2168" s="2">
        <v>7</v>
      </c>
      <c r="O2168" s="6">
        <f t="shared" si="548"/>
        <v>0</v>
      </c>
      <c r="P2168" s="2">
        <v>0</v>
      </c>
      <c r="Q2168" s="2">
        <v>0</v>
      </c>
      <c r="R2168" s="2">
        <v>0</v>
      </c>
      <c r="S2168" s="2">
        <v>0</v>
      </c>
      <c r="T2168" s="2">
        <v>0</v>
      </c>
      <c r="U2168" s="2">
        <f t="shared" si="550"/>
        <v>0</v>
      </c>
      <c r="V2168" s="2">
        <f t="shared" si="551"/>
        <v>0</v>
      </c>
      <c r="W2168" s="2">
        <f t="shared" si="552"/>
        <v>0</v>
      </c>
      <c r="Y2168" s="5"/>
      <c r="Z2168" s="6">
        <f t="shared" si="549"/>
        <v>16</v>
      </c>
      <c r="AA2168" s="2">
        <v>13</v>
      </c>
      <c r="AB2168" s="2">
        <v>3</v>
      </c>
      <c r="AC2168" s="2">
        <v>0</v>
      </c>
      <c r="AD2168" s="2">
        <v>0</v>
      </c>
      <c r="AE2168" s="2">
        <v>0</v>
      </c>
      <c r="AF2168" s="2">
        <f t="shared" si="553"/>
        <v>16</v>
      </c>
      <c r="AG2168" s="2">
        <f t="shared" si="554"/>
        <v>0</v>
      </c>
      <c r="AH2168" s="2">
        <f t="shared" si="555"/>
        <v>0</v>
      </c>
      <c r="AJ2168" s="5"/>
      <c r="AK2168" s="2">
        <f t="shared" si="560"/>
        <v>15</v>
      </c>
      <c r="AL2168" s="2">
        <v>12</v>
      </c>
      <c r="AM2168" s="2">
        <v>1</v>
      </c>
      <c r="AN2168" s="2">
        <v>2</v>
      </c>
      <c r="AO2168" s="2">
        <v>0</v>
      </c>
      <c r="AP2168" s="2">
        <v>0</v>
      </c>
      <c r="AQ2168" s="2">
        <f t="shared" si="544"/>
        <v>13</v>
      </c>
      <c r="AR2168" s="2">
        <f t="shared" si="545"/>
        <v>2</v>
      </c>
      <c r="AS2168" s="2">
        <f t="shared" si="546"/>
        <v>0</v>
      </c>
      <c r="AV2168" s="6">
        <f t="shared" si="556"/>
        <v>40</v>
      </c>
      <c r="AW2168" s="2">
        <v>35</v>
      </c>
      <c r="AX2168" s="2">
        <v>3</v>
      </c>
      <c r="AY2168" s="2">
        <v>1</v>
      </c>
      <c r="AZ2168" s="2">
        <v>0</v>
      </c>
      <c r="BA2168" s="2">
        <v>1</v>
      </c>
      <c r="BB2168" s="2">
        <f t="shared" si="557"/>
        <v>38</v>
      </c>
      <c r="BC2168" s="2">
        <f t="shared" si="558"/>
        <v>1</v>
      </c>
      <c r="BD2168" s="2">
        <f t="shared" si="559"/>
        <v>1</v>
      </c>
      <c r="BF2168" s="5"/>
    </row>
    <row r="2169" spans="7:58" x14ac:dyDescent="0.35">
      <c r="G2169" s="79" t="s">
        <v>3</v>
      </c>
      <c r="H2169" s="82" t="s">
        <v>112</v>
      </c>
      <c r="I2169" s="79" t="s">
        <v>126</v>
      </c>
      <c r="J2169" s="79" t="str">
        <f>IF('New GL Gauge'!$H$3&lt;2025,"Communities","Service Development")</f>
        <v>Service Development</v>
      </c>
      <c r="K2169" s="79" t="str">
        <f>IF('New GL Gauge'!$H$3&lt;2025,"Community Development and Performance","Inclusion and Employability")</f>
        <v>Inclusion and Employability</v>
      </c>
      <c r="L2169" s="79" t="str">
        <f>IF('New GL Gauge'!$H$3&lt;2025,"Community Development and Performance","Inclusion and Employability")</f>
        <v>Inclusion and Employability</v>
      </c>
      <c r="M2169" s="2" t="s">
        <v>3</v>
      </c>
      <c r="N2169" s="2">
        <v>8</v>
      </c>
      <c r="O2169" s="6">
        <f t="shared" si="548"/>
        <v>0</v>
      </c>
      <c r="P2169" s="2">
        <v>0</v>
      </c>
      <c r="Q2169" s="2">
        <v>0</v>
      </c>
      <c r="R2169" s="2">
        <v>0</v>
      </c>
      <c r="S2169" s="2">
        <v>0</v>
      </c>
      <c r="T2169" s="2">
        <v>0</v>
      </c>
      <c r="U2169" s="2">
        <f t="shared" si="550"/>
        <v>0</v>
      </c>
      <c r="V2169" s="2">
        <f t="shared" si="551"/>
        <v>0</v>
      </c>
      <c r="W2169" s="2">
        <f t="shared" si="552"/>
        <v>0</v>
      </c>
      <c r="Y2169" s="5"/>
      <c r="Z2169" s="6">
        <f t="shared" si="549"/>
        <v>16</v>
      </c>
      <c r="AA2169" s="2">
        <v>5</v>
      </c>
      <c r="AB2169" s="2">
        <v>6</v>
      </c>
      <c r="AC2169" s="2">
        <v>4</v>
      </c>
      <c r="AD2169" s="2">
        <v>1</v>
      </c>
      <c r="AE2169" s="2">
        <v>0</v>
      </c>
      <c r="AF2169" s="2">
        <f t="shared" si="553"/>
        <v>11</v>
      </c>
      <c r="AG2169" s="2">
        <f t="shared" si="554"/>
        <v>4</v>
      </c>
      <c r="AH2169" s="2">
        <f t="shared" si="555"/>
        <v>1</v>
      </c>
      <c r="AJ2169" s="5"/>
      <c r="AK2169" s="2">
        <f t="shared" si="560"/>
        <v>15</v>
      </c>
      <c r="AL2169" s="2">
        <v>6</v>
      </c>
      <c r="AM2169" s="2">
        <v>7</v>
      </c>
      <c r="AN2169" s="2">
        <v>2</v>
      </c>
      <c r="AO2169" s="2">
        <v>0</v>
      </c>
      <c r="AP2169" s="2">
        <v>0</v>
      </c>
      <c r="AQ2169" s="2">
        <f t="shared" si="544"/>
        <v>13</v>
      </c>
      <c r="AR2169" s="2">
        <f t="shared" si="545"/>
        <v>2</v>
      </c>
      <c r="AS2169" s="2">
        <f t="shared" si="546"/>
        <v>0</v>
      </c>
      <c r="AV2169" s="6">
        <f t="shared" si="556"/>
        <v>40</v>
      </c>
      <c r="AW2169" s="2">
        <v>24</v>
      </c>
      <c r="AX2169" s="2">
        <v>11</v>
      </c>
      <c r="AY2169" s="2">
        <v>3</v>
      </c>
      <c r="AZ2169" s="2">
        <v>0</v>
      </c>
      <c r="BA2169" s="2">
        <v>2</v>
      </c>
      <c r="BB2169" s="2">
        <f t="shared" si="557"/>
        <v>35</v>
      </c>
      <c r="BC2169" s="2">
        <f t="shared" si="558"/>
        <v>3</v>
      </c>
      <c r="BD2169" s="2">
        <f t="shared" si="559"/>
        <v>2</v>
      </c>
      <c r="BF2169" s="5"/>
    </row>
    <row r="2170" spans="7:58" x14ac:dyDescent="0.35">
      <c r="G2170" s="79" t="s">
        <v>3</v>
      </c>
      <c r="H2170" s="82" t="s">
        <v>112</v>
      </c>
      <c r="I2170" s="79" t="s">
        <v>126</v>
      </c>
      <c r="J2170" s="79" t="str">
        <f>IF('New GL Gauge'!$H$3&lt;2025,"Communities","Service Development")</f>
        <v>Service Development</v>
      </c>
      <c r="K2170" s="79" t="str">
        <f>IF('New GL Gauge'!$H$3&lt;2025,"Community Development and Performance","Inclusion and Employability")</f>
        <v>Inclusion and Employability</v>
      </c>
      <c r="L2170" s="79" t="str">
        <f>IF('New GL Gauge'!$H$3&lt;2025,"Community Development and Performance","Inclusion and Employability")</f>
        <v>Inclusion and Employability</v>
      </c>
      <c r="M2170" s="2" t="s">
        <v>3</v>
      </c>
      <c r="N2170" s="2">
        <v>9</v>
      </c>
      <c r="O2170" s="6">
        <f t="shared" si="548"/>
        <v>0</v>
      </c>
      <c r="P2170" s="2">
        <v>0</v>
      </c>
      <c r="Q2170" s="2">
        <v>0</v>
      </c>
      <c r="R2170" s="2">
        <v>0</v>
      </c>
      <c r="S2170" s="2">
        <v>0</v>
      </c>
      <c r="T2170" s="2">
        <v>0</v>
      </c>
      <c r="U2170" s="2">
        <f t="shared" si="550"/>
        <v>0</v>
      </c>
      <c r="V2170" s="2">
        <f t="shared" si="551"/>
        <v>0</v>
      </c>
      <c r="W2170" s="2">
        <f t="shared" si="552"/>
        <v>0</v>
      </c>
      <c r="Y2170" s="5"/>
      <c r="Z2170" s="6">
        <f t="shared" si="549"/>
        <v>16</v>
      </c>
      <c r="AA2170" s="2">
        <v>5</v>
      </c>
      <c r="AB2170" s="2">
        <v>3</v>
      </c>
      <c r="AC2170" s="2">
        <v>5</v>
      </c>
      <c r="AD2170" s="2">
        <v>3</v>
      </c>
      <c r="AE2170" s="2">
        <v>0</v>
      </c>
      <c r="AF2170" s="2">
        <f t="shared" si="553"/>
        <v>8</v>
      </c>
      <c r="AG2170" s="2">
        <f t="shared" si="554"/>
        <v>5</v>
      </c>
      <c r="AH2170" s="2">
        <f t="shared" si="555"/>
        <v>3</v>
      </c>
      <c r="AJ2170" s="5"/>
      <c r="AK2170" s="2">
        <f t="shared" si="560"/>
        <v>15</v>
      </c>
      <c r="AL2170" s="2">
        <v>7</v>
      </c>
      <c r="AM2170" s="2">
        <v>3</v>
      </c>
      <c r="AN2170" s="2">
        <v>3</v>
      </c>
      <c r="AO2170" s="2">
        <v>2</v>
      </c>
      <c r="AP2170" s="2">
        <v>0</v>
      </c>
      <c r="AQ2170" s="2">
        <f t="shared" si="544"/>
        <v>10</v>
      </c>
      <c r="AR2170" s="2">
        <f t="shared" si="545"/>
        <v>3</v>
      </c>
      <c r="AS2170" s="2">
        <f t="shared" si="546"/>
        <v>2</v>
      </c>
      <c r="AV2170" s="6">
        <f t="shared" si="556"/>
        <v>40</v>
      </c>
      <c r="AW2170" s="2">
        <v>18</v>
      </c>
      <c r="AX2170" s="2">
        <v>9</v>
      </c>
      <c r="AY2170" s="2">
        <v>10</v>
      </c>
      <c r="AZ2170" s="2">
        <v>2</v>
      </c>
      <c r="BA2170" s="2">
        <v>1</v>
      </c>
      <c r="BB2170" s="2">
        <f t="shared" si="557"/>
        <v>27</v>
      </c>
      <c r="BC2170" s="2">
        <f t="shared" si="558"/>
        <v>10</v>
      </c>
      <c r="BD2170" s="2">
        <f t="shared" si="559"/>
        <v>3</v>
      </c>
      <c r="BF2170" s="5"/>
    </row>
    <row r="2171" spans="7:58" x14ac:dyDescent="0.35">
      <c r="G2171" s="79" t="s">
        <v>3</v>
      </c>
      <c r="H2171" s="82" t="s">
        <v>112</v>
      </c>
      <c r="I2171" s="79" t="s">
        <v>126</v>
      </c>
      <c r="J2171" s="79" t="str">
        <f>IF('New GL Gauge'!$H$3&lt;2025,"Communities","Service Development")</f>
        <v>Service Development</v>
      </c>
      <c r="K2171" s="79" t="str">
        <f>IF('New GL Gauge'!$H$3&lt;2025,"Community Development and Performance","Inclusion and Employability")</f>
        <v>Inclusion and Employability</v>
      </c>
      <c r="L2171" s="79" t="str">
        <f>IF('New GL Gauge'!$H$3&lt;2025,"Community Development and Performance","Inclusion and Employability")</f>
        <v>Inclusion and Employability</v>
      </c>
      <c r="M2171" s="2" t="s">
        <v>67</v>
      </c>
      <c r="N2171" s="2">
        <v>10</v>
      </c>
      <c r="O2171" s="6">
        <f t="shared" si="548"/>
        <v>0</v>
      </c>
      <c r="P2171" s="2">
        <v>0</v>
      </c>
      <c r="Q2171" s="2">
        <v>0</v>
      </c>
      <c r="R2171" s="2">
        <v>0</v>
      </c>
      <c r="S2171" s="2">
        <v>0</v>
      </c>
      <c r="T2171" s="2">
        <v>0</v>
      </c>
      <c r="U2171" s="2">
        <f t="shared" si="550"/>
        <v>0</v>
      </c>
      <c r="V2171" s="2">
        <f t="shared" si="551"/>
        <v>0</v>
      </c>
      <c r="W2171" s="2">
        <f t="shared" si="552"/>
        <v>0</v>
      </c>
      <c r="Y2171" s="5"/>
      <c r="Z2171" s="6">
        <f t="shared" si="549"/>
        <v>16</v>
      </c>
      <c r="AA2171" s="2">
        <v>7</v>
      </c>
      <c r="AB2171" s="2">
        <v>8</v>
      </c>
      <c r="AC2171" s="2">
        <v>1</v>
      </c>
      <c r="AD2171" s="2">
        <v>0</v>
      </c>
      <c r="AE2171" s="2">
        <v>0</v>
      </c>
      <c r="AF2171" s="2">
        <f t="shared" si="553"/>
        <v>15</v>
      </c>
      <c r="AG2171" s="2">
        <f t="shared" si="554"/>
        <v>1</v>
      </c>
      <c r="AH2171" s="2">
        <f t="shared" si="555"/>
        <v>0</v>
      </c>
      <c r="AJ2171" s="5"/>
      <c r="AK2171" s="2">
        <f t="shared" si="560"/>
        <v>15</v>
      </c>
      <c r="AL2171" s="2">
        <v>8</v>
      </c>
      <c r="AM2171" s="2">
        <v>6</v>
      </c>
      <c r="AN2171" s="2">
        <v>0</v>
      </c>
      <c r="AO2171" s="2">
        <v>1</v>
      </c>
      <c r="AP2171" s="2">
        <v>0</v>
      </c>
      <c r="AQ2171" s="2">
        <f t="shared" si="544"/>
        <v>14</v>
      </c>
      <c r="AR2171" s="2">
        <f t="shared" si="545"/>
        <v>0</v>
      </c>
      <c r="AS2171" s="2">
        <f t="shared" si="546"/>
        <v>1</v>
      </c>
      <c r="AV2171" s="6">
        <f t="shared" si="556"/>
        <v>40</v>
      </c>
      <c r="AW2171" s="2">
        <v>33</v>
      </c>
      <c r="AX2171" s="2">
        <v>6</v>
      </c>
      <c r="AY2171" s="2">
        <v>0</v>
      </c>
      <c r="AZ2171" s="2">
        <v>1</v>
      </c>
      <c r="BA2171" s="2">
        <v>0</v>
      </c>
      <c r="BB2171" s="2">
        <f t="shared" si="557"/>
        <v>39</v>
      </c>
      <c r="BC2171" s="2">
        <f t="shared" si="558"/>
        <v>0</v>
      </c>
      <c r="BD2171" s="2">
        <f t="shared" si="559"/>
        <v>1</v>
      </c>
      <c r="BF2171" s="5"/>
    </row>
    <row r="2172" spans="7:58" x14ac:dyDescent="0.35">
      <c r="G2172" s="79" t="s">
        <v>3</v>
      </c>
      <c r="H2172" s="82" t="s">
        <v>112</v>
      </c>
      <c r="I2172" s="79" t="s">
        <v>126</v>
      </c>
      <c r="J2172" s="79" t="str">
        <f>IF('New GL Gauge'!$H$3&lt;2025,"Communities","Service Development")</f>
        <v>Service Development</v>
      </c>
      <c r="K2172" s="79" t="str">
        <f>IF('New GL Gauge'!$H$3&lt;2025,"Community Development and Performance","Inclusion and Employability")</f>
        <v>Inclusion and Employability</v>
      </c>
      <c r="L2172" s="79" t="str">
        <f>IF('New GL Gauge'!$H$3&lt;2025,"Community Development and Performance","Inclusion and Employability")</f>
        <v>Inclusion and Employability</v>
      </c>
      <c r="M2172" s="2" t="s">
        <v>67</v>
      </c>
      <c r="N2172" s="2">
        <v>11</v>
      </c>
      <c r="O2172" s="6">
        <f t="shared" si="548"/>
        <v>0</v>
      </c>
      <c r="P2172" s="2">
        <v>0</v>
      </c>
      <c r="Q2172" s="2">
        <v>0</v>
      </c>
      <c r="R2172" s="2">
        <v>0</v>
      </c>
      <c r="S2172" s="2">
        <v>0</v>
      </c>
      <c r="T2172" s="2">
        <v>0</v>
      </c>
      <c r="U2172" s="2">
        <f t="shared" si="550"/>
        <v>0</v>
      </c>
      <c r="V2172" s="2">
        <f t="shared" si="551"/>
        <v>0</v>
      </c>
      <c r="W2172" s="2">
        <f t="shared" si="552"/>
        <v>0</v>
      </c>
      <c r="Y2172" s="5"/>
      <c r="Z2172" s="6">
        <f t="shared" si="549"/>
        <v>16</v>
      </c>
      <c r="AA2172" s="2">
        <v>8</v>
      </c>
      <c r="AB2172" s="2">
        <v>5</v>
      </c>
      <c r="AC2172" s="2">
        <v>2</v>
      </c>
      <c r="AD2172" s="2">
        <v>1</v>
      </c>
      <c r="AE2172" s="2">
        <v>0</v>
      </c>
      <c r="AF2172" s="2">
        <f t="shared" si="553"/>
        <v>13</v>
      </c>
      <c r="AG2172" s="2">
        <f t="shared" si="554"/>
        <v>2</v>
      </c>
      <c r="AH2172" s="2">
        <f t="shared" si="555"/>
        <v>1</v>
      </c>
      <c r="AJ2172" s="5"/>
      <c r="AK2172" s="2">
        <f t="shared" si="560"/>
        <v>15</v>
      </c>
      <c r="AL2172" s="2">
        <v>7</v>
      </c>
      <c r="AM2172" s="2">
        <v>7</v>
      </c>
      <c r="AN2172" s="2">
        <v>1</v>
      </c>
      <c r="AO2172" s="2">
        <v>0</v>
      </c>
      <c r="AP2172" s="2">
        <v>0</v>
      </c>
      <c r="AQ2172" s="2">
        <f t="shared" si="544"/>
        <v>14</v>
      </c>
      <c r="AR2172" s="2">
        <f t="shared" si="545"/>
        <v>1</v>
      </c>
      <c r="AS2172" s="2">
        <f t="shared" si="546"/>
        <v>0</v>
      </c>
      <c r="AV2172" s="6">
        <f t="shared" si="556"/>
        <v>40</v>
      </c>
      <c r="AW2172" s="2">
        <v>25</v>
      </c>
      <c r="AX2172" s="2">
        <v>14</v>
      </c>
      <c r="AY2172" s="2">
        <v>1</v>
      </c>
      <c r="AZ2172" s="2">
        <v>0</v>
      </c>
      <c r="BA2172" s="2">
        <v>0</v>
      </c>
      <c r="BB2172" s="2">
        <f t="shared" si="557"/>
        <v>39</v>
      </c>
      <c r="BC2172" s="2">
        <f t="shared" si="558"/>
        <v>1</v>
      </c>
      <c r="BD2172" s="2">
        <f t="shared" si="559"/>
        <v>0</v>
      </c>
      <c r="BF2172" s="5"/>
    </row>
    <row r="2173" spans="7:58" x14ac:dyDescent="0.35">
      <c r="G2173" s="79" t="s">
        <v>3</v>
      </c>
      <c r="H2173" s="82" t="s">
        <v>112</v>
      </c>
      <c r="I2173" s="79" t="s">
        <v>126</v>
      </c>
      <c r="J2173" s="79" t="str">
        <f>IF('New GL Gauge'!$H$3&lt;2025,"Communities","Service Development")</f>
        <v>Service Development</v>
      </c>
      <c r="K2173" s="79" t="str">
        <f>IF('New GL Gauge'!$H$3&lt;2025,"Community Development and Performance","Inclusion and Employability")</f>
        <v>Inclusion and Employability</v>
      </c>
      <c r="L2173" s="79" t="str">
        <f>IF('New GL Gauge'!$H$3&lt;2025,"Community Development and Performance","Inclusion and Employability")</f>
        <v>Inclusion and Employability</v>
      </c>
      <c r="M2173" s="2" t="s">
        <v>67</v>
      </c>
      <c r="N2173" s="2">
        <v>12</v>
      </c>
      <c r="O2173" s="6">
        <f t="shared" si="548"/>
        <v>0</v>
      </c>
      <c r="P2173" s="2">
        <v>0</v>
      </c>
      <c r="Q2173" s="2">
        <v>0</v>
      </c>
      <c r="R2173" s="2">
        <v>0</v>
      </c>
      <c r="S2173" s="2">
        <v>0</v>
      </c>
      <c r="T2173" s="2">
        <v>0</v>
      </c>
      <c r="U2173" s="2">
        <f t="shared" si="550"/>
        <v>0</v>
      </c>
      <c r="V2173" s="2">
        <f t="shared" si="551"/>
        <v>0</v>
      </c>
      <c r="W2173" s="2">
        <f t="shared" si="552"/>
        <v>0</v>
      </c>
      <c r="Y2173" s="5"/>
      <c r="Z2173" s="6">
        <f t="shared" si="549"/>
        <v>16</v>
      </c>
      <c r="AA2173" s="2">
        <v>7</v>
      </c>
      <c r="AB2173" s="2">
        <v>7</v>
      </c>
      <c r="AC2173" s="2">
        <v>1</v>
      </c>
      <c r="AD2173" s="2">
        <v>1</v>
      </c>
      <c r="AE2173" s="2">
        <v>0</v>
      </c>
      <c r="AF2173" s="2">
        <f t="shared" si="553"/>
        <v>14</v>
      </c>
      <c r="AG2173" s="2">
        <f t="shared" si="554"/>
        <v>1</v>
      </c>
      <c r="AH2173" s="2">
        <f t="shared" si="555"/>
        <v>1</v>
      </c>
      <c r="AJ2173" s="5"/>
      <c r="AK2173" s="2">
        <f t="shared" si="560"/>
        <v>15</v>
      </c>
      <c r="AL2173" s="2">
        <v>5</v>
      </c>
      <c r="AM2173" s="2">
        <v>8</v>
      </c>
      <c r="AN2173" s="2">
        <v>2</v>
      </c>
      <c r="AO2173" s="2">
        <v>0</v>
      </c>
      <c r="AP2173" s="2">
        <v>0</v>
      </c>
      <c r="AQ2173" s="2">
        <f t="shared" si="544"/>
        <v>13</v>
      </c>
      <c r="AR2173" s="2">
        <f t="shared" si="545"/>
        <v>2</v>
      </c>
      <c r="AS2173" s="2">
        <f t="shared" si="546"/>
        <v>0</v>
      </c>
      <c r="AV2173" s="6">
        <f t="shared" si="556"/>
        <v>40</v>
      </c>
      <c r="AW2173" s="2">
        <v>26</v>
      </c>
      <c r="AX2173" s="2">
        <v>12</v>
      </c>
      <c r="AY2173" s="2">
        <v>1</v>
      </c>
      <c r="AZ2173" s="2">
        <v>1</v>
      </c>
      <c r="BA2173" s="2">
        <v>0</v>
      </c>
      <c r="BB2173" s="2">
        <f t="shared" si="557"/>
        <v>38</v>
      </c>
      <c r="BC2173" s="2">
        <f t="shared" si="558"/>
        <v>1</v>
      </c>
      <c r="BD2173" s="2">
        <f t="shared" si="559"/>
        <v>1</v>
      </c>
      <c r="BF2173" s="5"/>
    </row>
    <row r="2174" spans="7:58" x14ac:dyDescent="0.35">
      <c r="G2174" s="79" t="s">
        <v>3</v>
      </c>
      <c r="H2174" s="82" t="s">
        <v>112</v>
      </c>
      <c r="I2174" s="79" t="s">
        <v>126</v>
      </c>
      <c r="J2174" s="79" t="str">
        <f>IF('New GL Gauge'!$H$3&lt;2025,"Communities","Service Development")</f>
        <v>Service Development</v>
      </c>
      <c r="K2174" s="79" t="str">
        <f>IF('New GL Gauge'!$H$3&lt;2025,"Community Development and Performance","Inclusion and Employability")</f>
        <v>Inclusion and Employability</v>
      </c>
      <c r="L2174" s="79" t="str">
        <f>IF('New GL Gauge'!$H$3&lt;2025,"Community Development and Performance","Inclusion and Employability")</f>
        <v>Inclusion and Employability</v>
      </c>
      <c r="M2174" s="2" t="s">
        <v>67</v>
      </c>
      <c r="N2174" s="2">
        <v>13</v>
      </c>
      <c r="O2174" s="6">
        <f t="shared" si="548"/>
        <v>0</v>
      </c>
      <c r="P2174" s="2">
        <v>0</v>
      </c>
      <c r="Q2174" s="2">
        <v>0</v>
      </c>
      <c r="R2174" s="2">
        <v>0</v>
      </c>
      <c r="S2174" s="2">
        <v>0</v>
      </c>
      <c r="T2174" s="2">
        <v>0</v>
      </c>
      <c r="U2174" s="2">
        <f t="shared" si="550"/>
        <v>0</v>
      </c>
      <c r="V2174" s="2">
        <f t="shared" si="551"/>
        <v>0</v>
      </c>
      <c r="W2174" s="2">
        <f t="shared" si="552"/>
        <v>0</v>
      </c>
      <c r="Y2174" s="5"/>
      <c r="Z2174" s="6">
        <f t="shared" si="549"/>
        <v>16</v>
      </c>
      <c r="AA2174" s="2">
        <v>7</v>
      </c>
      <c r="AB2174" s="2">
        <v>3</v>
      </c>
      <c r="AC2174" s="2">
        <v>3</v>
      </c>
      <c r="AD2174" s="2">
        <v>3</v>
      </c>
      <c r="AE2174" s="2">
        <v>0</v>
      </c>
      <c r="AF2174" s="2">
        <f t="shared" si="553"/>
        <v>10</v>
      </c>
      <c r="AG2174" s="2">
        <f t="shared" si="554"/>
        <v>3</v>
      </c>
      <c r="AH2174" s="2">
        <f t="shared" si="555"/>
        <v>3</v>
      </c>
      <c r="AJ2174" s="5"/>
      <c r="AK2174" s="2">
        <f t="shared" si="560"/>
        <v>15</v>
      </c>
      <c r="AL2174" s="2">
        <v>7</v>
      </c>
      <c r="AM2174" s="2">
        <v>7</v>
      </c>
      <c r="AN2174" s="2">
        <v>1</v>
      </c>
      <c r="AO2174" s="2">
        <v>0</v>
      </c>
      <c r="AP2174" s="2">
        <v>0</v>
      </c>
      <c r="AQ2174" s="2">
        <f t="shared" si="544"/>
        <v>14</v>
      </c>
      <c r="AR2174" s="2">
        <f t="shared" si="545"/>
        <v>1</v>
      </c>
      <c r="AS2174" s="2">
        <f t="shared" si="546"/>
        <v>0</v>
      </c>
      <c r="AV2174" s="6">
        <f t="shared" si="556"/>
        <v>40</v>
      </c>
      <c r="AW2174" s="2">
        <v>29</v>
      </c>
      <c r="AX2174" s="2">
        <v>10</v>
      </c>
      <c r="AY2174" s="2">
        <v>1</v>
      </c>
      <c r="AZ2174" s="2">
        <v>0</v>
      </c>
      <c r="BA2174" s="2">
        <v>0</v>
      </c>
      <c r="BB2174" s="2">
        <f t="shared" si="557"/>
        <v>39</v>
      </c>
      <c r="BC2174" s="2">
        <f t="shared" si="558"/>
        <v>1</v>
      </c>
      <c r="BD2174" s="2">
        <f t="shared" si="559"/>
        <v>0</v>
      </c>
      <c r="BF2174" s="5"/>
    </row>
    <row r="2175" spans="7:58" x14ac:dyDescent="0.35">
      <c r="G2175" s="79" t="s">
        <v>3</v>
      </c>
      <c r="H2175" s="82" t="s">
        <v>112</v>
      </c>
      <c r="I2175" s="79" t="s">
        <v>126</v>
      </c>
      <c r="J2175" s="79" t="str">
        <f>IF('New GL Gauge'!$H$3&lt;2025,"Communities","Service Development")</f>
        <v>Service Development</v>
      </c>
      <c r="K2175" s="79" t="str">
        <f>IF('New GL Gauge'!$H$3&lt;2025,"Community Development and Performance","Inclusion and Employability")</f>
        <v>Inclusion and Employability</v>
      </c>
      <c r="L2175" s="79" t="str">
        <f>IF('New GL Gauge'!$H$3&lt;2025,"Community Development and Performance","Inclusion and Employability")</f>
        <v>Inclusion and Employability</v>
      </c>
      <c r="M2175" s="2" t="s">
        <v>67</v>
      </c>
      <c r="N2175" s="2">
        <v>14</v>
      </c>
      <c r="O2175" s="6">
        <f t="shared" si="548"/>
        <v>0</v>
      </c>
      <c r="P2175" s="2">
        <v>0</v>
      </c>
      <c r="Q2175" s="2">
        <v>0</v>
      </c>
      <c r="R2175" s="2">
        <v>0</v>
      </c>
      <c r="S2175" s="2">
        <v>0</v>
      </c>
      <c r="T2175" s="2">
        <v>0</v>
      </c>
      <c r="U2175" s="2">
        <f t="shared" si="550"/>
        <v>0</v>
      </c>
      <c r="V2175" s="2">
        <f t="shared" si="551"/>
        <v>0</v>
      </c>
      <c r="W2175" s="2">
        <f t="shared" si="552"/>
        <v>0</v>
      </c>
      <c r="Y2175" s="5"/>
      <c r="Z2175" s="6">
        <f t="shared" si="549"/>
        <v>16</v>
      </c>
      <c r="AA2175" s="2">
        <v>7</v>
      </c>
      <c r="AB2175" s="2">
        <v>3</v>
      </c>
      <c r="AC2175" s="2">
        <v>3</v>
      </c>
      <c r="AD2175" s="2">
        <v>3</v>
      </c>
      <c r="AE2175" s="2">
        <v>0</v>
      </c>
      <c r="AF2175" s="2">
        <f t="shared" si="553"/>
        <v>10</v>
      </c>
      <c r="AG2175" s="2">
        <f t="shared" si="554"/>
        <v>3</v>
      </c>
      <c r="AH2175" s="2">
        <f t="shared" si="555"/>
        <v>3</v>
      </c>
      <c r="AJ2175" s="5"/>
      <c r="AK2175" s="2">
        <f t="shared" si="560"/>
        <v>15</v>
      </c>
      <c r="AL2175" s="2">
        <v>4</v>
      </c>
      <c r="AM2175" s="2">
        <v>7</v>
      </c>
      <c r="AN2175" s="2">
        <v>4</v>
      </c>
      <c r="AO2175" s="2">
        <v>0</v>
      </c>
      <c r="AP2175" s="2">
        <v>0</v>
      </c>
      <c r="AQ2175" s="2">
        <f t="shared" si="544"/>
        <v>11</v>
      </c>
      <c r="AR2175" s="2">
        <f t="shared" si="545"/>
        <v>4</v>
      </c>
      <c r="AS2175" s="2">
        <f t="shared" si="546"/>
        <v>0</v>
      </c>
      <c r="AV2175" s="6">
        <f t="shared" si="556"/>
        <v>40</v>
      </c>
      <c r="AW2175" s="2">
        <v>26</v>
      </c>
      <c r="AX2175" s="2">
        <v>12</v>
      </c>
      <c r="AY2175" s="2">
        <v>2</v>
      </c>
      <c r="AZ2175" s="2">
        <v>0</v>
      </c>
      <c r="BA2175" s="2">
        <v>0</v>
      </c>
      <c r="BB2175" s="2">
        <f t="shared" si="557"/>
        <v>38</v>
      </c>
      <c r="BC2175" s="2">
        <f t="shared" si="558"/>
        <v>2</v>
      </c>
      <c r="BD2175" s="2">
        <f t="shared" si="559"/>
        <v>0</v>
      </c>
      <c r="BF2175" s="5"/>
    </row>
    <row r="2176" spans="7:58" x14ac:dyDescent="0.35">
      <c r="G2176" s="79" t="s">
        <v>3</v>
      </c>
      <c r="H2176" s="82" t="s">
        <v>112</v>
      </c>
      <c r="I2176" s="79" t="s">
        <v>126</v>
      </c>
      <c r="J2176" s="79" t="str">
        <f>IF('New GL Gauge'!$H$3&lt;2025,"Communities","Service Development")</f>
        <v>Service Development</v>
      </c>
      <c r="K2176" s="79" t="str">
        <f>IF('New GL Gauge'!$H$3&lt;2025,"Community Development and Performance","Inclusion and Employability")</f>
        <v>Inclusion and Employability</v>
      </c>
      <c r="L2176" s="79" t="str">
        <f>IF('New GL Gauge'!$H$3&lt;2025,"Community Development and Performance","Inclusion and Employability")</f>
        <v>Inclusion and Employability</v>
      </c>
      <c r="M2176" s="2" t="s">
        <v>67</v>
      </c>
      <c r="N2176" s="2">
        <v>15</v>
      </c>
      <c r="O2176" s="6">
        <f t="shared" si="548"/>
        <v>0</v>
      </c>
      <c r="P2176" s="2">
        <v>0</v>
      </c>
      <c r="Q2176" s="2">
        <v>0</v>
      </c>
      <c r="R2176" s="2">
        <v>0</v>
      </c>
      <c r="S2176" s="2">
        <v>0</v>
      </c>
      <c r="T2176" s="2">
        <v>0</v>
      </c>
      <c r="U2176" s="2">
        <f t="shared" si="550"/>
        <v>0</v>
      </c>
      <c r="V2176" s="2">
        <f t="shared" si="551"/>
        <v>0</v>
      </c>
      <c r="W2176" s="2">
        <f t="shared" si="552"/>
        <v>0</v>
      </c>
      <c r="Y2176" s="5"/>
      <c r="Z2176" s="6">
        <f t="shared" si="549"/>
        <v>16</v>
      </c>
      <c r="AA2176" s="2">
        <v>8</v>
      </c>
      <c r="AB2176" s="2">
        <v>4</v>
      </c>
      <c r="AC2176" s="2">
        <v>3</v>
      </c>
      <c r="AD2176" s="2">
        <v>1</v>
      </c>
      <c r="AE2176" s="2">
        <v>0</v>
      </c>
      <c r="AF2176" s="2">
        <f t="shared" si="553"/>
        <v>12</v>
      </c>
      <c r="AG2176" s="2">
        <f t="shared" si="554"/>
        <v>3</v>
      </c>
      <c r="AH2176" s="2">
        <f t="shared" si="555"/>
        <v>1</v>
      </c>
      <c r="AJ2176" s="5"/>
      <c r="AK2176" s="2">
        <f t="shared" si="560"/>
        <v>15</v>
      </c>
      <c r="AL2176" s="2">
        <v>6</v>
      </c>
      <c r="AM2176" s="2">
        <v>6</v>
      </c>
      <c r="AN2176" s="2">
        <v>2</v>
      </c>
      <c r="AO2176" s="2">
        <v>0</v>
      </c>
      <c r="AP2176" s="2">
        <v>1</v>
      </c>
      <c r="AQ2176" s="2">
        <f t="shared" si="544"/>
        <v>12</v>
      </c>
      <c r="AR2176" s="2">
        <f t="shared" si="545"/>
        <v>2</v>
      </c>
      <c r="AS2176" s="2">
        <f t="shared" si="546"/>
        <v>1</v>
      </c>
      <c r="AV2176" s="6">
        <f t="shared" si="556"/>
        <v>40</v>
      </c>
      <c r="AW2176" s="2">
        <v>25</v>
      </c>
      <c r="AX2176" s="2">
        <v>9</v>
      </c>
      <c r="AY2176" s="2">
        <v>5</v>
      </c>
      <c r="AZ2176" s="2">
        <v>1</v>
      </c>
      <c r="BA2176" s="2">
        <v>0</v>
      </c>
      <c r="BB2176" s="2">
        <f t="shared" si="557"/>
        <v>34</v>
      </c>
      <c r="BC2176" s="2">
        <f t="shared" si="558"/>
        <v>5</v>
      </c>
      <c r="BD2176" s="2">
        <f t="shared" si="559"/>
        <v>1</v>
      </c>
      <c r="BF2176" s="5"/>
    </row>
    <row r="2177" spans="7:58" x14ac:dyDescent="0.35">
      <c r="G2177" s="79" t="s">
        <v>3</v>
      </c>
      <c r="H2177" s="82" t="s">
        <v>112</v>
      </c>
      <c r="I2177" s="79" t="s">
        <v>126</v>
      </c>
      <c r="J2177" s="79" t="str">
        <f>IF('New GL Gauge'!$H$3&lt;2025,"Communities","Service Development")</f>
        <v>Service Development</v>
      </c>
      <c r="K2177" s="79" t="str">
        <f>IF('New GL Gauge'!$H$3&lt;2025,"Community Development and Performance","Inclusion and Employability")</f>
        <v>Inclusion and Employability</v>
      </c>
      <c r="L2177" s="79" t="str">
        <f>IF('New GL Gauge'!$H$3&lt;2025,"Community Development and Performance","Inclusion and Employability")</f>
        <v>Inclusion and Employability</v>
      </c>
      <c r="M2177" s="2" t="s">
        <v>67</v>
      </c>
      <c r="N2177" s="2">
        <v>16</v>
      </c>
      <c r="O2177" s="6">
        <f t="shared" si="548"/>
        <v>0</v>
      </c>
      <c r="P2177" s="2">
        <v>0</v>
      </c>
      <c r="Q2177" s="2">
        <v>0</v>
      </c>
      <c r="R2177" s="2">
        <v>0</v>
      </c>
      <c r="S2177" s="2">
        <v>0</v>
      </c>
      <c r="T2177" s="2">
        <v>0</v>
      </c>
      <c r="U2177" s="2">
        <f t="shared" si="550"/>
        <v>0</v>
      </c>
      <c r="V2177" s="2">
        <f t="shared" si="551"/>
        <v>0</v>
      </c>
      <c r="W2177" s="2">
        <f t="shared" si="552"/>
        <v>0</v>
      </c>
      <c r="Y2177" s="5"/>
      <c r="Z2177" s="6">
        <f t="shared" si="549"/>
        <v>16</v>
      </c>
      <c r="AA2177" s="2">
        <v>9</v>
      </c>
      <c r="AB2177" s="2">
        <v>5</v>
      </c>
      <c r="AC2177" s="2">
        <v>1</v>
      </c>
      <c r="AD2177" s="2">
        <v>0</v>
      </c>
      <c r="AE2177" s="2">
        <v>1</v>
      </c>
      <c r="AF2177" s="2">
        <f t="shared" si="553"/>
        <v>14</v>
      </c>
      <c r="AG2177" s="2">
        <f t="shared" si="554"/>
        <v>1</v>
      </c>
      <c r="AH2177" s="2">
        <f t="shared" si="555"/>
        <v>1</v>
      </c>
      <c r="AJ2177" s="5"/>
      <c r="AK2177" s="2">
        <f t="shared" si="560"/>
        <v>15</v>
      </c>
      <c r="AL2177" s="2">
        <v>9</v>
      </c>
      <c r="AM2177" s="2">
        <v>2</v>
      </c>
      <c r="AN2177" s="2">
        <v>3</v>
      </c>
      <c r="AO2177" s="2">
        <v>1</v>
      </c>
      <c r="AP2177" s="2">
        <v>0</v>
      </c>
      <c r="AQ2177" s="2">
        <f t="shared" si="544"/>
        <v>11</v>
      </c>
      <c r="AR2177" s="2">
        <f t="shared" si="545"/>
        <v>3</v>
      </c>
      <c r="AS2177" s="2">
        <f t="shared" si="546"/>
        <v>1</v>
      </c>
      <c r="AV2177" s="6">
        <f t="shared" si="556"/>
        <v>40</v>
      </c>
      <c r="AW2177" s="2">
        <v>29</v>
      </c>
      <c r="AX2177" s="2">
        <v>11</v>
      </c>
      <c r="AY2177" s="2">
        <v>0</v>
      </c>
      <c r="AZ2177" s="2">
        <v>0</v>
      </c>
      <c r="BA2177" s="2">
        <v>0</v>
      </c>
      <c r="BB2177" s="2">
        <f t="shared" si="557"/>
        <v>40</v>
      </c>
      <c r="BC2177" s="2">
        <f t="shared" si="558"/>
        <v>0</v>
      </c>
      <c r="BD2177" s="2">
        <f t="shared" si="559"/>
        <v>0</v>
      </c>
      <c r="BF2177" s="5"/>
    </row>
    <row r="2178" spans="7:58" x14ac:dyDescent="0.35">
      <c r="G2178" s="79" t="s">
        <v>3</v>
      </c>
      <c r="H2178" s="82" t="s">
        <v>112</v>
      </c>
      <c r="I2178" s="79" t="s">
        <v>126</v>
      </c>
      <c r="J2178" s="79" t="str">
        <f>IF('New GL Gauge'!$H$3&lt;2025,"Communities","Service Development")</f>
        <v>Service Development</v>
      </c>
      <c r="K2178" s="79" t="str">
        <f>IF('New GL Gauge'!$H$3&lt;2025,"Community Development and Performance","Inclusion and Employability")</f>
        <v>Inclusion and Employability</v>
      </c>
      <c r="L2178" s="79" t="str">
        <f>IF('New GL Gauge'!$H$3&lt;2025,"Community Development and Performance","Inclusion and Employability")</f>
        <v>Inclusion and Employability</v>
      </c>
      <c r="M2178" s="2" t="s">
        <v>67</v>
      </c>
      <c r="N2178" s="2">
        <v>17</v>
      </c>
      <c r="O2178" s="6">
        <f t="shared" si="548"/>
        <v>0</v>
      </c>
      <c r="P2178" s="2">
        <v>0</v>
      </c>
      <c r="Q2178" s="2">
        <v>0</v>
      </c>
      <c r="R2178" s="2">
        <v>0</v>
      </c>
      <c r="S2178" s="2">
        <v>0</v>
      </c>
      <c r="T2178" s="2">
        <v>0</v>
      </c>
      <c r="U2178" s="2">
        <f t="shared" si="550"/>
        <v>0</v>
      </c>
      <c r="V2178" s="2">
        <f t="shared" si="551"/>
        <v>0</v>
      </c>
      <c r="W2178" s="2">
        <f t="shared" si="552"/>
        <v>0</v>
      </c>
      <c r="Y2178" s="5"/>
      <c r="Z2178" s="6">
        <f t="shared" si="549"/>
        <v>16</v>
      </c>
      <c r="AA2178" s="2">
        <v>8</v>
      </c>
      <c r="AB2178" s="2">
        <v>6</v>
      </c>
      <c r="AC2178" s="2">
        <v>2</v>
      </c>
      <c r="AD2178" s="2">
        <v>0</v>
      </c>
      <c r="AE2178" s="2">
        <v>0</v>
      </c>
      <c r="AF2178" s="2">
        <f t="shared" si="553"/>
        <v>14</v>
      </c>
      <c r="AG2178" s="2">
        <f t="shared" si="554"/>
        <v>2</v>
      </c>
      <c r="AH2178" s="2">
        <f t="shared" si="555"/>
        <v>0</v>
      </c>
      <c r="AJ2178" s="5"/>
      <c r="AK2178" s="2">
        <f t="shared" si="560"/>
        <v>15</v>
      </c>
      <c r="AL2178" s="2">
        <v>7</v>
      </c>
      <c r="AM2178" s="2">
        <v>6</v>
      </c>
      <c r="AN2178" s="2">
        <v>1</v>
      </c>
      <c r="AO2178" s="2">
        <v>1</v>
      </c>
      <c r="AP2178" s="2">
        <v>0</v>
      </c>
      <c r="AQ2178" s="2">
        <f t="shared" si="544"/>
        <v>13</v>
      </c>
      <c r="AR2178" s="2">
        <f t="shared" si="545"/>
        <v>1</v>
      </c>
      <c r="AS2178" s="2">
        <f t="shared" si="546"/>
        <v>1</v>
      </c>
      <c r="AV2178" s="6">
        <f t="shared" si="556"/>
        <v>40</v>
      </c>
      <c r="AW2178" s="2">
        <v>26</v>
      </c>
      <c r="AX2178" s="2">
        <v>11</v>
      </c>
      <c r="AY2178" s="2">
        <v>2</v>
      </c>
      <c r="AZ2178" s="2">
        <v>0</v>
      </c>
      <c r="BA2178" s="2">
        <v>1</v>
      </c>
      <c r="BB2178" s="2">
        <f t="shared" si="557"/>
        <v>37</v>
      </c>
      <c r="BC2178" s="2">
        <f t="shared" si="558"/>
        <v>2</v>
      </c>
      <c r="BD2178" s="2">
        <f t="shared" si="559"/>
        <v>1</v>
      </c>
      <c r="BF2178" s="5"/>
    </row>
    <row r="2179" spans="7:58" x14ac:dyDescent="0.35">
      <c r="G2179" s="79" t="s">
        <v>3</v>
      </c>
      <c r="H2179" s="82" t="s">
        <v>112</v>
      </c>
      <c r="I2179" s="79" t="s">
        <v>126</v>
      </c>
      <c r="J2179" s="79" t="str">
        <f>IF('New GL Gauge'!$H$3&lt;2025,"Communities","Service Development")</f>
        <v>Service Development</v>
      </c>
      <c r="K2179" s="79" t="str">
        <f>IF('New GL Gauge'!$H$3&lt;2025,"Community Development and Performance","Inclusion and Employability")</f>
        <v>Inclusion and Employability</v>
      </c>
      <c r="L2179" s="79" t="str">
        <f>IF('New GL Gauge'!$H$3&lt;2025,"Community Development and Performance","Inclusion and Employability")</f>
        <v>Inclusion and Employability</v>
      </c>
      <c r="M2179" s="2" t="s">
        <v>67</v>
      </c>
      <c r="N2179" s="2">
        <v>18</v>
      </c>
      <c r="O2179" s="6">
        <f t="shared" si="548"/>
        <v>0</v>
      </c>
      <c r="P2179" s="2">
        <v>0</v>
      </c>
      <c r="Q2179" s="2">
        <v>0</v>
      </c>
      <c r="R2179" s="2">
        <v>0</v>
      </c>
      <c r="S2179" s="2">
        <v>0</v>
      </c>
      <c r="T2179" s="2">
        <v>0</v>
      </c>
      <c r="U2179" s="2">
        <f t="shared" si="550"/>
        <v>0</v>
      </c>
      <c r="V2179" s="2">
        <f t="shared" si="551"/>
        <v>0</v>
      </c>
      <c r="W2179" s="2">
        <f t="shared" si="552"/>
        <v>0</v>
      </c>
      <c r="Y2179" s="5"/>
      <c r="Z2179" s="6">
        <f t="shared" si="549"/>
        <v>16</v>
      </c>
      <c r="AA2179" s="2">
        <v>12</v>
      </c>
      <c r="AB2179" s="2">
        <v>3</v>
      </c>
      <c r="AC2179" s="2">
        <v>1</v>
      </c>
      <c r="AD2179" s="2">
        <v>0</v>
      </c>
      <c r="AE2179" s="2">
        <v>0</v>
      </c>
      <c r="AF2179" s="2">
        <f t="shared" si="553"/>
        <v>15</v>
      </c>
      <c r="AG2179" s="2">
        <f t="shared" si="554"/>
        <v>1</v>
      </c>
      <c r="AH2179" s="2">
        <f t="shared" si="555"/>
        <v>0</v>
      </c>
      <c r="AJ2179" s="5"/>
      <c r="AK2179" s="2">
        <f t="shared" si="560"/>
        <v>15</v>
      </c>
      <c r="AL2179" s="2">
        <v>7</v>
      </c>
      <c r="AM2179" s="2">
        <v>7</v>
      </c>
      <c r="AN2179" s="2">
        <v>1</v>
      </c>
      <c r="AO2179" s="2">
        <v>0</v>
      </c>
      <c r="AP2179" s="2">
        <v>0</v>
      </c>
      <c r="AQ2179" s="2">
        <f t="shared" si="544"/>
        <v>14</v>
      </c>
      <c r="AR2179" s="2">
        <f t="shared" si="545"/>
        <v>1</v>
      </c>
      <c r="AS2179" s="2">
        <f t="shared" si="546"/>
        <v>0</v>
      </c>
      <c r="AV2179" s="6">
        <f t="shared" si="556"/>
        <v>40</v>
      </c>
      <c r="AW2179" s="2">
        <v>25</v>
      </c>
      <c r="AX2179" s="2">
        <v>12</v>
      </c>
      <c r="AY2179" s="2">
        <v>3</v>
      </c>
      <c r="AZ2179" s="2">
        <v>0</v>
      </c>
      <c r="BA2179" s="2">
        <v>0</v>
      </c>
      <c r="BB2179" s="2">
        <f t="shared" si="557"/>
        <v>37</v>
      </c>
      <c r="BC2179" s="2">
        <f t="shared" si="558"/>
        <v>3</v>
      </c>
      <c r="BD2179" s="2">
        <f t="shared" si="559"/>
        <v>0</v>
      </c>
      <c r="BF2179" s="5"/>
    </row>
    <row r="2180" spans="7:58" x14ac:dyDescent="0.35">
      <c r="G2180" s="79" t="s">
        <v>3</v>
      </c>
      <c r="H2180" s="82" t="s">
        <v>112</v>
      </c>
      <c r="I2180" s="79" t="s">
        <v>126</v>
      </c>
      <c r="J2180" s="79" t="str">
        <f>IF('New GL Gauge'!$H$3&lt;2025,"Communities","Service Development")</f>
        <v>Service Development</v>
      </c>
      <c r="K2180" s="79" t="str">
        <f>IF('New GL Gauge'!$H$3&lt;2025,"Community Development and Performance","Inclusion and Employability")</f>
        <v>Inclusion and Employability</v>
      </c>
      <c r="L2180" s="79" t="str">
        <f>IF('New GL Gauge'!$H$3&lt;2025,"Community Development and Performance","Inclusion and Employability")</f>
        <v>Inclusion and Employability</v>
      </c>
      <c r="M2180" s="2" t="s">
        <v>76</v>
      </c>
      <c r="N2180" s="2">
        <v>19</v>
      </c>
      <c r="O2180" s="6">
        <f t="shared" si="548"/>
        <v>0</v>
      </c>
      <c r="P2180" s="2">
        <v>0</v>
      </c>
      <c r="Q2180" s="2">
        <v>0</v>
      </c>
      <c r="R2180" s="2">
        <v>0</v>
      </c>
      <c r="S2180" s="2">
        <v>0</v>
      </c>
      <c r="T2180" s="2">
        <v>0</v>
      </c>
      <c r="U2180" s="2">
        <f t="shared" si="550"/>
        <v>0</v>
      </c>
      <c r="V2180" s="2">
        <f t="shared" si="551"/>
        <v>0</v>
      </c>
      <c r="W2180" s="2">
        <f t="shared" si="552"/>
        <v>0</v>
      </c>
      <c r="Y2180" s="5"/>
      <c r="Z2180" s="6">
        <f t="shared" si="549"/>
        <v>16</v>
      </c>
      <c r="AA2180" s="2">
        <v>12</v>
      </c>
      <c r="AB2180" s="2">
        <v>3</v>
      </c>
      <c r="AC2180" s="2">
        <v>1</v>
      </c>
      <c r="AD2180" s="2">
        <v>0</v>
      </c>
      <c r="AE2180" s="2">
        <v>0</v>
      </c>
      <c r="AF2180" s="2">
        <f t="shared" si="553"/>
        <v>15</v>
      </c>
      <c r="AG2180" s="2">
        <f t="shared" si="554"/>
        <v>1</v>
      </c>
      <c r="AH2180" s="2">
        <f t="shared" si="555"/>
        <v>0</v>
      </c>
      <c r="AJ2180" s="5"/>
      <c r="AK2180" s="2">
        <f t="shared" si="560"/>
        <v>15</v>
      </c>
      <c r="AL2180" s="2">
        <v>10</v>
      </c>
      <c r="AM2180" s="2">
        <v>5</v>
      </c>
      <c r="AN2180" s="2">
        <v>0</v>
      </c>
      <c r="AO2180" s="2">
        <v>0</v>
      </c>
      <c r="AP2180" s="2">
        <v>0</v>
      </c>
      <c r="AQ2180" s="2">
        <f t="shared" si="544"/>
        <v>15</v>
      </c>
      <c r="AR2180" s="2">
        <f t="shared" si="545"/>
        <v>0</v>
      </c>
      <c r="AS2180" s="2">
        <f t="shared" si="546"/>
        <v>0</v>
      </c>
      <c r="AV2180" s="6">
        <f t="shared" si="556"/>
        <v>40</v>
      </c>
      <c r="AW2180" s="2">
        <v>34</v>
      </c>
      <c r="AX2180" s="2">
        <v>1</v>
      </c>
      <c r="AY2180" s="2">
        <v>5</v>
      </c>
      <c r="AZ2180" s="2">
        <v>0</v>
      </c>
      <c r="BA2180" s="2">
        <v>0</v>
      </c>
      <c r="BB2180" s="2">
        <f t="shared" si="557"/>
        <v>35</v>
      </c>
      <c r="BC2180" s="2">
        <f t="shared" si="558"/>
        <v>5</v>
      </c>
      <c r="BD2180" s="2">
        <f t="shared" si="559"/>
        <v>0</v>
      </c>
      <c r="BF2180" s="5"/>
    </row>
    <row r="2181" spans="7:58" x14ac:dyDescent="0.35">
      <c r="G2181" s="79" t="s">
        <v>3</v>
      </c>
      <c r="H2181" s="82" t="s">
        <v>112</v>
      </c>
      <c r="I2181" s="79" t="s">
        <v>126</v>
      </c>
      <c r="J2181" s="79" t="str">
        <f>IF('New GL Gauge'!$H$3&lt;2025,"Communities","Service Development")</f>
        <v>Service Development</v>
      </c>
      <c r="K2181" s="79" t="str">
        <f>IF('New GL Gauge'!$H$3&lt;2025,"Community Development and Performance","Inclusion and Employability")</f>
        <v>Inclusion and Employability</v>
      </c>
      <c r="L2181" s="79" t="str">
        <f>IF('New GL Gauge'!$H$3&lt;2025,"Community Development and Performance","Inclusion and Employability")</f>
        <v>Inclusion and Employability</v>
      </c>
      <c r="M2181" s="2" t="s">
        <v>76</v>
      </c>
      <c r="N2181" s="2">
        <v>20</v>
      </c>
      <c r="O2181" s="6">
        <f t="shared" si="548"/>
        <v>0</v>
      </c>
      <c r="P2181" s="2">
        <v>0</v>
      </c>
      <c r="Q2181" s="2">
        <v>0</v>
      </c>
      <c r="R2181" s="2">
        <v>0</v>
      </c>
      <c r="S2181" s="2">
        <v>0</v>
      </c>
      <c r="T2181" s="2">
        <v>0</v>
      </c>
      <c r="U2181" s="2">
        <f t="shared" si="550"/>
        <v>0</v>
      </c>
      <c r="V2181" s="2">
        <f t="shared" si="551"/>
        <v>0</v>
      </c>
      <c r="W2181" s="2">
        <f t="shared" si="552"/>
        <v>0</v>
      </c>
      <c r="Y2181" s="5"/>
      <c r="Z2181" s="6">
        <f t="shared" si="549"/>
        <v>16</v>
      </c>
      <c r="AA2181" s="2">
        <v>12</v>
      </c>
      <c r="AB2181" s="2">
        <v>4</v>
      </c>
      <c r="AC2181" s="2">
        <v>0</v>
      </c>
      <c r="AD2181" s="2">
        <v>0</v>
      </c>
      <c r="AE2181" s="2">
        <v>0</v>
      </c>
      <c r="AF2181" s="2">
        <f t="shared" si="553"/>
        <v>16</v>
      </c>
      <c r="AG2181" s="2">
        <f t="shared" si="554"/>
        <v>0</v>
      </c>
      <c r="AH2181" s="2">
        <f t="shared" si="555"/>
        <v>0</v>
      </c>
      <c r="AJ2181" s="5"/>
      <c r="AK2181" s="2">
        <f t="shared" si="560"/>
        <v>15</v>
      </c>
      <c r="AL2181" s="2">
        <v>9</v>
      </c>
      <c r="AM2181" s="2">
        <v>5</v>
      </c>
      <c r="AN2181" s="2">
        <v>1</v>
      </c>
      <c r="AO2181" s="2">
        <v>0</v>
      </c>
      <c r="AP2181" s="2">
        <v>0</v>
      </c>
      <c r="AQ2181" s="2">
        <f t="shared" ref="AQ2181:AQ2244" si="561">AL2181+AM2181</f>
        <v>14</v>
      </c>
      <c r="AR2181" s="2">
        <f t="shared" ref="AR2181:AR2244" si="562">AN2181</f>
        <v>1</v>
      </c>
      <c r="AS2181" s="2">
        <f t="shared" ref="AS2181:AS2244" si="563">AO2181+AP2181</f>
        <v>0</v>
      </c>
      <c r="AV2181" s="6">
        <f t="shared" si="556"/>
        <v>40</v>
      </c>
      <c r="AW2181" s="2">
        <v>30</v>
      </c>
      <c r="AX2181" s="2">
        <v>3</v>
      </c>
      <c r="AY2181" s="2">
        <v>5</v>
      </c>
      <c r="AZ2181" s="2">
        <v>2</v>
      </c>
      <c r="BA2181" s="2">
        <v>0</v>
      </c>
      <c r="BB2181" s="2">
        <f t="shared" si="557"/>
        <v>33</v>
      </c>
      <c r="BC2181" s="2">
        <f t="shared" si="558"/>
        <v>5</v>
      </c>
      <c r="BD2181" s="2">
        <f t="shared" si="559"/>
        <v>2</v>
      </c>
      <c r="BF2181" s="5"/>
    </row>
    <row r="2182" spans="7:58" x14ac:dyDescent="0.35">
      <c r="G2182" s="79" t="s">
        <v>3</v>
      </c>
      <c r="H2182" s="82" t="s">
        <v>112</v>
      </c>
      <c r="I2182" s="79" t="s">
        <v>126</v>
      </c>
      <c r="J2182" s="79" t="str">
        <f>IF('New GL Gauge'!$H$3&lt;2025,"Communities","Service Development")</f>
        <v>Service Development</v>
      </c>
      <c r="K2182" s="79" t="str">
        <f>IF('New GL Gauge'!$H$3&lt;2025,"Community Development and Performance","Inclusion and Employability")</f>
        <v>Inclusion and Employability</v>
      </c>
      <c r="L2182" s="79" t="str">
        <f>IF('New GL Gauge'!$H$3&lt;2025,"Community Development and Performance","Inclusion and Employability")</f>
        <v>Inclusion and Employability</v>
      </c>
      <c r="M2182" s="2" t="s">
        <v>76</v>
      </c>
      <c r="N2182" s="2">
        <v>21</v>
      </c>
      <c r="O2182" s="6">
        <f t="shared" si="548"/>
        <v>0</v>
      </c>
      <c r="P2182" s="2">
        <v>0</v>
      </c>
      <c r="Q2182" s="2">
        <v>0</v>
      </c>
      <c r="R2182" s="2">
        <v>0</v>
      </c>
      <c r="S2182" s="2">
        <v>0</v>
      </c>
      <c r="T2182" s="2">
        <v>0</v>
      </c>
      <c r="U2182" s="2">
        <f t="shared" si="550"/>
        <v>0</v>
      </c>
      <c r="V2182" s="2">
        <f t="shared" si="551"/>
        <v>0</v>
      </c>
      <c r="W2182" s="2">
        <f t="shared" si="552"/>
        <v>0</v>
      </c>
      <c r="Y2182" s="5"/>
      <c r="Z2182" s="6">
        <f t="shared" si="549"/>
        <v>16</v>
      </c>
      <c r="AA2182" s="2">
        <v>10</v>
      </c>
      <c r="AB2182" s="2">
        <v>6</v>
      </c>
      <c r="AC2182" s="2">
        <v>0</v>
      </c>
      <c r="AD2182" s="2">
        <v>0</v>
      </c>
      <c r="AE2182" s="2">
        <v>0</v>
      </c>
      <c r="AF2182" s="2">
        <f t="shared" si="553"/>
        <v>16</v>
      </c>
      <c r="AG2182" s="2">
        <f t="shared" si="554"/>
        <v>0</v>
      </c>
      <c r="AH2182" s="2">
        <f t="shared" si="555"/>
        <v>0</v>
      </c>
      <c r="AJ2182" s="5"/>
      <c r="AK2182" s="2">
        <f t="shared" si="560"/>
        <v>15</v>
      </c>
      <c r="AL2182" s="2">
        <v>8</v>
      </c>
      <c r="AM2182" s="2">
        <v>6</v>
      </c>
      <c r="AN2182" s="2">
        <v>1</v>
      </c>
      <c r="AO2182" s="2">
        <v>0</v>
      </c>
      <c r="AP2182" s="2">
        <v>0</v>
      </c>
      <c r="AQ2182" s="2">
        <f t="shared" si="561"/>
        <v>14</v>
      </c>
      <c r="AR2182" s="2">
        <f t="shared" si="562"/>
        <v>1</v>
      </c>
      <c r="AS2182" s="2">
        <f t="shared" si="563"/>
        <v>0</v>
      </c>
      <c r="AV2182" s="6">
        <f t="shared" si="556"/>
        <v>40</v>
      </c>
      <c r="AW2182" s="2">
        <v>30</v>
      </c>
      <c r="AX2182" s="2">
        <v>4</v>
      </c>
      <c r="AY2182" s="2">
        <v>3</v>
      </c>
      <c r="AZ2182" s="2">
        <v>3</v>
      </c>
      <c r="BA2182" s="2">
        <v>0</v>
      </c>
      <c r="BB2182" s="2">
        <f t="shared" si="557"/>
        <v>34</v>
      </c>
      <c r="BC2182" s="2">
        <f t="shared" si="558"/>
        <v>3</v>
      </c>
      <c r="BD2182" s="2">
        <f t="shared" si="559"/>
        <v>3</v>
      </c>
      <c r="BF2182" s="5"/>
    </row>
    <row r="2183" spans="7:58" x14ac:dyDescent="0.35">
      <c r="G2183" s="79" t="s">
        <v>3</v>
      </c>
      <c r="H2183" s="82" t="s">
        <v>112</v>
      </c>
      <c r="I2183" s="79" t="s">
        <v>126</v>
      </c>
      <c r="J2183" s="79" t="str">
        <f>IF('New GL Gauge'!$H$3&lt;2025,"Communities","Service Development")</f>
        <v>Service Development</v>
      </c>
      <c r="K2183" s="79" t="str">
        <f>IF('New GL Gauge'!$H$3&lt;2025,"Community Development and Performance","Inclusion and Employability")</f>
        <v>Inclusion and Employability</v>
      </c>
      <c r="L2183" s="79" t="str">
        <f>IF('New GL Gauge'!$H$3&lt;2025,"Community Development and Performance","Inclusion and Employability")</f>
        <v>Inclusion and Employability</v>
      </c>
      <c r="M2183" s="2" t="s">
        <v>76</v>
      </c>
      <c r="N2183" s="2">
        <v>22</v>
      </c>
      <c r="O2183" s="6">
        <f t="shared" si="548"/>
        <v>0</v>
      </c>
      <c r="P2183" s="2">
        <v>0</v>
      </c>
      <c r="Q2183" s="2">
        <v>0</v>
      </c>
      <c r="R2183" s="2">
        <v>0</v>
      </c>
      <c r="S2183" s="2">
        <v>0</v>
      </c>
      <c r="T2183" s="2">
        <v>0</v>
      </c>
      <c r="U2183" s="2">
        <f t="shared" si="550"/>
        <v>0</v>
      </c>
      <c r="V2183" s="2">
        <f t="shared" si="551"/>
        <v>0</v>
      </c>
      <c r="W2183" s="2">
        <f t="shared" si="552"/>
        <v>0</v>
      </c>
      <c r="Y2183" s="5"/>
      <c r="Z2183" s="6">
        <f t="shared" si="549"/>
        <v>16</v>
      </c>
      <c r="AA2183" s="2">
        <v>12</v>
      </c>
      <c r="AB2183" s="2">
        <v>3</v>
      </c>
      <c r="AC2183" s="2">
        <v>1</v>
      </c>
      <c r="AD2183" s="2">
        <v>0</v>
      </c>
      <c r="AE2183" s="2">
        <v>0</v>
      </c>
      <c r="AF2183" s="2">
        <f t="shared" si="553"/>
        <v>15</v>
      </c>
      <c r="AG2183" s="2">
        <f t="shared" si="554"/>
        <v>1</v>
      </c>
      <c r="AH2183" s="2">
        <f t="shared" si="555"/>
        <v>0</v>
      </c>
      <c r="AJ2183" s="5"/>
      <c r="AK2183" s="2">
        <f t="shared" si="560"/>
        <v>15</v>
      </c>
      <c r="AL2183" s="2">
        <v>12</v>
      </c>
      <c r="AM2183" s="2">
        <v>3</v>
      </c>
      <c r="AN2183" s="2">
        <v>0</v>
      </c>
      <c r="AO2183" s="2">
        <v>0</v>
      </c>
      <c r="AP2183" s="2">
        <v>0</v>
      </c>
      <c r="AQ2183" s="2">
        <f t="shared" si="561"/>
        <v>15</v>
      </c>
      <c r="AR2183" s="2">
        <f t="shared" si="562"/>
        <v>0</v>
      </c>
      <c r="AS2183" s="2">
        <f t="shared" si="563"/>
        <v>0</v>
      </c>
      <c r="AV2183" s="6">
        <f t="shared" si="556"/>
        <v>40</v>
      </c>
      <c r="AW2183" s="2">
        <v>34</v>
      </c>
      <c r="AX2183" s="2">
        <v>4</v>
      </c>
      <c r="AY2183" s="2">
        <v>2</v>
      </c>
      <c r="AZ2183" s="2">
        <v>0</v>
      </c>
      <c r="BA2183" s="2">
        <v>0</v>
      </c>
      <c r="BB2183" s="2">
        <f t="shared" si="557"/>
        <v>38</v>
      </c>
      <c r="BC2183" s="2">
        <f t="shared" si="558"/>
        <v>2</v>
      </c>
      <c r="BD2183" s="2">
        <f t="shared" si="559"/>
        <v>0</v>
      </c>
      <c r="BF2183" s="5"/>
    </row>
    <row r="2184" spans="7:58" x14ac:dyDescent="0.35">
      <c r="G2184" s="79" t="s">
        <v>3</v>
      </c>
      <c r="H2184" s="82" t="s">
        <v>112</v>
      </c>
      <c r="I2184" s="79" t="s">
        <v>126</v>
      </c>
      <c r="J2184" s="79" t="str">
        <f>IF('New GL Gauge'!$H$3&lt;2025,"Communities","Service Development")</f>
        <v>Service Development</v>
      </c>
      <c r="K2184" s="79" t="str">
        <f>IF('New GL Gauge'!$H$3&lt;2025,"Community Development and Performance","Inclusion and Employability")</f>
        <v>Inclusion and Employability</v>
      </c>
      <c r="L2184" s="79" t="str">
        <f>IF('New GL Gauge'!$H$3&lt;2025,"Community Development and Performance","Inclusion and Employability")</f>
        <v>Inclusion and Employability</v>
      </c>
      <c r="M2184" s="2" t="s">
        <v>76</v>
      </c>
      <c r="N2184" s="2">
        <v>23</v>
      </c>
      <c r="O2184" s="6">
        <f t="shared" si="548"/>
        <v>0</v>
      </c>
      <c r="P2184" s="2">
        <v>0</v>
      </c>
      <c r="Q2184" s="2">
        <v>0</v>
      </c>
      <c r="R2184" s="2">
        <v>0</v>
      </c>
      <c r="S2184" s="2">
        <v>0</v>
      </c>
      <c r="T2184" s="2">
        <v>0</v>
      </c>
      <c r="U2184" s="2">
        <f t="shared" si="550"/>
        <v>0</v>
      </c>
      <c r="V2184" s="2">
        <f t="shared" si="551"/>
        <v>0</v>
      </c>
      <c r="W2184" s="2">
        <f t="shared" si="552"/>
        <v>0</v>
      </c>
      <c r="Y2184" s="5"/>
      <c r="Z2184" s="6">
        <f t="shared" si="549"/>
        <v>16</v>
      </c>
      <c r="AA2184" s="2">
        <v>12</v>
      </c>
      <c r="AB2184" s="2">
        <v>3</v>
      </c>
      <c r="AC2184" s="2">
        <v>1</v>
      </c>
      <c r="AD2184" s="2">
        <v>0</v>
      </c>
      <c r="AE2184" s="2">
        <v>0</v>
      </c>
      <c r="AF2184" s="2">
        <f t="shared" si="553"/>
        <v>15</v>
      </c>
      <c r="AG2184" s="2">
        <f t="shared" si="554"/>
        <v>1</v>
      </c>
      <c r="AH2184" s="2">
        <f t="shared" si="555"/>
        <v>0</v>
      </c>
      <c r="AJ2184" s="5"/>
      <c r="AK2184" s="2">
        <f t="shared" si="560"/>
        <v>15</v>
      </c>
      <c r="AL2184" s="2">
        <v>8</v>
      </c>
      <c r="AM2184" s="2">
        <v>6</v>
      </c>
      <c r="AN2184" s="2">
        <v>1</v>
      </c>
      <c r="AO2184" s="2">
        <v>0</v>
      </c>
      <c r="AP2184" s="2">
        <v>0</v>
      </c>
      <c r="AQ2184" s="2">
        <f t="shared" si="561"/>
        <v>14</v>
      </c>
      <c r="AR2184" s="2">
        <f t="shared" si="562"/>
        <v>1</v>
      </c>
      <c r="AS2184" s="2">
        <f t="shared" si="563"/>
        <v>0</v>
      </c>
      <c r="AV2184" s="6">
        <f t="shared" si="556"/>
        <v>40</v>
      </c>
      <c r="AW2184" s="2">
        <v>31</v>
      </c>
      <c r="AX2184" s="2">
        <v>7</v>
      </c>
      <c r="AY2184" s="2">
        <v>1</v>
      </c>
      <c r="AZ2184" s="2">
        <v>1</v>
      </c>
      <c r="BA2184" s="2">
        <v>0</v>
      </c>
      <c r="BB2184" s="2">
        <f t="shared" si="557"/>
        <v>38</v>
      </c>
      <c r="BC2184" s="2">
        <f t="shared" si="558"/>
        <v>1</v>
      </c>
      <c r="BD2184" s="2">
        <f t="shared" si="559"/>
        <v>1</v>
      </c>
      <c r="BF2184" s="5"/>
    </row>
    <row r="2185" spans="7:58" x14ac:dyDescent="0.35">
      <c r="G2185" s="79" t="s">
        <v>3</v>
      </c>
      <c r="H2185" s="82" t="s">
        <v>112</v>
      </c>
      <c r="I2185" s="79" t="s">
        <v>126</v>
      </c>
      <c r="J2185" s="79" t="str">
        <f>IF('New GL Gauge'!$H$3&lt;2025,"Communities","Service Development")</f>
        <v>Service Development</v>
      </c>
      <c r="K2185" s="79" t="str">
        <f>IF('New GL Gauge'!$H$3&lt;2025,"Community Development and Performance","Inclusion and Employability")</f>
        <v>Inclusion and Employability</v>
      </c>
      <c r="L2185" s="79" t="str">
        <f>IF('New GL Gauge'!$H$3&lt;2025,"Community Development and Performance","Inclusion and Employability")</f>
        <v>Inclusion and Employability</v>
      </c>
      <c r="M2185" s="2" t="s">
        <v>76</v>
      </c>
      <c r="N2185" s="2">
        <v>24</v>
      </c>
      <c r="O2185" s="6">
        <f t="shared" si="548"/>
        <v>0</v>
      </c>
      <c r="P2185" s="2">
        <v>0</v>
      </c>
      <c r="Q2185" s="2">
        <v>0</v>
      </c>
      <c r="R2185" s="2">
        <v>0</v>
      </c>
      <c r="S2185" s="2">
        <v>0</v>
      </c>
      <c r="T2185" s="2">
        <v>0</v>
      </c>
      <c r="U2185" s="2">
        <f t="shared" si="550"/>
        <v>0</v>
      </c>
      <c r="V2185" s="2">
        <f t="shared" si="551"/>
        <v>0</v>
      </c>
      <c r="W2185" s="2">
        <f t="shared" si="552"/>
        <v>0</v>
      </c>
      <c r="Y2185" s="5"/>
      <c r="Z2185" s="6">
        <f t="shared" si="549"/>
        <v>16</v>
      </c>
      <c r="AA2185" s="2">
        <v>11</v>
      </c>
      <c r="AB2185" s="2">
        <v>4</v>
      </c>
      <c r="AC2185" s="2">
        <v>1</v>
      </c>
      <c r="AD2185" s="2">
        <v>0</v>
      </c>
      <c r="AE2185" s="2">
        <v>0</v>
      </c>
      <c r="AF2185" s="2">
        <f t="shared" si="553"/>
        <v>15</v>
      </c>
      <c r="AG2185" s="2">
        <f t="shared" si="554"/>
        <v>1</v>
      </c>
      <c r="AH2185" s="2">
        <f t="shared" si="555"/>
        <v>0</v>
      </c>
      <c r="AJ2185" s="5"/>
      <c r="AK2185" s="2">
        <f t="shared" si="560"/>
        <v>15</v>
      </c>
      <c r="AL2185" s="2">
        <v>8</v>
      </c>
      <c r="AM2185" s="2">
        <v>6</v>
      </c>
      <c r="AN2185" s="2">
        <v>1</v>
      </c>
      <c r="AO2185" s="2">
        <v>0</v>
      </c>
      <c r="AP2185" s="2">
        <v>0</v>
      </c>
      <c r="AQ2185" s="2">
        <f t="shared" si="561"/>
        <v>14</v>
      </c>
      <c r="AR2185" s="2">
        <f t="shared" si="562"/>
        <v>1</v>
      </c>
      <c r="AS2185" s="2">
        <f t="shared" si="563"/>
        <v>0</v>
      </c>
      <c r="AV2185" s="6">
        <f t="shared" si="556"/>
        <v>40</v>
      </c>
      <c r="AW2185" s="2">
        <v>27</v>
      </c>
      <c r="AX2185" s="2">
        <v>8</v>
      </c>
      <c r="AY2185" s="2">
        <v>3</v>
      </c>
      <c r="AZ2185" s="2">
        <v>2</v>
      </c>
      <c r="BA2185" s="2">
        <v>0</v>
      </c>
      <c r="BB2185" s="2">
        <f t="shared" si="557"/>
        <v>35</v>
      </c>
      <c r="BC2185" s="2">
        <f t="shared" si="558"/>
        <v>3</v>
      </c>
      <c r="BD2185" s="2">
        <f t="shared" si="559"/>
        <v>2</v>
      </c>
      <c r="BF2185" s="5"/>
    </row>
    <row r="2186" spans="7:58" x14ac:dyDescent="0.35">
      <c r="G2186" s="79" t="s">
        <v>3</v>
      </c>
      <c r="H2186" s="82" t="s">
        <v>112</v>
      </c>
      <c r="I2186" s="79" t="s">
        <v>126</v>
      </c>
      <c r="J2186" s="79" t="str">
        <f>IF('New GL Gauge'!$H$3&lt;2025,"Communities","Service Development")</f>
        <v>Service Development</v>
      </c>
      <c r="K2186" s="79" t="str">
        <f>IF('New GL Gauge'!$H$3&lt;2025,"Community Development and Performance","Inclusion and Employability")</f>
        <v>Inclusion and Employability</v>
      </c>
      <c r="L2186" s="79" t="str">
        <f>IF('New GL Gauge'!$H$3&lt;2025,"Community Development and Performance","Inclusion and Employability")</f>
        <v>Inclusion and Employability</v>
      </c>
      <c r="M2186" s="2" t="s">
        <v>76</v>
      </c>
      <c r="N2186" s="2">
        <v>25</v>
      </c>
      <c r="O2186" s="6">
        <f t="shared" si="548"/>
        <v>0</v>
      </c>
      <c r="P2186" s="2">
        <v>0</v>
      </c>
      <c r="Q2186" s="2">
        <v>0</v>
      </c>
      <c r="R2186" s="2">
        <v>0</v>
      </c>
      <c r="S2186" s="2">
        <v>0</v>
      </c>
      <c r="T2186" s="2">
        <v>0</v>
      </c>
      <c r="U2186" s="2">
        <f t="shared" si="550"/>
        <v>0</v>
      </c>
      <c r="V2186" s="2">
        <f t="shared" si="551"/>
        <v>0</v>
      </c>
      <c r="W2186" s="2">
        <f t="shared" si="552"/>
        <v>0</v>
      </c>
      <c r="Y2186" s="5"/>
      <c r="Z2186" s="6">
        <f t="shared" si="549"/>
        <v>16</v>
      </c>
      <c r="AA2186" s="2">
        <v>12</v>
      </c>
      <c r="AB2186" s="2">
        <v>3</v>
      </c>
      <c r="AC2186" s="2">
        <v>1</v>
      </c>
      <c r="AD2186" s="2">
        <v>0</v>
      </c>
      <c r="AE2186" s="2">
        <v>0</v>
      </c>
      <c r="AF2186" s="2">
        <f t="shared" si="553"/>
        <v>15</v>
      </c>
      <c r="AG2186" s="2">
        <f t="shared" si="554"/>
        <v>1</v>
      </c>
      <c r="AH2186" s="2">
        <f t="shared" si="555"/>
        <v>0</v>
      </c>
      <c r="AJ2186" s="5"/>
      <c r="AK2186" s="2">
        <f t="shared" si="560"/>
        <v>15</v>
      </c>
      <c r="AL2186" s="2">
        <v>9</v>
      </c>
      <c r="AM2186" s="2">
        <v>6</v>
      </c>
      <c r="AN2186" s="2">
        <v>0</v>
      </c>
      <c r="AO2186" s="2">
        <v>0</v>
      </c>
      <c r="AP2186" s="2">
        <v>0</v>
      </c>
      <c r="AQ2186" s="2">
        <f t="shared" si="561"/>
        <v>15</v>
      </c>
      <c r="AR2186" s="2">
        <f t="shared" si="562"/>
        <v>0</v>
      </c>
      <c r="AS2186" s="2">
        <f t="shared" si="563"/>
        <v>0</v>
      </c>
      <c r="AV2186" s="6">
        <f t="shared" si="556"/>
        <v>40</v>
      </c>
      <c r="AW2186" s="2">
        <v>30</v>
      </c>
      <c r="AX2186" s="2">
        <v>8</v>
      </c>
      <c r="AY2186" s="2">
        <v>0</v>
      </c>
      <c r="AZ2186" s="2">
        <v>2</v>
      </c>
      <c r="BA2186" s="2">
        <v>0</v>
      </c>
      <c r="BB2186" s="2">
        <f t="shared" si="557"/>
        <v>38</v>
      </c>
      <c r="BC2186" s="2">
        <f t="shared" si="558"/>
        <v>0</v>
      </c>
      <c r="BD2186" s="2">
        <f t="shared" si="559"/>
        <v>2</v>
      </c>
      <c r="BF2186" s="5"/>
    </row>
    <row r="2187" spans="7:58" x14ac:dyDescent="0.35">
      <c r="G2187" s="79" t="s">
        <v>3</v>
      </c>
      <c r="H2187" s="82" t="s">
        <v>112</v>
      </c>
      <c r="I2187" s="79" t="s">
        <v>126</v>
      </c>
      <c r="J2187" s="79" t="str">
        <f>IF('New GL Gauge'!$H$3&lt;2025,"Communities","Service Development")</f>
        <v>Service Development</v>
      </c>
      <c r="K2187" s="79" t="str">
        <f>IF('New GL Gauge'!$H$3&lt;2025,"Community Development and Performance","Inclusion and Employability")</f>
        <v>Inclusion and Employability</v>
      </c>
      <c r="L2187" s="79" t="str">
        <f>IF('New GL Gauge'!$H$3&lt;2025,"Community Development and Performance","Inclusion and Employability")</f>
        <v>Inclusion and Employability</v>
      </c>
      <c r="M2187" s="2" t="s">
        <v>76</v>
      </c>
      <c r="N2187" s="2">
        <v>26</v>
      </c>
      <c r="O2187" s="6">
        <f t="shared" si="548"/>
        <v>0</v>
      </c>
      <c r="P2187" s="2">
        <v>0</v>
      </c>
      <c r="Q2187" s="2">
        <v>0</v>
      </c>
      <c r="R2187" s="2">
        <v>0</v>
      </c>
      <c r="S2187" s="2">
        <v>0</v>
      </c>
      <c r="T2187" s="2">
        <v>0</v>
      </c>
      <c r="U2187" s="2">
        <f t="shared" si="550"/>
        <v>0</v>
      </c>
      <c r="V2187" s="2">
        <f t="shared" si="551"/>
        <v>0</v>
      </c>
      <c r="W2187" s="2">
        <f t="shared" si="552"/>
        <v>0</v>
      </c>
      <c r="Y2187" s="5"/>
      <c r="Z2187" s="6">
        <f t="shared" si="549"/>
        <v>16</v>
      </c>
      <c r="AA2187" s="2">
        <v>12</v>
      </c>
      <c r="AB2187" s="2">
        <v>3</v>
      </c>
      <c r="AC2187" s="2">
        <v>1</v>
      </c>
      <c r="AD2187" s="2">
        <v>0</v>
      </c>
      <c r="AE2187" s="2">
        <v>0</v>
      </c>
      <c r="AF2187" s="2">
        <f t="shared" si="553"/>
        <v>15</v>
      </c>
      <c r="AG2187" s="2">
        <f t="shared" si="554"/>
        <v>1</v>
      </c>
      <c r="AH2187" s="2">
        <f t="shared" si="555"/>
        <v>0</v>
      </c>
      <c r="AJ2187" s="5"/>
      <c r="AK2187" s="2">
        <f t="shared" si="560"/>
        <v>15</v>
      </c>
      <c r="AL2187" s="2">
        <v>8</v>
      </c>
      <c r="AM2187" s="2">
        <v>7</v>
      </c>
      <c r="AN2187" s="2">
        <v>0</v>
      </c>
      <c r="AO2187" s="2">
        <v>0</v>
      </c>
      <c r="AP2187" s="2">
        <v>0</v>
      </c>
      <c r="AQ2187" s="2">
        <f t="shared" si="561"/>
        <v>15</v>
      </c>
      <c r="AR2187" s="2">
        <f t="shared" si="562"/>
        <v>0</v>
      </c>
      <c r="AS2187" s="2">
        <f t="shared" si="563"/>
        <v>0</v>
      </c>
      <c r="AV2187" s="6">
        <f t="shared" si="556"/>
        <v>40</v>
      </c>
      <c r="AW2187" s="2">
        <v>29</v>
      </c>
      <c r="AX2187" s="2">
        <v>6</v>
      </c>
      <c r="AY2187" s="2">
        <v>3</v>
      </c>
      <c r="AZ2187" s="2">
        <v>2</v>
      </c>
      <c r="BA2187" s="2">
        <v>0</v>
      </c>
      <c r="BB2187" s="2">
        <f t="shared" si="557"/>
        <v>35</v>
      </c>
      <c r="BC2187" s="2">
        <f t="shared" si="558"/>
        <v>3</v>
      </c>
      <c r="BD2187" s="2">
        <f t="shared" si="559"/>
        <v>2</v>
      </c>
      <c r="BF2187" s="5"/>
    </row>
    <row r="2188" spans="7:58" x14ac:dyDescent="0.35">
      <c r="G2188" s="79" t="s">
        <v>3</v>
      </c>
      <c r="H2188" s="82" t="s">
        <v>112</v>
      </c>
      <c r="I2188" s="79" t="s">
        <v>126</v>
      </c>
      <c r="J2188" s="79" t="str">
        <f>IF('New GL Gauge'!$H$3&lt;2025,"Communities","Service Development")</f>
        <v>Service Development</v>
      </c>
      <c r="K2188" s="79" t="str">
        <f>IF('New GL Gauge'!$H$3&lt;2025,"Community Development and Performance","Inclusion and Employability")</f>
        <v>Inclusion and Employability</v>
      </c>
      <c r="L2188" s="79" t="str">
        <f>IF('New GL Gauge'!$H$3&lt;2025,"Community Development and Performance","Inclusion and Employability")</f>
        <v>Inclusion and Employability</v>
      </c>
      <c r="M2188" s="2" t="s">
        <v>76</v>
      </c>
      <c r="N2188" s="2">
        <v>27</v>
      </c>
      <c r="O2188" s="6">
        <f t="shared" si="548"/>
        <v>0</v>
      </c>
      <c r="P2188" s="2">
        <v>0</v>
      </c>
      <c r="Q2188" s="2">
        <v>0</v>
      </c>
      <c r="R2188" s="2">
        <v>0</v>
      </c>
      <c r="S2188" s="2">
        <v>0</v>
      </c>
      <c r="T2188" s="2">
        <v>0</v>
      </c>
      <c r="U2188" s="2">
        <f t="shared" si="550"/>
        <v>0</v>
      </c>
      <c r="V2188" s="2">
        <f t="shared" si="551"/>
        <v>0</v>
      </c>
      <c r="W2188" s="2">
        <f t="shared" si="552"/>
        <v>0</v>
      </c>
      <c r="Y2188" s="5"/>
      <c r="Z2188" s="6">
        <f t="shared" si="549"/>
        <v>16</v>
      </c>
      <c r="AA2188" s="2">
        <v>11</v>
      </c>
      <c r="AB2188" s="2">
        <v>4</v>
      </c>
      <c r="AC2188" s="2">
        <v>1</v>
      </c>
      <c r="AD2188" s="2">
        <v>0</v>
      </c>
      <c r="AE2188" s="2">
        <v>0</v>
      </c>
      <c r="AF2188" s="2">
        <f t="shared" si="553"/>
        <v>15</v>
      </c>
      <c r="AG2188" s="2">
        <f t="shared" si="554"/>
        <v>1</v>
      </c>
      <c r="AH2188" s="2">
        <f t="shared" si="555"/>
        <v>0</v>
      </c>
      <c r="AJ2188" s="5"/>
      <c r="AK2188" s="2">
        <f t="shared" si="560"/>
        <v>15</v>
      </c>
      <c r="AL2188" s="2">
        <v>8</v>
      </c>
      <c r="AM2188" s="2">
        <v>7</v>
      </c>
      <c r="AN2188" s="2">
        <v>0</v>
      </c>
      <c r="AO2188" s="2">
        <v>0</v>
      </c>
      <c r="AP2188" s="2">
        <v>0</v>
      </c>
      <c r="AQ2188" s="2">
        <f t="shared" si="561"/>
        <v>15</v>
      </c>
      <c r="AR2188" s="2">
        <f t="shared" si="562"/>
        <v>0</v>
      </c>
      <c r="AS2188" s="2">
        <f t="shared" si="563"/>
        <v>0</v>
      </c>
      <c r="AV2188" s="6">
        <f t="shared" si="556"/>
        <v>40</v>
      </c>
      <c r="AW2188" s="2">
        <v>32</v>
      </c>
      <c r="AX2188" s="2">
        <v>6</v>
      </c>
      <c r="AY2188" s="2">
        <v>2</v>
      </c>
      <c r="AZ2188" s="2">
        <v>0</v>
      </c>
      <c r="BA2188" s="2">
        <v>0</v>
      </c>
      <c r="BB2188" s="2">
        <f t="shared" si="557"/>
        <v>38</v>
      </c>
      <c r="BC2188" s="2">
        <f t="shared" si="558"/>
        <v>2</v>
      </c>
      <c r="BD2188" s="2">
        <f t="shared" si="559"/>
        <v>0</v>
      </c>
      <c r="BF2188" s="5"/>
    </row>
    <row r="2189" spans="7:58" x14ac:dyDescent="0.35">
      <c r="G2189" s="79" t="s">
        <v>3</v>
      </c>
      <c r="H2189" s="82" t="s">
        <v>112</v>
      </c>
      <c r="I2189" s="79" t="s">
        <v>126</v>
      </c>
      <c r="J2189" s="79" t="str">
        <f>IF('New GL Gauge'!$H$3&lt;2025,"Communities","Service Development")</f>
        <v>Service Development</v>
      </c>
      <c r="K2189" s="79" t="str">
        <f>IF('New GL Gauge'!$H$3&lt;2025,"Community Development and Performance","Inclusion and Employability")</f>
        <v>Inclusion and Employability</v>
      </c>
      <c r="L2189" s="79" t="str">
        <f>IF('New GL Gauge'!$H$3&lt;2025,"Community Development and Performance","Inclusion and Employability")</f>
        <v>Inclusion and Employability</v>
      </c>
      <c r="M2189" s="2" t="s">
        <v>76</v>
      </c>
      <c r="N2189" s="2">
        <v>28</v>
      </c>
      <c r="O2189" s="6">
        <f t="shared" si="548"/>
        <v>0</v>
      </c>
      <c r="P2189" s="2">
        <v>0</v>
      </c>
      <c r="Q2189" s="2">
        <v>0</v>
      </c>
      <c r="R2189" s="2">
        <v>0</v>
      </c>
      <c r="S2189" s="2">
        <v>0</v>
      </c>
      <c r="T2189" s="2">
        <v>0</v>
      </c>
      <c r="U2189" s="2">
        <f t="shared" si="550"/>
        <v>0</v>
      </c>
      <c r="V2189" s="2">
        <f t="shared" si="551"/>
        <v>0</v>
      </c>
      <c r="W2189" s="2">
        <f t="shared" si="552"/>
        <v>0</v>
      </c>
      <c r="Y2189" s="5"/>
      <c r="Z2189" s="6">
        <f t="shared" si="549"/>
        <v>16</v>
      </c>
      <c r="AA2189" s="2">
        <v>13</v>
      </c>
      <c r="AB2189" s="2">
        <v>2</v>
      </c>
      <c r="AC2189" s="2">
        <v>1</v>
      </c>
      <c r="AD2189" s="2">
        <v>0</v>
      </c>
      <c r="AE2189" s="2">
        <v>0</v>
      </c>
      <c r="AF2189" s="2">
        <f t="shared" si="553"/>
        <v>15</v>
      </c>
      <c r="AG2189" s="2">
        <f t="shared" si="554"/>
        <v>1</v>
      </c>
      <c r="AH2189" s="2">
        <f t="shared" si="555"/>
        <v>0</v>
      </c>
      <c r="AJ2189" s="5"/>
      <c r="AK2189" s="2">
        <f t="shared" si="560"/>
        <v>15</v>
      </c>
      <c r="AL2189" s="2">
        <v>10</v>
      </c>
      <c r="AM2189" s="2">
        <v>5</v>
      </c>
      <c r="AN2189" s="2">
        <v>0</v>
      </c>
      <c r="AO2189" s="2">
        <v>0</v>
      </c>
      <c r="AP2189" s="2">
        <v>0</v>
      </c>
      <c r="AQ2189" s="2">
        <f t="shared" si="561"/>
        <v>15</v>
      </c>
      <c r="AR2189" s="2">
        <f t="shared" si="562"/>
        <v>0</v>
      </c>
      <c r="AS2189" s="2">
        <f t="shared" si="563"/>
        <v>0</v>
      </c>
      <c r="AV2189" s="6">
        <f t="shared" si="556"/>
        <v>40</v>
      </c>
      <c r="AW2189" s="2">
        <v>37</v>
      </c>
      <c r="AX2189" s="2">
        <v>2</v>
      </c>
      <c r="AY2189" s="2">
        <v>0</v>
      </c>
      <c r="AZ2189" s="2">
        <v>1</v>
      </c>
      <c r="BA2189" s="2">
        <v>0</v>
      </c>
      <c r="BB2189" s="2">
        <f t="shared" si="557"/>
        <v>39</v>
      </c>
      <c r="BC2189" s="2">
        <f t="shared" si="558"/>
        <v>0</v>
      </c>
      <c r="BD2189" s="2">
        <f t="shared" si="559"/>
        <v>1</v>
      </c>
      <c r="BF2189" s="5"/>
    </row>
    <row r="2190" spans="7:58" x14ac:dyDescent="0.35">
      <c r="G2190" s="79" t="s">
        <v>3</v>
      </c>
      <c r="H2190" s="82" t="s">
        <v>112</v>
      </c>
      <c r="I2190" s="79" t="s">
        <v>126</v>
      </c>
      <c r="J2190" s="79" t="str">
        <f>IF('New GL Gauge'!$H$3&lt;2025,"Communities","Service Development")</f>
        <v>Service Development</v>
      </c>
      <c r="K2190" s="79" t="str">
        <f>IF('New GL Gauge'!$H$3&lt;2025,"Community Development and Performance","Inclusion and Employability")</f>
        <v>Inclusion and Employability</v>
      </c>
      <c r="L2190" s="79" t="str">
        <f>IF('New GL Gauge'!$H$3&lt;2025,"Community Development and Performance","Inclusion and Employability")</f>
        <v>Inclusion and Employability</v>
      </c>
      <c r="M2190" s="2" t="s">
        <v>76</v>
      </c>
      <c r="N2190" s="2">
        <v>29</v>
      </c>
      <c r="O2190" s="6">
        <f t="shared" si="548"/>
        <v>0</v>
      </c>
      <c r="P2190" s="2">
        <v>0</v>
      </c>
      <c r="Q2190" s="2">
        <v>0</v>
      </c>
      <c r="R2190" s="2">
        <v>0</v>
      </c>
      <c r="S2190" s="2">
        <v>0</v>
      </c>
      <c r="T2190" s="2">
        <v>0</v>
      </c>
      <c r="U2190" s="2">
        <f t="shared" si="550"/>
        <v>0</v>
      </c>
      <c r="V2190" s="2">
        <f t="shared" si="551"/>
        <v>0</v>
      </c>
      <c r="W2190" s="2">
        <f t="shared" si="552"/>
        <v>0</v>
      </c>
      <c r="Y2190" s="5"/>
      <c r="Z2190" s="6">
        <f t="shared" si="549"/>
        <v>16</v>
      </c>
      <c r="AA2190" s="2">
        <v>11</v>
      </c>
      <c r="AB2190" s="2">
        <v>3</v>
      </c>
      <c r="AC2190" s="2">
        <v>2</v>
      </c>
      <c r="AD2190" s="2">
        <v>0</v>
      </c>
      <c r="AE2190" s="2">
        <v>0</v>
      </c>
      <c r="AF2190" s="2">
        <f t="shared" si="553"/>
        <v>14</v>
      </c>
      <c r="AG2190" s="2">
        <f t="shared" si="554"/>
        <v>2</v>
      </c>
      <c r="AH2190" s="2">
        <f t="shared" si="555"/>
        <v>0</v>
      </c>
      <c r="AJ2190" s="5"/>
      <c r="AK2190" s="2">
        <f t="shared" si="560"/>
        <v>15</v>
      </c>
      <c r="AL2190" s="2">
        <v>7</v>
      </c>
      <c r="AM2190" s="2">
        <v>6</v>
      </c>
      <c r="AN2190" s="2">
        <v>2</v>
      </c>
      <c r="AO2190" s="2">
        <v>0</v>
      </c>
      <c r="AP2190" s="2">
        <v>0</v>
      </c>
      <c r="AQ2190" s="2">
        <f t="shared" si="561"/>
        <v>13</v>
      </c>
      <c r="AR2190" s="2">
        <f t="shared" si="562"/>
        <v>2</v>
      </c>
      <c r="AS2190" s="2">
        <f t="shared" si="563"/>
        <v>0</v>
      </c>
      <c r="AV2190" s="6">
        <f t="shared" si="556"/>
        <v>40</v>
      </c>
      <c r="AW2190" s="2">
        <v>26</v>
      </c>
      <c r="AX2190" s="2">
        <v>10</v>
      </c>
      <c r="AY2190" s="2">
        <v>3</v>
      </c>
      <c r="AZ2190" s="2">
        <v>1</v>
      </c>
      <c r="BA2190" s="2">
        <v>0</v>
      </c>
      <c r="BB2190" s="2">
        <f t="shared" si="557"/>
        <v>36</v>
      </c>
      <c r="BC2190" s="2">
        <f t="shared" si="558"/>
        <v>3</v>
      </c>
      <c r="BD2190" s="2">
        <f t="shared" si="559"/>
        <v>1</v>
      </c>
      <c r="BF2190" s="5"/>
    </row>
    <row r="2191" spans="7:58" x14ac:dyDescent="0.35">
      <c r="G2191" s="79" t="s">
        <v>3</v>
      </c>
      <c r="H2191" s="82" t="s">
        <v>112</v>
      </c>
      <c r="I2191" s="79" t="s">
        <v>126</v>
      </c>
      <c r="J2191" s="79" t="str">
        <f>IF('New GL Gauge'!$H$3&lt;2025,"Communities","Service Development")</f>
        <v>Service Development</v>
      </c>
      <c r="K2191" s="79" t="str">
        <f>IF('New GL Gauge'!$H$3&lt;2025,"Community Development and Performance","Inclusion and Employability")</f>
        <v>Inclusion and Employability</v>
      </c>
      <c r="L2191" s="79" t="str">
        <f>IF('New GL Gauge'!$H$3&lt;2025,"Community Development and Performance","Inclusion and Employability")</f>
        <v>Inclusion and Employability</v>
      </c>
      <c r="M2191" s="2" t="s">
        <v>76</v>
      </c>
      <c r="N2191" s="2">
        <v>30</v>
      </c>
      <c r="O2191" s="6">
        <f t="shared" si="548"/>
        <v>0</v>
      </c>
      <c r="P2191" s="2">
        <v>0</v>
      </c>
      <c r="Q2191" s="2">
        <v>0</v>
      </c>
      <c r="R2191" s="2">
        <v>0</v>
      </c>
      <c r="S2191" s="2">
        <v>0</v>
      </c>
      <c r="T2191" s="2">
        <v>0</v>
      </c>
      <c r="U2191" s="2">
        <f t="shared" si="550"/>
        <v>0</v>
      </c>
      <c r="V2191" s="2">
        <f t="shared" si="551"/>
        <v>0</v>
      </c>
      <c r="W2191" s="2">
        <f t="shared" si="552"/>
        <v>0</v>
      </c>
      <c r="Y2191" s="5"/>
      <c r="Z2191" s="6">
        <f t="shared" si="549"/>
        <v>16</v>
      </c>
      <c r="AA2191" s="2">
        <v>12</v>
      </c>
      <c r="AB2191" s="2">
        <v>3</v>
      </c>
      <c r="AC2191" s="2">
        <v>1</v>
      </c>
      <c r="AD2191" s="2">
        <v>0</v>
      </c>
      <c r="AE2191" s="2">
        <v>0</v>
      </c>
      <c r="AF2191" s="2">
        <f t="shared" si="553"/>
        <v>15</v>
      </c>
      <c r="AG2191" s="2">
        <f t="shared" si="554"/>
        <v>1</v>
      </c>
      <c r="AH2191" s="2">
        <f t="shared" si="555"/>
        <v>0</v>
      </c>
      <c r="AJ2191" s="5"/>
      <c r="AK2191" s="2">
        <f t="shared" si="560"/>
        <v>15</v>
      </c>
      <c r="AL2191" s="2">
        <v>12</v>
      </c>
      <c r="AM2191" s="2">
        <v>3</v>
      </c>
      <c r="AN2191" s="2">
        <v>0</v>
      </c>
      <c r="AO2191" s="2">
        <v>0</v>
      </c>
      <c r="AP2191" s="2">
        <v>0</v>
      </c>
      <c r="AQ2191" s="2">
        <f t="shared" si="561"/>
        <v>15</v>
      </c>
      <c r="AR2191" s="2">
        <f t="shared" si="562"/>
        <v>0</v>
      </c>
      <c r="AS2191" s="2">
        <f t="shared" si="563"/>
        <v>0</v>
      </c>
      <c r="AV2191" s="6">
        <f t="shared" si="556"/>
        <v>40</v>
      </c>
      <c r="AW2191" s="2">
        <v>32</v>
      </c>
      <c r="AX2191" s="2">
        <v>6</v>
      </c>
      <c r="AY2191" s="2">
        <v>2</v>
      </c>
      <c r="AZ2191" s="2">
        <v>0</v>
      </c>
      <c r="BA2191" s="2">
        <v>0</v>
      </c>
      <c r="BB2191" s="2">
        <f t="shared" si="557"/>
        <v>38</v>
      </c>
      <c r="BC2191" s="2">
        <f t="shared" si="558"/>
        <v>2</v>
      </c>
      <c r="BD2191" s="2">
        <f t="shared" si="559"/>
        <v>0</v>
      </c>
      <c r="BF2191" s="5"/>
    </row>
    <row r="2192" spans="7:58" x14ac:dyDescent="0.35">
      <c r="G2192" s="79" t="s">
        <v>3</v>
      </c>
      <c r="H2192" s="82" t="s">
        <v>112</v>
      </c>
      <c r="I2192" s="79" t="s">
        <v>126</v>
      </c>
      <c r="J2192" s="79" t="str">
        <f>IF('New GL Gauge'!$H$3&lt;2025,"Communities","Service Development")</f>
        <v>Service Development</v>
      </c>
      <c r="K2192" s="79" t="s">
        <v>115</v>
      </c>
      <c r="L2192" s="79" t="s">
        <v>115</v>
      </c>
      <c r="M2192" s="2" t="s">
        <v>3</v>
      </c>
      <c r="N2192" s="2">
        <v>1</v>
      </c>
      <c r="O2192" s="6">
        <f t="shared" si="548"/>
        <v>0</v>
      </c>
      <c r="P2192" s="2">
        <v>0</v>
      </c>
      <c r="Q2192" s="2">
        <v>0</v>
      </c>
      <c r="R2192" s="2">
        <v>0</v>
      </c>
      <c r="S2192" s="2">
        <v>0</v>
      </c>
      <c r="T2192" s="2">
        <v>0</v>
      </c>
      <c r="U2192" s="2">
        <f t="shared" si="550"/>
        <v>0</v>
      </c>
      <c r="V2192" s="2">
        <f t="shared" si="551"/>
        <v>0</v>
      </c>
      <c r="W2192" s="2">
        <f t="shared" si="552"/>
        <v>0</v>
      </c>
      <c r="X2192" s="2">
        <f>MAX(O2192:O2221)</f>
        <v>0</v>
      </c>
      <c r="Y2192" s="5">
        <v>0</v>
      </c>
      <c r="Z2192" s="6">
        <f t="shared" si="549"/>
        <v>0</v>
      </c>
      <c r="AA2192" s="2">
        <v>0</v>
      </c>
      <c r="AB2192" s="2">
        <v>0</v>
      </c>
      <c r="AC2192" s="2">
        <v>0</v>
      </c>
      <c r="AD2192" s="2">
        <v>0</v>
      </c>
      <c r="AE2192" s="2">
        <v>0</v>
      </c>
      <c r="AF2192" s="2">
        <f t="shared" si="553"/>
        <v>0</v>
      </c>
      <c r="AG2192" s="2">
        <f t="shared" si="554"/>
        <v>0</v>
      </c>
      <c r="AH2192" s="2">
        <f t="shared" si="555"/>
        <v>0</v>
      </c>
      <c r="AI2192" s="2">
        <f>MAX(Z2192:Z2221)</f>
        <v>0</v>
      </c>
      <c r="AJ2192" s="5">
        <v>2</v>
      </c>
      <c r="AK2192" s="2">
        <f t="shared" si="560"/>
        <v>0</v>
      </c>
      <c r="AL2192" s="2">
        <v>0</v>
      </c>
      <c r="AM2192" s="2">
        <v>0</v>
      </c>
      <c r="AN2192" s="2">
        <v>0</v>
      </c>
      <c r="AO2192" s="2">
        <v>0</v>
      </c>
      <c r="AP2192" s="2">
        <v>0</v>
      </c>
      <c r="AQ2192" s="2">
        <f t="shared" si="561"/>
        <v>0</v>
      </c>
      <c r="AR2192" s="2">
        <f t="shared" si="562"/>
        <v>0</v>
      </c>
      <c r="AS2192" s="2">
        <f t="shared" si="563"/>
        <v>0</v>
      </c>
      <c r="AT2192" s="2">
        <f t="shared" ref="AT2192:AT2222" si="564">ROUND(SUM(AK2192:AK2221)/30,0)</f>
        <v>0</v>
      </c>
      <c r="AU2192" s="2">
        <v>0</v>
      </c>
      <c r="AV2192" s="6">
        <f t="shared" si="556"/>
        <v>0</v>
      </c>
      <c r="AW2192" s="2">
        <v>0</v>
      </c>
      <c r="AX2192" s="2">
        <v>0</v>
      </c>
      <c r="AY2192" s="2">
        <v>0</v>
      </c>
      <c r="AZ2192" s="2">
        <v>0</v>
      </c>
      <c r="BA2192" s="2">
        <v>0</v>
      </c>
      <c r="BB2192" s="2">
        <f t="shared" si="557"/>
        <v>0</v>
      </c>
      <c r="BC2192" s="2">
        <f t="shared" si="558"/>
        <v>0</v>
      </c>
      <c r="BD2192" s="2">
        <f t="shared" si="559"/>
        <v>0</v>
      </c>
      <c r="BE2192" s="2">
        <f>ROUND(SUM(AV2192:AV2221)/30,0)</f>
        <v>0</v>
      </c>
      <c r="BF2192" s="5">
        <v>0</v>
      </c>
    </row>
    <row r="2193" spans="7:58" x14ac:dyDescent="0.35">
      <c r="G2193" s="79" t="s">
        <v>3</v>
      </c>
      <c r="H2193" s="82" t="s">
        <v>112</v>
      </c>
      <c r="I2193" s="79" t="s">
        <v>126</v>
      </c>
      <c r="J2193" s="79" t="str">
        <f>IF('New GL Gauge'!$H$3&lt;2025,"Communities","Service Development")</f>
        <v>Service Development</v>
      </c>
      <c r="K2193" s="79" t="s">
        <v>115</v>
      </c>
      <c r="L2193" s="79" t="s">
        <v>115</v>
      </c>
      <c r="M2193" s="2" t="s">
        <v>3</v>
      </c>
      <c r="N2193" s="2">
        <v>2</v>
      </c>
      <c r="O2193" s="6">
        <f t="shared" si="548"/>
        <v>0</v>
      </c>
      <c r="P2193" s="2">
        <v>0</v>
      </c>
      <c r="Q2193" s="2">
        <v>0</v>
      </c>
      <c r="R2193" s="2">
        <v>0</v>
      </c>
      <c r="S2193" s="2">
        <v>0</v>
      </c>
      <c r="T2193" s="2">
        <v>0</v>
      </c>
      <c r="U2193" s="2">
        <f t="shared" si="550"/>
        <v>0</v>
      </c>
      <c r="V2193" s="2">
        <f t="shared" si="551"/>
        <v>0</v>
      </c>
      <c r="W2193" s="2">
        <f t="shared" si="552"/>
        <v>0</v>
      </c>
      <c r="Y2193" s="5"/>
      <c r="Z2193" s="6">
        <f t="shared" si="549"/>
        <v>0</v>
      </c>
      <c r="AA2193" s="2">
        <v>0</v>
      </c>
      <c r="AB2193" s="2">
        <v>0</v>
      </c>
      <c r="AC2193" s="2">
        <v>0</v>
      </c>
      <c r="AD2193" s="2">
        <v>0</v>
      </c>
      <c r="AE2193" s="2">
        <v>0</v>
      </c>
      <c r="AF2193" s="2">
        <f t="shared" si="553"/>
        <v>0</v>
      </c>
      <c r="AG2193" s="2">
        <f t="shared" si="554"/>
        <v>0</v>
      </c>
      <c r="AH2193" s="2">
        <f t="shared" si="555"/>
        <v>0</v>
      </c>
      <c r="AJ2193" s="5"/>
      <c r="AK2193" s="2">
        <f t="shared" si="560"/>
        <v>0</v>
      </c>
      <c r="AL2193" s="2">
        <v>0</v>
      </c>
      <c r="AM2193" s="2">
        <v>0</v>
      </c>
      <c r="AN2193" s="2">
        <v>0</v>
      </c>
      <c r="AO2193" s="2">
        <v>0</v>
      </c>
      <c r="AP2193" s="2">
        <v>0</v>
      </c>
      <c r="AQ2193" s="2">
        <f t="shared" si="561"/>
        <v>0</v>
      </c>
      <c r="AR2193" s="2">
        <f t="shared" si="562"/>
        <v>0</v>
      </c>
      <c r="AS2193" s="2">
        <f t="shared" si="563"/>
        <v>0</v>
      </c>
      <c r="AV2193" s="6">
        <f t="shared" si="556"/>
        <v>0</v>
      </c>
      <c r="AW2193" s="2">
        <v>0</v>
      </c>
      <c r="AX2193" s="2">
        <v>0</v>
      </c>
      <c r="AY2193" s="2">
        <v>0</v>
      </c>
      <c r="AZ2193" s="2">
        <v>0</v>
      </c>
      <c r="BA2193" s="2">
        <v>0</v>
      </c>
      <c r="BB2193" s="2">
        <f t="shared" si="557"/>
        <v>0</v>
      </c>
      <c r="BC2193" s="2">
        <f t="shared" si="558"/>
        <v>0</v>
      </c>
      <c r="BD2193" s="2">
        <f t="shared" si="559"/>
        <v>0</v>
      </c>
      <c r="BF2193" s="5"/>
    </row>
    <row r="2194" spans="7:58" x14ac:dyDescent="0.35">
      <c r="G2194" s="79" t="s">
        <v>3</v>
      </c>
      <c r="H2194" s="82" t="s">
        <v>112</v>
      </c>
      <c r="I2194" s="79" t="s">
        <v>126</v>
      </c>
      <c r="J2194" s="79" t="str">
        <f>IF('New GL Gauge'!$H$3&lt;2025,"Communities","Service Development")</f>
        <v>Service Development</v>
      </c>
      <c r="K2194" s="79" t="s">
        <v>115</v>
      </c>
      <c r="L2194" s="79" t="s">
        <v>115</v>
      </c>
      <c r="M2194" s="2" t="s">
        <v>3</v>
      </c>
      <c r="N2194" s="2">
        <v>3</v>
      </c>
      <c r="O2194" s="6">
        <f t="shared" si="548"/>
        <v>0</v>
      </c>
      <c r="P2194" s="2">
        <v>0</v>
      </c>
      <c r="Q2194" s="2">
        <v>0</v>
      </c>
      <c r="R2194" s="2">
        <v>0</v>
      </c>
      <c r="S2194" s="2">
        <v>0</v>
      </c>
      <c r="T2194" s="2">
        <v>0</v>
      </c>
      <c r="U2194" s="2">
        <f t="shared" si="550"/>
        <v>0</v>
      </c>
      <c r="V2194" s="2">
        <f t="shared" si="551"/>
        <v>0</v>
      </c>
      <c r="W2194" s="2">
        <f t="shared" si="552"/>
        <v>0</v>
      </c>
      <c r="Y2194" s="5"/>
      <c r="Z2194" s="6">
        <f t="shared" si="549"/>
        <v>0</v>
      </c>
      <c r="AA2194" s="2">
        <v>0</v>
      </c>
      <c r="AB2194" s="2">
        <v>0</v>
      </c>
      <c r="AC2194" s="2">
        <v>0</v>
      </c>
      <c r="AD2194" s="2">
        <v>0</v>
      </c>
      <c r="AE2194" s="2">
        <v>0</v>
      </c>
      <c r="AF2194" s="2">
        <f t="shared" si="553"/>
        <v>0</v>
      </c>
      <c r="AG2194" s="2">
        <f t="shared" si="554"/>
        <v>0</v>
      </c>
      <c r="AH2194" s="2">
        <f t="shared" si="555"/>
        <v>0</v>
      </c>
      <c r="AJ2194" s="5"/>
      <c r="AK2194" s="2">
        <f t="shared" si="560"/>
        <v>0</v>
      </c>
      <c r="AL2194" s="2">
        <v>0</v>
      </c>
      <c r="AM2194" s="2">
        <v>0</v>
      </c>
      <c r="AN2194" s="2">
        <v>0</v>
      </c>
      <c r="AO2194" s="2">
        <v>0</v>
      </c>
      <c r="AP2194" s="2">
        <v>0</v>
      </c>
      <c r="AQ2194" s="2">
        <f t="shared" si="561"/>
        <v>0</v>
      </c>
      <c r="AR2194" s="2">
        <f t="shared" si="562"/>
        <v>0</v>
      </c>
      <c r="AS2194" s="2">
        <f t="shared" si="563"/>
        <v>0</v>
      </c>
      <c r="AV2194" s="6">
        <f t="shared" si="556"/>
        <v>0</v>
      </c>
      <c r="AW2194" s="2">
        <v>0</v>
      </c>
      <c r="AX2194" s="2">
        <v>0</v>
      </c>
      <c r="AY2194" s="2">
        <v>0</v>
      </c>
      <c r="AZ2194" s="2">
        <v>0</v>
      </c>
      <c r="BA2194" s="2">
        <v>0</v>
      </c>
      <c r="BB2194" s="2">
        <f t="shared" si="557"/>
        <v>0</v>
      </c>
      <c r="BC2194" s="2">
        <f t="shared" si="558"/>
        <v>0</v>
      </c>
      <c r="BD2194" s="2">
        <f t="shared" si="559"/>
        <v>0</v>
      </c>
      <c r="BF2194" s="5"/>
    </row>
    <row r="2195" spans="7:58" x14ac:dyDescent="0.35">
      <c r="G2195" s="79" t="s">
        <v>3</v>
      </c>
      <c r="H2195" s="82" t="s">
        <v>112</v>
      </c>
      <c r="I2195" s="79" t="s">
        <v>126</v>
      </c>
      <c r="J2195" s="79" t="str">
        <f>IF('New GL Gauge'!$H$3&lt;2025,"Communities","Service Development")</f>
        <v>Service Development</v>
      </c>
      <c r="K2195" s="79" t="s">
        <v>115</v>
      </c>
      <c r="L2195" s="79" t="s">
        <v>115</v>
      </c>
      <c r="M2195" s="2" t="s">
        <v>3</v>
      </c>
      <c r="N2195" s="2">
        <v>4</v>
      </c>
      <c r="O2195" s="6">
        <f t="shared" si="548"/>
        <v>0</v>
      </c>
      <c r="P2195" s="2">
        <v>0</v>
      </c>
      <c r="Q2195" s="2">
        <v>0</v>
      </c>
      <c r="R2195" s="2">
        <v>0</v>
      </c>
      <c r="S2195" s="2">
        <v>0</v>
      </c>
      <c r="T2195" s="2">
        <v>0</v>
      </c>
      <c r="U2195" s="2">
        <f t="shared" si="550"/>
        <v>0</v>
      </c>
      <c r="V2195" s="2">
        <f t="shared" si="551"/>
        <v>0</v>
      </c>
      <c r="W2195" s="2">
        <f t="shared" si="552"/>
        <v>0</v>
      </c>
      <c r="Y2195" s="5"/>
      <c r="Z2195" s="6">
        <f t="shared" si="549"/>
        <v>0</v>
      </c>
      <c r="AA2195" s="2">
        <v>0</v>
      </c>
      <c r="AB2195" s="2">
        <v>0</v>
      </c>
      <c r="AC2195" s="2">
        <v>0</v>
      </c>
      <c r="AD2195" s="2">
        <v>0</v>
      </c>
      <c r="AE2195" s="2">
        <v>0</v>
      </c>
      <c r="AF2195" s="2">
        <f t="shared" si="553"/>
        <v>0</v>
      </c>
      <c r="AG2195" s="2">
        <f t="shared" si="554"/>
        <v>0</v>
      </c>
      <c r="AH2195" s="2">
        <f t="shared" si="555"/>
        <v>0</v>
      </c>
      <c r="AJ2195" s="5"/>
      <c r="AK2195" s="2">
        <f t="shared" si="560"/>
        <v>0</v>
      </c>
      <c r="AL2195" s="2">
        <v>0</v>
      </c>
      <c r="AM2195" s="2">
        <v>0</v>
      </c>
      <c r="AN2195" s="2">
        <v>0</v>
      </c>
      <c r="AO2195" s="2">
        <v>0</v>
      </c>
      <c r="AP2195" s="2">
        <v>0</v>
      </c>
      <c r="AQ2195" s="2">
        <f t="shared" si="561"/>
        <v>0</v>
      </c>
      <c r="AR2195" s="2">
        <f t="shared" si="562"/>
        <v>0</v>
      </c>
      <c r="AS2195" s="2">
        <f t="shared" si="563"/>
        <v>0</v>
      </c>
      <c r="AV2195" s="6">
        <f t="shared" si="556"/>
        <v>0</v>
      </c>
      <c r="AW2195" s="2">
        <v>0</v>
      </c>
      <c r="AX2195" s="2">
        <v>0</v>
      </c>
      <c r="AY2195" s="2">
        <v>0</v>
      </c>
      <c r="AZ2195" s="2">
        <v>0</v>
      </c>
      <c r="BA2195" s="2">
        <v>0</v>
      </c>
      <c r="BB2195" s="2">
        <f t="shared" si="557"/>
        <v>0</v>
      </c>
      <c r="BC2195" s="2">
        <f t="shared" si="558"/>
        <v>0</v>
      </c>
      <c r="BD2195" s="2">
        <f t="shared" si="559"/>
        <v>0</v>
      </c>
      <c r="BF2195" s="5"/>
    </row>
    <row r="2196" spans="7:58" x14ac:dyDescent="0.35">
      <c r="G2196" s="79" t="s">
        <v>3</v>
      </c>
      <c r="H2196" s="82" t="s">
        <v>112</v>
      </c>
      <c r="I2196" s="79" t="s">
        <v>126</v>
      </c>
      <c r="J2196" s="79" t="str">
        <f>IF('New GL Gauge'!$H$3&lt;2025,"Communities","Service Development")</f>
        <v>Service Development</v>
      </c>
      <c r="K2196" s="79" t="s">
        <v>115</v>
      </c>
      <c r="L2196" s="79" t="s">
        <v>115</v>
      </c>
      <c r="M2196" s="2" t="s">
        <v>3</v>
      </c>
      <c r="N2196" s="2">
        <v>5</v>
      </c>
      <c r="O2196" s="6">
        <f t="shared" si="548"/>
        <v>0</v>
      </c>
      <c r="P2196" s="2">
        <v>0</v>
      </c>
      <c r="Q2196" s="2">
        <v>0</v>
      </c>
      <c r="R2196" s="2">
        <v>0</v>
      </c>
      <c r="S2196" s="2">
        <v>0</v>
      </c>
      <c r="T2196" s="2">
        <v>0</v>
      </c>
      <c r="U2196" s="2">
        <f t="shared" si="550"/>
        <v>0</v>
      </c>
      <c r="V2196" s="2">
        <f t="shared" si="551"/>
        <v>0</v>
      </c>
      <c r="W2196" s="2">
        <f t="shared" si="552"/>
        <v>0</v>
      </c>
      <c r="Y2196" s="5"/>
      <c r="Z2196" s="6">
        <f t="shared" si="549"/>
        <v>0</v>
      </c>
      <c r="AA2196" s="2">
        <v>0</v>
      </c>
      <c r="AB2196" s="2">
        <v>0</v>
      </c>
      <c r="AC2196" s="2">
        <v>0</v>
      </c>
      <c r="AD2196" s="2">
        <v>0</v>
      </c>
      <c r="AE2196" s="2">
        <v>0</v>
      </c>
      <c r="AF2196" s="2">
        <f t="shared" si="553"/>
        <v>0</v>
      </c>
      <c r="AG2196" s="2">
        <f t="shared" si="554"/>
        <v>0</v>
      </c>
      <c r="AH2196" s="2">
        <f t="shared" si="555"/>
        <v>0</v>
      </c>
      <c r="AJ2196" s="5"/>
      <c r="AK2196" s="2">
        <f t="shared" si="560"/>
        <v>0</v>
      </c>
      <c r="AL2196" s="2">
        <v>0</v>
      </c>
      <c r="AM2196" s="2">
        <v>0</v>
      </c>
      <c r="AN2196" s="2">
        <v>0</v>
      </c>
      <c r="AO2196" s="2">
        <v>0</v>
      </c>
      <c r="AP2196" s="2">
        <v>0</v>
      </c>
      <c r="AQ2196" s="2">
        <f t="shared" si="561"/>
        <v>0</v>
      </c>
      <c r="AR2196" s="2">
        <f t="shared" si="562"/>
        <v>0</v>
      </c>
      <c r="AS2196" s="2">
        <f t="shared" si="563"/>
        <v>0</v>
      </c>
      <c r="AV2196" s="6">
        <f t="shared" si="556"/>
        <v>0</v>
      </c>
      <c r="AW2196" s="2">
        <v>0</v>
      </c>
      <c r="AX2196" s="2">
        <v>0</v>
      </c>
      <c r="AY2196" s="2">
        <v>0</v>
      </c>
      <c r="AZ2196" s="2">
        <v>0</v>
      </c>
      <c r="BA2196" s="2">
        <v>0</v>
      </c>
      <c r="BB2196" s="2">
        <f t="shared" si="557"/>
        <v>0</v>
      </c>
      <c r="BC2196" s="2">
        <f t="shared" si="558"/>
        <v>0</v>
      </c>
      <c r="BD2196" s="2">
        <f t="shared" si="559"/>
        <v>0</v>
      </c>
      <c r="BF2196" s="5"/>
    </row>
    <row r="2197" spans="7:58" x14ac:dyDescent="0.35">
      <c r="G2197" s="79" t="s">
        <v>3</v>
      </c>
      <c r="H2197" s="82" t="s">
        <v>112</v>
      </c>
      <c r="I2197" s="79" t="s">
        <v>126</v>
      </c>
      <c r="J2197" s="79" t="str">
        <f>IF('New GL Gauge'!$H$3&lt;2025,"Communities","Service Development")</f>
        <v>Service Development</v>
      </c>
      <c r="K2197" s="79" t="s">
        <v>115</v>
      </c>
      <c r="L2197" s="79" t="s">
        <v>115</v>
      </c>
      <c r="M2197" s="2" t="s">
        <v>3</v>
      </c>
      <c r="N2197" s="2">
        <v>6</v>
      </c>
      <c r="O2197" s="6">
        <f t="shared" si="548"/>
        <v>0</v>
      </c>
      <c r="P2197" s="2">
        <v>0</v>
      </c>
      <c r="Q2197" s="2">
        <v>0</v>
      </c>
      <c r="R2197" s="2">
        <v>0</v>
      </c>
      <c r="S2197" s="2">
        <v>0</v>
      </c>
      <c r="T2197" s="2">
        <v>0</v>
      </c>
      <c r="U2197" s="2">
        <f t="shared" si="550"/>
        <v>0</v>
      </c>
      <c r="V2197" s="2">
        <f t="shared" si="551"/>
        <v>0</v>
      </c>
      <c r="W2197" s="2">
        <f t="shared" si="552"/>
        <v>0</v>
      </c>
      <c r="Y2197" s="5"/>
      <c r="Z2197" s="6">
        <f t="shared" si="549"/>
        <v>0</v>
      </c>
      <c r="AA2197" s="2">
        <v>0</v>
      </c>
      <c r="AB2197" s="2">
        <v>0</v>
      </c>
      <c r="AC2197" s="2">
        <v>0</v>
      </c>
      <c r="AD2197" s="2">
        <v>0</v>
      </c>
      <c r="AE2197" s="2">
        <v>0</v>
      </c>
      <c r="AF2197" s="2">
        <f t="shared" si="553"/>
        <v>0</v>
      </c>
      <c r="AG2197" s="2">
        <f t="shared" si="554"/>
        <v>0</v>
      </c>
      <c r="AH2197" s="2">
        <f t="shared" si="555"/>
        <v>0</v>
      </c>
      <c r="AJ2197" s="5"/>
      <c r="AK2197" s="2">
        <f t="shared" si="560"/>
        <v>0</v>
      </c>
      <c r="AL2197" s="2">
        <v>0</v>
      </c>
      <c r="AM2197" s="2">
        <v>0</v>
      </c>
      <c r="AN2197" s="2">
        <v>0</v>
      </c>
      <c r="AO2197" s="2">
        <v>0</v>
      </c>
      <c r="AP2197" s="2">
        <v>0</v>
      </c>
      <c r="AQ2197" s="2">
        <f t="shared" si="561"/>
        <v>0</v>
      </c>
      <c r="AR2197" s="2">
        <f t="shared" si="562"/>
        <v>0</v>
      </c>
      <c r="AS2197" s="2">
        <f t="shared" si="563"/>
        <v>0</v>
      </c>
      <c r="AV2197" s="6">
        <f t="shared" si="556"/>
        <v>0</v>
      </c>
      <c r="AW2197" s="2">
        <v>0</v>
      </c>
      <c r="AX2197" s="2">
        <v>0</v>
      </c>
      <c r="AY2197" s="2">
        <v>0</v>
      </c>
      <c r="AZ2197" s="2">
        <v>0</v>
      </c>
      <c r="BA2197" s="2">
        <v>0</v>
      </c>
      <c r="BB2197" s="2">
        <f t="shared" si="557"/>
        <v>0</v>
      </c>
      <c r="BC2197" s="2">
        <f t="shared" si="558"/>
        <v>0</v>
      </c>
      <c r="BD2197" s="2">
        <f t="shared" si="559"/>
        <v>0</v>
      </c>
      <c r="BF2197" s="5"/>
    </row>
    <row r="2198" spans="7:58" x14ac:dyDescent="0.35">
      <c r="G2198" s="79" t="s">
        <v>3</v>
      </c>
      <c r="H2198" s="82" t="s">
        <v>112</v>
      </c>
      <c r="I2198" s="79" t="s">
        <v>126</v>
      </c>
      <c r="J2198" s="79" t="str">
        <f>IF('New GL Gauge'!$H$3&lt;2025,"Communities","Service Development")</f>
        <v>Service Development</v>
      </c>
      <c r="K2198" s="79" t="s">
        <v>115</v>
      </c>
      <c r="L2198" s="79" t="s">
        <v>115</v>
      </c>
      <c r="M2198" s="2" t="s">
        <v>3</v>
      </c>
      <c r="N2198" s="2">
        <v>7</v>
      </c>
      <c r="O2198" s="6">
        <f t="shared" si="548"/>
        <v>0</v>
      </c>
      <c r="P2198" s="2">
        <v>0</v>
      </c>
      <c r="Q2198" s="2">
        <v>0</v>
      </c>
      <c r="R2198" s="2">
        <v>0</v>
      </c>
      <c r="S2198" s="2">
        <v>0</v>
      </c>
      <c r="T2198" s="2">
        <v>0</v>
      </c>
      <c r="U2198" s="2">
        <f t="shared" si="550"/>
        <v>0</v>
      </c>
      <c r="V2198" s="2">
        <f t="shared" si="551"/>
        <v>0</v>
      </c>
      <c r="W2198" s="2">
        <f t="shared" si="552"/>
        <v>0</v>
      </c>
      <c r="Y2198" s="5"/>
      <c r="Z2198" s="6">
        <f t="shared" si="549"/>
        <v>0</v>
      </c>
      <c r="AA2198" s="2">
        <v>0</v>
      </c>
      <c r="AB2198" s="2">
        <v>0</v>
      </c>
      <c r="AC2198" s="2">
        <v>0</v>
      </c>
      <c r="AD2198" s="2">
        <v>0</v>
      </c>
      <c r="AE2198" s="2">
        <v>0</v>
      </c>
      <c r="AF2198" s="2">
        <f t="shared" si="553"/>
        <v>0</v>
      </c>
      <c r="AG2198" s="2">
        <f t="shared" si="554"/>
        <v>0</v>
      </c>
      <c r="AH2198" s="2">
        <f t="shared" si="555"/>
        <v>0</v>
      </c>
      <c r="AJ2198" s="5"/>
      <c r="AK2198" s="2">
        <f t="shared" si="560"/>
        <v>0</v>
      </c>
      <c r="AL2198" s="2">
        <v>0</v>
      </c>
      <c r="AM2198" s="2">
        <v>0</v>
      </c>
      <c r="AN2198" s="2">
        <v>0</v>
      </c>
      <c r="AO2198" s="2">
        <v>0</v>
      </c>
      <c r="AP2198" s="2">
        <v>0</v>
      </c>
      <c r="AQ2198" s="2">
        <f t="shared" si="561"/>
        <v>0</v>
      </c>
      <c r="AR2198" s="2">
        <f t="shared" si="562"/>
        <v>0</v>
      </c>
      <c r="AS2198" s="2">
        <f t="shared" si="563"/>
        <v>0</v>
      </c>
      <c r="AV2198" s="6">
        <f t="shared" si="556"/>
        <v>0</v>
      </c>
      <c r="AW2198" s="2">
        <v>0</v>
      </c>
      <c r="AX2198" s="2">
        <v>0</v>
      </c>
      <c r="AY2198" s="2">
        <v>0</v>
      </c>
      <c r="AZ2198" s="2">
        <v>0</v>
      </c>
      <c r="BA2198" s="2">
        <v>0</v>
      </c>
      <c r="BB2198" s="2">
        <f t="shared" si="557"/>
        <v>0</v>
      </c>
      <c r="BC2198" s="2">
        <f t="shared" si="558"/>
        <v>0</v>
      </c>
      <c r="BD2198" s="2">
        <f t="shared" si="559"/>
        <v>0</v>
      </c>
      <c r="BF2198" s="5"/>
    </row>
    <row r="2199" spans="7:58" x14ac:dyDescent="0.35">
      <c r="G2199" s="79" t="s">
        <v>3</v>
      </c>
      <c r="H2199" s="82" t="s">
        <v>112</v>
      </c>
      <c r="I2199" s="79" t="s">
        <v>126</v>
      </c>
      <c r="J2199" s="79" t="str">
        <f>IF('New GL Gauge'!$H$3&lt;2025,"Communities","Service Development")</f>
        <v>Service Development</v>
      </c>
      <c r="K2199" s="79" t="s">
        <v>115</v>
      </c>
      <c r="L2199" s="79" t="s">
        <v>115</v>
      </c>
      <c r="M2199" s="2" t="s">
        <v>3</v>
      </c>
      <c r="N2199" s="2">
        <v>8</v>
      </c>
      <c r="O2199" s="6">
        <f t="shared" si="548"/>
        <v>0</v>
      </c>
      <c r="P2199" s="2">
        <v>0</v>
      </c>
      <c r="Q2199" s="2">
        <v>0</v>
      </c>
      <c r="R2199" s="2">
        <v>0</v>
      </c>
      <c r="S2199" s="2">
        <v>0</v>
      </c>
      <c r="T2199" s="2">
        <v>0</v>
      </c>
      <c r="U2199" s="2">
        <f t="shared" si="550"/>
        <v>0</v>
      </c>
      <c r="V2199" s="2">
        <f t="shared" si="551"/>
        <v>0</v>
      </c>
      <c r="W2199" s="2">
        <f t="shared" si="552"/>
        <v>0</v>
      </c>
      <c r="Y2199" s="5"/>
      <c r="Z2199" s="6">
        <f t="shared" si="549"/>
        <v>0</v>
      </c>
      <c r="AA2199" s="2">
        <v>0</v>
      </c>
      <c r="AB2199" s="2">
        <v>0</v>
      </c>
      <c r="AC2199" s="2">
        <v>0</v>
      </c>
      <c r="AD2199" s="2">
        <v>0</v>
      </c>
      <c r="AE2199" s="2">
        <v>0</v>
      </c>
      <c r="AF2199" s="2">
        <f t="shared" si="553"/>
        <v>0</v>
      </c>
      <c r="AG2199" s="2">
        <f t="shared" si="554"/>
        <v>0</v>
      </c>
      <c r="AH2199" s="2">
        <f t="shared" si="555"/>
        <v>0</v>
      </c>
      <c r="AJ2199" s="5"/>
      <c r="AK2199" s="2">
        <f t="shared" si="560"/>
        <v>0</v>
      </c>
      <c r="AL2199" s="2">
        <v>0</v>
      </c>
      <c r="AM2199" s="2">
        <v>0</v>
      </c>
      <c r="AN2199" s="2">
        <v>0</v>
      </c>
      <c r="AO2199" s="2">
        <v>0</v>
      </c>
      <c r="AP2199" s="2">
        <v>0</v>
      </c>
      <c r="AQ2199" s="2">
        <f t="shared" si="561"/>
        <v>0</v>
      </c>
      <c r="AR2199" s="2">
        <f t="shared" si="562"/>
        <v>0</v>
      </c>
      <c r="AS2199" s="2">
        <f t="shared" si="563"/>
        <v>0</v>
      </c>
      <c r="AV2199" s="6">
        <f t="shared" si="556"/>
        <v>0</v>
      </c>
      <c r="AW2199" s="2">
        <v>0</v>
      </c>
      <c r="AX2199" s="2">
        <v>0</v>
      </c>
      <c r="AY2199" s="2">
        <v>0</v>
      </c>
      <c r="AZ2199" s="2">
        <v>0</v>
      </c>
      <c r="BA2199" s="2">
        <v>0</v>
      </c>
      <c r="BB2199" s="2">
        <f t="shared" si="557"/>
        <v>0</v>
      </c>
      <c r="BC2199" s="2">
        <f t="shared" si="558"/>
        <v>0</v>
      </c>
      <c r="BD2199" s="2">
        <f t="shared" si="559"/>
        <v>0</v>
      </c>
      <c r="BF2199" s="5"/>
    </row>
    <row r="2200" spans="7:58" x14ac:dyDescent="0.35">
      <c r="G2200" s="79" t="s">
        <v>3</v>
      </c>
      <c r="H2200" s="82" t="s">
        <v>112</v>
      </c>
      <c r="I2200" s="79" t="s">
        <v>126</v>
      </c>
      <c r="J2200" s="79" t="str">
        <f>IF('New GL Gauge'!$H$3&lt;2025,"Communities","Service Development")</f>
        <v>Service Development</v>
      </c>
      <c r="K2200" s="79" t="s">
        <v>115</v>
      </c>
      <c r="L2200" s="79" t="s">
        <v>115</v>
      </c>
      <c r="M2200" s="2" t="s">
        <v>3</v>
      </c>
      <c r="N2200" s="2">
        <v>9</v>
      </c>
      <c r="O2200" s="6">
        <f t="shared" si="548"/>
        <v>0</v>
      </c>
      <c r="P2200" s="2">
        <v>0</v>
      </c>
      <c r="Q2200" s="2">
        <v>0</v>
      </c>
      <c r="R2200" s="2">
        <v>0</v>
      </c>
      <c r="S2200" s="2">
        <v>0</v>
      </c>
      <c r="T2200" s="2">
        <v>0</v>
      </c>
      <c r="U2200" s="2">
        <f t="shared" si="550"/>
        <v>0</v>
      </c>
      <c r="V2200" s="2">
        <f t="shared" si="551"/>
        <v>0</v>
      </c>
      <c r="W2200" s="2">
        <f t="shared" si="552"/>
        <v>0</v>
      </c>
      <c r="Y2200" s="5"/>
      <c r="Z2200" s="6">
        <f t="shared" si="549"/>
        <v>0</v>
      </c>
      <c r="AA2200" s="2">
        <v>0</v>
      </c>
      <c r="AB2200" s="2">
        <v>0</v>
      </c>
      <c r="AC2200" s="2">
        <v>0</v>
      </c>
      <c r="AD2200" s="2">
        <v>0</v>
      </c>
      <c r="AE2200" s="2">
        <v>0</v>
      </c>
      <c r="AF2200" s="2">
        <f t="shared" si="553"/>
        <v>0</v>
      </c>
      <c r="AG2200" s="2">
        <f t="shared" si="554"/>
        <v>0</v>
      </c>
      <c r="AH2200" s="2">
        <f t="shared" si="555"/>
        <v>0</v>
      </c>
      <c r="AJ2200" s="5"/>
      <c r="AK2200" s="2">
        <f t="shared" si="560"/>
        <v>0</v>
      </c>
      <c r="AL2200" s="2">
        <v>0</v>
      </c>
      <c r="AM2200" s="2">
        <v>0</v>
      </c>
      <c r="AN2200" s="2">
        <v>0</v>
      </c>
      <c r="AO2200" s="2">
        <v>0</v>
      </c>
      <c r="AP2200" s="2">
        <v>0</v>
      </c>
      <c r="AQ2200" s="2">
        <f t="shared" si="561"/>
        <v>0</v>
      </c>
      <c r="AR2200" s="2">
        <f t="shared" si="562"/>
        <v>0</v>
      </c>
      <c r="AS2200" s="2">
        <f t="shared" si="563"/>
        <v>0</v>
      </c>
      <c r="AV2200" s="6">
        <f t="shared" si="556"/>
        <v>0</v>
      </c>
      <c r="AW2200" s="2">
        <v>0</v>
      </c>
      <c r="AX2200" s="2">
        <v>0</v>
      </c>
      <c r="AY2200" s="2">
        <v>0</v>
      </c>
      <c r="AZ2200" s="2">
        <v>0</v>
      </c>
      <c r="BA2200" s="2">
        <v>0</v>
      </c>
      <c r="BB2200" s="2">
        <f t="shared" si="557"/>
        <v>0</v>
      </c>
      <c r="BC2200" s="2">
        <f t="shared" si="558"/>
        <v>0</v>
      </c>
      <c r="BD2200" s="2">
        <f t="shared" si="559"/>
        <v>0</v>
      </c>
      <c r="BF2200" s="5"/>
    </row>
    <row r="2201" spans="7:58" x14ac:dyDescent="0.35">
      <c r="G2201" s="79" t="s">
        <v>3</v>
      </c>
      <c r="H2201" s="82" t="s">
        <v>112</v>
      </c>
      <c r="I2201" s="79" t="s">
        <v>126</v>
      </c>
      <c r="J2201" s="79" t="str">
        <f>IF('New GL Gauge'!$H$3&lt;2025,"Communities","Service Development")</f>
        <v>Service Development</v>
      </c>
      <c r="K2201" s="79" t="s">
        <v>115</v>
      </c>
      <c r="L2201" s="79" t="s">
        <v>115</v>
      </c>
      <c r="M2201" s="2" t="s">
        <v>67</v>
      </c>
      <c r="N2201" s="2">
        <v>10</v>
      </c>
      <c r="O2201" s="6">
        <f t="shared" si="548"/>
        <v>0</v>
      </c>
      <c r="P2201" s="2">
        <v>0</v>
      </c>
      <c r="Q2201" s="2">
        <v>0</v>
      </c>
      <c r="R2201" s="2">
        <v>0</v>
      </c>
      <c r="S2201" s="2">
        <v>0</v>
      </c>
      <c r="T2201" s="2">
        <v>0</v>
      </c>
      <c r="U2201" s="2">
        <f t="shared" si="550"/>
        <v>0</v>
      </c>
      <c r="V2201" s="2">
        <f t="shared" si="551"/>
        <v>0</v>
      </c>
      <c r="W2201" s="2">
        <f t="shared" si="552"/>
        <v>0</v>
      </c>
      <c r="Y2201" s="5"/>
      <c r="Z2201" s="6">
        <f t="shared" si="549"/>
        <v>0</v>
      </c>
      <c r="AA2201" s="2">
        <v>0</v>
      </c>
      <c r="AB2201" s="2">
        <v>0</v>
      </c>
      <c r="AC2201" s="2">
        <v>0</v>
      </c>
      <c r="AD2201" s="2">
        <v>0</v>
      </c>
      <c r="AE2201" s="2">
        <v>0</v>
      </c>
      <c r="AF2201" s="2">
        <f t="shared" si="553"/>
        <v>0</v>
      </c>
      <c r="AG2201" s="2">
        <f t="shared" si="554"/>
        <v>0</v>
      </c>
      <c r="AH2201" s="2">
        <f t="shared" si="555"/>
        <v>0</v>
      </c>
      <c r="AJ2201" s="5"/>
      <c r="AK2201" s="2">
        <f t="shared" si="560"/>
        <v>0</v>
      </c>
      <c r="AL2201" s="2">
        <v>0</v>
      </c>
      <c r="AM2201" s="2">
        <v>0</v>
      </c>
      <c r="AN2201" s="2">
        <v>0</v>
      </c>
      <c r="AO2201" s="2">
        <v>0</v>
      </c>
      <c r="AP2201" s="2">
        <v>0</v>
      </c>
      <c r="AQ2201" s="2">
        <f t="shared" si="561"/>
        <v>0</v>
      </c>
      <c r="AR2201" s="2">
        <f t="shared" si="562"/>
        <v>0</v>
      </c>
      <c r="AS2201" s="2">
        <f t="shared" si="563"/>
        <v>0</v>
      </c>
      <c r="AV2201" s="6">
        <f t="shared" si="556"/>
        <v>0</v>
      </c>
      <c r="AW2201" s="2">
        <v>0</v>
      </c>
      <c r="AX2201" s="2">
        <v>0</v>
      </c>
      <c r="AY2201" s="2">
        <v>0</v>
      </c>
      <c r="AZ2201" s="2">
        <v>0</v>
      </c>
      <c r="BA2201" s="2">
        <v>0</v>
      </c>
      <c r="BB2201" s="2">
        <f t="shared" si="557"/>
        <v>0</v>
      </c>
      <c r="BC2201" s="2">
        <f t="shared" si="558"/>
        <v>0</v>
      </c>
      <c r="BD2201" s="2">
        <f t="shared" si="559"/>
        <v>0</v>
      </c>
      <c r="BF2201" s="5"/>
    </row>
    <row r="2202" spans="7:58" x14ac:dyDescent="0.35">
      <c r="G2202" s="79" t="s">
        <v>3</v>
      </c>
      <c r="H2202" s="82" t="s">
        <v>112</v>
      </c>
      <c r="I2202" s="79" t="s">
        <v>126</v>
      </c>
      <c r="J2202" s="79" t="str">
        <f>IF('New GL Gauge'!$H$3&lt;2025,"Communities","Service Development")</f>
        <v>Service Development</v>
      </c>
      <c r="K2202" s="79" t="s">
        <v>115</v>
      </c>
      <c r="L2202" s="79" t="s">
        <v>115</v>
      </c>
      <c r="M2202" s="2" t="s">
        <v>67</v>
      </c>
      <c r="N2202" s="2">
        <v>11</v>
      </c>
      <c r="O2202" s="6">
        <f t="shared" si="548"/>
        <v>0</v>
      </c>
      <c r="P2202" s="2">
        <v>0</v>
      </c>
      <c r="Q2202" s="2">
        <v>0</v>
      </c>
      <c r="R2202" s="2">
        <v>0</v>
      </c>
      <c r="S2202" s="2">
        <v>0</v>
      </c>
      <c r="T2202" s="2">
        <v>0</v>
      </c>
      <c r="U2202" s="2">
        <f t="shared" si="550"/>
        <v>0</v>
      </c>
      <c r="V2202" s="2">
        <f t="shared" si="551"/>
        <v>0</v>
      </c>
      <c r="W2202" s="2">
        <f t="shared" si="552"/>
        <v>0</v>
      </c>
      <c r="Y2202" s="5"/>
      <c r="Z2202" s="6">
        <f t="shared" si="549"/>
        <v>0</v>
      </c>
      <c r="AA2202" s="2">
        <v>0</v>
      </c>
      <c r="AB2202" s="2">
        <v>0</v>
      </c>
      <c r="AC2202" s="2">
        <v>0</v>
      </c>
      <c r="AD2202" s="2">
        <v>0</v>
      </c>
      <c r="AE2202" s="2">
        <v>0</v>
      </c>
      <c r="AF2202" s="2">
        <f t="shared" si="553"/>
        <v>0</v>
      </c>
      <c r="AG2202" s="2">
        <f t="shared" si="554"/>
        <v>0</v>
      </c>
      <c r="AH2202" s="2">
        <f t="shared" si="555"/>
        <v>0</v>
      </c>
      <c r="AJ2202" s="5"/>
      <c r="AK2202" s="2">
        <f t="shared" si="560"/>
        <v>0</v>
      </c>
      <c r="AL2202" s="2">
        <v>0</v>
      </c>
      <c r="AM2202" s="2">
        <v>0</v>
      </c>
      <c r="AN2202" s="2">
        <v>0</v>
      </c>
      <c r="AO2202" s="2">
        <v>0</v>
      </c>
      <c r="AP2202" s="2">
        <v>0</v>
      </c>
      <c r="AQ2202" s="2">
        <f t="shared" si="561"/>
        <v>0</v>
      </c>
      <c r="AR2202" s="2">
        <f t="shared" si="562"/>
        <v>0</v>
      </c>
      <c r="AS2202" s="2">
        <f t="shared" si="563"/>
        <v>0</v>
      </c>
      <c r="AV2202" s="6">
        <f t="shared" si="556"/>
        <v>0</v>
      </c>
      <c r="AW2202" s="2">
        <v>0</v>
      </c>
      <c r="AX2202" s="2">
        <v>0</v>
      </c>
      <c r="AY2202" s="2">
        <v>0</v>
      </c>
      <c r="AZ2202" s="2">
        <v>0</v>
      </c>
      <c r="BA2202" s="2">
        <v>0</v>
      </c>
      <c r="BB2202" s="2">
        <f t="shared" si="557"/>
        <v>0</v>
      </c>
      <c r="BC2202" s="2">
        <f t="shared" si="558"/>
        <v>0</v>
      </c>
      <c r="BD2202" s="2">
        <f t="shared" si="559"/>
        <v>0</v>
      </c>
      <c r="BF2202" s="5"/>
    </row>
    <row r="2203" spans="7:58" x14ac:dyDescent="0.35">
      <c r="G2203" s="79" t="s">
        <v>3</v>
      </c>
      <c r="H2203" s="82" t="s">
        <v>112</v>
      </c>
      <c r="I2203" s="79" t="s">
        <v>126</v>
      </c>
      <c r="J2203" s="79" t="str">
        <f>IF('New GL Gauge'!$H$3&lt;2025,"Communities","Service Development")</f>
        <v>Service Development</v>
      </c>
      <c r="K2203" s="79" t="s">
        <v>115</v>
      </c>
      <c r="L2203" s="79" t="s">
        <v>115</v>
      </c>
      <c r="M2203" s="2" t="s">
        <v>67</v>
      </c>
      <c r="N2203" s="2">
        <v>12</v>
      </c>
      <c r="O2203" s="6">
        <f t="shared" si="548"/>
        <v>0</v>
      </c>
      <c r="P2203" s="2">
        <v>0</v>
      </c>
      <c r="Q2203" s="2">
        <v>0</v>
      </c>
      <c r="R2203" s="2">
        <v>0</v>
      </c>
      <c r="S2203" s="2">
        <v>0</v>
      </c>
      <c r="T2203" s="2">
        <v>0</v>
      </c>
      <c r="U2203" s="2">
        <f t="shared" si="550"/>
        <v>0</v>
      </c>
      <c r="V2203" s="2">
        <f t="shared" si="551"/>
        <v>0</v>
      </c>
      <c r="W2203" s="2">
        <f t="shared" si="552"/>
        <v>0</v>
      </c>
      <c r="Y2203" s="5"/>
      <c r="Z2203" s="6">
        <f t="shared" si="549"/>
        <v>0</v>
      </c>
      <c r="AA2203" s="2">
        <v>0</v>
      </c>
      <c r="AB2203" s="2">
        <v>0</v>
      </c>
      <c r="AC2203" s="2">
        <v>0</v>
      </c>
      <c r="AD2203" s="2">
        <v>0</v>
      </c>
      <c r="AE2203" s="2">
        <v>0</v>
      </c>
      <c r="AF2203" s="2">
        <f t="shared" si="553"/>
        <v>0</v>
      </c>
      <c r="AG2203" s="2">
        <f t="shared" si="554"/>
        <v>0</v>
      </c>
      <c r="AH2203" s="2">
        <f t="shared" si="555"/>
        <v>0</v>
      </c>
      <c r="AJ2203" s="5"/>
      <c r="AK2203" s="2">
        <f t="shared" si="560"/>
        <v>0</v>
      </c>
      <c r="AL2203" s="2">
        <v>0</v>
      </c>
      <c r="AM2203" s="2">
        <v>0</v>
      </c>
      <c r="AN2203" s="2">
        <v>0</v>
      </c>
      <c r="AO2203" s="2">
        <v>0</v>
      </c>
      <c r="AP2203" s="2">
        <v>0</v>
      </c>
      <c r="AQ2203" s="2">
        <f t="shared" si="561"/>
        <v>0</v>
      </c>
      <c r="AR2203" s="2">
        <f t="shared" si="562"/>
        <v>0</v>
      </c>
      <c r="AS2203" s="2">
        <f t="shared" si="563"/>
        <v>0</v>
      </c>
      <c r="AV2203" s="6">
        <f t="shared" si="556"/>
        <v>0</v>
      </c>
      <c r="AW2203" s="2">
        <v>0</v>
      </c>
      <c r="AX2203" s="2">
        <v>0</v>
      </c>
      <c r="AY2203" s="2">
        <v>0</v>
      </c>
      <c r="AZ2203" s="2">
        <v>0</v>
      </c>
      <c r="BA2203" s="2">
        <v>0</v>
      </c>
      <c r="BB2203" s="2">
        <f t="shared" si="557"/>
        <v>0</v>
      </c>
      <c r="BC2203" s="2">
        <f t="shared" si="558"/>
        <v>0</v>
      </c>
      <c r="BD2203" s="2">
        <f t="shared" si="559"/>
        <v>0</v>
      </c>
      <c r="BF2203" s="5"/>
    </row>
    <row r="2204" spans="7:58" x14ac:dyDescent="0.35">
      <c r="G2204" s="79" t="s">
        <v>3</v>
      </c>
      <c r="H2204" s="82" t="s">
        <v>112</v>
      </c>
      <c r="I2204" s="79" t="s">
        <v>126</v>
      </c>
      <c r="J2204" s="79" t="str">
        <f>IF('New GL Gauge'!$H$3&lt;2025,"Communities","Service Development")</f>
        <v>Service Development</v>
      </c>
      <c r="K2204" s="79" t="s">
        <v>115</v>
      </c>
      <c r="L2204" s="79" t="s">
        <v>115</v>
      </c>
      <c r="M2204" s="2" t="s">
        <v>67</v>
      </c>
      <c r="N2204" s="2">
        <v>13</v>
      </c>
      <c r="O2204" s="6">
        <f t="shared" si="548"/>
        <v>0</v>
      </c>
      <c r="P2204" s="2">
        <v>0</v>
      </c>
      <c r="Q2204" s="2">
        <v>0</v>
      </c>
      <c r="R2204" s="2">
        <v>0</v>
      </c>
      <c r="S2204" s="2">
        <v>0</v>
      </c>
      <c r="T2204" s="2">
        <v>0</v>
      </c>
      <c r="U2204" s="2">
        <f t="shared" si="550"/>
        <v>0</v>
      </c>
      <c r="V2204" s="2">
        <f t="shared" si="551"/>
        <v>0</v>
      </c>
      <c r="W2204" s="2">
        <f t="shared" si="552"/>
        <v>0</v>
      </c>
      <c r="Y2204" s="5"/>
      <c r="Z2204" s="6">
        <f t="shared" si="549"/>
        <v>0</v>
      </c>
      <c r="AA2204" s="2">
        <v>0</v>
      </c>
      <c r="AB2204" s="2">
        <v>0</v>
      </c>
      <c r="AC2204" s="2">
        <v>0</v>
      </c>
      <c r="AD2204" s="2">
        <v>0</v>
      </c>
      <c r="AE2204" s="2">
        <v>0</v>
      </c>
      <c r="AF2204" s="2">
        <f t="shared" si="553"/>
        <v>0</v>
      </c>
      <c r="AG2204" s="2">
        <f t="shared" si="554"/>
        <v>0</v>
      </c>
      <c r="AH2204" s="2">
        <f t="shared" si="555"/>
        <v>0</v>
      </c>
      <c r="AJ2204" s="5"/>
      <c r="AK2204" s="2">
        <f t="shared" si="560"/>
        <v>0</v>
      </c>
      <c r="AL2204" s="2">
        <v>0</v>
      </c>
      <c r="AM2204" s="2">
        <v>0</v>
      </c>
      <c r="AN2204" s="2">
        <v>0</v>
      </c>
      <c r="AO2204" s="2">
        <v>0</v>
      </c>
      <c r="AP2204" s="2">
        <v>0</v>
      </c>
      <c r="AQ2204" s="2">
        <f t="shared" si="561"/>
        <v>0</v>
      </c>
      <c r="AR2204" s="2">
        <f t="shared" si="562"/>
        <v>0</v>
      </c>
      <c r="AS2204" s="2">
        <f t="shared" si="563"/>
        <v>0</v>
      </c>
      <c r="AV2204" s="6">
        <f t="shared" si="556"/>
        <v>0</v>
      </c>
      <c r="AW2204" s="2">
        <v>0</v>
      </c>
      <c r="AX2204" s="2">
        <v>0</v>
      </c>
      <c r="AY2204" s="2">
        <v>0</v>
      </c>
      <c r="AZ2204" s="2">
        <v>0</v>
      </c>
      <c r="BA2204" s="2">
        <v>0</v>
      </c>
      <c r="BB2204" s="2">
        <f t="shared" si="557"/>
        <v>0</v>
      </c>
      <c r="BC2204" s="2">
        <f t="shared" si="558"/>
        <v>0</v>
      </c>
      <c r="BD2204" s="2">
        <f t="shared" si="559"/>
        <v>0</v>
      </c>
      <c r="BF2204" s="5"/>
    </row>
    <row r="2205" spans="7:58" x14ac:dyDescent="0.35">
      <c r="G2205" s="79" t="s">
        <v>3</v>
      </c>
      <c r="H2205" s="82" t="s">
        <v>112</v>
      </c>
      <c r="I2205" s="79" t="s">
        <v>126</v>
      </c>
      <c r="J2205" s="79" t="str">
        <f>IF('New GL Gauge'!$H$3&lt;2025,"Communities","Service Development")</f>
        <v>Service Development</v>
      </c>
      <c r="K2205" s="79" t="s">
        <v>115</v>
      </c>
      <c r="L2205" s="79" t="s">
        <v>115</v>
      </c>
      <c r="M2205" s="2" t="s">
        <v>67</v>
      </c>
      <c r="N2205" s="2">
        <v>14</v>
      </c>
      <c r="O2205" s="6">
        <f t="shared" si="548"/>
        <v>0</v>
      </c>
      <c r="P2205" s="2">
        <v>0</v>
      </c>
      <c r="Q2205" s="2">
        <v>0</v>
      </c>
      <c r="R2205" s="2">
        <v>0</v>
      </c>
      <c r="S2205" s="2">
        <v>0</v>
      </c>
      <c r="T2205" s="2">
        <v>0</v>
      </c>
      <c r="U2205" s="2">
        <f t="shared" si="550"/>
        <v>0</v>
      </c>
      <c r="V2205" s="2">
        <f t="shared" si="551"/>
        <v>0</v>
      </c>
      <c r="W2205" s="2">
        <f t="shared" si="552"/>
        <v>0</v>
      </c>
      <c r="Y2205" s="5"/>
      <c r="Z2205" s="6">
        <f t="shared" si="549"/>
        <v>0</v>
      </c>
      <c r="AA2205" s="2">
        <v>0</v>
      </c>
      <c r="AB2205" s="2">
        <v>0</v>
      </c>
      <c r="AC2205" s="2">
        <v>0</v>
      </c>
      <c r="AD2205" s="2">
        <v>0</v>
      </c>
      <c r="AE2205" s="2">
        <v>0</v>
      </c>
      <c r="AF2205" s="2">
        <f t="shared" si="553"/>
        <v>0</v>
      </c>
      <c r="AG2205" s="2">
        <f t="shared" si="554"/>
        <v>0</v>
      </c>
      <c r="AH2205" s="2">
        <f t="shared" si="555"/>
        <v>0</v>
      </c>
      <c r="AJ2205" s="5"/>
      <c r="AK2205" s="2">
        <f t="shared" si="560"/>
        <v>0</v>
      </c>
      <c r="AL2205" s="2">
        <v>0</v>
      </c>
      <c r="AM2205" s="2">
        <v>0</v>
      </c>
      <c r="AN2205" s="2">
        <v>0</v>
      </c>
      <c r="AO2205" s="2">
        <v>0</v>
      </c>
      <c r="AP2205" s="2">
        <v>0</v>
      </c>
      <c r="AQ2205" s="2">
        <f t="shared" si="561"/>
        <v>0</v>
      </c>
      <c r="AR2205" s="2">
        <f t="shared" si="562"/>
        <v>0</v>
      </c>
      <c r="AS2205" s="2">
        <f t="shared" si="563"/>
        <v>0</v>
      </c>
      <c r="AV2205" s="6">
        <f t="shared" si="556"/>
        <v>0</v>
      </c>
      <c r="AW2205" s="2">
        <v>0</v>
      </c>
      <c r="AX2205" s="2">
        <v>0</v>
      </c>
      <c r="AY2205" s="2">
        <v>0</v>
      </c>
      <c r="AZ2205" s="2">
        <v>0</v>
      </c>
      <c r="BA2205" s="2">
        <v>0</v>
      </c>
      <c r="BB2205" s="2">
        <f t="shared" si="557"/>
        <v>0</v>
      </c>
      <c r="BC2205" s="2">
        <f t="shared" si="558"/>
        <v>0</v>
      </c>
      <c r="BD2205" s="2">
        <f t="shared" si="559"/>
        <v>0</v>
      </c>
      <c r="BF2205" s="5"/>
    </row>
    <row r="2206" spans="7:58" x14ac:dyDescent="0.35">
      <c r="G2206" s="79" t="s">
        <v>3</v>
      </c>
      <c r="H2206" s="82" t="s">
        <v>112</v>
      </c>
      <c r="I2206" s="79" t="s">
        <v>126</v>
      </c>
      <c r="J2206" s="79" t="str">
        <f>IF('New GL Gauge'!$H$3&lt;2025,"Communities","Service Development")</f>
        <v>Service Development</v>
      </c>
      <c r="K2206" s="79" t="s">
        <v>115</v>
      </c>
      <c r="L2206" s="79" t="s">
        <v>115</v>
      </c>
      <c r="M2206" s="2" t="s">
        <v>67</v>
      </c>
      <c r="N2206" s="2">
        <v>15</v>
      </c>
      <c r="O2206" s="6">
        <f t="shared" ref="O2206:O2251" si="565">SUM(U2206:W2206)</f>
        <v>0</v>
      </c>
      <c r="P2206" s="2">
        <v>0</v>
      </c>
      <c r="Q2206" s="2">
        <v>0</v>
      </c>
      <c r="R2206" s="2">
        <v>0</v>
      </c>
      <c r="S2206" s="2">
        <v>0</v>
      </c>
      <c r="T2206" s="2">
        <v>0</v>
      </c>
      <c r="U2206" s="2">
        <f t="shared" si="550"/>
        <v>0</v>
      </c>
      <c r="V2206" s="2">
        <f t="shared" si="551"/>
        <v>0</v>
      </c>
      <c r="W2206" s="2">
        <f t="shared" si="552"/>
        <v>0</v>
      </c>
      <c r="Y2206" s="5"/>
      <c r="Z2206" s="6">
        <f t="shared" ref="Z2206:Z2251" si="566">SUM(AF2206:AH2206)</f>
        <v>0</v>
      </c>
      <c r="AA2206" s="2">
        <v>0</v>
      </c>
      <c r="AB2206" s="2">
        <v>0</v>
      </c>
      <c r="AC2206" s="2">
        <v>0</v>
      </c>
      <c r="AD2206" s="2">
        <v>0</v>
      </c>
      <c r="AE2206" s="2">
        <v>0</v>
      </c>
      <c r="AF2206" s="2">
        <f t="shared" si="553"/>
        <v>0</v>
      </c>
      <c r="AG2206" s="2">
        <f t="shared" si="554"/>
        <v>0</v>
      </c>
      <c r="AH2206" s="2">
        <f t="shared" si="555"/>
        <v>0</v>
      </c>
      <c r="AJ2206" s="5"/>
      <c r="AK2206" s="2">
        <f t="shared" si="560"/>
        <v>0</v>
      </c>
      <c r="AL2206" s="2">
        <v>0</v>
      </c>
      <c r="AM2206" s="2">
        <v>0</v>
      </c>
      <c r="AN2206" s="2">
        <v>0</v>
      </c>
      <c r="AO2206" s="2">
        <v>0</v>
      </c>
      <c r="AP2206" s="2">
        <v>0</v>
      </c>
      <c r="AQ2206" s="2">
        <f t="shared" si="561"/>
        <v>0</v>
      </c>
      <c r="AR2206" s="2">
        <f t="shared" si="562"/>
        <v>0</v>
      </c>
      <c r="AS2206" s="2">
        <f t="shared" si="563"/>
        <v>0</v>
      </c>
      <c r="AV2206" s="6">
        <f t="shared" si="556"/>
        <v>0</v>
      </c>
      <c r="AW2206" s="2">
        <v>0</v>
      </c>
      <c r="AX2206" s="2">
        <v>0</v>
      </c>
      <c r="AY2206" s="2">
        <v>0</v>
      </c>
      <c r="AZ2206" s="2">
        <v>0</v>
      </c>
      <c r="BA2206" s="2">
        <v>0</v>
      </c>
      <c r="BB2206" s="2">
        <f t="shared" si="557"/>
        <v>0</v>
      </c>
      <c r="BC2206" s="2">
        <f t="shared" si="558"/>
        <v>0</v>
      </c>
      <c r="BD2206" s="2">
        <f t="shared" si="559"/>
        <v>0</v>
      </c>
      <c r="BF2206" s="5"/>
    </row>
    <row r="2207" spans="7:58" x14ac:dyDescent="0.35">
      <c r="G2207" s="79" t="s">
        <v>3</v>
      </c>
      <c r="H2207" s="82" t="s">
        <v>112</v>
      </c>
      <c r="I2207" s="79" t="s">
        <v>126</v>
      </c>
      <c r="J2207" s="79" t="str">
        <f>IF('New GL Gauge'!$H$3&lt;2025,"Communities","Service Development")</f>
        <v>Service Development</v>
      </c>
      <c r="K2207" s="79" t="s">
        <v>115</v>
      </c>
      <c r="L2207" s="79" t="s">
        <v>115</v>
      </c>
      <c r="M2207" s="2" t="s">
        <v>67</v>
      </c>
      <c r="N2207" s="2">
        <v>16</v>
      </c>
      <c r="O2207" s="6">
        <f t="shared" si="565"/>
        <v>0</v>
      </c>
      <c r="P2207" s="2">
        <v>0</v>
      </c>
      <c r="Q2207" s="2">
        <v>0</v>
      </c>
      <c r="R2207" s="2">
        <v>0</v>
      </c>
      <c r="S2207" s="2">
        <v>0</v>
      </c>
      <c r="T2207" s="2">
        <v>0</v>
      </c>
      <c r="U2207" s="2">
        <f t="shared" ref="U2207:U2251" si="567">P2207+Q2207</f>
        <v>0</v>
      </c>
      <c r="V2207" s="2">
        <f t="shared" ref="V2207:V2251" si="568">R2207</f>
        <v>0</v>
      </c>
      <c r="W2207" s="2">
        <f t="shared" ref="W2207:W2251" si="569">S2207+T2207</f>
        <v>0</v>
      </c>
      <c r="Y2207" s="5"/>
      <c r="Z2207" s="6">
        <f t="shared" si="566"/>
        <v>0</v>
      </c>
      <c r="AA2207" s="2">
        <v>0</v>
      </c>
      <c r="AB2207" s="2">
        <v>0</v>
      </c>
      <c r="AC2207" s="2">
        <v>0</v>
      </c>
      <c r="AD2207" s="2">
        <v>0</v>
      </c>
      <c r="AE2207" s="2">
        <v>0</v>
      </c>
      <c r="AF2207" s="2">
        <f t="shared" ref="AF2207:AF2251" si="570">AA2207+AB2207</f>
        <v>0</v>
      </c>
      <c r="AG2207" s="2">
        <f t="shared" ref="AG2207:AG2251" si="571">AC2207</f>
        <v>0</v>
      </c>
      <c r="AH2207" s="2">
        <f t="shared" ref="AH2207:AH2251" si="572">AD2207+AE2207</f>
        <v>0</v>
      </c>
      <c r="AJ2207" s="5"/>
      <c r="AK2207" s="2">
        <f t="shared" si="560"/>
        <v>0</v>
      </c>
      <c r="AL2207" s="2">
        <v>0</v>
      </c>
      <c r="AM2207" s="2">
        <v>0</v>
      </c>
      <c r="AN2207" s="2">
        <v>0</v>
      </c>
      <c r="AO2207" s="2">
        <v>0</v>
      </c>
      <c r="AP2207" s="2">
        <v>0</v>
      </c>
      <c r="AQ2207" s="2">
        <f t="shared" si="561"/>
        <v>0</v>
      </c>
      <c r="AR2207" s="2">
        <f t="shared" si="562"/>
        <v>0</v>
      </c>
      <c r="AS2207" s="2">
        <f t="shared" si="563"/>
        <v>0</v>
      </c>
      <c r="AV2207" s="6">
        <f t="shared" si="556"/>
        <v>0</v>
      </c>
      <c r="AW2207" s="2">
        <v>0</v>
      </c>
      <c r="AX2207" s="2">
        <v>0</v>
      </c>
      <c r="AY2207" s="2">
        <v>0</v>
      </c>
      <c r="AZ2207" s="2">
        <v>0</v>
      </c>
      <c r="BA2207" s="2">
        <v>0</v>
      </c>
      <c r="BB2207" s="2">
        <f t="shared" si="557"/>
        <v>0</v>
      </c>
      <c r="BC2207" s="2">
        <f t="shared" si="558"/>
        <v>0</v>
      </c>
      <c r="BD2207" s="2">
        <f t="shared" si="559"/>
        <v>0</v>
      </c>
      <c r="BF2207" s="5"/>
    </row>
    <row r="2208" spans="7:58" x14ac:dyDescent="0.35">
      <c r="G2208" s="79" t="s">
        <v>3</v>
      </c>
      <c r="H2208" s="82" t="s">
        <v>112</v>
      </c>
      <c r="I2208" s="79" t="s">
        <v>126</v>
      </c>
      <c r="J2208" s="79" t="str">
        <f>IF('New GL Gauge'!$H$3&lt;2025,"Communities","Service Development")</f>
        <v>Service Development</v>
      </c>
      <c r="K2208" s="79" t="s">
        <v>115</v>
      </c>
      <c r="L2208" s="79" t="s">
        <v>115</v>
      </c>
      <c r="M2208" s="2" t="s">
        <v>67</v>
      </c>
      <c r="N2208" s="2">
        <v>17</v>
      </c>
      <c r="O2208" s="6">
        <f t="shared" si="565"/>
        <v>0</v>
      </c>
      <c r="P2208" s="2">
        <v>0</v>
      </c>
      <c r="Q2208" s="2">
        <v>0</v>
      </c>
      <c r="R2208" s="2">
        <v>0</v>
      </c>
      <c r="S2208" s="2">
        <v>0</v>
      </c>
      <c r="T2208" s="2">
        <v>0</v>
      </c>
      <c r="U2208" s="2">
        <f t="shared" si="567"/>
        <v>0</v>
      </c>
      <c r="V2208" s="2">
        <f t="shared" si="568"/>
        <v>0</v>
      </c>
      <c r="W2208" s="2">
        <f t="shared" si="569"/>
        <v>0</v>
      </c>
      <c r="Y2208" s="5"/>
      <c r="Z2208" s="6">
        <f t="shared" si="566"/>
        <v>0</v>
      </c>
      <c r="AA2208" s="2">
        <v>0</v>
      </c>
      <c r="AB2208" s="2">
        <v>0</v>
      </c>
      <c r="AC2208" s="2">
        <v>0</v>
      </c>
      <c r="AD2208" s="2">
        <v>0</v>
      </c>
      <c r="AE2208" s="2">
        <v>0</v>
      </c>
      <c r="AF2208" s="2">
        <f t="shared" si="570"/>
        <v>0</v>
      </c>
      <c r="AG2208" s="2">
        <f t="shared" si="571"/>
        <v>0</v>
      </c>
      <c r="AH2208" s="2">
        <f t="shared" si="572"/>
        <v>0</v>
      </c>
      <c r="AJ2208" s="5"/>
      <c r="AK2208" s="2">
        <f t="shared" si="560"/>
        <v>0</v>
      </c>
      <c r="AL2208" s="2">
        <v>0</v>
      </c>
      <c r="AM2208" s="2">
        <v>0</v>
      </c>
      <c r="AN2208" s="2">
        <v>0</v>
      </c>
      <c r="AO2208" s="2">
        <v>0</v>
      </c>
      <c r="AP2208" s="2">
        <v>0</v>
      </c>
      <c r="AQ2208" s="2">
        <f t="shared" si="561"/>
        <v>0</v>
      </c>
      <c r="AR2208" s="2">
        <f t="shared" si="562"/>
        <v>0</v>
      </c>
      <c r="AS2208" s="2">
        <f t="shared" si="563"/>
        <v>0</v>
      </c>
      <c r="AV2208" s="6">
        <f t="shared" ref="AV2208:AV2271" si="573">SUM(BB2208:BD2208)</f>
        <v>0</v>
      </c>
      <c r="AW2208" s="2">
        <v>0</v>
      </c>
      <c r="AX2208" s="2">
        <v>0</v>
      </c>
      <c r="AY2208" s="2">
        <v>0</v>
      </c>
      <c r="AZ2208" s="2">
        <v>0</v>
      </c>
      <c r="BA2208" s="2">
        <v>0</v>
      </c>
      <c r="BB2208" s="2">
        <f t="shared" ref="BB2208:BB2271" si="574">AW2208+AX2208</f>
        <v>0</v>
      </c>
      <c r="BC2208" s="2">
        <f t="shared" ref="BC2208:BC2271" si="575">AY2208</f>
        <v>0</v>
      </c>
      <c r="BD2208" s="2">
        <f t="shared" ref="BD2208:BD2271" si="576">AZ2208+BA2208</f>
        <v>0</v>
      </c>
      <c r="BF2208" s="5"/>
    </row>
    <row r="2209" spans="7:58" x14ac:dyDescent="0.35">
      <c r="G2209" s="79" t="s">
        <v>3</v>
      </c>
      <c r="H2209" s="82" t="s">
        <v>112</v>
      </c>
      <c r="I2209" s="79" t="s">
        <v>126</v>
      </c>
      <c r="J2209" s="79" t="str">
        <f>IF('New GL Gauge'!$H$3&lt;2025,"Communities","Service Development")</f>
        <v>Service Development</v>
      </c>
      <c r="K2209" s="79" t="s">
        <v>115</v>
      </c>
      <c r="L2209" s="79" t="s">
        <v>115</v>
      </c>
      <c r="M2209" s="2" t="s">
        <v>67</v>
      </c>
      <c r="N2209" s="2">
        <v>18</v>
      </c>
      <c r="O2209" s="6">
        <f t="shared" si="565"/>
        <v>0</v>
      </c>
      <c r="P2209" s="2">
        <v>0</v>
      </c>
      <c r="Q2209" s="2">
        <v>0</v>
      </c>
      <c r="R2209" s="2">
        <v>0</v>
      </c>
      <c r="S2209" s="2">
        <v>0</v>
      </c>
      <c r="T2209" s="2">
        <v>0</v>
      </c>
      <c r="U2209" s="2">
        <f t="shared" si="567"/>
        <v>0</v>
      </c>
      <c r="V2209" s="2">
        <f t="shared" si="568"/>
        <v>0</v>
      </c>
      <c r="W2209" s="2">
        <f t="shared" si="569"/>
        <v>0</v>
      </c>
      <c r="Y2209" s="5"/>
      <c r="Z2209" s="6">
        <f t="shared" si="566"/>
        <v>0</v>
      </c>
      <c r="AA2209" s="2">
        <v>0</v>
      </c>
      <c r="AB2209" s="2">
        <v>0</v>
      </c>
      <c r="AC2209" s="2">
        <v>0</v>
      </c>
      <c r="AD2209" s="2">
        <v>0</v>
      </c>
      <c r="AE2209" s="2">
        <v>0</v>
      </c>
      <c r="AF2209" s="2">
        <f t="shared" si="570"/>
        <v>0</v>
      </c>
      <c r="AG2209" s="2">
        <f t="shared" si="571"/>
        <v>0</v>
      </c>
      <c r="AH2209" s="2">
        <f t="shared" si="572"/>
        <v>0</v>
      </c>
      <c r="AJ2209" s="5"/>
      <c r="AK2209" s="2">
        <f t="shared" ref="AK2209:AK2251" si="577">SUM(AQ2209:AS2209)</f>
        <v>0</v>
      </c>
      <c r="AL2209" s="2">
        <v>0</v>
      </c>
      <c r="AM2209" s="2">
        <v>0</v>
      </c>
      <c r="AN2209" s="2">
        <v>0</v>
      </c>
      <c r="AO2209" s="2">
        <v>0</v>
      </c>
      <c r="AP2209" s="2">
        <v>0</v>
      </c>
      <c r="AQ2209" s="2">
        <f t="shared" si="561"/>
        <v>0</v>
      </c>
      <c r="AR2209" s="2">
        <f t="shared" si="562"/>
        <v>0</v>
      </c>
      <c r="AS2209" s="2">
        <f t="shared" si="563"/>
        <v>0</v>
      </c>
      <c r="AV2209" s="6">
        <f t="shared" si="573"/>
        <v>0</v>
      </c>
      <c r="AW2209" s="2">
        <v>0</v>
      </c>
      <c r="AX2209" s="2">
        <v>0</v>
      </c>
      <c r="AY2209" s="2">
        <v>0</v>
      </c>
      <c r="AZ2209" s="2">
        <v>0</v>
      </c>
      <c r="BA2209" s="2">
        <v>0</v>
      </c>
      <c r="BB2209" s="2">
        <f t="shared" si="574"/>
        <v>0</v>
      </c>
      <c r="BC2209" s="2">
        <f t="shared" si="575"/>
        <v>0</v>
      </c>
      <c r="BD2209" s="2">
        <f t="shared" si="576"/>
        <v>0</v>
      </c>
      <c r="BF2209" s="5"/>
    </row>
    <row r="2210" spans="7:58" x14ac:dyDescent="0.35">
      <c r="G2210" s="79" t="s">
        <v>3</v>
      </c>
      <c r="H2210" s="82" t="s">
        <v>112</v>
      </c>
      <c r="I2210" s="79" t="s">
        <v>126</v>
      </c>
      <c r="J2210" s="79" t="str">
        <f>IF('New GL Gauge'!$H$3&lt;2025,"Communities","Service Development")</f>
        <v>Service Development</v>
      </c>
      <c r="K2210" s="79" t="s">
        <v>115</v>
      </c>
      <c r="L2210" s="79" t="s">
        <v>115</v>
      </c>
      <c r="M2210" s="2" t="s">
        <v>76</v>
      </c>
      <c r="N2210" s="2">
        <v>19</v>
      </c>
      <c r="O2210" s="6">
        <f t="shared" si="565"/>
        <v>0</v>
      </c>
      <c r="P2210" s="2">
        <v>0</v>
      </c>
      <c r="Q2210" s="2">
        <v>0</v>
      </c>
      <c r="R2210" s="2">
        <v>0</v>
      </c>
      <c r="S2210" s="2">
        <v>0</v>
      </c>
      <c r="T2210" s="2">
        <v>0</v>
      </c>
      <c r="U2210" s="2">
        <f t="shared" si="567"/>
        <v>0</v>
      </c>
      <c r="V2210" s="2">
        <f t="shared" si="568"/>
        <v>0</v>
      </c>
      <c r="W2210" s="2">
        <f t="shared" si="569"/>
        <v>0</v>
      </c>
      <c r="Y2210" s="5"/>
      <c r="Z2210" s="6">
        <f t="shared" si="566"/>
        <v>0</v>
      </c>
      <c r="AA2210" s="2">
        <v>0</v>
      </c>
      <c r="AB2210" s="2">
        <v>0</v>
      </c>
      <c r="AC2210" s="2">
        <v>0</v>
      </c>
      <c r="AD2210" s="2">
        <v>0</v>
      </c>
      <c r="AE2210" s="2">
        <v>0</v>
      </c>
      <c r="AF2210" s="2">
        <f t="shared" si="570"/>
        <v>0</v>
      </c>
      <c r="AG2210" s="2">
        <f t="shared" si="571"/>
        <v>0</v>
      </c>
      <c r="AH2210" s="2">
        <f t="shared" si="572"/>
        <v>0</v>
      </c>
      <c r="AJ2210" s="5"/>
      <c r="AK2210" s="2">
        <f t="shared" si="577"/>
        <v>0</v>
      </c>
      <c r="AL2210" s="2">
        <v>0</v>
      </c>
      <c r="AM2210" s="2">
        <v>0</v>
      </c>
      <c r="AN2210" s="2">
        <v>0</v>
      </c>
      <c r="AO2210" s="2">
        <v>0</v>
      </c>
      <c r="AP2210" s="2">
        <v>0</v>
      </c>
      <c r="AQ2210" s="2">
        <f t="shared" si="561"/>
        <v>0</v>
      </c>
      <c r="AR2210" s="2">
        <f t="shared" si="562"/>
        <v>0</v>
      </c>
      <c r="AS2210" s="2">
        <f t="shared" si="563"/>
        <v>0</v>
      </c>
      <c r="AV2210" s="6">
        <f t="shared" si="573"/>
        <v>0</v>
      </c>
      <c r="AW2210" s="2">
        <v>0</v>
      </c>
      <c r="AX2210" s="2">
        <v>0</v>
      </c>
      <c r="AY2210" s="2">
        <v>0</v>
      </c>
      <c r="AZ2210" s="2">
        <v>0</v>
      </c>
      <c r="BA2210" s="2">
        <v>0</v>
      </c>
      <c r="BB2210" s="2">
        <f t="shared" si="574"/>
        <v>0</v>
      </c>
      <c r="BC2210" s="2">
        <f t="shared" si="575"/>
        <v>0</v>
      </c>
      <c r="BD2210" s="2">
        <f t="shared" si="576"/>
        <v>0</v>
      </c>
      <c r="BF2210" s="5"/>
    </row>
    <row r="2211" spans="7:58" x14ac:dyDescent="0.35">
      <c r="G2211" s="79" t="s">
        <v>3</v>
      </c>
      <c r="H2211" s="82" t="s">
        <v>112</v>
      </c>
      <c r="I2211" s="79" t="s">
        <v>126</v>
      </c>
      <c r="J2211" s="79" t="str">
        <f>IF('New GL Gauge'!$H$3&lt;2025,"Communities","Service Development")</f>
        <v>Service Development</v>
      </c>
      <c r="K2211" s="79" t="s">
        <v>115</v>
      </c>
      <c r="L2211" s="79" t="s">
        <v>115</v>
      </c>
      <c r="M2211" s="2" t="s">
        <v>76</v>
      </c>
      <c r="N2211" s="2">
        <v>20</v>
      </c>
      <c r="O2211" s="6">
        <f t="shared" si="565"/>
        <v>0</v>
      </c>
      <c r="P2211" s="2">
        <v>0</v>
      </c>
      <c r="Q2211" s="2">
        <v>0</v>
      </c>
      <c r="R2211" s="2">
        <v>0</v>
      </c>
      <c r="S2211" s="2">
        <v>0</v>
      </c>
      <c r="T2211" s="2">
        <v>0</v>
      </c>
      <c r="U2211" s="2">
        <f t="shared" si="567"/>
        <v>0</v>
      </c>
      <c r="V2211" s="2">
        <f t="shared" si="568"/>
        <v>0</v>
      </c>
      <c r="W2211" s="2">
        <f t="shared" si="569"/>
        <v>0</v>
      </c>
      <c r="Y2211" s="5"/>
      <c r="Z2211" s="6">
        <f t="shared" si="566"/>
        <v>0</v>
      </c>
      <c r="AA2211" s="2">
        <v>0</v>
      </c>
      <c r="AB2211" s="2">
        <v>0</v>
      </c>
      <c r="AC2211" s="2">
        <v>0</v>
      </c>
      <c r="AD2211" s="2">
        <v>0</v>
      </c>
      <c r="AE2211" s="2">
        <v>0</v>
      </c>
      <c r="AF2211" s="2">
        <f t="shared" si="570"/>
        <v>0</v>
      </c>
      <c r="AG2211" s="2">
        <f t="shared" si="571"/>
        <v>0</v>
      </c>
      <c r="AH2211" s="2">
        <f t="shared" si="572"/>
        <v>0</v>
      </c>
      <c r="AJ2211" s="5"/>
      <c r="AK2211" s="2">
        <f t="shared" si="577"/>
        <v>0</v>
      </c>
      <c r="AL2211" s="2">
        <v>0</v>
      </c>
      <c r="AM2211" s="2">
        <v>0</v>
      </c>
      <c r="AN2211" s="2">
        <v>0</v>
      </c>
      <c r="AO2211" s="2">
        <v>0</v>
      </c>
      <c r="AP2211" s="2">
        <v>0</v>
      </c>
      <c r="AQ2211" s="2">
        <f t="shared" si="561"/>
        <v>0</v>
      </c>
      <c r="AR2211" s="2">
        <f t="shared" si="562"/>
        <v>0</v>
      </c>
      <c r="AS2211" s="2">
        <f t="shared" si="563"/>
        <v>0</v>
      </c>
      <c r="AV2211" s="6">
        <f t="shared" si="573"/>
        <v>0</v>
      </c>
      <c r="AW2211" s="2">
        <v>0</v>
      </c>
      <c r="AX2211" s="2">
        <v>0</v>
      </c>
      <c r="AY2211" s="2">
        <v>0</v>
      </c>
      <c r="AZ2211" s="2">
        <v>0</v>
      </c>
      <c r="BA2211" s="2">
        <v>0</v>
      </c>
      <c r="BB2211" s="2">
        <f t="shared" si="574"/>
        <v>0</v>
      </c>
      <c r="BC2211" s="2">
        <f t="shared" si="575"/>
        <v>0</v>
      </c>
      <c r="BD2211" s="2">
        <f t="shared" si="576"/>
        <v>0</v>
      </c>
      <c r="BF2211" s="5"/>
    </row>
    <row r="2212" spans="7:58" x14ac:dyDescent="0.35">
      <c r="G2212" s="79" t="s">
        <v>3</v>
      </c>
      <c r="H2212" s="82" t="s">
        <v>112</v>
      </c>
      <c r="I2212" s="79" t="s">
        <v>126</v>
      </c>
      <c r="J2212" s="79" t="str">
        <f>IF('New GL Gauge'!$H$3&lt;2025,"Communities","Service Development")</f>
        <v>Service Development</v>
      </c>
      <c r="K2212" s="79" t="s">
        <v>115</v>
      </c>
      <c r="L2212" s="79" t="s">
        <v>115</v>
      </c>
      <c r="M2212" s="2" t="s">
        <v>76</v>
      </c>
      <c r="N2212" s="2">
        <v>21</v>
      </c>
      <c r="O2212" s="6">
        <f t="shared" si="565"/>
        <v>0</v>
      </c>
      <c r="P2212" s="2">
        <v>0</v>
      </c>
      <c r="Q2212" s="2">
        <v>0</v>
      </c>
      <c r="R2212" s="2">
        <v>0</v>
      </c>
      <c r="S2212" s="2">
        <v>0</v>
      </c>
      <c r="T2212" s="2">
        <v>0</v>
      </c>
      <c r="U2212" s="2">
        <f t="shared" si="567"/>
        <v>0</v>
      </c>
      <c r="V2212" s="2">
        <f t="shared" si="568"/>
        <v>0</v>
      </c>
      <c r="W2212" s="2">
        <f t="shared" si="569"/>
        <v>0</v>
      </c>
      <c r="Y2212" s="5"/>
      <c r="Z2212" s="6">
        <f t="shared" si="566"/>
        <v>0</v>
      </c>
      <c r="AA2212" s="2">
        <v>0</v>
      </c>
      <c r="AB2212" s="2">
        <v>0</v>
      </c>
      <c r="AC2212" s="2">
        <v>0</v>
      </c>
      <c r="AD2212" s="2">
        <v>0</v>
      </c>
      <c r="AE2212" s="2">
        <v>0</v>
      </c>
      <c r="AF2212" s="2">
        <f t="shared" si="570"/>
        <v>0</v>
      </c>
      <c r="AG2212" s="2">
        <f t="shared" si="571"/>
        <v>0</v>
      </c>
      <c r="AH2212" s="2">
        <f t="shared" si="572"/>
        <v>0</v>
      </c>
      <c r="AJ2212" s="5"/>
      <c r="AK2212" s="2">
        <f t="shared" si="577"/>
        <v>0</v>
      </c>
      <c r="AL2212" s="2">
        <v>0</v>
      </c>
      <c r="AM2212" s="2">
        <v>0</v>
      </c>
      <c r="AN2212" s="2">
        <v>0</v>
      </c>
      <c r="AO2212" s="2">
        <v>0</v>
      </c>
      <c r="AP2212" s="2">
        <v>0</v>
      </c>
      <c r="AQ2212" s="2">
        <f t="shared" si="561"/>
        <v>0</v>
      </c>
      <c r="AR2212" s="2">
        <f t="shared" si="562"/>
        <v>0</v>
      </c>
      <c r="AS2212" s="2">
        <f t="shared" si="563"/>
        <v>0</v>
      </c>
      <c r="AV2212" s="6">
        <f t="shared" si="573"/>
        <v>0</v>
      </c>
      <c r="AW2212" s="2">
        <v>0</v>
      </c>
      <c r="AX2212" s="2">
        <v>0</v>
      </c>
      <c r="AY2212" s="2">
        <v>0</v>
      </c>
      <c r="AZ2212" s="2">
        <v>0</v>
      </c>
      <c r="BA2212" s="2">
        <v>0</v>
      </c>
      <c r="BB2212" s="2">
        <f t="shared" si="574"/>
        <v>0</v>
      </c>
      <c r="BC2212" s="2">
        <f t="shared" si="575"/>
        <v>0</v>
      </c>
      <c r="BD2212" s="2">
        <f t="shared" si="576"/>
        <v>0</v>
      </c>
      <c r="BF2212" s="5"/>
    </row>
    <row r="2213" spans="7:58" x14ac:dyDescent="0.35">
      <c r="G2213" s="79" t="s">
        <v>3</v>
      </c>
      <c r="H2213" s="82" t="s">
        <v>112</v>
      </c>
      <c r="I2213" s="79" t="s">
        <v>126</v>
      </c>
      <c r="J2213" s="79" t="str">
        <f>IF('New GL Gauge'!$H$3&lt;2025,"Communities","Service Development")</f>
        <v>Service Development</v>
      </c>
      <c r="K2213" s="79" t="s">
        <v>115</v>
      </c>
      <c r="L2213" s="79" t="s">
        <v>115</v>
      </c>
      <c r="M2213" s="2" t="s">
        <v>76</v>
      </c>
      <c r="N2213" s="2">
        <v>22</v>
      </c>
      <c r="O2213" s="6">
        <f t="shared" si="565"/>
        <v>0</v>
      </c>
      <c r="P2213" s="2">
        <v>0</v>
      </c>
      <c r="Q2213" s="2">
        <v>0</v>
      </c>
      <c r="R2213" s="2">
        <v>0</v>
      </c>
      <c r="S2213" s="2">
        <v>0</v>
      </c>
      <c r="T2213" s="2">
        <v>0</v>
      </c>
      <c r="U2213" s="2">
        <f t="shared" si="567"/>
        <v>0</v>
      </c>
      <c r="V2213" s="2">
        <f t="shared" si="568"/>
        <v>0</v>
      </c>
      <c r="W2213" s="2">
        <f t="shared" si="569"/>
        <v>0</v>
      </c>
      <c r="Y2213" s="5"/>
      <c r="Z2213" s="6">
        <f t="shared" si="566"/>
        <v>0</v>
      </c>
      <c r="AA2213" s="2">
        <v>0</v>
      </c>
      <c r="AB2213" s="2">
        <v>0</v>
      </c>
      <c r="AC2213" s="2">
        <v>0</v>
      </c>
      <c r="AD2213" s="2">
        <v>0</v>
      </c>
      <c r="AE2213" s="2">
        <v>0</v>
      </c>
      <c r="AF2213" s="2">
        <f t="shared" si="570"/>
        <v>0</v>
      </c>
      <c r="AG2213" s="2">
        <f t="shared" si="571"/>
        <v>0</v>
      </c>
      <c r="AH2213" s="2">
        <f t="shared" si="572"/>
        <v>0</v>
      </c>
      <c r="AJ2213" s="5"/>
      <c r="AK2213" s="2">
        <f t="shared" si="577"/>
        <v>0</v>
      </c>
      <c r="AL2213" s="2">
        <v>0</v>
      </c>
      <c r="AM2213" s="2">
        <v>0</v>
      </c>
      <c r="AN2213" s="2">
        <v>0</v>
      </c>
      <c r="AO2213" s="2">
        <v>0</v>
      </c>
      <c r="AP2213" s="2">
        <v>0</v>
      </c>
      <c r="AQ2213" s="2">
        <f t="shared" si="561"/>
        <v>0</v>
      </c>
      <c r="AR2213" s="2">
        <f t="shared" si="562"/>
        <v>0</v>
      </c>
      <c r="AS2213" s="2">
        <f t="shared" si="563"/>
        <v>0</v>
      </c>
      <c r="AV2213" s="6">
        <f t="shared" si="573"/>
        <v>0</v>
      </c>
      <c r="AW2213" s="2">
        <v>0</v>
      </c>
      <c r="AX2213" s="2">
        <v>0</v>
      </c>
      <c r="AY2213" s="2">
        <v>0</v>
      </c>
      <c r="AZ2213" s="2">
        <v>0</v>
      </c>
      <c r="BA2213" s="2">
        <v>0</v>
      </c>
      <c r="BB2213" s="2">
        <f t="shared" si="574"/>
        <v>0</v>
      </c>
      <c r="BC2213" s="2">
        <f t="shared" si="575"/>
        <v>0</v>
      </c>
      <c r="BD2213" s="2">
        <f t="shared" si="576"/>
        <v>0</v>
      </c>
      <c r="BF2213" s="5"/>
    </row>
    <row r="2214" spans="7:58" x14ac:dyDescent="0.35">
      <c r="G2214" s="79" t="s">
        <v>3</v>
      </c>
      <c r="H2214" s="82" t="s">
        <v>112</v>
      </c>
      <c r="I2214" s="79" t="s">
        <v>126</v>
      </c>
      <c r="J2214" s="79" t="str">
        <f>IF('New GL Gauge'!$H$3&lt;2025,"Communities","Service Development")</f>
        <v>Service Development</v>
      </c>
      <c r="K2214" s="79" t="s">
        <v>115</v>
      </c>
      <c r="L2214" s="79" t="s">
        <v>115</v>
      </c>
      <c r="M2214" s="2" t="s">
        <v>76</v>
      </c>
      <c r="N2214" s="2">
        <v>23</v>
      </c>
      <c r="O2214" s="6">
        <f t="shared" si="565"/>
        <v>0</v>
      </c>
      <c r="P2214" s="2">
        <v>0</v>
      </c>
      <c r="Q2214" s="2">
        <v>0</v>
      </c>
      <c r="R2214" s="2">
        <v>0</v>
      </c>
      <c r="S2214" s="2">
        <v>0</v>
      </c>
      <c r="T2214" s="2">
        <v>0</v>
      </c>
      <c r="U2214" s="2">
        <f t="shared" si="567"/>
        <v>0</v>
      </c>
      <c r="V2214" s="2">
        <f t="shared" si="568"/>
        <v>0</v>
      </c>
      <c r="W2214" s="2">
        <f t="shared" si="569"/>
        <v>0</v>
      </c>
      <c r="Y2214" s="5"/>
      <c r="Z2214" s="6">
        <f t="shared" si="566"/>
        <v>0</v>
      </c>
      <c r="AA2214" s="2">
        <v>0</v>
      </c>
      <c r="AB2214" s="2">
        <v>0</v>
      </c>
      <c r="AC2214" s="2">
        <v>0</v>
      </c>
      <c r="AD2214" s="2">
        <v>0</v>
      </c>
      <c r="AE2214" s="2">
        <v>0</v>
      </c>
      <c r="AF2214" s="2">
        <f t="shared" si="570"/>
        <v>0</v>
      </c>
      <c r="AG2214" s="2">
        <f t="shared" si="571"/>
        <v>0</v>
      </c>
      <c r="AH2214" s="2">
        <f t="shared" si="572"/>
        <v>0</v>
      </c>
      <c r="AJ2214" s="5"/>
      <c r="AK2214" s="2">
        <f t="shared" si="577"/>
        <v>0</v>
      </c>
      <c r="AL2214" s="2">
        <v>0</v>
      </c>
      <c r="AM2214" s="2">
        <v>0</v>
      </c>
      <c r="AN2214" s="2">
        <v>0</v>
      </c>
      <c r="AO2214" s="2">
        <v>0</v>
      </c>
      <c r="AP2214" s="2">
        <v>0</v>
      </c>
      <c r="AQ2214" s="2">
        <f t="shared" si="561"/>
        <v>0</v>
      </c>
      <c r="AR2214" s="2">
        <f t="shared" si="562"/>
        <v>0</v>
      </c>
      <c r="AS2214" s="2">
        <f t="shared" si="563"/>
        <v>0</v>
      </c>
      <c r="AV2214" s="6">
        <f t="shared" si="573"/>
        <v>0</v>
      </c>
      <c r="AW2214" s="2">
        <v>0</v>
      </c>
      <c r="AX2214" s="2">
        <v>0</v>
      </c>
      <c r="AY2214" s="2">
        <v>0</v>
      </c>
      <c r="AZ2214" s="2">
        <v>0</v>
      </c>
      <c r="BA2214" s="2">
        <v>0</v>
      </c>
      <c r="BB2214" s="2">
        <f t="shared" si="574"/>
        <v>0</v>
      </c>
      <c r="BC2214" s="2">
        <f t="shared" si="575"/>
        <v>0</v>
      </c>
      <c r="BD2214" s="2">
        <f t="shared" si="576"/>
        <v>0</v>
      </c>
      <c r="BF2214" s="5"/>
    </row>
    <row r="2215" spans="7:58" x14ac:dyDescent="0.35">
      <c r="G2215" s="79" t="s">
        <v>3</v>
      </c>
      <c r="H2215" s="82" t="s">
        <v>112</v>
      </c>
      <c r="I2215" s="79" t="s">
        <v>126</v>
      </c>
      <c r="J2215" s="79" t="str">
        <f>IF('New GL Gauge'!$H$3&lt;2025,"Communities","Service Development")</f>
        <v>Service Development</v>
      </c>
      <c r="K2215" s="79" t="s">
        <v>115</v>
      </c>
      <c r="L2215" s="79" t="s">
        <v>115</v>
      </c>
      <c r="M2215" s="2" t="s">
        <v>76</v>
      </c>
      <c r="N2215" s="2">
        <v>24</v>
      </c>
      <c r="O2215" s="6">
        <f t="shared" si="565"/>
        <v>0</v>
      </c>
      <c r="P2215" s="2">
        <v>0</v>
      </c>
      <c r="Q2215" s="2">
        <v>0</v>
      </c>
      <c r="R2215" s="2">
        <v>0</v>
      </c>
      <c r="S2215" s="2">
        <v>0</v>
      </c>
      <c r="T2215" s="2">
        <v>0</v>
      </c>
      <c r="U2215" s="2">
        <f t="shared" si="567"/>
        <v>0</v>
      </c>
      <c r="V2215" s="2">
        <f t="shared" si="568"/>
        <v>0</v>
      </c>
      <c r="W2215" s="2">
        <f t="shared" si="569"/>
        <v>0</v>
      </c>
      <c r="Y2215" s="5"/>
      <c r="Z2215" s="6">
        <f t="shared" si="566"/>
        <v>0</v>
      </c>
      <c r="AA2215" s="2">
        <v>0</v>
      </c>
      <c r="AB2215" s="2">
        <v>0</v>
      </c>
      <c r="AC2215" s="2">
        <v>0</v>
      </c>
      <c r="AD2215" s="2">
        <v>0</v>
      </c>
      <c r="AE2215" s="2">
        <v>0</v>
      </c>
      <c r="AF2215" s="2">
        <f t="shared" si="570"/>
        <v>0</v>
      </c>
      <c r="AG2215" s="2">
        <f t="shared" si="571"/>
        <v>0</v>
      </c>
      <c r="AH2215" s="2">
        <f t="shared" si="572"/>
        <v>0</v>
      </c>
      <c r="AJ2215" s="5"/>
      <c r="AK2215" s="2">
        <f t="shared" si="577"/>
        <v>0</v>
      </c>
      <c r="AL2215" s="2">
        <v>0</v>
      </c>
      <c r="AM2215" s="2">
        <v>0</v>
      </c>
      <c r="AN2215" s="2">
        <v>0</v>
      </c>
      <c r="AO2215" s="2">
        <v>0</v>
      </c>
      <c r="AP2215" s="2">
        <v>0</v>
      </c>
      <c r="AQ2215" s="2">
        <f t="shared" si="561"/>
        <v>0</v>
      </c>
      <c r="AR2215" s="2">
        <f t="shared" si="562"/>
        <v>0</v>
      </c>
      <c r="AS2215" s="2">
        <f t="shared" si="563"/>
        <v>0</v>
      </c>
      <c r="AV2215" s="6">
        <f t="shared" si="573"/>
        <v>0</v>
      </c>
      <c r="AW2215" s="2">
        <v>0</v>
      </c>
      <c r="AX2215" s="2">
        <v>0</v>
      </c>
      <c r="AY2215" s="2">
        <v>0</v>
      </c>
      <c r="AZ2215" s="2">
        <v>0</v>
      </c>
      <c r="BA2215" s="2">
        <v>0</v>
      </c>
      <c r="BB2215" s="2">
        <f t="shared" si="574"/>
        <v>0</v>
      </c>
      <c r="BC2215" s="2">
        <f t="shared" si="575"/>
        <v>0</v>
      </c>
      <c r="BD2215" s="2">
        <f t="shared" si="576"/>
        <v>0</v>
      </c>
      <c r="BF2215" s="5"/>
    </row>
    <row r="2216" spans="7:58" x14ac:dyDescent="0.35">
      <c r="G2216" s="79" t="s">
        <v>3</v>
      </c>
      <c r="H2216" s="82" t="s">
        <v>112</v>
      </c>
      <c r="I2216" s="79" t="s">
        <v>126</v>
      </c>
      <c r="J2216" s="79" t="str">
        <f>IF('New GL Gauge'!$H$3&lt;2025,"Communities","Service Development")</f>
        <v>Service Development</v>
      </c>
      <c r="K2216" s="79" t="s">
        <v>115</v>
      </c>
      <c r="L2216" s="79" t="s">
        <v>115</v>
      </c>
      <c r="M2216" s="2" t="s">
        <v>76</v>
      </c>
      <c r="N2216" s="2">
        <v>25</v>
      </c>
      <c r="O2216" s="6">
        <f t="shared" si="565"/>
        <v>0</v>
      </c>
      <c r="P2216" s="2">
        <v>0</v>
      </c>
      <c r="Q2216" s="2">
        <v>0</v>
      </c>
      <c r="R2216" s="2">
        <v>0</v>
      </c>
      <c r="S2216" s="2">
        <v>0</v>
      </c>
      <c r="T2216" s="2">
        <v>0</v>
      </c>
      <c r="U2216" s="2">
        <f t="shared" si="567"/>
        <v>0</v>
      </c>
      <c r="V2216" s="2">
        <f t="shared" si="568"/>
        <v>0</v>
      </c>
      <c r="W2216" s="2">
        <f t="shared" si="569"/>
        <v>0</v>
      </c>
      <c r="Y2216" s="5"/>
      <c r="Z2216" s="6">
        <f t="shared" si="566"/>
        <v>0</v>
      </c>
      <c r="AA2216" s="2">
        <v>0</v>
      </c>
      <c r="AB2216" s="2">
        <v>0</v>
      </c>
      <c r="AC2216" s="2">
        <v>0</v>
      </c>
      <c r="AD2216" s="2">
        <v>0</v>
      </c>
      <c r="AE2216" s="2">
        <v>0</v>
      </c>
      <c r="AF2216" s="2">
        <f t="shared" si="570"/>
        <v>0</v>
      </c>
      <c r="AG2216" s="2">
        <f t="shared" si="571"/>
        <v>0</v>
      </c>
      <c r="AH2216" s="2">
        <f t="shared" si="572"/>
        <v>0</v>
      </c>
      <c r="AJ2216" s="5"/>
      <c r="AK2216" s="2">
        <f t="shared" si="577"/>
        <v>0</v>
      </c>
      <c r="AL2216" s="2">
        <v>0</v>
      </c>
      <c r="AM2216" s="2">
        <v>0</v>
      </c>
      <c r="AN2216" s="2">
        <v>0</v>
      </c>
      <c r="AO2216" s="2">
        <v>0</v>
      </c>
      <c r="AP2216" s="2">
        <v>0</v>
      </c>
      <c r="AQ2216" s="2">
        <f t="shared" si="561"/>
        <v>0</v>
      </c>
      <c r="AR2216" s="2">
        <f t="shared" si="562"/>
        <v>0</v>
      </c>
      <c r="AS2216" s="2">
        <f t="shared" si="563"/>
        <v>0</v>
      </c>
      <c r="AV2216" s="6">
        <f t="shared" si="573"/>
        <v>0</v>
      </c>
      <c r="AW2216" s="2">
        <v>0</v>
      </c>
      <c r="AX2216" s="2">
        <v>0</v>
      </c>
      <c r="AY2216" s="2">
        <v>0</v>
      </c>
      <c r="AZ2216" s="2">
        <v>0</v>
      </c>
      <c r="BA2216" s="2">
        <v>0</v>
      </c>
      <c r="BB2216" s="2">
        <f t="shared" si="574"/>
        <v>0</v>
      </c>
      <c r="BC2216" s="2">
        <f t="shared" si="575"/>
        <v>0</v>
      </c>
      <c r="BD2216" s="2">
        <f t="shared" si="576"/>
        <v>0</v>
      </c>
      <c r="BF2216" s="5"/>
    </row>
    <row r="2217" spans="7:58" x14ac:dyDescent="0.35">
      <c r="G2217" s="79" t="s">
        <v>3</v>
      </c>
      <c r="H2217" s="82" t="s">
        <v>112</v>
      </c>
      <c r="I2217" s="79" t="s">
        <v>126</v>
      </c>
      <c r="J2217" s="79" t="str">
        <f>IF('New GL Gauge'!$H$3&lt;2025,"Communities","Service Development")</f>
        <v>Service Development</v>
      </c>
      <c r="K2217" s="79" t="s">
        <v>115</v>
      </c>
      <c r="L2217" s="79" t="s">
        <v>115</v>
      </c>
      <c r="M2217" s="2" t="s">
        <v>76</v>
      </c>
      <c r="N2217" s="2">
        <v>26</v>
      </c>
      <c r="O2217" s="6">
        <f t="shared" si="565"/>
        <v>0</v>
      </c>
      <c r="P2217" s="2">
        <v>0</v>
      </c>
      <c r="Q2217" s="2">
        <v>0</v>
      </c>
      <c r="R2217" s="2">
        <v>0</v>
      </c>
      <c r="S2217" s="2">
        <v>0</v>
      </c>
      <c r="T2217" s="2">
        <v>0</v>
      </c>
      <c r="U2217" s="2">
        <f t="shared" si="567"/>
        <v>0</v>
      </c>
      <c r="V2217" s="2">
        <f t="shared" si="568"/>
        <v>0</v>
      </c>
      <c r="W2217" s="2">
        <f t="shared" si="569"/>
        <v>0</v>
      </c>
      <c r="Y2217" s="5"/>
      <c r="Z2217" s="6">
        <f t="shared" si="566"/>
        <v>0</v>
      </c>
      <c r="AA2217" s="2">
        <v>0</v>
      </c>
      <c r="AB2217" s="2">
        <v>0</v>
      </c>
      <c r="AC2217" s="2">
        <v>0</v>
      </c>
      <c r="AD2217" s="2">
        <v>0</v>
      </c>
      <c r="AE2217" s="2">
        <v>0</v>
      </c>
      <c r="AF2217" s="2">
        <f t="shared" si="570"/>
        <v>0</v>
      </c>
      <c r="AG2217" s="2">
        <f t="shared" si="571"/>
        <v>0</v>
      </c>
      <c r="AH2217" s="2">
        <f t="shared" si="572"/>
        <v>0</v>
      </c>
      <c r="AJ2217" s="5"/>
      <c r="AK2217" s="2">
        <f t="shared" si="577"/>
        <v>0</v>
      </c>
      <c r="AL2217" s="2">
        <v>0</v>
      </c>
      <c r="AM2217" s="2">
        <v>0</v>
      </c>
      <c r="AN2217" s="2">
        <v>0</v>
      </c>
      <c r="AO2217" s="2">
        <v>0</v>
      </c>
      <c r="AP2217" s="2">
        <v>0</v>
      </c>
      <c r="AQ2217" s="2">
        <f t="shared" si="561"/>
        <v>0</v>
      </c>
      <c r="AR2217" s="2">
        <f t="shared" si="562"/>
        <v>0</v>
      </c>
      <c r="AS2217" s="2">
        <f t="shared" si="563"/>
        <v>0</v>
      </c>
      <c r="AV2217" s="6">
        <f t="shared" si="573"/>
        <v>0</v>
      </c>
      <c r="AW2217" s="2">
        <v>0</v>
      </c>
      <c r="AX2217" s="2">
        <v>0</v>
      </c>
      <c r="AY2217" s="2">
        <v>0</v>
      </c>
      <c r="AZ2217" s="2">
        <v>0</v>
      </c>
      <c r="BA2217" s="2">
        <v>0</v>
      </c>
      <c r="BB2217" s="2">
        <f t="shared" si="574"/>
        <v>0</v>
      </c>
      <c r="BC2217" s="2">
        <f t="shared" si="575"/>
        <v>0</v>
      </c>
      <c r="BD2217" s="2">
        <f t="shared" si="576"/>
        <v>0</v>
      </c>
      <c r="BF2217" s="5"/>
    </row>
    <row r="2218" spans="7:58" x14ac:dyDescent="0.35">
      <c r="G2218" s="79" t="s">
        <v>3</v>
      </c>
      <c r="H2218" s="82" t="s">
        <v>112</v>
      </c>
      <c r="I2218" s="79" t="s">
        <v>126</v>
      </c>
      <c r="J2218" s="79" t="str">
        <f>IF('New GL Gauge'!$H$3&lt;2025,"Communities","Service Development")</f>
        <v>Service Development</v>
      </c>
      <c r="K2218" s="79" t="s">
        <v>115</v>
      </c>
      <c r="L2218" s="79" t="s">
        <v>115</v>
      </c>
      <c r="M2218" s="2" t="s">
        <v>76</v>
      </c>
      <c r="N2218" s="2">
        <v>27</v>
      </c>
      <c r="O2218" s="6">
        <f t="shared" si="565"/>
        <v>0</v>
      </c>
      <c r="P2218" s="2">
        <v>0</v>
      </c>
      <c r="Q2218" s="2">
        <v>0</v>
      </c>
      <c r="R2218" s="2">
        <v>0</v>
      </c>
      <c r="S2218" s="2">
        <v>0</v>
      </c>
      <c r="T2218" s="2">
        <v>0</v>
      </c>
      <c r="U2218" s="2">
        <f t="shared" si="567"/>
        <v>0</v>
      </c>
      <c r="V2218" s="2">
        <f t="shared" si="568"/>
        <v>0</v>
      </c>
      <c r="W2218" s="2">
        <f t="shared" si="569"/>
        <v>0</v>
      </c>
      <c r="Y2218" s="5"/>
      <c r="Z2218" s="6">
        <f t="shared" si="566"/>
        <v>0</v>
      </c>
      <c r="AA2218" s="2">
        <v>0</v>
      </c>
      <c r="AB2218" s="2">
        <v>0</v>
      </c>
      <c r="AC2218" s="2">
        <v>0</v>
      </c>
      <c r="AD2218" s="2">
        <v>0</v>
      </c>
      <c r="AE2218" s="2">
        <v>0</v>
      </c>
      <c r="AF2218" s="2">
        <f t="shared" si="570"/>
        <v>0</v>
      </c>
      <c r="AG2218" s="2">
        <f t="shared" si="571"/>
        <v>0</v>
      </c>
      <c r="AH2218" s="2">
        <f t="shared" si="572"/>
        <v>0</v>
      </c>
      <c r="AJ2218" s="5"/>
      <c r="AK2218" s="2">
        <f t="shared" si="577"/>
        <v>0</v>
      </c>
      <c r="AL2218" s="2">
        <v>0</v>
      </c>
      <c r="AM2218" s="2">
        <v>0</v>
      </c>
      <c r="AN2218" s="2">
        <v>0</v>
      </c>
      <c r="AO2218" s="2">
        <v>0</v>
      </c>
      <c r="AP2218" s="2">
        <v>0</v>
      </c>
      <c r="AQ2218" s="2">
        <f t="shared" si="561"/>
        <v>0</v>
      </c>
      <c r="AR2218" s="2">
        <f t="shared" si="562"/>
        <v>0</v>
      </c>
      <c r="AS2218" s="2">
        <f t="shared" si="563"/>
        <v>0</v>
      </c>
      <c r="AV2218" s="6">
        <f t="shared" si="573"/>
        <v>0</v>
      </c>
      <c r="AW2218" s="2">
        <v>0</v>
      </c>
      <c r="AX2218" s="2">
        <v>0</v>
      </c>
      <c r="AY2218" s="2">
        <v>0</v>
      </c>
      <c r="AZ2218" s="2">
        <v>0</v>
      </c>
      <c r="BA2218" s="2">
        <v>0</v>
      </c>
      <c r="BB2218" s="2">
        <f t="shared" si="574"/>
        <v>0</v>
      </c>
      <c r="BC2218" s="2">
        <f t="shared" si="575"/>
        <v>0</v>
      </c>
      <c r="BD2218" s="2">
        <f t="shared" si="576"/>
        <v>0</v>
      </c>
      <c r="BF2218" s="5"/>
    </row>
    <row r="2219" spans="7:58" x14ac:dyDescent="0.35">
      <c r="G2219" s="79" t="s">
        <v>3</v>
      </c>
      <c r="H2219" s="82" t="s">
        <v>112</v>
      </c>
      <c r="I2219" s="79" t="s">
        <v>126</v>
      </c>
      <c r="J2219" s="79" t="str">
        <f>IF('New GL Gauge'!$H$3&lt;2025,"Communities","Service Development")</f>
        <v>Service Development</v>
      </c>
      <c r="K2219" s="79" t="s">
        <v>115</v>
      </c>
      <c r="L2219" s="79" t="s">
        <v>115</v>
      </c>
      <c r="M2219" s="2" t="s">
        <v>76</v>
      </c>
      <c r="N2219" s="2">
        <v>28</v>
      </c>
      <c r="O2219" s="6">
        <f t="shared" si="565"/>
        <v>0</v>
      </c>
      <c r="P2219" s="2">
        <v>0</v>
      </c>
      <c r="Q2219" s="2">
        <v>0</v>
      </c>
      <c r="R2219" s="2">
        <v>0</v>
      </c>
      <c r="S2219" s="2">
        <v>0</v>
      </c>
      <c r="T2219" s="2">
        <v>0</v>
      </c>
      <c r="U2219" s="2">
        <f t="shared" si="567"/>
        <v>0</v>
      </c>
      <c r="V2219" s="2">
        <f t="shared" si="568"/>
        <v>0</v>
      </c>
      <c r="W2219" s="2">
        <f t="shared" si="569"/>
        <v>0</v>
      </c>
      <c r="Y2219" s="5"/>
      <c r="Z2219" s="6">
        <f t="shared" si="566"/>
        <v>0</v>
      </c>
      <c r="AA2219" s="2">
        <v>0</v>
      </c>
      <c r="AB2219" s="2">
        <v>0</v>
      </c>
      <c r="AC2219" s="2">
        <v>0</v>
      </c>
      <c r="AD2219" s="2">
        <v>0</v>
      </c>
      <c r="AE2219" s="2">
        <v>0</v>
      </c>
      <c r="AF2219" s="2">
        <f t="shared" si="570"/>
        <v>0</v>
      </c>
      <c r="AG2219" s="2">
        <f t="shared" si="571"/>
        <v>0</v>
      </c>
      <c r="AH2219" s="2">
        <f t="shared" si="572"/>
        <v>0</v>
      </c>
      <c r="AJ2219" s="5"/>
      <c r="AK2219" s="2">
        <f t="shared" si="577"/>
        <v>0</v>
      </c>
      <c r="AL2219" s="2">
        <v>0</v>
      </c>
      <c r="AM2219" s="2">
        <v>0</v>
      </c>
      <c r="AN2219" s="2">
        <v>0</v>
      </c>
      <c r="AO2219" s="2">
        <v>0</v>
      </c>
      <c r="AP2219" s="2">
        <v>0</v>
      </c>
      <c r="AQ2219" s="2">
        <f t="shared" si="561"/>
        <v>0</v>
      </c>
      <c r="AR2219" s="2">
        <f t="shared" si="562"/>
        <v>0</v>
      </c>
      <c r="AS2219" s="2">
        <f t="shared" si="563"/>
        <v>0</v>
      </c>
      <c r="AV2219" s="6">
        <f t="shared" si="573"/>
        <v>0</v>
      </c>
      <c r="AW2219" s="2">
        <v>0</v>
      </c>
      <c r="AX2219" s="2">
        <v>0</v>
      </c>
      <c r="AY2219" s="2">
        <v>0</v>
      </c>
      <c r="AZ2219" s="2">
        <v>0</v>
      </c>
      <c r="BA2219" s="2">
        <v>0</v>
      </c>
      <c r="BB2219" s="2">
        <f t="shared" si="574"/>
        <v>0</v>
      </c>
      <c r="BC2219" s="2">
        <f t="shared" si="575"/>
        <v>0</v>
      </c>
      <c r="BD2219" s="2">
        <f t="shared" si="576"/>
        <v>0</v>
      </c>
      <c r="BF2219" s="5"/>
    </row>
    <row r="2220" spans="7:58" x14ac:dyDescent="0.35">
      <c r="G2220" s="79" t="s">
        <v>3</v>
      </c>
      <c r="H2220" s="82" t="s">
        <v>112</v>
      </c>
      <c r="I2220" s="79" t="s">
        <v>126</v>
      </c>
      <c r="J2220" s="79" t="str">
        <f>IF('New GL Gauge'!$H$3&lt;2025,"Communities","Service Development")</f>
        <v>Service Development</v>
      </c>
      <c r="K2220" s="79" t="s">
        <v>115</v>
      </c>
      <c r="L2220" s="79" t="s">
        <v>115</v>
      </c>
      <c r="M2220" s="2" t="s">
        <v>76</v>
      </c>
      <c r="N2220" s="2">
        <v>29</v>
      </c>
      <c r="O2220" s="6">
        <f t="shared" si="565"/>
        <v>0</v>
      </c>
      <c r="P2220" s="2">
        <v>0</v>
      </c>
      <c r="Q2220" s="2">
        <v>0</v>
      </c>
      <c r="R2220" s="2">
        <v>0</v>
      </c>
      <c r="S2220" s="2">
        <v>0</v>
      </c>
      <c r="T2220" s="2">
        <v>0</v>
      </c>
      <c r="U2220" s="2">
        <f t="shared" si="567"/>
        <v>0</v>
      </c>
      <c r="V2220" s="2">
        <f t="shared" si="568"/>
        <v>0</v>
      </c>
      <c r="W2220" s="2">
        <f t="shared" si="569"/>
        <v>0</v>
      </c>
      <c r="Y2220" s="5"/>
      <c r="Z2220" s="6">
        <f t="shared" si="566"/>
        <v>0</v>
      </c>
      <c r="AA2220" s="2">
        <v>0</v>
      </c>
      <c r="AB2220" s="2">
        <v>0</v>
      </c>
      <c r="AC2220" s="2">
        <v>0</v>
      </c>
      <c r="AD2220" s="2">
        <v>0</v>
      </c>
      <c r="AE2220" s="2">
        <v>0</v>
      </c>
      <c r="AF2220" s="2">
        <f t="shared" si="570"/>
        <v>0</v>
      </c>
      <c r="AG2220" s="2">
        <f t="shared" si="571"/>
        <v>0</v>
      </c>
      <c r="AH2220" s="2">
        <f t="shared" si="572"/>
        <v>0</v>
      </c>
      <c r="AJ2220" s="5"/>
      <c r="AK2220" s="2">
        <f t="shared" si="577"/>
        <v>0</v>
      </c>
      <c r="AL2220" s="2">
        <v>0</v>
      </c>
      <c r="AM2220" s="2">
        <v>0</v>
      </c>
      <c r="AN2220" s="2">
        <v>0</v>
      </c>
      <c r="AO2220" s="2">
        <v>0</v>
      </c>
      <c r="AP2220" s="2">
        <v>0</v>
      </c>
      <c r="AQ2220" s="2">
        <f t="shared" si="561"/>
        <v>0</v>
      </c>
      <c r="AR2220" s="2">
        <f t="shared" si="562"/>
        <v>0</v>
      </c>
      <c r="AS2220" s="2">
        <f t="shared" si="563"/>
        <v>0</v>
      </c>
      <c r="AV2220" s="6">
        <f t="shared" si="573"/>
        <v>0</v>
      </c>
      <c r="AW2220" s="2">
        <v>0</v>
      </c>
      <c r="AX2220" s="2">
        <v>0</v>
      </c>
      <c r="AY2220" s="2">
        <v>0</v>
      </c>
      <c r="AZ2220" s="2">
        <v>0</v>
      </c>
      <c r="BA2220" s="2">
        <v>0</v>
      </c>
      <c r="BB2220" s="2">
        <f t="shared" si="574"/>
        <v>0</v>
      </c>
      <c r="BC2220" s="2">
        <f t="shared" si="575"/>
        <v>0</v>
      </c>
      <c r="BD2220" s="2">
        <f t="shared" si="576"/>
        <v>0</v>
      </c>
      <c r="BF2220" s="5"/>
    </row>
    <row r="2221" spans="7:58" x14ac:dyDescent="0.35">
      <c r="G2221" s="79" t="s">
        <v>3</v>
      </c>
      <c r="H2221" s="82" t="s">
        <v>112</v>
      </c>
      <c r="I2221" s="79" t="s">
        <v>126</v>
      </c>
      <c r="J2221" s="79" t="str">
        <f>IF('New GL Gauge'!$H$3&lt;2025,"Communities","Service Development")</f>
        <v>Service Development</v>
      </c>
      <c r="K2221" s="79" t="s">
        <v>115</v>
      </c>
      <c r="L2221" s="79" t="s">
        <v>115</v>
      </c>
      <c r="M2221" s="2" t="s">
        <v>76</v>
      </c>
      <c r="N2221" s="2">
        <v>30</v>
      </c>
      <c r="O2221" s="6">
        <f t="shared" si="565"/>
        <v>0</v>
      </c>
      <c r="P2221" s="2">
        <v>0</v>
      </c>
      <c r="Q2221" s="2">
        <v>0</v>
      </c>
      <c r="R2221" s="2">
        <v>0</v>
      </c>
      <c r="S2221" s="2">
        <v>0</v>
      </c>
      <c r="T2221" s="2">
        <v>0</v>
      </c>
      <c r="U2221" s="2">
        <f t="shared" si="567"/>
        <v>0</v>
      </c>
      <c r="V2221" s="2">
        <f t="shared" si="568"/>
        <v>0</v>
      </c>
      <c r="W2221" s="2">
        <f t="shared" si="569"/>
        <v>0</v>
      </c>
      <c r="Y2221" s="5"/>
      <c r="Z2221" s="6">
        <f t="shared" si="566"/>
        <v>0</v>
      </c>
      <c r="AA2221" s="2">
        <v>0</v>
      </c>
      <c r="AB2221" s="2">
        <v>0</v>
      </c>
      <c r="AC2221" s="2">
        <v>0</v>
      </c>
      <c r="AD2221" s="2">
        <v>0</v>
      </c>
      <c r="AE2221" s="2">
        <v>0</v>
      </c>
      <c r="AF2221" s="2">
        <f t="shared" si="570"/>
        <v>0</v>
      </c>
      <c r="AG2221" s="2">
        <f t="shared" si="571"/>
        <v>0</v>
      </c>
      <c r="AH2221" s="2">
        <f t="shared" si="572"/>
        <v>0</v>
      </c>
      <c r="AJ2221" s="5"/>
      <c r="AK2221" s="2">
        <f t="shared" si="577"/>
        <v>0</v>
      </c>
      <c r="AL2221" s="2">
        <v>0</v>
      </c>
      <c r="AM2221" s="2">
        <v>0</v>
      </c>
      <c r="AN2221" s="2">
        <v>0</v>
      </c>
      <c r="AO2221" s="2">
        <v>0</v>
      </c>
      <c r="AP2221" s="2">
        <v>0</v>
      </c>
      <c r="AQ2221" s="2">
        <f t="shared" si="561"/>
        <v>0</v>
      </c>
      <c r="AR2221" s="2">
        <f t="shared" si="562"/>
        <v>0</v>
      </c>
      <c r="AS2221" s="2">
        <f t="shared" si="563"/>
        <v>0</v>
      </c>
      <c r="AV2221" s="6">
        <f t="shared" si="573"/>
        <v>0</v>
      </c>
      <c r="AW2221" s="2">
        <v>0</v>
      </c>
      <c r="AX2221" s="2">
        <v>0</v>
      </c>
      <c r="AY2221" s="2">
        <v>0</v>
      </c>
      <c r="AZ2221" s="2">
        <v>0</v>
      </c>
      <c r="BA2221" s="2">
        <v>0</v>
      </c>
      <c r="BB2221" s="2">
        <f t="shared" si="574"/>
        <v>0</v>
      </c>
      <c r="BC2221" s="2">
        <f t="shared" si="575"/>
        <v>0</v>
      </c>
      <c r="BD2221" s="2">
        <f t="shared" si="576"/>
        <v>0</v>
      </c>
      <c r="BF2221" s="5"/>
    </row>
    <row r="2222" spans="7:58" x14ac:dyDescent="0.35">
      <c r="G2222" s="79" t="s">
        <v>3</v>
      </c>
      <c r="H2222" s="82" t="s">
        <v>112</v>
      </c>
      <c r="I2222" s="79" t="s">
        <v>126</v>
      </c>
      <c r="J2222" s="79" t="str">
        <f>IF('New GL Gauge'!$H$3&lt;2025,"Communities","Service Development")</f>
        <v>Service Development</v>
      </c>
      <c r="K2222" s="79" t="str">
        <f>IF('New GL Gauge'!$H$3&lt;2025,"Early Years Children and Families","CLDC and Early Years Children and Families")</f>
        <v>CLDC and Early Years Children and Families</v>
      </c>
      <c r="L2222" s="79" t="str">
        <f>IF('New GL Gauge'!$H$3&lt;2025,"Early Years Children and Families","CLDC and Early Years Children and Families")</f>
        <v>CLDC and Early Years Children and Families</v>
      </c>
      <c r="M2222" s="2" t="s">
        <v>3</v>
      </c>
      <c r="N2222" s="2">
        <v>1</v>
      </c>
      <c r="O2222" s="6">
        <f t="shared" si="565"/>
        <v>0</v>
      </c>
      <c r="P2222" s="2">
        <v>0</v>
      </c>
      <c r="Q2222" s="2">
        <v>0</v>
      </c>
      <c r="R2222" s="2">
        <v>0</v>
      </c>
      <c r="S2222" s="2">
        <v>0</v>
      </c>
      <c r="T2222" s="2">
        <v>0</v>
      </c>
      <c r="U2222" s="2">
        <f t="shared" si="567"/>
        <v>0</v>
      </c>
      <c r="V2222" s="2">
        <f t="shared" si="568"/>
        <v>0</v>
      </c>
      <c r="W2222" s="2">
        <f t="shared" si="569"/>
        <v>0</v>
      </c>
      <c r="X2222" s="2">
        <f>MAX(O2222:O2251)</f>
        <v>0</v>
      </c>
      <c r="Y2222" s="5">
        <v>0</v>
      </c>
      <c r="Z2222" s="6">
        <f t="shared" si="566"/>
        <v>8</v>
      </c>
      <c r="AA2222" s="2">
        <v>2</v>
      </c>
      <c r="AB2222" s="2">
        <v>4</v>
      </c>
      <c r="AC2222" s="2">
        <v>1</v>
      </c>
      <c r="AD2222" s="2">
        <v>1</v>
      </c>
      <c r="AE2222" s="2">
        <v>0</v>
      </c>
      <c r="AF2222" s="2">
        <f t="shared" si="570"/>
        <v>6</v>
      </c>
      <c r="AG2222" s="2">
        <f t="shared" si="571"/>
        <v>1</v>
      </c>
      <c r="AH2222" s="2">
        <f t="shared" si="572"/>
        <v>1</v>
      </c>
      <c r="AI2222" s="2">
        <f>MAX(Z2222:Z2251)</f>
        <v>8</v>
      </c>
      <c r="AJ2222" s="5">
        <v>34</v>
      </c>
      <c r="AK2222" s="2">
        <f t="shared" si="577"/>
        <v>15</v>
      </c>
      <c r="AL2222" s="2">
        <v>5</v>
      </c>
      <c r="AM2222" s="2">
        <v>8</v>
      </c>
      <c r="AN2222" s="2">
        <v>1</v>
      </c>
      <c r="AO2222" s="2">
        <v>1</v>
      </c>
      <c r="AP2222" s="2">
        <v>0</v>
      </c>
      <c r="AQ2222" s="2">
        <f t="shared" si="561"/>
        <v>13</v>
      </c>
      <c r="AR2222" s="2">
        <f t="shared" si="562"/>
        <v>1</v>
      </c>
      <c r="AS2222" s="2">
        <f t="shared" si="563"/>
        <v>1</v>
      </c>
      <c r="AT2222" s="2">
        <f t="shared" si="564"/>
        <v>15</v>
      </c>
      <c r="AU2222" s="2">
        <v>34</v>
      </c>
      <c r="AV2222" s="6">
        <f t="shared" si="573"/>
        <v>18</v>
      </c>
      <c r="AW2222" s="2">
        <v>5</v>
      </c>
      <c r="AX2222" s="2">
        <v>5</v>
      </c>
      <c r="AY2222" s="2">
        <v>3</v>
      </c>
      <c r="AZ2222" s="2">
        <v>4</v>
      </c>
      <c r="BA2222" s="2">
        <v>1</v>
      </c>
      <c r="BB2222" s="2">
        <f t="shared" si="574"/>
        <v>10</v>
      </c>
      <c r="BC2222" s="2">
        <f t="shared" si="575"/>
        <v>3</v>
      </c>
      <c r="BD2222" s="2">
        <f t="shared" si="576"/>
        <v>5</v>
      </c>
      <c r="BE2222" s="2">
        <f>ROUND(SUM(AV2222:AV2251)/30,0)</f>
        <v>18</v>
      </c>
      <c r="BF2222" s="5">
        <v>41</v>
      </c>
    </row>
    <row r="2223" spans="7:58" x14ac:dyDescent="0.35">
      <c r="G2223" s="79" t="s">
        <v>3</v>
      </c>
      <c r="H2223" s="82" t="s">
        <v>112</v>
      </c>
      <c r="I2223" s="79" t="s">
        <v>126</v>
      </c>
      <c r="J2223" s="79" t="str">
        <f>IF('New GL Gauge'!$H$3&lt;2025,"Communities","Service Development")</f>
        <v>Service Development</v>
      </c>
      <c r="K2223" s="79" t="str">
        <f>IF('New GL Gauge'!$H$3&lt;2025,"Early Years Children and Families","CLDC and Early Years Children and Families")</f>
        <v>CLDC and Early Years Children and Families</v>
      </c>
      <c r="L2223" s="79" t="str">
        <f>IF('New GL Gauge'!$H$3&lt;2025,"Early Years Children and Families","CLDC and Early Years Children and Families")</f>
        <v>CLDC and Early Years Children and Families</v>
      </c>
      <c r="M2223" s="2" t="s">
        <v>3</v>
      </c>
      <c r="N2223" s="2">
        <v>2</v>
      </c>
      <c r="O2223" s="6">
        <f t="shared" si="565"/>
        <v>0</v>
      </c>
      <c r="P2223" s="2">
        <v>0</v>
      </c>
      <c r="Q2223" s="2">
        <v>0</v>
      </c>
      <c r="R2223" s="2">
        <v>0</v>
      </c>
      <c r="S2223" s="2">
        <v>0</v>
      </c>
      <c r="T2223" s="2">
        <v>0</v>
      </c>
      <c r="U2223" s="2">
        <f t="shared" si="567"/>
        <v>0</v>
      </c>
      <c r="V2223" s="2">
        <f t="shared" si="568"/>
        <v>0</v>
      </c>
      <c r="W2223" s="2">
        <f t="shared" si="569"/>
        <v>0</v>
      </c>
      <c r="Y2223" s="5"/>
      <c r="Z2223" s="6">
        <f t="shared" si="566"/>
        <v>8</v>
      </c>
      <c r="AA2223" s="2">
        <v>2</v>
      </c>
      <c r="AB2223" s="2">
        <v>4</v>
      </c>
      <c r="AC2223" s="2">
        <v>0</v>
      </c>
      <c r="AD2223" s="2">
        <v>1</v>
      </c>
      <c r="AE2223" s="2">
        <v>1</v>
      </c>
      <c r="AF2223" s="2">
        <f t="shared" si="570"/>
        <v>6</v>
      </c>
      <c r="AG2223" s="2">
        <f t="shared" si="571"/>
        <v>0</v>
      </c>
      <c r="AH2223" s="2">
        <f t="shared" si="572"/>
        <v>2</v>
      </c>
      <c r="AJ2223" s="5"/>
      <c r="AK2223" s="2">
        <f t="shared" si="577"/>
        <v>15</v>
      </c>
      <c r="AL2223" s="2">
        <v>3</v>
      </c>
      <c r="AM2223" s="2">
        <v>7</v>
      </c>
      <c r="AN2223" s="2">
        <v>3</v>
      </c>
      <c r="AO2223" s="2">
        <v>1</v>
      </c>
      <c r="AP2223" s="2">
        <v>1</v>
      </c>
      <c r="AQ2223" s="2">
        <f t="shared" si="561"/>
        <v>10</v>
      </c>
      <c r="AR2223" s="2">
        <f t="shared" si="562"/>
        <v>3</v>
      </c>
      <c r="AS2223" s="2">
        <f t="shared" si="563"/>
        <v>2</v>
      </c>
      <c r="AV2223" s="6">
        <f t="shared" si="573"/>
        <v>18</v>
      </c>
      <c r="AW2223" s="2">
        <v>2</v>
      </c>
      <c r="AX2223" s="2">
        <v>7</v>
      </c>
      <c r="AY2223" s="2">
        <v>5</v>
      </c>
      <c r="AZ2223" s="2">
        <v>1</v>
      </c>
      <c r="BA2223" s="2">
        <v>3</v>
      </c>
      <c r="BB2223" s="2">
        <f t="shared" si="574"/>
        <v>9</v>
      </c>
      <c r="BC2223" s="2">
        <f t="shared" si="575"/>
        <v>5</v>
      </c>
      <c r="BD2223" s="2">
        <f t="shared" si="576"/>
        <v>4</v>
      </c>
      <c r="BF2223" s="5"/>
    </row>
    <row r="2224" spans="7:58" x14ac:dyDescent="0.35">
      <c r="G2224" s="79" t="s">
        <v>3</v>
      </c>
      <c r="H2224" s="82" t="s">
        <v>112</v>
      </c>
      <c r="I2224" s="79" t="s">
        <v>126</v>
      </c>
      <c r="J2224" s="79" t="str">
        <f>IF('New GL Gauge'!$H$3&lt;2025,"Communities","Service Development")</f>
        <v>Service Development</v>
      </c>
      <c r="K2224" s="79" t="str">
        <f>IF('New GL Gauge'!$H$3&lt;2025,"Early Years Children and Families","CLDC and Early Years Children and Families")</f>
        <v>CLDC and Early Years Children and Families</v>
      </c>
      <c r="L2224" s="79" t="str">
        <f>IF('New GL Gauge'!$H$3&lt;2025,"Early Years Children and Families","CLDC and Early Years Children and Families")</f>
        <v>CLDC and Early Years Children and Families</v>
      </c>
      <c r="M2224" s="2" t="s">
        <v>3</v>
      </c>
      <c r="N2224" s="2">
        <v>3</v>
      </c>
      <c r="O2224" s="6">
        <f t="shared" si="565"/>
        <v>0</v>
      </c>
      <c r="P2224" s="2">
        <v>0</v>
      </c>
      <c r="Q2224" s="2">
        <v>0</v>
      </c>
      <c r="R2224" s="2">
        <v>0</v>
      </c>
      <c r="S2224" s="2">
        <v>0</v>
      </c>
      <c r="T2224" s="2">
        <v>0</v>
      </c>
      <c r="U2224" s="2">
        <f t="shared" si="567"/>
        <v>0</v>
      </c>
      <c r="V2224" s="2">
        <f t="shared" si="568"/>
        <v>0</v>
      </c>
      <c r="W2224" s="2">
        <f t="shared" si="569"/>
        <v>0</v>
      </c>
      <c r="Y2224" s="5"/>
      <c r="Z2224" s="6">
        <f t="shared" si="566"/>
        <v>8</v>
      </c>
      <c r="AA2224" s="2">
        <v>3</v>
      </c>
      <c r="AB2224" s="2">
        <v>4</v>
      </c>
      <c r="AC2224" s="2">
        <v>0</v>
      </c>
      <c r="AD2224" s="2">
        <v>0</v>
      </c>
      <c r="AE2224" s="2">
        <v>1</v>
      </c>
      <c r="AF2224" s="2">
        <f t="shared" si="570"/>
        <v>7</v>
      </c>
      <c r="AG2224" s="2">
        <f t="shared" si="571"/>
        <v>0</v>
      </c>
      <c r="AH2224" s="2">
        <f t="shared" si="572"/>
        <v>1</v>
      </c>
      <c r="AJ2224" s="5"/>
      <c r="AK2224" s="2">
        <f t="shared" si="577"/>
        <v>15</v>
      </c>
      <c r="AL2224" s="2">
        <v>11</v>
      </c>
      <c r="AM2224" s="2">
        <v>1</v>
      </c>
      <c r="AN2224" s="2">
        <v>1</v>
      </c>
      <c r="AO2224" s="2">
        <v>1</v>
      </c>
      <c r="AP2224" s="2">
        <v>1</v>
      </c>
      <c r="AQ2224" s="2">
        <f t="shared" si="561"/>
        <v>12</v>
      </c>
      <c r="AR2224" s="2">
        <f t="shared" si="562"/>
        <v>1</v>
      </c>
      <c r="AS2224" s="2">
        <f t="shared" si="563"/>
        <v>2</v>
      </c>
      <c r="AV2224" s="6">
        <f t="shared" si="573"/>
        <v>18</v>
      </c>
      <c r="AW2224" s="2">
        <v>10</v>
      </c>
      <c r="AX2224" s="2">
        <v>1</v>
      </c>
      <c r="AY2224" s="2">
        <v>2</v>
      </c>
      <c r="AZ2224" s="2">
        <v>5</v>
      </c>
      <c r="BA2224" s="2">
        <v>0</v>
      </c>
      <c r="BB2224" s="2">
        <f t="shared" si="574"/>
        <v>11</v>
      </c>
      <c r="BC2224" s="2">
        <f t="shared" si="575"/>
        <v>2</v>
      </c>
      <c r="BD2224" s="2">
        <f t="shared" si="576"/>
        <v>5</v>
      </c>
      <c r="BF2224" s="5"/>
    </row>
    <row r="2225" spans="7:58" x14ac:dyDescent="0.35">
      <c r="G2225" s="79" t="s">
        <v>3</v>
      </c>
      <c r="H2225" s="82" t="s">
        <v>112</v>
      </c>
      <c r="I2225" s="79" t="s">
        <v>126</v>
      </c>
      <c r="J2225" s="79" t="str">
        <f>IF('New GL Gauge'!$H$3&lt;2025,"Communities","Service Development")</f>
        <v>Service Development</v>
      </c>
      <c r="K2225" s="79" t="str">
        <f>IF('New GL Gauge'!$H$3&lt;2025,"Early Years Children and Families","CLDC and Early Years Children and Families")</f>
        <v>CLDC and Early Years Children and Families</v>
      </c>
      <c r="L2225" s="79" t="str">
        <f>IF('New GL Gauge'!$H$3&lt;2025,"Early Years Children and Families","CLDC and Early Years Children and Families")</f>
        <v>CLDC and Early Years Children and Families</v>
      </c>
      <c r="M2225" s="2" t="s">
        <v>3</v>
      </c>
      <c r="N2225" s="2">
        <v>4</v>
      </c>
      <c r="O2225" s="6">
        <f t="shared" si="565"/>
        <v>0</v>
      </c>
      <c r="P2225" s="2">
        <v>0</v>
      </c>
      <c r="Q2225" s="2">
        <v>0</v>
      </c>
      <c r="R2225" s="2">
        <v>0</v>
      </c>
      <c r="S2225" s="2">
        <v>0</v>
      </c>
      <c r="T2225" s="2">
        <v>0</v>
      </c>
      <c r="U2225" s="2">
        <f t="shared" si="567"/>
        <v>0</v>
      </c>
      <c r="V2225" s="2">
        <f t="shared" si="568"/>
        <v>0</v>
      </c>
      <c r="W2225" s="2">
        <f t="shared" si="569"/>
        <v>0</v>
      </c>
      <c r="Y2225" s="5"/>
      <c r="Z2225" s="6">
        <f t="shared" si="566"/>
        <v>8</v>
      </c>
      <c r="AA2225" s="2">
        <v>7</v>
      </c>
      <c r="AB2225" s="2">
        <v>1</v>
      </c>
      <c r="AC2225" s="2">
        <v>0</v>
      </c>
      <c r="AD2225" s="2">
        <v>0</v>
      </c>
      <c r="AE2225" s="2">
        <v>0</v>
      </c>
      <c r="AF2225" s="2">
        <f t="shared" si="570"/>
        <v>8</v>
      </c>
      <c r="AG2225" s="2">
        <f t="shared" si="571"/>
        <v>0</v>
      </c>
      <c r="AH2225" s="2">
        <f t="shared" si="572"/>
        <v>0</v>
      </c>
      <c r="AJ2225" s="5"/>
      <c r="AK2225" s="2">
        <f t="shared" si="577"/>
        <v>15</v>
      </c>
      <c r="AL2225" s="2">
        <v>10</v>
      </c>
      <c r="AM2225" s="2">
        <v>3</v>
      </c>
      <c r="AN2225" s="2">
        <v>1</v>
      </c>
      <c r="AO2225" s="2">
        <v>0</v>
      </c>
      <c r="AP2225" s="2">
        <v>1</v>
      </c>
      <c r="AQ2225" s="2">
        <f t="shared" si="561"/>
        <v>13</v>
      </c>
      <c r="AR2225" s="2">
        <f t="shared" si="562"/>
        <v>1</v>
      </c>
      <c r="AS2225" s="2">
        <f t="shared" si="563"/>
        <v>1</v>
      </c>
      <c r="AV2225" s="6">
        <f t="shared" si="573"/>
        <v>18</v>
      </c>
      <c r="AW2225" s="2">
        <v>15</v>
      </c>
      <c r="AX2225" s="2">
        <v>2</v>
      </c>
      <c r="AY2225" s="2">
        <v>1</v>
      </c>
      <c r="AZ2225" s="2">
        <v>0</v>
      </c>
      <c r="BA2225" s="2">
        <v>0</v>
      </c>
      <c r="BB2225" s="2">
        <f t="shared" si="574"/>
        <v>17</v>
      </c>
      <c r="BC2225" s="2">
        <f t="shared" si="575"/>
        <v>1</v>
      </c>
      <c r="BD2225" s="2">
        <f t="shared" si="576"/>
        <v>0</v>
      </c>
      <c r="BF2225" s="5"/>
    </row>
    <row r="2226" spans="7:58" x14ac:dyDescent="0.35">
      <c r="G2226" s="79" t="s">
        <v>3</v>
      </c>
      <c r="H2226" s="82" t="s">
        <v>112</v>
      </c>
      <c r="I2226" s="79" t="s">
        <v>126</v>
      </c>
      <c r="J2226" s="79" t="str">
        <f>IF('New GL Gauge'!$H$3&lt;2025,"Communities","Service Development")</f>
        <v>Service Development</v>
      </c>
      <c r="K2226" s="79" t="str">
        <f>IF('New GL Gauge'!$H$3&lt;2025,"Early Years Children and Families","CLDC and Early Years Children and Families")</f>
        <v>CLDC and Early Years Children and Families</v>
      </c>
      <c r="L2226" s="79" t="str">
        <f>IF('New GL Gauge'!$H$3&lt;2025,"Early Years Children and Families","CLDC and Early Years Children and Families")</f>
        <v>CLDC and Early Years Children and Families</v>
      </c>
      <c r="M2226" s="2" t="s">
        <v>3</v>
      </c>
      <c r="N2226" s="2">
        <v>5</v>
      </c>
      <c r="O2226" s="6">
        <f t="shared" si="565"/>
        <v>0</v>
      </c>
      <c r="P2226" s="2">
        <v>0</v>
      </c>
      <c r="Q2226" s="2">
        <v>0</v>
      </c>
      <c r="R2226" s="2">
        <v>0</v>
      </c>
      <c r="S2226" s="2">
        <v>0</v>
      </c>
      <c r="T2226" s="2">
        <v>0</v>
      </c>
      <c r="U2226" s="2">
        <f t="shared" si="567"/>
        <v>0</v>
      </c>
      <c r="V2226" s="2">
        <f t="shared" si="568"/>
        <v>0</v>
      </c>
      <c r="W2226" s="2">
        <f t="shared" si="569"/>
        <v>0</v>
      </c>
      <c r="Y2226" s="5"/>
      <c r="Z2226" s="6">
        <f t="shared" si="566"/>
        <v>8</v>
      </c>
      <c r="AA2226" s="2">
        <v>4</v>
      </c>
      <c r="AB2226" s="2">
        <v>1</v>
      </c>
      <c r="AC2226" s="2">
        <v>2</v>
      </c>
      <c r="AD2226" s="2">
        <v>0</v>
      </c>
      <c r="AE2226" s="2">
        <v>1</v>
      </c>
      <c r="AF2226" s="2">
        <f t="shared" si="570"/>
        <v>5</v>
      </c>
      <c r="AG2226" s="2">
        <f t="shared" si="571"/>
        <v>2</v>
      </c>
      <c r="AH2226" s="2">
        <f t="shared" si="572"/>
        <v>1</v>
      </c>
      <c r="AJ2226" s="5"/>
      <c r="AK2226" s="2">
        <f t="shared" si="577"/>
        <v>15</v>
      </c>
      <c r="AL2226" s="2">
        <v>8</v>
      </c>
      <c r="AM2226" s="2">
        <v>3</v>
      </c>
      <c r="AN2226" s="2">
        <v>2</v>
      </c>
      <c r="AO2226" s="2">
        <v>0</v>
      </c>
      <c r="AP2226" s="2">
        <v>2</v>
      </c>
      <c r="AQ2226" s="2">
        <f t="shared" si="561"/>
        <v>11</v>
      </c>
      <c r="AR2226" s="2">
        <f t="shared" si="562"/>
        <v>2</v>
      </c>
      <c r="AS2226" s="2">
        <f t="shared" si="563"/>
        <v>2</v>
      </c>
      <c r="AV2226" s="6">
        <f t="shared" si="573"/>
        <v>18</v>
      </c>
      <c r="AW2226" s="2">
        <v>6</v>
      </c>
      <c r="AX2226" s="2">
        <v>7</v>
      </c>
      <c r="AY2226" s="2">
        <v>1</v>
      </c>
      <c r="AZ2226" s="2">
        <v>3</v>
      </c>
      <c r="BA2226" s="2">
        <v>1</v>
      </c>
      <c r="BB2226" s="2">
        <f t="shared" si="574"/>
        <v>13</v>
      </c>
      <c r="BC2226" s="2">
        <f t="shared" si="575"/>
        <v>1</v>
      </c>
      <c r="BD2226" s="2">
        <f t="shared" si="576"/>
        <v>4</v>
      </c>
      <c r="BF2226" s="5"/>
    </row>
    <row r="2227" spans="7:58" x14ac:dyDescent="0.35">
      <c r="G2227" s="79" t="s">
        <v>3</v>
      </c>
      <c r="H2227" s="82" t="s">
        <v>112</v>
      </c>
      <c r="I2227" s="79" t="s">
        <v>126</v>
      </c>
      <c r="J2227" s="79" t="str">
        <f>IF('New GL Gauge'!$H$3&lt;2025,"Communities","Service Development")</f>
        <v>Service Development</v>
      </c>
      <c r="K2227" s="79" t="str">
        <f>IF('New GL Gauge'!$H$3&lt;2025,"Early Years Children and Families","CLDC and Early Years Children and Families")</f>
        <v>CLDC and Early Years Children and Families</v>
      </c>
      <c r="L2227" s="79" t="str">
        <f>IF('New GL Gauge'!$H$3&lt;2025,"Early Years Children and Families","CLDC and Early Years Children and Families")</f>
        <v>CLDC and Early Years Children and Families</v>
      </c>
      <c r="M2227" s="2" t="s">
        <v>3</v>
      </c>
      <c r="N2227" s="2">
        <v>6</v>
      </c>
      <c r="O2227" s="6">
        <f t="shared" si="565"/>
        <v>0</v>
      </c>
      <c r="P2227" s="2">
        <v>0</v>
      </c>
      <c r="Q2227" s="2">
        <v>0</v>
      </c>
      <c r="R2227" s="2">
        <v>0</v>
      </c>
      <c r="S2227" s="2">
        <v>0</v>
      </c>
      <c r="T2227" s="2">
        <v>0</v>
      </c>
      <c r="U2227" s="2">
        <f t="shared" si="567"/>
        <v>0</v>
      </c>
      <c r="V2227" s="2">
        <f t="shared" si="568"/>
        <v>0</v>
      </c>
      <c r="W2227" s="2">
        <f t="shared" si="569"/>
        <v>0</v>
      </c>
      <c r="Y2227" s="5"/>
      <c r="Z2227" s="6">
        <f t="shared" si="566"/>
        <v>8</v>
      </c>
      <c r="AA2227" s="2">
        <v>1</v>
      </c>
      <c r="AB2227" s="2">
        <v>2</v>
      </c>
      <c r="AC2227" s="2">
        <v>4</v>
      </c>
      <c r="AD2227" s="2">
        <v>0</v>
      </c>
      <c r="AE2227" s="2">
        <v>1</v>
      </c>
      <c r="AF2227" s="2">
        <f t="shared" si="570"/>
        <v>3</v>
      </c>
      <c r="AG2227" s="2">
        <f t="shared" si="571"/>
        <v>4</v>
      </c>
      <c r="AH2227" s="2">
        <f t="shared" si="572"/>
        <v>1</v>
      </c>
      <c r="AJ2227" s="5"/>
      <c r="AK2227" s="2">
        <f t="shared" si="577"/>
        <v>15</v>
      </c>
      <c r="AL2227" s="2">
        <v>6</v>
      </c>
      <c r="AM2227" s="2">
        <v>4</v>
      </c>
      <c r="AN2227" s="2">
        <v>3</v>
      </c>
      <c r="AO2227" s="2">
        <v>1</v>
      </c>
      <c r="AP2227" s="2">
        <v>1</v>
      </c>
      <c r="AQ2227" s="2">
        <f t="shared" si="561"/>
        <v>10</v>
      </c>
      <c r="AR2227" s="2">
        <f t="shared" si="562"/>
        <v>3</v>
      </c>
      <c r="AS2227" s="2">
        <f t="shared" si="563"/>
        <v>2</v>
      </c>
      <c r="AV2227" s="6">
        <f t="shared" si="573"/>
        <v>18</v>
      </c>
      <c r="AW2227" s="2">
        <v>2</v>
      </c>
      <c r="AX2227" s="2">
        <v>6</v>
      </c>
      <c r="AY2227" s="2">
        <v>5</v>
      </c>
      <c r="AZ2227" s="2">
        <v>2</v>
      </c>
      <c r="BA2227" s="2">
        <v>3</v>
      </c>
      <c r="BB2227" s="2">
        <f t="shared" si="574"/>
        <v>8</v>
      </c>
      <c r="BC2227" s="2">
        <f t="shared" si="575"/>
        <v>5</v>
      </c>
      <c r="BD2227" s="2">
        <f t="shared" si="576"/>
        <v>5</v>
      </c>
      <c r="BF2227" s="5"/>
    </row>
    <row r="2228" spans="7:58" x14ac:dyDescent="0.35">
      <c r="G2228" s="79" t="s">
        <v>3</v>
      </c>
      <c r="H2228" s="82" t="s">
        <v>112</v>
      </c>
      <c r="I2228" s="79" t="s">
        <v>126</v>
      </c>
      <c r="J2228" s="79" t="str">
        <f>IF('New GL Gauge'!$H$3&lt;2025,"Communities","Service Development")</f>
        <v>Service Development</v>
      </c>
      <c r="K2228" s="79" t="str">
        <f>IF('New GL Gauge'!$H$3&lt;2025,"Early Years Children and Families","CLDC and Early Years Children and Families")</f>
        <v>CLDC and Early Years Children and Families</v>
      </c>
      <c r="L2228" s="79" t="str">
        <f>IF('New GL Gauge'!$H$3&lt;2025,"Early Years Children and Families","CLDC and Early Years Children and Families")</f>
        <v>CLDC and Early Years Children and Families</v>
      </c>
      <c r="M2228" s="2" t="s">
        <v>3</v>
      </c>
      <c r="N2228" s="2">
        <v>7</v>
      </c>
      <c r="O2228" s="6">
        <f t="shared" si="565"/>
        <v>0</v>
      </c>
      <c r="P2228" s="2">
        <v>0</v>
      </c>
      <c r="Q2228" s="2">
        <v>0</v>
      </c>
      <c r="R2228" s="2">
        <v>0</v>
      </c>
      <c r="S2228" s="2">
        <v>0</v>
      </c>
      <c r="T2228" s="2">
        <v>0</v>
      </c>
      <c r="U2228" s="2">
        <f t="shared" si="567"/>
        <v>0</v>
      </c>
      <c r="V2228" s="2">
        <f t="shared" si="568"/>
        <v>0</v>
      </c>
      <c r="W2228" s="2">
        <f t="shared" si="569"/>
        <v>0</v>
      </c>
      <c r="Y2228" s="5"/>
      <c r="Z2228" s="6">
        <f t="shared" si="566"/>
        <v>8</v>
      </c>
      <c r="AA2228" s="2">
        <v>6</v>
      </c>
      <c r="AB2228" s="2">
        <v>1</v>
      </c>
      <c r="AC2228" s="2">
        <v>1</v>
      </c>
      <c r="AD2228" s="2">
        <v>0</v>
      </c>
      <c r="AE2228" s="2">
        <v>0</v>
      </c>
      <c r="AF2228" s="2">
        <f t="shared" si="570"/>
        <v>7</v>
      </c>
      <c r="AG2228" s="2">
        <f t="shared" si="571"/>
        <v>1</v>
      </c>
      <c r="AH2228" s="2">
        <f t="shared" si="572"/>
        <v>0</v>
      </c>
      <c r="AJ2228" s="5"/>
      <c r="AK2228" s="2">
        <f t="shared" si="577"/>
        <v>15</v>
      </c>
      <c r="AL2228" s="2">
        <v>8</v>
      </c>
      <c r="AM2228" s="2">
        <v>3</v>
      </c>
      <c r="AN2228" s="2">
        <v>1</v>
      </c>
      <c r="AO2228" s="2">
        <v>1</v>
      </c>
      <c r="AP2228" s="2">
        <v>2</v>
      </c>
      <c r="AQ2228" s="2">
        <f t="shared" si="561"/>
        <v>11</v>
      </c>
      <c r="AR2228" s="2">
        <f t="shared" si="562"/>
        <v>1</v>
      </c>
      <c r="AS2228" s="2">
        <f t="shared" si="563"/>
        <v>3</v>
      </c>
      <c r="AV2228" s="6">
        <f t="shared" si="573"/>
        <v>18</v>
      </c>
      <c r="AW2228" s="2">
        <v>12</v>
      </c>
      <c r="AX2228" s="2">
        <v>2</v>
      </c>
      <c r="AY2228" s="2">
        <v>2</v>
      </c>
      <c r="AZ2228" s="2">
        <v>2</v>
      </c>
      <c r="BA2228" s="2">
        <v>0</v>
      </c>
      <c r="BB2228" s="2">
        <f t="shared" si="574"/>
        <v>14</v>
      </c>
      <c r="BC2228" s="2">
        <f t="shared" si="575"/>
        <v>2</v>
      </c>
      <c r="BD2228" s="2">
        <f t="shared" si="576"/>
        <v>2</v>
      </c>
      <c r="BF2228" s="5"/>
    </row>
    <row r="2229" spans="7:58" x14ac:dyDescent="0.35">
      <c r="G2229" s="79" t="s">
        <v>3</v>
      </c>
      <c r="H2229" s="82" t="s">
        <v>112</v>
      </c>
      <c r="I2229" s="79" t="s">
        <v>126</v>
      </c>
      <c r="J2229" s="79" t="str">
        <f>IF('New GL Gauge'!$H$3&lt;2025,"Communities","Service Development")</f>
        <v>Service Development</v>
      </c>
      <c r="K2229" s="79" t="str">
        <f>IF('New GL Gauge'!$H$3&lt;2025,"Early Years Children and Families","CLDC and Early Years Children and Families")</f>
        <v>CLDC and Early Years Children and Families</v>
      </c>
      <c r="L2229" s="79" t="str">
        <f>IF('New GL Gauge'!$H$3&lt;2025,"Early Years Children and Families","CLDC and Early Years Children and Families")</f>
        <v>CLDC and Early Years Children and Families</v>
      </c>
      <c r="M2229" s="2" t="s">
        <v>3</v>
      </c>
      <c r="N2229" s="2">
        <v>8</v>
      </c>
      <c r="O2229" s="6">
        <f t="shared" si="565"/>
        <v>0</v>
      </c>
      <c r="P2229" s="2">
        <v>0</v>
      </c>
      <c r="Q2229" s="2">
        <v>0</v>
      </c>
      <c r="R2229" s="2">
        <v>0</v>
      </c>
      <c r="S2229" s="2">
        <v>0</v>
      </c>
      <c r="T2229" s="2">
        <v>0</v>
      </c>
      <c r="U2229" s="2">
        <f t="shared" si="567"/>
        <v>0</v>
      </c>
      <c r="V2229" s="2">
        <f t="shared" si="568"/>
        <v>0</v>
      </c>
      <c r="W2229" s="2">
        <f t="shared" si="569"/>
        <v>0</v>
      </c>
      <c r="Y2229" s="5"/>
      <c r="Z2229" s="6">
        <f t="shared" si="566"/>
        <v>8</v>
      </c>
      <c r="AA2229" s="2">
        <v>0</v>
      </c>
      <c r="AB2229" s="2">
        <v>4</v>
      </c>
      <c r="AC2229" s="2">
        <v>3</v>
      </c>
      <c r="AD2229" s="2">
        <v>0</v>
      </c>
      <c r="AE2229" s="2">
        <v>1</v>
      </c>
      <c r="AF2229" s="2">
        <f t="shared" si="570"/>
        <v>4</v>
      </c>
      <c r="AG2229" s="2">
        <f t="shared" si="571"/>
        <v>3</v>
      </c>
      <c r="AH2229" s="2">
        <f t="shared" si="572"/>
        <v>1</v>
      </c>
      <c r="AJ2229" s="5"/>
      <c r="AK2229" s="2">
        <f t="shared" si="577"/>
        <v>15</v>
      </c>
      <c r="AL2229" s="2">
        <v>7</v>
      </c>
      <c r="AM2229" s="2">
        <v>4</v>
      </c>
      <c r="AN2229" s="2">
        <v>1</v>
      </c>
      <c r="AO2229" s="2">
        <v>1</v>
      </c>
      <c r="AP2229" s="2">
        <v>2</v>
      </c>
      <c r="AQ2229" s="2">
        <f t="shared" si="561"/>
        <v>11</v>
      </c>
      <c r="AR2229" s="2">
        <f t="shared" si="562"/>
        <v>1</v>
      </c>
      <c r="AS2229" s="2">
        <f t="shared" si="563"/>
        <v>3</v>
      </c>
      <c r="AV2229" s="6">
        <f t="shared" si="573"/>
        <v>18</v>
      </c>
      <c r="AW2229" s="2">
        <v>5</v>
      </c>
      <c r="AX2229" s="2">
        <v>5</v>
      </c>
      <c r="AY2229" s="2">
        <v>2</v>
      </c>
      <c r="AZ2229" s="2">
        <v>2</v>
      </c>
      <c r="BA2229" s="2">
        <v>4</v>
      </c>
      <c r="BB2229" s="2">
        <f t="shared" si="574"/>
        <v>10</v>
      </c>
      <c r="BC2229" s="2">
        <f t="shared" si="575"/>
        <v>2</v>
      </c>
      <c r="BD2229" s="2">
        <f t="shared" si="576"/>
        <v>6</v>
      </c>
      <c r="BF2229" s="5"/>
    </row>
    <row r="2230" spans="7:58" x14ac:dyDescent="0.35">
      <c r="G2230" s="79" t="s">
        <v>3</v>
      </c>
      <c r="H2230" s="82" t="s">
        <v>112</v>
      </c>
      <c r="I2230" s="79" t="s">
        <v>126</v>
      </c>
      <c r="J2230" s="79" t="str">
        <f>IF('New GL Gauge'!$H$3&lt;2025,"Communities","Service Development")</f>
        <v>Service Development</v>
      </c>
      <c r="K2230" s="79" t="str">
        <f>IF('New GL Gauge'!$H$3&lt;2025,"Early Years Children and Families","CLDC and Early Years Children and Families")</f>
        <v>CLDC and Early Years Children and Families</v>
      </c>
      <c r="L2230" s="79" t="str">
        <f>IF('New GL Gauge'!$H$3&lt;2025,"Early Years Children and Families","CLDC and Early Years Children and Families")</f>
        <v>CLDC and Early Years Children and Families</v>
      </c>
      <c r="M2230" s="2" t="s">
        <v>3</v>
      </c>
      <c r="N2230" s="2">
        <v>9</v>
      </c>
      <c r="O2230" s="6">
        <f t="shared" si="565"/>
        <v>0</v>
      </c>
      <c r="P2230" s="2">
        <v>0</v>
      </c>
      <c r="Q2230" s="2">
        <v>0</v>
      </c>
      <c r="R2230" s="2">
        <v>0</v>
      </c>
      <c r="S2230" s="2">
        <v>0</v>
      </c>
      <c r="T2230" s="2">
        <v>0</v>
      </c>
      <c r="U2230" s="2">
        <f t="shared" si="567"/>
        <v>0</v>
      </c>
      <c r="V2230" s="2">
        <f t="shared" si="568"/>
        <v>0</v>
      </c>
      <c r="W2230" s="2">
        <f t="shared" si="569"/>
        <v>0</v>
      </c>
      <c r="Y2230" s="5"/>
      <c r="Z2230" s="6">
        <f t="shared" si="566"/>
        <v>8</v>
      </c>
      <c r="AA2230" s="2">
        <v>0</v>
      </c>
      <c r="AB2230" s="2">
        <v>3</v>
      </c>
      <c r="AC2230" s="2">
        <v>4</v>
      </c>
      <c r="AD2230" s="2">
        <v>0</v>
      </c>
      <c r="AE2230" s="2">
        <v>1</v>
      </c>
      <c r="AF2230" s="2">
        <f t="shared" si="570"/>
        <v>3</v>
      </c>
      <c r="AG2230" s="2">
        <f t="shared" si="571"/>
        <v>4</v>
      </c>
      <c r="AH2230" s="2">
        <f t="shared" si="572"/>
        <v>1</v>
      </c>
      <c r="AJ2230" s="5"/>
      <c r="AK2230" s="2">
        <f t="shared" si="577"/>
        <v>15</v>
      </c>
      <c r="AL2230" s="2">
        <v>4</v>
      </c>
      <c r="AM2230" s="2">
        <v>4</v>
      </c>
      <c r="AN2230" s="2">
        <v>4</v>
      </c>
      <c r="AO2230" s="2">
        <v>1</v>
      </c>
      <c r="AP2230" s="2">
        <v>2</v>
      </c>
      <c r="AQ2230" s="2">
        <f t="shared" si="561"/>
        <v>8</v>
      </c>
      <c r="AR2230" s="2">
        <f t="shared" si="562"/>
        <v>4</v>
      </c>
      <c r="AS2230" s="2">
        <f t="shared" si="563"/>
        <v>3</v>
      </c>
      <c r="AV2230" s="6">
        <f t="shared" si="573"/>
        <v>18</v>
      </c>
      <c r="AW2230" s="2">
        <v>4</v>
      </c>
      <c r="AX2230" s="2">
        <v>5</v>
      </c>
      <c r="AY2230" s="2">
        <v>3</v>
      </c>
      <c r="AZ2230" s="2">
        <v>2</v>
      </c>
      <c r="BA2230" s="2">
        <v>4</v>
      </c>
      <c r="BB2230" s="2">
        <f t="shared" si="574"/>
        <v>9</v>
      </c>
      <c r="BC2230" s="2">
        <f t="shared" si="575"/>
        <v>3</v>
      </c>
      <c r="BD2230" s="2">
        <f t="shared" si="576"/>
        <v>6</v>
      </c>
      <c r="BF2230" s="5"/>
    </row>
    <row r="2231" spans="7:58" x14ac:dyDescent="0.35">
      <c r="G2231" s="79" t="s">
        <v>3</v>
      </c>
      <c r="H2231" s="82" t="s">
        <v>112</v>
      </c>
      <c r="I2231" s="79" t="s">
        <v>126</v>
      </c>
      <c r="J2231" s="79" t="str">
        <f>IF('New GL Gauge'!$H$3&lt;2025,"Communities","Service Development")</f>
        <v>Service Development</v>
      </c>
      <c r="K2231" s="79" t="str">
        <f>IF('New GL Gauge'!$H$3&lt;2025,"Early Years Children and Families","CLDC and Early Years Children and Families")</f>
        <v>CLDC and Early Years Children and Families</v>
      </c>
      <c r="L2231" s="79" t="str">
        <f>IF('New GL Gauge'!$H$3&lt;2025,"Early Years Children and Families","CLDC and Early Years Children and Families")</f>
        <v>CLDC and Early Years Children and Families</v>
      </c>
      <c r="M2231" s="2" t="s">
        <v>67</v>
      </c>
      <c r="N2231" s="2">
        <v>10</v>
      </c>
      <c r="O2231" s="6">
        <f t="shared" si="565"/>
        <v>0</v>
      </c>
      <c r="P2231" s="2">
        <v>0</v>
      </c>
      <c r="Q2231" s="2">
        <v>0</v>
      </c>
      <c r="R2231" s="2">
        <v>0</v>
      </c>
      <c r="S2231" s="2">
        <v>0</v>
      </c>
      <c r="T2231" s="2">
        <v>0</v>
      </c>
      <c r="U2231" s="2">
        <f t="shared" si="567"/>
        <v>0</v>
      </c>
      <c r="V2231" s="2">
        <f t="shared" si="568"/>
        <v>0</v>
      </c>
      <c r="W2231" s="2">
        <f t="shared" si="569"/>
        <v>0</v>
      </c>
      <c r="Y2231" s="5"/>
      <c r="Z2231" s="6">
        <f t="shared" si="566"/>
        <v>8</v>
      </c>
      <c r="AA2231" s="2">
        <v>5</v>
      </c>
      <c r="AB2231" s="2">
        <v>2</v>
      </c>
      <c r="AC2231" s="2">
        <v>1</v>
      </c>
      <c r="AD2231" s="2">
        <v>0</v>
      </c>
      <c r="AE2231" s="2">
        <v>0</v>
      </c>
      <c r="AF2231" s="2">
        <f t="shared" si="570"/>
        <v>7</v>
      </c>
      <c r="AG2231" s="2">
        <f t="shared" si="571"/>
        <v>1</v>
      </c>
      <c r="AH2231" s="2">
        <f t="shared" si="572"/>
        <v>0</v>
      </c>
      <c r="AJ2231" s="5"/>
      <c r="AK2231" s="2">
        <f t="shared" si="577"/>
        <v>15</v>
      </c>
      <c r="AL2231" s="2">
        <v>10</v>
      </c>
      <c r="AM2231" s="2">
        <v>3</v>
      </c>
      <c r="AN2231" s="2">
        <v>0</v>
      </c>
      <c r="AO2231" s="2">
        <v>1</v>
      </c>
      <c r="AP2231" s="2">
        <v>1</v>
      </c>
      <c r="AQ2231" s="2">
        <f t="shared" si="561"/>
        <v>13</v>
      </c>
      <c r="AR2231" s="2">
        <f t="shared" si="562"/>
        <v>0</v>
      </c>
      <c r="AS2231" s="2">
        <f t="shared" si="563"/>
        <v>2</v>
      </c>
      <c r="AV2231" s="6">
        <f t="shared" si="573"/>
        <v>18</v>
      </c>
      <c r="AW2231" s="2">
        <v>9</v>
      </c>
      <c r="AX2231" s="2">
        <v>2</v>
      </c>
      <c r="AY2231" s="2">
        <v>3</v>
      </c>
      <c r="AZ2231" s="2">
        <v>3</v>
      </c>
      <c r="BA2231" s="2">
        <v>1</v>
      </c>
      <c r="BB2231" s="2">
        <f t="shared" si="574"/>
        <v>11</v>
      </c>
      <c r="BC2231" s="2">
        <f t="shared" si="575"/>
        <v>3</v>
      </c>
      <c r="BD2231" s="2">
        <f t="shared" si="576"/>
        <v>4</v>
      </c>
      <c r="BF2231" s="5"/>
    </row>
    <row r="2232" spans="7:58" x14ac:dyDescent="0.35">
      <c r="G2232" s="79" t="s">
        <v>3</v>
      </c>
      <c r="H2232" s="82" t="s">
        <v>112</v>
      </c>
      <c r="I2232" s="79" t="s">
        <v>126</v>
      </c>
      <c r="J2232" s="79" t="str">
        <f>IF('New GL Gauge'!$H$3&lt;2025,"Communities","Service Development")</f>
        <v>Service Development</v>
      </c>
      <c r="K2232" s="79" t="str">
        <f>IF('New GL Gauge'!$H$3&lt;2025,"Early Years Children and Families","CLDC and Early Years Children and Families")</f>
        <v>CLDC and Early Years Children and Families</v>
      </c>
      <c r="L2232" s="79" t="str">
        <f>IF('New GL Gauge'!$H$3&lt;2025,"Early Years Children and Families","CLDC and Early Years Children and Families")</f>
        <v>CLDC and Early Years Children and Families</v>
      </c>
      <c r="M2232" s="2" t="s">
        <v>67</v>
      </c>
      <c r="N2232" s="2">
        <v>11</v>
      </c>
      <c r="O2232" s="6">
        <f t="shared" si="565"/>
        <v>0</v>
      </c>
      <c r="P2232" s="2">
        <v>0</v>
      </c>
      <c r="Q2232" s="2">
        <v>0</v>
      </c>
      <c r="R2232" s="2">
        <v>0</v>
      </c>
      <c r="S2232" s="2">
        <v>0</v>
      </c>
      <c r="T2232" s="2">
        <v>0</v>
      </c>
      <c r="U2232" s="2">
        <f t="shared" si="567"/>
        <v>0</v>
      </c>
      <c r="V2232" s="2">
        <f t="shared" si="568"/>
        <v>0</v>
      </c>
      <c r="W2232" s="2">
        <f t="shared" si="569"/>
        <v>0</v>
      </c>
      <c r="Y2232" s="5"/>
      <c r="Z2232" s="6">
        <f t="shared" si="566"/>
        <v>8</v>
      </c>
      <c r="AA2232" s="2">
        <v>1</v>
      </c>
      <c r="AB2232" s="2">
        <v>5</v>
      </c>
      <c r="AC2232" s="2">
        <v>2</v>
      </c>
      <c r="AD2232" s="2">
        <v>0</v>
      </c>
      <c r="AE2232" s="2">
        <v>0</v>
      </c>
      <c r="AF2232" s="2">
        <f t="shared" si="570"/>
        <v>6</v>
      </c>
      <c r="AG2232" s="2">
        <f t="shared" si="571"/>
        <v>2</v>
      </c>
      <c r="AH2232" s="2">
        <f t="shared" si="572"/>
        <v>0</v>
      </c>
      <c r="AJ2232" s="5"/>
      <c r="AK2232" s="2">
        <f t="shared" si="577"/>
        <v>15</v>
      </c>
      <c r="AL2232" s="2">
        <v>6</v>
      </c>
      <c r="AM2232" s="2">
        <v>5</v>
      </c>
      <c r="AN2232" s="2">
        <v>2</v>
      </c>
      <c r="AO2232" s="2">
        <v>1</v>
      </c>
      <c r="AP2232" s="2">
        <v>1</v>
      </c>
      <c r="AQ2232" s="2">
        <f t="shared" si="561"/>
        <v>11</v>
      </c>
      <c r="AR2232" s="2">
        <f t="shared" si="562"/>
        <v>2</v>
      </c>
      <c r="AS2232" s="2">
        <f t="shared" si="563"/>
        <v>2</v>
      </c>
      <c r="AV2232" s="6">
        <f t="shared" si="573"/>
        <v>18</v>
      </c>
      <c r="AW2232" s="2">
        <v>4</v>
      </c>
      <c r="AX2232" s="2">
        <v>8</v>
      </c>
      <c r="AY2232" s="2">
        <v>3</v>
      </c>
      <c r="AZ2232" s="2">
        <v>1</v>
      </c>
      <c r="BA2232" s="2">
        <v>2</v>
      </c>
      <c r="BB2232" s="2">
        <f t="shared" si="574"/>
        <v>12</v>
      </c>
      <c r="BC2232" s="2">
        <f t="shared" si="575"/>
        <v>3</v>
      </c>
      <c r="BD2232" s="2">
        <f t="shared" si="576"/>
        <v>3</v>
      </c>
      <c r="BF2232" s="5"/>
    </row>
    <row r="2233" spans="7:58" x14ac:dyDescent="0.35">
      <c r="G2233" s="79" t="s">
        <v>3</v>
      </c>
      <c r="H2233" s="82" t="s">
        <v>112</v>
      </c>
      <c r="I2233" s="79" t="s">
        <v>126</v>
      </c>
      <c r="J2233" s="79" t="str">
        <f>IF('New GL Gauge'!$H$3&lt;2025,"Communities","Service Development")</f>
        <v>Service Development</v>
      </c>
      <c r="K2233" s="79" t="str">
        <f>IF('New GL Gauge'!$H$3&lt;2025,"Early Years Children and Families","CLDC and Early Years Children and Families")</f>
        <v>CLDC and Early Years Children and Families</v>
      </c>
      <c r="L2233" s="79" t="str">
        <f>IF('New GL Gauge'!$H$3&lt;2025,"Early Years Children and Families","CLDC and Early Years Children and Families")</f>
        <v>CLDC and Early Years Children and Families</v>
      </c>
      <c r="M2233" s="2" t="s">
        <v>67</v>
      </c>
      <c r="N2233" s="2">
        <v>12</v>
      </c>
      <c r="O2233" s="6">
        <f t="shared" si="565"/>
        <v>0</v>
      </c>
      <c r="P2233" s="2">
        <v>0</v>
      </c>
      <c r="Q2233" s="2">
        <v>0</v>
      </c>
      <c r="R2233" s="2">
        <v>0</v>
      </c>
      <c r="S2233" s="2">
        <v>0</v>
      </c>
      <c r="T2233" s="2">
        <v>0</v>
      </c>
      <c r="U2233" s="2">
        <f t="shared" si="567"/>
        <v>0</v>
      </c>
      <c r="V2233" s="2">
        <f t="shared" si="568"/>
        <v>0</v>
      </c>
      <c r="W2233" s="2">
        <f t="shared" si="569"/>
        <v>0</v>
      </c>
      <c r="Y2233" s="5"/>
      <c r="Z2233" s="6">
        <f t="shared" si="566"/>
        <v>8</v>
      </c>
      <c r="AA2233" s="2">
        <v>1</v>
      </c>
      <c r="AB2233" s="2">
        <v>5</v>
      </c>
      <c r="AC2233" s="2">
        <v>1</v>
      </c>
      <c r="AD2233" s="2">
        <v>1</v>
      </c>
      <c r="AE2233" s="2">
        <v>0</v>
      </c>
      <c r="AF2233" s="2">
        <f t="shared" si="570"/>
        <v>6</v>
      </c>
      <c r="AG2233" s="2">
        <f t="shared" si="571"/>
        <v>1</v>
      </c>
      <c r="AH2233" s="2">
        <f t="shared" si="572"/>
        <v>1</v>
      </c>
      <c r="AJ2233" s="5"/>
      <c r="AK2233" s="2">
        <f t="shared" si="577"/>
        <v>15</v>
      </c>
      <c r="AL2233" s="2">
        <v>6</v>
      </c>
      <c r="AM2233" s="2">
        <v>6</v>
      </c>
      <c r="AN2233" s="2">
        <v>0</v>
      </c>
      <c r="AO2233" s="2">
        <v>2</v>
      </c>
      <c r="AP2233" s="2">
        <v>1</v>
      </c>
      <c r="AQ2233" s="2">
        <f t="shared" si="561"/>
        <v>12</v>
      </c>
      <c r="AR2233" s="2">
        <f t="shared" si="562"/>
        <v>0</v>
      </c>
      <c r="AS2233" s="2">
        <f t="shared" si="563"/>
        <v>3</v>
      </c>
      <c r="AV2233" s="6">
        <f t="shared" si="573"/>
        <v>18</v>
      </c>
      <c r="AW2233" s="2">
        <v>6</v>
      </c>
      <c r="AX2233" s="2">
        <v>5</v>
      </c>
      <c r="AY2233" s="2">
        <v>1</v>
      </c>
      <c r="AZ2233" s="2">
        <v>2</v>
      </c>
      <c r="BA2233" s="2">
        <v>4</v>
      </c>
      <c r="BB2233" s="2">
        <f t="shared" si="574"/>
        <v>11</v>
      </c>
      <c r="BC2233" s="2">
        <f t="shared" si="575"/>
        <v>1</v>
      </c>
      <c r="BD2233" s="2">
        <f t="shared" si="576"/>
        <v>6</v>
      </c>
      <c r="BF2233" s="5"/>
    </row>
    <row r="2234" spans="7:58" x14ac:dyDescent="0.35">
      <c r="G2234" s="79" t="s">
        <v>3</v>
      </c>
      <c r="H2234" s="82" t="s">
        <v>112</v>
      </c>
      <c r="I2234" s="79" t="s">
        <v>126</v>
      </c>
      <c r="J2234" s="79" t="str">
        <f>IF('New GL Gauge'!$H$3&lt;2025,"Communities","Service Development")</f>
        <v>Service Development</v>
      </c>
      <c r="K2234" s="79" t="str">
        <f>IF('New GL Gauge'!$H$3&lt;2025,"Early Years Children and Families","CLDC and Early Years Children and Families")</f>
        <v>CLDC and Early Years Children and Families</v>
      </c>
      <c r="L2234" s="79" t="str">
        <f>IF('New GL Gauge'!$H$3&lt;2025,"Early Years Children and Families","CLDC and Early Years Children and Families")</f>
        <v>CLDC and Early Years Children and Families</v>
      </c>
      <c r="M2234" s="2" t="s">
        <v>67</v>
      </c>
      <c r="N2234" s="2">
        <v>13</v>
      </c>
      <c r="O2234" s="6">
        <f t="shared" si="565"/>
        <v>0</v>
      </c>
      <c r="P2234" s="2">
        <v>0</v>
      </c>
      <c r="Q2234" s="2">
        <v>0</v>
      </c>
      <c r="R2234" s="2">
        <v>0</v>
      </c>
      <c r="S2234" s="2">
        <v>0</v>
      </c>
      <c r="T2234" s="2">
        <v>0</v>
      </c>
      <c r="U2234" s="2">
        <f t="shared" si="567"/>
        <v>0</v>
      </c>
      <c r="V2234" s="2">
        <f t="shared" si="568"/>
        <v>0</v>
      </c>
      <c r="W2234" s="2">
        <f t="shared" si="569"/>
        <v>0</v>
      </c>
      <c r="Y2234" s="5"/>
      <c r="Z2234" s="6">
        <f t="shared" si="566"/>
        <v>8</v>
      </c>
      <c r="AA2234" s="2">
        <v>2</v>
      </c>
      <c r="AB2234" s="2">
        <v>3</v>
      </c>
      <c r="AC2234" s="2">
        <v>2</v>
      </c>
      <c r="AD2234" s="2">
        <v>0</v>
      </c>
      <c r="AE2234" s="2">
        <v>1</v>
      </c>
      <c r="AF2234" s="2">
        <f t="shared" si="570"/>
        <v>5</v>
      </c>
      <c r="AG2234" s="2">
        <f t="shared" si="571"/>
        <v>2</v>
      </c>
      <c r="AH2234" s="2">
        <f t="shared" si="572"/>
        <v>1</v>
      </c>
      <c r="AJ2234" s="5"/>
      <c r="AK2234" s="2">
        <f t="shared" si="577"/>
        <v>15</v>
      </c>
      <c r="AL2234" s="2">
        <v>3</v>
      </c>
      <c r="AM2234" s="2">
        <v>7</v>
      </c>
      <c r="AN2234" s="2">
        <v>3</v>
      </c>
      <c r="AO2234" s="2">
        <v>1</v>
      </c>
      <c r="AP2234" s="2">
        <v>1</v>
      </c>
      <c r="AQ2234" s="2">
        <f t="shared" si="561"/>
        <v>10</v>
      </c>
      <c r="AR2234" s="2">
        <f t="shared" si="562"/>
        <v>3</v>
      </c>
      <c r="AS2234" s="2">
        <f t="shared" si="563"/>
        <v>2</v>
      </c>
      <c r="AV2234" s="6">
        <f t="shared" si="573"/>
        <v>18</v>
      </c>
      <c r="AW2234" s="2">
        <v>6</v>
      </c>
      <c r="AX2234" s="2">
        <v>6</v>
      </c>
      <c r="AY2234" s="2">
        <v>2</v>
      </c>
      <c r="AZ2234" s="2">
        <v>3</v>
      </c>
      <c r="BA2234" s="2">
        <v>1</v>
      </c>
      <c r="BB2234" s="2">
        <f t="shared" si="574"/>
        <v>12</v>
      </c>
      <c r="BC2234" s="2">
        <f t="shared" si="575"/>
        <v>2</v>
      </c>
      <c r="BD2234" s="2">
        <f t="shared" si="576"/>
        <v>4</v>
      </c>
      <c r="BF2234" s="5"/>
    </row>
    <row r="2235" spans="7:58" x14ac:dyDescent="0.35">
      <c r="G2235" s="79" t="s">
        <v>3</v>
      </c>
      <c r="H2235" s="82" t="s">
        <v>112</v>
      </c>
      <c r="I2235" s="79" t="s">
        <v>126</v>
      </c>
      <c r="J2235" s="79" t="str">
        <f>IF('New GL Gauge'!$H$3&lt;2025,"Communities","Service Development")</f>
        <v>Service Development</v>
      </c>
      <c r="K2235" s="79" t="str">
        <f>IF('New GL Gauge'!$H$3&lt;2025,"Early Years Children and Families","CLDC and Early Years Children and Families")</f>
        <v>CLDC and Early Years Children and Families</v>
      </c>
      <c r="L2235" s="79" t="str">
        <f>IF('New GL Gauge'!$H$3&lt;2025,"Early Years Children and Families","CLDC and Early Years Children and Families")</f>
        <v>CLDC and Early Years Children and Families</v>
      </c>
      <c r="M2235" s="2" t="s">
        <v>67</v>
      </c>
      <c r="N2235" s="2">
        <v>14</v>
      </c>
      <c r="O2235" s="6">
        <f t="shared" si="565"/>
        <v>0</v>
      </c>
      <c r="P2235" s="2">
        <v>0</v>
      </c>
      <c r="Q2235" s="2">
        <v>0</v>
      </c>
      <c r="R2235" s="2">
        <v>0</v>
      </c>
      <c r="S2235" s="2">
        <v>0</v>
      </c>
      <c r="T2235" s="2">
        <v>0</v>
      </c>
      <c r="U2235" s="2">
        <f t="shared" si="567"/>
        <v>0</v>
      </c>
      <c r="V2235" s="2">
        <f t="shared" si="568"/>
        <v>0</v>
      </c>
      <c r="W2235" s="2">
        <f t="shared" si="569"/>
        <v>0</v>
      </c>
      <c r="Y2235" s="5"/>
      <c r="Z2235" s="6">
        <f t="shared" si="566"/>
        <v>8</v>
      </c>
      <c r="AA2235" s="2">
        <v>3</v>
      </c>
      <c r="AB2235" s="2">
        <v>2</v>
      </c>
      <c r="AC2235" s="2">
        <v>2</v>
      </c>
      <c r="AD2235" s="2">
        <v>0</v>
      </c>
      <c r="AE2235" s="2">
        <v>1</v>
      </c>
      <c r="AF2235" s="2">
        <f t="shared" si="570"/>
        <v>5</v>
      </c>
      <c r="AG2235" s="2">
        <f t="shared" si="571"/>
        <v>2</v>
      </c>
      <c r="AH2235" s="2">
        <f t="shared" si="572"/>
        <v>1</v>
      </c>
      <c r="AJ2235" s="5"/>
      <c r="AK2235" s="2">
        <f t="shared" si="577"/>
        <v>15</v>
      </c>
      <c r="AL2235" s="2">
        <v>6</v>
      </c>
      <c r="AM2235" s="2">
        <v>3</v>
      </c>
      <c r="AN2235" s="2">
        <v>3</v>
      </c>
      <c r="AO2235" s="2">
        <v>2</v>
      </c>
      <c r="AP2235" s="2">
        <v>1</v>
      </c>
      <c r="AQ2235" s="2">
        <f t="shared" si="561"/>
        <v>9</v>
      </c>
      <c r="AR2235" s="2">
        <f t="shared" si="562"/>
        <v>3</v>
      </c>
      <c r="AS2235" s="2">
        <f t="shared" si="563"/>
        <v>3</v>
      </c>
      <c r="AV2235" s="6">
        <f t="shared" si="573"/>
        <v>18</v>
      </c>
      <c r="AW2235" s="2">
        <v>3</v>
      </c>
      <c r="AX2235" s="2">
        <v>6</v>
      </c>
      <c r="AY2235" s="2">
        <v>4</v>
      </c>
      <c r="AZ2235" s="2">
        <v>3</v>
      </c>
      <c r="BA2235" s="2">
        <v>2</v>
      </c>
      <c r="BB2235" s="2">
        <f t="shared" si="574"/>
        <v>9</v>
      </c>
      <c r="BC2235" s="2">
        <f t="shared" si="575"/>
        <v>4</v>
      </c>
      <c r="BD2235" s="2">
        <f t="shared" si="576"/>
        <v>5</v>
      </c>
      <c r="BF2235" s="5"/>
    </row>
    <row r="2236" spans="7:58" x14ac:dyDescent="0.35">
      <c r="G2236" s="79" t="s">
        <v>3</v>
      </c>
      <c r="H2236" s="82" t="s">
        <v>112</v>
      </c>
      <c r="I2236" s="79" t="s">
        <v>126</v>
      </c>
      <c r="J2236" s="79" t="str">
        <f>IF('New GL Gauge'!$H$3&lt;2025,"Communities","Service Development")</f>
        <v>Service Development</v>
      </c>
      <c r="K2236" s="79" t="str">
        <f>IF('New GL Gauge'!$H$3&lt;2025,"Early Years Children and Families","CLDC and Early Years Children and Families")</f>
        <v>CLDC and Early Years Children and Families</v>
      </c>
      <c r="L2236" s="79" t="str">
        <f>IF('New GL Gauge'!$H$3&lt;2025,"Early Years Children and Families","CLDC and Early Years Children and Families")</f>
        <v>CLDC and Early Years Children and Families</v>
      </c>
      <c r="M2236" s="2" t="s">
        <v>67</v>
      </c>
      <c r="N2236" s="2">
        <v>15</v>
      </c>
      <c r="O2236" s="6">
        <f t="shared" si="565"/>
        <v>0</v>
      </c>
      <c r="P2236" s="2">
        <v>0</v>
      </c>
      <c r="Q2236" s="2">
        <v>0</v>
      </c>
      <c r="R2236" s="2">
        <v>0</v>
      </c>
      <c r="S2236" s="2">
        <v>0</v>
      </c>
      <c r="T2236" s="2">
        <v>0</v>
      </c>
      <c r="U2236" s="2">
        <f t="shared" si="567"/>
        <v>0</v>
      </c>
      <c r="V2236" s="2">
        <f t="shared" si="568"/>
        <v>0</v>
      </c>
      <c r="W2236" s="2">
        <f t="shared" si="569"/>
        <v>0</v>
      </c>
      <c r="Y2236" s="5"/>
      <c r="Z2236" s="6">
        <f t="shared" si="566"/>
        <v>8</v>
      </c>
      <c r="AA2236" s="2">
        <v>1</v>
      </c>
      <c r="AB2236" s="2">
        <v>3</v>
      </c>
      <c r="AC2236" s="2">
        <v>2</v>
      </c>
      <c r="AD2236" s="2">
        <v>1</v>
      </c>
      <c r="AE2236" s="2">
        <v>1</v>
      </c>
      <c r="AF2236" s="2">
        <f t="shared" si="570"/>
        <v>4</v>
      </c>
      <c r="AG2236" s="2">
        <f t="shared" si="571"/>
        <v>2</v>
      </c>
      <c r="AH2236" s="2">
        <f t="shared" si="572"/>
        <v>2</v>
      </c>
      <c r="AJ2236" s="5"/>
      <c r="AK2236" s="2">
        <f t="shared" si="577"/>
        <v>15</v>
      </c>
      <c r="AL2236" s="2">
        <v>9</v>
      </c>
      <c r="AM2236" s="2">
        <v>2</v>
      </c>
      <c r="AN2236" s="2">
        <v>1</v>
      </c>
      <c r="AO2236" s="2">
        <v>1</v>
      </c>
      <c r="AP2236" s="2">
        <v>2</v>
      </c>
      <c r="AQ2236" s="2">
        <f t="shared" si="561"/>
        <v>11</v>
      </c>
      <c r="AR2236" s="2">
        <f t="shared" si="562"/>
        <v>1</v>
      </c>
      <c r="AS2236" s="2">
        <f t="shared" si="563"/>
        <v>3</v>
      </c>
      <c r="AV2236" s="6">
        <f t="shared" si="573"/>
        <v>18</v>
      </c>
      <c r="AW2236" s="2">
        <v>6</v>
      </c>
      <c r="AX2236" s="2">
        <v>5</v>
      </c>
      <c r="AY2236" s="2">
        <v>1</v>
      </c>
      <c r="AZ2236" s="2">
        <v>2</v>
      </c>
      <c r="BA2236" s="2">
        <v>4</v>
      </c>
      <c r="BB2236" s="2">
        <f t="shared" si="574"/>
        <v>11</v>
      </c>
      <c r="BC2236" s="2">
        <f t="shared" si="575"/>
        <v>1</v>
      </c>
      <c r="BD2236" s="2">
        <f t="shared" si="576"/>
        <v>6</v>
      </c>
      <c r="BF2236" s="5"/>
    </row>
    <row r="2237" spans="7:58" x14ac:dyDescent="0.35">
      <c r="G2237" s="79" t="s">
        <v>3</v>
      </c>
      <c r="H2237" s="82" t="s">
        <v>112</v>
      </c>
      <c r="I2237" s="79" t="s">
        <v>126</v>
      </c>
      <c r="J2237" s="79" t="str">
        <f>IF('New GL Gauge'!$H$3&lt;2025,"Communities","Service Development")</f>
        <v>Service Development</v>
      </c>
      <c r="K2237" s="79" t="str">
        <f>IF('New GL Gauge'!$H$3&lt;2025,"Early Years Children and Families","CLDC and Early Years Children and Families")</f>
        <v>CLDC and Early Years Children and Families</v>
      </c>
      <c r="L2237" s="79" t="str">
        <f>IF('New GL Gauge'!$H$3&lt;2025,"Early Years Children and Families","CLDC and Early Years Children and Families")</f>
        <v>CLDC and Early Years Children and Families</v>
      </c>
      <c r="M2237" s="2" t="s">
        <v>67</v>
      </c>
      <c r="N2237" s="2">
        <v>16</v>
      </c>
      <c r="O2237" s="6">
        <f t="shared" si="565"/>
        <v>0</v>
      </c>
      <c r="P2237" s="2">
        <v>0</v>
      </c>
      <c r="Q2237" s="2">
        <v>0</v>
      </c>
      <c r="R2237" s="2">
        <v>0</v>
      </c>
      <c r="S2237" s="2">
        <v>0</v>
      </c>
      <c r="T2237" s="2">
        <v>0</v>
      </c>
      <c r="U2237" s="2">
        <f t="shared" si="567"/>
        <v>0</v>
      </c>
      <c r="V2237" s="2">
        <f t="shared" si="568"/>
        <v>0</v>
      </c>
      <c r="W2237" s="2">
        <f t="shared" si="569"/>
        <v>0</v>
      </c>
      <c r="Y2237" s="5"/>
      <c r="Z2237" s="6">
        <f t="shared" si="566"/>
        <v>8</v>
      </c>
      <c r="AA2237" s="2">
        <v>2</v>
      </c>
      <c r="AB2237" s="2">
        <v>3</v>
      </c>
      <c r="AC2237" s="2">
        <v>3</v>
      </c>
      <c r="AD2237" s="2">
        <v>0</v>
      </c>
      <c r="AE2237" s="2">
        <v>0</v>
      </c>
      <c r="AF2237" s="2">
        <f t="shared" si="570"/>
        <v>5</v>
      </c>
      <c r="AG2237" s="2">
        <f t="shared" si="571"/>
        <v>3</v>
      </c>
      <c r="AH2237" s="2">
        <f t="shared" si="572"/>
        <v>0</v>
      </c>
      <c r="AJ2237" s="5"/>
      <c r="AK2237" s="2">
        <f t="shared" si="577"/>
        <v>15</v>
      </c>
      <c r="AL2237" s="2">
        <v>7</v>
      </c>
      <c r="AM2237" s="2">
        <v>4</v>
      </c>
      <c r="AN2237" s="2">
        <v>2</v>
      </c>
      <c r="AO2237" s="2">
        <v>2</v>
      </c>
      <c r="AP2237" s="2">
        <v>0</v>
      </c>
      <c r="AQ2237" s="2">
        <f t="shared" si="561"/>
        <v>11</v>
      </c>
      <c r="AR2237" s="2">
        <f t="shared" si="562"/>
        <v>2</v>
      </c>
      <c r="AS2237" s="2">
        <f t="shared" si="563"/>
        <v>2</v>
      </c>
      <c r="AV2237" s="6">
        <f t="shared" si="573"/>
        <v>18</v>
      </c>
      <c r="AW2237" s="2">
        <v>4</v>
      </c>
      <c r="AX2237" s="2">
        <v>7</v>
      </c>
      <c r="AY2237" s="2">
        <v>3</v>
      </c>
      <c r="AZ2237" s="2">
        <v>2</v>
      </c>
      <c r="BA2237" s="2">
        <v>2</v>
      </c>
      <c r="BB2237" s="2">
        <f t="shared" si="574"/>
        <v>11</v>
      </c>
      <c r="BC2237" s="2">
        <f t="shared" si="575"/>
        <v>3</v>
      </c>
      <c r="BD2237" s="2">
        <f t="shared" si="576"/>
        <v>4</v>
      </c>
      <c r="BF2237" s="5"/>
    </row>
    <row r="2238" spans="7:58" x14ac:dyDescent="0.35">
      <c r="G2238" s="79" t="s">
        <v>3</v>
      </c>
      <c r="H2238" s="82" t="s">
        <v>112</v>
      </c>
      <c r="I2238" s="79" t="s">
        <v>126</v>
      </c>
      <c r="J2238" s="79" t="str">
        <f>IF('New GL Gauge'!$H$3&lt;2025,"Communities","Service Development")</f>
        <v>Service Development</v>
      </c>
      <c r="K2238" s="79" t="str">
        <f>IF('New GL Gauge'!$H$3&lt;2025,"Early Years Children and Families","CLDC and Early Years Children and Families")</f>
        <v>CLDC and Early Years Children and Families</v>
      </c>
      <c r="L2238" s="79" t="str">
        <f>IF('New GL Gauge'!$H$3&lt;2025,"Early Years Children and Families","CLDC and Early Years Children and Families")</f>
        <v>CLDC and Early Years Children and Families</v>
      </c>
      <c r="M2238" s="2" t="s">
        <v>67</v>
      </c>
      <c r="N2238" s="2">
        <v>17</v>
      </c>
      <c r="O2238" s="6">
        <f t="shared" si="565"/>
        <v>0</v>
      </c>
      <c r="P2238" s="2">
        <v>0</v>
      </c>
      <c r="Q2238" s="2">
        <v>0</v>
      </c>
      <c r="R2238" s="2">
        <v>0</v>
      </c>
      <c r="S2238" s="2">
        <v>0</v>
      </c>
      <c r="T2238" s="2">
        <v>0</v>
      </c>
      <c r="U2238" s="2">
        <f t="shared" si="567"/>
        <v>0</v>
      </c>
      <c r="V2238" s="2">
        <f t="shared" si="568"/>
        <v>0</v>
      </c>
      <c r="W2238" s="2">
        <f t="shared" si="569"/>
        <v>0</v>
      </c>
      <c r="Y2238" s="5"/>
      <c r="Z2238" s="6">
        <f t="shared" si="566"/>
        <v>8</v>
      </c>
      <c r="AA2238" s="2">
        <v>2</v>
      </c>
      <c r="AB2238" s="2">
        <v>2</v>
      </c>
      <c r="AC2238" s="2">
        <v>3</v>
      </c>
      <c r="AD2238" s="2">
        <v>1</v>
      </c>
      <c r="AE2238" s="2">
        <v>0</v>
      </c>
      <c r="AF2238" s="2">
        <f t="shared" si="570"/>
        <v>4</v>
      </c>
      <c r="AG2238" s="2">
        <f t="shared" si="571"/>
        <v>3</v>
      </c>
      <c r="AH2238" s="2">
        <f t="shared" si="572"/>
        <v>1</v>
      </c>
      <c r="AJ2238" s="5"/>
      <c r="AK2238" s="2">
        <f t="shared" si="577"/>
        <v>15</v>
      </c>
      <c r="AL2238" s="2">
        <v>8</v>
      </c>
      <c r="AM2238" s="2">
        <v>4</v>
      </c>
      <c r="AN2238" s="2">
        <v>1</v>
      </c>
      <c r="AO2238" s="2">
        <v>1</v>
      </c>
      <c r="AP2238" s="2">
        <v>1</v>
      </c>
      <c r="AQ2238" s="2">
        <f t="shared" si="561"/>
        <v>12</v>
      </c>
      <c r="AR2238" s="2">
        <f t="shared" si="562"/>
        <v>1</v>
      </c>
      <c r="AS2238" s="2">
        <f t="shared" si="563"/>
        <v>2</v>
      </c>
      <c r="AV2238" s="6">
        <f t="shared" si="573"/>
        <v>18</v>
      </c>
      <c r="AW2238" s="2">
        <v>4</v>
      </c>
      <c r="AX2238" s="2">
        <v>5</v>
      </c>
      <c r="AY2238" s="2">
        <v>4</v>
      </c>
      <c r="AZ2238" s="2">
        <v>1</v>
      </c>
      <c r="BA2238" s="2">
        <v>4</v>
      </c>
      <c r="BB2238" s="2">
        <f t="shared" si="574"/>
        <v>9</v>
      </c>
      <c r="BC2238" s="2">
        <f t="shared" si="575"/>
        <v>4</v>
      </c>
      <c r="BD2238" s="2">
        <f t="shared" si="576"/>
        <v>5</v>
      </c>
      <c r="BF2238" s="5"/>
    </row>
    <row r="2239" spans="7:58" x14ac:dyDescent="0.35">
      <c r="G2239" s="79" t="s">
        <v>3</v>
      </c>
      <c r="H2239" s="82" t="s">
        <v>112</v>
      </c>
      <c r="I2239" s="79" t="s">
        <v>126</v>
      </c>
      <c r="J2239" s="79" t="str">
        <f>IF('New GL Gauge'!$H$3&lt;2025,"Communities","Service Development")</f>
        <v>Service Development</v>
      </c>
      <c r="K2239" s="79" t="str">
        <f>IF('New GL Gauge'!$H$3&lt;2025,"Early Years Children and Families","CLDC and Early Years Children and Families")</f>
        <v>CLDC and Early Years Children and Families</v>
      </c>
      <c r="L2239" s="79" t="str">
        <f>IF('New GL Gauge'!$H$3&lt;2025,"Early Years Children and Families","CLDC and Early Years Children and Families")</f>
        <v>CLDC and Early Years Children and Families</v>
      </c>
      <c r="M2239" s="2" t="s">
        <v>67</v>
      </c>
      <c r="N2239" s="2">
        <v>18</v>
      </c>
      <c r="O2239" s="6">
        <f t="shared" si="565"/>
        <v>0</v>
      </c>
      <c r="P2239" s="2">
        <v>0</v>
      </c>
      <c r="Q2239" s="2">
        <v>0</v>
      </c>
      <c r="R2239" s="2">
        <v>0</v>
      </c>
      <c r="S2239" s="2">
        <v>0</v>
      </c>
      <c r="T2239" s="2">
        <v>0</v>
      </c>
      <c r="U2239" s="2">
        <f t="shared" si="567"/>
        <v>0</v>
      </c>
      <c r="V2239" s="2">
        <f t="shared" si="568"/>
        <v>0</v>
      </c>
      <c r="W2239" s="2">
        <f t="shared" si="569"/>
        <v>0</v>
      </c>
      <c r="Y2239" s="5"/>
      <c r="Z2239" s="6">
        <f t="shared" si="566"/>
        <v>8</v>
      </c>
      <c r="AA2239" s="2">
        <v>2</v>
      </c>
      <c r="AB2239" s="2">
        <v>4</v>
      </c>
      <c r="AC2239" s="2">
        <v>2</v>
      </c>
      <c r="AD2239" s="2">
        <v>0</v>
      </c>
      <c r="AE2239" s="2">
        <v>0</v>
      </c>
      <c r="AF2239" s="2">
        <f t="shared" si="570"/>
        <v>6</v>
      </c>
      <c r="AG2239" s="2">
        <f t="shared" si="571"/>
        <v>2</v>
      </c>
      <c r="AH2239" s="2">
        <f t="shared" si="572"/>
        <v>0</v>
      </c>
      <c r="AJ2239" s="5"/>
      <c r="AK2239" s="2">
        <f t="shared" si="577"/>
        <v>15</v>
      </c>
      <c r="AL2239" s="2">
        <v>7</v>
      </c>
      <c r="AM2239" s="2">
        <v>2</v>
      </c>
      <c r="AN2239" s="2">
        <v>3</v>
      </c>
      <c r="AO2239" s="2">
        <v>1</v>
      </c>
      <c r="AP2239" s="2">
        <v>2</v>
      </c>
      <c r="AQ2239" s="2">
        <f t="shared" si="561"/>
        <v>9</v>
      </c>
      <c r="AR2239" s="2">
        <f t="shared" si="562"/>
        <v>3</v>
      </c>
      <c r="AS2239" s="2">
        <f t="shared" si="563"/>
        <v>3</v>
      </c>
      <c r="AV2239" s="6">
        <f t="shared" si="573"/>
        <v>18</v>
      </c>
      <c r="AW2239" s="2">
        <v>6</v>
      </c>
      <c r="AX2239" s="2">
        <v>7</v>
      </c>
      <c r="AY2239" s="2">
        <v>0</v>
      </c>
      <c r="AZ2239" s="2">
        <v>0</v>
      </c>
      <c r="BA2239" s="2">
        <v>5</v>
      </c>
      <c r="BB2239" s="2">
        <f t="shared" si="574"/>
        <v>13</v>
      </c>
      <c r="BC2239" s="2">
        <f t="shared" si="575"/>
        <v>0</v>
      </c>
      <c r="BD2239" s="2">
        <f t="shared" si="576"/>
        <v>5</v>
      </c>
      <c r="BF2239" s="5"/>
    </row>
    <row r="2240" spans="7:58" x14ac:dyDescent="0.35">
      <c r="G2240" s="79" t="s">
        <v>3</v>
      </c>
      <c r="H2240" s="82" t="s">
        <v>112</v>
      </c>
      <c r="I2240" s="79" t="s">
        <v>126</v>
      </c>
      <c r="J2240" s="79" t="str">
        <f>IF('New GL Gauge'!$H$3&lt;2025,"Communities","Service Development")</f>
        <v>Service Development</v>
      </c>
      <c r="K2240" s="79" t="str">
        <f>IF('New GL Gauge'!$H$3&lt;2025,"Early Years Children and Families","CLDC and Early Years Children and Families")</f>
        <v>CLDC and Early Years Children and Families</v>
      </c>
      <c r="L2240" s="79" t="str">
        <f>IF('New GL Gauge'!$H$3&lt;2025,"Early Years Children and Families","CLDC and Early Years Children and Families")</f>
        <v>CLDC and Early Years Children and Families</v>
      </c>
      <c r="M2240" s="2" t="s">
        <v>76</v>
      </c>
      <c r="N2240" s="2">
        <v>19</v>
      </c>
      <c r="O2240" s="6">
        <f t="shared" si="565"/>
        <v>0</v>
      </c>
      <c r="P2240" s="2">
        <v>0</v>
      </c>
      <c r="Q2240" s="2">
        <v>0</v>
      </c>
      <c r="R2240" s="2">
        <v>0</v>
      </c>
      <c r="S2240" s="2">
        <v>0</v>
      </c>
      <c r="T2240" s="2">
        <v>0</v>
      </c>
      <c r="U2240" s="2">
        <f t="shared" si="567"/>
        <v>0</v>
      </c>
      <c r="V2240" s="2">
        <f t="shared" si="568"/>
        <v>0</v>
      </c>
      <c r="W2240" s="2">
        <f t="shared" si="569"/>
        <v>0</v>
      </c>
      <c r="Y2240" s="5"/>
      <c r="Z2240" s="6">
        <f t="shared" si="566"/>
        <v>8</v>
      </c>
      <c r="AA2240" s="2">
        <v>3</v>
      </c>
      <c r="AB2240" s="2">
        <v>2</v>
      </c>
      <c r="AC2240" s="2">
        <v>2</v>
      </c>
      <c r="AD2240" s="2">
        <v>1</v>
      </c>
      <c r="AE2240" s="2">
        <v>0</v>
      </c>
      <c r="AF2240" s="2">
        <f t="shared" si="570"/>
        <v>5</v>
      </c>
      <c r="AG2240" s="2">
        <f t="shared" si="571"/>
        <v>2</v>
      </c>
      <c r="AH2240" s="2">
        <f t="shared" si="572"/>
        <v>1</v>
      </c>
      <c r="AJ2240" s="5"/>
      <c r="AK2240" s="2">
        <f t="shared" si="577"/>
        <v>15</v>
      </c>
      <c r="AL2240" s="2">
        <v>12</v>
      </c>
      <c r="AM2240" s="2">
        <v>1</v>
      </c>
      <c r="AN2240" s="2">
        <v>0</v>
      </c>
      <c r="AO2240" s="2">
        <v>1</v>
      </c>
      <c r="AP2240" s="2">
        <v>1</v>
      </c>
      <c r="AQ2240" s="2">
        <f t="shared" si="561"/>
        <v>13</v>
      </c>
      <c r="AR2240" s="2">
        <f t="shared" si="562"/>
        <v>0</v>
      </c>
      <c r="AS2240" s="2">
        <f t="shared" si="563"/>
        <v>2</v>
      </c>
      <c r="AV2240" s="6">
        <f t="shared" si="573"/>
        <v>18</v>
      </c>
      <c r="AW2240" s="2">
        <v>12</v>
      </c>
      <c r="AX2240" s="2">
        <v>0</v>
      </c>
      <c r="AY2240" s="2">
        <v>1</v>
      </c>
      <c r="AZ2240" s="2">
        <v>1</v>
      </c>
      <c r="BA2240" s="2">
        <v>4</v>
      </c>
      <c r="BB2240" s="2">
        <f t="shared" si="574"/>
        <v>12</v>
      </c>
      <c r="BC2240" s="2">
        <f t="shared" si="575"/>
        <v>1</v>
      </c>
      <c r="BD2240" s="2">
        <f t="shared" si="576"/>
        <v>5</v>
      </c>
      <c r="BF2240" s="5"/>
    </row>
    <row r="2241" spans="7:58" x14ac:dyDescent="0.35">
      <c r="G2241" s="79" t="s">
        <v>3</v>
      </c>
      <c r="H2241" s="82" t="s">
        <v>112</v>
      </c>
      <c r="I2241" s="79" t="s">
        <v>126</v>
      </c>
      <c r="J2241" s="79" t="str">
        <f>IF('New GL Gauge'!$H$3&lt;2025,"Communities","Service Development")</f>
        <v>Service Development</v>
      </c>
      <c r="K2241" s="79" t="str">
        <f>IF('New GL Gauge'!$H$3&lt;2025,"Early Years Children and Families","CLDC and Early Years Children and Families")</f>
        <v>CLDC and Early Years Children and Families</v>
      </c>
      <c r="L2241" s="79" t="str">
        <f>IF('New GL Gauge'!$H$3&lt;2025,"Early Years Children and Families","CLDC and Early Years Children and Families")</f>
        <v>CLDC and Early Years Children and Families</v>
      </c>
      <c r="M2241" s="2" t="s">
        <v>76</v>
      </c>
      <c r="N2241" s="2">
        <v>20</v>
      </c>
      <c r="O2241" s="6">
        <f t="shared" si="565"/>
        <v>0</v>
      </c>
      <c r="P2241" s="2">
        <v>0</v>
      </c>
      <c r="Q2241" s="2">
        <v>0</v>
      </c>
      <c r="R2241" s="2">
        <v>0</v>
      </c>
      <c r="S2241" s="2">
        <v>0</v>
      </c>
      <c r="T2241" s="2">
        <v>0</v>
      </c>
      <c r="U2241" s="2">
        <f t="shared" si="567"/>
        <v>0</v>
      </c>
      <c r="V2241" s="2">
        <f t="shared" si="568"/>
        <v>0</v>
      </c>
      <c r="W2241" s="2">
        <f t="shared" si="569"/>
        <v>0</v>
      </c>
      <c r="Y2241" s="5"/>
      <c r="Z2241" s="6">
        <f t="shared" si="566"/>
        <v>8</v>
      </c>
      <c r="AA2241" s="2">
        <v>3</v>
      </c>
      <c r="AB2241" s="2">
        <v>1</v>
      </c>
      <c r="AC2241" s="2">
        <v>2</v>
      </c>
      <c r="AD2241" s="2">
        <v>1</v>
      </c>
      <c r="AE2241" s="2">
        <v>1</v>
      </c>
      <c r="AF2241" s="2">
        <f t="shared" si="570"/>
        <v>4</v>
      </c>
      <c r="AG2241" s="2">
        <f t="shared" si="571"/>
        <v>2</v>
      </c>
      <c r="AH2241" s="2">
        <f t="shared" si="572"/>
        <v>2</v>
      </c>
      <c r="AJ2241" s="5"/>
      <c r="AK2241" s="2">
        <f t="shared" si="577"/>
        <v>15</v>
      </c>
      <c r="AL2241" s="2">
        <v>11</v>
      </c>
      <c r="AM2241" s="2">
        <v>1</v>
      </c>
      <c r="AN2241" s="2">
        <v>1</v>
      </c>
      <c r="AO2241" s="2">
        <v>0</v>
      </c>
      <c r="AP2241" s="2">
        <v>2</v>
      </c>
      <c r="AQ2241" s="2">
        <f t="shared" si="561"/>
        <v>12</v>
      </c>
      <c r="AR2241" s="2">
        <f t="shared" si="562"/>
        <v>1</v>
      </c>
      <c r="AS2241" s="2">
        <f t="shared" si="563"/>
        <v>2</v>
      </c>
      <c r="AV2241" s="6">
        <f t="shared" si="573"/>
        <v>18</v>
      </c>
      <c r="AW2241" s="2">
        <v>12</v>
      </c>
      <c r="AX2241" s="2">
        <v>0</v>
      </c>
      <c r="AY2241" s="2">
        <v>0</v>
      </c>
      <c r="AZ2241" s="2">
        <v>3</v>
      </c>
      <c r="BA2241" s="2">
        <v>3</v>
      </c>
      <c r="BB2241" s="2">
        <f t="shared" si="574"/>
        <v>12</v>
      </c>
      <c r="BC2241" s="2">
        <f t="shared" si="575"/>
        <v>0</v>
      </c>
      <c r="BD2241" s="2">
        <f t="shared" si="576"/>
        <v>6</v>
      </c>
      <c r="BF2241" s="5"/>
    </row>
    <row r="2242" spans="7:58" x14ac:dyDescent="0.35">
      <c r="G2242" s="79" t="s">
        <v>3</v>
      </c>
      <c r="H2242" s="82" t="s">
        <v>112</v>
      </c>
      <c r="I2242" s="79" t="s">
        <v>126</v>
      </c>
      <c r="J2242" s="79" t="str">
        <f>IF('New GL Gauge'!$H$3&lt;2025,"Communities","Service Development")</f>
        <v>Service Development</v>
      </c>
      <c r="K2242" s="79" t="str">
        <f>IF('New GL Gauge'!$H$3&lt;2025,"Early Years Children and Families","CLDC and Early Years Children and Families")</f>
        <v>CLDC and Early Years Children and Families</v>
      </c>
      <c r="L2242" s="79" t="str">
        <f>IF('New GL Gauge'!$H$3&lt;2025,"Early Years Children and Families","CLDC and Early Years Children and Families")</f>
        <v>CLDC and Early Years Children and Families</v>
      </c>
      <c r="M2242" s="2" t="s">
        <v>76</v>
      </c>
      <c r="N2242" s="2">
        <v>21</v>
      </c>
      <c r="O2242" s="6">
        <f t="shared" si="565"/>
        <v>0</v>
      </c>
      <c r="P2242" s="2">
        <v>0</v>
      </c>
      <c r="Q2242" s="2">
        <v>0</v>
      </c>
      <c r="R2242" s="2">
        <v>0</v>
      </c>
      <c r="S2242" s="2">
        <v>0</v>
      </c>
      <c r="T2242" s="2">
        <v>0</v>
      </c>
      <c r="U2242" s="2">
        <f t="shared" si="567"/>
        <v>0</v>
      </c>
      <c r="V2242" s="2">
        <f t="shared" si="568"/>
        <v>0</v>
      </c>
      <c r="W2242" s="2">
        <f t="shared" si="569"/>
        <v>0</v>
      </c>
      <c r="Y2242" s="5"/>
      <c r="Z2242" s="6">
        <f t="shared" si="566"/>
        <v>8</v>
      </c>
      <c r="AA2242" s="2">
        <v>3</v>
      </c>
      <c r="AB2242" s="2">
        <v>1</v>
      </c>
      <c r="AC2242" s="2">
        <v>1</v>
      </c>
      <c r="AD2242" s="2">
        <v>2</v>
      </c>
      <c r="AE2242" s="2">
        <v>1</v>
      </c>
      <c r="AF2242" s="2">
        <f t="shared" si="570"/>
        <v>4</v>
      </c>
      <c r="AG2242" s="2">
        <f t="shared" si="571"/>
        <v>1</v>
      </c>
      <c r="AH2242" s="2">
        <f t="shared" si="572"/>
        <v>3</v>
      </c>
      <c r="AJ2242" s="5"/>
      <c r="AK2242" s="2">
        <f t="shared" si="577"/>
        <v>15</v>
      </c>
      <c r="AL2242" s="2">
        <v>9</v>
      </c>
      <c r="AM2242" s="2">
        <v>3</v>
      </c>
      <c r="AN2242" s="2">
        <v>1</v>
      </c>
      <c r="AO2242" s="2">
        <v>0</v>
      </c>
      <c r="AP2242" s="2">
        <v>2</v>
      </c>
      <c r="AQ2242" s="2">
        <f t="shared" si="561"/>
        <v>12</v>
      </c>
      <c r="AR2242" s="2">
        <f t="shared" si="562"/>
        <v>1</v>
      </c>
      <c r="AS2242" s="2">
        <f t="shared" si="563"/>
        <v>2</v>
      </c>
      <c r="AV2242" s="6">
        <f t="shared" si="573"/>
        <v>18</v>
      </c>
      <c r="AW2242" s="2">
        <v>10</v>
      </c>
      <c r="AX2242" s="2">
        <v>3</v>
      </c>
      <c r="AY2242" s="2">
        <v>0</v>
      </c>
      <c r="AZ2242" s="2">
        <v>1</v>
      </c>
      <c r="BA2242" s="2">
        <v>4</v>
      </c>
      <c r="BB2242" s="2">
        <f t="shared" si="574"/>
        <v>13</v>
      </c>
      <c r="BC2242" s="2">
        <f t="shared" si="575"/>
        <v>0</v>
      </c>
      <c r="BD2242" s="2">
        <f t="shared" si="576"/>
        <v>5</v>
      </c>
      <c r="BF2242" s="5"/>
    </row>
    <row r="2243" spans="7:58" x14ac:dyDescent="0.35">
      <c r="G2243" s="79" t="s">
        <v>3</v>
      </c>
      <c r="H2243" s="82" t="s">
        <v>112</v>
      </c>
      <c r="I2243" s="79" t="s">
        <v>126</v>
      </c>
      <c r="J2243" s="79" t="str">
        <f>IF('New GL Gauge'!$H$3&lt;2025,"Communities","Service Development")</f>
        <v>Service Development</v>
      </c>
      <c r="K2243" s="79" t="str">
        <f>IF('New GL Gauge'!$H$3&lt;2025,"Early Years Children and Families","CLDC and Early Years Children and Families")</f>
        <v>CLDC and Early Years Children and Families</v>
      </c>
      <c r="L2243" s="79" t="str">
        <f>IF('New GL Gauge'!$H$3&lt;2025,"Early Years Children and Families","CLDC and Early Years Children and Families")</f>
        <v>CLDC and Early Years Children and Families</v>
      </c>
      <c r="M2243" s="2" t="s">
        <v>76</v>
      </c>
      <c r="N2243" s="2">
        <v>22</v>
      </c>
      <c r="O2243" s="6">
        <f t="shared" si="565"/>
        <v>0</v>
      </c>
      <c r="P2243" s="2">
        <v>0</v>
      </c>
      <c r="Q2243" s="2">
        <v>0</v>
      </c>
      <c r="R2243" s="2">
        <v>0</v>
      </c>
      <c r="S2243" s="2">
        <v>0</v>
      </c>
      <c r="T2243" s="2">
        <v>0</v>
      </c>
      <c r="U2243" s="2">
        <f t="shared" si="567"/>
        <v>0</v>
      </c>
      <c r="V2243" s="2">
        <f t="shared" si="568"/>
        <v>0</v>
      </c>
      <c r="W2243" s="2">
        <f t="shared" si="569"/>
        <v>0</v>
      </c>
      <c r="Y2243" s="5"/>
      <c r="Z2243" s="6">
        <f t="shared" si="566"/>
        <v>8</v>
      </c>
      <c r="AA2243" s="2">
        <v>4</v>
      </c>
      <c r="AB2243" s="2">
        <v>2</v>
      </c>
      <c r="AC2243" s="2">
        <v>0</v>
      </c>
      <c r="AD2243" s="2">
        <v>2</v>
      </c>
      <c r="AE2243" s="2">
        <v>0</v>
      </c>
      <c r="AF2243" s="2">
        <f t="shared" si="570"/>
        <v>6</v>
      </c>
      <c r="AG2243" s="2">
        <f t="shared" si="571"/>
        <v>0</v>
      </c>
      <c r="AH2243" s="2">
        <f t="shared" si="572"/>
        <v>2</v>
      </c>
      <c r="AJ2243" s="5"/>
      <c r="AK2243" s="2">
        <f t="shared" si="577"/>
        <v>15</v>
      </c>
      <c r="AL2243" s="2">
        <v>12</v>
      </c>
      <c r="AM2243" s="2">
        <v>1</v>
      </c>
      <c r="AN2243" s="2">
        <v>0</v>
      </c>
      <c r="AO2243" s="2">
        <v>2</v>
      </c>
      <c r="AP2243" s="2">
        <v>0</v>
      </c>
      <c r="AQ2243" s="2">
        <f t="shared" si="561"/>
        <v>13</v>
      </c>
      <c r="AR2243" s="2">
        <f t="shared" si="562"/>
        <v>0</v>
      </c>
      <c r="AS2243" s="2">
        <f t="shared" si="563"/>
        <v>2</v>
      </c>
      <c r="AV2243" s="6">
        <f t="shared" si="573"/>
        <v>18</v>
      </c>
      <c r="AW2243" s="2">
        <v>10</v>
      </c>
      <c r="AX2243" s="2">
        <v>3</v>
      </c>
      <c r="AY2243" s="2">
        <v>0</v>
      </c>
      <c r="AZ2243" s="2">
        <v>4</v>
      </c>
      <c r="BA2243" s="2">
        <v>1</v>
      </c>
      <c r="BB2243" s="2">
        <f t="shared" si="574"/>
        <v>13</v>
      </c>
      <c r="BC2243" s="2">
        <f t="shared" si="575"/>
        <v>0</v>
      </c>
      <c r="BD2243" s="2">
        <f t="shared" si="576"/>
        <v>5</v>
      </c>
      <c r="BF2243" s="5"/>
    </row>
    <row r="2244" spans="7:58" x14ac:dyDescent="0.35">
      <c r="G2244" s="79" t="s">
        <v>3</v>
      </c>
      <c r="H2244" s="82" t="s">
        <v>112</v>
      </c>
      <c r="I2244" s="79" t="s">
        <v>126</v>
      </c>
      <c r="J2244" s="79" t="str">
        <f>IF('New GL Gauge'!$H$3&lt;2025,"Communities","Service Development")</f>
        <v>Service Development</v>
      </c>
      <c r="K2244" s="79" t="str">
        <f>IF('New GL Gauge'!$H$3&lt;2025,"Early Years Children and Families","CLDC and Early Years Children and Families")</f>
        <v>CLDC and Early Years Children and Families</v>
      </c>
      <c r="L2244" s="79" t="str">
        <f>IF('New GL Gauge'!$H$3&lt;2025,"Early Years Children and Families","CLDC and Early Years Children and Families")</f>
        <v>CLDC and Early Years Children and Families</v>
      </c>
      <c r="M2244" s="2" t="s">
        <v>76</v>
      </c>
      <c r="N2244" s="2">
        <v>23</v>
      </c>
      <c r="O2244" s="6">
        <f t="shared" si="565"/>
        <v>0</v>
      </c>
      <c r="P2244" s="2">
        <v>0</v>
      </c>
      <c r="Q2244" s="2">
        <v>0</v>
      </c>
      <c r="R2244" s="2">
        <v>0</v>
      </c>
      <c r="S2244" s="2">
        <v>0</v>
      </c>
      <c r="T2244" s="2">
        <v>0</v>
      </c>
      <c r="U2244" s="2">
        <f t="shared" si="567"/>
        <v>0</v>
      </c>
      <c r="V2244" s="2">
        <f t="shared" si="568"/>
        <v>0</v>
      </c>
      <c r="W2244" s="2">
        <f t="shared" si="569"/>
        <v>0</v>
      </c>
      <c r="Y2244" s="5"/>
      <c r="Z2244" s="6">
        <f t="shared" si="566"/>
        <v>8</v>
      </c>
      <c r="AA2244" s="2">
        <v>3</v>
      </c>
      <c r="AB2244" s="2">
        <v>1</v>
      </c>
      <c r="AC2244" s="2">
        <v>2</v>
      </c>
      <c r="AD2244" s="2">
        <v>0</v>
      </c>
      <c r="AE2244" s="2">
        <v>2</v>
      </c>
      <c r="AF2244" s="2">
        <f t="shared" si="570"/>
        <v>4</v>
      </c>
      <c r="AG2244" s="2">
        <f t="shared" si="571"/>
        <v>2</v>
      </c>
      <c r="AH2244" s="2">
        <f t="shared" si="572"/>
        <v>2</v>
      </c>
      <c r="AJ2244" s="5"/>
      <c r="AK2244" s="2">
        <f t="shared" si="577"/>
        <v>15</v>
      </c>
      <c r="AL2244" s="2">
        <v>11</v>
      </c>
      <c r="AM2244" s="2">
        <v>1</v>
      </c>
      <c r="AN2244" s="2">
        <v>1</v>
      </c>
      <c r="AO2244" s="2">
        <v>1</v>
      </c>
      <c r="AP2244" s="2">
        <v>1</v>
      </c>
      <c r="AQ2244" s="2">
        <f t="shared" si="561"/>
        <v>12</v>
      </c>
      <c r="AR2244" s="2">
        <f t="shared" si="562"/>
        <v>1</v>
      </c>
      <c r="AS2244" s="2">
        <f t="shared" si="563"/>
        <v>2</v>
      </c>
      <c r="AV2244" s="6">
        <f t="shared" si="573"/>
        <v>18</v>
      </c>
      <c r="AW2244" s="2">
        <v>10</v>
      </c>
      <c r="AX2244" s="2">
        <v>2</v>
      </c>
      <c r="AY2244" s="2">
        <v>2</v>
      </c>
      <c r="AZ2244" s="2">
        <v>3</v>
      </c>
      <c r="BA2244" s="2">
        <v>1</v>
      </c>
      <c r="BB2244" s="2">
        <f t="shared" si="574"/>
        <v>12</v>
      </c>
      <c r="BC2244" s="2">
        <f t="shared" si="575"/>
        <v>2</v>
      </c>
      <c r="BD2244" s="2">
        <f t="shared" si="576"/>
        <v>4</v>
      </c>
      <c r="BF2244" s="5"/>
    </row>
    <row r="2245" spans="7:58" x14ac:dyDescent="0.35">
      <c r="G2245" s="79" t="s">
        <v>3</v>
      </c>
      <c r="H2245" s="82" t="s">
        <v>112</v>
      </c>
      <c r="I2245" s="79" t="s">
        <v>126</v>
      </c>
      <c r="J2245" s="79" t="str">
        <f>IF('New GL Gauge'!$H$3&lt;2025,"Communities","Service Development")</f>
        <v>Service Development</v>
      </c>
      <c r="K2245" s="79" t="str">
        <f>IF('New GL Gauge'!$H$3&lt;2025,"Early Years Children and Families","CLDC and Early Years Children and Families")</f>
        <v>CLDC and Early Years Children and Families</v>
      </c>
      <c r="L2245" s="79" t="str">
        <f>IF('New GL Gauge'!$H$3&lt;2025,"Early Years Children and Families","CLDC and Early Years Children and Families")</f>
        <v>CLDC and Early Years Children and Families</v>
      </c>
      <c r="M2245" s="2" t="s">
        <v>76</v>
      </c>
      <c r="N2245" s="2">
        <v>24</v>
      </c>
      <c r="O2245" s="6">
        <f t="shared" si="565"/>
        <v>0</v>
      </c>
      <c r="P2245" s="2">
        <v>0</v>
      </c>
      <c r="Q2245" s="2">
        <v>0</v>
      </c>
      <c r="R2245" s="2">
        <v>0</v>
      </c>
      <c r="S2245" s="2">
        <v>0</v>
      </c>
      <c r="T2245" s="2">
        <v>0</v>
      </c>
      <c r="U2245" s="2">
        <f t="shared" si="567"/>
        <v>0</v>
      </c>
      <c r="V2245" s="2">
        <f t="shared" si="568"/>
        <v>0</v>
      </c>
      <c r="W2245" s="2">
        <f t="shared" si="569"/>
        <v>0</v>
      </c>
      <c r="Y2245" s="5"/>
      <c r="Z2245" s="6">
        <f t="shared" si="566"/>
        <v>8</v>
      </c>
      <c r="AA2245" s="2">
        <v>3</v>
      </c>
      <c r="AB2245" s="2">
        <v>2</v>
      </c>
      <c r="AC2245" s="2">
        <v>1</v>
      </c>
      <c r="AD2245" s="2">
        <v>1</v>
      </c>
      <c r="AE2245" s="2">
        <v>1</v>
      </c>
      <c r="AF2245" s="2">
        <f t="shared" si="570"/>
        <v>5</v>
      </c>
      <c r="AG2245" s="2">
        <f t="shared" si="571"/>
        <v>1</v>
      </c>
      <c r="AH2245" s="2">
        <f t="shared" si="572"/>
        <v>2</v>
      </c>
      <c r="AJ2245" s="5"/>
      <c r="AK2245" s="2">
        <f t="shared" si="577"/>
        <v>15</v>
      </c>
      <c r="AL2245" s="2">
        <v>10</v>
      </c>
      <c r="AM2245" s="2">
        <v>3</v>
      </c>
      <c r="AN2245" s="2">
        <v>0</v>
      </c>
      <c r="AO2245" s="2">
        <v>1</v>
      </c>
      <c r="AP2245" s="2">
        <v>1</v>
      </c>
      <c r="AQ2245" s="2">
        <f t="shared" ref="AQ2245:AQ2308" si="578">AL2245+AM2245</f>
        <v>13</v>
      </c>
      <c r="AR2245" s="2">
        <f t="shared" ref="AR2245:AR2308" si="579">AN2245</f>
        <v>0</v>
      </c>
      <c r="AS2245" s="2">
        <f t="shared" ref="AS2245:AS2308" si="580">AO2245+AP2245</f>
        <v>2</v>
      </c>
      <c r="AV2245" s="6">
        <f t="shared" si="573"/>
        <v>18</v>
      </c>
      <c r="AW2245" s="2">
        <v>9</v>
      </c>
      <c r="AX2245" s="2">
        <v>3</v>
      </c>
      <c r="AY2245" s="2">
        <v>1</v>
      </c>
      <c r="AZ2245" s="2">
        <v>2</v>
      </c>
      <c r="BA2245" s="2">
        <v>3</v>
      </c>
      <c r="BB2245" s="2">
        <f t="shared" si="574"/>
        <v>12</v>
      </c>
      <c r="BC2245" s="2">
        <f t="shared" si="575"/>
        <v>1</v>
      </c>
      <c r="BD2245" s="2">
        <f t="shared" si="576"/>
        <v>5</v>
      </c>
      <c r="BF2245" s="5"/>
    </row>
    <row r="2246" spans="7:58" x14ac:dyDescent="0.35">
      <c r="G2246" s="79" t="s">
        <v>3</v>
      </c>
      <c r="H2246" s="82" t="s">
        <v>112</v>
      </c>
      <c r="I2246" s="79" t="s">
        <v>126</v>
      </c>
      <c r="J2246" s="79" t="str">
        <f>IF('New GL Gauge'!$H$3&lt;2025,"Communities","Service Development")</f>
        <v>Service Development</v>
      </c>
      <c r="K2246" s="79" t="str">
        <f>IF('New GL Gauge'!$H$3&lt;2025,"Early Years Children and Families","CLDC and Early Years Children and Families")</f>
        <v>CLDC and Early Years Children and Families</v>
      </c>
      <c r="L2246" s="79" t="str">
        <f>IF('New GL Gauge'!$H$3&lt;2025,"Early Years Children and Families","CLDC and Early Years Children and Families")</f>
        <v>CLDC and Early Years Children and Families</v>
      </c>
      <c r="M2246" s="2" t="s">
        <v>76</v>
      </c>
      <c r="N2246" s="2">
        <v>25</v>
      </c>
      <c r="O2246" s="6">
        <f t="shared" si="565"/>
        <v>0</v>
      </c>
      <c r="P2246" s="2">
        <v>0</v>
      </c>
      <c r="Q2246" s="2">
        <v>0</v>
      </c>
      <c r="R2246" s="2">
        <v>0</v>
      </c>
      <c r="S2246" s="2">
        <v>0</v>
      </c>
      <c r="T2246" s="2">
        <v>0</v>
      </c>
      <c r="U2246" s="2">
        <f t="shared" si="567"/>
        <v>0</v>
      </c>
      <c r="V2246" s="2">
        <f t="shared" si="568"/>
        <v>0</v>
      </c>
      <c r="W2246" s="2">
        <f t="shared" si="569"/>
        <v>0</v>
      </c>
      <c r="Y2246" s="5"/>
      <c r="Z2246" s="6">
        <f t="shared" si="566"/>
        <v>8</v>
      </c>
      <c r="AA2246" s="2">
        <v>3</v>
      </c>
      <c r="AB2246" s="2">
        <v>3</v>
      </c>
      <c r="AC2246" s="2">
        <v>0</v>
      </c>
      <c r="AD2246" s="2">
        <v>1</v>
      </c>
      <c r="AE2246" s="2">
        <v>1</v>
      </c>
      <c r="AF2246" s="2">
        <f t="shared" si="570"/>
        <v>6</v>
      </c>
      <c r="AG2246" s="2">
        <f t="shared" si="571"/>
        <v>0</v>
      </c>
      <c r="AH2246" s="2">
        <f t="shared" si="572"/>
        <v>2</v>
      </c>
      <c r="AJ2246" s="5"/>
      <c r="AK2246" s="2">
        <f t="shared" si="577"/>
        <v>15</v>
      </c>
      <c r="AL2246" s="2">
        <v>10</v>
      </c>
      <c r="AM2246" s="2">
        <v>2</v>
      </c>
      <c r="AN2246" s="2">
        <v>1</v>
      </c>
      <c r="AO2246" s="2">
        <v>1</v>
      </c>
      <c r="AP2246" s="2">
        <v>1</v>
      </c>
      <c r="AQ2246" s="2">
        <f t="shared" si="578"/>
        <v>12</v>
      </c>
      <c r="AR2246" s="2">
        <f t="shared" si="579"/>
        <v>1</v>
      </c>
      <c r="AS2246" s="2">
        <f t="shared" si="580"/>
        <v>2</v>
      </c>
      <c r="AV2246" s="6">
        <f t="shared" si="573"/>
        <v>18</v>
      </c>
      <c r="AW2246" s="2">
        <v>9</v>
      </c>
      <c r="AX2246" s="2">
        <v>3</v>
      </c>
      <c r="AY2246" s="2">
        <v>2</v>
      </c>
      <c r="AZ2246" s="2">
        <v>2</v>
      </c>
      <c r="BA2246" s="2">
        <v>2</v>
      </c>
      <c r="BB2246" s="2">
        <f t="shared" si="574"/>
        <v>12</v>
      </c>
      <c r="BC2246" s="2">
        <f t="shared" si="575"/>
        <v>2</v>
      </c>
      <c r="BD2246" s="2">
        <f t="shared" si="576"/>
        <v>4</v>
      </c>
      <c r="BF2246" s="5"/>
    </row>
    <row r="2247" spans="7:58" x14ac:dyDescent="0.35">
      <c r="G2247" s="79" t="s">
        <v>3</v>
      </c>
      <c r="H2247" s="82" t="s">
        <v>112</v>
      </c>
      <c r="I2247" s="79" t="s">
        <v>126</v>
      </c>
      <c r="J2247" s="79" t="str">
        <f>IF('New GL Gauge'!$H$3&lt;2025,"Communities","Service Development")</f>
        <v>Service Development</v>
      </c>
      <c r="K2247" s="79" t="str">
        <f>IF('New GL Gauge'!$H$3&lt;2025,"Early Years Children and Families","CLDC and Early Years Children and Families")</f>
        <v>CLDC and Early Years Children and Families</v>
      </c>
      <c r="L2247" s="79" t="str">
        <f>IF('New GL Gauge'!$H$3&lt;2025,"Early Years Children and Families","CLDC and Early Years Children and Families")</f>
        <v>CLDC and Early Years Children and Families</v>
      </c>
      <c r="M2247" s="2" t="s">
        <v>76</v>
      </c>
      <c r="N2247" s="2">
        <v>26</v>
      </c>
      <c r="O2247" s="6">
        <f t="shared" si="565"/>
        <v>0</v>
      </c>
      <c r="P2247" s="2">
        <v>0</v>
      </c>
      <c r="Q2247" s="2">
        <v>0</v>
      </c>
      <c r="R2247" s="2">
        <v>0</v>
      </c>
      <c r="S2247" s="2">
        <v>0</v>
      </c>
      <c r="T2247" s="2">
        <v>0</v>
      </c>
      <c r="U2247" s="2">
        <f t="shared" si="567"/>
        <v>0</v>
      </c>
      <c r="V2247" s="2">
        <f t="shared" si="568"/>
        <v>0</v>
      </c>
      <c r="W2247" s="2">
        <f t="shared" si="569"/>
        <v>0</v>
      </c>
      <c r="Y2247" s="5"/>
      <c r="Z2247" s="6">
        <f t="shared" si="566"/>
        <v>8</v>
      </c>
      <c r="AA2247" s="2">
        <v>2</v>
      </c>
      <c r="AB2247" s="2">
        <v>3</v>
      </c>
      <c r="AC2247" s="2">
        <v>1</v>
      </c>
      <c r="AD2247" s="2">
        <v>2</v>
      </c>
      <c r="AE2247" s="2">
        <v>0</v>
      </c>
      <c r="AF2247" s="2">
        <f t="shared" si="570"/>
        <v>5</v>
      </c>
      <c r="AG2247" s="2">
        <f t="shared" si="571"/>
        <v>1</v>
      </c>
      <c r="AH2247" s="2">
        <f t="shared" si="572"/>
        <v>2</v>
      </c>
      <c r="AJ2247" s="5"/>
      <c r="AK2247" s="2">
        <f t="shared" si="577"/>
        <v>15</v>
      </c>
      <c r="AL2247" s="2">
        <v>9</v>
      </c>
      <c r="AM2247" s="2">
        <v>3</v>
      </c>
      <c r="AN2247" s="2">
        <v>1</v>
      </c>
      <c r="AO2247" s="2">
        <v>1</v>
      </c>
      <c r="AP2247" s="2">
        <v>1</v>
      </c>
      <c r="AQ2247" s="2">
        <f t="shared" si="578"/>
        <v>12</v>
      </c>
      <c r="AR2247" s="2">
        <f t="shared" si="579"/>
        <v>1</v>
      </c>
      <c r="AS2247" s="2">
        <f t="shared" si="580"/>
        <v>2</v>
      </c>
      <c r="AV2247" s="6">
        <f t="shared" si="573"/>
        <v>18</v>
      </c>
      <c r="AW2247" s="2">
        <v>9</v>
      </c>
      <c r="AX2247" s="2">
        <v>3</v>
      </c>
      <c r="AY2247" s="2">
        <v>1</v>
      </c>
      <c r="AZ2247" s="2">
        <v>4</v>
      </c>
      <c r="BA2247" s="2">
        <v>1</v>
      </c>
      <c r="BB2247" s="2">
        <f t="shared" si="574"/>
        <v>12</v>
      </c>
      <c r="BC2247" s="2">
        <f t="shared" si="575"/>
        <v>1</v>
      </c>
      <c r="BD2247" s="2">
        <f t="shared" si="576"/>
        <v>5</v>
      </c>
      <c r="BF2247" s="5"/>
    </row>
    <row r="2248" spans="7:58" x14ac:dyDescent="0.35">
      <c r="G2248" s="79" t="s">
        <v>3</v>
      </c>
      <c r="H2248" s="82" t="s">
        <v>112</v>
      </c>
      <c r="I2248" s="79" t="s">
        <v>126</v>
      </c>
      <c r="J2248" s="79" t="str">
        <f>IF('New GL Gauge'!$H$3&lt;2025,"Communities","Service Development")</f>
        <v>Service Development</v>
      </c>
      <c r="K2248" s="79" t="str">
        <f>IF('New GL Gauge'!$H$3&lt;2025,"Early Years Children and Families","CLDC and Early Years Children and Families")</f>
        <v>CLDC and Early Years Children and Families</v>
      </c>
      <c r="L2248" s="79" t="str">
        <f>IF('New GL Gauge'!$H$3&lt;2025,"Early Years Children and Families","CLDC and Early Years Children and Families")</f>
        <v>CLDC and Early Years Children and Families</v>
      </c>
      <c r="M2248" s="2" t="s">
        <v>76</v>
      </c>
      <c r="N2248" s="2">
        <v>27</v>
      </c>
      <c r="O2248" s="6">
        <f t="shared" si="565"/>
        <v>0</v>
      </c>
      <c r="P2248" s="2">
        <v>0</v>
      </c>
      <c r="Q2248" s="2">
        <v>0</v>
      </c>
      <c r="R2248" s="2">
        <v>0</v>
      </c>
      <c r="S2248" s="2">
        <v>0</v>
      </c>
      <c r="T2248" s="2">
        <v>0</v>
      </c>
      <c r="U2248" s="2">
        <f t="shared" si="567"/>
        <v>0</v>
      </c>
      <c r="V2248" s="2">
        <f t="shared" si="568"/>
        <v>0</v>
      </c>
      <c r="W2248" s="2">
        <f t="shared" si="569"/>
        <v>0</v>
      </c>
      <c r="Y2248" s="5"/>
      <c r="Z2248" s="6">
        <f t="shared" si="566"/>
        <v>8</v>
      </c>
      <c r="AA2248" s="2">
        <v>3</v>
      </c>
      <c r="AB2248" s="2">
        <v>2</v>
      </c>
      <c r="AC2248" s="2">
        <v>2</v>
      </c>
      <c r="AD2248" s="2">
        <v>1</v>
      </c>
      <c r="AE2248" s="2">
        <v>0</v>
      </c>
      <c r="AF2248" s="2">
        <f t="shared" si="570"/>
        <v>5</v>
      </c>
      <c r="AG2248" s="2">
        <f t="shared" si="571"/>
        <v>2</v>
      </c>
      <c r="AH2248" s="2">
        <f t="shared" si="572"/>
        <v>1</v>
      </c>
      <c r="AJ2248" s="5"/>
      <c r="AK2248" s="2">
        <f t="shared" si="577"/>
        <v>15</v>
      </c>
      <c r="AL2248" s="2">
        <v>9</v>
      </c>
      <c r="AM2248" s="2">
        <v>3</v>
      </c>
      <c r="AN2248" s="2">
        <v>1</v>
      </c>
      <c r="AO2248" s="2">
        <v>1</v>
      </c>
      <c r="AP2248" s="2">
        <v>1</v>
      </c>
      <c r="AQ2248" s="2">
        <f t="shared" si="578"/>
        <v>12</v>
      </c>
      <c r="AR2248" s="2">
        <f t="shared" si="579"/>
        <v>1</v>
      </c>
      <c r="AS2248" s="2">
        <f t="shared" si="580"/>
        <v>2</v>
      </c>
      <c r="AV2248" s="6">
        <f t="shared" si="573"/>
        <v>18</v>
      </c>
      <c r="AW2248" s="2">
        <v>10</v>
      </c>
      <c r="AX2248" s="2">
        <v>2</v>
      </c>
      <c r="AY2248" s="2">
        <v>2</v>
      </c>
      <c r="AZ2248" s="2">
        <v>3</v>
      </c>
      <c r="BA2248" s="2">
        <v>1</v>
      </c>
      <c r="BB2248" s="2">
        <f t="shared" si="574"/>
        <v>12</v>
      </c>
      <c r="BC2248" s="2">
        <f t="shared" si="575"/>
        <v>2</v>
      </c>
      <c r="BD2248" s="2">
        <f t="shared" si="576"/>
        <v>4</v>
      </c>
      <c r="BF2248" s="5"/>
    </row>
    <row r="2249" spans="7:58" x14ac:dyDescent="0.35">
      <c r="G2249" s="79" t="s">
        <v>3</v>
      </c>
      <c r="H2249" s="82" t="s">
        <v>112</v>
      </c>
      <c r="I2249" s="79" t="s">
        <v>126</v>
      </c>
      <c r="J2249" s="79" t="str">
        <f>IF('New GL Gauge'!$H$3&lt;2025,"Communities","Service Development")</f>
        <v>Service Development</v>
      </c>
      <c r="K2249" s="79" t="str">
        <f>IF('New GL Gauge'!$H$3&lt;2025,"Early Years Children and Families","CLDC and Early Years Children and Families")</f>
        <v>CLDC and Early Years Children and Families</v>
      </c>
      <c r="L2249" s="79" t="str">
        <f>IF('New GL Gauge'!$H$3&lt;2025,"Early Years Children and Families","CLDC and Early Years Children and Families")</f>
        <v>CLDC and Early Years Children and Families</v>
      </c>
      <c r="M2249" s="2" t="s">
        <v>76</v>
      </c>
      <c r="N2249" s="2">
        <v>28</v>
      </c>
      <c r="O2249" s="6">
        <f t="shared" si="565"/>
        <v>0</v>
      </c>
      <c r="P2249" s="2">
        <v>0</v>
      </c>
      <c r="Q2249" s="2">
        <v>0</v>
      </c>
      <c r="R2249" s="2">
        <v>0</v>
      </c>
      <c r="S2249" s="2">
        <v>0</v>
      </c>
      <c r="T2249" s="2">
        <v>0</v>
      </c>
      <c r="U2249" s="2">
        <f t="shared" si="567"/>
        <v>0</v>
      </c>
      <c r="V2249" s="2">
        <f t="shared" si="568"/>
        <v>0</v>
      </c>
      <c r="W2249" s="2">
        <f t="shared" si="569"/>
        <v>0</v>
      </c>
      <c r="Y2249" s="5"/>
      <c r="Z2249" s="6">
        <f t="shared" si="566"/>
        <v>8</v>
      </c>
      <c r="AA2249" s="2">
        <v>5</v>
      </c>
      <c r="AB2249" s="2">
        <v>1</v>
      </c>
      <c r="AC2249" s="2">
        <v>1</v>
      </c>
      <c r="AD2249" s="2">
        <v>1</v>
      </c>
      <c r="AE2249" s="2">
        <v>0</v>
      </c>
      <c r="AF2249" s="2">
        <f t="shared" si="570"/>
        <v>6</v>
      </c>
      <c r="AG2249" s="2">
        <f t="shared" si="571"/>
        <v>1</v>
      </c>
      <c r="AH2249" s="2">
        <f t="shared" si="572"/>
        <v>1</v>
      </c>
      <c r="AJ2249" s="5"/>
      <c r="AK2249" s="2">
        <f t="shared" si="577"/>
        <v>15</v>
      </c>
      <c r="AL2249" s="2">
        <v>12</v>
      </c>
      <c r="AM2249" s="2">
        <v>1</v>
      </c>
      <c r="AN2249" s="2">
        <v>1</v>
      </c>
      <c r="AO2249" s="2">
        <v>1</v>
      </c>
      <c r="AP2249" s="2">
        <v>0</v>
      </c>
      <c r="AQ2249" s="2">
        <f t="shared" si="578"/>
        <v>13</v>
      </c>
      <c r="AR2249" s="2">
        <f t="shared" si="579"/>
        <v>1</v>
      </c>
      <c r="AS2249" s="2">
        <f t="shared" si="580"/>
        <v>1</v>
      </c>
      <c r="AV2249" s="6">
        <f t="shared" si="573"/>
        <v>18</v>
      </c>
      <c r="AW2249" s="2">
        <v>11</v>
      </c>
      <c r="AX2249" s="2">
        <v>4</v>
      </c>
      <c r="AY2249" s="2">
        <v>1</v>
      </c>
      <c r="AZ2249" s="2">
        <v>2</v>
      </c>
      <c r="BA2249" s="2">
        <v>0</v>
      </c>
      <c r="BB2249" s="2">
        <f t="shared" si="574"/>
        <v>15</v>
      </c>
      <c r="BC2249" s="2">
        <f t="shared" si="575"/>
        <v>1</v>
      </c>
      <c r="BD2249" s="2">
        <f t="shared" si="576"/>
        <v>2</v>
      </c>
      <c r="BF2249" s="5"/>
    </row>
    <row r="2250" spans="7:58" x14ac:dyDescent="0.35">
      <c r="G2250" s="79" t="s">
        <v>3</v>
      </c>
      <c r="H2250" s="82" t="s">
        <v>112</v>
      </c>
      <c r="I2250" s="79" t="s">
        <v>126</v>
      </c>
      <c r="J2250" s="79" t="str">
        <f>IF('New GL Gauge'!$H$3&lt;2025,"Communities","Service Development")</f>
        <v>Service Development</v>
      </c>
      <c r="K2250" s="79" t="str">
        <f>IF('New GL Gauge'!$H$3&lt;2025,"Early Years Children and Families","CLDC and Early Years Children and Families")</f>
        <v>CLDC and Early Years Children and Families</v>
      </c>
      <c r="L2250" s="79" t="str">
        <f>IF('New GL Gauge'!$H$3&lt;2025,"Early Years Children and Families","CLDC and Early Years Children and Families")</f>
        <v>CLDC and Early Years Children and Families</v>
      </c>
      <c r="M2250" s="2" t="s">
        <v>76</v>
      </c>
      <c r="N2250" s="2">
        <v>29</v>
      </c>
      <c r="O2250" s="6">
        <f t="shared" si="565"/>
        <v>0</v>
      </c>
      <c r="P2250" s="2">
        <v>0</v>
      </c>
      <c r="Q2250" s="2">
        <v>0</v>
      </c>
      <c r="R2250" s="2">
        <v>0</v>
      </c>
      <c r="S2250" s="2">
        <v>0</v>
      </c>
      <c r="T2250" s="2">
        <v>0</v>
      </c>
      <c r="U2250" s="2">
        <f t="shared" si="567"/>
        <v>0</v>
      </c>
      <c r="V2250" s="2">
        <f t="shared" si="568"/>
        <v>0</v>
      </c>
      <c r="W2250" s="2">
        <f t="shared" si="569"/>
        <v>0</v>
      </c>
      <c r="Y2250" s="5"/>
      <c r="Z2250" s="6">
        <f t="shared" si="566"/>
        <v>8</v>
      </c>
      <c r="AA2250" s="2">
        <v>3</v>
      </c>
      <c r="AB2250" s="2">
        <v>2</v>
      </c>
      <c r="AC2250" s="2">
        <v>0</v>
      </c>
      <c r="AD2250" s="2">
        <v>3</v>
      </c>
      <c r="AE2250" s="2">
        <v>0</v>
      </c>
      <c r="AF2250" s="2">
        <f t="shared" si="570"/>
        <v>5</v>
      </c>
      <c r="AG2250" s="2">
        <f t="shared" si="571"/>
        <v>0</v>
      </c>
      <c r="AH2250" s="2">
        <f t="shared" si="572"/>
        <v>3</v>
      </c>
      <c r="AJ2250" s="5"/>
      <c r="AK2250" s="2">
        <f t="shared" si="577"/>
        <v>15</v>
      </c>
      <c r="AL2250" s="2">
        <v>12</v>
      </c>
      <c r="AM2250" s="2">
        <v>0</v>
      </c>
      <c r="AN2250" s="2">
        <v>1</v>
      </c>
      <c r="AO2250" s="2">
        <v>1</v>
      </c>
      <c r="AP2250" s="2">
        <v>1</v>
      </c>
      <c r="AQ2250" s="2">
        <f t="shared" si="578"/>
        <v>12</v>
      </c>
      <c r="AR2250" s="2">
        <f t="shared" si="579"/>
        <v>1</v>
      </c>
      <c r="AS2250" s="2">
        <f t="shared" si="580"/>
        <v>2</v>
      </c>
      <c r="AV2250" s="6">
        <f t="shared" si="573"/>
        <v>18</v>
      </c>
      <c r="AW2250" s="2">
        <v>10</v>
      </c>
      <c r="AX2250" s="2">
        <v>2</v>
      </c>
      <c r="AY2250" s="2">
        <v>1</v>
      </c>
      <c r="AZ2250" s="2">
        <v>2</v>
      </c>
      <c r="BA2250" s="2">
        <v>3</v>
      </c>
      <c r="BB2250" s="2">
        <f t="shared" si="574"/>
        <v>12</v>
      </c>
      <c r="BC2250" s="2">
        <f t="shared" si="575"/>
        <v>1</v>
      </c>
      <c r="BD2250" s="2">
        <f t="shared" si="576"/>
        <v>5</v>
      </c>
      <c r="BF2250" s="5"/>
    </row>
    <row r="2251" spans="7:58" x14ac:dyDescent="0.35">
      <c r="G2251" s="79" t="s">
        <v>3</v>
      </c>
      <c r="H2251" s="82" t="s">
        <v>112</v>
      </c>
      <c r="I2251" s="79" t="s">
        <v>126</v>
      </c>
      <c r="J2251" s="79" t="str">
        <f>IF('New GL Gauge'!$H$3&lt;2025,"Communities","Service Development")</f>
        <v>Service Development</v>
      </c>
      <c r="K2251" s="79" t="str">
        <f>IF('New GL Gauge'!$H$3&lt;2025,"Early Years Children and Families","CLDC and Early Years Children and Families")</f>
        <v>CLDC and Early Years Children and Families</v>
      </c>
      <c r="L2251" s="79" t="str">
        <f>IF('New GL Gauge'!$H$3&lt;2025,"Early Years Children and Families","CLDC and Early Years Children and Families")</f>
        <v>CLDC and Early Years Children and Families</v>
      </c>
      <c r="M2251" s="2" t="s">
        <v>76</v>
      </c>
      <c r="N2251" s="2">
        <v>30</v>
      </c>
      <c r="O2251" s="6">
        <f t="shared" si="565"/>
        <v>0</v>
      </c>
      <c r="P2251" s="2">
        <v>0</v>
      </c>
      <c r="Q2251" s="2">
        <v>0</v>
      </c>
      <c r="R2251" s="2">
        <v>0</v>
      </c>
      <c r="S2251" s="2">
        <v>0</v>
      </c>
      <c r="T2251" s="2">
        <v>0</v>
      </c>
      <c r="U2251" s="2">
        <f t="shared" si="567"/>
        <v>0</v>
      </c>
      <c r="V2251" s="2">
        <f t="shared" si="568"/>
        <v>0</v>
      </c>
      <c r="W2251" s="2">
        <f t="shared" si="569"/>
        <v>0</v>
      </c>
      <c r="Y2251" s="5"/>
      <c r="Z2251" s="6">
        <f t="shared" si="566"/>
        <v>8</v>
      </c>
      <c r="AA2251" s="2">
        <v>3</v>
      </c>
      <c r="AB2251" s="2">
        <v>3</v>
      </c>
      <c r="AC2251" s="2">
        <v>2</v>
      </c>
      <c r="AD2251" s="2">
        <v>0</v>
      </c>
      <c r="AE2251" s="2">
        <v>0</v>
      </c>
      <c r="AF2251" s="2">
        <f t="shared" si="570"/>
        <v>6</v>
      </c>
      <c r="AG2251" s="2">
        <f t="shared" si="571"/>
        <v>2</v>
      </c>
      <c r="AH2251" s="2">
        <f t="shared" si="572"/>
        <v>0</v>
      </c>
      <c r="AJ2251" s="5"/>
      <c r="AK2251" s="2">
        <f t="shared" si="577"/>
        <v>15</v>
      </c>
      <c r="AL2251" s="2">
        <v>10</v>
      </c>
      <c r="AM2251" s="2">
        <v>2</v>
      </c>
      <c r="AN2251" s="2">
        <v>1</v>
      </c>
      <c r="AO2251" s="2">
        <v>0</v>
      </c>
      <c r="AP2251" s="2">
        <v>2</v>
      </c>
      <c r="AQ2251" s="2">
        <f t="shared" si="578"/>
        <v>12</v>
      </c>
      <c r="AR2251" s="2">
        <f t="shared" si="579"/>
        <v>1</v>
      </c>
      <c r="AS2251" s="2">
        <f t="shared" si="580"/>
        <v>2</v>
      </c>
      <c r="AV2251" s="6">
        <f t="shared" si="573"/>
        <v>18</v>
      </c>
      <c r="AW2251" s="2">
        <v>12</v>
      </c>
      <c r="AX2251" s="2">
        <v>1</v>
      </c>
      <c r="AY2251" s="2">
        <v>1</v>
      </c>
      <c r="AZ2251" s="2">
        <v>1</v>
      </c>
      <c r="BA2251" s="2">
        <v>3</v>
      </c>
      <c r="BB2251" s="2">
        <f t="shared" si="574"/>
        <v>13</v>
      </c>
      <c r="BC2251" s="2">
        <f t="shared" si="575"/>
        <v>1</v>
      </c>
      <c r="BD2251" s="2">
        <f t="shared" si="576"/>
        <v>4</v>
      </c>
      <c r="BF2251" s="5"/>
    </row>
    <row r="2252" spans="7:58" x14ac:dyDescent="0.35">
      <c r="G2252" s="79" t="s">
        <v>3</v>
      </c>
      <c r="H2252" s="82" t="s">
        <v>112</v>
      </c>
      <c r="I2252" s="79" t="s">
        <v>126</v>
      </c>
      <c r="J2252" s="79" t="str">
        <f>IF('New GL Gauge'!$H$3&lt;2025,"Library Services/Community Libraries","Ops/Infrastructure/Customer Experience")</f>
        <v>Ops/Infrastructure/Customer Experience</v>
      </c>
      <c r="K2252" s="79" t="str">
        <f>IF('New GL Gauge'!$H$3&lt;2025,"Library Services/Community Libraries","Ops/Infrastructure/Customer Experience")</f>
        <v>Ops/Infrastructure/Customer Experience</v>
      </c>
      <c r="L2252" s="79" t="str">
        <f>IF('New GL Gauge'!$H$3&lt;2025,"Library Services/Community Libraries","Ops/Infrastructure/Customer Experience")</f>
        <v>Ops/Infrastructure/Customer Experience</v>
      </c>
      <c r="M2252" s="2" t="s">
        <v>3</v>
      </c>
      <c r="N2252" s="2">
        <v>1</v>
      </c>
      <c r="O2252" s="6"/>
      <c r="Y2252" s="5"/>
      <c r="Z2252" s="6"/>
      <c r="AJ2252" s="5"/>
      <c r="AV2252" s="6">
        <f t="shared" si="573"/>
        <v>0</v>
      </c>
      <c r="AW2252" s="2">
        <v>0</v>
      </c>
      <c r="AX2252" s="2">
        <v>0</v>
      </c>
      <c r="AY2252" s="2">
        <v>0</v>
      </c>
      <c r="AZ2252" s="2">
        <v>0</v>
      </c>
      <c r="BA2252" s="2">
        <v>0</v>
      </c>
      <c r="BB2252" s="2">
        <f t="shared" si="574"/>
        <v>0</v>
      </c>
      <c r="BC2252" s="2">
        <f t="shared" si="575"/>
        <v>0</v>
      </c>
      <c r="BD2252" s="2">
        <f t="shared" si="576"/>
        <v>0</v>
      </c>
      <c r="BE2252" s="2">
        <f>ROUND(SUM(AV2252:AV2281)/30,0)</f>
        <v>0</v>
      </c>
      <c r="BF2252" s="5">
        <v>0</v>
      </c>
    </row>
    <row r="2253" spans="7:58" x14ac:dyDescent="0.35">
      <c r="G2253" s="79" t="s">
        <v>3</v>
      </c>
      <c r="H2253" s="82" t="s">
        <v>112</v>
      </c>
      <c r="I2253" s="79" t="s">
        <v>126</v>
      </c>
      <c r="J2253" s="79" t="str">
        <f>IF('New GL Gauge'!$H$3&lt;2025,"Library Services/Community Libraries","Ops/Infrastructure/Customer Experience")</f>
        <v>Ops/Infrastructure/Customer Experience</v>
      </c>
      <c r="K2253" s="79" t="str">
        <f>IF('New GL Gauge'!$H$3&lt;2025,"Library Services/Community Libraries","Ops/Infrastructure/Customer Experience")</f>
        <v>Ops/Infrastructure/Customer Experience</v>
      </c>
      <c r="L2253" s="79" t="str">
        <f>IF('New GL Gauge'!$H$3&lt;2025,"Library Services/Community Libraries","Ops/Infrastructure/Customer Experience")</f>
        <v>Ops/Infrastructure/Customer Experience</v>
      </c>
      <c r="M2253" s="2" t="s">
        <v>3</v>
      </c>
      <c r="N2253" s="2">
        <v>2</v>
      </c>
      <c r="O2253" s="6"/>
      <c r="Y2253" s="5"/>
      <c r="Z2253" s="6"/>
      <c r="AJ2253" s="5"/>
      <c r="AV2253" s="6">
        <f t="shared" si="573"/>
        <v>0</v>
      </c>
      <c r="AW2253" s="2">
        <v>0</v>
      </c>
      <c r="AX2253" s="2">
        <v>0</v>
      </c>
      <c r="AY2253" s="2">
        <v>0</v>
      </c>
      <c r="AZ2253" s="2">
        <v>0</v>
      </c>
      <c r="BA2253" s="2">
        <v>0</v>
      </c>
      <c r="BB2253" s="2">
        <f t="shared" si="574"/>
        <v>0</v>
      </c>
      <c r="BC2253" s="2">
        <f t="shared" si="575"/>
        <v>0</v>
      </c>
      <c r="BD2253" s="2">
        <f t="shared" si="576"/>
        <v>0</v>
      </c>
      <c r="BF2253" s="5"/>
    </row>
    <row r="2254" spans="7:58" x14ac:dyDescent="0.35">
      <c r="G2254" s="79" t="s">
        <v>3</v>
      </c>
      <c r="H2254" s="82" t="s">
        <v>112</v>
      </c>
      <c r="I2254" s="79" t="s">
        <v>126</v>
      </c>
      <c r="J2254" s="79" t="str">
        <f>IF('New GL Gauge'!$H$3&lt;2025,"Library Services/Community Libraries","Ops/Infrastructure/Customer Experience")</f>
        <v>Ops/Infrastructure/Customer Experience</v>
      </c>
      <c r="K2254" s="79" t="str">
        <f>IF('New GL Gauge'!$H$3&lt;2025,"Library Services/Community Libraries","Ops/Infrastructure/Customer Experience")</f>
        <v>Ops/Infrastructure/Customer Experience</v>
      </c>
      <c r="L2254" s="79" t="str">
        <f>IF('New GL Gauge'!$H$3&lt;2025,"Library Services/Community Libraries","Ops/Infrastructure/Customer Experience")</f>
        <v>Ops/Infrastructure/Customer Experience</v>
      </c>
      <c r="M2254" s="2" t="s">
        <v>3</v>
      </c>
      <c r="N2254" s="2">
        <v>3</v>
      </c>
      <c r="O2254" s="6"/>
      <c r="Y2254" s="5"/>
      <c r="Z2254" s="6"/>
      <c r="AJ2254" s="5"/>
      <c r="AV2254" s="6">
        <f t="shared" si="573"/>
        <v>0</v>
      </c>
      <c r="AW2254" s="2">
        <v>0</v>
      </c>
      <c r="AX2254" s="2">
        <v>0</v>
      </c>
      <c r="AY2254" s="2">
        <v>0</v>
      </c>
      <c r="AZ2254" s="2">
        <v>0</v>
      </c>
      <c r="BA2254" s="2">
        <v>0</v>
      </c>
      <c r="BB2254" s="2">
        <f t="shared" si="574"/>
        <v>0</v>
      </c>
      <c r="BC2254" s="2">
        <f t="shared" si="575"/>
        <v>0</v>
      </c>
      <c r="BD2254" s="2">
        <f t="shared" si="576"/>
        <v>0</v>
      </c>
      <c r="BF2254" s="5"/>
    </row>
    <row r="2255" spans="7:58" x14ac:dyDescent="0.35">
      <c r="G2255" s="79" t="s">
        <v>3</v>
      </c>
      <c r="H2255" s="82" t="s">
        <v>112</v>
      </c>
      <c r="I2255" s="79" t="s">
        <v>126</v>
      </c>
      <c r="J2255" s="79" t="str">
        <f>IF('New GL Gauge'!$H$3&lt;2025,"Library Services/Community Libraries","Ops/Infrastructure/Customer Experience")</f>
        <v>Ops/Infrastructure/Customer Experience</v>
      </c>
      <c r="K2255" s="79" t="str">
        <f>IF('New GL Gauge'!$H$3&lt;2025,"Library Services/Community Libraries","Ops/Infrastructure/Customer Experience")</f>
        <v>Ops/Infrastructure/Customer Experience</v>
      </c>
      <c r="L2255" s="79" t="str">
        <f>IF('New GL Gauge'!$H$3&lt;2025,"Library Services/Community Libraries","Ops/Infrastructure/Customer Experience")</f>
        <v>Ops/Infrastructure/Customer Experience</v>
      </c>
      <c r="M2255" s="2" t="s">
        <v>3</v>
      </c>
      <c r="N2255" s="2">
        <v>4</v>
      </c>
      <c r="O2255" s="6"/>
      <c r="Y2255" s="5"/>
      <c r="Z2255" s="6"/>
      <c r="AJ2255" s="5"/>
      <c r="AV2255" s="6">
        <f t="shared" si="573"/>
        <v>0</v>
      </c>
      <c r="AW2255" s="2">
        <v>0</v>
      </c>
      <c r="AX2255" s="2">
        <v>0</v>
      </c>
      <c r="AY2255" s="2">
        <v>0</v>
      </c>
      <c r="AZ2255" s="2">
        <v>0</v>
      </c>
      <c r="BA2255" s="2">
        <v>0</v>
      </c>
      <c r="BB2255" s="2">
        <f t="shared" si="574"/>
        <v>0</v>
      </c>
      <c r="BC2255" s="2">
        <f t="shared" si="575"/>
        <v>0</v>
      </c>
      <c r="BD2255" s="2">
        <f t="shared" si="576"/>
        <v>0</v>
      </c>
      <c r="BF2255" s="5"/>
    </row>
    <row r="2256" spans="7:58" x14ac:dyDescent="0.35">
      <c r="G2256" s="79" t="s">
        <v>3</v>
      </c>
      <c r="H2256" s="82" t="s">
        <v>112</v>
      </c>
      <c r="I2256" s="79" t="s">
        <v>126</v>
      </c>
      <c r="J2256" s="79" t="str">
        <f>IF('New GL Gauge'!$H$3&lt;2025,"Library Services/Community Libraries","Ops/Infrastructure/Customer Experience")</f>
        <v>Ops/Infrastructure/Customer Experience</v>
      </c>
      <c r="K2256" s="79" t="str">
        <f>IF('New GL Gauge'!$H$3&lt;2025,"Library Services/Community Libraries","Ops/Infrastructure/Customer Experience")</f>
        <v>Ops/Infrastructure/Customer Experience</v>
      </c>
      <c r="L2256" s="79" t="str">
        <f>IF('New GL Gauge'!$H$3&lt;2025,"Library Services/Community Libraries","Ops/Infrastructure/Customer Experience")</f>
        <v>Ops/Infrastructure/Customer Experience</v>
      </c>
      <c r="M2256" s="2" t="s">
        <v>3</v>
      </c>
      <c r="N2256" s="2">
        <v>5</v>
      </c>
      <c r="O2256" s="6"/>
      <c r="Y2256" s="5"/>
      <c r="Z2256" s="6"/>
      <c r="AJ2256" s="5"/>
      <c r="AV2256" s="6">
        <f t="shared" si="573"/>
        <v>0</v>
      </c>
      <c r="AW2256" s="2">
        <v>0</v>
      </c>
      <c r="AX2256" s="2">
        <v>0</v>
      </c>
      <c r="AY2256" s="2">
        <v>0</v>
      </c>
      <c r="AZ2256" s="2">
        <v>0</v>
      </c>
      <c r="BA2256" s="2">
        <v>0</v>
      </c>
      <c r="BB2256" s="2">
        <f t="shared" si="574"/>
        <v>0</v>
      </c>
      <c r="BC2256" s="2">
        <f t="shared" si="575"/>
        <v>0</v>
      </c>
      <c r="BD2256" s="2">
        <f t="shared" si="576"/>
        <v>0</v>
      </c>
      <c r="BF2256" s="5"/>
    </row>
    <row r="2257" spans="7:58" x14ac:dyDescent="0.35">
      <c r="G2257" s="79" t="s">
        <v>3</v>
      </c>
      <c r="H2257" s="82" t="s">
        <v>112</v>
      </c>
      <c r="I2257" s="79" t="s">
        <v>126</v>
      </c>
      <c r="J2257" s="79" t="str">
        <f>IF('New GL Gauge'!$H$3&lt;2025,"Library Services/Community Libraries","Ops/Infrastructure/Customer Experience")</f>
        <v>Ops/Infrastructure/Customer Experience</v>
      </c>
      <c r="K2257" s="79" t="str">
        <f>IF('New GL Gauge'!$H$3&lt;2025,"Library Services/Community Libraries","Ops/Infrastructure/Customer Experience")</f>
        <v>Ops/Infrastructure/Customer Experience</v>
      </c>
      <c r="L2257" s="79" t="str">
        <f>IF('New GL Gauge'!$H$3&lt;2025,"Library Services/Community Libraries","Ops/Infrastructure/Customer Experience")</f>
        <v>Ops/Infrastructure/Customer Experience</v>
      </c>
      <c r="M2257" s="2" t="s">
        <v>3</v>
      </c>
      <c r="N2257" s="2">
        <v>6</v>
      </c>
      <c r="O2257" s="6"/>
      <c r="Y2257" s="5"/>
      <c r="Z2257" s="6"/>
      <c r="AJ2257" s="5"/>
      <c r="AV2257" s="6">
        <f t="shared" si="573"/>
        <v>0</v>
      </c>
      <c r="AW2257" s="2">
        <v>0</v>
      </c>
      <c r="AX2257" s="2">
        <v>0</v>
      </c>
      <c r="AY2257" s="2">
        <v>0</v>
      </c>
      <c r="AZ2257" s="2">
        <v>0</v>
      </c>
      <c r="BA2257" s="2">
        <v>0</v>
      </c>
      <c r="BB2257" s="2">
        <f t="shared" si="574"/>
        <v>0</v>
      </c>
      <c r="BC2257" s="2">
        <f t="shared" si="575"/>
        <v>0</v>
      </c>
      <c r="BD2257" s="2">
        <f t="shared" si="576"/>
        <v>0</v>
      </c>
      <c r="BF2257" s="5"/>
    </row>
    <row r="2258" spans="7:58" x14ac:dyDescent="0.35">
      <c r="G2258" s="79" t="s">
        <v>3</v>
      </c>
      <c r="H2258" s="82" t="s">
        <v>112</v>
      </c>
      <c r="I2258" s="79" t="s">
        <v>126</v>
      </c>
      <c r="J2258" s="79" t="str">
        <f>IF('New GL Gauge'!$H$3&lt;2025,"Library Services/Community Libraries","Ops/Infrastructure/Customer Experience")</f>
        <v>Ops/Infrastructure/Customer Experience</v>
      </c>
      <c r="K2258" s="79" t="str">
        <f>IF('New GL Gauge'!$H$3&lt;2025,"Library Services/Community Libraries","Ops/Infrastructure/Customer Experience")</f>
        <v>Ops/Infrastructure/Customer Experience</v>
      </c>
      <c r="L2258" s="79" t="str">
        <f>IF('New GL Gauge'!$H$3&lt;2025,"Library Services/Community Libraries","Ops/Infrastructure/Customer Experience")</f>
        <v>Ops/Infrastructure/Customer Experience</v>
      </c>
      <c r="M2258" s="2" t="s">
        <v>3</v>
      </c>
      <c r="N2258" s="2">
        <v>7</v>
      </c>
      <c r="O2258" s="6"/>
      <c r="Y2258" s="5"/>
      <c r="Z2258" s="6"/>
      <c r="AJ2258" s="5"/>
      <c r="AV2258" s="6">
        <f t="shared" si="573"/>
        <v>0</v>
      </c>
      <c r="AW2258" s="2">
        <v>0</v>
      </c>
      <c r="AX2258" s="2">
        <v>0</v>
      </c>
      <c r="AY2258" s="2">
        <v>0</v>
      </c>
      <c r="AZ2258" s="2">
        <v>0</v>
      </c>
      <c r="BA2258" s="2">
        <v>0</v>
      </c>
      <c r="BB2258" s="2">
        <f t="shared" si="574"/>
        <v>0</v>
      </c>
      <c r="BC2258" s="2">
        <f t="shared" si="575"/>
        <v>0</v>
      </c>
      <c r="BD2258" s="2">
        <f t="shared" si="576"/>
        <v>0</v>
      </c>
      <c r="BF2258" s="5"/>
    </row>
    <row r="2259" spans="7:58" x14ac:dyDescent="0.35">
      <c r="G2259" s="79" t="s">
        <v>3</v>
      </c>
      <c r="H2259" s="82" t="s">
        <v>112</v>
      </c>
      <c r="I2259" s="79" t="s">
        <v>126</v>
      </c>
      <c r="J2259" s="79" t="str">
        <f>IF('New GL Gauge'!$H$3&lt;2025,"Library Services/Community Libraries","Ops/Infrastructure/Customer Experience")</f>
        <v>Ops/Infrastructure/Customer Experience</v>
      </c>
      <c r="K2259" s="79" t="str">
        <f>IF('New GL Gauge'!$H$3&lt;2025,"Library Services/Community Libraries","Ops/Infrastructure/Customer Experience")</f>
        <v>Ops/Infrastructure/Customer Experience</v>
      </c>
      <c r="L2259" s="79" t="str">
        <f>IF('New GL Gauge'!$H$3&lt;2025,"Library Services/Community Libraries","Ops/Infrastructure/Customer Experience")</f>
        <v>Ops/Infrastructure/Customer Experience</v>
      </c>
      <c r="M2259" s="2" t="s">
        <v>3</v>
      </c>
      <c r="N2259" s="2">
        <v>8</v>
      </c>
      <c r="O2259" s="6"/>
      <c r="Y2259" s="5"/>
      <c r="Z2259" s="6"/>
      <c r="AJ2259" s="5"/>
      <c r="AV2259" s="6">
        <f t="shared" si="573"/>
        <v>0</v>
      </c>
      <c r="AW2259" s="2">
        <v>0</v>
      </c>
      <c r="AX2259" s="2">
        <v>0</v>
      </c>
      <c r="AY2259" s="2">
        <v>0</v>
      </c>
      <c r="AZ2259" s="2">
        <v>0</v>
      </c>
      <c r="BA2259" s="2">
        <v>0</v>
      </c>
      <c r="BB2259" s="2">
        <f t="shared" si="574"/>
        <v>0</v>
      </c>
      <c r="BC2259" s="2">
        <f t="shared" si="575"/>
        <v>0</v>
      </c>
      <c r="BD2259" s="2">
        <f t="shared" si="576"/>
        <v>0</v>
      </c>
      <c r="BF2259" s="5"/>
    </row>
    <row r="2260" spans="7:58" x14ac:dyDescent="0.35">
      <c r="G2260" s="79" t="s">
        <v>3</v>
      </c>
      <c r="H2260" s="82" t="s">
        <v>112</v>
      </c>
      <c r="I2260" s="79" t="s">
        <v>126</v>
      </c>
      <c r="J2260" s="79" t="str">
        <f>IF('New GL Gauge'!$H$3&lt;2025,"Library Services/Community Libraries","Ops/Infrastructure/Customer Experience")</f>
        <v>Ops/Infrastructure/Customer Experience</v>
      </c>
      <c r="K2260" s="79" t="str">
        <f>IF('New GL Gauge'!$H$3&lt;2025,"Library Services/Community Libraries","Ops/Infrastructure/Customer Experience")</f>
        <v>Ops/Infrastructure/Customer Experience</v>
      </c>
      <c r="L2260" s="79" t="str">
        <f>IF('New GL Gauge'!$H$3&lt;2025,"Library Services/Community Libraries","Ops/Infrastructure/Customer Experience")</f>
        <v>Ops/Infrastructure/Customer Experience</v>
      </c>
      <c r="M2260" s="2" t="s">
        <v>3</v>
      </c>
      <c r="N2260" s="2">
        <v>9</v>
      </c>
      <c r="O2260" s="6"/>
      <c r="Y2260" s="5"/>
      <c r="Z2260" s="6"/>
      <c r="AJ2260" s="5"/>
      <c r="AV2260" s="6">
        <f t="shared" si="573"/>
        <v>0</v>
      </c>
      <c r="AW2260" s="2">
        <v>0</v>
      </c>
      <c r="AX2260" s="2">
        <v>0</v>
      </c>
      <c r="AY2260" s="2">
        <v>0</v>
      </c>
      <c r="AZ2260" s="2">
        <v>0</v>
      </c>
      <c r="BA2260" s="2">
        <v>0</v>
      </c>
      <c r="BB2260" s="2">
        <f t="shared" si="574"/>
        <v>0</v>
      </c>
      <c r="BC2260" s="2">
        <f t="shared" si="575"/>
        <v>0</v>
      </c>
      <c r="BD2260" s="2">
        <f t="shared" si="576"/>
        <v>0</v>
      </c>
      <c r="BF2260" s="5"/>
    </row>
    <row r="2261" spans="7:58" x14ac:dyDescent="0.35">
      <c r="G2261" s="79" t="s">
        <v>3</v>
      </c>
      <c r="H2261" s="82" t="s">
        <v>112</v>
      </c>
      <c r="I2261" s="79" t="s">
        <v>126</v>
      </c>
      <c r="J2261" s="79" t="str">
        <f>IF('New GL Gauge'!$H$3&lt;2025,"Library Services/Community Libraries","Ops/Infrastructure/Customer Experience")</f>
        <v>Ops/Infrastructure/Customer Experience</v>
      </c>
      <c r="K2261" s="79" t="str">
        <f>IF('New GL Gauge'!$H$3&lt;2025,"Library Services/Community Libraries","Ops/Infrastructure/Customer Experience")</f>
        <v>Ops/Infrastructure/Customer Experience</v>
      </c>
      <c r="L2261" s="79" t="str">
        <f>IF('New GL Gauge'!$H$3&lt;2025,"Library Services/Community Libraries","Ops/Infrastructure/Customer Experience")</f>
        <v>Ops/Infrastructure/Customer Experience</v>
      </c>
      <c r="M2261" s="2" t="s">
        <v>67</v>
      </c>
      <c r="N2261" s="2">
        <v>10</v>
      </c>
      <c r="O2261" s="6"/>
      <c r="Y2261" s="5"/>
      <c r="Z2261" s="6"/>
      <c r="AJ2261" s="5"/>
      <c r="AV2261" s="6">
        <f t="shared" si="573"/>
        <v>0</v>
      </c>
      <c r="AW2261" s="2">
        <v>0</v>
      </c>
      <c r="AX2261" s="2">
        <v>0</v>
      </c>
      <c r="AY2261" s="2">
        <v>0</v>
      </c>
      <c r="AZ2261" s="2">
        <v>0</v>
      </c>
      <c r="BA2261" s="2">
        <v>0</v>
      </c>
      <c r="BB2261" s="2">
        <f t="shared" si="574"/>
        <v>0</v>
      </c>
      <c r="BC2261" s="2">
        <f t="shared" si="575"/>
        <v>0</v>
      </c>
      <c r="BD2261" s="2">
        <f t="shared" si="576"/>
        <v>0</v>
      </c>
      <c r="BF2261" s="5"/>
    </row>
    <row r="2262" spans="7:58" x14ac:dyDescent="0.35">
      <c r="G2262" s="79" t="s">
        <v>3</v>
      </c>
      <c r="H2262" s="82" t="s">
        <v>112</v>
      </c>
      <c r="I2262" s="79" t="s">
        <v>126</v>
      </c>
      <c r="J2262" s="79" t="str">
        <f>IF('New GL Gauge'!$H$3&lt;2025,"Library Services/Community Libraries","Ops/Infrastructure/Customer Experience")</f>
        <v>Ops/Infrastructure/Customer Experience</v>
      </c>
      <c r="K2262" s="79" t="str">
        <f>IF('New GL Gauge'!$H$3&lt;2025,"Library Services/Community Libraries","Ops/Infrastructure/Customer Experience")</f>
        <v>Ops/Infrastructure/Customer Experience</v>
      </c>
      <c r="L2262" s="79" t="str">
        <f>IF('New GL Gauge'!$H$3&lt;2025,"Library Services/Community Libraries","Ops/Infrastructure/Customer Experience")</f>
        <v>Ops/Infrastructure/Customer Experience</v>
      </c>
      <c r="M2262" s="2" t="s">
        <v>67</v>
      </c>
      <c r="N2262" s="2">
        <v>11</v>
      </c>
      <c r="O2262" s="6"/>
      <c r="Y2262" s="5"/>
      <c r="Z2262" s="6"/>
      <c r="AJ2262" s="5"/>
      <c r="AV2262" s="6">
        <f t="shared" si="573"/>
        <v>0</v>
      </c>
      <c r="AW2262" s="2">
        <v>0</v>
      </c>
      <c r="AX2262" s="2">
        <v>0</v>
      </c>
      <c r="AY2262" s="2">
        <v>0</v>
      </c>
      <c r="AZ2262" s="2">
        <v>0</v>
      </c>
      <c r="BA2262" s="2">
        <v>0</v>
      </c>
      <c r="BB2262" s="2">
        <f t="shared" si="574"/>
        <v>0</v>
      </c>
      <c r="BC2262" s="2">
        <f t="shared" si="575"/>
        <v>0</v>
      </c>
      <c r="BD2262" s="2">
        <f t="shared" si="576"/>
        <v>0</v>
      </c>
      <c r="BF2262" s="5"/>
    </row>
    <row r="2263" spans="7:58" x14ac:dyDescent="0.35">
      <c r="G2263" s="79" t="s">
        <v>3</v>
      </c>
      <c r="H2263" s="82" t="s">
        <v>112</v>
      </c>
      <c r="I2263" s="79" t="s">
        <v>126</v>
      </c>
      <c r="J2263" s="79" t="str">
        <f>IF('New GL Gauge'!$H$3&lt;2025,"Library Services/Community Libraries","Ops/Infrastructure/Customer Experience")</f>
        <v>Ops/Infrastructure/Customer Experience</v>
      </c>
      <c r="K2263" s="79" t="str">
        <f>IF('New GL Gauge'!$H$3&lt;2025,"Library Services/Community Libraries","Ops/Infrastructure/Customer Experience")</f>
        <v>Ops/Infrastructure/Customer Experience</v>
      </c>
      <c r="L2263" s="79" t="str">
        <f>IF('New GL Gauge'!$H$3&lt;2025,"Library Services/Community Libraries","Ops/Infrastructure/Customer Experience")</f>
        <v>Ops/Infrastructure/Customer Experience</v>
      </c>
      <c r="M2263" s="2" t="s">
        <v>67</v>
      </c>
      <c r="N2263" s="2">
        <v>12</v>
      </c>
      <c r="O2263" s="6"/>
      <c r="Y2263" s="5"/>
      <c r="Z2263" s="6"/>
      <c r="AJ2263" s="5"/>
      <c r="AV2263" s="6">
        <f t="shared" si="573"/>
        <v>0</v>
      </c>
      <c r="AW2263" s="2">
        <v>0</v>
      </c>
      <c r="AX2263" s="2">
        <v>0</v>
      </c>
      <c r="AY2263" s="2">
        <v>0</v>
      </c>
      <c r="AZ2263" s="2">
        <v>0</v>
      </c>
      <c r="BA2263" s="2">
        <v>0</v>
      </c>
      <c r="BB2263" s="2">
        <f t="shared" si="574"/>
        <v>0</v>
      </c>
      <c r="BC2263" s="2">
        <f t="shared" si="575"/>
        <v>0</v>
      </c>
      <c r="BD2263" s="2">
        <f t="shared" si="576"/>
        <v>0</v>
      </c>
      <c r="BF2263" s="5"/>
    </row>
    <row r="2264" spans="7:58" x14ac:dyDescent="0.35">
      <c r="G2264" s="79" t="s">
        <v>3</v>
      </c>
      <c r="H2264" s="82" t="s">
        <v>112</v>
      </c>
      <c r="I2264" s="79" t="s">
        <v>126</v>
      </c>
      <c r="J2264" s="79" t="str">
        <f>IF('New GL Gauge'!$H$3&lt;2025,"Library Services/Community Libraries","Ops/Infrastructure/Customer Experience")</f>
        <v>Ops/Infrastructure/Customer Experience</v>
      </c>
      <c r="K2264" s="79" t="str">
        <f>IF('New GL Gauge'!$H$3&lt;2025,"Library Services/Community Libraries","Ops/Infrastructure/Customer Experience")</f>
        <v>Ops/Infrastructure/Customer Experience</v>
      </c>
      <c r="L2264" s="79" t="str">
        <f>IF('New GL Gauge'!$H$3&lt;2025,"Library Services/Community Libraries","Ops/Infrastructure/Customer Experience")</f>
        <v>Ops/Infrastructure/Customer Experience</v>
      </c>
      <c r="M2264" s="2" t="s">
        <v>67</v>
      </c>
      <c r="N2264" s="2">
        <v>13</v>
      </c>
      <c r="O2264" s="6"/>
      <c r="Y2264" s="5"/>
      <c r="Z2264" s="6"/>
      <c r="AJ2264" s="5"/>
      <c r="AV2264" s="6">
        <f t="shared" si="573"/>
        <v>0</v>
      </c>
      <c r="AW2264" s="2">
        <v>0</v>
      </c>
      <c r="AX2264" s="2">
        <v>0</v>
      </c>
      <c r="AY2264" s="2">
        <v>0</v>
      </c>
      <c r="AZ2264" s="2">
        <v>0</v>
      </c>
      <c r="BA2264" s="2">
        <v>0</v>
      </c>
      <c r="BB2264" s="2">
        <f t="shared" si="574"/>
        <v>0</v>
      </c>
      <c r="BC2264" s="2">
        <f t="shared" si="575"/>
        <v>0</v>
      </c>
      <c r="BD2264" s="2">
        <f t="shared" si="576"/>
        <v>0</v>
      </c>
      <c r="BF2264" s="5"/>
    </row>
    <row r="2265" spans="7:58" x14ac:dyDescent="0.35">
      <c r="G2265" s="79" t="s">
        <v>3</v>
      </c>
      <c r="H2265" s="82" t="s">
        <v>112</v>
      </c>
      <c r="I2265" s="79" t="s">
        <v>126</v>
      </c>
      <c r="J2265" s="79" t="str">
        <f>IF('New GL Gauge'!$H$3&lt;2025,"Library Services/Community Libraries","Ops/Infrastructure/Customer Experience")</f>
        <v>Ops/Infrastructure/Customer Experience</v>
      </c>
      <c r="K2265" s="79" t="str">
        <f>IF('New GL Gauge'!$H$3&lt;2025,"Library Services/Community Libraries","Ops/Infrastructure/Customer Experience")</f>
        <v>Ops/Infrastructure/Customer Experience</v>
      </c>
      <c r="L2265" s="79" t="str">
        <f>IF('New GL Gauge'!$H$3&lt;2025,"Library Services/Community Libraries","Ops/Infrastructure/Customer Experience")</f>
        <v>Ops/Infrastructure/Customer Experience</v>
      </c>
      <c r="M2265" s="2" t="s">
        <v>67</v>
      </c>
      <c r="N2265" s="2">
        <v>14</v>
      </c>
      <c r="O2265" s="6"/>
      <c r="Y2265" s="5"/>
      <c r="Z2265" s="6"/>
      <c r="AJ2265" s="5"/>
      <c r="AV2265" s="6">
        <f t="shared" si="573"/>
        <v>0</v>
      </c>
      <c r="AW2265" s="2">
        <v>0</v>
      </c>
      <c r="AX2265" s="2">
        <v>0</v>
      </c>
      <c r="AY2265" s="2">
        <v>0</v>
      </c>
      <c r="AZ2265" s="2">
        <v>0</v>
      </c>
      <c r="BA2265" s="2">
        <v>0</v>
      </c>
      <c r="BB2265" s="2">
        <f t="shared" si="574"/>
        <v>0</v>
      </c>
      <c r="BC2265" s="2">
        <f t="shared" si="575"/>
        <v>0</v>
      </c>
      <c r="BD2265" s="2">
        <f t="shared" si="576"/>
        <v>0</v>
      </c>
      <c r="BF2265" s="5"/>
    </row>
    <row r="2266" spans="7:58" x14ac:dyDescent="0.35">
      <c r="G2266" s="79" t="s">
        <v>3</v>
      </c>
      <c r="H2266" s="82" t="s">
        <v>112</v>
      </c>
      <c r="I2266" s="79" t="s">
        <v>126</v>
      </c>
      <c r="J2266" s="79" t="str">
        <f>IF('New GL Gauge'!$H$3&lt;2025,"Library Services/Community Libraries","Ops/Infrastructure/Customer Experience")</f>
        <v>Ops/Infrastructure/Customer Experience</v>
      </c>
      <c r="K2266" s="79" t="str">
        <f>IF('New GL Gauge'!$H$3&lt;2025,"Library Services/Community Libraries","Ops/Infrastructure/Customer Experience")</f>
        <v>Ops/Infrastructure/Customer Experience</v>
      </c>
      <c r="L2266" s="79" t="str">
        <f>IF('New GL Gauge'!$H$3&lt;2025,"Library Services/Community Libraries","Ops/Infrastructure/Customer Experience")</f>
        <v>Ops/Infrastructure/Customer Experience</v>
      </c>
      <c r="M2266" s="2" t="s">
        <v>67</v>
      </c>
      <c r="N2266" s="2">
        <v>15</v>
      </c>
      <c r="O2266" s="6"/>
      <c r="Y2266" s="5"/>
      <c r="Z2266" s="6"/>
      <c r="AJ2266" s="5"/>
      <c r="AV2266" s="6">
        <f t="shared" si="573"/>
        <v>0</v>
      </c>
      <c r="AW2266" s="2">
        <v>0</v>
      </c>
      <c r="AX2266" s="2">
        <v>0</v>
      </c>
      <c r="AY2266" s="2">
        <v>0</v>
      </c>
      <c r="AZ2266" s="2">
        <v>0</v>
      </c>
      <c r="BA2266" s="2">
        <v>0</v>
      </c>
      <c r="BB2266" s="2">
        <f t="shared" si="574"/>
        <v>0</v>
      </c>
      <c r="BC2266" s="2">
        <f t="shared" si="575"/>
        <v>0</v>
      </c>
      <c r="BD2266" s="2">
        <f t="shared" si="576"/>
        <v>0</v>
      </c>
      <c r="BF2266" s="5"/>
    </row>
    <row r="2267" spans="7:58" x14ac:dyDescent="0.35">
      <c r="G2267" s="79" t="s">
        <v>3</v>
      </c>
      <c r="H2267" s="82" t="s">
        <v>112</v>
      </c>
      <c r="I2267" s="79" t="s">
        <v>126</v>
      </c>
      <c r="J2267" s="79" t="str">
        <f>IF('New GL Gauge'!$H$3&lt;2025,"Library Services/Community Libraries","Ops/Infrastructure/Customer Experience")</f>
        <v>Ops/Infrastructure/Customer Experience</v>
      </c>
      <c r="K2267" s="79" t="str">
        <f>IF('New GL Gauge'!$H$3&lt;2025,"Library Services/Community Libraries","Ops/Infrastructure/Customer Experience")</f>
        <v>Ops/Infrastructure/Customer Experience</v>
      </c>
      <c r="L2267" s="79" t="str">
        <f>IF('New GL Gauge'!$H$3&lt;2025,"Library Services/Community Libraries","Ops/Infrastructure/Customer Experience")</f>
        <v>Ops/Infrastructure/Customer Experience</v>
      </c>
      <c r="M2267" s="2" t="s">
        <v>67</v>
      </c>
      <c r="N2267" s="2">
        <v>16</v>
      </c>
      <c r="O2267" s="6"/>
      <c r="Y2267" s="5"/>
      <c r="Z2267" s="6"/>
      <c r="AJ2267" s="5"/>
      <c r="AV2267" s="6">
        <f t="shared" si="573"/>
        <v>0</v>
      </c>
      <c r="AW2267" s="2">
        <v>0</v>
      </c>
      <c r="AX2267" s="2">
        <v>0</v>
      </c>
      <c r="AY2267" s="2">
        <v>0</v>
      </c>
      <c r="AZ2267" s="2">
        <v>0</v>
      </c>
      <c r="BA2267" s="2">
        <v>0</v>
      </c>
      <c r="BB2267" s="2">
        <f t="shared" si="574"/>
        <v>0</v>
      </c>
      <c r="BC2267" s="2">
        <f t="shared" si="575"/>
        <v>0</v>
      </c>
      <c r="BD2267" s="2">
        <f t="shared" si="576"/>
        <v>0</v>
      </c>
      <c r="BF2267" s="5"/>
    </row>
    <row r="2268" spans="7:58" x14ac:dyDescent="0.35">
      <c r="G2268" s="79" t="s">
        <v>3</v>
      </c>
      <c r="H2268" s="82" t="s">
        <v>112</v>
      </c>
      <c r="I2268" s="79" t="s">
        <v>126</v>
      </c>
      <c r="J2268" s="79" t="str">
        <f>IF('New GL Gauge'!$H$3&lt;2025,"Library Services/Community Libraries","Ops/Infrastructure/Customer Experience")</f>
        <v>Ops/Infrastructure/Customer Experience</v>
      </c>
      <c r="K2268" s="79" t="str">
        <f>IF('New GL Gauge'!$H$3&lt;2025,"Library Services/Community Libraries","Ops/Infrastructure/Customer Experience")</f>
        <v>Ops/Infrastructure/Customer Experience</v>
      </c>
      <c r="L2268" s="79" t="str">
        <f>IF('New GL Gauge'!$H$3&lt;2025,"Library Services/Community Libraries","Ops/Infrastructure/Customer Experience")</f>
        <v>Ops/Infrastructure/Customer Experience</v>
      </c>
      <c r="M2268" s="2" t="s">
        <v>67</v>
      </c>
      <c r="N2268" s="2">
        <v>17</v>
      </c>
      <c r="O2268" s="6"/>
      <c r="Y2268" s="5"/>
      <c r="Z2268" s="6"/>
      <c r="AJ2268" s="5"/>
      <c r="AV2268" s="6">
        <f t="shared" si="573"/>
        <v>0</v>
      </c>
      <c r="AW2268" s="2">
        <v>0</v>
      </c>
      <c r="AX2268" s="2">
        <v>0</v>
      </c>
      <c r="AY2268" s="2">
        <v>0</v>
      </c>
      <c r="AZ2268" s="2">
        <v>0</v>
      </c>
      <c r="BA2268" s="2">
        <v>0</v>
      </c>
      <c r="BB2268" s="2">
        <f t="shared" si="574"/>
        <v>0</v>
      </c>
      <c r="BC2268" s="2">
        <f t="shared" si="575"/>
        <v>0</v>
      </c>
      <c r="BD2268" s="2">
        <f t="shared" si="576"/>
        <v>0</v>
      </c>
      <c r="BF2268" s="5"/>
    </row>
    <row r="2269" spans="7:58" x14ac:dyDescent="0.35">
      <c r="G2269" s="79" t="s">
        <v>3</v>
      </c>
      <c r="H2269" s="82" t="s">
        <v>112</v>
      </c>
      <c r="I2269" s="79" t="s">
        <v>126</v>
      </c>
      <c r="J2269" s="79" t="str">
        <f>IF('New GL Gauge'!$H$3&lt;2025,"Library Services/Community Libraries","Ops/Infrastructure/Customer Experience")</f>
        <v>Ops/Infrastructure/Customer Experience</v>
      </c>
      <c r="K2269" s="79" t="str">
        <f>IF('New GL Gauge'!$H$3&lt;2025,"Library Services/Community Libraries","Ops/Infrastructure/Customer Experience")</f>
        <v>Ops/Infrastructure/Customer Experience</v>
      </c>
      <c r="L2269" s="79" t="str">
        <f>IF('New GL Gauge'!$H$3&lt;2025,"Library Services/Community Libraries","Ops/Infrastructure/Customer Experience")</f>
        <v>Ops/Infrastructure/Customer Experience</v>
      </c>
      <c r="M2269" s="2" t="s">
        <v>67</v>
      </c>
      <c r="N2269" s="2">
        <v>18</v>
      </c>
      <c r="O2269" s="6"/>
      <c r="Y2269" s="5"/>
      <c r="Z2269" s="6"/>
      <c r="AJ2269" s="5"/>
      <c r="AV2269" s="6">
        <f t="shared" si="573"/>
        <v>0</v>
      </c>
      <c r="AW2269" s="2">
        <v>0</v>
      </c>
      <c r="AX2269" s="2">
        <v>0</v>
      </c>
      <c r="AY2269" s="2">
        <v>0</v>
      </c>
      <c r="AZ2269" s="2">
        <v>0</v>
      </c>
      <c r="BA2269" s="2">
        <v>0</v>
      </c>
      <c r="BB2269" s="2">
        <f t="shared" si="574"/>
        <v>0</v>
      </c>
      <c r="BC2269" s="2">
        <f t="shared" si="575"/>
        <v>0</v>
      </c>
      <c r="BD2269" s="2">
        <f t="shared" si="576"/>
        <v>0</v>
      </c>
      <c r="BF2269" s="5"/>
    </row>
    <row r="2270" spans="7:58" x14ac:dyDescent="0.35">
      <c r="G2270" s="79" t="s">
        <v>3</v>
      </c>
      <c r="H2270" s="82" t="s">
        <v>112</v>
      </c>
      <c r="I2270" s="79" t="s">
        <v>126</v>
      </c>
      <c r="J2270" s="79" t="str">
        <f>IF('New GL Gauge'!$H$3&lt;2025,"Library Services/Community Libraries","Ops/Infrastructure/Customer Experience")</f>
        <v>Ops/Infrastructure/Customer Experience</v>
      </c>
      <c r="K2270" s="79" t="str">
        <f>IF('New GL Gauge'!$H$3&lt;2025,"Library Services/Community Libraries","Ops/Infrastructure/Customer Experience")</f>
        <v>Ops/Infrastructure/Customer Experience</v>
      </c>
      <c r="L2270" s="79" t="str">
        <f>IF('New GL Gauge'!$H$3&lt;2025,"Library Services/Community Libraries","Ops/Infrastructure/Customer Experience")</f>
        <v>Ops/Infrastructure/Customer Experience</v>
      </c>
      <c r="M2270" s="2" t="s">
        <v>76</v>
      </c>
      <c r="N2270" s="2">
        <v>19</v>
      </c>
      <c r="O2270" s="6"/>
      <c r="Y2270" s="5"/>
      <c r="Z2270" s="6"/>
      <c r="AJ2270" s="5"/>
      <c r="AV2270" s="6">
        <f t="shared" si="573"/>
        <v>0</v>
      </c>
      <c r="AW2270" s="2">
        <v>0</v>
      </c>
      <c r="AX2270" s="2">
        <v>0</v>
      </c>
      <c r="AY2270" s="2">
        <v>0</v>
      </c>
      <c r="AZ2270" s="2">
        <v>0</v>
      </c>
      <c r="BA2270" s="2">
        <v>0</v>
      </c>
      <c r="BB2270" s="2">
        <f t="shared" si="574"/>
        <v>0</v>
      </c>
      <c r="BC2270" s="2">
        <f t="shared" si="575"/>
        <v>0</v>
      </c>
      <c r="BD2270" s="2">
        <f t="shared" si="576"/>
        <v>0</v>
      </c>
      <c r="BF2270" s="5"/>
    </row>
    <row r="2271" spans="7:58" x14ac:dyDescent="0.35">
      <c r="G2271" s="79" t="s">
        <v>3</v>
      </c>
      <c r="H2271" s="82" t="s">
        <v>112</v>
      </c>
      <c r="I2271" s="79" t="s">
        <v>126</v>
      </c>
      <c r="J2271" s="79" t="str">
        <f>IF('New GL Gauge'!$H$3&lt;2025,"Library Services/Community Libraries","Ops/Infrastructure/Customer Experience")</f>
        <v>Ops/Infrastructure/Customer Experience</v>
      </c>
      <c r="K2271" s="79" t="str">
        <f>IF('New GL Gauge'!$H$3&lt;2025,"Library Services/Community Libraries","Ops/Infrastructure/Customer Experience")</f>
        <v>Ops/Infrastructure/Customer Experience</v>
      </c>
      <c r="L2271" s="79" t="str">
        <f>IF('New GL Gauge'!$H$3&lt;2025,"Library Services/Community Libraries","Ops/Infrastructure/Customer Experience")</f>
        <v>Ops/Infrastructure/Customer Experience</v>
      </c>
      <c r="M2271" s="2" t="s">
        <v>76</v>
      </c>
      <c r="N2271" s="2">
        <v>20</v>
      </c>
      <c r="O2271" s="6"/>
      <c r="Y2271" s="5"/>
      <c r="Z2271" s="6"/>
      <c r="AJ2271" s="5"/>
      <c r="AV2271" s="6">
        <f t="shared" si="573"/>
        <v>0</v>
      </c>
      <c r="AW2271" s="2">
        <v>0</v>
      </c>
      <c r="AX2271" s="2">
        <v>0</v>
      </c>
      <c r="AY2271" s="2">
        <v>0</v>
      </c>
      <c r="AZ2271" s="2">
        <v>0</v>
      </c>
      <c r="BA2271" s="2">
        <v>0</v>
      </c>
      <c r="BB2271" s="2">
        <f t="shared" si="574"/>
        <v>0</v>
      </c>
      <c r="BC2271" s="2">
        <f t="shared" si="575"/>
        <v>0</v>
      </c>
      <c r="BD2271" s="2">
        <f t="shared" si="576"/>
        <v>0</v>
      </c>
      <c r="BF2271" s="5"/>
    </row>
    <row r="2272" spans="7:58" x14ac:dyDescent="0.35">
      <c r="G2272" s="79" t="s">
        <v>3</v>
      </c>
      <c r="H2272" s="82" t="s">
        <v>112</v>
      </c>
      <c r="I2272" s="79" t="s">
        <v>126</v>
      </c>
      <c r="J2272" s="79" t="str">
        <f>IF('New GL Gauge'!$H$3&lt;2025,"Library Services/Community Libraries","Ops/Infrastructure/Customer Experience")</f>
        <v>Ops/Infrastructure/Customer Experience</v>
      </c>
      <c r="K2272" s="79" t="str">
        <f>IF('New GL Gauge'!$H$3&lt;2025,"Library Services/Community Libraries","Ops/Infrastructure/Customer Experience")</f>
        <v>Ops/Infrastructure/Customer Experience</v>
      </c>
      <c r="L2272" s="79" t="str">
        <f>IF('New GL Gauge'!$H$3&lt;2025,"Library Services/Community Libraries","Ops/Infrastructure/Customer Experience")</f>
        <v>Ops/Infrastructure/Customer Experience</v>
      </c>
      <c r="M2272" s="2" t="s">
        <v>76</v>
      </c>
      <c r="N2272" s="2">
        <v>21</v>
      </c>
      <c r="O2272" s="6"/>
      <c r="Y2272" s="5"/>
      <c r="Z2272" s="6"/>
      <c r="AJ2272" s="5"/>
      <c r="AV2272" s="6">
        <f t="shared" ref="AV2272:AV2335" si="581">SUM(BB2272:BD2272)</f>
        <v>0</v>
      </c>
      <c r="AW2272" s="2">
        <v>0</v>
      </c>
      <c r="AX2272" s="2">
        <v>0</v>
      </c>
      <c r="AY2272" s="2">
        <v>0</v>
      </c>
      <c r="AZ2272" s="2">
        <v>0</v>
      </c>
      <c r="BA2272" s="2">
        <v>0</v>
      </c>
      <c r="BB2272" s="2">
        <f t="shared" ref="BB2272:BB2335" si="582">AW2272+AX2272</f>
        <v>0</v>
      </c>
      <c r="BC2272" s="2">
        <f t="shared" ref="BC2272:BC2335" si="583">AY2272</f>
        <v>0</v>
      </c>
      <c r="BD2272" s="2">
        <f t="shared" ref="BD2272:BD2335" si="584">AZ2272+BA2272</f>
        <v>0</v>
      </c>
      <c r="BF2272" s="5"/>
    </row>
    <row r="2273" spans="7:58" x14ac:dyDescent="0.35">
      <c r="G2273" s="79" t="s">
        <v>3</v>
      </c>
      <c r="H2273" s="82" t="s">
        <v>112</v>
      </c>
      <c r="I2273" s="79" t="s">
        <v>126</v>
      </c>
      <c r="J2273" s="79" t="str">
        <f>IF('New GL Gauge'!$H$3&lt;2025,"Library Services/Community Libraries","Ops/Infrastructure/Customer Experience")</f>
        <v>Ops/Infrastructure/Customer Experience</v>
      </c>
      <c r="K2273" s="79" t="str">
        <f>IF('New GL Gauge'!$H$3&lt;2025,"Library Services/Community Libraries","Ops/Infrastructure/Customer Experience")</f>
        <v>Ops/Infrastructure/Customer Experience</v>
      </c>
      <c r="L2273" s="79" t="str">
        <f>IF('New GL Gauge'!$H$3&lt;2025,"Library Services/Community Libraries","Ops/Infrastructure/Customer Experience")</f>
        <v>Ops/Infrastructure/Customer Experience</v>
      </c>
      <c r="M2273" s="2" t="s">
        <v>76</v>
      </c>
      <c r="N2273" s="2">
        <v>22</v>
      </c>
      <c r="O2273" s="6"/>
      <c r="Y2273" s="5"/>
      <c r="Z2273" s="6"/>
      <c r="AJ2273" s="5"/>
      <c r="AV2273" s="6">
        <f t="shared" si="581"/>
        <v>0</v>
      </c>
      <c r="AW2273" s="2">
        <v>0</v>
      </c>
      <c r="AX2273" s="2">
        <v>0</v>
      </c>
      <c r="AY2273" s="2">
        <v>0</v>
      </c>
      <c r="AZ2273" s="2">
        <v>0</v>
      </c>
      <c r="BA2273" s="2">
        <v>0</v>
      </c>
      <c r="BB2273" s="2">
        <f t="shared" si="582"/>
        <v>0</v>
      </c>
      <c r="BC2273" s="2">
        <f t="shared" si="583"/>
        <v>0</v>
      </c>
      <c r="BD2273" s="2">
        <f t="shared" si="584"/>
        <v>0</v>
      </c>
      <c r="BF2273" s="5"/>
    </row>
    <row r="2274" spans="7:58" x14ac:dyDescent="0.35">
      <c r="G2274" s="79" t="s">
        <v>3</v>
      </c>
      <c r="H2274" s="82" t="s">
        <v>112</v>
      </c>
      <c r="I2274" s="79" t="s">
        <v>126</v>
      </c>
      <c r="J2274" s="79" t="str">
        <f>IF('New GL Gauge'!$H$3&lt;2025,"Library Services/Community Libraries","Ops/Infrastructure/Customer Experience")</f>
        <v>Ops/Infrastructure/Customer Experience</v>
      </c>
      <c r="K2274" s="79" t="str">
        <f>IF('New GL Gauge'!$H$3&lt;2025,"Library Services/Community Libraries","Ops/Infrastructure/Customer Experience")</f>
        <v>Ops/Infrastructure/Customer Experience</v>
      </c>
      <c r="L2274" s="79" t="str">
        <f>IF('New GL Gauge'!$H$3&lt;2025,"Library Services/Community Libraries","Ops/Infrastructure/Customer Experience")</f>
        <v>Ops/Infrastructure/Customer Experience</v>
      </c>
      <c r="M2274" s="2" t="s">
        <v>76</v>
      </c>
      <c r="N2274" s="2">
        <v>23</v>
      </c>
      <c r="O2274" s="6"/>
      <c r="Y2274" s="5"/>
      <c r="Z2274" s="6"/>
      <c r="AJ2274" s="5"/>
      <c r="AV2274" s="6">
        <f t="shared" si="581"/>
        <v>0</v>
      </c>
      <c r="AW2274" s="2">
        <v>0</v>
      </c>
      <c r="AX2274" s="2">
        <v>0</v>
      </c>
      <c r="AY2274" s="2">
        <v>0</v>
      </c>
      <c r="AZ2274" s="2">
        <v>0</v>
      </c>
      <c r="BA2274" s="2">
        <v>0</v>
      </c>
      <c r="BB2274" s="2">
        <f t="shared" si="582"/>
        <v>0</v>
      </c>
      <c r="BC2274" s="2">
        <f t="shared" si="583"/>
        <v>0</v>
      </c>
      <c r="BD2274" s="2">
        <f t="shared" si="584"/>
        <v>0</v>
      </c>
      <c r="BF2274" s="5"/>
    </row>
    <row r="2275" spans="7:58" x14ac:dyDescent="0.35">
      <c r="G2275" s="79" t="s">
        <v>3</v>
      </c>
      <c r="H2275" s="82" t="s">
        <v>112</v>
      </c>
      <c r="I2275" s="79" t="s">
        <v>126</v>
      </c>
      <c r="J2275" s="79" t="str">
        <f>IF('New GL Gauge'!$H$3&lt;2025,"Library Services/Community Libraries","Ops/Infrastructure/Customer Experience")</f>
        <v>Ops/Infrastructure/Customer Experience</v>
      </c>
      <c r="K2275" s="79" t="str">
        <f>IF('New GL Gauge'!$H$3&lt;2025,"Library Services/Community Libraries","Ops/Infrastructure/Customer Experience")</f>
        <v>Ops/Infrastructure/Customer Experience</v>
      </c>
      <c r="L2275" s="79" t="str">
        <f>IF('New GL Gauge'!$H$3&lt;2025,"Library Services/Community Libraries","Ops/Infrastructure/Customer Experience")</f>
        <v>Ops/Infrastructure/Customer Experience</v>
      </c>
      <c r="M2275" s="2" t="s">
        <v>76</v>
      </c>
      <c r="N2275" s="2">
        <v>24</v>
      </c>
      <c r="O2275" s="6"/>
      <c r="Y2275" s="5"/>
      <c r="Z2275" s="6"/>
      <c r="AJ2275" s="5"/>
      <c r="AV2275" s="6">
        <f t="shared" si="581"/>
        <v>0</v>
      </c>
      <c r="AW2275" s="2">
        <v>0</v>
      </c>
      <c r="AX2275" s="2">
        <v>0</v>
      </c>
      <c r="AY2275" s="2">
        <v>0</v>
      </c>
      <c r="AZ2275" s="2">
        <v>0</v>
      </c>
      <c r="BA2275" s="2">
        <v>0</v>
      </c>
      <c r="BB2275" s="2">
        <f t="shared" si="582"/>
        <v>0</v>
      </c>
      <c r="BC2275" s="2">
        <f t="shared" si="583"/>
        <v>0</v>
      </c>
      <c r="BD2275" s="2">
        <f t="shared" si="584"/>
        <v>0</v>
      </c>
      <c r="BF2275" s="5"/>
    </row>
    <row r="2276" spans="7:58" x14ac:dyDescent="0.35">
      <c r="G2276" s="79" t="s">
        <v>3</v>
      </c>
      <c r="H2276" s="82" t="s">
        <v>112</v>
      </c>
      <c r="I2276" s="79" t="s">
        <v>126</v>
      </c>
      <c r="J2276" s="79" t="str">
        <f>IF('New GL Gauge'!$H$3&lt;2025,"Library Services/Community Libraries","Ops/Infrastructure/Customer Experience")</f>
        <v>Ops/Infrastructure/Customer Experience</v>
      </c>
      <c r="K2276" s="79" t="str">
        <f>IF('New GL Gauge'!$H$3&lt;2025,"Library Services/Community Libraries","Ops/Infrastructure/Customer Experience")</f>
        <v>Ops/Infrastructure/Customer Experience</v>
      </c>
      <c r="L2276" s="79" t="str">
        <f>IF('New GL Gauge'!$H$3&lt;2025,"Library Services/Community Libraries","Ops/Infrastructure/Customer Experience")</f>
        <v>Ops/Infrastructure/Customer Experience</v>
      </c>
      <c r="M2276" s="2" t="s">
        <v>76</v>
      </c>
      <c r="N2276" s="2">
        <v>25</v>
      </c>
      <c r="O2276" s="6"/>
      <c r="Y2276" s="5"/>
      <c r="Z2276" s="6"/>
      <c r="AJ2276" s="5"/>
      <c r="AV2276" s="6">
        <f t="shared" si="581"/>
        <v>0</v>
      </c>
      <c r="AW2276" s="2">
        <v>0</v>
      </c>
      <c r="AX2276" s="2">
        <v>0</v>
      </c>
      <c r="AY2276" s="2">
        <v>0</v>
      </c>
      <c r="AZ2276" s="2">
        <v>0</v>
      </c>
      <c r="BA2276" s="2">
        <v>0</v>
      </c>
      <c r="BB2276" s="2">
        <f t="shared" si="582"/>
        <v>0</v>
      </c>
      <c r="BC2276" s="2">
        <f t="shared" si="583"/>
        <v>0</v>
      </c>
      <c r="BD2276" s="2">
        <f t="shared" si="584"/>
        <v>0</v>
      </c>
      <c r="BF2276" s="5"/>
    </row>
    <row r="2277" spans="7:58" x14ac:dyDescent="0.35">
      <c r="G2277" s="79" t="s">
        <v>3</v>
      </c>
      <c r="H2277" s="82" t="s">
        <v>112</v>
      </c>
      <c r="I2277" s="79" t="s">
        <v>126</v>
      </c>
      <c r="J2277" s="79" t="str">
        <f>IF('New GL Gauge'!$H$3&lt;2025,"Library Services/Community Libraries","Ops/Infrastructure/Customer Experience")</f>
        <v>Ops/Infrastructure/Customer Experience</v>
      </c>
      <c r="K2277" s="79" t="str">
        <f>IF('New GL Gauge'!$H$3&lt;2025,"Library Services/Community Libraries","Ops/Infrastructure/Customer Experience")</f>
        <v>Ops/Infrastructure/Customer Experience</v>
      </c>
      <c r="L2277" s="79" t="str">
        <f>IF('New GL Gauge'!$H$3&lt;2025,"Library Services/Community Libraries","Ops/Infrastructure/Customer Experience")</f>
        <v>Ops/Infrastructure/Customer Experience</v>
      </c>
      <c r="M2277" s="2" t="s">
        <v>76</v>
      </c>
      <c r="N2277" s="2">
        <v>26</v>
      </c>
      <c r="O2277" s="6"/>
      <c r="Y2277" s="5"/>
      <c r="Z2277" s="6"/>
      <c r="AJ2277" s="5"/>
      <c r="AV2277" s="6">
        <f t="shared" si="581"/>
        <v>0</v>
      </c>
      <c r="AW2277" s="2">
        <v>0</v>
      </c>
      <c r="AX2277" s="2">
        <v>0</v>
      </c>
      <c r="AY2277" s="2">
        <v>0</v>
      </c>
      <c r="AZ2277" s="2">
        <v>0</v>
      </c>
      <c r="BA2277" s="2">
        <v>0</v>
      </c>
      <c r="BB2277" s="2">
        <f t="shared" si="582"/>
        <v>0</v>
      </c>
      <c r="BC2277" s="2">
        <f t="shared" si="583"/>
        <v>0</v>
      </c>
      <c r="BD2277" s="2">
        <f t="shared" si="584"/>
        <v>0</v>
      </c>
      <c r="BF2277" s="5"/>
    </row>
    <row r="2278" spans="7:58" x14ac:dyDescent="0.35">
      <c r="G2278" s="79" t="s">
        <v>3</v>
      </c>
      <c r="H2278" s="82" t="s">
        <v>112</v>
      </c>
      <c r="I2278" s="79" t="s">
        <v>126</v>
      </c>
      <c r="J2278" s="79" t="str">
        <f>IF('New GL Gauge'!$H$3&lt;2025,"Library Services/Community Libraries","Ops/Infrastructure/Customer Experience")</f>
        <v>Ops/Infrastructure/Customer Experience</v>
      </c>
      <c r="K2278" s="79" t="str">
        <f>IF('New GL Gauge'!$H$3&lt;2025,"Library Services/Community Libraries","Ops/Infrastructure/Customer Experience")</f>
        <v>Ops/Infrastructure/Customer Experience</v>
      </c>
      <c r="L2278" s="79" t="str">
        <f>IF('New GL Gauge'!$H$3&lt;2025,"Library Services/Community Libraries","Ops/Infrastructure/Customer Experience")</f>
        <v>Ops/Infrastructure/Customer Experience</v>
      </c>
      <c r="M2278" s="2" t="s">
        <v>76</v>
      </c>
      <c r="N2278" s="2">
        <v>27</v>
      </c>
      <c r="O2278" s="6"/>
      <c r="Y2278" s="5"/>
      <c r="Z2278" s="6"/>
      <c r="AJ2278" s="5"/>
      <c r="AV2278" s="6">
        <f t="shared" si="581"/>
        <v>0</v>
      </c>
      <c r="AW2278" s="2">
        <v>0</v>
      </c>
      <c r="AX2278" s="2">
        <v>0</v>
      </c>
      <c r="AY2278" s="2">
        <v>0</v>
      </c>
      <c r="AZ2278" s="2">
        <v>0</v>
      </c>
      <c r="BA2278" s="2">
        <v>0</v>
      </c>
      <c r="BB2278" s="2">
        <f t="shared" si="582"/>
        <v>0</v>
      </c>
      <c r="BC2278" s="2">
        <f t="shared" si="583"/>
        <v>0</v>
      </c>
      <c r="BD2278" s="2">
        <f t="shared" si="584"/>
        <v>0</v>
      </c>
      <c r="BF2278" s="5"/>
    </row>
    <row r="2279" spans="7:58" x14ac:dyDescent="0.35">
      <c r="G2279" s="79" t="s">
        <v>3</v>
      </c>
      <c r="H2279" s="82" t="s">
        <v>112</v>
      </c>
      <c r="I2279" s="79" t="s">
        <v>126</v>
      </c>
      <c r="J2279" s="79" t="str">
        <f>IF('New GL Gauge'!$H$3&lt;2025,"Library Services/Community Libraries","Ops/Infrastructure/Customer Experience")</f>
        <v>Ops/Infrastructure/Customer Experience</v>
      </c>
      <c r="K2279" s="79" t="str">
        <f>IF('New GL Gauge'!$H$3&lt;2025,"Library Services/Community Libraries","Ops/Infrastructure/Customer Experience")</f>
        <v>Ops/Infrastructure/Customer Experience</v>
      </c>
      <c r="L2279" s="79" t="str">
        <f>IF('New GL Gauge'!$H$3&lt;2025,"Library Services/Community Libraries","Ops/Infrastructure/Customer Experience")</f>
        <v>Ops/Infrastructure/Customer Experience</v>
      </c>
      <c r="M2279" s="2" t="s">
        <v>76</v>
      </c>
      <c r="N2279" s="2">
        <v>28</v>
      </c>
      <c r="O2279" s="6"/>
      <c r="Y2279" s="5"/>
      <c r="Z2279" s="6"/>
      <c r="AJ2279" s="5"/>
      <c r="AV2279" s="6">
        <f t="shared" si="581"/>
        <v>0</v>
      </c>
      <c r="AW2279" s="2">
        <v>0</v>
      </c>
      <c r="AX2279" s="2">
        <v>0</v>
      </c>
      <c r="AY2279" s="2">
        <v>0</v>
      </c>
      <c r="AZ2279" s="2">
        <v>0</v>
      </c>
      <c r="BA2279" s="2">
        <v>0</v>
      </c>
      <c r="BB2279" s="2">
        <f t="shared" si="582"/>
        <v>0</v>
      </c>
      <c r="BC2279" s="2">
        <f t="shared" si="583"/>
        <v>0</v>
      </c>
      <c r="BD2279" s="2">
        <f t="shared" si="584"/>
        <v>0</v>
      </c>
      <c r="BF2279" s="5"/>
    </row>
    <row r="2280" spans="7:58" x14ac:dyDescent="0.35">
      <c r="G2280" s="79" t="s">
        <v>3</v>
      </c>
      <c r="H2280" s="82" t="s">
        <v>112</v>
      </c>
      <c r="I2280" s="79" t="s">
        <v>126</v>
      </c>
      <c r="J2280" s="79" t="str">
        <f>IF('New GL Gauge'!$H$3&lt;2025,"Library Services/Community Libraries","Ops/Infrastructure/Customer Experience")</f>
        <v>Ops/Infrastructure/Customer Experience</v>
      </c>
      <c r="K2280" s="79" t="str">
        <f>IF('New GL Gauge'!$H$3&lt;2025,"Library Services/Community Libraries","Ops/Infrastructure/Customer Experience")</f>
        <v>Ops/Infrastructure/Customer Experience</v>
      </c>
      <c r="L2280" s="79" t="str">
        <f>IF('New GL Gauge'!$H$3&lt;2025,"Library Services/Community Libraries","Ops/Infrastructure/Customer Experience")</f>
        <v>Ops/Infrastructure/Customer Experience</v>
      </c>
      <c r="M2280" s="2" t="s">
        <v>76</v>
      </c>
      <c r="N2280" s="2">
        <v>29</v>
      </c>
      <c r="O2280" s="6"/>
      <c r="Y2280" s="5"/>
      <c r="Z2280" s="6"/>
      <c r="AJ2280" s="5"/>
      <c r="AV2280" s="6">
        <f t="shared" si="581"/>
        <v>0</v>
      </c>
      <c r="AW2280" s="2">
        <v>0</v>
      </c>
      <c r="AX2280" s="2">
        <v>0</v>
      </c>
      <c r="AY2280" s="2">
        <v>0</v>
      </c>
      <c r="AZ2280" s="2">
        <v>0</v>
      </c>
      <c r="BA2280" s="2">
        <v>0</v>
      </c>
      <c r="BB2280" s="2">
        <f t="shared" si="582"/>
        <v>0</v>
      </c>
      <c r="BC2280" s="2">
        <f t="shared" si="583"/>
        <v>0</v>
      </c>
      <c r="BD2280" s="2">
        <f t="shared" si="584"/>
        <v>0</v>
      </c>
      <c r="BF2280" s="5"/>
    </row>
    <row r="2281" spans="7:58" x14ac:dyDescent="0.35">
      <c r="G2281" s="79" t="s">
        <v>3</v>
      </c>
      <c r="H2281" s="82" t="s">
        <v>112</v>
      </c>
      <c r="I2281" s="79" t="s">
        <v>126</v>
      </c>
      <c r="J2281" s="79" t="str">
        <f>IF('New GL Gauge'!$H$3&lt;2025,"Library Services/Community Libraries","Ops/Infrastructure/Customer Experience")</f>
        <v>Ops/Infrastructure/Customer Experience</v>
      </c>
      <c r="K2281" s="79" t="str">
        <f>IF('New GL Gauge'!$H$3&lt;2025,"Library Services/Community Libraries","Ops/Infrastructure/Customer Experience")</f>
        <v>Ops/Infrastructure/Customer Experience</v>
      </c>
      <c r="L2281" s="79" t="str">
        <f>IF('New GL Gauge'!$H$3&lt;2025,"Library Services/Community Libraries","Ops/Infrastructure/Customer Experience")</f>
        <v>Ops/Infrastructure/Customer Experience</v>
      </c>
      <c r="M2281" s="2" t="s">
        <v>76</v>
      </c>
      <c r="N2281" s="2">
        <v>30</v>
      </c>
      <c r="O2281" s="6"/>
      <c r="Y2281" s="5"/>
      <c r="Z2281" s="6"/>
      <c r="AJ2281" s="5"/>
      <c r="AV2281" s="6">
        <f t="shared" si="581"/>
        <v>0</v>
      </c>
      <c r="AW2281" s="2">
        <v>0</v>
      </c>
      <c r="AX2281" s="2">
        <v>0</v>
      </c>
      <c r="AY2281" s="2">
        <v>0</v>
      </c>
      <c r="AZ2281" s="2">
        <v>0</v>
      </c>
      <c r="BA2281" s="2">
        <v>0</v>
      </c>
      <c r="BB2281" s="2">
        <f t="shared" si="582"/>
        <v>0</v>
      </c>
      <c r="BC2281" s="2">
        <f t="shared" si="583"/>
        <v>0</v>
      </c>
      <c r="BD2281" s="2">
        <f t="shared" si="584"/>
        <v>0</v>
      </c>
      <c r="BF2281" s="5"/>
    </row>
    <row r="2282" spans="7:58" x14ac:dyDescent="0.35">
      <c r="G2282" s="79" t="s">
        <v>3</v>
      </c>
      <c r="H2282" s="82" t="s">
        <v>112</v>
      </c>
      <c r="I2282" s="79" t="s">
        <v>126</v>
      </c>
      <c r="J2282" s="79" t="str">
        <f>IF('New GL Gauge'!$H$3&lt;2025,"Library Services/Community Libraries","Ops/Infrastructure/Customer Experience")</f>
        <v>Ops/Infrastructure/Customer Experience</v>
      </c>
      <c r="K2282" s="79" t="str">
        <f>IF('New GL Gauge'!$H$3&lt;2025,"Community Library Ops","Libraries Development")</f>
        <v>Libraries Development</v>
      </c>
      <c r="L2282" s="79" t="str">
        <f>IF('New GL Gauge'!$H$3&lt;2025,"Community Library Ops","Libraries Development")</f>
        <v>Libraries Development</v>
      </c>
      <c r="M2282" s="2" t="s">
        <v>3</v>
      </c>
      <c r="N2282" s="2">
        <v>1</v>
      </c>
      <c r="O2282" s="6">
        <f t="shared" ref="O2282:O2333" si="585">SUM(U2282:W2282)</f>
        <v>57</v>
      </c>
      <c r="P2282" s="2">
        <v>6</v>
      </c>
      <c r="Q2282" s="2">
        <v>24</v>
      </c>
      <c r="R2282" s="2">
        <v>16</v>
      </c>
      <c r="S2282" s="2">
        <v>10</v>
      </c>
      <c r="T2282" s="2">
        <v>1</v>
      </c>
      <c r="U2282" s="2">
        <f t="shared" ref="U2282:U2334" si="586">P2282+Q2282</f>
        <v>30</v>
      </c>
      <c r="V2282" s="2">
        <f t="shared" ref="V2282:V2334" si="587">R2282</f>
        <v>16</v>
      </c>
      <c r="W2282" s="2">
        <f t="shared" ref="W2282:W2334" si="588">S2282+T2282</f>
        <v>11</v>
      </c>
      <c r="X2282" s="2">
        <f>MAX(O2282:O2311)</f>
        <v>57</v>
      </c>
      <c r="Y2282" s="5">
        <v>68</v>
      </c>
      <c r="Z2282" s="6">
        <f t="shared" ref="Z2282:Z2333" si="589">SUM(AF2282:AH2282)</f>
        <v>116</v>
      </c>
      <c r="AA2282" s="2">
        <v>23</v>
      </c>
      <c r="AB2282" s="2">
        <v>41</v>
      </c>
      <c r="AC2282" s="2">
        <v>29</v>
      </c>
      <c r="AD2282" s="2">
        <v>17</v>
      </c>
      <c r="AE2282" s="2">
        <v>6</v>
      </c>
      <c r="AF2282" s="2">
        <f t="shared" ref="AF2282:AF2334" si="590">AA2282+AB2282</f>
        <v>64</v>
      </c>
      <c r="AG2282" s="2">
        <f t="shared" ref="AG2282:AG2334" si="591">AC2282</f>
        <v>29</v>
      </c>
      <c r="AH2282" s="2">
        <f t="shared" ref="AH2282:AH2334" si="592">AD2282+AE2282</f>
        <v>23</v>
      </c>
      <c r="AI2282" s="2">
        <f>MAX(Z2282:Z2311)</f>
        <v>116</v>
      </c>
      <c r="AJ2282" s="5">
        <v>378</v>
      </c>
      <c r="AK2282" s="2">
        <f t="shared" ref="AK2282:AK2336" si="593">SUM(AQ2282:AS2282)</f>
        <v>35</v>
      </c>
      <c r="AL2282" s="2">
        <v>5</v>
      </c>
      <c r="AM2282" s="2">
        <v>11</v>
      </c>
      <c r="AN2282" s="2">
        <v>16</v>
      </c>
      <c r="AO2282" s="2">
        <v>3</v>
      </c>
      <c r="AP2282" s="2">
        <v>0</v>
      </c>
      <c r="AQ2282" s="2">
        <f t="shared" si="578"/>
        <v>16</v>
      </c>
      <c r="AR2282" s="2">
        <f t="shared" si="579"/>
        <v>16</v>
      </c>
      <c r="AS2282" s="2">
        <f t="shared" si="580"/>
        <v>3</v>
      </c>
      <c r="AT2282" s="2">
        <f t="shared" ref="AT2282:AT2312" si="594">ROUND(SUM(AK2282:AK2311)/30,0)</f>
        <v>35</v>
      </c>
      <c r="AU2282" s="2">
        <v>83</v>
      </c>
      <c r="AV2282" s="6">
        <f t="shared" si="581"/>
        <v>28</v>
      </c>
      <c r="AW2282" s="2">
        <v>7</v>
      </c>
      <c r="AX2282" s="2">
        <v>9</v>
      </c>
      <c r="AY2282" s="2">
        <v>9</v>
      </c>
      <c r="AZ2282" s="2">
        <v>3</v>
      </c>
      <c r="BA2282" s="2">
        <v>0</v>
      </c>
      <c r="BB2282" s="2">
        <f t="shared" si="582"/>
        <v>16</v>
      </c>
      <c r="BC2282" s="2">
        <f t="shared" si="583"/>
        <v>9</v>
      </c>
      <c r="BD2282" s="2">
        <f t="shared" si="584"/>
        <v>3</v>
      </c>
      <c r="BE2282" s="2">
        <f>ROUND(SUM(AV2282:AV2311)/30,0)</f>
        <v>28</v>
      </c>
      <c r="BF2282" s="5">
        <v>28</v>
      </c>
    </row>
    <row r="2283" spans="7:58" x14ac:dyDescent="0.35">
      <c r="G2283" s="79" t="s">
        <v>3</v>
      </c>
      <c r="H2283" s="82" t="s">
        <v>112</v>
      </c>
      <c r="I2283" s="79" t="s">
        <v>126</v>
      </c>
      <c r="J2283" s="79" t="str">
        <f>IF('New GL Gauge'!$H$3&lt;2025,"Library Services/Community Libraries","Ops/Infrastructure/Customer Experience")</f>
        <v>Ops/Infrastructure/Customer Experience</v>
      </c>
      <c r="K2283" s="79" t="str">
        <f>IF('New GL Gauge'!$H$3&lt;2025,"Community Library Ops","Libraries Development")</f>
        <v>Libraries Development</v>
      </c>
      <c r="L2283" s="79" t="str">
        <f>IF('New GL Gauge'!$H$3&lt;2025,"Community Library Ops","Libraries Development")</f>
        <v>Libraries Development</v>
      </c>
      <c r="M2283" s="2" t="s">
        <v>3</v>
      </c>
      <c r="N2283" s="2">
        <v>2</v>
      </c>
      <c r="O2283" s="6">
        <f t="shared" si="585"/>
        <v>57</v>
      </c>
      <c r="P2283" s="2">
        <v>2</v>
      </c>
      <c r="Q2283" s="2">
        <v>10</v>
      </c>
      <c r="R2283" s="2">
        <v>28</v>
      </c>
      <c r="S2283" s="2">
        <v>11</v>
      </c>
      <c r="T2283" s="2">
        <v>6</v>
      </c>
      <c r="U2283" s="2">
        <f t="shared" si="586"/>
        <v>12</v>
      </c>
      <c r="V2283" s="2">
        <f t="shared" si="587"/>
        <v>28</v>
      </c>
      <c r="W2283" s="2">
        <f t="shared" si="588"/>
        <v>17</v>
      </c>
      <c r="Y2283" s="5"/>
      <c r="Z2283" s="6">
        <f t="shared" si="589"/>
        <v>116</v>
      </c>
      <c r="AA2283" s="2">
        <v>8</v>
      </c>
      <c r="AB2283" s="2">
        <v>18</v>
      </c>
      <c r="AC2283" s="2">
        <v>44</v>
      </c>
      <c r="AD2283" s="2">
        <v>30</v>
      </c>
      <c r="AE2283" s="2">
        <v>16</v>
      </c>
      <c r="AF2283" s="2">
        <f t="shared" si="590"/>
        <v>26</v>
      </c>
      <c r="AG2283" s="2">
        <f t="shared" si="591"/>
        <v>44</v>
      </c>
      <c r="AH2283" s="2">
        <f t="shared" si="592"/>
        <v>46</v>
      </c>
      <c r="AJ2283" s="5"/>
      <c r="AK2283" s="2">
        <f t="shared" si="593"/>
        <v>35</v>
      </c>
      <c r="AL2283" s="2">
        <v>1</v>
      </c>
      <c r="AM2283" s="2">
        <v>2</v>
      </c>
      <c r="AN2283" s="2">
        <v>20</v>
      </c>
      <c r="AO2283" s="2">
        <v>8</v>
      </c>
      <c r="AP2283" s="2">
        <v>4</v>
      </c>
      <c r="AQ2283" s="2">
        <f t="shared" si="578"/>
        <v>3</v>
      </c>
      <c r="AR2283" s="2">
        <f t="shared" si="579"/>
        <v>20</v>
      </c>
      <c r="AS2283" s="2">
        <f t="shared" si="580"/>
        <v>12</v>
      </c>
      <c r="AV2283" s="6">
        <f t="shared" si="581"/>
        <v>28</v>
      </c>
      <c r="AW2283" s="2">
        <v>2</v>
      </c>
      <c r="AX2283" s="2">
        <v>4</v>
      </c>
      <c r="AY2283" s="2">
        <v>14</v>
      </c>
      <c r="AZ2283" s="2">
        <v>4</v>
      </c>
      <c r="BA2283" s="2">
        <v>4</v>
      </c>
      <c r="BB2283" s="2">
        <f t="shared" si="582"/>
        <v>6</v>
      </c>
      <c r="BC2283" s="2">
        <f t="shared" si="583"/>
        <v>14</v>
      </c>
      <c r="BD2283" s="2">
        <f t="shared" si="584"/>
        <v>8</v>
      </c>
      <c r="BF2283" s="5"/>
    </row>
    <row r="2284" spans="7:58" x14ac:dyDescent="0.35">
      <c r="G2284" s="79" t="s">
        <v>3</v>
      </c>
      <c r="H2284" s="82" t="s">
        <v>112</v>
      </c>
      <c r="I2284" s="79" t="s">
        <v>126</v>
      </c>
      <c r="J2284" s="79" t="str">
        <f>IF('New GL Gauge'!$H$3&lt;2025,"Library Services/Community Libraries","Ops/Infrastructure/Customer Experience")</f>
        <v>Ops/Infrastructure/Customer Experience</v>
      </c>
      <c r="K2284" s="79" t="str">
        <f>IF('New GL Gauge'!$H$3&lt;2025,"Community Library Ops","Libraries Development")</f>
        <v>Libraries Development</v>
      </c>
      <c r="L2284" s="79" t="str">
        <f>IF('New GL Gauge'!$H$3&lt;2025,"Community Library Ops","Libraries Development")</f>
        <v>Libraries Development</v>
      </c>
      <c r="M2284" s="2" t="s">
        <v>3</v>
      </c>
      <c r="N2284" s="2">
        <v>3</v>
      </c>
      <c r="O2284" s="6">
        <f t="shared" si="585"/>
        <v>57</v>
      </c>
      <c r="P2284" s="2">
        <v>26</v>
      </c>
      <c r="Q2284" s="2">
        <v>19</v>
      </c>
      <c r="R2284" s="2">
        <v>9</v>
      </c>
      <c r="S2284" s="2">
        <v>1</v>
      </c>
      <c r="T2284" s="2">
        <v>2</v>
      </c>
      <c r="U2284" s="2">
        <f t="shared" si="586"/>
        <v>45</v>
      </c>
      <c r="V2284" s="2">
        <f t="shared" si="587"/>
        <v>9</v>
      </c>
      <c r="W2284" s="2">
        <f t="shared" si="588"/>
        <v>3</v>
      </c>
      <c r="Y2284" s="5"/>
      <c r="Z2284" s="6">
        <f t="shared" si="589"/>
        <v>116</v>
      </c>
      <c r="AA2284" s="2">
        <v>63</v>
      </c>
      <c r="AB2284" s="2">
        <v>28</v>
      </c>
      <c r="AC2284" s="2">
        <v>16</v>
      </c>
      <c r="AD2284" s="2">
        <v>4</v>
      </c>
      <c r="AE2284" s="2">
        <v>5</v>
      </c>
      <c r="AF2284" s="2">
        <f t="shared" si="590"/>
        <v>91</v>
      </c>
      <c r="AG2284" s="2">
        <f t="shared" si="591"/>
        <v>16</v>
      </c>
      <c r="AH2284" s="2">
        <f t="shared" si="592"/>
        <v>9</v>
      </c>
      <c r="AJ2284" s="5"/>
      <c r="AK2284" s="2">
        <f t="shared" si="593"/>
        <v>35</v>
      </c>
      <c r="AL2284" s="2">
        <v>20</v>
      </c>
      <c r="AM2284" s="2">
        <v>7</v>
      </c>
      <c r="AN2284" s="2">
        <v>7</v>
      </c>
      <c r="AO2284" s="2">
        <v>1</v>
      </c>
      <c r="AP2284" s="2">
        <v>0</v>
      </c>
      <c r="AQ2284" s="2">
        <f t="shared" si="578"/>
        <v>27</v>
      </c>
      <c r="AR2284" s="2">
        <f t="shared" si="579"/>
        <v>7</v>
      </c>
      <c r="AS2284" s="2">
        <f t="shared" si="580"/>
        <v>1</v>
      </c>
      <c r="AV2284" s="6">
        <f t="shared" si="581"/>
        <v>28</v>
      </c>
      <c r="AW2284" s="2">
        <v>12</v>
      </c>
      <c r="AX2284" s="2">
        <v>14</v>
      </c>
      <c r="AY2284" s="2">
        <v>2</v>
      </c>
      <c r="AZ2284" s="2">
        <v>0</v>
      </c>
      <c r="BA2284" s="2">
        <v>0</v>
      </c>
      <c r="BB2284" s="2">
        <f t="shared" si="582"/>
        <v>26</v>
      </c>
      <c r="BC2284" s="2">
        <f t="shared" si="583"/>
        <v>2</v>
      </c>
      <c r="BD2284" s="2">
        <f t="shared" si="584"/>
        <v>0</v>
      </c>
      <c r="BF2284" s="5"/>
    </row>
    <row r="2285" spans="7:58" x14ac:dyDescent="0.35">
      <c r="G2285" s="79" t="s">
        <v>3</v>
      </c>
      <c r="H2285" s="82" t="s">
        <v>112</v>
      </c>
      <c r="I2285" s="79" t="s">
        <v>126</v>
      </c>
      <c r="J2285" s="79" t="str">
        <f>IF('New GL Gauge'!$H$3&lt;2025,"Library Services/Community Libraries","Ops/Infrastructure/Customer Experience")</f>
        <v>Ops/Infrastructure/Customer Experience</v>
      </c>
      <c r="K2285" s="79" t="str">
        <f>IF('New GL Gauge'!$H$3&lt;2025,"Community Library Ops","Libraries Development")</f>
        <v>Libraries Development</v>
      </c>
      <c r="L2285" s="79" t="str">
        <f>IF('New GL Gauge'!$H$3&lt;2025,"Community Library Ops","Libraries Development")</f>
        <v>Libraries Development</v>
      </c>
      <c r="M2285" s="2" t="s">
        <v>3</v>
      </c>
      <c r="N2285" s="2">
        <v>4</v>
      </c>
      <c r="O2285" s="6">
        <f t="shared" si="585"/>
        <v>57</v>
      </c>
      <c r="P2285" s="2">
        <v>38</v>
      </c>
      <c r="Q2285" s="2">
        <v>17</v>
      </c>
      <c r="R2285" s="2">
        <v>2</v>
      </c>
      <c r="S2285" s="2">
        <v>0</v>
      </c>
      <c r="T2285" s="2">
        <v>0</v>
      </c>
      <c r="U2285" s="2">
        <f t="shared" si="586"/>
        <v>55</v>
      </c>
      <c r="V2285" s="2">
        <f t="shared" si="587"/>
        <v>2</v>
      </c>
      <c r="W2285" s="2">
        <f t="shared" si="588"/>
        <v>0</v>
      </c>
      <c r="Y2285" s="5"/>
      <c r="Z2285" s="6">
        <f t="shared" si="589"/>
        <v>116</v>
      </c>
      <c r="AA2285" s="2">
        <v>80</v>
      </c>
      <c r="AB2285" s="2">
        <v>28</v>
      </c>
      <c r="AC2285" s="2">
        <v>5</v>
      </c>
      <c r="AD2285" s="2">
        <v>2</v>
      </c>
      <c r="AE2285" s="2">
        <v>1</v>
      </c>
      <c r="AF2285" s="2">
        <f t="shared" si="590"/>
        <v>108</v>
      </c>
      <c r="AG2285" s="2">
        <f t="shared" si="591"/>
        <v>5</v>
      </c>
      <c r="AH2285" s="2">
        <f t="shared" si="592"/>
        <v>3</v>
      </c>
      <c r="AJ2285" s="5"/>
      <c r="AK2285" s="2">
        <f t="shared" si="593"/>
        <v>35</v>
      </c>
      <c r="AL2285" s="2">
        <v>24</v>
      </c>
      <c r="AM2285" s="2">
        <v>8</v>
      </c>
      <c r="AN2285" s="2">
        <v>3</v>
      </c>
      <c r="AO2285" s="2">
        <v>0</v>
      </c>
      <c r="AP2285" s="2">
        <v>0</v>
      </c>
      <c r="AQ2285" s="2">
        <f t="shared" si="578"/>
        <v>32</v>
      </c>
      <c r="AR2285" s="2">
        <f t="shared" si="579"/>
        <v>3</v>
      </c>
      <c r="AS2285" s="2">
        <f t="shared" si="580"/>
        <v>0</v>
      </c>
      <c r="AV2285" s="6">
        <f t="shared" si="581"/>
        <v>28</v>
      </c>
      <c r="AW2285" s="2">
        <v>20</v>
      </c>
      <c r="AX2285" s="2">
        <v>8</v>
      </c>
      <c r="AY2285" s="2">
        <v>0</v>
      </c>
      <c r="AZ2285" s="2">
        <v>0</v>
      </c>
      <c r="BA2285" s="2">
        <v>0</v>
      </c>
      <c r="BB2285" s="2">
        <f t="shared" si="582"/>
        <v>28</v>
      </c>
      <c r="BC2285" s="2">
        <f t="shared" si="583"/>
        <v>0</v>
      </c>
      <c r="BD2285" s="2">
        <f t="shared" si="584"/>
        <v>0</v>
      </c>
      <c r="BF2285" s="5"/>
    </row>
    <row r="2286" spans="7:58" x14ac:dyDescent="0.35">
      <c r="G2286" s="79" t="s">
        <v>3</v>
      </c>
      <c r="H2286" s="82" t="s">
        <v>112</v>
      </c>
      <c r="I2286" s="79" t="s">
        <v>126</v>
      </c>
      <c r="J2286" s="79" t="str">
        <f>IF('New GL Gauge'!$H$3&lt;2025,"Library Services/Community Libraries","Ops/Infrastructure/Customer Experience")</f>
        <v>Ops/Infrastructure/Customer Experience</v>
      </c>
      <c r="K2286" s="79" t="str">
        <f>IF('New GL Gauge'!$H$3&lt;2025,"Community Library Ops","Libraries Development")</f>
        <v>Libraries Development</v>
      </c>
      <c r="L2286" s="79" t="str">
        <f>IF('New GL Gauge'!$H$3&lt;2025,"Community Library Ops","Libraries Development")</f>
        <v>Libraries Development</v>
      </c>
      <c r="M2286" s="2" t="s">
        <v>3</v>
      </c>
      <c r="N2286" s="2">
        <v>5</v>
      </c>
      <c r="O2286" s="6">
        <f t="shared" si="585"/>
        <v>57</v>
      </c>
      <c r="P2286" s="2">
        <v>16</v>
      </c>
      <c r="Q2286" s="2">
        <v>21</v>
      </c>
      <c r="R2286" s="2">
        <v>16</v>
      </c>
      <c r="S2286" s="2">
        <v>1</v>
      </c>
      <c r="T2286" s="2">
        <v>3</v>
      </c>
      <c r="U2286" s="2">
        <f t="shared" si="586"/>
        <v>37</v>
      </c>
      <c r="V2286" s="2">
        <f t="shared" si="587"/>
        <v>16</v>
      </c>
      <c r="W2286" s="2">
        <f t="shared" si="588"/>
        <v>4</v>
      </c>
      <c r="Y2286" s="5"/>
      <c r="Z2286" s="6">
        <f t="shared" si="589"/>
        <v>116</v>
      </c>
      <c r="AA2286" s="2">
        <v>36</v>
      </c>
      <c r="AB2286" s="2">
        <v>37</v>
      </c>
      <c r="AC2286" s="2">
        <v>28</v>
      </c>
      <c r="AD2286" s="2">
        <v>6</v>
      </c>
      <c r="AE2286" s="2">
        <v>9</v>
      </c>
      <c r="AF2286" s="2">
        <f t="shared" si="590"/>
        <v>73</v>
      </c>
      <c r="AG2286" s="2">
        <f t="shared" si="591"/>
        <v>28</v>
      </c>
      <c r="AH2286" s="2">
        <f t="shared" si="592"/>
        <v>15</v>
      </c>
      <c r="AJ2286" s="5"/>
      <c r="AK2286" s="2">
        <f t="shared" si="593"/>
        <v>35</v>
      </c>
      <c r="AL2286" s="2">
        <v>6</v>
      </c>
      <c r="AM2286" s="2">
        <v>14</v>
      </c>
      <c r="AN2286" s="2">
        <v>14</v>
      </c>
      <c r="AO2286" s="2">
        <v>1</v>
      </c>
      <c r="AP2286" s="2">
        <v>0</v>
      </c>
      <c r="AQ2286" s="2">
        <f t="shared" si="578"/>
        <v>20</v>
      </c>
      <c r="AR2286" s="2">
        <f t="shared" si="579"/>
        <v>14</v>
      </c>
      <c r="AS2286" s="2">
        <f t="shared" si="580"/>
        <v>1</v>
      </c>
      <c r="AV2286" s="6">
        <f t="shared" si="581"/>
        <v>28</v>
      </c>
      <c r="AW2286" s="2">
        <v>13</v>
      </c>
      <c r="AX2286" s="2">
        <v>4</v>
      </c>
      <c r="AY2286" s="2">
        <v>7</v>
      </c>
      <c r="AZ2286" s="2">
        <v>4</v>
      </c>
      <c r="BA2286" s="2">
        <v>0</v>
      </c>
      <c r="BB2286" s="2">
        <f t="shared" si="582"/>
        <v>17</v>
      </c>
      <c r="BC2286" s="2">
        <f t="shared" si="583"/>
        <v>7</v>
      </c>
      <c r="BD2286" s="2">
        <f t="shared" si="584"/>
        <v>4</v>
      </c>
      <c r="BF2286" s="5"/>
    </row>
    <row r="2287" spans="7:58" x14ac:dyDescent="0.35">
      <c r="G2287" s="79" t="s">
        <v>3</v>
      </c>
      <c r="H2287" s="82" t="s">
        <v>112</v>
      </c>
      <c r="I2287" s="79" t="s">
        <v>126</v>
      </c>
      <c r="J2287" s="79" t="str">
        <f>IF('New GL Gauge'!$H$3&lt;2025,"Library Services/Community Libraries","Ops/Infrastructure/Customer Experience")</f>
        <v>Ops/Infrastructure/Customer Experience</v>
      </c>
      <c r="K2287" s="79" t="str">
        <f>IF('New GL Gauge'!$H$3&lt;2025,"Community Library Ops","Libraries Development")</f>
        <v>Libraries Development</v>
      </c>
      <c r="L2287" s="79" t="str">
        <f>IF('New GL Gauge'!$H$3&lt;2025,"Community Library Ops","Libraries Development")</f>
        <v>Libraries Development</v>
      </c>
      <c r="M2287" s="2" t="s">
        <v>3</v>
      </c>
      <c r="N2287" s="2">
        <v>6</v>
      </c>
      <c r="O2287" s="6">
        <f t="shared" si="585"/>
        <v>57</v>
      </c>
      <c r="P2287" s="2">
        <v>7</v>
      </c>
      <c r="Q2287" s="2">
        <v>15</v>
      </c>
      <c r="R2287" s="2">
        <v>19</v>
      </c>
      <c r="S2287" s="2">
        <v>7</v>
      </c>
      <c r="T2287" s="2">
        <v>9</v>
      </c>
      <c r="U2287" s="2">
        <f t="shared" si="586"/>
        <v>22</v>
      </c>
      <c r="V2287" s="2">
        <f t="shared" si="587"/>
        <v>19</v>
      </c>
      <c r="W2287" s="2">
        <f t="shared" si="588"/>
        <v>16</v>
      </c>
      <c r="Y2287" s="5"/>
      <c r="Z2287" s="6">
        <f t="shared" si="589"/>
        <v>116</v>
      </c>
      <c r="AA2287" s="2">
        <v>16</v>
      </c>
      <c r="AB2287" s="2">
        <v>26</v>
      </c>
      <c r="AC2287" s="2">
        <v>25</v>
      </c>
      <c r="AD2287" s="2">
        <v>20</v>
      </c>
      <c r="AE2287" s="2">
        <v>29</v>
      </c>
      <c r="AF2287" s="2">
        <f t="shared" si="590"/>
        <v>42</v>
      </c>
      <c r="AG2287" s="2">
        <f t="shared" si="591"/>
        <v>25</v>
      </c>
      <c r="AH2287" s="2">
        <f t="shared" si="592"/>
        <v>49</v>
      </c>
      <c r="AJ2287" s="5"/>
      <c r="AK2287" s="2">
        <f t="shared" si="593"/>
        <v>35</v>
      </c>
      <c r="AL2287" s="2">
        <v>3</v>
      </c>
      <c r="AM2287" s="2">
        <v>14</v>
      </c>
      <c r="AN2287" s="2">
        <v>11</v>
      </c>
      <c r="AO2287" s="2">
        <v>6</v>
      </c>
      <c r="AP2287" s="2">
        <v>1</v>
      </c>
      <c r="AQ2287" s="2">
        <f t="shared" si="578"/>
        <v>17</v>
      </c>
      <c r="AR2287" s="2">
        <f t="shared" si="579"/>
        <v>11</v>
      </c>
      <c r="AS2287" s="2">
        <f t="shared" si="580"/>
        <v>7</v>
      </c>
      <c r="AV2287" s="6">
        <f t="shared" si="581"/>
        <v>28</v>
      </c>
      <c r="AW2287" s="2">
        <v>6</v>
      </c>
      <c r="AX2287" s="2">
        <v>8</v>
      </c>
      <c r="AY2287" s="2">
        <v>7</v>
      </c>
      <c r="AZ2287" s="2">
        <v>5</v>
      </c>
      <c r="BA2287" s="2">
        <v>2</v>
      </c>
      <c r="BB2287" s="2">
        <f t="shared" si="582"/>
        <v>14</v>
      </c>
      <c r="BC2287" s="2">
        <f t="shared" si="583"/>
        <v>7</v>
      </c>
      <c r="BD2287" s="2">
        <f t="shared" si="584"/>
        <v>7</v>
      </c>
      <c r="BF2287" s="5"/>
    </row>
    <row r="2288" spans="7:58" x14ac:dyDescent="0.35">
      <c r="G2288" s="79" t="s">
        <v>3</v>
      </c>
      <c r="H2288" s="82" t="s">
        <v>112</v>
      </c>
      <c r="I2288" s="79" t="s">
        <v>126</v>
      </c>
      <c r="J2288" s="79" t="str">
        <f>IF('New GL Gauge'!$H$3&lt;2025,"Library Services/Community Libraries","Ops/Infrastructure/Customer Experience")</f>
        <v>Ops/Infrastructure/Customer Experience</v>
      </c>
      <c r="K2288" s="79" t="str">
        <f>IF('New GL Gauge'!$H$3&lt;2025,"Community Library Ops","Libraries Development")</f>
        <v>Libraries Development</v>
      </c>
      <c r="L2288" s="79" t="str">
        <f>IF('New GL Gauge'!$H$3&lt;2025,"Community Library Ops","Libraries Development")</f>
        <v>Libraries Development</v>
      </c>
      <c r="M2288" s="2" t="s">
        <v>3</v>
      </c>
      <c r="N2288" s="2">
        <v>7</v>
      </c>
      <c r="O2288" s="6">
        <f t="shared" si="585"/>
        <v>57</v>
      </c>
      <c r="P2288" s="2">
        <v>31</v>
      </c>
      <c r="Q2288" s="2">
        <v>12</v>
      </c>
      <c r="R2288" s="2">
        <v>6</v>
      </c>
      <c r="S2288" s="2">
        <v>6</v>
      </c>
      <c r="T2288" s="2">
        <v>2</v>
      </c>
      <c r="U2288" s="2">
        <f t="shared" si="586"/>
        <v>43</v>
      </c>
      <c r="V2288" s="2">
        <f t="shared" si="587"/>
        <v>6</v>
      </c>
      <c r="W2288" s="2">
        <f t="shared" si="588"/>
        <v>8</v>
      </c>
      <c r="Y2288" s="5"/>
      <c r="Z2288" s="6">
        <f t="shared" si="589"/>
        <v>116</v>
      </c>
      <c r="AA2288" s="2">
        <v>54</v>
      </c>
      <c r="AB2288" s="2">
        <v>16</v>
      </c>
      <c r="AC2288" s="2">
        <v>22</v>
      </c>
      <c r="AD2288" s="2">
        <v>9</v>
      </c>
      <c r="AE2288" s="2">
        <v>15</v>
      </c>
      <c r="AF2288" s="2">
        <f t="shared" si="590"/>
        <v>70</v>
      </c>
      <c r="AG2288" s="2">
        <f t="shared" si="591"/>
        <v>22</v>
      </c>
      <c r="AH2288" s="2">
        <f t="shared" si="592"/>
        <v>24</v>
      </c>
      <c r="AJ2288" s="5"/>
      <c r="AK2288" s="2">
        <f t="shared" si="593"/>
        <v>35</v>
      </c>
      <c r="AL2288" s="2">
        <v>21</v>
      </c>
      <c r="AM2288" s="2">
        <v>8</v>
      </c>
      <c r="AN2288" s="2">
        <v>5</v>
      </c>
      <c r="AO2288" s="2">
        <v>1</v>
      </c>
      <c r="AP2288" s="2">
        <v>0</v>
      </c>
      <c r="AQ2288" s="2">
        <f t="shared" si="578"/>
        <v>29</v>
      </c>
      <c r="AR2288" s="2">
        <f t="shared" si="579"/>
        <v>5</v>
      </c>
      <c r="AS2288" s="2">
        <f t="shared" si="580"/>
        <v>1</v>
      </c>
      <c r="AV2288" s="6">
        <f t="shared" si="581"/>
        <v>28</v>
      </c>
      <c r="AW2288" s="2">
        <v>15</v>
      </c>
      <c r="AX2288" s="2">
        <v>7</v>
      </c>
      <c r="AY2288" s="2">
        <v>5</v>
      </c>
      <c r="AZ2288" s="2">
        <v>1</v>
      </c>
      <c r="BA2288" s="2">
        <v>0</v>
      </c>
      <c r="BB2288" s="2">
        <f t="shared" si="582"/>
        <v>22</v>
      </c>
      <c r="BC2288" s="2">
        <f t="shared" si="583"/>
        <v>5</v>
      </c>
      <c r="BD2288" s="2">
        <f t="shared" si="584"/>
        <v>1</v>
      </c>
      <c r="BF2288" s="5"/>
    </row>
    <row r="2289" spans="7:58" x14ac:dyDescent="0.35">
      <c r="G2289" s="79" t="s">
        <v>3</v>
      </c>
      <c r="H2289" s="82" t="s">
        <v>112</v>
      </c>
      <c r="I2289" s="79" t="s">
        <v>126</v>
      </c>
      <c r="J2289" s="79" t="str">
        <f>IF('New GL Gauge'!$H$3&lt;2025,"Library Services/Community Libraries","Ops/Infrastructure/Customer Experience")</f>
        <v>Ops/Infrastructure/Customer Experience</v>
      </c>
      <c r="K2289" s="79" t="str">
        <f>IF('New GL Gauge'!$H$3&lt;2025,"Community Library Ops","Libraries Development")</f>
        <v>Libraries Development</v>
      </c>
      <c r="L2289" s="79" t="str">
        <f>IF('New GL Gauge'!$H$3&lt;2025,"Community Library Ops","Libraries Development")</f>
        <v>Libraries Development</v>
      </c>
      <c r="M2289" s="2" t="s">
        <v>3</v>
      </c>
      <c r="N2289" s="2">
        <v>8</v>
      </c>
      <c r="O2289" s="6">
        <f t="shared" si="585"/>
        <v>57</v>
      </c>
      <c r="P2289" s="2">
        <v>7</v>
      </c>
      <c r="Q2289" s="2">
        <v>8</v>
      </c>
      <c r="R2289" s="2">
        <v>17</v>
      </c>
      <c r="S2289" s="2">
        <v>14</v>
      </c>
      <c r="T2289" s="2">
        <v>11</v>
      </c>
      <c r="U2289" s="2">
        <f t="shared" si="586"/>
        <v>15</v>
      </c>
      <c r="V2289" s="2">
        <f t="shared" si="587"/>
        <v>17</v>
      </c>
      <c r="W2289" s="2">
        <f t="shared" si="588"/>
        <v>25</v>
      </c>
      <c r="Y2289" s="5"/>
      <c r="Z2289" s="6">
        <f t="shared" si="589"/>
        <v>116</v>
      </c>
      <c r="AA2289" s="2">
        <v>16</v>
      </c>
      <c r="AB2289" s="2">
        <v>15</v>
      </c>
      <c r="AC2289" s="2">
        <v>27</v>
      </c>
      <c r="AD2289" s="2">
        <v>26</v>
      </c>
      <c r="AE2289" s="2">
        <v>32</v>
      </c>
      <c r="AF2289" s="2">
        <f t="shared" si="590"/>
        <v>31</v>
      </c>
      <c r="AG2289" s="2">
        <f t="shared" si="591"/>
        <v>27</v>
      </c>
      <c r="AH2289" s="2">
        <f t="shared" si="592"/>
        <v>58</v>
      </c>
      <c r="AJ2289" s="5"/>
      <c r="AK2289" s="2">
        <f t="shared" si="593"/>
        <v>35</v>
      </c>
      <c r="AL2289" s="2">
        <v>4</v>
      </c>
      <c r="AM2289" s="2">
        <v>8</v>
      </c>
      <c r="AN2289" s="2">
        <v>10</v>
      </c>
      <c r="AO2289" s="2">
        <v>12</v>
      </c>
      <c r="AP2289" s="2">
        <v>1</v>
      </c>
      <c r="AQ2289" s="2">
        <f t="shared" si="578"/>
        <v>12</v>
      </c>
      <c r="AR2289" s="2">
        <f t="shared" si="579"/>
        <v>10</v>
      </c>
      <c r="AS2289" s="2">
        <f t="shared" si="580"/>
        <v>13</v>
      </c>
      <c r="AV2289" s="6">
        <f t="shared" si="581"/>
        <v>28</v>
      </c>
      <c r="AW2289" s="2">
        <v>5</v>
      </c>
      <c r="AX2289" s="2">
        <v>9</v>
      </c>
      <c r="AY2289" s="2">
        <v>8</v>
      </c>
      <c r="AZ2289" s="2">
        <v>1</v>
      </c>
      <c r="BA2289" s="2">
        <v>5</v>
      </c>
      <c r="BB2289" s="2">
        <f t="shared" si="582"/>
        <v>14</v>
      </c>
      <c r="BC2289" s="2">
        <f t="shared" si="583"/>
        <v>8</v>
      </c>
      <c r="BD2289" s="2">
        <f t="shared" si="584"/>
        <v>6</v>
      </c>
      <c r="BF2289" s="5"/>
    </row>
    <row r="2290" spans="7:58" x14ac:dyDescent="0.35">
      <c r="G2290" s="79" t="s">
        <v>3</v>
      </c>
      <c r="H2290" s="82" t="s">
        <v>112</v>
      </c>
      <c r="I2290" s="79" t="s">
        <v>126</v>
      </c>
      <c r="J2290" s="79" t="str">
        <f>IF('New GL Gauge'!$H$3&lt;2025,"Library Services/Community Libraries","Ops/Infrastructure/Customer Experience")</f>
        <v>Ops/Infrastructure/Customer Experience</v>
      </c>
      <c r="K2290" s="79" t="str">
        <f>IF('New GL Gauge'!$H$3&lt;2025,"Community Library Ops","Libraries Development")</f>
        <v>Libraries Development</v>
      </c>
      <c r="L2290" s="79" t="str">
        <f>IF('New GL Gauge'!$H$3&lt;2025,"Community Library Ops","Libraries Development")</f>
        <v>Libraries Development</v>
      </c>
      <c r="M2290" s="2" t="s">
        <v>3</v>
      </c>
      <c r="N2290" s="2">
        <v>9</v>
      </c>
      <c r="O2290" s="6">
        <f t="shared" si="585"/>
        <v>57</v>
      </c>
      <c r="P2290" s="2">
        <v>2</v>
      </c>
      <c r="Q2290" s="2">
        <v>6</v>
      </c>
      <c r="R2290" s="2">
        <v>15</v>
      </c>
      <c r="S2290" s="2">
        <v>14</v>
      </c>
      <c r="T2290" s="2">
        <v>20</v>
      </c>
      <c r="U2290" s="2">
        <f t="shared" si="586"/>
        <v>8</v>
      </c>
      <c r="V2290" s="2">
        <f t="shared" si="587"/>
        <v>15</v>
      </c>
      <c r="W2290" s="2">
        <f t="shared" si="588"/>
        <v>34</v>
      </c>
      <c r="Y2290" s="5"/>
      <c r="Z2290" s="6">
        <f t="shared" si="589"/>
        <v>116</v>
      </c>
      <c r="AA2290" s="2">
        <v>11</v>
      </c>
      <c r="AB2290" s="2">
        <v>12</v>
      </c>
      <c r="AC2290" s="2">
        <v>25</v>
      </c>
      <c r="AD2290" s="2">
        <v>23</v>
      </c>
      <c r="AE2290" s="2">
        <v>45</v>
      </c>
      <c r="AF2290" s="2">
        <f t="shared" si="590"/>
        <v>23</v>
      </c>
      <c r="AG2290" s="2">
        <f t="shared" si="591"/>
        <v>25</v>
      </c>
      <c r="AH2290" s="2">
        <f t="shared" si="592"/>
        <v>68</v>
      </c>
      <c r="AJ2290" s="5"/>
      <c r="AK2290" s="2">
        <f t="shared" si="593"/>
        <v>35</v>
      </c>
      <c r="AL2290" s="2">
        <v>0</v>
      </c>
      <c r="AM2290" s="2">
        <v>4</v>
      </c>
      <c r="AN2290" s="2">
        <v>13</v>
      </c>
      <c r="AO2290" s="2">
        <v>11</v>
      </c>
      <c r="AP2290" s="2">
        <v>7</v>
      </c>
      <c r="AQ2290" s="2">
        <f t="shared" si="578"/>
        <v>4</v>
      </c>
      <c r="AR2290" s="2">
        <f t="shared" si="579"/>
        <v>13</v>
      </c>
      <c r="AS2290" s="2">
        <f t="shared" si="580"/>
        <v>18</v>
      </c>
      <c r="AV2290" s="6">
        <f t="shared" si="581"/>
        <v>28</v>
      </c>
      <c r="AW2290" s="2">
        <v>2</v>
      </c>
      <c r="AX2290" s="2">
        <v>5</v>
      </c>
      <c r="AY2290" s="2">
        <v>5</v>
      </c>
      <c r="AZ2290" s="2">
        <v>9</v>
      </c>
      <c r="BA2290" s="2">
        <v>7</v>
      </c>
      <c r="BB2290" s="2">
        <f t="shared" si="582"/>
        <v>7</v>
      </c>
      <c r="BC2290" s="2">
        <f t="shared" si="583"/>
        <v>5</v>
      </c>
      <c r="BD2290" s="2">
        <f t="shared" si="584"/>
        <v>16</v>
      </c>
      <c r="BF2290" s="5"/>
    </row>
    <row r="2291" spans="7:58" x14ac:dyDescent="0.35">
      <c r="G2291" s="79" t="s">
        <v>3</v>
      </c>
      <c r="H2291" s="82" t="s">
        <v>112</v>
      </c>
      <c r="I2291" s="79" t="s">
        <v>126</v>
      </c>
      <c r="J2291" s="79" t="str">
        <f>IF('New GL Gauge'!$H$3&lt;2025,"Library Services/Community Libraries","Ops/Infrastructure/Customer Experience")</f>
        <v>Ops/Infrastructure/Customer Experience</v>
      </c>
      <c r="K2291" s="79" t="str">
        <f>IF('New GL Gauge'!$H$3&lt;2025,"Community Library Ops","Libraries Development")</f>
        <v>Libraries Development</v>
      </c>
      <c r="L2291" s="79" t="str">
        <f>IF('New GL Gauge'!$H$3&lt;2025,"Community Library Ops","Libraries Development")</f>
        <v>Libraries Development</v>
      </c>
      <c r="M2291" s="2" t="s">
        <v>67</v>
      </c>
      <c r="N2291" s="2">
        <v>10</v>
      </c>
      <c r="O2291" s="6">
        <f t="shared" si="585"/>
        <v>57</v>
      </c>
      <c r="P2291" s="2">
        <v>29</v>
      </c>
      <c r="Q2291" s="2">
        <v>19</v>
      </c>
      <c r="R2291" s="2">
        <v>7</v>
      </c>
      <c r="S2291" s="2">
        <v>1</v>
      </c>
      <c r="T2291" s="2">
        <v>1</v>
      </c>
      <c r="U2291" s="2">
        <f t="shared" si="586"/>
        <v>48</v>
      </c>
      <c r="V2291" s="2">
        <f t="shared" si="587"/>
        <v>7</v>
      </c>
      <c r="W2291" s="2">
        <f t="shared" si="588"/>
        <v>2</v>
      </c>
      <c r="Y2291" s="5"/>
      <c r="Z2291" s="6">
        <f t="shared" si="589"/>
        <v>116</v>
      </c>
      <c r="AA2291" s="2">
        <v>44</v>
      </c>
      <c r="AB2291" s="2">
        <v>45</v>
      </c>
      <c r="AC2291" s="2">
        <v>18</v>
      </c>
      <c r="AD2291" s="2">
        <v>8</v>
      </c>
      <c r="AE2291" s="2">
        <v>1</v>
      </c>
      <c r="AF2291" s="2">
        <f t="shared" si="590"/>
        <v>89</v>
      </c>
      <c r="AG2291" s="2">
        <f t="shared" si="591"/>
        <v>18</v>
      </c>
      <c r="AH2291" s="2">
        <f t="shared" si="592"/>
        <v>9</v>
      </c>
      <c r="AJ2291" s="5"/>
      <c r="AK2291" s="2">
        <f t="shared" si="593"/>
        <v>35</v>
      </c>
      <c r="AL2291" s="2">
        <v>19</v>
      </c>
      <c r="AM2291" s="2">
        <v>11</v>
      </c>
      <c r="AN2291" s="2">
        <v>5</v>
      </c>
      <c r="AO2291" s="2">
        <v>0</v>
      </c>
      <c r="AP2291" s="2">
        <v>0</v>
      </c>
      <c r="AQ2291" s="2">
        <f t="shared" si="578"/>
        <v>30</v>
      </c>
      <c r="AR2291" s="2">
        <f t="shared" si="579"/>
        <v>5</v>
      </c>
      <c r="AS2291" s="2">
        <f t="shared" si="580"/>
        <v>0</v>
      </c>
      <c r="AV2291" s="6">
        <f t="shared" si="581"/>
        <v>28</v>
      </c>
      <c r="AW2291" s="2">
        <v>7</v>
      </c>
      <c r="AX2291" s="2">
        <v>16</v>
      </c>
      <c r="AY2291" s="2">
        <v>4</v>
      </c>
      <c r="AZ2291" s="2">
        <v>1</v>
      </c>
      <c r="BA2291" s="2">
        <v>0</v>
      </c>
      <c r="BB2291" s="2">
        <f t="shared" si="582"/>
        <v>23</v>
      </c>
      <c r="BC2291" s="2">
        <f t="shared" si="583"/>
        <v>4</v>
      </c>
      <c r="BD2291" s="2">
        <f t="shared" si="584"/>
        <v>1</v>
      </c>
      <c r="BF2291" s="5"/>
    </row>
    <row r="2292" spans="7:58" x14ac:dyDescent="0.35">
      <c r="G2292" s="79" t="s">
        <v>3</v>
      </c>
      <c r="H2292" s="82" t="s">
        <v>112</v>
      </c>
      <c r="I2292" s="79" t="s">
        <v>126</v>
      </c>
      <c r="J2292" s="79" t="str">
        <f>IF('New GL Gauge'!$H$3&lt;2025,"Library Services/Community Libraries","Ops/Infrastructure/Customer Experience")</f>
        <v>Ops/Infrastructure/Customer Experience</v>
      </c>
      <c r="K2292" s="79" t="str">
        <f>IF('New GL Gauge'!$H$3&lt;2025,"Community Library Ops","Libraries Development")</f>
        <v>Libraries Development</v>
      </c>
      <c r="L2292" s="79" t="str">
        <f>IF('New GL Gauge'!$H$3&lt;2025,"Community Library Ops","Libraries Development")</f>
        <v>Libraries Development</v>
      </c>
      <c r="M2292" s="2" t="s">
        <v>67</v>
      </c>
      <c r="N2292" s="2">
        <v>11</v>
      </c>
      <c r="O2292" s="6">
        <f t="shared" si="585"/>
        <v>57</v>
      </c>
      <c r="P2292" s="2">
        <v>10</v>
      </c>
      <c r="Q2292" s="2">
        <v>29</v>
      </c>
      <c r="R2292" s="2">
        <v>6</v>
      </c>
      <c r="S2292" s="2">
        <v>11</v>
      </c>
      <c r="T2292" s="2">
        <v>1</v>
      </c>
      <c r="U2292" s="2">
        <f t="shared" si="586"/>
        <v>39</v>
      </c>
      <c r="V2292" s="2">
        <f t="shared" si="587"/>
        <v>6</v>
      </c>
      <c r="W2292" s="2">
        <f t="shared" si="588"/>
        <v>12</v>
      </c>
      <c r="Y2292" s="5"/>
      <c r="Z2292" s="6">
        <f t="shared" si="589"/>
        <v>116</v>
      </c>
      <c r="AA2292" s="2">
        <v>31</v>
      </c>
      <c r="AB2292" s="2">
        <v>40</v>
      </c>
      <c r="AC2292" s="2">
        <v>29</v>
      </c>
      <c r="AD2292" s="2">
        <v>12</v>
      </c>
      <c r="AE2292" s="2">
        <v>4</v>
      </c>
      <c r="AF2292" s="2">
        <f t="shared" si="590"/>
        <v>71</v>
      </c>
      <c r="AG2292" s="2">
        <f t="shared" si="591"/>
        <v>29</v>
      </c>
      <c r="AH2292" s="2">
        <f t="shared" si="592"/>
        <v>16</v>
      </c>
      <c r="AJ2292" s="5"/>
      <c r="AK2292" s="2">
        <f t="shared" si="593"/>
        <v>35</v>
      </c>
      <c r="AL2292" s="2">
        <v>10</v>
      </c>
      <c r="AM2292" s="2">
        <v>15</v>
      </c>
      <c r="AN2292" s="2">
        <v>7</v>
      </c>
      <c r="AO2292" s="2">
        <v>2</v>
      </c>
      <c r="AP2292" s="2">
        <v>1</v>
      </c>
      <c r="AQ2292" s="2">
        <f t="shared" si="578"/>
        <v>25</v>
      </c>
      <c r="AR2292" s="2">
        <f t="shared" si="579"/>
        <v>7</v>
      </c>
      <c r="AS2292" s="2">
        <f t="shared" si="580"/>
        <v>3</v>
      </c>
      <c r="AV2292" s="6">
        <f t="shared" si="581"/>
        <v>28</v>
      </c>
      <c r="AW2292" s="2">
        <v>10</v>
      </c>
      <c r="AX2292" s="2">
        <v>9</v>
      </c>
      <c r="AY2292" s="2">
        <v>4</v>
      </c>
      <c r="AZ2292" s="2">
        <v>4</v>
      </c>
      <c r="BA2292" s="2">
        <v>1</v>
      </c>
      <c r="BB2292" s="2">
        <f t="shared" si="582"/>
        <v>19</v>
      </c>
      <c r="BC2292" s="2">
        <f t="shared" si="583"/>
        <v>4</v>
      </c>
      <c r="BD2292" s="2">
        <f t="shared" si="584"/>
        <v>5</v>
      </c>
      <c r="BF2292" s="5"/>
    </row>
    <row r="2293" spans="7:58" x14ac:dyDescent="0.35">
      <c r="G2293" s="79" t="s">
        <v>3</v>
      </c>
      <c r="H2293" s="82" t="s">
        <v>112</v>
      </c>
      <c r="I2293" s="79" t="s">
        <v>126</v>
      </c>
      <c r="J2293" s="79" t="str">
        <f>IF('New GL Gauge'!$H$3&lt;2025,"Library Services/Community Libraries","Ops/Infrastructure/Customer Experience")</f>
        <v>Ops/Infrastructure/Customer Experience</v>
      </c>
      <c r="K2293" s="79" t="str">
        <f>IF('New GL Gauge'!$H$3&lt;2025,"Community Library Ops","Libraries Development")</f>
        <v>Libraries Development</v>
      </c>
      <c r="L2293" s="79" t="str">
        <f>IF('New GL Gauge'!$H$3&lt;2025,"Community Library Ops","Libraries Development")</f>
        <v>Libraries Development</v>
      </c>
      <c r="M2293" s="2" t="s">
        <v>67</v>
      </c>
      <c r="N2293" s="2">
        <v>12</v>
      </c>
      <c r="O2293" s="6">
        <f t="shared" si="585"/>
        <v>57</v>
      </c>
      <c r="P2293" s="2">
        <v>10</v>
      </c>
      <c r="Q2293" s="2">
        <v>19</v>
      </c>
      <c r="R2293" s="2">
        <v>22</v>
      </c>
      <c r="S2293" s="2">
        <v>5</v>
      </c>
      <c r="T2293" s="2">
        <v>1</v>
      </c>
      <c r="U2293" s="2">
        <f t="shared" si="586"/>
        <v>29</v>
      </c>
      <c r="V2293" s="2">
        <f t="shared" si="587"/>
        <v>22</v>
      </c>
      <c r="W2293" s="2">
        <f t="shared" si="588"/>
        <v>6</v>
      </c>
      <c r="Y2293" s="5"/>
      <c r="Z2293" s="6">
        <f t="shared" si="589"/>
        <v>116</v>
      </c>
      <c r="AA2293" s="2">
        <v>24</v>
      </c>
      <c r="AB2293" s="2">
        <v>36</v>
      </c>
      <c r="AC2293" s="2">
        <v>37</v>
      </c>
      <c r="AD2293" s="2">
        <v>13</v>
      </c>
      <c r="AE2293" s="2">
        <v>6</v>
      </c>
      <c r="AF2293" s="2">
        <f t="shared" si="590"/>
        <v>60</v>
      </c>
      <c r="AG2293" s="2">
        <f t="shared" si="591"/>
        <v>37</v>
      </c>
      <c r="AH2293" s="2">
        <f t="shared" si="592"/>
        <v>19</v>
      </c>
      <c r="AJ2293" s="5"/>
      <c r="AK2293" s="2">
        <f t="shared" si="593"/>
        <v>35</v>
      </c>
      <c r="AL2293" s="2">
        <v>13</v>
      </c>
      <c r="AM2293" s="2">
        <v>5</v>
      </c>
      <c r="AN2293" s="2">
        <v>15</v>
      </c>
      <c r="AO2293" s="2">
        <v>2</v>
      </c>
      <c r="AP2293" s="2">
        <v>0</v>
      </c>
      <c r="AQ2293" s="2">
        <f t="shared" si="578"/>
        <v>18</v>
      </c>
      <c r="AR2293" s="2">
        <f t="shared" si="579"/>
        <v>15</v>
      </c>
      <c r="AS2293" s="2">
        <f t="shared" si="580"/>
        <v>2</v>
      </c>
      <c r="AV2293" s="6">
        <f t="shared" si="581"/>
        <v>28</v>
      </c>
      <c r="AW2293" s="2">
        <v>5</v>
      </c>
      <c r="AX2293" s="2">
        <v>12</v>
      </c>
      <c r="AY2293" s="2">
        <v>8</v>
      </c>
      <c r="AZ2293" s="2">
        <v>1</v>
      </c>
      <c r="BA2293" s="2">
        <v>2</v>
      </c>
      <c r="BB2293" s="2">
        <f t="shared" si="582"/>
        <v>17</v>
      </c>
      <c r="BC2293" s="2">
        <f t="shared" si="583"/>
        <v>8</v>
      </c>
      <c r="BD2293" s="2">
        <f t="shared" si="584"/>
        <v>3</v>
      </c>
      <c r="BF2293" s="5"/>
    </row>
    <row r="2294" spans="7:58" x14ac:dyDescent="0.35">
      <c r="G2294" s="79" t="s">
        <v>3</v>
      </c>
      <c r="H2294" s="82" t="s">
        <v>112</v>
      </c>
      <c r="I2294" s="79" t="s">
        <v>126</v>
      </c>
      <c r="J2294" s="79" t="str">
        <f>IF('New GL Gauge'!$H$3&lt;2025,"Library Services/Community Libraries","Ops/Infrastructure/Customer Experience")</f>
        <v>Ops/Infrastructure/Customer Experience</v>
      </c>
      <c r="K2294" s="79" t="str">
        <f>IF('New GL Gauge'!$H$3&lt;2025,"Community Library Ops","Libraries Development")</f>
        <v>Libraries Development</v>
      </c>
      <c r="L2294" s="79" t="str">
        <f>IF('New GL Gauge'!$H$3&lt;2025,"Community Library Ops","Libraries Development")</f>
        <v>Libraries Development</v>
      </c>
      <c r="M2294" s="2" t="s">
        <v>67</v>
      </c>
      <c r="N2294" s="2">
        <v>13</v>
      </c>
      <c r="O2294" s="6">
        <f t="shared" si="585"/>
        <v>57</v>
      </c>
      <c r="P2294" s="2">
        <v>12</v>
      </c>
      <c r="Q2294" s="2">
        <v>23</v>
      </c>
      <c r="R2294" s="2">
        <v>10</v>
      </c>
      <c r="S2294" s="2">
        <v>9</v>
      </c>
      <c r="T2294" s="2">
        <v>3</v>
      </c>
      <c r="U2294" s="2">
        <f t="shared" si="586"/>
        <v>35</v>
      </c>
      <c r="V2294" s="2">
        <f t="shared" si="587"/>
        <v>10</v>
      </c>
      <c r="W2294" s="2">
        <f t="shared" si="588"/>
        <v>12</v>
      </c>
      <c r="Y2294" s="5"/>
      <c r="Z2294" s="6">
        <f t="shared" si="589"/>
        <v>116</v>
      </c>
      <c r="AA2294" s="2">
        <v>30</v>
      </c>
      <c r="AB2294" s="2">
        <v>31</v>
      </c>
      <c r="AC2294" s="2">
        <v>31</v>
      </c>
      <c r="AD2294" s="2">
        <v>19</v>
      </c>
      <c r="AE2294" s="2">
        <v>5</v>
      </c>
      <c r="AF2294" s="2">
        <f t="shared" si="590"/>
        <v>61</v>
      </c>
      <c r="AG2294" s="2">
        <f t="shared" si="591"/>
        <v>31</v>
      </c>
      <c r="AH2294" s="2">
        <f t="shared" si="592"/>
        <v>24</v>
      </c>
      <c r="AJ2294" s="5"/>
      <c r="AK2294" s="2">
        <f t="shared" si="593"/>
        <v>35</v>
      </c>
      <c r="AL2294" s="2">
        <v>12</v>
      </c>
      <c r="AM2294" s="2">
        <v>9</v>
      </c>
      <c r="AN2294" s="2">
        <v>12</v>
      </c>
      <c r="AO2294" s="2">
        <v>1</v>
      </c>
      <c r="AP2294" s="2">
        <v>1</v>
      </c>
      <c r="AQ2294" s="2">
        <f t="shared" si="578"/>
        <v>21</v>
      </c>
      <c r="AR2294" s="2">
        <f t="shared" si="579"/>
        <v>12</v>
      </c>
      <c r="AS2294" s="2">
        <f t="shared" si="580"/>
        <v>2</v>
      </c>
      <c r="AV2294" s="6">
        <f t="shared" si="581"/>
        <v>28</v>
      </c>
      <c r="AW2294" s="2">
        <v>10</v>
      </c>
      <c r="AX2294" s="2">
        <v>8</v>
      </c>
      <c r="AY2294" s="2">
        <v>4</v>
      </c>
      <c r="AZ2294" s="2">
        <v>3</v>
      </c>
      <c r="BA2294" s="2">
        <v>3</v>
      </c>
      <c r="BB2294" s="2">
        <f t="shared" si="582"/>
        <v>18</v>
      </c>
      <c r="BC2294" s="2">
        <f t="shared" si="583"/>
        <v>4</v>
      </c>
      <c r="BD2294" s="2">
        <f t="shared" si="584"/>
        <v>6</v>
      </c>
      <c r="BF2294" s="5"/>
    </row>
    <row r="2295" spans="7:58" x14ac:dyDescent="0.35">
      <c r="G2295" s="79" t="s">
        <v>3</v>
      </c>
      <c r="H2295" s="82" t="s">
        <v>112</v>
      </c>
      <c r="I2295" s="79" t="s">
        <v>126</v>
      </c>
      <c r="J2295" s="79" t="str">
        <f>IF('New GL Gauge'!$H$3&lt;2025,"Library Services/Community Libraries","Ops/Infrastructure/Customer Experience")</f>
        <v>Ops/Infrastructure/Customer Experience</v>
      </c>
      <c r="K2295" s="79" t="str">
        <f>IF('New GL Gauge'!$H$3&lt;2025,"Community Library Ops","Libraries Development")</f>
        <v>Libraries Development</v>
      </c>
      <c r="L2295" s="79" t="str">
        <f>IF('New GL Gauge'!$H$3&lt;2025,"Community Library Ops","Libraries Development")</f>
        <v>Libraries Development</v>
      </c>
      <c r="M2295" s="2" t="s">
        <v>67</v>
      </c>
      <c r="N2295" s="2">
        <v>14</v>
      </c>
      <c r="O2295" s="6">
        <f t="shared" si="585"/>
        <v>57</v>
      </c>
      <c r="P2295" s="2">
        <v>9</v>
      </c>
      <c r="Q2295" s="2">
        <v>16</v>
      </c>
      <c r="R2295" s="2">
        <v>17</v>
      </c>
      <c r="S2295" s="2">
        <v>12</v>
      </c>
      <c r="T2295" s="2">
        <v>3</v>
      </c>
      <c r="U2295" s="2">
        <f t="shared" si="586"/>
        <v>25</v>
      </c>
      <c r="V2295" s="2">
        <f t="shared" si="587"/>
        <v>17</v>
      </c>
      <c r="W2295" s="2">
        <f t="shared" si="588"/>
        <v>15</v>
      </c>
      <c r="Y2295" s="5"/>
      <c r="Z2295" s="6">
        <f t="shared" si="589"/>
        <v>116</v>
      </c>
      <c r="AA2295" s="2">
        <v>24</v>
      </c>
      <c r="AB2295" s="2">
        <v>23</v>
      </c>
      <c r="AC2295" s="2">
        <v>35</v>
      </c>
      <c r="AD2295" s="2">
        <v>14</v>
      </c>
      <c r="AE2295" s="2">
        <v>20</v>
      </c>
      <c r="AF2295" s="2">
        <f t="shared" si="590"/>
        <v>47</v>
      </c>
      <c r="AG2295" s="2">
        <f t="shared" si="591"/>
        <v>35</v>
      </c>
      <c r="AH2295" s="2">
        <f t="shared" si="592"/>
        <v>34</v>
      </c>
      <c r="AJ2295" s="5"/>
      <c r="AK2295" s="2">
        <f t="shared" si="593"/>
        <v>35</v>
      </c>
      <c r="AL2295" s="2">
        <v>5</v>
      </c>
      <c r="AM2295" s="2">
        <v>10</v>
      </c>
      <c r="AN2295" s="2">
        <v>13</v>
      </c>
      <c r="AO2295" s="2">
        <v>4</v>
      </c>
      <c r="AP2295" s="2">
        <v>3</v>
      </c>
      <c r="AQ2295" s="2">
        <f t="shared" si="578"/>
        <v>15</v>
      </c>
      <c r="AR2295" s="2">
        <f t="shared" si="579"/>
        <v>13</v>
      </c>
      <c r="AS2295" s="2">
        <f t="shared" si="580"/>
        <v>7</v>
      </c>
      <c r="AV2295" s="6">
        <f t="shared" si="581"/>
        <v>28</v>
      </c>
      <c r="AW2295" s="2">
        <v>10</v>
      </c>
      <c r="AX2295" s="2">
        <v>4</v>
      </c>
      <c r="AY2295" s="2">
        <v>7</v>
      </c>
      <c r="AZ2295" s="2">
        <v>2</v>
      </c>
      <c r="BA2295" s="2">
        <v>5</v>
      </c>
      <c r="BB2295" s="2">
        <f t="shared" si="582"/>
        <v>14</v>
      </c>
      <c r="BC2295" s="2">
        <f t="shared" si="583"/>
        <v>7</v>
      </c>
      <c r="BD2295" s="2">
        <f t="shared" si="584"/>
        <v>7</v>
      </c>
      <c r="BF2295" s="5"/>
    </row>
    <row r="2296" spans="7:58" x14ac:dyDescent="0.35">
      <c r="G2296" s="79" t="s">
        <v>3</v>
      </c>
      <c r="H2296" s="82" t="s">
        <v>112</v>
      </c>
      <c r="I2296" s="79" t="s">
        <v>126</v>
      </c>
      <c r="J2296" s="79" t="str">
        <f>IF('New GL Gauge'!$H$3&lt;2025,"Library Services/Community Libraries","Ops/Infrastructure/Customer Experience")</f>
        <v>Ops/Infrastructure/Customer Experience</v>
      </c>
      <c r="K2296" s="79" t="str">
        <f>IF('New GL Gauge'!$H$3&lt;2025,"Community Library Ops","Libraries Development")</f>
        <v>Libraries Development</v>
      </c>
      <c r="L2296" s="79" t="str">
        <f>IF('New GL Gauge'!$H$3&lt;2025,"Community Library Ops","Libraries Development")</f>
        <v>Libraries Development</v>
      </c>
      <c r="M2296" s="2" t="s">
        <v>67</v>
      </c>
      <c r="N2296" s="2">
        <v>15</v>
      </c>
      <c r="O2296" s="6">
        <f t="shared" si="585"/>
        <v>57</v>
      </c>
      <c r="P2296" s="2">
        <v>4</v>
      </c>
      <c r="Q2296" s="2">
        <v>12</v>
      </c>
      <c r="R2296" s="2">
        <v>20</v>
      </c>
      <c r="S2296" s="2">
        <v>12</v>
      </c>
      <c r="T2296" s="2">
        <v>9</v>
      </c>
      <c r="U2296" s="2">
        <f t="shared" si="586"/>
        <v>16</v>
      </c>
      <c r="V2296" s="2">
        <f t="shared" si="587"/>
        <v>20</v>
      </c>
      <c r="W2296" s="2">
        <f t="shared" si="588"/>
        <v>21</v>
      </c>
      <c r="Y2296" s="5"/>
      <c r="Z2296" s="6">
        <f t="shared" si="589"/>
        <v>116</v>
      </c>
      <c r="AA2296" s="2">
        <v>18</v>
      </c>
      <c r="AB2296" s="2">
        <v>20</v>
      </c>
      <c r="AC2296" s="2">
        <v>29</v>
      </c>
      <c r="AD2296" s="2">
        <v>17</v>
      </c>
      <c r="AE2296" s="2">
        <v>32</v>
      </c>
      <c r="AF2296" s="2">
        <f t="shared" si="590"/>
        <v>38</v>
      </c>
      <c r="AG2296" s="2">
        <f t="shared" si="591"/>
        <v>29</v>
      </c>
      <c r="AH2296" s="2">
        <f t="shared" si="592"/>
        <v>49</v>
      </c>
      <c r="AJ2296" s="5"/>
      <c r="AK2296" s="2">
        <f t="shared" si="593"/>
        <v>35</v>
      </c>
      <c r="AL2296" s="2">
        <v>7</v>
      </c>
      <c r="AM2296" s="2">
        <v>10</v>
      </c>
      <c r="AN2296" s="2">
        <v>12</v>
      </c>
      <c r="AO2296" s="2">
        <v>5</v>
      </c>
      <c r="AP2296" s="2">
        <v>1</v>
      </c>
      <c r="AQ2296" s="2">
        <f t="shared" si="578"/>
        <v>17</v>
      </c>
      <c r="AR2296" s="2">
        <f t="shared" si="579"/>
        <v>12</v>
      </c>
      <c r="AS2296" s="2">
        <f t="shared" si="580"/>
        <v>6</v>
      </c>
      <c r="AV2296" s="6">
        <f t="shared" si="581"/>
        <v>28</v>
      </c>
      <c r="AW2296" s="2">
        <v>6</v>
      </c>
      <c r="AX2296" s="2">
        <v>7</v>
      </c>
      <c r="AY2296" s="2">
        <v>10</v>
      </c>
      <c r="AZ2296" s="2">
        <v>2</v>
      </c>
      <c r="BA2296" s="2">
        <v>3</v>
      </c>
      <c r="BB2296" s="2">
        <f t="shared" si="582"/>
        <v>13</v>
      </c>
      <c r="BC2296" s="2">
        <f t="shared" si="583"/>
        <v>10</v>
      </c>
      <c r="BD2296" s="2">
        <f t="shared" si="584"/>
        <v>5</v>
      </c>
      <c r="BF2296" s="5"/>
    </row>
    <row r="2297" spans="7:58" x14ac:dyDescent="0.35">
      <c r="G2297" s="79" t="s">
        <v>3</v>
      </c>
      <c r="H2297" s="82" t="s">
        <v>112</v>
      </c>
      <c r="I2297" s="79" t="s">
        <v>126</v>
      </c>
      <c r="J2297" s="79" t="str">
        <f>IF('New GL Gauge'!$H$3&lt;2025,"Library Services/Community Libraries","Ops/Infrastructure/Customer Experience")</f>
        <v>Ops/Infrastructure/Customer Experience</v>
      </c>
      <c r="K2297" s="79" t="str">
        <f>IF('New GL Gauge'!$H$3&lt;2025,"Community Library Ops","Libraries Development")</f>
        <v>Libraries Development</v>
      </c>
      <c r="L2297" s="79" t="str">
        <f>IF('New GL Gauge'!$H$3&lt;2025,"Community Library Ops","Libraries Development")</f>
        <v>Libraries Development</v>
      </c>
      <c r="M2297" s="2" t="s">
        <v>67</v>
      </c>
      <c r="N2297" s="2">
        <v>16</v>
      </c>
      <c r="O2297" s="6">
        <f t="shared" si="585"/>
        <v>57</v>
      </c>
      <c r="P2297" s="2">
        <v>6</v>
      </c>
      <c r="Q2297" s="2">
        <v>23</v>
      </c>
      <c r="R2297" s="2">
        <v>20</v>
      </c>
      <c r="S2297" s="2">
        <v>4</v>
      </c>
      <c r="T2297" s="2">
        <v>4</v>
      </c>
      <c r="U2297" s="2">
        <f t="shared" si="586"/>
        <v>29</v>
      </c>
      <c r="V2297" s="2">
        <f t="shared" si="587"/>
        <v>20</v>
      </c>
      <c r="W2297" s="2">
        <f t="shared" si="588"/>
        <v>8</v>
      </c>
      <c r="Y2297" s="5"/>
      <c r="Z2297" s="6">
        <f t="shared" si="589"/>
        <v>116</v>
      </c>
      <c r="AA2297" s="2">
        <v>23</v>
      </c>
      <c r="AB2297" s="2">
        <v>34</v>
      </c>
      <c r="AC2297" s="2">
        <v>35</v>
      </c>
      <c r="AD2297" s="2">
        <v>14</v>
      </c>
      <c r="AE2297" s="2">
        <v>10</v>
      </c>
      <c r="AF2297" s="2">
        <f t="shared" si="590"/>
        <v>57</v>
      </c>
      <c r="AG2297" s="2">
        <f t="shared" si="591"/>
        <v>35</v>
      </c>
      <c r="AH2297" s="2">
        <f t="shared" si="592"/>
        <v>24</v>
      </c>
      <c r="AJ2297" s="5"/>
      <c r="AK2297" s="2">
        <f t="shared" si="593"/>
        <v>35</v>
      </c>
      <c r="AL2297" s="2">
        <v>7</v>
      </c>
      <c r="AM2297" s="2">
        <v>15</v>
      </c>
      <c r="AN2297" s="2">
        <v>9</v>
      </c>
      <c r="AO2297" s="2">
        <v>4</v>
      </c>
      <c r="AP2297" s="2">
        <v>0</v>
      </c>
      <c r="AQ2297" s="2">
        <f t="shared" si="578"/>
        <v>22</v>
      </c>
      <c r="AR2297" s="2">
        <f t="shared" si="579"/>
        <v>9</v>
      </c>
      <c r="AS2297" s="2">
        <f t="shared" si="580"/>
        <v>4</v>
      </c>
      <c r="AV2297" s="6">
        <f t="shared" si="581"/>
        <v>28</v>
      </c>
      <c r="AW2297" s="2">
        <v>9</v>
      </c>
      <c r="AX2297" s="2">
        <v>9</v>
      </c>
      <c r="AY2297" s="2">
        <v>6</v>
      </c>
      <c r="AZ2297" s="2">
        <v>3</v>
      </c>
      <c r="BA2297" s="2">
        <v>1</v>
      </c>
      <c r="BB2297" s="2">
        <f t="shared" si="582"/>
        <v>18</v>
      </c>
      <c r="BC2297" s="2">
        <f t="shared" si="583"/>
        <v>6</v>
      </c>
      <c r="BD2297" s="2">
        <f t="shared" si="584"/>
        <v>4</v>
      </c>
      <c r="BF2297" s="5"/>
    </row>
    <row r="2298" spans="7:58" x14ac:dyDescent="0.35">
      <c r="G2298" s="79" t="s">
        <v>3</v>
      </c>
      <c r="H2298" s="82" t="s">
        <v>112</v>
      </c>
      <c r="I2298" s="79" t="s">
        <v>126</v>
      </c>
      <c r="J2298" s="79" t="str">
        <f>IF('New GL Gauge'!$H$3&lt;2025,"Library Services/Community Libraries","Ops/Infrastructure/Customer Experience")</f>
        <v>Ops/Infrastructure/Customer Experience</v>
      </c>
      <c r="K2298" s="79" t="str">
        <f>IF('New GL Gauge'!$H$3&lt;2025,"Community Library Ops","Libraries Development")</f>
        <v>Libraries Development</v>
      </c>
      <c r="L2298" s="79" t="str">
        <f>IF('New GL Gauge'!$H$3&lt;2025,"Community Library Ops","Libraries Development")</f>
        <v>Libraries Development</v>
      </c>
      <c r="M2298" s="2" t="s">
        <v>67</v>
      </c>
      <c r="N2298" s="2">
        <v>17</v>
      </c>
      <c r="O2298" s="6">
        <f t="shared" si="585"/>
        <v>57</v>
      </c>
      <c r="P2298" s="2">
        <v>5</v>
      </c>
      <c r="Q2298" s="2">
        <v>21</v>
      </c>
      <c r="R2298" s="2">
        <v>12</v>
      </c>
      <c r="S2298" s="2">
        <v>12</v>
      </c>
      <c r="T2298" s="2">
        <v>7</v>
      </c>
      <c r="U2298" s="2">
        <f t="shared" si="586"/>
        <v>26</v>
      </c>
      <c r="V2298" s="2">
        <f t="shared" si="587"/>
        <v>12</v>
      </c>
      <c r="W2298" s="2">
        <f t="shared" si="588"/>
        <v>19</v>
      </c>
      <c r="Y2298" s="5"/>
      <c r="Z2298" s="6">
        <f t="shared" si="589"/>
        <v>116</v>
      </c>
      <c r="AA2298" s="2">
        <v>22</v>
      </c>
      <c r="AB2298" s="2">
        <v>24</v>
      </c>
      <c r="AC2298" s="2">
        <v>29</v>
      </c>
      <c r="AD2298" s="2">
        <v>23</v>
      </c>
      <c r="AE2298" s="2">
        <v>18</v>
      </c>
      <c r="AF2298" s="2">
        <f t="shared" si="590"/>
        <v>46</v>
      </c>
      <c r="AG2298" s="2">
        <f t="shared" si="591"/>
        <v>29</v>
      </c>
      <c r="AH2298" s="2">
        <f t="shared" si="592"/>
        <v>41</v>
      </c>
      <c r="AJ2298" s="5"/>
      <c r="AK2298" s="2">
        <f t="shared" si="593"/>
        <v>35</v>
      </c>
      <c r="AL2298" s="2">
        <v>8</v>
      </c>
      <c r="AM2298" s="2">
        <v>11</v>
      </c>
      <c r="AN2298" s="2">
        <v>10</v>
      </c>
      <c r="AO2298" s="2">
        <v>4</v>
      </c>
      <c r="AP2298" s="2">
        <v>2</v>
      </c>
      <c r="AQ2298" s="2">
        <f t="shared" si="578"/>
        <v>19</v>
      </c>
      <c r="AR2298" s="2">
        <f t="shared" si="579"/>
        <v>10</v>
      </c>
      <c r="AS2298" s="2">
        <f t="shared" si="580"/>
        <v>6</v>
      </c>
      <c r="AV2298" s="6">
        <f t="shared" si="581"/>
        <v>28</v>
      </c>
      <c r="AW2298" s="2">
        <v>6</v>
      </c>
      <c r="AX2298" s="2">
        <v>6</v>
      </c>
      <c r="AY2298" s="2">
        <v>7</v>
      </c>
      <c r="AZ2298" s="2">
        <v>4</v>
      </c>
      <c r="BA2298" s="2">
        <v>5</v>
      </c>
      <c r="BB2298" s="2">
        <f t="shared" si="582"/>
        <v>12</v>
      </c>
      <c r="BC2298" s="2">
        <f t="shared" si="583"/>
        <v>7</v>
      </c>
      <c r="BD2298" s="2">
        <f t="shared" si="584"/>
        <v>9</v>
      </c>
      <c r="BF2298" s="5"/>
    </row>
    <row r="2299" spans="7:58" x14ac:dyDescent="0.35">
      <c r="G2299" s="79" t="s">
        <v>3</v>
      </c>
      <c r="H2299" s="82" t="s">
        <v>112</v>
      </c>
      <c r="I2299" s="79" t="s">
        <v>126</v>
      </c>
      <c r="J2299" s="79" t="str">
        <f>IF('New GL Gauge'!$H$3&lt;2025,"Library Services/Community Libraries","Ops/Infrastructure/Customer Experience")</f>
        <v>Ops/Infrastructure/Customer Experience</v>
      </c>
      <c r="K2299" s="79" t="str">
        <f>IF('New GL Gauge'!$H$3&lt;2025,"Community Library Ops","Libraries Development")</f>
        <v>Libraries Development</v>
      </c>
      <c r="L2299" s="79" t="str">
        <f>IF('New GL Gauge'!$H$3&lt;2025,"Community Library Ops","Libraries Development")</f>
        <v>Libraries Development</v>
      </c>
      <c r="M2299" s="2" t="s">
        <v>67</v>
      </c>
      <c r="N2299" s="2">
        <v>18</v>
      </c>
      <c r="O2299" s="6">
        <f t="shared" si="585"/>
        <v>57</v>
      </c>
      <c r="P2299" s="2">
        <v>23</v>
      </c>
      <c r="Q2299" s="2">
        <v>10</v>
      </c>
      <c r="R2299" s="2">
        <v>9</v>
      </c>
      <c r="S2299" s="2">
        <v>10</v>
      </c>
      <c r="T2299" s="2">
        <v>5</v>
      </c>
      <c r="U2299" s="2">
        <f t="shared" si="586"/>
        <v>33</v>
      </c>
      <c r="V2299" s="2">
        <f t="shared" si="587"/>
        <v>9</v>
      </c>
      <c r="W2299" s="2">
        <f t="shared" si="588"/>
        <v>15</v>
      </c>
      <c r="Y2299" s="5"/>
      <c r="Z2299" s="6">
        <f t="shared" si="589"/>
        <v>116</v>
      </c>
      <c r="AA2299" s="2">
        <v>46</v>
      </c>
      <c r="AB2299" s="2">
        <v>24</v>
      </c>
      <c r="AC2299" s="2">
        <v>22</v>
      </c>
      <c r="AD2299" s="2">
        <v>11</v>
      </c>
      <c r="AE2299" s="2">
        <v>13</v>
      </c>
      <c r="AF2299" s="2">
        <f t="shared" si="590"/>
        <v>70</v>
      </c>
      <c r="AG2299" s="2">
        <f t="shared" si="591"/>
        <v>22</v>
      </c>
      <c r="AH2299" s="2">
        <f t="shared" si="592"/>
        <v>24</v>
      </c>
      <c r="AJ2299" s="5"/>
      <c r="AK2299" s="2">
        <f t="shared" si="593"/>
        <v>35</v>
      </c>
      <c r="AL2299" s="2">
        <v>13</v>
      </c>
      <c r="AM2299" s="2">
        <v>11</v>
      </c>
      <c r="AN2299" s="2">
        <v>9</v>
      </c>
      <c r="AO2299" s="2">
        <v>2</v>
      </c>
      <c r="AP2299" s="2">
        <v>0</v>
      </c>
      <c r="AQ2299" s="2">
        <f t="shared" si="578"/>
        <v>24</v>
      </c>
      <c r="AR2299" s="2">
        <f t="shared" si="579"/>
        <v>9</v>
      </c>
      <c r="AS2299" s="2">
        <f t="shared" si="580"/>
        <v>2</v>
      </c>
      <c r="AV2299" s="6">
        <f t="shared" si="581"/>
        <v>28</v>
      </c>
      <c r="AW2299" s="2">
        <v>11</v>
      </c>
      <c r="AX2299" s="2">
        <v>9</v>
      </c>
      <c r="AY2299" s="2">
        <v>1</v>
      </c>
      <c r="AZ2299" s="2">
        <v>4</v>
      </c>
      <c r="BA2299" s="2">
        <v>3</v>
      </c>
      <c r="BB2299" s="2">
        <f t="shared" si="582"/>
        <v>20</v>
      </c>
      <c r="BC2299" s="2">
        <f t="shared" si="583"/>
        <v>1</v>
      </c>
      <c r="BD2299" s="2">
        <f t="shared" si="584"/>
        <v>7</v>
      </c>
      <c r="BF2299" s="5"/>
    </row>
    <row r="2300" spans="7:58" x14ac:dyDescent="0.35">
      <c r="G2300" s="79" t="s">
        <v>3</v>
      </c>
      <c r="H2300" s="82" t="s">
        <v>112</v>
      </c>
      <c r="I2300" s="79" t="s">
        <v>126</v>
      </c>
      <c r="J2300" s="79" t="str">
        <f>IF('New GL Gauge'!$H$3&lt;2025,"Library Services/Community Libraries","Ops/Infrastructure/Customer Experience")</f>
        <v>Ops/Infrastructure/Customer Experience</v>
      </c>
      <c r="K2300" s="79" t="str">
        <f>IF('New GL Gauge'!$H$3&lt;2025,"Community Library Ops","Libraries Development")</f>
        <v>Libraries Development</v>
      </c>
      <c r="L2300" s="79" t="str">
        <f>IF('New GL Gauge'!$H$3&lt;2025,"Community Library Ops","Libraries Development")</f>
        <v>Libraries Development</v>
      </c>
      <c r="M2300" s="2" t="s">
        <v>76</v>
      </c>
      <c r="N2300" s="2">
        <v>19</v>
      </c>
      <c r="O2300" s="6">
        <f t="shared" si="585"/>
        <v>57</v>
      </c>
      <c r="P2300" s="2">
        <v>27</v>
      </c>
      <c r="Q2300" s="2">
        <v>13</v>
      </c>
      <c r="R2300" s="2">
        <v>12</v>
      </c>
      <c r="S2300" s="2">
        <v>4</v>
      </c>
      <c r="T2300" s="2">
        <v>1</v>
      </c>
      <c r="U2300" s="2">
        <f t="shared" si="586"/>
        <v>40</v>
      </c>
      <c r="V2300" s="2">
        <f t="shared" si="587"/>
        <v>12</v>
      </c>
      <c r="W2300" s="2">
        <f t="shared" si="588"/>
        <v>5</v>
      </c>
      <c r="Y2300" s="5"/>
      <c r="Z2300" s="6">
        <f t="shared" si="589"/>
        <v>116</v>
      </c>
      <c r="AA2300" s="2">
        <v>50</v>
      </c>
      <c r="AB2300" s="2">
        <v>30</v>
      </c>
      <c r="AC2300" s="2">
        <v>18</v>
      </c>
      <c r="AD2300" s="2">
        <v>15</v>
      </c>
      <c r="AE2300" s="2">
        <v>3</v>
      </c>
      <c r="AF2300" s="2">
        <f t="shared" si="590"/>
        <v>80</v>
      </c>
      <c r="AG2300" s="2">
        <f t="shared" si="591"/>
        <v>18</v>
      </c>
      <c r="AH2300" s="2">
        <f t="shared" si="592"/>
        <v>18</v>
      </c>
      <c r="AJ2300" s="5"/>
      <c r="AK2300" s="2">
        <f t="shared" si="593"/>
        <v>35</v>
      </c>
      <c r="AL2300" s="2">
        <v>26</v>
      </c>
      <c r="AM2300" s="2">
        <v>4</v>
      </c>
      <c r="AN2300" s="2">
        <v>3</v>
      </c>
      <c r="AO2300" s="2">
        <v>0</v>
      </c>
      <c r="AP2300" s="2">
        <v>2</v>
      </c>
      <c r="AQ2300" s="2">
        <f t="shared" si="578"/>
        <v>30</v>
      </c>
      <c r="AR2300" s="2">
        <f t="shared" si="579"/>
        <v>3</v>
      </c>
      <c r="AS2300" s="2">
        <f t="shared" si="580"/>
        <v>2</v>
      </c>
      <c r="AV2300" s="6">
        <f t="shared" si="581"/>
        <v>28</v>
      </c>
      <c r="AW2300" s="2">
        <v>14</v>
      </c>
      <c r="AX2300" s="2">
        <v>7</v>
      </c>
      <c r="AY2300" s="2">
        <v>5</v>
      </c>
      <c r="AZ2300" s="2">
        <v>1</v>
      </c>
      <c r="BA2300" s="2">
        <v>1</v>
      </c>
      <c r="BB2300" s="2">
        <f t="shared" si="582"/>
        <v>21</v>
      </c>
      <c r="BC2300" s="2">
        <f t="shared" si="583"/>
        <v>5</v>
      </c>
      <c r="BD2300" s="2">
        <f t="shared" si="584"/>
        <v>2</v>
      </c>
      <c r="BF2300" s="5"/>
    </row>
    <row r="2301" spans="7:58" x14ac:dyDescent="0.35">
      <c r="G2301" s="79" t="s">
        <v>3</v>
      </c>
      <c r="H2301" s="82" t="s">
        <v>112</v>
      </c>
      <c r="I2301" s="79" t="s">
        <v>126</v>
      </c>
      <c r="J2301" s="79" t="str">
        <f>IF('New GL Gauge'!$H$3&lt;2025,"Library Services/Community Libraries","Ops/Infrastructure/Customer Experience")</f>
        <v>Ops/Infrastructure/Customer Experience</v>
      </c>
      <c r="K2301" s="79" t="str">
        <f>IF('New GL Gauge'!$H$3&lt;2025,"Community Library Ops","Libraries Development")</f>
        <v>Libraries Development</v>
      </c>
      <c r="L2301" s="79" t="str">
        <f>IF('New GL Gauge'!$H$3&lt;2025,"Community Library Ops","Libraries Development")</f>
        <v>Libraries Development</v>
      </c>
      <c r="M2301" s="2" t="s">
        <v>76</v>
      </c>
      <c r="N2301" s="2">
        <v>20</v>
      </c>
      <c r="O2301" s="6">
        <f t="shared" si="585"/>
        <v>57</v>
      </c>
      <c r="P2301" s="2">
        <v>16</v>
      </c>
      <c r="Q2301" s="2">
        <v>21</v>
      </c>
      <c r="R2301" s="2">
        <v>10</v>
      </c>
      <c r="S2301" s="2">
        <v>9</v>
      </c>
      <c r="T2301" s="2">
        <v>1</v>
      </c>
      <c r="U2301" s="2">
        <f t="shared" si="586"/>
        <v>37</v>
      </c>
      <c r="V2301" s="2">
        <f t="shared" si="587"/>
        <v>10</v>
      </c>
      <c r="W2301" s="2">
        <f t="shared" si="588"/>
        <v>10</v>
      </c>
      <c r="Y2301" s="5"/>
      <c r="Z2301" s="6">
        <f t="shared" si="589"/>
        <v>116</v>
      </c>
      <c r="AA2301" s="2">
        <v>37</v>
      </c>
      <c r="AB2301" s="2">
        <v>27</v>
      </c>
      <c r="AC2301" s="2">
        <v>24</v>
      </c>
      <c r="AD2301" s="2">
        <v>14</v>
      </c>
      <c r="AE2301" s="2">
        <v>14</v>
      </c>
      <c r="AF2301" s="2">
        <f t="shared" si="590"/>
        <v>64</v>
      </c>
      <c r="AG2301" s="2">
        <f t="shared" si="591"/>
        <v>24</v>
      </c>
      <c r="AH2301" s="2">
        <f t="shared" si="592"/>
        <v>28</v>
      </c>
      <c r="AJ2301" s="5"/>
      <c r="AK2301" s="2">
        <f t="shared" si="593"/>
        <v>35</v>
      </c>
      <c r="AL2301" s="2">
        <v>19</v>
      </c>
      <c r="AM2301" s="2">
        <v>6</v>
      </c>
      <c r="AN2301" s="2">
        <v>5</v>
      </c>
      <c r="AO2301" s="2">
        <v>4</v>
      </c>
      <c r="AP2301" s="2">
        <v>1</v>
      </c>
      <c r="AQ2301" s="2">
        <f t="shared" si="578"/>
        <v>25</v>
      </c>
      <c r="AR2301" s="2">
        <f t="shared" si="579"/>
        <v>5</v>
      </c>
      <c r="AS2301" s="2">
        <f t="shared" si="580"/>
        <v>5</v>
      </c>
      <c r="AV2301" s="6">
        <f t="shared" si="581"/>
        <v>28</v>
      </c>
      <c r="AW2301" s="2">
        <v>10</v>
      </c>
      <c r="AX2301" s="2">
        <v>10</v>
      </c>
      <c r="AY2301" s="2">
        <v>6</v>
      </c>
      <c r="AZ2301" s="2">
        <v>2</v>
      </c>
      <c r="BA2301" s="2">
        <v>0</v>
      </c>
      <c r="BB2301" s="2">
        <f t="shared" si="582"/>
        <v>20</v>
      </c>
      <c r="BC2301" s="2">
        <f t="shared" si="583"/>
        <v>6</v>
      </c>
      <c r="BD2301" s="2">
        <f t="shared" si="584"/>
        <v>2</v>
      </c>
      <c r="BF2301" s="5"/>
    </row>
    <row r="2302" spans="7:58" x14ac:dyDescent="0.35">
      <c r="G2302" s="79" t="s">
        <v>3</v>
      </c>
      <c r="H2302" s="82" t="s">
        <v>112</v>
      </c>
      <c r="I2302" s="79" t="s">
        <v>126</v>
      </c>
      <c r="J2302" s="79" t="str">
        <f>IF('New GL Gauge'!$H$3&lt;2025,"Library Services/Community Libraries","Ops/Infrastructure/Customer Experience")</f>
        <v>Ops/Infrastructure/Customer Experience</v>
      </c>
      <c r="K2302" s="79" t="str">
        <f>IF('New GL Gauge'!$H$3&lt;2025,"Community Library Ops","Libraries Development")</f>
        <v>Libraries Development</v>
      </c>
      <c r="L2302" s="79" t="str">
        <f>IF('New GL Gauge'!$H$3&lt;2025,"Community Library Ops","Libraries Development")</f>
        <v>Libraries Development</v>
      </c>
      <c r="M2302" s="2" t="s">
        <v>76</v>
      </c>
      <c r="N2302" s="2">
        <v>21</v>
      </c>
      <c r="O2302" s="6">
        <f t="shared" si="585"/>
        <v>57</v>
      </c>
      <c r="P2302" s="2">
        <v>17</v>
      </c>
      <c r="Q2302" s="2">
        <v>21</v>
      </c>
      <c r="R2302" s="2">
        <v>9</v>
      </c>
      <c r="S2302" s="2">
        <v>5</v>
      </c>
      <c r="T2302" s="2">
        <v>5</v>
      </c>
      <c r="U2302" s="2">
        <f t="shared" si="586"/>
        <v>38</v>
      </c>
      <c r="V2302" s="2">
        <f t="shared" si="587"/>
        <v>9</v>
      </c>
      <c r="W2302" s="2">
        <f t="shared" si="588"/>
        <v>10</v>
      </c>
      <c r="Y2302" s="5"/>
      <c r="Z2302" s="6">
        <f t="shared" si="589"/>
        <v>116</v>
      </c>
      <c r="AA2302" s="2">
        <v>31</v>
      </c>
      <c r="AB2302" s="2">
        <v>27</v>
      </c>
      <c r="AC2302" s="2">
        <v>28</v>
      </c>
      <c r="AD2302" s="2">
        <v>14</v>
      </c>
      <c r="AE2302" s="2">
        <v>16</v>
      </c>
      <c r="AF2302" s="2">
        <f t="shared" si="590"/>
        <v>58</v>
      </c>
      <c r="AG2302" s="2">
        <f t="shared" si="591"/>
        <v>28</v>
      </c>
      <c r="AH2302" s="2">
        <f t="shared" si="592"/>
        <v>30</v>
      </c>
      <c r="AJ2302" s="5"/>
      <c r="AK2302" s="2">
        <f t="shared" si="593"/>
        <v>35</v>
      </c>
      <c r="AL2302" s="2">
        <v>20</v>
      </c>
      <c r="AM2302" s="2">
        <v>4</v>
      </c>
      <c r="AN2302" s="2">
        <v>8</v>
      </c>
      <c r="AO2302" s="2">
        <v>3</v>
      </c>
      <c r="AP2302" s="2">
        <v>0</v>
      </c>
      <c r="AQ2302" s="2">
        <f t="shared" si="578"/>
        <v>24</v>
      </c>
      <c r="AR2302" s="2">
        <f t="shared" si="579"/>
        <v>8</v>
      </c>
      <c r="AS2302" s="2">
        <f t="shared" si="580"/>
        <v>3</v>
      </c>
      <c r="AV2302" s="6">
        <f t="shared" si="581"/>
        <v>28</v>
      </c>
      <c r="AW2302" s="2">
        <v>12</v>
      </c>
      <c r="AX2302" s="2">
        <v>8</v>
      </c>
      <c r="AY2302" s="2">
        <v>6</v>
      </c>
      <c r="AZ2302" s="2">
        <v>1</v>
      </c>
      <c r="BA2302" s="2">
        <v>1</v>
      </c>
      <c r="BB2302" s="2">
        <f t="shared" si="582"/>
        <v>20</v>
      </c>
      <c r="BC2302" s="2">
        <f t="shared" si="583"/>
        <v>6</v>
      </c>
      <c r="BD2302" s="2">
        <f t="shared" si="584"/>
        <v>2</v>
      </c>
      <c r="BF2302" s="5"/>
    </row>
    <row r="2303" spans="7:58" x14ac:dyDescent="0.35">
      <c r="G2303" s="79" t="s">
        <v>3</v>
      </c>
      <c r="H2303" s="82" t="s">
        <v>112</v>
      </c>
      <c r="I2303" s="79" t="s">
        <v>126</v>
      </c>
      <c r="J2303" s="79" t="str">
        <f>IF('New GL Gauge'!$H$3&lt;2025,"Library Services/Community Libraries","Ops/Infrastructure/Customer Experience")</f>
        <v>Ops/Infrastructure/Customer Experience</v>
      </c>
      <c r="K2303" s="79" t="str">
        <f>IF('New GL Gauge'!$H$3&lt;2025,"Community Library Ops","Libraries Development")</f>
        <v>Libraries Development</v>
      </c>
      <c r="L2303" s="79" t="str">
        <f>IF('New GL Gauge'!$H$3&lt;2025,"Community Library Ops","Libraries Development")</f>
        <v>Libraries Development</v>
      </c>
      <c r="M2303" s="2" t="s">
        <v>76</v>
      </c>
      <c r="N2303" s="2">
        <v>22</v>
      </c>
      <c r="O2303" s="6">
        <f t="shared" si="585"/>
        <v>57</v>
      </c>
      <c r="P2303" s="2">
        <v>38</v>
      </c>
      <c r="Q2303" s="2">
        <v>10</v>
      </c>
      <c r="R2303" s="2">
        <v>3</v>
      </c>
      <c r="S2303" s="2">
        <v>3</v>
      </c>
      <c r="T2303" s="2">
        <v>3</v>
      </c>
      <c r="U2303" s="2">
        <f t="shared" si="586"/>
        <v>48</v>
      </c>
      <c r="V2303" s="2">
        <f t="shared" si="587"/>
        <v>3</v>
      </c>
      <c r="W2303" s="2">
        <f t="shared" si="588"/>
        <v>6</v>
      </c>
      <c r="Y2303" s="5"/>
      <c r="Z2303" s="6">
        <f t="shared" si="589"/>
        <v>116</v>
      </c>
      <c r="AA2303" s="2">
        <v>60</v>
      </c>
      <c r="AB2303" s="2">
        <v>28</v>
      </c>
      <c r="AC2303" s="2">
        <v>14</v>
      </c>
      <c r="AD2303" s="2">
        <v>9</v>
      </c>
      <c r="AE2303" s="2">
        <v>5</v>
      </c>
      <c r="AF2303" s="2">
        <f t="shared" si="590"/>
        <v>88</v>
      </c>
      <c r="AG2303" s="2">
        <f t="shared" si="591"/>
        <v>14</v>
      </c>
      <c r="AH2303" s="2">
        <f t="shared" si="592"/>
        <v>14</v>
      </c>
      <c r="AJ2303" s="5"/>
      <c r="AK2303" s="2">
        <f t="shared" si="593"/>
        <v>35</v>
      </c>
      <c r="AL2303" s="2">
        <v>27</v>
      </c>
      <c r="AM2303" s="2">
        <v>3</v>
      </c>
      <c r="AN2303" s="2">
        <v>4</v>
      </c>
      <c r="AO2303" s="2">
        <v>1</v>
      </c>
      <c r="AP2303" s="2">
        <v>0</v>
      </c>
      <c r="AQ2303" s="2">
        <f t="shared" si="578"/>
        <v>30</v>
      </c>
      <c r="AR2303" s="2">
        <f t="shared" si="579"/>
        <v>4</v>
      </c>
      <c r="AS2303" s="2">
        <f t="shared" si="580"/>
        <v>1</v>
      </c>
      <c r="AV2303" s="6">
        <f t="shared" si="581"/>
        <v>28</v>
      </c>
      <c r="AW2303" s="2">
        <v>20</v>
      </c>
      <c r="AX2303" s="2">
        <v>4</v>
      </c>
      <c r="AY2303" s="2">
        <v>2</v>
      </c>
      <c r="AZ2303" s="2">
        <v>1</v>
      </c>
      <c r="BA2303" s="2">
        <v>1</v>
      </c>
      <c r="BB2303" s="2">
        <f t="shared" si="582"/>
        <v>24</v>
      </c>
      <c r="BC2303" s="2">
        <f t="shared" si="583"/>
        <v>2</v>
      </c>
      <c r="BD2303" s="2">
        <f t="shared" si="584"/>
        <v>2</v>
      </c>
      <c r="BF2303" s="5"/>
    </row>
    <row r="2304" spans="7:58" x14ac:dyDescent="0.35">
      <c r="G2304" s="79" t="s">
        <v>3</v>
      </c>
      <c r="H2304" s="82" t="s">
        <v>112</v>
      </c>
      <c r="I2304" s="79" t="s">
        <v>126</v>
      </c>
      <c r="J2304" s="79" t="str">
        <f>IF('New GL Gauge'!$H$3&lt;2025,"Library Services/Community Libraries","Ops/Infrastructure/Customer Experience")</f>
        <v>Ops/Infrastructure/Customer Experience</v>
      </c>
      <c r="K2304" s="79" t="str">
        <f>IF('New GL Gauge'!$H$3&lt;2025,"Community Library Ops","Libraries Development")</f>
        <v>Libraries Development</v>
      </c>
      <c r="L2304" s="79" t="str">
        <f>IF('New GL Gauge'!$H$3&lt;2025,"Community Library Ops","Libraries Development")</f>
        <v>Libraries Development</v>
      </c>
      <c r="M2304" s="2" t="s">
        <v>76</v>
      </c>
      <c r="N2304" s="2">
        <v>23</v>
      </c>
      <c r="O2304" s="6">
        <f t="shared" si="585"/>
        <v>57</v>
      </c>
      <c r="P2304" s="2">
        <v>23</v>
      </c>
      <c r="Q2304" s="2">
        <v>15</v>
      </c>
      <c r="R2304" s="2">
        <v>9</v>
      </c>
      <c r="S2304" s="2">
        <v>8</v>
      </c>
      <c r="T2304" s="2">
        <v>2</v>
      </c>
      <c r="U2304" s="2">
        <f t="shared" si="586"/>
        <v>38</v>
      </c>
      <c r="V2304" s="2">
        <f t="shared" si="587"/>
        <v>9</v>
      </c>
      <c r="W2304" s="2">
        <f t="shared" si="588"/>
        <v>10</v>
      </c>
      <c r="Y2304" s="5"/>
      <c r="Z2304" s="6">
        <f t="shared" si="589"/>
        <v>116</v>
      </c>
      <c r="AA2304" s="2">
        <v>45</v>
      </c>
      <c r="AB2304" s="2">
        <v>27</v>
      </c>
      <c r="AC2304" s="2">
        <v>25</v>
      </c>
      <c r="AD2304" s="2">
        <v>7</v>
      </c>
      <c r="AE2304" s="2">
        <v>12</v>
      </c>
      <c r="AF2304" s="2">
        <f t="shared" si="590"/>
        <v>72</v>
      </c>
      <c r="AG2304" s="2">
        <f t="shared" si="591"/>
        <v>25</v>
      </c>
      <c r="AH2304" s="2">
        <f t="shared" si="592"/>
        <v>19</v>
      </c>
      <c r="AJ2304" s="5"/>
      <c r="AK2304" s="2">
        <f t="shared" si="593"/>
        <v>35</v>
      </c>
      <c r="AL2304" s="2">
        <v>21</v>
      </c>
      <c r="AM2304" s="2">
        <v>6</v>
      </c>
      <c r="AN2304" s="2">
        <v>6</v>
      </c>
      <c r="AO2304" s="2">
        <v>1</v>
      </c>
      <c r="AP2304" s="2">
        <v>1</v>
      </c>
      <c r="AQ2304" s="2">
        <f t="shared" si="578"/>
        <v>27</v>
      </c>
      <c r="AR2304" s="2">
        <f t="shared" si="579"/>
        <v>6</v>
      </c>
      <c r="AS2304" s="2">
        <f t="shared" si="580"/>
        <v>2</v>
      </c>
      <c r="AV2304" s="6">
        <f t="shared" si="581"/>
        <v>28</v>
      </c>
      <c r="AW2304" s="2">
        <v>15</v>
      </c>
      <c r="AX2304" s="2">
        <v>7</v>
      </c>
      <c r="AY2304" s="2">
        <v>4</v>
      </c>
      <c r="AZ2304" s="2">
        <v>2</v>
      </c>
      <c r="BA2304" s="2">
        <v>0</v>
      </c>
      <c r="BB2304" s="2">
        <f t="shared" si="582"/>
        <v>22</v>
      </c>
      <c r="BC2304" s="2">
        <f t="shared" si="583"/>
        <v>4</v>
      </c>
      <c r="BD2304" s="2">
        <f t="shared" si="584"/>
        <v>2</v>
      </c>
      <c r="BF2304" s="5"/>
    </row>
    <row r="2305" spans="7:58" x14ac:dyDescent="0.35">
      <c r="G2305" s="79" t="s">
        <v>3</v>
      </c>
      <c r="H2305" s="82" t="s">
        <v>112</v>
      </c>
      <c r="I2305" s="79" t="s">
        <v>126</v>
      </c>
      <c r="J2305" s="79" t="str">
        <f>IF('New GL Gauge'!$H$3&lt;2025,"Library Services/Community Libraries","Ops/Infrastructure/Customer Experience")</f>
        <v>Ops/Infrastructure/Customer Experience</v>
      </c>
      <c r="K2305" s="79" t="str">
        <f>IF('New GL Gauge'!$H$3&lt;2025,"Community Library Ops","Libraries Development")</f>
        <v>Libraries Development</v>
      </c>
      <c r="L2305" s="79" t="str">
        <f>IF('New GL Gauge'!$H$3&lt;2025,"Community Library Ops","Libraries Development")</f>
        <v>Libraries Development</v>
      </c>
      <c r="M2305" s="2" t="s">
        <v>76</v>
      </c>
      <c r="N2305" s="2">
        <v>24</v>
      </c>
      <c r="O2305" s="6">
        <f t="shared" si="585"/>
        <v>57</v>
      </c>
      <c r="P2305" s="2">
        <v>16</v>
      </c>
      <c r="Q2305" s="2">
        <v>22</v>
      </c>
      <c r="R2305" s="2">
        <v>10</v>
      </c>
      <c r="S2305" s="2">
        <v>6</v>
      </c>
      <c r="T2305" s="2">
        <v>3</v>
      </c>
      <c r="U2305" s="2">
        <f t="shared" si="586"/>
        <v>38</v>
      </c>
      <c r="V2305" s="2">
        <f t="shared" si="587"/>
        <v>10</v>
      </c>
      <c r="W2305" s="2">
        <f t="shared" si="588"/>
        <v>9</v>
      </c>
      <c r="Y2305" s="5"/>
      <c r="Z2305" s="6">
        <f t="shared" si="589"/>
        <v>116</v>
      </c>
      <c r="AA2305" s="2">
        <v>31</v>
      </c>
      <c r="AB2305" s="2">
        <v>25</v>
      </c>
      <c r="AC2305" s="2">
        <v>32</v>
      </c>
      <c r="AD2305" s="2">
        <v>15</v>
      </c>
      <c r="AE2305" s="2">
        <v>13</v>
      </c>
      <c r="AF2305" s="2">
        <f t="shared" si="590"/>
        <v>56</v>
      </c>
      <c r="AG2305" s="2">
        <f t="shared" si="591"/>
        <v>32</v>
      </c>
      <c r="AH2305" s="2">
        <f t="shared" si="592"/>
        <v>28</v>
      </c>
      <c r="AJ2305" s="5"/>
      <c r="AK2305" s="2">
        <f t="shared" si="593"/>
        <v>35</v>
      </c>
      <c r="AL2305" s="2">
        <v>19</v>
      </c>
      <c r="AM2305" s="2">
        <v>9</v>
      </c>
      <c r="AN2305" s="2">
        <v>7</v>
      </c>
      <c r="AO2305" s="2">
        <v>0</v>
      </c>
      <c r="AP2305" s="2">
        <v>0</v>
      </c>
      <c r="AQ2305" s="2">
        <f t="shared" si="578"/>
        <v>28</v>
      </c>
      <c r="AR2305" s="2">
        <f t="shared" si="579"/>
        <v>7</v>
      </c>
      <c r="AS2305" s="2">
        <f t="shared" si="580"/>
        <v>0</v>
      </c>
      <c r="AV2305" s="6">
        <f t="shared" si="581"/>
        <v>28</v>
      </c>
      <c r="AW2305" s="2">
        <v>9</v>
      </c>
      <c r="AX2305" s="2">
        <v>12</v>
      </c>
      <c r="AY2305" s="2">
        <v>2</v>
      </c>
      <c r="AZ2305" s="2">
        <v>2</v>
      </c>
      <c r="BA2305" s="2">
        <v>3</v>
      </c>
      <c r="BB2305" s="2">
        <f t="shared" si="582"/>
        <v>21</v>
      </c>
      <c r="BC2305" s="2">
        <f t="shared" si="583"/>
        <v>2</v>
      </c>
      <c r="BD2305" s="2">
        <f t="shared" si="584"/>
        <v>5</v>
      </c>
      <c r="BF2305" s="5"/>
    </row>
    <row r="2306" spans="7:58" x14ac:dyDescent="0.35">
      <c r="G2306" s="79" t="s">
        <v>3</v>
      </c>
      <c r="H2306" s="82" t="s">
        <v>112</v>
      </c>
      <c r="I2306" s="79" t="s">
        <v>126</v>
      </c>
      <c r="J2306" s="79" t="str">
        <f>IF('New GL Gauge'!$H$3&lt;2025,"Library Services/Community Libraries","Ops/Infrastructure/Customer Experience")</f>
        <v>Ops/Infrastructure/Customer Experience</v>
      </c>
      <c r="K2306" s="79" t="str">
        <f>IF('New GL Gauge'!$H$3&lt;2025,"Community Library Ops","Libraries Development")</f>
        <v>Libraries Development</v>
      </c>
      <c r="L2306" s="79" t="str">
        <f>IF('New GL Gauge'!$H$3&lt;2025,"Community Library Ops","Libraries Development")</f>
        <v>Libraries Development</v>
      </c>
      <c r="M2306" s="2" t="s">
        <v>76</v>
      </c>
      <c r="N2306" s="2">
        <v>25</v>
      </c>
      <c r="O2306" s="6">
        <f t="shared" si="585"/>
        <v>57</v>
      </c>
      <c r="P2306" s="2">
        <v>22</v>
      </c>
      <c r="Q2306" s="2">
        <v>18</v>
      </c>
      <c r="R2306" s="2">
        <v>7</v>
      </c>
      <c r="S2306" s="2">
        <v>6</v>
      </c>
      <c r="T2306" s="2">
        <v>4</v>
      </c>
      <c r="U2306" s="2">
        <f t="shared" si="586"/>
        <v>40</v>
      </c>
      <c r="V2306" s="2">
        <f t="shared" si="587"/>
        <v>7</v>
      </c>
      <c r="W2306" s="2">
        <f t="shared" si="588"/>
        <v>10</v>
      </c>
      <c r="Y2306" s="5"/>
      <c r="Z2306" s="6">
        <f t="shared" si="589"/>
        <v>116</v>
      </c>
      <c r="AA2306" s="2">
        <v>39</v>
      </c>
      <c r="AB2306" s="2">
        <v>35</v>
      </c>
      <c r="AC2306" s="2">
        <v>16</v>
      </c>
      <c r="AD2306" s="2">
        <v>11</v>
      </c>
      <c r="AE2306" s="2">
        <v>15</v>
      </c>
      <c r="AF2306" s="2">
        <f t="shared" si="590"/>
        <v>74</v>
      </c>
      <c r="AG2306" s="2">
        <f t="shared" si="591"/>
        <v>16</v>
      </c>
      <c r="AH2306" s="2">
        <f t="shared" si="592"/>
        <v>26</v>
      </c>
      <c r="AJ2306" s="5"/>
      <c r="AK2306" s="2">
        <f t="shared" si="593"/>
        <v>35</v>
      </c>
      <c r="AL2306" s="2">
        <v>19</v>
      </c>
      <c r="AM2306" s="2">
        <v>8</v>
      </c>
      <c r="AN2306" s="2">
        <v>6</v>
      </c>
      <c r="AO2306" s="2">
        <v>1</v>
      </c>
      <c r="AP2306" s="2">
        <v>1</v>
      </c>
      <c r="AQ2306" s="2">
        <f t="shared" si="578"/>
        <v>27</v>
      </c>
      <c r="AR2306" s="2">
        <f t="shared" si="579"/>
        <v>6</v>
      </c>
      <c r="AS2306" s="2">
        <f t="shared" si="580"/>
        <v>2</v>
      </c>
      <c r="AV2306" s="6">
        <f t="shared" si="581"/>
        <v>28</v>
      </c>
      <c r="AW2306" s="2">
        <v>13</v>
      </c>
      <c r="AX2306" s="2">
        <v>9</v>
      </c>
      <c r="AY2306" s="2">
        <v>3</v>
      </c>
      <c r="AZ2306" s="2">
        <v>2</v>
      </c>
      <c r="BA2306" s="2">
        <v>1</v>
      </c>
      <c r="BB2306" s="2">
        <f t="shared" si="582"/>
        <v>22</v>
      </c>
      <c r="BC2306" s="2">
        <f t="shared" si="583"/>
        <v>3</v>
      </c>
      <c r="BD2306" s="2">
        <f t="shared" si="584"/>
        <v>3</v>
      </c>
      <c r="BF2306" s="5"/>
    </row>
    <row r="2307" spans="7:58" x14ac:dyDescent="0.35">
      <c r="G2307" s="79" t="s">
        <v>3</v>
      </c>
      <c r="H2307" s="82" t="s">
        <v>112</v>
      </c>
      <c r="I2307" s="79" t="s">
        <v>126</v>
      </c>
      <c r="J2307" s="79" t="str">
        <f>IF('New GL Gauge'!$H$3&lt;2025,"Library Services/Community Libraries","Ops/Infrastructure/Customer Experience")</f>
        <v>Ops/Infrastructure/Customer Experience</v>
      </c>
      <c r="K2307" s="79" t="str">
        <f>IF('New GL Gauge'!$H$3&lt;2025,"Community Library Ops","Libraries Development")</f>
        <v>Libraries Development</v>
      </c>
      <c r="L2307" s="79" t="str">
        <f>IF('New GL Gauge'!$H$3&lt;2025,"Community Library Ops","Libraries Development")</f>
        <v>Libraries Development</v>
      </c>
      <c r="M2307" s="2" t="s">
        <v>76</v>
      </c>
      <c r="N2307" s="2">
        <v>26</v>
      </c>
      <c r="O2307" s="6">
        <f t="shared" si="585"/>
        <v>57</v>
      </c>
      <c r="P2307" s="2">
        <v>17</v>
      </c>
      <c r="Q2307" s="2">
        <v>19</v>
      </c>
      <c r="R2307" s="2">
        <v>12</v>
      </c>
      <c r="S2307" s="2">
        <v>5</v>
      </c>
      <c r="T2307" s="2">
        <v>4</v>
      </c>
      <c r="U2307" s="2">
        <f t="shared" si="586"/>
        <v>36</v>
      </c>
      <c r="V2307" s="2">
        <f t="shared" si="587"/>
        <v>12</v>
      </c>
      <c r="W2307" s="2">
        <f t="shared" si="588"/>
        <v>9</v>
      </c>
      <c r="Y2307" s="5"/>
      <c r="Z2307" s="6">
        <f t="shared" si="589"/>
        <v>116</v>
      </c>
      <c r="AA2307" s="2">
        <v>35</v>
      </c>
      <c r="AB2307" s="2">
        <v>25</v>
      </c>
      <c r="AC2307" s="2">
        <v>28</v>
      </c>
      <c r="AD2307" s="2">
        <v>15</v>
      </c>
      <c r="AE2307" s="2">
        <v>13</v>
      </c>
      <c r="AF2307" s="2">
        <f t="shared" si="590"/>
        <v>60</v>
      </c>
      <c r="AG2307" s="2">
        <f t="shared" si="591"/>
        <v>28</v>
      </c>
      <c r="AH2307" s="2">
        <f t="shared" si="592"/>
        <v>28</v>
      </c>
      <c r="AJ2307" s="5"/>
      <c r="AK2307" s="2">
        <f t="shared" si="593"/>
        <v>35</v>
      </c>
      <c r="AL2307" s="2">
        <v>17</v>
      </c>
      <c r="AM2307" s="2">
        <v>9</v>
      </c>
      <c r="AN2307" s="2">
        <v>6</v>
      </c>
      <c r="AO2307" s="2">
        <v>2</v>
      </c>
      <c r="AP2307" s="2">
        <v>1</v>
      </c>
      <c r="AQ2307" s="2">
        <f t="shared" si="578"/>
        <v>26</v>
      </c>
      <c r="AR2307" s="2">
        <f t="shared" si="579"/>
        <v>6</v>
      </c>
      <c r="AS2307" s="2">
        <f t="shared" si="580"/>
        <v>3</v>
      </c>
      <c r="AV2307" s="6">
        <f t="shared" si="581"/>
        <v>28</v>
      </c>
      <c r="AW2307" s="2">
        <v>11</v>
      </c>
      <c r="AX2307" s="2">
        <v>8</v>
      </c>
      <c r="AY2307" s="2">
        <v>6</v>
      </c>
      <c r="AZ2307" s="2">
        <v>2</v>
      </c>
      <c r="BA2307" s="2">
        <v>1</v>
      </c>
      <c r="BB2307" s="2">
        <f t="shared" si="582"/>
        <v>19</v>
      </c>
      <c r="BC2307" s="2">
        <f t="shared" si="583"/>
        <v>6</v>
      </c>
      <c r="BD2307" s="2">
        <f t="shared" si="584"/>
        <v>3</v>
      </c>
      <c r="BF2307" s="5"/>
    </row>
    <row r="2308" spans="7:58" x14ac:dyDescent="0.35">
      <c r="G2308" s="79" t="s">
        <v>3</v>
      </c>
      <c r="H2308" s="82" t="s">
        <v>112</v>
      </c>
      <c r="I2308" s="79" t="s">
        <v>126</v>
      </c>
      <c r="J2308" s="79" t="str">
        <f>IF('New GL Gauge'!$H$3&lt;2025,"Library Services/Community Libraries","Ops/Infrastructure/Customer Experience")</f>
        <v>Ops/Infrastructure/Customer Experience</v>
      </c>
      <c r="K2308" s="79" t="str">
        <f>IF('New GL Gauge'!$H$3&lt;2025,"Community Library Ops","Libraries Development")</f>
        <v>Libraries Development</v>
      </c>
      <c r="L2308" s="79" t="str">
        <f>IF('New GL Gauge'!$H$3&lt;2025,"Community Library Ops","Libraries Development")</f>
        <v>Libraries Development</v>
      </c>
      <c r="M2308" s="2" t="s">
        <v>76</v>
      </c>
      <c r="N2308" s="2">
        <v>27</v>
      </c>
      <c r="O2308" s="6">
        <f t="shared" si="585"/>
        <v>57</v>
      </c>
      <c r="P2308" s="2">
        <v>18</v>
      </c>
      <c r="Q2308" s="2">
        <v>23</v>
      </c>
      <c r="R2308" s="2">
        <v>11</v>
      </c>
      <c r="S2308" s="2">
        <v>3</v>
      </c>
      <c r="T2308" s="2">
        <v>2</v>
      </c>
      <c r="U2308" s="2">
        <f t="shared" si="586"/>
        <v>41</v>
      </c>
      <c r="V2308" s="2">
        <f t="shared" si="587"/>
        <v>11</v>
      </c>
      <c r="W2308" s="2">
        <f t="shared" si="588"/>
        <v>5</v>
      </c>
      <c r="Y2308" s="5"/>
      <c r="Z2308" s="6">
        <f t="shared" si="589"/>
        <v>116</v>
      </c>
      <c r="AA2308" s="2">
        <v>33</v>
      </c>
      <c r="AB2308" s="2">
        <v>33</v>
      </c>
      <c r="AC2308" s="2">
        <v>23</v>
      </c>
      <c r="AD2308" s="2">
        <v>15</v>
      </c>
      <c r="AE2308" s="2">
        <v>12</v>
      </c>
      <c r="AF2308" s="2">
        <f t="shared" si="590"/>
        <v>66</v>
      </c>
      <c r="AG2308" s="2">
        <f t="shared" si="591"/>
        <v>23</v>
      </c>
      <c r="AH2308" s="2">
        <f t="shared" si="592"/>
        <v>27</v>
      </c>
      <c r="AJ2308" s="5"/>
      <c r="AK2308" s="2">
        <f t="shared" si="593"/>
        <v>35</v>
      </c>
      <c r="AL2308" s="2">
        <v>21</v>
      </c>
      <c r="AM2308" s="2">
        <v>6</v>
      </c>
      <c r="AN2308" s="2">
        <v>7</v>
      </c>
      <c r="AO2308" s="2">
        <v>0</v>
      </c>
      <c r="AP2308" s="2">
        <v>1</v>
      </c>
      <c r="AQ2308" s="2">
        <f t="shared" si="578"/>
        <v>27</v>
      </c>
      <c r="AR2308" s="2">
        <f t="shared" si="579"/>
        <v>7</v>
      </c>
      <c r="AS2308" s="2">
        <f t="shared" si="580"/>
        <v>1</v>
      </c>
      <c r="AV2308" s="6">
        <f t="shared" si="581"/>
        <v>28</v>
      </c>
      <c r="AW2308" s="2">
        <v>14</v>
      </c>
      <c r="AX2308" s="2">
        <v>6</v>
      </c>
      <c r="AY2308" s="2">
        <v>6</v>
      </c>
      <c r="AZ2308" s="2">
        <v>1</v>
      </c>
      <c r="BA2308" s="2">
        <v>1</v>
      </c>
      <c r="BB2308" s="2">
        <f t="shared" si="582"/>
        <v>20</v>
      </c>
      <c r="BC2308" s="2">
        <f t="shared" si="583"/>
        <v>6</v>
      </c>
      <c r="BD2308" s="2">
        <f t="shared" si="584"/>
        <v>2</v>
      </c>
      <c r="BF2308" s="5"/>
    </row>
    <row r="2309" spans="7:58" x14ac:dyDescent="0.35">
      <c r="G2309" s="79" t="s">
        <v>3</v>
      </c>
      <c r="H2309" s="82" t="s">
        <v>112</v>
      </c>
      <c r="I2309" s="79" t="s">
        <v>126</v>
      </c>
      <c r="J2309" s="79" t="str">
        <f>IF('New GL Gauge'!$H$3&lt;2025,"Library Services/Community Libraries","Ops/Infrastructure/Customer Experience")</f>
        <v>Ops/Infrastructure/Customer Experience</v>
      </c>
      <c r="K2309" s="79" t="str">
        <f>IF('New GL Gauge'!$H$3&lt;2025,"Community Library Ops","Libraries Development")</f>
        <v>Libraries Development</v>
      </c>
      <c r="L2309" s="79" t="str">
        <f>IF('New GL Gauge'!$H$3&lt;2025,"Community Library Ops","Libraries Development")</f>
        <v>Libraries Development</v>
      </c>
      <c r="M2309" s="2" t="s">
        <v>76</v>
      </c>
      <c r="N2309" s="2">
        <v>28</v>
      </c>
      <c r="O2309" s="6">
        <f t="shared" si="585"/>
        <v>57</v>
      </c>
      <c r="P2309" s="2">
        <v>30</v>
      </c>
      <c r="Q2309" s="2">
        <v>18</v>
      </c>
      <c r="R2309" s="2">
        <v>7</v>
      </c>
      <c r="S2309" s="2">
        <v>1</v>
      </c>
      <c r="T2309" s="2">
        <v>1</v>
      </c>
      <c r="U2309" s="2">
        <f t="shared" si="586"/>
        <v>48</v>
      </c>
      <c r="V2309" s="2">
        <f t="shared" si="587"/>
        <v>7</v>
      </c>
      <c r="W2309" s="2">
        <f t="shared" si="588"/>
        <v>2</v>
      </c>
      <c r="Y2309" s="5"/>
      <c r="Z2309" s="6">
        <f t="shared" si="589"/>
        <v>116</v>
      </c>
      <c r="AA2309" s="2">
        <v>68</v>
      </c>
      <c r="AB2309" s="2">
        <v>25</v>
      </c>
      <c r="AC2309" s="2">
        <v>14</v>
      </c>
      <c r="AD2309" s="2">
        <v>6</v>
      </c>
      <c r="AE2309" s="2">
        <v>3</v>
      </c>
      <c r="AF2309" s="2">
        <f t="shared" si="590"/>
        <v>93</v>
      </c>
      <c r="AG2309" s="2">
        <f t="shared" si="591"/>
        <v>14</v>
      </c>
      <c r="AH2309" s="2">
        <f t="shared" si="592"/>
        <v>9</v>
      </c>
      <c r="AJ2309" s="5"/>
      <c r="AK2309" s="2">
        <f t="shared" si="593"/>
        <v>35</v>
      </c>
      <c r="AL2309" s="2">
        <v>28</v>
      </c>
      <c r="AM2309" s="2">
        <v>4</v>
      </c>
      <c r="AN2309" s="2">
        <v>3</v>
      </c>
      <c r="AO2309" s="2">
        <v>0</v>
      </c>
      <c r="AP2309" s="2">
        <v>0</v>
      </c>
      <c r="AQ2309" s="2">
        <f t="shared" ref="AQ2309:AQ2371" si="595">AL2309+AM2309</f>
        <v>32</v>
      </c>
      <c r="AR2309" s="2">
        <f t="shared" ref="AR2309:AR2371" si="596">AN2309</f>
        <v>3</v>
      </c>
      <c r="AS2309" s="2">
        <f t="shared" ref="AS2309:AS2371" si="597">AO2309+AP2309</f>
        <v>0</v>
      </c>
      <c r="AV2309" s="6">
        <f t="shared" si="581"/>
        <v>28</v>
      </c>
      <c r="AW2309" s="2">
        <v>22</v>
      </c>
      <c r="AX2309" s="2">
        <v>4</v>
      </c>
      <c r="AY2309" s="2">
        <v>0</v>
      </c>
      <c r="AZ2309" s="2">
        <v>2</v>
      </c>
      <c r="BA2309" s="2">
        <v>0</v>
      </c>
      <c r="BB2309" s="2">
        <f t="shared" si="582"/>
        <v>26</v>
      </c>
      <c r="BC2309" s="2">
        <f t="shared" si="583"/>
        <v>0</v>
      </c>
      <c r="BD2309" s="2">
        <f t="shared" si="584"/>
        <v>2</v>
      </c>
      <c r="BF2309" s="5"/>
    </row>
    <row r="2310" spans="7:58" x14ac:dyDescent="0.35">
      <c r="G2310" s="79" t="s">
        <v>3</v>
      </c>
      <c r="H2310" s="82" t="s">
        <v>112</v>
      </c>
      <c r="I2310" s="79" t="s">
        <v>126</v>
      </c>
      <c r="J2310" s="79" t="str">
        <f>IF('New GL Gauge'!$H$3&lt;2025,"Library Services/Community Libraries","Ops/Infrastructure/Customer Experience")</f>
        <v>Ops/Infrastructure/Customer Experience</v>
      </c>
      <c r="K2310" s="79" t="str">
        <f>IF('New GL Gauge'!$H$3&lt;2025,"Community Library Ops","Libraries Development")</f>
        <v>Libraries Development</v>
      </c>
      <c r="L2310" s="79" t="str">
        <f>IF('New GL Gauge'!$H$3&lt;2025,"Community Library Ops","Libraries Development")</f>
        <v>Libraries Development</v>
      </c>
      <c r="M2310" s="2" t="s">
        <v>76</v>
      </c>
      <c r="N2310" s="2">
        <v>29</v>
      </c>
      <c r="O2310" s="6">
        <f t="shared" si="585"/>
        <v>57</v>
      </c>
      <c r="P2310" s="2">
        <v>15</v>
      </c>
      <c r="Q2310" s="2">
        <v>23</v>
      </c>
      <c r="R2310" s="2">
        <v>9</v>
      </c>
      <c r="S2310" s="2">
        <v>8</v>
      </c>
      <c r="T2310" s="2">
        <v>2</v>
      </c>
      <c r="U2310" s="2">
        <f t="shared" si="586"/>
        <v>38</v>
      </c>
      <c r="V2310" s="2">
        <f t="shared" si="587"/>
        <v>9</v>
      </c>
      <c r="W2310" s="2">
        <f t="shared" si="588"/>
        <v>10</v>
      </c>
      <c r="Y2310" s="5"/>
      <c r="Z2310" s="6">
        <f t="shared" si="589"/>
        <v>116</v>
      </c>
      <c r="AA2310" s="2">
        <v>34</v>
      </c>
      <c r="AB2310" s="2">
        <v>34</v>
      </c>
      <c r="AC2310" s="2">
        <v>24</v>
      </c>
      <c r="AD2310" s="2">
        <v>15</v>
      </c>
      <c r="AE2310" s="2">
        <v>9</v>
      </c>
      <c r="AF2310" s="2">
        <f t="shared" si="590"/>
        <v>68</v>
      </c>
      <c r="AG2310" s="2">
        <f t="shared" si="591"/>
        <v>24</v>
      </c>
      <c r="AH2310" s="2">
        <f t="shared" si="592"/>
        <v>24</v>
      </c>
      <c r="AJ2310" s="5"/>
      <c r="AK2310" s="2">
        <f t="shared" si="593"/>
        <v>35</v>
      </c>
      <c r="AL2310" s="2">
        <v>15</v>
      </c>
      <c r="AM2310" s="2">
        <v>9</v>
      </c>
      <c r="AN2310" s="2">
        <v>8</v>
      </c>
      <c r="AO2310" s="2">
        <v>3</v>
      </c>
      <c r="AP2310" s="2">
        <v>0</v>
      </c>
      <c r="AQ2310" s="2">
        <f t="shared" si="595"/>
        <v>24</v>
      </c>
      <c r="AR2310" s="2">
        <f t="shared" si="596"/>
        <v>8</v>
      </c>
      <c r="AS2310" s="2">
        <f t="shared" si="597"/>
        <v>3</v>
      </c>
      <c r="AV2310" s="6">
        <f t="shared" si="581"/>
        <v>28</v>
      </c>
      <c r="AW2310" s="2">
        <v>11</v>
      </c>
      <c r="AX2310" s="2">
        <v>6</v>
      </c>
      <c r="AY2310" s="2">
        <v>7</v>
      </c>
      <c r="AZ2310" s="2">
        <v>2</v>
      </c>
      <c r="BA2310" s="2">
        <v>2</v>
      </c>
      <c r="BB2310" s="2">
        <f t="shared" si="582"/>
        <v>17</v>
      </c>
      <c r="BC2310" s="2">
        <f t="shared" si="583"/>
        <v>7</v>
      </c>
      <c r="BD2310" s="2">
        <f t="shared" si="584"/>
        <v>4</v>
      </c>
      <c r="BF2310" s="5"/>
    </row>
    <row r="2311" spans="7:58" x14ac:dyDescent="0.35">
      <c r="G2311" s="79" t="s">
        <v>3</v>
      </c>
      <c r="H2311" s="82" t="s">
        <v>112</v>
      </c>
      <c r="I2311" s="79" t="s">
        <v>126</v>
      </c>
      <c r="J2311" s="79" t="str">
        <f>IF('New GL Gauge'!$H$3&lt;2025,"Library Services/Community Libraries","Ops/Infrastructure/Customer Experience")</f>
        <v>Ops/Infrastructure/Customer Experience</v>
      </c>
      <c r="K2311" s="79" t="str">
        <f>IF('New GL Gauge'!$H$3&lt;2025,"Community Library Ops","Libraries Development")</f>
        <v>Libraries Development</v>
      </c>
      <c r="L2311" s="79" t="str">
        <f>IF('New GL Gauge'!$H$3&lt;2025,"Community Library Ops","Libraries Development")</f>
        <v>Libraries Development</v>
      </c>
      <c r="M2311" s="2" t="s">
        <v>76</v>
      </c>
      <c r="N2311" s="2">
        <v>30</v>
      </c>
      <c r="O2311" s="6">
        <f t="shared" si="585"/>
        <v>57</v>
      </c>
      <c r="P2311" s="2">
        <v>23</v>
      </c>
      <c r="Q2311" s="2">
        <v>15</v>
      </c>
      <c r="R2311" s="2">
        <v>12</v>
      </c>
      <c r="S2311" s="2">
        <v>5</v>
      </c>
      <c r="T2311" s="2">
        <v>2</v>
      </c>
      <c r="U2311" s="2">
        <f t="shared" si="586"/>
        <v>38</v>
      </c>
      <c r="V2311" s="2">
        <f t="shared" si="587"/>
        <v>12</v>
      </c>
      <c r="W2311" s="2">
        <f t="shared" si="588"/>
        <v>7</v>
      </c>
      <c r="Y2311" s="5"/>
      <c r="Z2311" s="6">
        <f t="shared" si="589"/>
        <v>116</v>
      </c>
      <c r="AA2311" s="2">
        <v>44</v>
      </c>
      <c r="AB2311" s="2">
        <v>23</v>
      </c>
      <c r="AC2311" s="2">
        <v>25</v>
      </c>
      <c r="AD2311" s="2">
        <v>13</v>
      </c>
      <c r="AE2311" s="2">
        <v>11</v>
      </c>
      <c r="AF2311" s="2">
        <f t="shared" si="590"/>
        <v>67</v>
      </c>
      <c r="AG2311" s="2">
        <f t="shared" si="591"/>
        <v>25</v>
      </c>
      <c r="AH2311" s="2">
        <f t="shared" si="592"/>
        <v>24</v>
      </c>
      <c r="AJ2311" s="5"/>
      <c r="AK2311" s="2">
        <f t="shared" si="593"/>
        <v>35</v>
      </c>
      <c r="AL2311" s="2">
        <v>17</v>
      </c>
      <c r="AM2311" s="2">
        <v>10</v>
      </c>
      <c r="AN2311" s="2">
        <v>7</v>
      </c>
      <c r="AO2311" s="2">
        <v>1</v>
      </c>
      <c r="AP2311" s="2">
        <v>0</v>
      </c>
      <c r="AQ2311" s="2">
        <f t="shared" si="595"/>
        <v>27</v>
      </c>
      <c r="AR2311" s="2">
        <f t="shared" si="596"/>
        <v>7</v>
      </c>
      <c r="AS2311" s="2">
        <f t="shared" si="597"/>
        <v>1</v>
      </c>
      <c r="AV2311" s="6">
        <f t="shared" si="581"/>
        <v>28</v>
      </c>
      <c r="AW2311" s="2">
        <v>15</v>
      </c>
      <c r="AX2311" s="2">
        <v>4</v>
      </c>
      <c r="AY2311" s="2">
        <v>6</v>
      </c>
      <c r="AZ2311" s="2">
        <v>1</v>
      </c>
      <c r="BA2311" s="2">
        <v>2</v>
      </c>
      <c r="BB2311" s="2">
        <f t="shared" si="582"/>
        <v>19</v>
      </c>
      <c r="BC2311" s="2">
        <f t="shared" si="583"/>
        <v>6</v>
      </c>
      <c r="BD2311" s="2">
        <f t="shared" si="584"/>
        <v>3</v>
      </c>
      <c r="BF2311" s="5"/>
    </row>
    <row r="2312" spans="7:58" x14ac:dyDescent="0.35">
      <c r="G2312" s="79" t="s">
        <v>3</v>
      </c>
      <c r="H2312" s="82" t="s">
        <v>112</v>
      </c>
      <c r="I2312" s="79" t="s">
        <v>126</v>
      </c>
      <c r="J2312" s="79" t="str">
        <f>IF('New GL Gauge'!$H$3&lt;2025,"Library Services/Community Libraries","Ops/Infrastructure/Customer Experience")</f>
        <v>Ops/Infrastructure/Customer Experience</v>
      </c>
      <c r="K2312" s="79" t="s">
        <v>137</v>
      </c>
      <c r="L2312" s="82" t="s">
        <v>137</v>
      </c>
      <c r="M2312" s="2" t="s">
        <v>3</v>
      </c>
      <c r="N2312" s="2">
        <v>1</v>
      </c>
      <c r="O2312" s="6">
        <f t="shared" si="585"/>
        <v>0</v>
      </c>
      <c r="U2312" s="2">
        <f t="shared" si="586"/>
        <v>0</v>
      </c>
      <c r="V2312" s="2">
        <f t="shared" si="587"/>
        <v>0</v>
      </c>
      <c r="W2312" s="2">
        <f t="shared" si="588"/>
        <v>0</v>
      </c>
      <c r="X2312" s="2">
        <f>MAX(O2312:O2341)</f>
        <v>0</v>
      </c>
      <c r="Y2312" s="5">
        <v>0</v>
      </c>
      <c r="Z2312" s="6">
        <f t="shared" si="589"/>
        <v>0</v>
      </c>
      <c r="AA2312" s="2">
        <v>0</v>
      </c>
      <c r="AB2312" s="2">
        <v>0</v>
      </c>
      <c r="AC2312" s="2">
        <v>0</v>
      </c>
      <c r="AD2312" s="2">
        <v>0</v>
      </c>
      <c r="AE2312" s="2">
        <v>0</v>
      </c>
      <c r="AF2312" s="2">
        <f t="shared" si="590"/>
        <v>0</v>
      </c>
      <c r="AG2312" s="2">
        <f t="shared" si="591"/>
        <v>0</v>
      </c>
      <c r="AH2312" s="2">
        <f t="shared" si="592"/>
        <v>0</v>
      </c>
      <c r="AI2312" s="2">
        <f>MAX(Z2312:Z2341)</f>
        <v>0</v>
      </c>
      <c r="AJ2312" s="5">
        <v>0</v>
      </c>
      <c r="AK2312" s="2">
        <f t="shared" si="593"/>
        <v>7</v>
      </c>
      <c r="AL2312" s="2">
        <v>1</v>
      </c>
      <c r="AM2312" s="2">
        <v>2</v>
      </c>
      <c r="AN2312" s="2">
        <v>4</v>
      </c>
      <c r="AO2312" s="2">
        <v>0</v>
      </c>
      <c r="AP2312" s="2">
        <v>0</v>
      </c>
      <c r="AQ2312" s="2">
        <f t="shared" si="595"/>
        <v>3</v>
      </c>
      <c r="AR2312" s="2">
        <f t="shared" si="596"/>
        <v>4</v>
      </c>
      <c r="AS2312" s="2">
        <f t="shared" si="597"/>
        <v>0</v>
      </c>
      <c r="AT2312" s="2">
        <f t="shared" si="594"/>
        <v>7</v>
      </c>
      <c r="AU2312" s="2">
        <v>25</v>
      </c>
      <c r="AV2312" s="6">
        <f t="shared" si="581"/>
        <v>0</v>
      </c>
      <c r="AW2312" s="2">
        <v>0</v>
      </c>
      <c r="AX2312" s="2">
        <v>0</v>
      </c>
      <c r="AY2312" s="2">
        <v>0</v>
      </c>
      <c r="AZ2312" s="2">
        <v>0</v>
      </c>
      <c r="BA2312" s="2">
        <v>0</v>
      </c>
      <c r="BB2312" s="2">
        <f t="shared" si="582"/>
        <v>0</v>
      </c>
      <c r="BC2312" s="2">
        <f t="shared" si="583"/>
        <v>0</v>
      </c>
      <c r="BD2312" s="2">
        <f t="shared" si="584"/>
        <v>0</v>
      </c>
      <c r="BE2312" s="2">
        <f>ROUND(SUM(AV2312:AV2341)/30,0)</f>
        <v>0</v>
      </c>
      <c r="BF2312" s="5">
        <v>0</v>
      </c>
    </row>
    <row r="2313" spans="7:58" x14ac:dyDescent="0.35">
      <c r="G2313" s="79" t="s">
        <v>3</v>
      </c>
      <c r="H2313" s="82" t="s">
        <v>112</v>
      </c>
      <c r="I2313" s="79" t="s">
        <v>126</v>
      </c>
      <c r="J2313" s="79" t="str">
        <f>IF('New GL Gauge'!$H$3&lt;2025,"Library Services/Community Libraries","Ops/Infrastructure/Customer Experience")</f>
        <v>Ops/Infrastructure/Customer Experience</v>
      </c>
      <c r="K2313" s="79" t="s">
        <v>137</v>
      </c>
      <c r="L2313" s="82" t="s">
        <v>137</v>
      </c>
      <c r="M2313" s="2" t="s">
        <v>3</v>
      </c>
      <c r="N2313" s="2">
        <v>2</v>
      </c>
      <c r="O2313" s="6">
        <f t="shared" si="585"/>
        <v>0</v>
      </c>
      <c r="U2313" s="2">
        <f t="shared" si="586"/>
        <v>0</v>
      </c>
      <c r="V2313" s="2">
        <f t="shared" si="587"/>
        <v>0</v>
      </c>
      <c r="W2313" s="2">
        <f t="shared" si="588"/>
        <v>0</v>
      </c>
      <c r="Y2313" s="5"/>
      <c r="Z2313" s="6">
        <f t="shared" si="589"/>
        <v>0</v>
      </c>
      <c r="AA2313" s="2">
        <v>0</v>
      </c>
      <c r="AB2313" s="2">
        <v>0</v>
      </c>
      <c r="AC2313" s="2">
        <v>0</v>
      </c>
      <c r="AD2313" s="2">
        <v>0</v>
      </c>
      <c r="AE2313" s="2">
        <v>0</v>
      </c>
      <c r="AF2313" s="2">
        <f t="shared" si="590"/>
        <v>0</v>
      </c>
      <c r="AG2313" s="2">
        <f t="shared" si="591"/>
        <v>0</v>
      </c>
      <c r="AH2313" s="2">
        <f t="shared" si="592"/>
        <v>0</v>
      </c>
      <c r="AJ2313" s="5"/>
      <c r="AK2313" s="2">
        <f t="shared" si="593"/>
        <v>7</v>
      </c>
      <c r="AL2313" s="2">
        <v>0</v>
      </c>
      <c r="AM2313" s="2">
        <v>0</v>
      </c>
      <c r="AN2313" s="2">
        <v>2</v>
      </c>
      <c r="AO2313" s="2">
        <v>3</v>
      </c>
      <c r="AP2313" s="2">
        <v>2</v>
      </c>
      <c r="AQ2313" s="2">
        <f t="shared" si="595"/>
        <v>0</v>
      </c>
      <c r="AR2313" s="2">
        <f t="shared" si="596"/>
        <v>2</v>
      </c>
      <c r="AS2313" s="2">
        <f t="shared" si="597"/>
        <v>5</v>
      </c>
      <c r="AV2313" s="6">
        <f t="shared" si="581"/>
        <v>0</v>
      </c>
      <c r="AW2313" s="2">
        <v>0</v>
      </c>
      <c r="AX2313" s="2">
        <v>0</v>
      </c>
      <c r="AY2313" s="2">
        <v>0</v>
      </c>
      <c r="AZ2313" s="2">
        <v>0</v>
      </c>
      <c r="BA2313" s="2">
        <v>0</v>
      </c>
      <c r="BB2313" s="2">
        <f t="shared" si="582"/>
        <v>0</v>
      </c>
      <c r="BC2313" s="2">
        <f t="shared" si="583"/>
        <v>0</v>
      </c>
      <c r="BD2313" s="2">
        <f t="shared" si="584"/>
        <v>0</v>
      </c>
      <c r="BF2313" s="5"/>
    </row>
    <row r="2314" spans="7:58" x14ac:dyDescent="0.35">
      <c r="G2314" s="79" t="s">
        <v>3</v>
      </c>
      <c r="H2314" s="82" t="s">
        <v>112</v>
      </c>
      <c r="I2314" s="79" t="s">
        <v>126</v>
      </c>
      <c r="J2314" s="79" t="str">
        <f>IF('New GL Gauge'!$H$3&lt;2025,"Library Services/Community Libraries","Ops/Infrastructure/Customer Experience")</f>
        <v>Ops/Infrastructure/Customer Experience</v>
      </c>
      <c r="K2314" s="79" t="s">
        <v>137</v>
      </c>
      <c r="L2314" s="82" t="s">
        <v>137</v>
      </c>
      <c r="M2314" s="2" t="s">
        <v>3</v>
      </c>
      <c r="N2314" s="2">
        <v>3</v>
      </c>
      <c r="O2314" s="6">
        <f t="shared" si="585"/>
        <v>0</v>
      </c>
      <c r="U2314" s="2">
        <f t="shared" si="586"/>
        <v>0</v>
      </c>
      <c r="V2314" s="2">
        <f t="shared" si="587"/>
        <v>0</v>
      </c>
      <c r="W2314" s="2">
        <f t="shared" si="588"/>
        <v>0</v>
      </c>
      <c r="Y2314" s="5"/>
      <c r="Z2314" s="6">
        <f t="shared" si="589"/>
        <v>0</v>
      </c>
      <c r="AA2314" s="2">
        <v>0</v>
      </c>
      <c r="AB2314" s="2">
        <v>0</v>
      </c>
      <c r="AC2314" s="2">
        <v>0</v>
      </c>
      <c r="AD2314" s="2">
        <v>0</v>
      </c>
      <c r="AE2314" s="2">
        <v>0</v>
      </c>
      <c r="AF2314" s="2">
        <f t="shared" si="590"/>
        <v>0</v>
      </c>
      <c r="AG2314" s="2">
        <f t="shared" si="591"/>
        <v>0</v>
      </c>
      <c r="AH2314" s="2">
        <f t="shared" si="592"/>
        <v>0</v>
      </c>
      <c r="AJ2314" s="5"/>
      <c r="AK2314" s="2">
        <f t="shared" si="593"/>
        <v>7</v>
      </c>
      <c r="AL2314" s="2">
        <v>5</v>
      </c>
      <c r="AM2314" s="2">
        <v>0</v>
      </c>
      <c r="AN2314" s="2">
        <v>2</v>
      </c>
      <c r="AO2314" s="2">
        <v>0</v>
      </c>
      <c r="AP2314" s="2">
        <v>0</v>
      </c>
      <c r="AQ2314" s="2">
        <f t="shared" si="595"/>
        <v>5</v>
      </c>
      <c r="AR2314" s="2">
        <f t="shared" si="596"/>
        <v>2</v>
      </c>
      <c r="AS2314" s="2">
        <f t="shared" si="597"/>
        <v>0</v>
      </c>
      <c r="AV2314" s="6">
        <f t="shared" si="581"/>
        <v>0</v>
      </c>
      <c r="AW2314" s="2">
        <v>0</v>
      </c>
      <c r="AX2314" s="2">
        <v>0</v>
      </c>
      <c r="AY2314" s="2">
        <v>0</v>
      </c>
      <c r="AZ2314" s="2">
        <v>0</v>
      </c>
      <c r="BA2314" s="2">
        <v>0</v>
      </c>
      <c r="BB2314" s="2">
        <f t="shared" si="582"/>
        <v>0</v>
      </c>
      <c r="BC2314" s="2">
        <f t="shared" si="583"/>
        <v>0</v>
      </c>
      <c r="BD2314" s="2">
        <f t="shared" si="584"/>
        <v>0</v>
      </c>
      <c r="BF2314" s="5"/>
    </row>
    <row r="2315" spans="7:58" x14ac:dyDescent="0.35">
      <c r="G2315" s="79" t="s">
        <v>3</v>
      </c>
      <c r="H2315" s="82" t="s">
        <v>112</v>
      </c>
      <c r="I2315" s="79" t="s">
        <v>126</v>
      </c>
      <c r="J2315" s="79" t="str">
        <f>IF('New GL Gauge'!$H$3&lt;2025,"Library Services/Community Libraries","Ops/Infrastructure/Customer Experience")</f>
        <v>Ops/Infrastructure/Customer Experience</v>
      </c>
      <c r="K2315" s="79" t="s">
        <v>137</v>
      </c>
      <c r="L2315" s="82" t="s">
        <v>137</v>
      </c>
      <c r="M2315" s="2" t="s">
        <v>3</v>
      </c>
      <c r="N2315" s="2">
        <v>4</v>
      </c>
      <c r="O2315" s="6">
        <f t="shared" si="585"/>
        <v>0</v>
      </c>
      <c r="U2315" s="2">
        <f t="shared" si="586"/>
        <v>0</v>
      </c>
      <c r="V2315" s="2">
        <f t="shared" si="587"/>
        <v>0</v>
      </c>
      <c r="W2315" s="2">
        <f t="shared" si="588"/>
        <v>0</v>
      </c>
      <c r="Y2315" s="5"/>
      <c r="Z2315" s="6">
        <f t="shared" si="589"/>
        <v>0</v>
      </c>
      <c r="AA2315" s="2">
        <v>0</v>
      </c>
      <c r="AB2315" s="2">
        <v>0</v>
      </c>
      <c r="AC2315" s="2">
        <v>0</v>
      </c>
      <c r="AD2315" s="2">
        <v>0</v>
      </c>
      <c r="AE2315" s="2">
        <v>0</v>
      </c>
      <c r="AF2315" s="2">
        <f t="shared" si="590"/>
        <v>0</v>
      </c>
      <c r="AG2315" s="2">
        <f t="shared" si="591"/>
        <v>0</v>
      </c>
      <c r="AH2315" s="2">
        <f t="shared" si="592"/>
        <v>0</v>
      </c>
      <c r="AJ2315" s="5"/>
      <c r="AK2315" s="2">
        <f t="shared" si="593"/>
        <v>7</v>
      </c>
      <c r="AL2315" s="2">
        <v>5</v>
      </c>
      <c r="AM2315" s="2">
        <v>2</v>
      </c>
      <c r="AN2315" s="2">
        <v>0</v>
      </c>
      <c r="AO2315" s="2">
        <v>0</v>
      </c>
      <c r="AP2315" s="2">
        <v>0</v>
      </c>
      <c r="AQ2315" s="2">
        <f t="shared" si="595"/>
        <v>7</v>
      </c>
      <c r="AR2315" s="2">
        <f t="shared" si="596"/>
        <v>0</v>
      </c>
      <c r="AS2315" s="2">
        <f t="shared" si="597"/>
        <v>0</v>
      </c>
      <c r="AV2315" s="6">
        <f t="shared" si="581"/>
        <v>0</v>
      </c>
      <c r="AW2315" s="2">
        <v>0</v>
      </c>
      <c r="AX2315" s="2">
        <v>0</v>
      </c>
      <c r="AY2315" s="2">
        <v>0</v>
      </c>
      <c r="AZ2315" s="2">
        <v>0</v>
      </c>
      <c r="BA2315" s="2">
        <v>0</v>
      </c>
      <c r="BB2315" s="2">
        <f t="shared" si="582"/>
        <v>0</v>
      </c>
      <c r="BC2315" s="2">
        <f t="shared" si="583"/>
        <v>0</v>
      </c>
      <c r="BD2315" s="2">
        <f t="shared" si="584"/>
        <v>0</v>
      </c>
      <c r="BF2315" s="5"/>
    </row>
    <row r="2316" spans="7:58" x14ac:dyDescent="0.35">
      <c r="G2316" s="79" t="s">
        <v>3</v>
      </c>
      <c r="H2316" s="82" t="s">
        <v>112</v>
      </c>
      <c r="I2316" s="79" t="s">
        <v>126</v>
      </c>
      <c r="J2316" s="79" t="str">
        <f>IF('New GL Gauge'!$H$3&lt;2025,"Library Services/Community Libraries","Ops/Infrastructure/Customer Experience")</f>
        <v>Ops/Infrastructure/Customer Experience</v>
      </c>
      <c r="K2316" s="79" t="s">
        <v>137</v>
      </c>
      <c r="L2316" s="82" t="s">
        <v>137</v>
      </c>
      <c r="M2316" s="2" t="s">
        <v>3</v>
      </c>
      <c r="N2316" s="2">
        <v>5</v>
      </c>
      <c r="O2316" s="6">
        <f t="shared" si="585"/>
        <v>0</v>
      </c>
      <c r="U2316" s="2">
        <f t="shared" si="586"/>
        <v>0</v>
      </c>
      <c r="V2316" s="2">
        <f t="shared" si="587"/>
        <v>0</v>
      </c>
      <c r="W2316" s="2">
        <f t="shared" si="588"/>
        <v>0</v>
      </c>
      <c r="Y2316" s="5"/>
      <c r="Z2316" s="6">
        <f t="shared" si="589"/>
        <v>0</v>
      </c>
      <c r="AA2316" s="2">
        <v>0</v>
      </c>
      <c r="AB2316" s="2">
        <v>0</v>
      </c>
      <c r="AC2316" s="2">
        <v>0</v>
      </c>
      <c r="AD2316" s="2">
        <v>0</v>
      </c>
      <c r="AE2316" s="2">
        <v>0</v>
      </c>
      <c r="AF2316" s="2">
        <f t="shared" si="590"/>
        <v>0</v>
      </c>
      <c r="AG2316" s="2">
        <f t="shared" si="591"/>
        <v>0</v>
      </c>
      <c r="AH2316" s="2">
        <f t="shared" si="592"/>
        <v>0</v>
      </c>
      <c r="AJ2316" s="5"/>
      <c r="AK2316" s="2">
        <f t="shared" si="593"/>
        <v>7</v>
      </c>
      <c r="AL2316" s="2">
        <v>0</v>
      </c>
      <c r="AM2316" s="2">
        <v>1</v>
      </c>
      <c r="AN2316" s="2">
        <v>4</v>
      </c>
      <c r="AO2316" s="2">
        <v>0</v>
      </c>
      <c r="AP2316" s="2">
        <v>2</v>
      </c>
      <c r="AQ2316" s="2">
        <f t="shared" si="595"/>
        <v>1</v>
      </c>
      <c r="AR2316" s="2">
        <f t="shared" si="596"/>
        <v>4</v>
      </c>
      <c r="AS2316" s="2">
        <f t="shared" si="597"/>
        <v>2</v>
      </c>
      <c r="AV2316" s="6">
        <f t="shared" si="581"/>
        <v>0</v>
      </c>
      <c r="AW2316" s="2">
        <v>0</v>
      </c>
      <c r="AX2316" s="2">
        <v>0</v>
      </c>
      <c r="AY2316" s="2">
        <v>0</v>
      </c>
      <c r="AZ2316" s="2">
        <v>0</v>
      </c>
      <c r="BA2316" s="2">
        <v>0</v>
      </c>
      <c r="BB2316" s="2">
        <f t="shared" si="582"/>
        <v>0</v>
      </c>
      <c r="BC2316" s="2">
        <f t="shared" si="583"/>
        <v>0</v>
      </c>
      <c r="BD2316" s="2">
        <f t="shared" si="584"/>
        <v>0</v>
      </c>
      <c r="BF2316" s="5"/>
    </row>
    <row r="2317" spans="7:58" x14ac:dyDescent="0.35">
      <c r="G2317" s="79" t="s">
        <v>3</v>
      </c>
      <c r="H2317" s="82" t="s">
        <v>112</v>
      </c>
      <c r="I2317" s="79" t="s">
        <v>126</v>
      </c>
      <c r="J2317" s="79" t="str">
        <f>IF('New GL Gauge'!$H$3&lt;2025,"Library Services/Community Libraries","Ops/Infrastructure/Customer Experience")</f>
        <v>Ops/Infrastructure/Customer Experience</v>
      </c>
      <c r="K2317" s="79" t="s">
        <v>137</v>
      </c>
      <c r="L2317" s="82" t="s">
        <v>137</v>
      </c>
      <c r="M2317" s="2" t="s">
        <v>3</v>
      </c>
      <c r="N2317" s="2">
        <v>6</v>
      </c>
      <c r="O2317" s="6">
        <f t="shared" si="585"/>
        <v>0</v>
      </c>
      <c r="U2317" s="2">
        <f t="shared" si="586"/>
        <v>0</v>
      </c>
      <c r="V2317" s="2">
        <f t="shared" si="587"/>
        <v>0</v>
      </c>
      <c r="W2317" s="2">
        <f t="shared" si="588"/>
        <v>0</v>
      </c>
      <c r="Y2317" s="5"/>
      <c r="Z2317" s="6">
        <f t="shared" si="589"/>
        <v>0</v>
      </c>
      <c r="AA2317" s="2">
        <v>0</v>
      </c>
      <c r="AB2317" s="2">
        <v>0</v>
      </c>
      <c r="AC2317" s="2">
        <v>0</v>
      </c>
      <c r="AD2317" s="2">
        <v>0</v>
      </c>
      <c r="AE2317" s="2">
        <v>0</v>
      </c>
      <c r="AF2317" s="2">
        <f t="shared" si="590"/>
        <v>0</v>
      </c>
      <c r="AG2317" s="2">
        <f t="shared" si="591"/>
        <v>0</v>
      </c>
      <c r="AH2317" s="2">
        <f t="shared" si="592"/>
        <v>0</v>
      </c>
      <c r="AJ2317" s="5"/>
      <c r="AK2317" s="2">
        <f t="shared" si="593"/>
        <v>7</v>
      </c>
      <c r="AL2317" s="2">
        <v>0</v>
      </c>
      <c r="AM2317" s="2">
        <v>0</v>
      </c>
      <c r="AN2317" s="2">
        <v>0</v>
      </c>
      <c r="AO2317" s="2">
        <v>3</v>
      </c>
      <c r="AP2317" s="2">
        <v>4</v>
      </c>
      <c r="AQ2317" s="2">
        <f t="shared" si="595"/>
        <v>0</v>
      </c>
      <c r="AR2317" s="2">
        <f t="shared" si="596"/>
        <v>0</v>
      </c>
      <c r="AS2317" s="2">
        <f t="shared" si="597"/>
        <v>7</v>
      </c>
      <c r="AV2317" s="6">
        <f t="shared" si="581"/>
        <v>0</v>
      </c>
      <c r="AW2317" s="2">
        <v>0</v>
      </c>
      <c r="AX2317" s="2">
        <v>0</v>
      </c>
      <c r="AY2317" s="2">
        <v>0</v>
      </c>
      <c r="AZ2317" s="2">
        <v>0</v>
      </c>
      <c r="BA2317" s="2">
        <v>0</v>
      </c>
      <c r="BB2317" s="2">
        <f t="shared" si="582"/>
        <v>0</v>
      </c>
      <c r="BC2317" s="2">
        <f t="shared" si="583"/>
        <v>0</v>
      </c>
      <c r="BD2317" s="2">
        <f t="shared" si="584"/>
        <v>0</v>
      </c>
      <c r="BF2317" s="5"/>
    </row>
    <row r="2318" spans="7:58" x14ac:dyDescent="0.35">
      <c r="G2318" s="79" t="s">
        <v>3</v>
      </c>
      <c r="H2318" s="82" t="s">
        <v>112</v>
      </c>
      <c r="I2318" s="79" t="s">
        <v>126</v>
      </c>
      <c r="J2318" s="79" t="str">
        <f>IF('New GL Gauge'!$H$3&lt;2025,"Library Services/Community Libraries","Ops/Infrastructure/Customer Experience")</f>
        <v>Ops/Infrastructure/Customer Experience</v>
      </c>
      <c r="K2318" s="79" t="s">
        <v>137</v>
      </c>
      <c r="L2318" s="82" t="s">
        <v>137</v>
      </c>
      <c r="M2318" s="2" t="s">
        <v>3</v>
      </c>
      <c r="N2318" s="2">
        <v>7</v>
      </c>
      <c r="O2318" s="6">
        <f t="shared" si="585"/>
        <v>0</v>
      </c>
      <c r="U2318" s="2">
        <f t="shared" si="586"/>
        <v>0</v>
      </c>
      <c r="V2318" s="2">
        <f t="shared" si="587"/>
        <v>0</v>
      </c>
      <c r="W2318" s="2">
        <f t="shared" si="588"/>
        <v>0</v>
      </c>
      <c r="Y2318" s="5"/>
      <c r="Z2318" s="6">
        <f t="shared" si="589"/>
        <v>0</v>
      </c>
      <c r="AA2318" s="2">
        <v>0</v>
      </c>
      <c r="AB2318" s="2">
        <v>0</v>
      </c>
      <c r="AC2318" s="2">
        <v>0</v>
      </c>
      <c r="AD2318" s="2">
        <v>0</v>
      </c>
      <c r="AE2318" s="2">
        <v>0</v>
      </c>
      <c r="AF2318" s="2">
        <f t="shared" si="590"/>
        <v>0</v>
      </c>
      <c r="AG2318" s="2">
        <f t="shared" si="591"/>
        <v>0</v>
      </c>
      <c r="AH2318" s="2">
        <f t="shared" si="592"/>
        <v>0</v>
      </c>
      <c r="AJ2318" s="5"/>
      <c r="AK2318" s="2">
        <f t="shared" si="593"/>
        <v>7</v>
      </c>
      <c r="AL2318" s="2">
        <v>0</v>
      </c>
      <c r="AM2318" s="2">
        <v>0</v>
      </c>
      <c r="AN2318" s="2">
        <v>3</v>
      </c>
      <c r="AO2318" s="2">
        <v>3</v>
      </c>
      <c r="AP2318" s="2">
        <v>1</v>
      </c>
      <c r="AQ2318" s="2">
        <f t="shared" si="595"/>
        <v>0</v>
      </c>
      <c r="AR2318" s="2">
        <f t="shared" si="596"/>
        <v>3</v>
      </c>
      <c r="AS2318" s="2">
        <f t="shared" si="597"/>
        <v>4</v>
      </c>
      <c r="AV2318" s="6">
        <f t="shared" si="581"/>
        <v>0</v>
      </c>
      <c r="AW2318" s="2">
        <v>0</v>
      </c>
      <c r="AX2318" s="2">
        <v>0</v>
      </c>
      <c r="AY2318" s="2">
        <v>0</v>
      </c>
      <c r="AZ2318" s="2">
        <v>0</v>
      </c>
      <c r="BA2318" s="2">
        <v>0</v>
      </c>
      <c r="BB2318" s="2">
        <f t="shared" si="582"/>
        <v>0</v>
      </c>
      <c r="BC2318" s="2">
        <f t="shared" si="583"/>
        <v>0</v>
      </c>
      <c r="BD2318" s="2">
        <f t="shared" si="584"/>
        <v>0</v>
      </c>
      <c r="BF2318" s="5"/>
    </row>
    <row r="2319" spans="7:58" x14ac:dyDescent="0.35">
      <c r="G2319" s="79" t="s">
        <v>3</v>
      </c>
      <c r="H2319" s="82" t="s">
        <v>112</v>
      </c>
      <c r="I2319" s="79" t="s">
        <v>126</v>
      </c>
      <c r="J2319" s="79" t="str">
        <f>IF('New GL Gauge'!$H$3&lt;2025,"Library Services/Community Libraries","Ops/Infrastructure/Customer Experience")</f>
        <v>Ops/Infrastructure/Customer Experience</v>
      </c>
      <c r="K2319" s="79" t="s">
        <v>137</v>
      </c>
      <c r="L2319" s="82" t="s">
        <v>137</v>
      </c>
      <c r="M2319" s="2" t="s">
        <v>3</v>
      </c>
      <c r="N2319" s="2">
        <v>8</v>
      </c>
      <c r="O2319" s="6">
        <f t="shared" si="585"/>
        <v>0</v>
      </c>
      <c r="U2319" s="2">
        <f t="shared" si="586"/>
        <v>0</v>
      </c>
      <c r="V2319" s="2">
        <f t="shared" si="587"/>
        <v>0</v>
      </c>
      <c r="W2319" s="2">
        <f t="shared" si="588"/>
        <v>0</v>
      </c>
      <c r="Y2319" s="5"/>
      <c r="Z2319" s="6">
        <f t="shared" si="589"/>
        <v>0</v>
      </c>
      <c r="AA2319" s="2">
        <v>0</v>
      </c>
      <c r="AB2319" s="2">
        <v>0</v>
      </c>
      <c r="AC2319" s="2">
        <v>0</v>
      </c>
      <c r="AD2319" s="2">
        <v>0</v>
      </c>
      <c r="AE2319" s="2">
        <v>0</v>
      </c>
      <c r="AF2319" s="2">
        <f t="shared" si="590"/>
        <v>0</v>
      </c>
      <c r="AG2319" s="2">
        <f t="shared" si="591"/>
        <v>0</v>
      </c>
      <c r="AH2319" s="2">
        <f t="shared" si="592"/>
        <v>0</v>
      </c>
      <c r="AJ2319" s="5"/>
      <c r="AK2319" s="2">
        <f t="shared" si="593"/>
        <v>7</v>
      </c>
      <c r="AL2319" s="2">
        <v>0</v>
      </c>
      <c r="AM2319" s="2">
        <v>1</v>
      </c>
      <c r="AN2319" s="2">
        <v>3</v>
      </c>
      <c r="AO2319" s="2">
        <v>1</v>
      </c>
      <c r="AP2319" s="2">
        <v>2</v>
      </c>
      <c r="AQ2319" s="2">
        <f t="shared" si="595"/>
        <v>1</v>
      </c>
      <c r="AR2319" s="2">
        <f t="shared" si="596"/>
        <v>3</v>
      </c>
      <c r="AS2319" s="2">
        <f t="shared" si="597"/>
        <v>3</v>
      </c>
      <c r="AV2319" s="6">
        <f t="shared" si="581"/>
        <v>0</v>
      </c>
      <c r="AW2319" s="2">
        <v>0</v>
      </c>
      <c r="AX2319" s="2">
        <v>0</v>
      </c>
      <c r="AY2319" s="2">
        <v>0</v>
      </c>
      <c r="AZ2319" s="2">
        <v>0</v>
      </c>
      <c r="BA2319" s="2">
        <v>0</v>
      </c>
      <c r="BB2319" s="2">
        <f t="shared" si="582"/>
        <v>0</v>
      </c>
      <c r="BC2319" s="2">
        <f t="shared" si="583"/>
        <v>0</v>
      </c>
      <c r="BD2319" s="2">
        <f t="shared" si="584"/>
        <v>0</v>
      </c>
      <c r="BF2319" s="5"/>
    </row>
    <row r="2320" spans="7:58" x14ac:dyDescent="0.35">
      <c r="G2320" s="79" t="s">
        <v>3</v>
      </c>
      <c r="H2320" s="82" t="s">
        <v>112</v>
      </c>
      <c r="I2320" s="79" t="s">
        <v>126</v>
      </c>
      <c r="J2320" s="79" t="str">
        <f>IF('New GL Gauge'!$H$3&lt;2025,"Library Services/Community Libraries","Ops/Infrastructure/Customer Experience")</f>
        <v>Ops/Infrastructure/Customer Experience</v>
      </c>
      <c r="K2320" s="79" t="s">
        <v>137</v>
      </c>
      <c r="L2320" s="82" t="s">
        <v>137</v>
      </c>
      <c r="M2320" s="2" t="s">
        <v>3</v>
      </c>
      <c r="N2320" s="2">
        <v>9</v>
      </c>
      <c r="O2320" s="6">
        <f t="shared" si="585"/>
        <v>0</v>
      </c>
      <c r="U2320" s="2">
        <f t="shared" si="586"/>
        <v>0</v>
      </c>
      <c r="V2320" s="2">
        <f t="shared" si="587"/>
        <v>0</v>
      </c>
      <c r="W2320" s="2">
        <f t="shared" si="588"/>
        <v>0</v>
      </c>
      <c r="Y2320" s="5"/>
      <c r="Z2320" s="6">
        <f t="shared" si="589"/>
        <v>0</v>
      </c>
      <c r="AA2320" s="2">
        <v>0</v>
      </c>
      <c r="AB2320" s="2">
        <v>0</v>
      </c>
      <c r="AC2320" s="2">
        <v>0</v>
      </c>
      <c r="AD2320" s="2">
        <v>0</v>
      </c>
      <c r="AE2320" s="2">
        <v>0</v>
      </c>
      <c r="AF2320" s="2">
        <f t="shared" si="590"/>
        <v>0</v>
      </c>
      <c r="AG2320" s="2">
        <f t="shared" si="591"/>
        <v>0</v>
      </c>
      <c r="AH2320" s="2">
        <f t="shared" si="592"/>
        <v>0</v>
      </c>
      <c r="AJ2320" s="5"/>
      <c r="AK2320" s="2">
        <f t="shared" si="593"/>
        <v>7</v>
      </c>
      <c r="AL2320" s="2">
        <v>0</v>
      </c>
      <c r="AM2320" s="2">
        <v>0</v>
      </c>
      <c r="AN2320" s="2">
        <v>1</v>
      </c>
      <c r="AO2320" s="2">
        <v>2</v>
      </c>
      <c r="AP2320" s="2">
        <v>4</v>
      </c>
      <c r="AQ2320" s="2">
        <f t="shared" si="595"/>
        <v>0</v>
      </c>
      <c r="AR2320" s="2">
        <f t="shared" si="596"/>
        <v>1</v>
      </c>
      <c r="AS2320" s="2">
        <f t="shared" si="597"/>
        <v>6</v>
      </c>
      <c r="AV2320" s="6">
        <f t="shared" si="581"/>
        <v>0</v>
      </c>
      <c r="AW2320" s="2">
        <v>0</v>
      </c>
      <c r="AX2320" s="2">
        <v>0</v>
      </c>
      <c r="AY2320" s="2">
        <v>0</v>
      </c>
      <c r="AZ2320" s="2">
        <v>0</v>
      </c>
      <c r="BA2320" s="2">
        <v>0</v>
      </c>
      <c r="BB2320" s="2">
        <f t="shared" si="582"/>
        <v>0</v>
      </c>
      <c r="BC2320" s="2">
        <f t="shared" si="583"/>
        <v>0</v>
      </c>
      <c r="BD2320" s="2">
        <f t="shared" si="584"/>
        <v>0</v>
      </c>
      <c r="BF2320" s="5"/>
    </row>
    <row r="2321" spans="7:58" x14ac:dyDescent="0.35">
      <c r="G2321" s="79" t="s">
        <v>3</v>
      </c>
      <c r="H2321" s="82" t="s">
        <v>112</v>
      </c>
      <c r="I2321" s="79" t="s">
        <v>126</v>
      </c>
      <c r="J2321" s="79" t="str">
        <f>IF('New GL Gauge'!$H$3&lt;2025,"Library Services/Community Libraries","Ops/Infrastructure/Customer Experience")</f>
        <v>Ops/Infrastructure/Customer Experience</v>
      </c>
      <c r="K2321" s="79" t="s">
        <v>137</v>
      </c>
      <c r="L2321" s="82" t="s">
        <v>137</v>
      </c>
      <c r="M2321" s="2" t="s">
        <v>67</v>
      </c>
      <c r="N2321" s="2">
        <v>10</v>
      </c>
      <c r="O2321" s="6">
        <f t="shared" si="585"/>
        <v>0</v>
      </c>
      <c r="U2321" s="2">
        <f t="shared" si="586"/>
        <v>0</v>
      </c>
      <c r="V2321" s="2">
        <f t="shared" si="587"/>
        <v>0</v>
      </c>
      <c r="W2321" s="2">
        <f t="shared" si="588"/>
        <v>0</v>
      </c>
      <c r="Y2321" s="5"/>
      <c r="Z2321" s="6">
        <f t="shared" si="589"/>
        <v>0</v>
      </c>
      <c r="AA2321" s="2">
        <v>0</v>
      </c>
      <c r="AB2321" s="2">
        <v>0</v>
      </c>
      <c r="AC2321" s="2">
        <v>0</v>
      </c>
      <c r="AD2321" s="2">
        <v>0</v>
      </c>
      <c r="AE2321" s="2">
        <v>0</v>
      </c>
      <c r="AF2321" s="2">
        <f t="shared" si="590"/>
        <v>0</v>
      </c>
      <c r="AG2321" s="2">
        <f t="shared" si="591"/>
        <v>0</v>
      </c>
      <c r="AH2321" s="2">
        <f t="shared" si="592"/>
        <v>0</v>
      </c>
      <c r="AJ2321" s="5"/>
      <c r="AK2321" s="2">
        <f t="shared" si="593"/>
        <v>7</v>
      </c>
      <c r="AL2321" s="2">
        <v>3</v>
      </c>
      <c r="AM2321" s="2">
        <v>3</v>
      </c>
      <c r="AN2321" s="2">
        <v>1</v>
      </c>
      <c r="AO2321" s="2">
        <v>0</v>
      </c>
      <c r="AP2321" s="2">
        <v>0</v>
      </c>
      <c r="AQ2321" s="2">
        <f t="shared" si="595"/>
        <v>6</v>
      </c>
      <c r="AR2321" s="2">
        <f t="shared" si="596"/>
        <v>1</v>
      </c>
      <c r="AS2321" s="2">
        <f t="shared" si="597"/>
        <v>0</v>
      </c>
      <c r="AV2321" s="6">
        <f t="shared" si="581"/>
        <v>0</v>
      </c>
      <c r="AW2321" s="2">
        <v>0</v>
      </c>
      <c r="AX2321" s="2">
        <v>0</v>
      </c>
      <c r="AY2321" s="2">
        <v>0</v>
      </c>
      <c r="AZ2321" s="2">
        <v>0</v>
      </c>
      <c r="BA2321" s="2">
        <v>0</v>
      </c>
      <c r="BB2321" s="2">
        <f t="shared" si="582"/>
        <v>0</v>
      </c>
      <c r="BC2321" s="2">
        <f t="shared" si="583"/>
        <v>0</v>
      </c>
      <c r="BD2321" s="2">
        <f t="shared" si="584"/>
        <v>0</v>
      </c>
      <c r="BF2321" s="5"/>
    </row>
    <row r="2322" spans="7:58" x14ac:dyDescent="0.35">
      <c r="G2322" s="79" t="s">
        <v>3</v>
      </c>
      <c r="H2322" s="82" t="s">
        <v>112</v>
      </c>
      <c r="I2322" s="79" t="s">
        <v>126</v>
      </c>
      <c r="J2322" s="79" t="str">
        <f>IF('New GL Gauge'!$H$3&lt;2025,"Library Services/Community Libraries","Ops/Infrastructure/Customer Experience")</f>
        <v>Ops/Infrastructure/Customer Experience</v>
      </c>
      <c r="K2322" s="79" t="s">
        <v>137</v>
      </c>
      <c r="L2322" s="82" t="s">
        <v>137</v>
      </c>
      <c r="M2322" s="2" t="s">
        <v>67</v>
      </c>
      <c r="N2322" s="2">
        <v>11</v>
      </c>
      <c r="O2322" s="6">
        <f t="shared" si="585"/>
        <v>0</v>
      </c>
      <c r="U2322" s="2">
        <f t="shared" si="586"/>
        <v>0</v>
      </c>
      <c r="V2322" s="2">
        <f t="shared" si="587"/>
        <v>0</v>
      </c>
      <c r="W2322" s="2">
        <f t="shared" si="588"/>
        <v>0</v>
      </c>
      <c r="Y2322" s="5"/>
      <c r="Z2322" s="6">
        <f t="shared" si="589"/>
        <v>0</v>
      </c>
      <c r="AA2322" s="2">
        <v>0</v>
      </c>
      <c r="AB2322" s="2">
        <v>0</v>
      </c>
      <c r="AC2322" s="2">
        <v>0</v>
      </c>
      <c r="AD2322" s="2">
        <v>0</v>
      </c>
      <c r="AE2322" s="2">
        <v>0</v>
      </c>
      <c r="AF2322" s="2">
        <f t="shared" si="590"/>
        <v>0</v>
      </c>
      <c r="AG2322" s="2">
        <f t="shared" si="591"/>
        <v>0</v>
      </c>
      <c r="AH2322" s="2">
        <f t="shared" si="592"/>
        <v>0</v>
      </c>
      <c r="AJ2322" s="5"/>
      <c r="AK2322" s="2">
        <f t="shared" si="593"/>
        <v>7</v>
      </c>
      <c r="AL2322" s="2">
        <v>0</v>
      </c>
      <c r="AM2322" s="2">
        <v>4</v>
      </c>
      <c r="AN2322" s="2">
        <v>0</v>
      </c>
      <c r="AO2322" s="2">
        <v>2</v>
      </c>
      <c r="AP2322" s="2">
        <v>1</v>
      </c>
      <c r="AQ2322" s="2">
        <f t="shared" si="595"/>
        <v>4</v>
      </c>
      <c r="AR2322" s="2">
        <f t="shared" si="596"/>
        <v>0</v>
      </c>
      <c r="AS2322" s="2">
        <f t="shared" si="597"/>
        <v>3</v>
      </c>
      <c r="AV2322" s="6">
        <f t="shared" si="581"/>
        <v>0</v>
      </c>
      <c r="AW2322" s="2">
        <v>0</v>
      </c>
      <c r="AX2322" s="2">
        <v>0</v>
      </c>
      <c r="AY2322" s="2">
        <v>0</v>
      </c>
      <c r="AZ2322" s="2">
        <v>0</v>
      </c>
      <c r="BA2322" s="2">
        <v>0</v>
      </c>
      <c r="BB2322" s="2">
        <f t="shared" si="582"/>
        <v>0</v>
      </c>
      <c r="BC2322" s="2">
        <f t="shared" si="583"/>
        <v>0</v>
      </c>
      <c r="BD2322" s="2">
        <f t="shared" si="584"/>
        <v>0</v>
      </c>
      <c r="BF2322" s="5"/>
    </row>
    <row r="2323" spans="7:58" x14ac:dyDescent="0.35">
      <c r="G2323" s="79" t="s">
        <v>3</v>
      </c>
      <c r="H2323" s="82" t="s">
        <v>112</v>
      </c>
      <c r="I2323" s="79" t="s">
        <v>126</v>
      </c>
      <c r="J2323" s="79" t="str">
        <f>IF('New GL Gauge'!$H$3&lt;2025,"Library Services/Community Libraries","Ops/Infrastructure/Customer Experience")</f>
        <v>Ops/Infrastructure/Customer Experience</v>
      </c>
      <c r="K2323" s="79" t="s">
        <v>137</v>
      </c>
      <c r="L2323" s="82" t="s">
        <v>137</v>
      </c>
      <c r="M2323" s="2" t="s">
        <v>67</v>
      </c>
      <c r="N2323" s="2">
        <v>12</v>
      </c>
      <c r="O2323" s="6">
        <f t="shared" si="585"/>
        <v>0</v>
      </c>
      <c r="U2323" s="2">
        <f t="shared" si="586"/>
        <v>0</v>
      </c>
      <c r="V2323" s="2">
        <f t="shared" si="587"/>
        <v>0</v>
      </c>
      <c r="W2323" s="2">
        <f t="shared" si="588"/>
        <v>0</v>
      </c>
      <c r="Y2323" s="5"/>
      <c r="Z2323" s="6">
        <f t="shared" si="589"/>
        <v>0</v>
      </c>
      <c r="AA2323" s="2">
        <v>0</v>
      </c>
      <c r="AB2323" s="2">
        <v>0</v>
      </c>
      <c r="AC2323" s="2">
        <v>0</v>
      </c>
      <c r="AD2323" s="2">
        <v>0</v>
      </c>
      <c r="AE2323" s="2">
        <v>0</v>
      </c>
      <c r="AF2323" s="2">
        <f t="shared" si="590"/>
        <v>0</v>
      </c>
      <c r="AG2323" s="2">
        <f t="shared" si="591"/>
        <v>0</v>
      </c>
      <c r="AH2323" s="2">
        <f t="shared" si="592"/>
        <v>0</v>
      </c>
      <c r="AJ2323" s="5"/>
      <c r="AK2323" s="2">
        <f t="shared" si="593"/>
        <v>7</v>
      </c>
      <c r="AL2323" s="2">
        <v>2</v>
      </c>
      <c r="AM2323" s="2">
        <v>1</v>
      </c>
      <c r="AN2323" s="2">
        <v>2</v>
      </c>
      <c r="AO2323" s="2">
        <v>1</v>
      </c>
      <c r="AP2323" s="2">
        <v>1</v>
      </c>
      <c r="AQ2323" s="2">
        <f t="shared" si="595"/>
        <v>3</v>
      </c>
      <c r="AR2323" s="2">
        <f t="shared" si="596"/>
        <v>2</v>
      </c>
      <c r="AS2323" s="2">
        <f t="shared" si="597"/>
        <v>2</v>
      </c>
      <c r="AV2323" s="6">
        <f t="shared" si="581"/>
        <v>0</v>
      </c>
      <c r="AW2323" s="2">
        <v>0</v>
      </c>
      <c r="AX2323" s="2">
        <v>0</v>
      </c>
      <c r="AY2323" s="2">
        <v>0</v>
      </c>
      <c r="AZ2323" s="2">
        <v>0</v>
      </c>
      <c r="BA2323" s="2">
        <v>0</v>
      </c>
      <c r="BB2323" s="2">
        <f t="shared" si="582"/>
        <v>0</v>
      </c>
      <c r="BC2323" s="2">
        <f t="shared" si="583"/>
        <v>0</v>
      </c>
      <c r="BD2323" s="2">
        <f t="shared" si="584"/>
        <v>0</v>
      </c>
      <c r="BF2323" s="5"/>
    </row>
    <row r="2324" spans="7:58" x14ac:dyDescent="0.35">
      <c r="G2324" s="79" t="s">
        <v>3</v>
      </c>
      <c r="H2324" s="82" t="s">
        <v>112</v>
      </c>
      <c r="I2324" s="79" t="s">
        <v>126</v>
      </c>
      <c r="J2324" s="79" t="str">
        <f>IF('New GL Gauge'!$H$3&lt;2025,"Library Services/Community Libraries","Ops/Infrastructure/Customer Experience")</f>
        <v>Ops/Infrastructure/Customer Experience</v>
      </c>
      <c r="K2324" s="79" t="s">
        <v>137</v>
      </c>
      <c r="L2324" s="82" t="s">
        <v>137</v>
      </c>
      <c r="M2324" s="2" t="s">
        <v>67</v>
      </c>
      <c r="N2324" s="2">
        <v>13</v>
      </c>
      <c r="O2324" s="6">
        <f t="shared" si="585"/>
        <v>0</v>
      </c>
      <c r="U2324" s="2">
        <f t="shared" si="586"/>
        <v>0</v>
      </c>
      <c r="V2324" s="2">
        <f t="shared" si="587"/>
        <v>0</v>
      </c>
      <c r="W2324" s="2">
        <f t="shared" si="588"/>
        <v>0</v>
      </c>
      <c r="Y2324" s="5"/>
      <c r="Z2324" s="6">
        <f t="shared" si="589"/>
        <v>0</v>
      </c>
      <c r="AA2324" s="2">
        <v>0</v>
      </c>
      <c r="AB2324" s="2">
        <v>0</v>
      </c>
      <c r="AC2324" s="2">
        <v>0</v>
      </c>
      <c r="AD2324" s="2">
        <v>0</v>
      </c>
      <c r="AE2324" s="2">
        <v>0</v>
      </c>
      <c r="AF2324" s="2">
        <f t="shared" si="590"/>
        <v>0</v>
      </c>
      <c r="AG2324" s="2">
        <f t="shared" si="591"/>
        <v>0</v>
      </c>
      <c r="AH2324" s="2">
        <f t="shared" si="592"/>
        <v>0</v>
      </c>
      <c r="AJ2324" s="5"/>
      <c r="AK2324" s="2">
        <f t="shared" si="593"/>
        <v>7</v>
      </c>
      <c r="AL2324" s="2">
        <v>1</v>
      </c>
      <c r="AM2324" s="2">
        <v>4</v>
      </c>
      <c r="AN2324" s="2">
        <v>2</v>
      </c>
      <c r="AO2324" s="2">
        <v>0</v>
      </c>
      <c r="AP2324" s="2">
        <v>0</v>
      </c>
      <c r="AQ2324" s="2">
        <f t="shared" si="595"/>
        <v>5</v>
      </c>
      <c r="AR2324" s="2">
        <f t="shared" si="596"/>
        <v>2</v>
      </c>
      <c r="AS2324" s="2">
        <f t="shared" si="597"/>
        <v>0</v>
      </c>
      <c r="AV2324" s="6">
        <f t="shared" si="581"/>
        <v>0</v>
      </c>
      <c r="AW2324" s="2">
        <v>0</v>
      </c>
      <c r="AX2324" s="2">
        <v>0</v>
      </c>
      <c r="AY2324" s="2">
        <v>0</v>
      </c>
      <c r="AZ2324" s="2">
        <v>0</v>
      </c>
      <c r="BA2324" s="2">
        <v>0</v>
      </c>
      <c r="BB2324" s="2">
        <f t="shared" si="582"/>
        <v>0</v>
      </c>
      <c r="BC2324" s="2">
        <f t="shared" si="583"/>
        <v>0</v>
      </c>
      <c r="BD2324" s="2">
        <f t="shared" si="584"/>
        <v>0</v>
      </c>
      <c r="BF2324" s="5"/>
    </row>
    <row r="2325" spans="7:58" x14ac:dyDescent="0.35">
      <c r="G2325" s="79" t="s">
        <v>3</v>
      </c>
      <c r="H2325" s="82" t="s">
        <v>112</v>
      </c>
      <c r="I2325" s="79" t="s">
        <v>126</v>
      </c>
      <c r="J2325" s="79" t="str">
        <f>IF('New GL Gauge'!$H$3&lt;2025,"Library Services/Community Libraries","Ops/Infrastructure/Customer Experience")</f>
        <v>Ops/Infrastructure/Customer Experience</v>
      </c>
      <c r="K2325" s="79" t="s">
        <v>137</v>
      </c>
      <c r="L2325" s="82" t="s">
        <v>137</v>
      </c>
      <c r="M2325" s="2" t="s">
        <v>67</v>
      </c>
      <c r="N2325" s="2">
        <v>14</v>
      </c>
      <c r="O2325" s="6">
        <f t="shared" si="585"/>
        <v>0</v>
      </c>
      <c r="U2325" s="2">
        <f t="shared" si="586"/>
        <v>0</v>
      </c>
      <c r="V2325" s="2">
        <f t="shared" si="587"/>
        <v>0</v>
      </c>
      <c r="W2325" s="2">
        <f t="shared" si="588"/>
        <v>0</v>
      </c>
      <c r="Y2325" s="5"/>
      <c r="Z2325" s="6">
        <f t="shared" si="589"/>
        <v>0</v>
      </c>
      <c r="AA2325" s="2">
        <v>0</v>
      </c>
      <c r="AB2325" s="2">
        <v>0</v>
      </c>
      <c r="AC2325" s="2">
        <v>0</v>
      </c>
      <c r="AD2325" s="2">
        <v>0</v>
      </c>
      <c r="AE2325" s="2">
        <v>0</v>
      </c>
      <c r="AF2325" s="2">
        <f t="shared" si="590"/>
        <v>0</v>
      </c>
      <c r="AG2325" s="2">
        <f t="shared" si="591"/>
        <v>0</v>
      </c>
      <c r="AH2325" s="2">
        <f t="shared" si="592"/>
        <v>0</v>
      </c>
      <c r="AJ2325" s="5"/>
      <c r="AK2325" s="2">
        <f t="shared" si="593"/>
        <v>7</v>
      </c>
      <c r="AL2325" s="2">
        <v>1</v>
      </c>
      <c r="AM2325" s="2">
        <v>1</v>
      </c>
      <c r="AN2325" s="2">
        <v>1</v>
      </c>
      <c r="AO2325" s="2">
        <v>3</v>
      </c>
      <c r="AP2325" s="2">
        <v>1</v>
      </c>
      <c r="AQ2325" s="2">
        <f t="shared" si="595"/>
        <v>2</v>
      </c>
      <c r="AR2325" s="2">
        <f t="shared" si="596"/>
        <v>1</v>
      </c>
      <c r="AS2325" s="2">
        <f t="shared" si="597"/>
        <v>4</v>
      </c>
      <c r="AV2325" s="6">
        <f t="shared" si="581"/>
        <v>0</v>
      </c>
      <c r="AW2325" s="2">
        <v>0</v>
      </c>
      <c r="AX2325" s="2">
        <v>0</v>
      </c>
      <c r="AY2325" s="2">
        <v>0</v>
      </c>
      <c r="AZ2325" s="2">
        <v>0</v>
      </c>
      <c r="BA2325" s="2">
        <v>0</v>
      </c>
      <c r="BB2325" s="2">
        <f t="shared" si="582"/>
        <v>0</v>
      </c>
      <c r="BC2325" s="2">
        <f t="shared" si="583"/>
        <v>0</v>
      </c>
      <c r="BD2325" s="2">
        <f t="shared" si="584"/>
        <v>0</v>
      </c>
      <c r="BF2325" s="5"/>
    </row>
    <row r="2326" spans="7:58" x14ac:dyDescent="0.35">
      <c r="G2326" s="79" t="s">
        <v>3</v>
      </c>
      <c r="H2326" s="82" t="s">
        <v>112</v>
      </c>
      <c r="I2326" s="79" t="s">
        <v>126</v>
      </c>
      <c r="J2326" s="79" t="str">
        <f>IF('New GL Gauge'!$H$3&lt;2025,"Library Services/Community Libraries","Ops/Infrastructure/Customer Experience")</f>
        <v>Ops/Infrastructure/Customer Experience</v>
      </c>
      <c r="K2326" s="79" t="s">
        <v>137</v>
      </c>
      <c r="L2326" s="82" t="s">
        <v>137</v>
      </c>
      <c r="M2326" s="2" t="s">
        <v>67</v>
      </c>
      <c r="N2326" s="2">
        <v>15</v>
      </c>
      <c r="O2326" s="6">
        <f t="shared" si="585"/>
        <v>0</v>
      </c>
      <c r="U2326" s="2">
        <f t="shared" si="586"/>
        <v>0</v>
      </c>
      <c r="V2326" s="2">
        <f t="shared" si="587"/>
        <v>0</v>
      </c>
      <c r="W2326" s="2">
        <f t="shared" si="588"/>
        <v>0</v>
      </c>
      <c r="Y2326" s="5"/>
      <c r="Z2326" s="6">
        <f t="shared" si="589"/>
        <v>0</v>
      </c>
      <c r="AA2326" s="2">
        <v>0</v>
      </c>
      <c r="AB2326" s="2">
        <v>0</v>
      </c>
      <c r="AC2326" s="2">
        <v>0</v>
      </c>
      <c r="AD2326" s="2">
        <v>0</v>
      </c>
      <c r="AE2326" s="2">
        <v>0</v>
      </c>
      <c r="AF2326" s="2">
        <f t="shared" si="590"/>
        <v>0</v>
      </c>
      <c r="AG2326" s="2">
        <f t="shared" si="591"/>
        <v>0</v>
      </c>
      <c r="AH2326" s="2">
        <f t="shared" si="592"/>
        <v>0</v>
      </c>
      <c r="AJ2326" s="5"/>
      <c r="AK2326" s="2">
        <f t="shared" si="593"/>
        <v>7</v>
      </c>
      <c r="AL2326" s="2">
        <v>1</v>
      </c>
      <c r="AM2326" s="2">
        <v>0</v>
      </c>
      <c r="AN2326" s="2">
        <v>3</v>
      </c>
      <c r="AO2326" s="2">
        <v>2</v>
      </c>
      <c r="AP2326" s="2">
        <v>1</v>
      </c>
      <c r="AQ2326" s="2">
        <f t="shared" si="595"/>
        <v>1</v>
      </c>
      <c r="AR2326" s="2">
        <f t="shared" si="596"/>
        <v>3</v>
      </c>
      <c r="AS2326" s="2">
        <f t="shared" si="597"/>
        <v>3</v>
      </c>
      <c r="AV2326" s="6">
        <f t="shared" si="581"/>
        <v>0</v>
      </c>
      <c r="AW2326" s="2">
        <v>0</v>
      </c>
      <c r="AX2326" s="2">
        <v>0</v>
      </c>
      <c r="AY2326" s="2">
        <v>0</v>
      </c>
      <c r="AZ2326" s="2">
        <v>0</v>
      </c>
      <c r="BA2326" s="2">
        <v>0</v>
      </c>
      <c r="BB2326" s="2">
        <f t="shared" si="582"/>
        <v>0</v>
      </c>
      <c r="BC2326" s="2">
        <f t="shared" si="583"/>
        <v>0</v>
      </c>
      <c r="BD2326" s="2">
        <f t="shared" si="584"/>
        <v>0</v>
      </c>
      <c r="BF2326" s="5"/>
    </row>
    <row r="2327" spans="7:58" x14ac:dyDescent="0.35">
      <c r="G2327" s="79" t="s">
        <v>3</v>
      </c>
      <c r="H2327" s="82" t="s">
        <v>112</v>
      </c>
      <c r="I2327" s="79" t="s">
        <v>126</v>
      </c>
      <c r="J2327" s="79" t="str">
        <f>IF('New GL Gauge'!$H$3&lt;2025,"Library Services/Community Libraries","Ops/Infrastructure/Customer Experience")</f>
        <v>Ops/Infrastructure/Customer Experience</v>
      </c>
      <c r="K2327" s="79" t="s">
        <v>137</v>
      </c>
      <c r="L2327" s="82" t="s">
        <v>137</v>
      </c>
      <c r="M2327" s="2" t="s">
        <v>67</v>
      </c>
      <c r="N2327" s="2">
        <v>16</v>
      </c>
      <c r="O2327" s="6">
        <f t="shared" si="585"/>
        <v>0</v>
      </c>
      <c r="U2327" s="2">
        <f t="shared" si="586"/>
        <v>0</v>
      </c>
      <c r="V2327" s="2">
        <f t="shared" si="587"/>
        <v>0</v>
      </c>
      <c r="W2327" s="2">
        <f t="shared" si="588"/>
        <v>0</v>
      </c>
      <c r="Y2327" s="5"/>
      <c r="Z2327" s="6">
        <f t="shared" si="589"/>
        <v>0</v>
      </c>
      <c r="AA2327" s="2">
        <v>0</v>
      </c>
      <c r="AB2327" s="2">
        <v>0</v>
      </c>
      <c r="AC2327" s="2">
        <v>0</v>
      </c>
      <c r="AD2327" s="2">
        <v>0</v>
      </c>
      <c r="AE2327" s="2">
        <v>0</v>
      </c>
      <c r="AF2327" s="2">
        <f t="shared" si="590"/>
        <v>0</v>
      </c>
      <c r="AG2327" s="2">
        <f t="shared" si="591"/>
        <v>0</v>
      </c>
      <c r="AH2327" s="2">
        <f t="shared" si="592"/>
        <v>0</v>
      </c>
      <c r="AJ2327" s="5"/>
      <c r="AK2327" s="2">
        <f t="shared" si="593"/>
        <v>7</v>
      </c>
      <c r="AL2327" s="2">
        <v>1</v>
      </c>
      <c r="AM2327" s="2">
        <v>1</v>
      </c>
      <c r="AN2327" s="2">
        <v>3</v>
      </c>
      <c r="AO2327" s="2">
        <v>1</v>
      </c>
      <c r="AP2327" s="2">
        <v>1</v>
      </c>
      <c r="AQ2327" s="2">
        <f t="shared" si="595"/>
        <v>2</v>
      </c>
      <c r="AR2327" s="2">
        <f t="shared" si="596"/>
        <v>3</v>
      </c>
      <c r="AS2327" s="2">
        <f t="shared" si="597"/>
        <v>2</v>
      </c>
      <c r="AV2327" s="6">
        <f t="shared" si="581"/>
        <v>0</v>
      </c>
      <c r="AW2327" s="2">
        <v>0</v>
      </c>
      <c r="AX2327" s="2">
        <v>0</v>
      </c>
      <c r="AY2327" s="2">
        <v>0</v>
      </c>
      <c r="AZ2327" s="2">
        <v>0</v>
      </c>
      <c r="BA2327" s="2">
        <v>0</v>
      </c>
      <c r="BB2327" s="2">
        <f t="shared" si="582"/>
        <v>0</v>
      </c>
      <c r="BC2327" s="2">
        <f t="shared" si="583"/>
        <v>0</v>
      </c>
      <c r="BD2327" s="2">
        <f t="shared" si="584"/>
        <v>0</v>
      </c>
      <c r="BF2327" s="5"/>
    </row>
    <row r="2328" spans="7:58" x14ac:dyDescent="0.35">
      <c r="G2328" s="79" t="s">
        <v>3</v>
      </c>
      <c r="H2328" s="82" t="s">
        <v>112</v>
      </c>
      <c r="I2328" s="79" t="s">
        <v>126</v>
      </c>
      <c r="J2328" s="79" t="str">
        <f>IF('New GL Gauge'!$H$3&lt;2025,"Library Services/Community Libraries","Ops/Infrastructure/Customer Experience")</f>
        <v>Ops/Infrastructure/Customer Experience</v>
      </c>
      <c r="K2328" s="79" t="s">
        <v>137</v>
      </c>
      <c r="L2328" s="82" t="s">
        <v>137</v>
      </c>
      <c r="M2328" s="2" t="s">
        <v>67</v>
      </c>
      <c r="N2328" s="2">
        <v>17</v>
      </c>
      <c r="O2328" s="6">
        <f t="shared" si="585"/>
        <v>0</v>
      </c>
      <c r="U2328" s="2">
        <f t="shared" si="586"/>
        <v>0</v>
      </c>
      <c r="V2328" s="2">
        <f t="shared" si="587"/>
        <v>0</v>
      </c>
      <c r="W2328" s="2">
        <f t="shared" si="588"/>
        <v>0</v>
      </c>
      <c r="Y2328" s="5"/>
      <c r="Z2328" s="6">
        <f t="shared" si="589"/>
        <v>0</v>
      </c>
      <c r="AA2328" s="2">
        <v>0</v>
      </c>
      <c r="AB2328" s="2">
        <v>0</v>
      </c>
      <c r="AC2328" s="2">
        <v>0</v>
      </c>
      <c r="AD2328" s="2">
        <v>0</v>
      </c>
      <c r="AE2328" s="2">
        <v>0</v>
      </c>
      <c r="AF2328" s="2">
        <f t="shared" si="590"/>
        <v>0</v>
      </c>
      <c r="AG2328" s="2">
        <f t="shared" si="591"/>
        <v>0</v>
      </c>
      <c r="AH2328" s="2">
        <f t="shared" si="592"/>
        <v>0</v>
      </c>
      <c r="AJ2328" s="5"/>
      <c r="AK2328" s="2">
        <f t="shared" si="593"/>
        <v>7</v>
      </c>
      <c r="AL2328" s="2">
        <v>1</v>
      </c>
      <c r="AM2328" s="2">
        <v>3</v>
      </c>
      <c r="AN2328" s="2">
        <v>0</v>
      </c>
      <c r="AO2328" s="2">
        <v>2</v>
      </c>
      <c r="AP2328" s="2">
        <v>1</v>
      </c>
      <c r="AQ2328" s="2">
        <f t="shared" si="595"/>
        <v>4</v>
      </c>
      <c r="AR2328" s="2">
        <f t="shared" si="596"/>
        <v>0</v>
      </c>
      <c r="AS2328" s="2">
        <f t="shared" si="597"/>
        <v>3</v>
      </c>
      <c r="AV2328" s="6">
        <f t="shared" si="581"/>
        <v>0</v>
      </c>
      <c r="AW2328" s="2">
        <v>0</v>
      </c>
      <c r="AX2328" s="2">
        <v>0</v>
      </c>
      <c r="AY2328" s="2">
        <v>0</v>
      </c>
      <c r="AZ2328" s="2">
        <v>0</v>
      </c>
      <c r="BA2328" s="2">
        <v>0</v>
      </c>
      <c r="BB2328" s="2">
        <f t="shared" si="582"/>
        <v>0</v>
      </c>
      <c r="BC2328" s="2">
        <f t="shared" si="583"/>
        <v>0</v>
      </c>
      <c r="BD2328" s="2">
        <f t="shared" si="584"/>
        <v>0</v>
      </c>
      <c r="BF2328" s="5"/>
    </row>
    <row r="2329" spans="7:58" x14ac:dyDescent="0.35">
      <c r="G2329" s="79" t="s">
        <v>3</v>
      </c>
      <c r="H2329" s="82" t="s">
        <v>112</v>
      </c>
      <c r="I2329" s="79" t="s">
        <v>126</v>
      </c>
      <c r="J2329" s="79" t="str">
        <f>IF('New GL Gauge'!$H$3&lt;2025,"Library Services/Community Libraries","Ops/Infrastructure/Customer Experience")</f>
        <v>Ops/Infrastructure/Customer Experience</v>
      </c>
      <c r="K2329" s="79" t="s">
        <v>137</v>
      </c>
      <c r="L2329" s="82" t="s">
        <v>137</v>
      </c>
      <c r="M2329" s="2" t="s">
        <v>67</v>
      </c>
      <c r="N2329" s="2">
        <v>18</v>
      </c>
      <c r="O2329" s="6">
        <f t="shared" si="585"/>
        <v>0</v>
      </c>
      <c r="U2329" s="2">
        <f t="shared" si="586"/>
        <v>0</v>
      </c>
      <c r="V2329" s="2">
        <f t="shared" si="587"/>
        <v>0</v>
      </c>
      <c r="W2329" s="2">
        <f t="shared" si="588"/>
        <v>0</v>
      </c>
      <c r="Y2329" s="5"/>
      <c r="Z2329" s="6">
        <f t="shared" si="589"/>
        <v>0</v>
      </c>
      <c r="AA2329" s="2">
        <v>0</v>
      </c>
      <c r="AB2329" s="2">
        <v>0</v>
      </c>
      <c r="AC2329" s="2">
        <v>0</v>
      </c>
      <c r="AD2329" s="2">
        <v>0</v>
      </c>
      <c r="AE2329" s="2">
        <v>0</v>
      </c>
      <c r="AF2329" s="2">
        <f t="shared" si="590"/>
        <v>0</v>
      </c>
      <c r="AG2329" s="2">
        <f t="shared" si="591"/>
        <v>0</v>
      </c>
      <c r="AH2329" s="2">
        <f t="shared" si="592"/>
        <v>0</v>
      </c>
      <c r="AJ2329" s="5"/>
      <c r="AK2329" s="2">
        <f t="shared" si="593"/>
        <v>7</v>
      </c>
      <c r="AL2329" s="2">
        <v>0</v>
      </c>
      <c r="AM2329" s="2">
        <v>3</v>
      </c>
      <c r="AN2329" s="2">
        <v>4</v>
      </c>
      <c r="AO2329" s="2">
        <v>0</v>
      </c>
      <c r="AP2329" s="2">
        <v>0</v>
      </c>
      <c r="AQ2329" s="2">
        <f t="shared" si="595"/>
        <v>3</v>
      </c>
      <c r="AR2329" s="2">
        <f t="shared" si="596"/>
        <v>4</v>
      </c>
      <c r="AS2329" s="2">
        <f t="shared" si="597"/>
        <v>0</v>
      </c>
      <c r="AV2329" s="6">
        <f t="shared" si="581"/>
        <v>0</v>
      </c>
      <c r="AW2329" s="2">
        <v>0</v>
      </c>
      <c r="AX2329" s="2">
        <v>0</v>
      </c>
      <c r="AY2329" s="2">
        <v>0</v>
      </c>
      <c r="AZ2329" s="2">
        <v>0</v>
      </c>
      <c r="BA2329" s="2">
        <v>0</v>
      </c>
      <c r="BB2329" s="2">
        <f t="shared" si="582"/>
        <v>0</v>
      </c>
      <c r="BC2329" s="2">
        <f t="shared" si="583"/>
        <v>0</v>
      </c>
      <c r="BD2329" s="2">
        <f t="shared" si="584"/>
        <v>0</v>
      </c>
      <c r="BF2329" s="5"/>
    </row>
    <row r="2330" spans="7:58" x14ac:dyDescent="0.35">
      <c r="G2330" s="79" t="s">
        <v>3</v>
      </c>
      <c r="H2330" s="82" t="s">
        <v>112</v>
      </c>
      <c r="I2330" s="79" t="s">
        <v>126</v>
      </c>
      <c r="J2330" s="79" t="str">
        <f>IF('New GL Gauge'!$H$3&lt;2025,"Library Services/Community Libraries","Ops/Infrastructure/Customer Experience")</f>
        <v>Ops/Infrastructure/Customer Experience</v>
      </c>
      <c r="K2330" s="79" t="s">
        <v>137</v>
      </c>
      <c r="L2330" s="82" t="s">
        <v>137</v>
      </c>
      <c r="M2330" s="2" t="s">
        <v>76</v>
      </c>
      <c r="N2330" s="2">
        <v>19</v>
      </c>
      <c r="O2330" s="6">
        <f t="shared" si="585"/>
        <v>0</v>
      </c>
      <c r="U2330" s="2">
        <f t="shared" si="586"/>
        <v>0</v>
      </c>
      <c r="V2330" s="2">
        <f t="shared" si="587"/>
        <v>0</v>
      </c>
      <c r="W2330" s="2">
        <f t="shared" si="588"/>
        <v>0</v>
      </c>
      <c r="Y2330" s="5"/>
      <c r="Z2330" s="6">
        <f t="shared" si="589"/>
        <v>0</v>
      </c>
      <c r="AA2330" s="2">
        <v>0</v>
      </c>
      <c r="AB2330" s="2">
        <v>0</v>
      </c>
      <c r="AC2330" s="2">
        <v>0</v>
      </c>
      <c r="AD2330" s="2">
        <v>0</v>
      </c>
      <c r="AE2330" s="2">
        <v>0</v>
      </c>
      <c r="AF2330" s="2">
        <f t="shared" si="590"/>
        <v>0</v>
      </c>
      <c r="AG2330" s="2">
        <f t="shared" si="591"/>
        <v>0</v>
      </c>
      <c r="AH2330" s="2">
        <f t="shared" si="592"/>
        <v>0</v>
      </c>
      <c r="AJ2330" s="5"/>
      <c r="AK2330" s="2">
        <f t="shared" si="593"/>
        <v>7</v>
      </c>
      <c r="AL2330" s="2">
        <v>5</v>
      </c>
      <c r="AM2330" s="2">
        <v>2</v>
      </c>
      <c r="AN2330" s="2">
        <v>0</v>
      </c>
      <c r="AO2330" s="2">
        <v>0</v>
      </c>
      <c r="AP2330" s="2">
        <v>0</v>
      </c>
      <c r="AQ2330" s="2">
        <f t="shared" si="595"/>
        <v>7</v>
      </c>
      <c r="AR2330" s="2">
        <f t="shared" si="596"/>
        <v>0</v>
      </c>
      <c r="AS2330" s="2">
        <f t="shared" si="597"/>
        <v>0</v>
      </c>
      <c r="AV2330" s="6">
        <f t="shared" si="581"/>
        <v>0</v>
      </c>
      <c r="AW2330" s="2">
        <v>0</v>
      </c>
      <c r="AX2330" s="2">
        <v>0</v>
      </c>
      <c r="AY2330" s="2">
        <v>0</v>
      </c>
      <c r="AZ2330" s="2">
        <v>0</v>
      </c>
      <c r="BA2330" s="2">
        <v>0</v>
      </c>
      <c r="BB2330" s="2">
        <f t="shared" si="582"/>
        <v>0</v>
      </c>
      <c r="BC2330" s="2">
        <f t="shared" si="583"/>
        <v>0</v>
      </c>
      <c r="BD2330" s="2">
        <f t="shared" si="584"/>
        <v>0</v>
      </c>
      <c r="BF2330" s="5"/>
    </row>
    <row r="2331" spans="7:58" x14ac:dyDescent="0.35">
      <c r="G2331" s="79" t="s">
        <v>3</v>
      </c>
      <c r="H2331" s="82" t="s">
        <v>112</v>
      </c>
      <c r="I2331" s="79" t="s">
        <v>126</v>
      </c>
      <c r="J2331" s="79" t="str">
        <f>IF('New GL Gauge'!$H$3&lt;2025,"Library Services/Community Libraries","Ops/Infrastructure/Customer Experience")</f>
        <v>Ops/Infrastructure/Customer Experience</v>
      </c>
      <c r="K2331" s="79" t="s">
        <v>137</v>
      </c>
      <c r="L2331" s="82" t="s">
        <v>137</v>
      </c>
      <c r="M2331" s="2" t="s">
        <v>76</v>
      </c>
      <c r="N2331" s="2">
        <v>20</v>
      </c>
      <c r="O2331" s="6">
        <f t="shared" si="585"/>
        <v>0</v>
      </c>
      <c r="U2331" s="2">
        <f t="shared" si="586"/>
        <v>0</v>
      </c>
      <c r="V2331" s="2">
        <f t="shared" si="587"/>
        <v>0</v>
      </c>
      <c r="W2331" s="2">
        <f t="shared" si="588"/>
        <v>0</v>
      </c>
      <c r="Y2331" s="5"/>
      <c r="Z2331" s="6">
        <f t="shared" si="589"/>
        <v>0</v>
      </c>
      <c r="AA2331" s="2">
        <v>0</v>
      </c>
      <c r="AB2331" s="2">
        <v>0</v>
      </c>
      <c r="AC2331" s="2">
        <v>0</v>
      </c>
      <c r="AD2331" s="2">
        <v>0</v>
      </c>
      <c r="AE2331" s="2">
        <v>0</v>
      </c>
      <c r="AF2331" s="2">
        <f t="shared" si="590"/>
        <v>0</v>
      </c>
      <c r="AG2331" s="2">
        <f t="shared" si="591"/>
        <v>0</v>
      </c>
      <c r="AH2331" s="2">
        <f t="shared" si="592"/>
        <v>0</v>
      </c>
      <c r="AJ2331" s="5"/>
      <c r="AK2331" s="2">
        <f t="shared" si="593"/>
        <v>7</v>
      </c>
      <c r="AL2331" s="2">
        <v>3</v>
      </c>
      <c r="AM2331" s="2">
        <v>3</v>
      </c>
      <c r="AN2331" s="2">
        <v>1</v>
      </c>
      <c r="AO2331" s="2">
        <v>0</v>
      </c>
      <c r="AP2331" s="2">
        <v>0</v>
      </c>
      <c r="AQ2331" s="2">
        <f t="shared" si="595"/>
        <v>6</v>
      </c>
      <c r="AR2331" s="2">
        <f t="shared" si="596"/>
        <v>1</v>
      </c>
      <c r="AS2331" s="2">
        <f t="shared" si="597"/>
        <v>0</v>
      </c>
      <c r="AV2331" s="6">
        <f t="shared" si="581"/>
        <v>0</v>
      </c>
      <c r="AW2331" s="2">
        <v>0</v>
      </c>
      <c r="AX2331" s="2">
        <v>0</v>
      </c>
      <c r="AY2331" s="2">
        <v>0</v>
      </c>
      <c r="AZ2331" s="2">
        <v>0</v>
      </c>
      <c r="BA2331" s="2">
        <v>0</v>
      </c>
      <c r="BB2331" s="2">
        <f t="shared" si="582"/>
        <v>0</v>
      </c>
      <c r="BC2331" s="2">
        <f t="shared" si="583"/>
        <v>0</v>
      </c>
      <c r="BD2331" s="2">
        <f t="shared" si="584"/>
        <v>0</v>
      </c>
      <c r="BF2331" s="5"/>
    </row>
    <row r="2332" spans="7:58" x14ac:dyDescent="0.35">
      <c r="G2332" s="79" t="s">
        <v>3</v>
      </c>
      <c r="H2332" s="82" t="s">
        <v>112</v>
      </c>
      <c r="I2332" s="79" t="s">
        <v>126</v>
      </c>
      <c r="J2332" s="79" t="str">
        <f>IF('New GL Gauge'!$H$3&lt;2025,"Library Services/Community Libraries","Ops/Infrastructure/Customer Experience")</f>
        <v>Ops/Infrastructure/Customer Experience</v>
      </c>
      <c r="K2332" s="79" t="s">
        <v>137</v>
      </c>
      <c r="L2332" s="82" t="s">
        <v>137</v>
      </c>
      <c r="M2332" s="2" t="s">
        <v>76</v>
      </c>
      <c r="N2332" s="2">
        <v>21</v>
      </c>
      <c r="O2332" s="6">
        <f t="shared" si="585"/>
        <v>0</v>
      </c>
      <c r="U2332" s="2">
        <f t="shared" si="586"/>
        <v>0</v>
      </c>
      <c r="V2332" s="2">
        <f t="shared" si="587"/>
        <v>0</v>
      </c>
      <c r="W2332" s="2">
        <f t="shared" si="588"/>
        <v>0</v>
      </c>
      <c r="Y2332" s="5"/>
      <c r="Z2332" s="6">
        <f t="shared" si="589"/>
        <v>0</v>
      </c>
      <c r="AA2332" s="2">
        <v>0</v>
      </c>
      <c r="AB2332" s="2">
        <v>0</v>
      </c>
      <c r="AC2332" s="2">
        <v>0</v>
      </c>
      <c r="AD2332" s="2">
        <v>0</v>
      </c>
      <c r="AE2332" s="2">
        <v>0</v>
      </c>
      <c r="AF2332" s="2">
        <f t="shared" si="590"/>
        <v>0</v>
      </c>
      <c r="AG2332" s="2">
        <f t="shared" si="591"/>
        <v>0</v>
      </c>
      <c r="AH2332" s="2">
        <f t="shared" si="592"/>
        <v>0</v>
      </c>
      <c r="AJ2332" s="5"/>
      <c r="AK2332" s="2">
        <f t="shared" si="593"/>
        <v>7</v>
      </c>
      <c r="AL2332" s="2">
        <v>2</v>
      </c>
      <c r="AM2332" s="2">
        <v>4</v>
      </c>
      <c r="AN2332" s="2">
        <v>1</v>
      </c>
      <c r="AO2332" s="2">
        <v>0</v>
      </c>
      <c r="AP2332" s="2">
        <v>0</v>
      </c>
      <c r="AQ2332" s="2">
        <f t="shared" si="595"/>
        <v>6</v>
      </c>
      <c r="AR2332" s="2">
        <f t="shared" si="596"/>
        <v>1</v>
      </c>
      <c r="AS2332" s="2">
        <f t="shared" si="597"/>
        <v>0</v>
      </c>
      <c r="AV2332" s="6">
        <f t="shared" si="581"/>
        <v>0</v>
      </c>
      <c r="AW2332" s="2">
        <v>0</v>
      </c>
      <c r="AX2332" s="2">
        <v>0</v>
      </c>
      <c r="AY2332" s="2">
        <v>0</v>
      </c>
      <c r="AZ2332" s="2">
        <v>0</v>
      </c>
      <c r="BA2332" s="2">
        <v>0</v>
      </c>
      <c r="BB2332" s="2">
        <f t="shared" si="582"/>
        <v>0</v>
      </c>
      <c r="BC2332" s="2">
        <f t="shared" si="583"/>
        <v>0</v>
      </c>
      <c r="BD2332" s="2">
        <f t="shared" si="584"/>
        <v>0</v>
      </c>
      <c r="BF2332" s="5"/>
    </row>
    <row r="2333" spans="7:58" x14ac:dyDescent="0.35">
      <c r="G2333" s="79" t="s">
        <v>3</v>
      </c>
      <c r="H2333" s="82" t="s">
        <v>112</v>
      </c>
      <c r="I2333" s="79" t="s">
        <v>126</v>
      </c>
      <c r="J2333" s="79" t="str">
        <f>IF('New GL Gauge'!$H$3&lt;2025,"Library Services/Community Libraries","Ops/Infrastructure/Customer Experience")</f>
        <v>Ops/Infrastructure/Customer Experience</v>
      </c>
      <c r="K2333" s="79" t="s">
        <v>137</v>
      </c>
      <c r="L2333" s="82" t="s">
        <v>137</v>
      </c>
      <c r="M2333" s="2" t="s">
        <v>76</v>
      </c>
      <c r="N2333" s="2">
        <v>22</v>
      </c>
      <c r="O2333" s="6">
        <f t="shared" si="585"/>
        <v>0</v>
      </c>
      <c r="U2333" s="2">
        <f t="shared" si="586"/>
        <v>0</v>
      </c>
      <c r="V2333" s="2">
        <f t="shared" si="587"/>
        <v>0</v>
      </c>
      <c r="W2333" s="2">
        <f t="shared" si="588"/>
        <v>0</v>
      </c>
      <c r="Y2333" s="5"/>
      <c r="Z2333" s="6">
        <f t="shared" si="589"/>
        <v>0</v>
      </c>
      <c r="AA2333" s="2">
        <v>0</v>
      </c>
      <c r="AB2333" s="2">
        <v>0</v>
      </c>
      <c r="AC2333" s="2">
        <v>0</v>
      </c>
      <c r="AD2333" s="2">
        <v>0</v>
      </c>
      <c r="AE2333" s="2">
        <v>0</v>
      </c>
      <c r="AF2333" s="2">
        <f t="shared" si="590"/>
        <v>0</v>
      </c>
      <c r="AG2333" s="2">
        <f t="shared" si="591"/>
        <v>0</v>
      </c>
      <c r="AH2333" s="2">
        <f t="shared" si="592"/>
        <v>0</v>
      </c>
      <c r="AJ2333" s="5"/>
      <c r="AK2333" s="2">
        <f t="shared" si="593"/>
        <v>7</v>
      </c>
      <c r="AL2333" s="2">
        <v>4</v>
      </c>
      <c r="AM2333" s="2">
        <v>3</v>
      </c>
      <c r="AN2333" s="2">
        <v>0</v>
      </c>
      <c r="AO2333" s="2">
        <v>0</v>
      </c>
      <c r="AP2333" s="2">
        <v>0</v>
      </c>
      <c r="AQ2333" s="2">
        <f t="shared" si="595"/>
        <v>7</v>
      </c>
      <c r="AR2333" s="2">
        <f t="shared" si="596"/>
        <v>0</v>
      </c>
      <c r="AS2333" s="2">
        <f t="shared" si="597"/>
        <v>0</v>
      </c>
      <c r="AV2333" s="6">
        <f t="shared" si="581"/>
        <v>0</v>
      </c>
      <c r="AW2333" s="2">
        <v>0</v>
      </c>
      <c r="AX2333" s="2">
        <v>0</v>
      </c>
      <c r="AY2333" s="2">
        <v>0</v>
      </c>
      <c r="AZ2333" s="2">
        <v>0</v>
      </c>
      <c r="BA2333" s="2">
        <v>0</v>
      </c>
      <c r="BB2333" s="2">
        <f t="shared" si="582"/>
        <v>0</v>
      </c>
      <c r="BC2333" s="2">
        <f t="shared" si="583"/>
        <v>0</v>
      </c>
      <c r="BD2333" s="2">
        <f t="shared" si="584"/>
        <v>0</v>
      </c>
      <c r="BF2333" s="5"/>
    </row>
    <row r="2334" spans="7:58" x14ac:dyDescent="0.35">
      <c r="G2334" s="79" t="s">
        <v>3</v>
      </c>
      <c r="H2334" s="82" t="s">
        <v>112</v>
      </c>
      <c r="I2334" s="79" t="s">
        <v>126</v>
      </c>
      <c r="J2334" s="79" t="str">
        <f>IF('New GL Gauge'!$H$3&lt;2025,"Library Services/Community Libraries","Ops/Infrastructure/Customer Experience")</f>
        <v>Ops/Infrastructure/Customer Experience</v>
      </c>
      <c r="K2334" s="79" t="s">
        <v>137</v>
      </c>
      <c r="L2334" s="82" t="s">
        <v>137</v>
      </c>
      <c r="M2334" s="2" t="s">
        <v>76</v>
      </c>
      <c r="N2334" s="2">
        <v>23</v>
      </c>
      <c r="O2334" s="6">
        <f t="shared" ref="O2334:O2371" si="598">SUM(U2334:W2334)</f>
        <v>0</v>
      </c>
      <c r="U2334" s="2">
        <f t="shared" si="586"/>
        <v>0</v>
      </c>
      <c r="V2334" s="2">
        <f t="shared" si="587"/>
        <v>0</v>
      </c>
      <c r="W2334" s="2">
        <f t="shared" si="588"/>
        <v>0</v>
      </c>
      <c r="Y2334" s="5"/>
      <c r="Z2334" s="6">
        <f t="shared" ref="Z2334:Z2371" si="599">SUM(AF2334:AH2334)</f>
        <v>0</v>
      </c>
      <c r="AA2334" s="2">
        <v>0</v>
      </c>
      <c r="AB2334" s="2">
        <v>0</v>
      </c>
      <c r="AC2334" s="2">
        <v>0</v>
      </c>
      <c r="AD2334" s="2">
        <v>0</v>
      </c>
      <c r="AE2334" s="2">
        <v>0</v>
      </c>
      <c r="AF2334" s="2">
        <f t="shared" si="590"/>
        <v>0</v>
      </c>
      <c r="AG2334" s="2">
        <f t="shared" si="591"/>
        <v>0</v>
      </c>
      <c r="AH2334" s="2">
        <f t="shared" si="592"/>
        <v>0</v>
      </c>
      <c r="AJ2334" s="5"/>
      <c r="AK2334" s="2">
        <f t="shared" si="593"/>
        <v>7</v>
      </c>
      <c r="AL2334" s="2">
        <v>4</v>
      </c>
      <c r="AM2334" s="2">
        <v>3</v>
      </c>
      <c r="AN2334" s="2">
        <v>0</v>
      </c>
      <c r="AO2334" s="2">
        <v>0</v>
      </c>
      <c r="AP2334" s="2">
        <v>0</v>
      </c>
      <c r="AQ2334" s="2">
        <f t="shared" si="595"/>
        <v>7</v>
      </c>
      <c r="AR2334" s="2">
        <f t="shared" si="596"/>
        <v>0</v>
      </c>
      <c r="AS2334" s="2">
        <f t="shared" si="597"/>
        <v>0</v>
      </c>
      <c r="AV2334" s="6">
        <f t="shared" si="581"/>
        <v>0</v>
      </c>
      <c r="AW2334" s="2">
        <v>0</v>
      </c>
      <c r="AX2334" s="2">
        <v>0</v>
      </c>
      <c r="AY2334" s="2">
        <v>0</v>
      </c>
      <c r="AZ2334" s="2">
        <v>0</v>
      </c>
      <c r="BA2334" s="2">
        <v>0</v>
      </c>
      <c r="BB2334" s="2">
        <f t="shared" si="582"/>
        <v>0</v>
      </c>
      <c r="BC2334" s="2">
        <f t="shared" si="583"/>
        <v>0</v>
      </c>
      <c r="BD2334" s="2">
        <f t="shared" si="584"/>
        <v>0</v>
      </c>
      <c r="BF2334" s="5"/>
    </row>
    <row r="2335" spans="7:58" x14ac:dyDescent="0.35">
      <c r="G2335" s="79" t="s">
        <v>3</v>
      </c>
      <c r="H2335" s="82" t="s">
        <v>112</v>
      </c>
      <c r="I2335" s="79" t="s">
        <v>126</v>
      </c>
      <c r="J2335" s="79" t="str">
        <f>IF('New GL Gauge'!$H$3&lt;2025,"Library Services/Community Libraries","Ops/Infrastructure/Customer Experience")</f>
        <v>Ops/Infrastructure/Customer Experience</v>
      </c>
      <c r="K2335" s="79" t="s">
        <v>137</v>
      </c>
      <c r="L2335" s="82" t="s">
        <v>137</v>
      </c>
      <c r="M2335" s="2" t="s">
        <v>76</v>
      </c>
      <c r="N2335" s="2">
        <v>24</v>
      </c>
      <c r="O2335" s="6">
        <f t="shared" si="598"/>
        <v>0</v>
      </c>
      <c r="U2335" s="2">
        <f t="shared" ref="U2335:U2371" si="600">P2335+Q2335</f>
        <v>0</v>
      </c>
      <c r="V2335" s="2">
        <f t="shared" ref="V2335:V2371" si="601">R2335</f>
        <v>0</v>
      </c>
      <c r="W2335" s="2">
        <f t="shared" ref="W2335:W2371" si="602">S2335+T2335</f>
        <v>0</v>
      </c>
      <c r="Y2335" s="5"/>
      <c r="Z2335" s="6">
        <f t="shared" si="599"/>
        <v>0</v>
      </c>
      <c r="AA2335" s="2">
        <v>0</v>
      </c>
      <c r="AB2335" s="2">
        <v>0</v>
      </c>
      <c r="AC2335" s="2">
        <v>0</v>
      </c>
      <c r="AD2335" s="2">
        <v>0</v>
      </c>
      <c r="AE2335" s="2">
        <v>0</v>
      </c>
      <c r="AF2335" s="2">
        <f t="shared" ref="AF2335:AF2371" si="603">AA2335+AB2335</f>
        <v>0</v>
      </c>
      <c r="AG2335" s="2">
        <f t="shared" ref="AG2335:AG2371" si="604">AC2335</f>
        <v>0</v>
      </c>
      <c r="AH2335" s="2">
        <f t="shared" ref="AH2335:AH2371" si="605">AD2335+AE2335</f>
        <v>0</v>
      </c>
      <c r="AJ2335" s="5"/>
      <c r="AK2335" s="2">
        <f t="shared" si="593"/>
        <v>7</v>
      </c>
      <c r="AL2335" s="2">
        <v>2</v>
      </c>
      <c r="AM2335" s="2">
        <v>4</v>
      </c>
      <c r="AN2335" s="2">
        <v>1</v>
      </c>
      <c r="AO2335" s="2">
        <v>0</v>
      </c>
      <c r="AP2335" s="2">
        <v>0</v>
      </c>
      <c r="AQ2335" s="2">
        <f t="shared" si="595"/>
        <v>6</v>
      </c>
      <c r="AR2335" s="2">
        <f t="shared" si="596"/>
        <v>1</v>
      </c>
      <c r="AS2335" s="2">
        <f t="shared" si="597"/>
        <v>0</v>
      </c>
      <c r="AV2335" s="6">
        <f t="shared" si="581"/>
        <v>0</v>
      </c>
      <c r="AW2335" s="2">
        <v>0</v>
      </c>
      <c r="AX2335" s="2">
        <v>0</v>
      </c>
      <c r="AY2335" s="2">
        <v>0</v>
      </c>
      <c r="AZ2335" s="2">
        <v>0</v>
      </c>
      <c r="BA2335" s="2">
        <v>0</v>
      </c>
      <c r="BB2335" s="2">
        <f t="shared" si="582"/>
        <v>0</v>
      </c>
      <c r="BC2335" s="2">
        <f t="shared" si="583"/>
        <v>0</v>
      </c>
      <c r="BD2335" s="2">
        <f t="shared" si="584"/>
        <v>0</v>
      </c>
      <c r="BF2335" s="5"/>
    </row>
    <row r="2336" spans="7:58" x14ac:dyDescent="0.35">
      <c r="G2336" s="79" t="s">
        <v>3</v>
      </c>
      <c r="H2336" s="82" t="s">
        <v>112</v>
      </c>
      <c r="I2336" s="79" t="s">
        <v>126</v>
      </c>
      <c r="J2336" s="79" t="str">
        <f>IF('New GL Gauge'!$H$3&lt;2025,"Library Services/Community Libraries","Ops/Infrastructure/Customer Experience")</f>
        <v>Ops/Infrastructure/Customer Experience</v>
      </c>
      <c r="K2336" s="79" t="s">
        <v>137</v>
      </c>
      <c r="L2336" s="82" t="s">
        <v>137</v>
      </c>
      <c r="M2336" s="2" t="s">
        <v>76</v>
      </c>
      <c r="N2336" s="2">
        <v>25</v>
      </c>
      <c r="O2336" s="6">
        <f t="shared" si="598"/>
        <v>0</v>
      </c>
      <c r="U2336" s="2">
        <f t="shared" si="600"/>
        <v>0</v>
      </c>
      <c r="V2336" s="2">
        <f t="shared" si="601"/>
        <v>0</v>
      </c>
      <c r="W2336" s="2">
        <f t="shared" si="602"/>
        <v>0</v>
      </c>
      <c r="Y2336" s="5"/>
      <c r="Z2336" s="6">
        <f t="shared" si="599"/>
        <v>0</v>
      </c>
      <c r="AA2336" s="2">
        <v>0</v>
      </c>
      <c r="AB2336" s="2">
        <v>0</v>
      </c>
      <c r="AC2336" s="2">
        <v>0</v>
      </c>
      <c r="AD2336" s="2">
        <v>0</v>
      </c>
      <c r="AE2336" s="2">
        <v>0</v>
      </c>
      <c r="AF2336" s="2">
        <f t="shared" si="603"/>
        <v>0</v>
      </c>
      <c r="AG2336" s="2">
        <f t="shared" si="604"/>
        <v>0</v>
      </c>
      <c r="AH2336" s="2">
        <f t="shared" si="605"/>
        <v>0</v>
      </c>
      <c r="AJ2336" s="5"/>
      <c r="AK2336" s="2">
        <f t="shared" si="593"/>
        <v>7</v>
      </c>
      <c r="AL2336" s="2">
        <v>2</v>
      </c>
      <c r="AM2336" s="2">
        <v>4</v>
      </c>
      <c r="AN2336" s="2">
        <v>1</v>
      </c>
      <c r="AO2336" s="2">
        <v>0</v>
      </c>
      <c r="AP2336" s="2">
        <v>0</v>
      </c>
      <c r="AQ2336" s="2">
        <f t="shared" si="595"/>
        <v>6</v>
      </c>
      <c r="AR2336" s="2">
        <f t="shared" si="596"/>
        <v>1</v>
      </c>
      <c r="AS2336" s="2">
        <f t="shared" si="597"/>
        <v>0</v>
      </c>
      <c r="AV2336" s="6">
        <f t="shared" ref="AV2336:AV2399" si="606">SUM(BB2336:BD2336)</f>
        <v>0</v>
      </c>
      <c r="AW2336" s="2">
        <v>0</v>
      </c>
      <c r="AX2336" s="2">
        <v>0</v>
      </c>
      <c r="AY2336" s="2">
        <v>0</v>
      </c>
      <c r="AZ2336" s="2">
        <v>0</v>
      </c>
      <c r="BA2336" s="2">
        <v>0</v>
      </c>
      <c r="BB2336" s="2">
        <f t="shared" ref="BB2336:BB2399" si="607">AW2336+AX2336</f>
        <v>0</v>
      </c>
      <c r="BC2336" s="2">
        <f t="shared" ref="BC2336:BC2399" si="608">AY2336</f>
        <v>0</v>
      </c>
      <c r="BD2336" s="2">
        <f t="shared" ref="BD2336:BD2399" si="609">AZ2336+BA2336</f>
        <v>0</v>
      </c>
      <c r="BF2336" s="5"/>
    </row>
    <row r="2337" spans="7:58" x14ac:dyDescent="0.35">
      <c r="G2337" s="79" t="s">
        <v>3</v>
      </c>
      <c r="H2337" s="82" t="s">
        <v>112</v>
      </c>
      <c r="I2337" s="79" t="s">
        <v>126</v>
      </c>
      <c r="J2337" s="79" t="str">
        <f>IF('New GL Gauge'!$H$3&lt;2025,"Library Services/Community Libraries","Ops/Infrastructure/Customer Experience")</f>
        <v>Ops/Infrastructure/Customer Experience</v>
      </c>
      <c r="K2337" s="79" t="s">
        <v>137</v>
      </c>
      <c r="L2337" s="82" t="s">
        <v>137</v>
      </c>
      <c r="M2337" s="2" t="s">
        <v>76</v>
      </c>
      <c r="N2337" s="2">
        <v>26</v>
      </c>
      <c r="O2337" s="6">
        <f t="shared" si="598"/>
        <v>0</v>
      </c>
      <c r="U2337" s="2">
        <f t="shared" si="600"/>
        <v>0</v>
      </c>
      <c r="V2337" s="2">
        <f t="shared" si="601"/>
        <v>0</v>
      </c>
      <c r="W2337" s="2">
        <f t="shared" si="602"/>
        <v>0</v>
      </c>
      <c r="Y2337" s="5"/>
      <c r="Z2337" s="6">
        <f t="shared" si="599"/>
        <v>0</v>
      </c>
      <c r="AA2337" s="2">
        <v>0</v>
      </c>
      <c r="AB2337" s="2">
        <v>0</v>
      </c>
      <c r="AC2337" s="2">
        <v>0</v>
      </c>
      <c r="AD2337" s="2">
        <v>0</v>
      </c>
      <c r="AE2337" s="2">
        <v>0</v>
      </c>
      <c r="AF2337" s="2">
        <f t="shared" si="603"/>
        <v>0</v>
      </c>
      <c r="AG2337" s="2">
        <f t="shared" si="604"/>
        <v>0</v>
      </c>
      <c r="AH2337" s="2">
        <f t="shared" si="605"/>
        <v>0</v>
      </c>
      <c r="AJ2337" s="5"/>
      <c r="AK2337" s="2">
        <f t="shared" ref="AK2337:AK2371" si="610">SUM(AQ2337:AS2337)</f>
        <v>7</v>
      </c>
      <c r="AL2337" s="2">
        <v>2</v>
      </c>
      <c r="AM2337" s="2">
        <v>5</v>
      </c>
      <c r="AN2337" s="2">
        <v>0</v>
      </c>
      <c r="AO2337" s="2">
        <v>0</v>
      </c>
      <c r="AP2337" s="2">
        <v>0</v>
      </c>
      <c r="AQ2337" s="2">
        <f t="shared" si="595"/>
        <v>7</v>
      </c>
      <c r="AR2337" s="2">
        <f t="shared" si="596"/>
        <v>0</v>
      </c>
      <c r="AS2337" s="2">
        <f t="shared" si="597"/>
        <v>0</v>
      </c>
      <c r="AV2337" s="6">
        <f t="shared" si="606"/>
        <v>0</v>
      </c>
      <c r="AW2337" s="2">
        <v>0</v>
      </c>
      <c r="AX2337" s="2">
        <v>0</v>
      </c>
      <c r="AY2337" s="2">
        <v>0</v>
      </c>
      <c r="AZ2337" s="2">
        <v>0</v>
      </c>
      <c r="BA2337" s="2">
        <v>0</v>
      </c>
      <c r="BB2337" s="2">
        <f t="shared" si="607"/>
        <v>0</v>
      </c>
      <c r="BC2337" s="2">
        <f t="shared" si="608"/>
        <v>0</v>
      </c>
      <c r="BD2337" s="2">
        <f t="shared" si="609"/>
        <v>0</v>
      </c>
      <c r="BF2337" s="5"/>
    </row>
    <row r="2338" spans="7:58" x14ac:dyDescent="0.35">
      <c r="G2338" s="79" t="s">
        <v>3</v>
      </c>
      <c r="H2338" s="82" t="s">
        <v>112</v>
      </c>
      <c r="I2338" s="79" t="s">
        <v>126</v>
      </c>
      <c r="J2338" s="79" t="str">
        <f>IF('New GL Gauge'!$H$3&lt;2025,"Library Services/Community Libraries","Ops/Infrastructure/Customer Experience")</f>
        <v>Ops/Infrastructure/Customer Experience</v>
      </c>
      <c r="K2338" s="79" t="s">
        <v>137</v>
      </c>
      <c r="L2338" s="82" t="s">
        <v>137</v>
      </c>
      <c r="M2338" s="2" t="s">
        <v>76</v>
      </c>
      <c r="N2338" s="2">
        <v>27</v>
      </c>
      <c r="O2338" s="6">
        <f t="shared" si="598"/>
        <v>0</v>
      </c>
      <c r="U2338" s="2">
        <f t="shared" si="600"/>
        <v>0</v>
      </c>
      <c r="V2338" s="2">
        <f t="shared" si="601"/>
        <v>0</v>
      </c>
      <c r="W2338" s="2">
        <f t="shared" si="602"/>
        <v>0</v>
      </c>
      <c r="Y2338" s="5"/>
      <c r="Z2338" s="6">
        <f t="shared" si="599"/>
        <v>0</v>
      </c>
      <c r="AA2338" s="2">
        <v>0</v>
      </c>
      <c r="AB2338" s="2">
        <v>0</v>
      </c>
      <c r="AC2338" s="2">
        <v>0</v>
      </c>
      <c r="AD2338" s="2">
        <v>0</v>
      </c>
      <c r="AE2338" s="2">
        <v>0</v>
      </c>
      <c r="AF2338" s="2">
        <f t="shared" si="603"/>
        <v>0</v>
      </c>
      <c r="AG2338" s="2">
        <f t="shared" si="604"/>
        <v>0</v>
      </c>
      <c r="AH2338" s="2">
        <f t="shared" si="605"/>
        <v>0</v>
      </c>
      <c r="AJ2338" s="5"/>
      <c r="AK2338" s="2">
        <f t="shared" si="610"/>
        <v>7</v>
      </c>
      <c r="AL2338" s="2">
        <v>1</v>
      </c>
      <c r="AM2338" s="2">
        <v>6</v>
      </c>
      <c r="AN2338" s="2">
        <v>0</v>
      </c>
      <c r="AO2338" s="2">
        <v>0</v>
      </c>
      <c r="AP2338" s="2">
        <v>0</v>
      </c>
      <c r="AQ2338" s="2">
        <f t="shared" si="595"/>
        <v>7</v>
      </c>
      <c r="AR2338" s="2">
        <f t="shared" si="596"/>
        <v>0</v>
      </c>
      <c r="AS2338" s="2">
        <f t="shared" si="597"/>
        <v>0</v>
      </c>
      <c r="AV2338" s="6">
        <f t="shared" si="606"/>
        <v>0</v>
      </c>
      <c r="AW2338" s="2">
        <v>0</v>
      </c>
      <c r="AX2338" s="2">
        <v>0</v>
      </c>
      <c r="AY2338" s="2">
        <v>0</v>
      </c>
      <c r="AZ2338" s="2">
        <v>0</v>
      </c>
      <c r="BA2338" s="2">
        <v>0</v>
      </c>
      <c r="BB2338" s="2">
        <f t="shared" si="607"/>
        <v>0</v>
      </c>
      <c r="BC2338" s="2">
        <f t="shared" si="608"/>
        <v>0</v>
      </c>
      <c r="BD2338" s="2">
        <f t="shared" si="609"/>
        <v>0</v>
      </c>
      <c r="BF2338" s="5"/>
    </row>
    <row r="2339" spans="7:58" x14ac:dyDescent="0.35">
      <c r="G2339" s="79" t="s">
        <v>3</v>
      </c>
      <c r="H2339" s="82" t="s">
        <v>112</v>
      </c>
      <c r="I2339" s="79" t="s">
        <v>126</v>
      </c>
      <c r="J2339" s="79" t="str">
        <f>IF('New GL Gauge'!$H$3&lt;2025,"Library Services/Community Libraries","Ops/Infrastructure/Customer Experience")</f>
        <v>Ops/Infrastructure/Customer Experience</v>
      </c>
      <c r="K2339" s="79" t="s">
        <v>137</v>
      </c>
      <c r="L2339" s="82" t="s">
        <v>137</v>
      </c>
      <c r="M2339" s="2" t="s">
        <v>76</v>
      </c>
      <c r="N2339" s="2">
        <v>28</v>
      </c>
      <c r="O2339" s="6">
        <f t="shared" si="598"/>
        <v>0</v>
      </c>
      <c r="U2339" s="2">
        <f t="shared" si="600"/>
        <v>0</v>
      </c>
      <c r="V2339" s="2">
        <f t="shared" si="601"/>
        <v>0</v>
      </c>
      <c r="W2339" s="2">
        <f t="shared" si="602"/>
        <v>0</v>
      </c>
      <c r="Y2339" s="5"/>
      <c r="Z2339" s="6">
        <f t="shared" si="599"/>
        <v>0</v>
      </c>
      <c r="AA2339" s="2">
        <v>0</v>
      </c>
      <c r="AB2339" s="2">
        <v>0</v>
      </c>
      <c r="AC2339" s="2">
        <v>0</v>
      </c>
      <c r="AD2339" s="2">
        <v>0</v>
      </c>
      <c r="AE2339" s="2">
        <v>0</v>
      </c>
      <c r="AF2339" s="2">
        <f t="shared" si="603"/>
        <v>0</v>
      </c>
      <c r="AG2339" s="2">
        <f t="shared" si="604"/>
        <v>0</v>
      </c>
      <c r="AH2339" s="2">
        <f t="shared" si="605"/>
        <v>0</v>
      </c>
      <c r="AJ2339" s="5"/>
      <c r="AK2339" s="2">
        <f t="shared" si="610"/>
        <v>7</v>
      </c>
      <c r="AL2339" s="2">
        <v>5</v>
      </c>
      <c r="AM2339" s="2">
        <v>2</v>
      </c>
      <c r="AN2339" s="2">
        <v>0</v>
      </c>
      <c r="AO2339" s="2">
        <v>0</v>
      </c>
      <c r="AP2339" s="2">
        <v>0</v>
      </c>
      <c r="AQ2339" s="2">
        <f t="shared" si="595"/>
        <v>7</v>
      </c>
      <c r="AR2339" s="2">
        <f t="shared" si="596"/>
        <v>0</v>
      </c>
      <c r="AS2339" s="2">
        <f t="shared" si="597"/>
        <v>0</v>
      </c>
      <c r="AV2339" s="6">
        <f t="shared" si="606"/>
        <v>0</v>
      </c>
      <c r="AW2339" s="2">
        <v>0</v>
      </c>
      <c r="AX2339" s="2">
        <v>0</v>
      </c>
      <c r="AY2339" s="2">
        <v>0</v>
      </c>
      <c r="AZ2339" s="2">
        <v>0</v>
      </c>
      <c r="BA2339" s="2">
        <v>0</v>
      </c>
      <c r="BB2339" s="2">
        <f t="shared" si="607"/>
        <v>0</v>
      </c>
      <c r="BC2339" s="2">
        <f t="shared" si="608"/>
        <v>0</v>
      </c>
      <c r="BD2339" s="2">
        <f t="shared" si="609"/>
        <v>0</v>
      </c>
      <c r="BF2339" s="5"/>
    </row>
    <row r="2340" spans="7:58" x14ac:dyDescent="0.35">
      <c r="G2340" s="79" t="s">
        <v>3</v>
      </c>
      <c r="H2340" s="82" t="s">
        <v>112</v>
      </c>
      <c r="I2340" s="79" t="s">
        <v>126</v>
      </c>
      <c r="J2340" s="79" t="str">
        <f>IF('New GL Gauge'!$H$3&lt;2025,"Library Services/Community Libraries","Ops/Infrastructure/Customer Experience")</f>
        <v>Ops/Infrastructure/Customer Experience</v>
      </c>
      <c r="K2340" s="79" t="s">
        <v>137</v>
      </c>
      <c r="L2340" s="82" t="s">
        <v>137</v>
      </c>
      <c r="M2340" s="2" t="s">
        <v>76</v>
      </c>
      <c r="N2340" s="2">
        <v>29</v>
      </c>
      <c r="O2340" s="6">
        <f t="shared" si="598"/>
        <v>0</v>
      </c>
      <c r="U2340" s="2">
        <f t="shared" si="600"/>
        <v>0</v>
      </c>
      <c r="V2340" s="2">
        <f t="shared" si="601"/>
        <v>0</v>
      </c>
      <c r="W2340" s="2">
        <f t="shared" si="602"/>
        <v>0</v>
      </c>
      <c r="Y2340" s="5"/>
      <c r="Z2340" s="6">
        <f t="shared" si="599"/>
        <v>0</v>
      </c>
      <c r="AA2340" s="2">
        <v>0</v>
      </c>
      <c r="AB2340" s="2">
        <v>0</v>
      </c>
      <c r="AC2340" s="2">
        <v>0</v>
      </c>
      <c r="AD2340" s="2">
        <v>0</v>
      </c>
      <c r="AE2340" s="2">
        <v>0</v>
      </c>
      <c r="AF2340" s="2">
        <f t="shared" si="603"/>
        <v>0</v>
      </c>
      <c r="AG2340" s="2">
        <f t="shared" si="604"/>
        <v>0</v>
      </c>
      <c r="AH2340" s="2">
        <f t="shared" si="605"/>
        <v>0</v>
      </c>
      <c r="AJ2340" s="5"/>
      <c r="AK2340" s="2">
        <f t="shared" si="610"/>
        <v>7</v>
      </c>
      <c r="AL2340" s="2">
        <v>3</v>
      </c>
      <c r="AM2340" s="2">
        <v>4</v>
      </c>
      <c r="AN2340" s="2">
        <v>0</v>
      </c>
      <c r="AO2340" s="2">
        <v>0</v>
      </c>
      <c r="AP2340" s="2">
        <v>0</v>
      </c>
      <c r="AQ2340" s="2">
        <f t="shared" si="595"/>
        <v>7</v>
      </c>
      <c r="AR2340" s="2">
        <f t="shared" si="596"/>
        <v>0</v>
      </c>
      <c r="AS2340" s="2">
        <f t="shared" si="597"/>
        <v>0</v>
      </c>
      <c r="AV2340" s="6">
        <f t="shared" si="606"/>
        <v>0</v>
      </c>
      <c r="AW2340" s="2">
        <v>0</v>
      </c>
      <c r="AX2340" s="2">
        <v>0</v>
      </c>
      <c r="AY2340" s="2">
        <v>0</v>
      </c>
      <c r="AZ2340" s="2">
        <v>0</v>
      </c>
      <c r="BA2340" s="2">
        <v>0</v>
      </c>
      <c r="BB2340" s="2">
        <f t="shared" si="607"/>
        <v>0</v>
      </c>
      <c r="BC2340" s="2">
        <f t="shared" si="608"/>
        <v>0</v>
      </c>
      <c r="BD2340" s="2">
        <f t="shared" si="609"/>
        <v>0</v>
      </c>
      <c r="BF2340" s="5"/>
    </row>
    <row r="2341" spans="7:58" x14ac:dyDescent="0.35">
      <c r="G2341" s="79" t="s">
        <v>3</v>
      </c>
      <c r="H2341" s="82" t="s">
        <v>112</v>
      </c>
      <c r="I2341" s="79" t="s">
        <v>126</v>
      </c>
      <c r="J2341" s="79" t="str">
        <f>IF('New GL Gauge'!$H$3&lt;2025,"Library Services/Community Libraries","Ops/Infrastructure/Customer Experience")</f>
        <v>Ops/Infrastructure/Customer Experience</v>
      </c>
      <c r="K2341" s="79" t="s">
        <v>137</v>
      </c>
      <c r="L2341" s="82" t="s">
        <v>137</v>
      </c>
      <c r="M2341" s="2" t="s">
        <v>76</v>
      </c>
      <c r="N2341" s="2">
        <v>30</v>
      </c>
      <c r="O2341" s="6">
        <f t="shared" si="598"/>
        <v>0</v>
      </c>
      <c r="U2341" s="2">
        <f t="shared" si="600"/>
        <v>0</v>
      </c>
      <c r="V2341" s="2">
        <f t="shared" si="601"/>
        <v>0</v>
      </c>
      <c r="W2341" s="2">
        <f t="shared" si="602"/>
        <v>0</v>
      </c>
      <c r="Y2341" s="5"/>
      <c r="Z2341" s="6">
        <f t="shared" si="599"/>
        <v>0</v>
      </c>
      <c r="AA2341" s="2">
        <v>0</v>
      </c>
      <c r="AB2341" s="2">
        <v>0</v>
      </c>
      <c r="AC2341" s="2">
        <v>0</v>
      </c>
      <c r="AD2341" s="2">
        <v>0</v>
      </c>
      <c r="AE2341" s="2">
        <v>0</v>
      </c>
      <c r="AF2341" s="2">
        <f t="shared" si="603"/>
        <v>0</v>
      </c>
      <c r="AG2341" s="2">
        <f t="shared" si="604"/>
        <v>0</v>
      </c>
      <c r="AH2341" s="2">
        <f t="shared" si="605"/>
        <v>0</v>
      </c>
      <c r="AJ2341" s="5"/>
      <c r="AK2341" s="2">
        <f t="shared" si="610"/>
        <v>7</v>
      </c>
      <c r="AL2341" s="2">
        <v>3</v>
      </c>
      <c r="AM2341" s="2">
        <v>4</v>
      </c>
      <c r="AN2341" s="2">
        <v>0</v>
      </c>
      <c r="AO2341" s="2">
        <v>0</v>
      </c>
      <c r="AP2341" s="2">
        <v>0</v>
      </c>
      <c r="AQ2341" s="2">
        <f t="shared" si="595"/>
        <v>7</v>
      </c>
      <c r="AR2341" s="2">
        <f t="shared" si="596"/>
        <v>0</v>
      </c>
      <c r="AS2341" s="2">
        <f t="shared" si="597"/>
        <v>0</v>
      </c>
      <c r="AV2341" s="6">
        <f t="shared" si="606"/>
        <v>0</v>
      </c>
      <c r="AW2341" s="2">
        <v>0</v>
      </c>
      <c r="AX2341" s="2">
        <v>0</v>
      </c>
      <c r="AY2341" s="2">
        <v>0</v>
      </c>
      <c r="AZ2341" s="2">
        <v>0</v>
      </c>
      <c r="BA2341" s="2">
        <v>0</v>
      </c>
      <c r="BB2341" s="2">
        <f t="shared" si="607"/>
        <v>0</v>
      </c>
      <c r="BC2341" s="2">
        <f t="shared" si="608"/>
        <v>0</v>
      </c>
      <c r="BD2341" s="2">
        <f t="shared" si="609"/>
        <v>0</v>
      </c>
      <c r="BF2341" s="5"/>
    </row>
    <row r="2342" spans="7:58" x14ac:dyDescent="0.35">
      <c r="G2342" s="79" t="s">
        <v>3</v>
      </c>
      <c r="H2342" s="82" t="s">
        <v>112</v>
      </c>
      <c r="I2342" s="79" t="s">
        <v>126</v>
      </c>
      <c r="J2342" s="79" t="str">
        <f>IF('New GL Gauge'!$H$3&lt;2025,"Library Services/Community Libraries","Ops/Infrastructure/Customer Experience")</f>
        <v>Ops/Infrastructure/Customer Experience</v>
      </c>
      <c r="K2342" s="79" t="str">
        <f>IF('New GL Gauge'!$H$3&lt;2025,"Library Ops and Development","Community Library Operations")</f>
        <v>Community Library Operations</v>
      </c>
      <c r="L2342" s="79" t="str">
        <f>IF('New GL Gauge'!$H$3&lt;2025,"Library Ops and Development","Community Library Operations")</f>
        <v>Community Library Operations</v>
      </c>
      <c r="M2342" s="2" t="s">
        <v>3</v>
      </c>
      <c r="N2342" s="2">
        <v>1</v>
      </c>
      <c r="O2342" s="6">
        <f t="shared" si="598"/>
        <v>0</v>
      </c>
      <c r="P2342" s="2">
        <v>0</v>
      </c>
      <c r="Q2342" s="2">
        <v>0</v>
      </c>
      <c r="R2342" s="2">
        <v>0</v>
      </c>
      <c r="S2342" s="2">
        <v>0</v>
      </c>
      <c r="T2342" s="2">
        <v>0</v>
      </c>
      <c r="U2342" s="2">
        <f t="shared" si="600"/>
        <v>0</v>
      </c>
      <c r="V2342" s="2">
        <f t="shared" si="601"/>
        <v>0</v>
      </c>
      <c r="W2342" s="2">
        <f t="shared" si="602"/>
        <v>0</v>
      </c>
      <c r="X2342" s="2">
        <f>MAX(O2342:O2371)</f>
        <v>0</v>
      </c>
      <c r="Y2342" s="5">
        <v>0</v>
      </c>
      <c r="Z2342" s="6">
        <f t="shared" si="599"/>
        <v>0</v>
      </c>
      <c r="AA2342" s="2">
        <v>0</v>
      </c>
      <c r="AB2342" s="2">
        <v>0</v>
      </c>
      <c r="AC2342" s="2">
        <v>0</v>
      </c>
      <c r="AD2342" s="2">
        <v>0</v>
      </c>
      <c r="AE2342" s="2">
        <v>0</v>
      </c>
      <c r="AF2342" s="2">
        <f t="shared" si="603"/>
        <v>0</v>
      </c>
      <c r="AG2342" s="2">
        <f t="shared" si="604"/>
        <v>0</v>
      </c>
      <c r="AH2342" s="2">
        <f t="shared" si="605"/>
        <v>0</v>
      </c>
      <c r="AI2342" s="2">
        <f>MAX(Z2342:Z2371)</f>
        <v>0</v>
      </c>
      <c r="AJ2342" s="5">
        <v>0</v>
      </c>
      <c r="AK2342" s="2">
        <f t="shared" si="610"/>
        <v>52</v>
      </c>
      <c r="AL2342" s="2">
        <v>6</v>
      </c>
      <c r="AM2342" s="2">
        <v>19</v>
      </c>
      <c r="AN2342" s="2">
        <v>19</v>
      </c>
      <c r="AO2342" s="2">
        <v>5</v>
      </c>
      <c r="AP2342" s="2">
        <v>3</v>
      </c>
      <c r="AQ2342" s="2">
        <f t="shared" si="595"/>
        <v>25</v>
      </c>
      <c r="AR2342" s="2">
        <f t="shared" si="596"/>
        <v>19</v>
      </c>
      <c r="AS2342" s="2">
        <f t="shared" si="597"/>
        <v>8</v>
      </c>
      <c r="AT2342" s="2">
        <f t="shared" ref="AT2342" si="611">ROUND(SUM(AK2342:AK2371)/30,0)</f>
        <v>52</v>
      </c>
      <c r="AU2342" s="2">
        <v>255</v>
      </c>
      <c r="AV2342" s="6">
        <f t="shared" si="606"/>
        <v>97</v>
      </c>
      <c r="AW2342" s="2">
        <v>11</v>
      </c>
      <c r="AX2342" s="2">
        <v>25</v>
      </c>
      <c r="AY2342" s="2">
        <v>38</v>
      </c>
      <c r="AZ2342" s="2">
        <v>20</v>
      </c>
      <c r="BA2342" s="2">
        <v>3</v>
      </c>
      <c r="BB2342" s="2">
        <f t="shared" si="607"/>
        <v>36</v>
      </c>
      <c r="BC2342" s="2">
        <f t="shared" si="608"/>
        <v>38</v>
      </c>
      <c r="BD2342" s="2">
        <f t="shared" si="609"/>
        <v>23</v>
      </c>
      <c r="BE2342" s="2">
        <f>ROUND(SUM(AV2342:AV2371)/30,0)</f>
        <v>97</v>
      </c>
      <c r="BF2342" s="5">
        <v>261</v>
      </c>
    </row>
    <row r="2343" spans="7:58" x14ac:dyDescent="0.35">
      <c r="G2343" s="79" t="s">
        <v>3</v>
      </c>
      <c r="H2343" s="82" t="s">
        <v>112</v>
      </c>
      <c r="I2343" s="79" t="s">
        <v>126</v>
      </c>
      <c r="J2343" s="79" t="str">
        <f>IF('New GL Gauge'!$H$3&lt;2025,"Library Services/Community Libraries","Ops/Infrastructure/Customer Experience")</f>
        <v>Ops/Infrastructure/Customer Experience</v>
      </c>
      <c r="K2343" s="79" t="str">
        <f>IF('New GL Gauge'!$H$3&lt;2025,"Library Ops and Development","Community Library Operations")</f>
        <v>Community Library Operations</v>
      </c>
      <c r="L2343" s="82" t="str">
        <f>IF('New GL Gauge'!$H$3&lt;2025,"Library Ops and Development","Community Library Operations")</f>
        <v>Community Library Operations</v>
      </c>
      <c r="M2343" s="2" t="s">
        <v>3</v>
      </c>
      <c r="N2343" s="2">
        <v>2</v>
      </c>
      <c r="O2343" s="6">
        <f t="shared" si="598"/>
        <v>0</v>
      </c>
      <c r="P2343" s="2">
        <v>0</v>
      </c>
      <c r="Q2343" s="2">
        <v>0</v>
      </c>
      <c r="R2343" s="2">
        <v>0</v>
      </c>
      <c r="S2343" s="2">
        <v>0</v>
      </c>
      <c r="T2343" s="2">
        <v>0</v>
      </c>
      <c r="U2343" s="2">
        <f t="shared" si="600"/>
        <v>0</v>
      </c>
      <c r="V2343" s="2">
        <f t="shared" si="601"/>
        <v>0</v>
      </c>
      <c r="W2343" s="2">
        <f t="shared" si="602"/>
        <v>0</v>
      </c>
      <c r="Y2343" s="5"/>
      <c r="Z2343" s="6">
        <f t="shared" si="599"/>
        <v>0</v>
      </c>
      <c r="AA2343" s="2">
        <v>0</v>
      </c>
      <c r="AB2343" s="2">
        <v>0</v>
      </c>
      <c r="AC2343" s="2">
        <v>0</v>
      </c>
      <c r="AD2343" s="2">
        <v>0</v>
      </c>
      <c r="AE2343" s="2">
        <v>0</v>
      </c>
      <c r="AF2343" s="2">
        <f t="shared" si="603"/>
        <v>0</v>
      </c>
      <c r="AG2343" s="2">
        <f t="shared" si="604"/>
        <v>0</v>
      </c>
      <c r="AH2343" s="2">
        <f t="shared" si="605"/>
        <v>0</v>
      </c>
      <c r="AJ2343" s="5"/>
      <c r="AK2343" s="2">
        <f t="shared" si="610"/>
        <v>52</v>
      </c>
      <c r="AL2343" s="2">
        <v>3</v>
      </c>
      <c r="AM2343" s="2">
        <v>13</v>
      </c>
      <c r="AN2343" s="2">
        <v>22</v>
      </c>
      <c r="AO2343" s="2">
        <v>9</v>
      </c>
      <c r="AP2343" s="2">
        <v>5</v>
      </c>
      <c r="AQ2343" s="2">
        <f t="shared" si="595"/>
        <v>16</v>
      </c>
      <c r="AR2343" s="2">
        <f t="shared" si="596"/>
        <v>22</v>
      </c>
      <c r="AS2343" s="2">
        <f t="shared" si="597"/>
        <v>14</v>
      </c>
      <c r="AV2343" s="6">
        <f t="shared" si="606"/>
        <v>97</v>
      </c>
      <c r="AW2343" s="2">
        <v>5</v>
      </c>
      <c r="AX2343" s="2">
        <v>13</v>
      </c>
      <c r="AY2343" s="2">
        <v>31</v>
      </c>
      <c r="AZ2343" s="2">
        <v>29</v>
      </c>
      <c r="BA2343" s="2">
        <v>19</v>
      </c>
      <c r="BB2343" s="2">
        <f t="shared" si="607"/>
        <v>18</v>
      </c>
      <c r="BC2343" s="2">
        <f t="shared" si="608"/>
        <v>31</v>
      </c>
      <c r="BD2343" s="2">
        <f t="shared" si="609"/>
        <v>48</v>
      </c>
      <c r="BF2343" s="5"/>
    </row>
    <row r="2344" spans="7:58" x14ac:dyDescent="0.35">
      <c r="G2344" s="79" t="s">
        <v>3</v>
      </c>
      <c r="H2344" s="82" t="s">
        <v>112</v>
      </c>
      <c r="I2344" s="79" t="s">
        <v>126</v>
      </c>
      <c r="J2344" s="79" t="str">
        <f>IF('New GL Gauge'!$H$3&lt;2025,"Library Services/Community Libraries","Ops/Infrastructure/Customer Experience")</f>
        <v>Ops/Infrastructure/Customer Experience</v>
      </c>
      <c r="K2344" s="79" t="str">
        <f>IF('New GL Gauge'!$H$3&lt;2025,"Library Ops and Development","Community Library Operations")</f>
        <v>Community Library Operations</v>
      </c>
      <c r="L2344" s="82" t="str">
        <f>IF('New GL Gauge'!$H$3&lt;2025,"Library Ops and Development","Community Library Operations")</f>
        <v>Community Library Operations</v>
      </c>
      <c r="M2344" s="2" t="s">
        <v>3</v>
      </c>
      <c r="N2344" s="2">
        <v>3</v>
      </c>
      <c r="O2344" s="6">
        <f t="shared" si="598"/>
        <v>0</v>
      </c>
      <c r="P2344" s="2">
        <v>0</v>
      </c>
      <c r="Q2344" s="2">
        <v>0</v>
      </c>
      <c r="R2344" s="2">
        <v>0</v>
      </c>
      <c r="S2344" s="2">
        <v>0</v>
      </c>
      <c r="T2344" s="2">
        <v>0</v>
      </c>
      <c r="U2344" s="2">
        <f t="shared" si="600"/>
        <v>0</v>
      </c>
      <c r="V2344" s="2">
        <f t="shared" si="601"/>
        <v>0</v>
      </c>
      <c r="W2344" s="2">
        <f t="shared" si="602"/>
        <v>0</v>
      </c>
      <c r="Y2344" s="5"/>
      <c r="Z2344" s="6">
        <f t="shared" si="599"/>
        <v>0</v>
      </c>
      <c r="AA2344" s="2">
        <v>0</v>
      </c>
      <c r="AB2344" s="2">
        <v>0</v>
      </c>
      <c r="AC2344" s="2">
        <v>0</v>
      </c>
      <c r="AD2344" s="2">
        <v>0</v>
      </c>
      <c r="AE2344" s="2">
        <v>0</v>
      </c>
      <c r="AF2344" s="2">
        <f t="shared" si="603"/>
        <v>0</v>
      </c>
      <c r="AG2344" s="2">
        <f t="shared" si="604"/>
        <v>0</v>
      </c>
      <c r="AH2344" s="2">
        <f t="shared" si="605"/>
        <v>0</v>
      </c>
      <c r="AJ2344" s="5"/>
      <c r="AK2344" s="2">
        <f t="shared" si="610"/>
        <v>52</v>
      </c>
      <c r="AL2344" s="2">
        <v>24</v>
      </c>
      <c r="AM2344" s="2">
        <v>16</v>
      </c>
      <c r="AN2344" s="2">
        <v>8</v>
      </c>
      <c r="AO2344" s="2">
        <v>1</v>
      </c>
      <c r="AP2344" s="2">
        <v>3</v>
      </c>
      <c r="AQ2344" s="2">
        <f t="shared" si="595"/>
        <v>40</v>
      </c>
      <c r="AR2344" s="2">
        <f t="shared" si="596"/>
        <v>8</v>
      </c>
      <c r="AS2344" s="2">
        <f t="shared" si="597"/>
        <v>4</v>
      </c>
      <c r="AV2344" s="6">
        <f t="shared" si="606"/>
        <v>97</v>
      </c>
      <c r="AW2344" s="2">
        <v>43</v>
      </c>
      <c r="AX2344" s="2">
        <v>33</v>
      </c>
      <c r="AY2344" s="2">
        <v>11</v>
      </c>
      <c r="AZ2344" s="2">
        <v>6</v>
      </c>
      <c r="BA2344" s="2">
        <v>4</v>
      </c>
      <c r="BB2344" s="2">
        <f t="shared" si="607"/>
        <v>76</v>
      </c>
      <c r="BC2344" s="2">
        <f t="shared" si="608"/>
        <v>11</v>
      </c>
      <c r="BD2344" s="2">
        <f t="shared" si="609"/>
        <v>10</v>
      </c>
      <c r="BF2344" s="5"/>
    </row>
    <row r="2345" spans="7:58" x14ac:dyDescent="0.35">
      <c r="G2345" s="79" t="s">
        <v>3</v>
      </c>
      <c r="H2345" s="82" t="s">
        <v>112</v>
      </c>
      <c r="I2345" s="79" t="s">
        <v>126</v>
      </c>
      <c r="J2345" s="79" t="str">
        <f>IF('New GL Gauge'!$H$3&lt;2025,"Library Services/Community Libraries","Ops/Infrastructure/Customer Experience")</f>
        <v>Ops/Infrastructure/Customer Experience</v>
      </c>
      <c r="K2345" s="79" t="str">
        <f>IF('New GL Gauge'!$H$3&lt;2025,"Library Ops and Development","Community Library Operations")</f>
        <v>Community Library Operations</v>
      </c>
      <c r="L2345" s="82" t="str">
        <f>IF('New GL Gauge'!$H$3&lt;2025,"Library Ops and Development","Community Library Operations")</f>
        <v>Community Library Operations</v>
      </c>
      <c r="M2345" s="2" t="s">
        <v>3</v>
      </c>
      <c r="N2345" s="2">
        <v>4</v>
      </c>
      <c r="O2345" s="6">
        <f t="shared" si="598"/>
        <v>0</v>
      </c>
      <c r="P2345" s="2">
        <v>0</v>
      </c>
      <c r="Q2345" s="2">
        <v>0</v>
      </c>
      <c r="R2345" s="2">
        <v>0</v>
      </c>
      <c r="S2345" s="2">
        <v>0</v>
      </c>
      <c r="T2345" s="2">
        <v>0</v>
      </c>
      <c r="U2345" s="2">
        <f t="shared" si="600"/>
        <v>0</v>
      </c>
      <c r="V2345" s="2">
        <f t="shared" si="601"/>
        <v>0</v>
      </c>
      <c r="W2345" s="2">
        <f t="shared" si="602"/>
        <v>0</v>
      </c>
      <c r="Y2345" s="5"/>
      <c r="Z2345" s="6">
        <f t="shared" si="599"/>
        <v>0</v>
      </c>
      <c r="AA2345" s="2">
        <v>0</v>
      </c>
      <c r="AB2345" s="2">
        <v>0</v>
      </c>
      <c r="AC2345" s="2">
        <v>0</v>
      </c>
      <c r="AD2345" s="2">
        <v>0</v>
      </c>
      <c r="AE2345" s="2">
        <v>0</v>
      </c>
      <c r="AF2345" s="2">
        <f t="shared" si="603"/>
        <v>0</v>
      </c>
      <c r="AG2345" s="2">
        <f t="shared" si="604"/>
        <v>0</v>
      </c>
      <c r="AH2345" s="2">
        <f t="shared" si="605"/>
        <v>0</v>
      </c>
      <c r="AJ2345" s="5"/>
      <c r="AK2345" s="2">
        <f t="shared" si="610"/>
        <v>52</v>
      </c>
      <c r="AL2345" s="2">
        <v>39</v>
      </c>
      <c r="AM2345" s="2">
        <v>11</v>
      </c>
      <c r="AN2345" s="2">
        <v>2</v>
      </c>
      <c r="AO2345" s="2">
        <v>0</v>
      </c>
      <c r="AP2345" s="2">
        <v>0</v>
      </c>
      <c r="AQ2345" s="2">
        <f t="shared" si="595"/>
        <v>50</v>
      </c>
      <c r="AR2345" s="2">
        <f t="shared" si="596"/>
        <v>2</v>
      </c>
      <c r="AS2345" s="2">
        <f t="shared" si="597"/>
        <v>0</v>
      </c>
      <c r="AV2345" s="6">
        <f t="shared" si="606"/>
        <v>97</v>
      </c>
      <c r="AW2345" s="2">
        <v>63</v>
      </c>
      <c r="AX2345" s="2">
        <v>24</v>
      </c>
      <c r="AY2345" s="2">
        <v>6</v>
      </c>
      <c r="AZ2345" s="2">
        <v>1</v>
      </c>
      <c r="BA2345" s="2">
        <v>3</v>
      </c>
      <c r="BB2345" s="2">
        <f t="shared" si="607"/>
        <v>87</v>
      </c>
      <c r="BC2345" s="2">
        <f t="shared" si="608"/>
        <v>6</v>
      </c>
      <c r="BD2345" s="2">
        <f t="shared" si="609"/>
        <v>4</v>
      </c>
      <c r="BF2345" s="5"/>
    </row>
    <row r="2346" spans="7:58" x14ac:dyDescent="0.35">
      <c r="G2346" s="79" t="s">
        <v>3</v>
      </c>
      <c r="H2346" s="82" t="s">
        <v>112</v>
      </c>
      <c r="I2346" s="79" t="s">
        <v>126</v>
      </c>
      <c r="J2346" s="79" t="str">
        <f>IF('New GL Gauge'!$H$3&lt;2025,"Library Services/Community Libraries","Ops/Infrastructure/Customer Experience")</f>
        <v>Ops/Infrastructure/Customer Experience</v>
      </c>
      <c r="K2346" s="79" t="str">
        <f>IF('New GL Gauge'!$H$3&lt;2025,"Library Ops and Development","Community Library Operations")</f>
        <v>Community Library Operations</v>
      </c>
      <c r="L2346" s="82" t="str">
        <f>IF('New GL Gauge'!$H$3&lt;2025,"Library Ops and Development","Community Library Operations")</f>
        <v>Community Library Operations</v>
      </c>
      <c r="M2346" s="2" t="s">
        <v>3</v>
      </c>
      <c r="N2346" s="2">
        <v>5</v>
      </c>
      <c r="O2346" s="6">
        <f t="shared" si="598"/>
        <v>0</v>
      </c>
      <c r="P2346" s="2">
        <v>0</v>
      </c>
      <c r="Q2346" s="2">
        <v>0</v>
      </c>
      <c r="R2346" s="2">
        <v>0</v>
      </c>
      <c r="S2346" s="2">
        <v>0</v>
      </c>
      <c r="T2346" s="2">
        <v>0</v>
      </c>
      <c r="U2346" s="2">
        <f t="shared" si="600"/>
        <v>0</v>
      </c>
      <c r="V2346" s="2">
        <f t="shared" si="601"/>
        <v>0</v>
      </c>
      <c r="W2346" s="2">
        <f t="shared" si="602"/>
        <v>0</v>
      </c>
      <c r="Y2346" s="5"/>
      <c r="Z2346" s="6">
        <f t="shared" si="599"/>
        <v>0</v>
      </c>
      <c r="AA2346" s="2">
        <v>0</v>
      </c>
      <c r="AB2346" s="2">
        <v>0</v>
      </c>
      <c r="AC2346" s="2">
        <v>0</v>
      </c>
      <c r="AD2346" s="2">
        <v>0</v>
      </c>
      <c r="AE2346" s="2">
        <v>0</v>
      </c>
      <c r="AF2346" s="2">
        <f t="shared" si="603"/>
        <v>0</v>
      </c>
      <c r="AG2346" s="2">
        <f t="shared" si="604"/>
        <v>0</v>
      </c>
      <c r="AH2346" s="2">
        <f t="shared" si="605"/>
        <v>0</v>
      </c>
      <c r="AJ2346" s="5"/>
      <c r="AK2346" s="2">
        <f t="shared" si="610"/>
        <v>52</v>
      </c>
      <c r="AL2346" s="2">
        <v>20</v>
      </c>
      <c r="AM2346" s="2">
        <v>17</v>
      </c>
      <c r="AN2346" s="2">
        <v>9</v>
      </c>
      <c r="AO2346" s="2">
        <v>5</v>
      </c>
      <c r="AP2346" s="2">
        <v>1</v>
      </c>
      <c r="AQ2346" s="2">
        <f t="shared" si="595"/>
        <v>37</v>
      </c>
      <c r="AR2346" s="2">
        <f t="shared" si="596"/>
        <v>9</v>
      </c>
      <c r="AS2346" s="2">
        <f t="shared" si="597"/>
        <v>6</v>
      </c>
      <c r="AV2346" s="6">
        <f t="shared" si="606"/>
        <v>97</v>
      </c>
      <c r="AW2346" s="2">
        <v>22</v>
      </c>
      <c r="AX2346" s="2">
        <v>38</v>
      </c>
      <c r="AY2346" s="2">
        <v>19</v>
      </c>
      <c r="AZ2346" s="2">
        <v>11</v>
      </c>
      <c r="BA2346" s="2">
        <v>7</v>
      </c>
      <c r="BB2346" s="2">
        <f t="shared" si="607"/>
        <v>60</v>
      </c>
      <c r="BC2346" s="2">
        <f t="shared" si="608"/>
        <v>19</v>
      </c>
      <c r="BD2346" s="2">
        <f t="shared" si="609"/>
        <v>18</v>
      </c>
      <c r="BF2346" s="5"/>
    </row>
    <row r="2347" spans="7:58" x14ac:dyDescent="0.35">
      <c r="G2347" s="79" t="s">
        <v>3</v>
      </c>
      <c r="H2347" s="82" t="s">
        <v>112</v>
      </c>
      <c r="I2347" s="79" t="s">
        <v>126</v>
      </c>
      <c r="J2347" s="79" t="str">
        <f>IF('New GL Gauge'!$H$3&lt;2025,"Library Services/Community Libraries","Ops/Infrastructure/Customer Experience")</f>
        <v>Ops/Infrastructure/Customer Experience</v>
      </c>
      <c r="K2347" s="79" t="str">
        <f>IF('New GL Gauge'!$H$3&lt;2025,"Library Ops and Development","Community Library Operations")</f>
        <v>Community Library Operations</v>
      </c>
      <c r="L2347" s="82" t="str">
        <f>IF('New GL Gauge'!$H$3&lt;2025,"Library Ops and Development","Community Library Operations")</f>
        <v>Community Library Operations</v>
      </c>
      <c r="M2347" s="2" t="s">
        <v>3</v>
      </c>
      <c r="N2347" s="2">
        <v>6</v>
      </c>
      <c r="O2347" s="6">
        <f t="shared" si="598"/>
        <v>0</v>
      </c>
      <c r="P2347" s="2">
        <v>0</v>
      </c>
      <c r="Q2347" s="2">
        <v>0</v>
      </c>
      <c r="R2347" s="2">
        <v>0</v>
      </c>
      <c r="S2347" s="2">
        <v>0</v>
      </c>
      <c r="T2347" s="2">
        <v>0</v>
      </c>
      <c r="U2347" s="2">
        <f t="shared" si="600"/>
        <v>0</v>
      </c>
      <c r="V2347" s="2">
        <f t="shared" si="601"/>
        <v>0</v>
      </c>
      <c r="W2347" s="2">
        <f t="shared" si="602"/>
        <v>0</v>
      </c>
      <c r="Y2347" s="5"/>
      <c r="Z2347" s="6">
        <f t="shared" si="599"/>
        <v>0</v>
      </c>
      <c r="AA2347" s="2">
        <v>0</v>
      </c>
      <c r="AB2347" s="2">
        <v>0</v>
      </c>
      <c r="AC2347" s="2">
        <v>0</v>
      </c>
      <c r="AD2347" s="2">
        <v>0</v>
      </c>
      <c r="AE2347" s="2">
        <v>0</v>
      </c>
      <c r="AF2347" s="2">
        <f t="shared" si="603"/>
        <v>0</v>
      </c>
      <c r="AG2347" s="2">
        <f t="shared" si="604"/>
        <v>0</v>
      </c>
      <c r="AH2347" s="2">
        <f t="shared" si="605"/>
        <v>0</v>
      </c>
      <c r="AJ2347" s="5"/>
      <c r="AK2347" s="2">
        <f t="shared" si="610"/>
        <v>52</v>
      </c>
      <c r="AL2347" s="2">
        <v>9</v>
      </c>
      <c r="AM2347" s="2">
        <v>9</v>
      </c>
      <c r="AN2347" s="2">
        <v>17</v>
      </c>
      <c r="AO2347" s="2">
        <v>14</v>
      </c>
      <c r="AP2347" s="2">
        <v>3</v>
      </c>
      <c r="AQ2347" s="2">
        <f t="shared" si="595"/>
        <v>18</v>
      </c>
      <c r="AR2347" s="2">
        <f t="shared" si="596"/>
        <v>17</v>
      </c>
      <c r="AS2347" s="2">
        <f t="shared" si="597"/>
        <v>17</v>
      </c>
      <c r="AV2347" s="6">
        <f t="shared" si="606"/>
        <v>97</v>
      </c>
      <c r="AW2347" s="2">
        <v>13</v>
      </c>
      <c r="AX2347" s="2">
        <v>19</v>
      </c>
      <c r="AY2347" s="2">
        <v>30</v>
      </c>
      <c r="AZ2347" s="2">
        <v>16</v>
      </c>
      <c r="BA2347" s="2">
        <v>19</v>
      </c>
      <c r="BB2347" s="2">
        <f t="shared" si="607"/>
        <v>32</v>
      </c>
      <c r="BC2347" s="2">
        <f t="shared" si="608"/>
        <v>30</v>
      </c>
      <c r="BD2347" s="2">
        <f t="shared" si="609"/>
        <v>35</v>
      </c>
      <c r="BF2347" s="5"/>
    </row>
    <row r="2348" spans="7:58" x14ac:dyDescent="0.35">
      <c r="G2348" s="79" t="s">
        <v>3</v>
      </c>
      <c r="H2348" s="82" t="s">
        <v>112</v>
      </c>
      <c r="I2348" s="79" t="s">
        <v>126</v>
      </c>
      <c r="J2348" s="79" t="str">
        <f>IF('New GL Gauge'!$H$3&lt;2025,"Library Services/Community Libraries","Ops/Infrastructure/Customer Experience")</f>
        <v>Ops/Infrastructure/Customer Experience</v>
      </c>
      <c r="K2348" s="79" t="str">
        <f>IF('New GL Gauge'!$H$3&lt;2025,"Library Ops and Development","Community Library Operations")</f>
        <v>Community Library Operations</v>
      </c>
      <c r="L2348" s="82" t="str">
        <f>IF('New GL Gauge'!$H$3&lt;2025,"Library Ops and Development","Community Library Operations")</f>
        <v>Community Library Operations</v>
      </c>
      <c r="M2348" s="2" t="s">
        <v>3</v>
      </c>
      <c r="N2348" s="2">
        <v>7</v>
      </c>
      <c r="O2348" s="6">
        <f t="shared" si="598"/>
        <v>0</v>
      </c>
      <c r="P2348" s="2">
        <v>0</v>
      </c>
      <c r="Q2348" s="2">
        <v>0</v>
      </c>
      <c r="R2348" s="2">
        <v>0</v>
      </c>
      <c r="S2348" s="2">
        <v>0</v>
      </c>
      <c r="T2348" s="2">
        <v>0</v>
      </c>
      <c r="U2348" s="2">
        <f t="shared" si="600"/>
        <v>0</v>
      </c>
      <c r="V2348" s="2">
        <f t="shared" si="601"/>
        <v>0</v>
      </c>
      <c r="W2348" s="2">
        <f t="shared" si="602"/>
        <v>0</v>
      </c>
      <c r="Y2348" s="5"/>
      <c r="Z2348" s="6">
        <f t="shared" si="599"/>
        <v>0</v>
      </c>
      <c r="AA2348" s="2">
        <v>0</v>
      </c>
      <c r="AB2348" s="2">
        <v>0</v>
      </c>
      <c r="AC2348" s="2">
        <v>0</v>
      </c>
      <c r="AD2348" s="2">
        <v>0</v>
      </c>
      <c r="AE2348" s="2">
        <v>0</v>
      </c>
      <c r="AF2348" s="2">
        <f t="shared" si="603"/>
        <v>0</v>
      </c>
      <c r="AG2348" s="2">
        <f t="shared" si="604"/>
        <v>0</v>
      </c>
      <c r="AH2348" s="2">
        <f t="shared" si="605"/>
        <v>0</v>
      </c>
      <c r="AJ2348" s="5"/>
      <c r="AK2348" s="2">
        <f t="shared" si="610"/>
        <v>52</v>
      </c>
      <c r="AL2348" s="2">
        <v>29</v>
      </c>
      <c r="AM2348" s="2">
        <v>6</v>
      </c>
      <c r="AN2348" s="2">
        <v>9</v>
      </c>
      <c r="AO2348" s="2">
        <v>1</v>
      </c>
      <c r="AP2348" s="2">
        <v>7</v>
      </c>
      <c r="AQ2348" s="2">
        <f t="shared" si="595"/>
        <v>35</v>
      </c>
      <c r="AR2348" s="2">
        <f t="shared" si="596"/>
        <v>9</v>
      </c>
      <c r="AS2348" s="2">
        <f t="shared" si="597"/>
        <v>8</v>
      </c>
      <c r="AV2348" s="6">
        <f t="shared" si="606"/>
        <v>97</v>
      </c>
      <c r="AW2348" s="2">
        <v>43</v>
      </c>
      <c r="AX2348" s="2">
        <v>16</v>
      </c>
      <c r="AY2348" s="2">
        <v>20</v>
      </c>
      <c r="AZ2348" s="2">
        <v>3</v>
      </c>
      <c r="BA2348" s="2">
        <v>15</v>
      </c>
      <c r="BB2348" s="2">
        <f t="shared" si="607"/>
        <v>59</v>
      </c>
      <c r="BC2348" s="2">
        <f t="shared" si="608"/>
        <v>20</v>
      </c>
      <c r="BD2348" s="2">
        <f t="shared" si="609"/>
        <v>18</v>
      </c>
      <c r="BF2348" s="5"/>
    </row>
    <row r="2349" spans="7:58" x14ac:dyDescent="0.35">
      <c r="G2349" s="79" t="s">
        <v>3</v>
      </c>
      <c r="H2349" s="82" t="s">
        <v>112</v>
      </c>
      <c r="I2349" s="79" t="s">
        <v>126</v>
      </c>
      <c r="J2349" s="79" t="str">
        <f>IF('New GL Gauge'!$H$3&lt;2025,"Library Services/Community Libraries","Ops/Infrastructure/Customer Experience")</f>
        <v>Ops/Infrastructure/Customer Experience</v>
      </c>
      <c r="K2349" s="79" t="str">
        <f>IF('New GL Gauge'!$H$3&lt;2025,"Library Ops and Development","Community Library Operations")</f>
        <v>Community Library Operations</v>
      </c>
      <c r="L2349" s="82" t="str">
        <f>IF('New GL Gauge'!$H$3&lt;2025,"Library Ops and Development","Community Library Operations")</f>
        <v>Community Library Operations</v>
      </c>
      <c r="M2349" s="2" t="s">
        <v>3</v>
      </c>
      <c r="N2349" s="2">
        <v>8</v>
      </c>
      <c r="O2349" s="6">
        <f t="shared" si="598"/>
        <v>0</v>
      </c>
      <c r="P2349" s="2">
        <v>0</v>
      </c>
      <c r="Q2349" s="2">
        <v>0</v>
      </c>
      <c r="R2349" s="2">
        <v>0</v>
      </c>
      <c r="S2349" s="2">
        <v>0</v>
      </c>
      <c r="T2349" s="2">
        <v>0</v>
      </c>
      <c r="U2349" s="2">
        <f t="shared" si="600"/>
        <v>0</v>
      </c>
      <c r="V2349" s="2">
        <f t="shared" si="601"/>
        <v>0</v>
      </c>
      <c r="W2349" s="2">
        <f t="shared" si="602"/>
        <v>0</v>
      </c>
      <c r="Y2349" s="5"/>
      <c r="Z2349" s="6">
        <f t="shared" si="599"/>
        <v>0</v>
      </c>
      <c r="AA2349" s="2">
        <v>0</v>
      </c>
      <c r="AB2349" s="2">
        <v>0</v>
      </c>
      <c r="AC2349" s="2">
        <v>0</v>
      </c>
      <c r="AD2349" s="2">
        <v>0</v>
      </c>
      <c r="AE2349" s="2">
        <v>0</v>
      </c>
      <c r="AF2349" s="2">
        <f t="shared" si="603"/>
        <v>0</v>
      </c>
      <c r="AG2349" s="2">
        <f t="shared" si="604"/>
        <v>0</v>
      </c>
      <c r="AH2349" s="2">
        <f t="shared" si="605"/>
        <v>0</v>
      </c>
      <c r="AJ2349" s="5"/>
      <c r="AK2349" s="2">
        <f t="shared" si="610"/>
        <v>52</v>
      </c>
      <c r="AL2349" s="2">
        <v>7</v>
      </c>
      <c r="AM2349" s="2">
        <v>11</v>
      </c>
      <c r="AN2349" s="2">
        <v>15</v>
      </c>
      <c r="AO2349" s="2">
        <v>12</v>
      </c>
      <c r="AP2349" s="2">
        <v>7</v>
      </c>
      <c r="AQ2349" s="2">
        <f t="shared" si="595"/>
        <v>18</v>
      </c>
      <c r="AR2349" s="2">
        <f t="shared" si="596"/>
        <v>15</v>
      </c>
      <c r="AS2349" s="2">
        <f t="shared" si="597"/>
        <v>19</v>
      </c>
      <c r="AV2349" s="6">
        <f t="shared" si="606"/>
        <v>97</v>
      </c>
      <c r="AW2349" s="2">
        <v>5</v>
      </c>
      <c r="AX2349" s="2">
        <v>14</v>
      </c>
      <c r="AY2349" s="2">
        <v>25</v>
      </c>
      <c r="AZ2349" s="2">
        <v>22</v>
      </c>
      <c r="BA2349" s="2">
        <v>31</v>
      </c>
      <c r="BB2349" s="2">
        <f t="shared" si="607"/>
        <v>19</v>
      </c>
      <c r="BC2349" s="2">
        <f t="shared" si="608"/>
        <v>25</v>
      </c>
      <c r="BD2349" s="2">
        <f t="shared" si="609"/>
        <v>53</v>
      </c>
      <c r="BF2349" s="5"/>
    </row>
    <row r="2350" spans="7:58" x14ac:dyDescent="0.35">
      <c r="G2350" s="79" t="s">
        <v>3</v>
      </c>
      <c r="H2350" s="82" t="s">
        <v>112</v>
      </c>
      <c r="I2350" s="79" t="s">
        <v>126</v>
      </c>
      <c r="J2350" s="79" t="str">
        <f>IF('New GL Gauge'!$H$3&lt;2025,"Library Services/Community Libraries","Ops/Infrastructure/Customer Experience")</f>
        <v>Ops/Infrastructure/Customer Experience</v>
      </c>
      <c r="K2350" s="79" t="str">
        <f>IF('New GL Gauge'!$H$3&lt;2025,"Library Ops and Development","Community Library Operations")</f>
        <v>Community Library Operations</v>
      </c>
      <c r="L2350" s="82" t="str">
        <f>IF('New GL Gauge'!$H$3&lt;2025,"Library Ops and Development","Community Library Operations")</f>
        <v>Community Library Operations</v>
      </c>
      <c r="M2350" s="2" t="s">
        <v>3</v>
      </c>
      <c r="N2350" s="2">
        <v>9</v>
      </c>
      <c r="O2350" s="6">
        <f t="shared" si="598"/>
        <v>0</v>
      </c>
      <c r="P2350" s="2">
        <v>0</v>
      </c>
      <c r="Q2350" s="2">
        <v>0</v>
      </c>
      <c r="R2350" s="2">
        <v>0</v>
      </c>
      <c r="S2350" s="2">
        <v>0</v>
      </c>
      <c r="T2350" s="2">
        <v>0</v>
      </c>
      <c r="U2350" s="2">
        <f t="shared" si="600"/>
        <v>0</v>
      </c>
      <c r="V2350" s="2">
        <f t="shared" si="601"/>
        <v>0</v>
      </c>
      <c r="W2350" s="2">
        <f t="shared" si="602"/>
        <v>0</v>
      </c>
      <c r="Y2350" s="5"/>
      <c r="Z2350" s="6">
        <f t="shared" si="599"/>
        <v>0</v>
      </c>
      <c r="AA2350" s="2">
        <v>0</v>
      </c>
      <c r="AB2350" s="2">
        <v>0</v>
      </c>
      <c r="AC2350" s="2">
        <v>0</v>
      </c>
      <c r="AD2350" s="2">
        <v>0</v>
      </c>
      <c r="AE2350" s="2">
        <v>0</v>
      </c>
      <c r="AF2350" s="2">
        <f t="shared" si="603"/>
        <v>0</v>
      </c>
      <c r="AG2350" s="2">
        <f t="shared" si="604"/>
        <v>0</v>
      </c>
      <c r="AH2350" s="2">
        <f t="shared" si="605"/>
        <v>0</v>
      </c>
      <c r="AJ2350" s="5"/>
      <c r="AK2350" s="2">
        <f t="shared" si="610"/>
        <v>52</v>
      </c>
      <c r="AL2350" s="2">
        <v>6</v>
      </c>
      <c r="AM2350" s="2">
        <v>4</v>
      </c>
      <c r="AN2350" s="2">
        <v>16</v>
      </c>
      <c r="AO2350" s="2">
        <v>11</v>
      </c>
      <c r="AP2350" s="2">
        <v>15</v>
      </c>
      <c r="AQ2350" s="2">
        <f t="shared" si="595"/>
        <v>10</v>
      </c>
      <c r="AR2350" s="2">
        <f t="shared" si="596"/>
        <v>16</v>
      </c>
      <c r="AS2350" s="2">
        <f t="shared" si="597"/>
        <v>26</v>
      </c>
      <c r="AV2350" s="6">
        <f t="shared" si="606"/>
        <v>97</v>
      </c>
      <c r="AW2350" s="2">
        <v>3</v>
      </c>
      <c r="AX2350" s="2">
        <v>11</v>
      </c>
      <c r="AY2350" s="2">
        <v>18</v>
      </c>
      <c r="AZ2350" s="2">
        <v>24</v>
      </c>
      <c r="BA2350" s="2">
        <v>41</v>
      </c>
      <c r="BB2350" s="2">
        <f t="shared" si="607"/>
        <v>14</v>
      </c>
      <c r="BC2350" s="2">
        <f t="shared" si="608"/>
        <v>18</v>
      </c>
      <c r="BD2350" s="2">
        <f t="shared" si="609"/>
        <v>65</v>
      </c>
      <c r="BF2350" s="5"/>
    </row>
    <row r="2351" spans="7:58" x14ac:dyDescent="0.35">
      <c r="G2351" s="79" t="s">
        <v>3</v>
      </c>
      <c r="H2351" s="82" t="s">
        <v>112</v>
      </c>
      <c r="I2351" s="79" t="s">
        <v>126</v>
      </c>
      <c r="J2351" s="79" t="str">
        <f>IF('New GL Gauge'!$H$3&lt;2025,"Library Services/Community Libraries","Ops/Infrastructure/Customer Experience")</f>
        <v>Ops/Infrastructure/Customer Experience</v>
      </c>
      <c r="K2351" s="79" t="str">
        <f>IF('New GL Gauge'!$H$3&lt;2025,"Library Ops and Development","Community Library Operations")</f>
        <v>Community Library Operations</v>
      </c>
      <c r="L2351" s="82" t="str">
        <f>IF('New GL Gauge'!$H$3&lt;2025,"Library Ops and Development","Community Library Operations")</f>
        <v>Community Library Operations</v>
      </c>
      <c r="M2351" s="2" t="s">
        <v>67</v>
      </c>
      <c r="N2351" s="2">
        <v>10</v>
      </c>
      <c r="O2351" s="6">
        <f t="shared" si="598"/>
        <v>0</v>
      </c>
      <c r="P2351" s="2">
        <v>0</v>
      </c>
      <c r="Q2351" s="2">
        <v>0</v>
      </c>
      <c r="R2351" s="2">
        <v>0</v>
      </c>
      <c r="S2351" s="2">
        <v>0</v>
      </c>
      <c r="T2351" s="2">
        <v>0</v>
      </c>
      <c r="U2351" s="2">
        <f t="shared" si="600"/>
        <v>0</v>
      </c>
      <c r="V2351" s="2">
        <f t="shared" si="601"/>
        <v>0</v>
      </c>
      <c r="W2351" s="2">
        <f t="shared" si="602"/>
        <v>0</v>
      </c>
      <c r="Y2351" s="5"/>
      <c r="Z2351" s="6">
        <f t="shared" si="599"/>
        <v>0</v>
      </c>
      <c r="AA2351" s="2">
        <v>0</v>
      </c>
      <c r="AB2351" s="2">
        <v>0</v>
      </c>
      <c r="AC2351" s="2">
        <v>0</v>
      </c>
      <c r="AD2351" s="2">
        <v>0</v>
      </c>
      <c r="AE2351" s="2">
        <v>0</v>
      </c>
      <c r="AF2351" s="2">
        <f t="shared" si="603"/>
        <v>0</v>
      </c>
      <c r="AG2351" s="2">
        <f t="shared" si="604"/>
        <v>0</v>
      </c>
      <c r="AH2351" s="2">
        <f t="shared" si="605"/>
        <v>0</v>
      </c>
      <c r="AJ2351" s="5"/>
      <c r="AK2351" s="2">
        <f t="shared" si="610"/>
        <v>52</v>
      </c>
      <c r="AL2351" s="2">
        <v>27</v>
      </c>
      <c r="AM2351" s="2">
        <v>13</v>
      </c>
      <c r="AN2351" s="2">
        <v>9</v>
      </c>
      <c r="AO2351" s="2">
        <v>1</v>
      </c>
      <c r="AP2351" s="2">
        <v>2</v>
      </c>
      <c r="AQ2351" s="2">
        <f t="shared" si="595"/>
        <v>40</v>
      </c>
      <c r="AR2351" s="2">
        <f t="shared" si="596"/>
        <v>9</v>
      </c>
      <c r="AS2351" s="2">
        <f t="shared" si="597"/>
        <v>3</v>
      </c>
      <c r="AV2351" s="6">
        <f t="shared" si="606"/>
        <v>97</v>
      </c>
      <c r="AW2351" s="2">
        <v>41</v>
      </c>
      <c r="AX2351" s="2">
        <v>30</v>
      </c>
      <c r="AY2351" s="2">
        <v>18</v>
      </c>
      <c r="AZ2351" s="2">
        <v>3</v>
      </c>
      <c r="BA2351" s="2">
        <v>5</v>
      </c>
      <c r="BB2351" s="2">
        <f t="shared" si="607"/>
        <v>71</v>
      </c>
      <c r="BC2351" s="2">
        <f t="shared" si="608"/>
        <v>18</v>
      </c>
      <c r="BD2351" s="2">
        <f t="shared" si="609"/>
        <v>8</v>
      </c>
      <c r="BF2351" s="5"/>
    </row>
    <row r="2352" spans="7:58" x14ac:dyDescent="0.35">
      <c r="G2352" s="79" t="s">
        <v>3</v>
      </c>
      <c r="H2352" s="82" t="s">
        <v>112</v>
      </c>
      <c r="I2352" s="79" t="s">
        <v>126</v>
      </c>
      <c r="J2352" s="79" t="str">
        <f>IF('New GL Gauge'!$H$3&lt;2025,"Library Services/Community Libraries","Ops/Infrastructure/Customer Experience")</f>
        <v>Ops/Infrastructure/Customer Experience</v>
      </c>
      <c r="K2352" s="79" t="str">
        <f>IF('New GL Gauge'!$H$3&lt;2025,"Library Ops and Development","Community Library Operations")</f>
        <v>Community Library Operations</v>
      </c>
      <c r="L2352" s="82" t="str">
        <f>IF('New GL Gauge'!$H$3&lt;2025,"Library Ops and Development","Community Library Operations")</f>
        <v>Community Library Operations</v>
      </c>
      <c r="M2352" s="2" t="s">
        <v>67</v>
      </c>
      <c r="N2352" s="2">
        <v>11</v>
      </c>
      <c r="O2352" s="6">
        <f t="shared" si="598"/>
        <v>0</v>
      </c>
      <c r="P2352" s="2">
        <v>0</v>
      </c>
      <c r="Q2352" s="2">
        <v>0</v>
      </c>
      <c r="R2352" s="2">
        <v>0</v>
      </c>
      <c r="S2352" s="2">
        <v>0</v>
      </c>
      <c r="T2352" s="2">
        <v>0</v>
      </c>
      <c r="U2352" s="2">
        <f t="shared" si="600"/>
        <v>0</v>
      </c>
      <c r="V2352" s="2">
        <f t="shared" si="601"/>
        <v>0</v>
      </c>
      <c r="W2352" s="2">
        <f t="shared" si="602"/>
        <v>0</v>
      </c>
      <c r="Y2352" s="5"/>
      <c r="Z2352" s="6">
        <f t="shared" si="599"/>
        <v>0</v>
      </c>
      <c r="AA2352" s="2">
        <v>0</v>
      </c>
      <c r="AB2352" s="2">
        <v>0</v>
      </c>
      <c r="AC2352" s="2">
        <v>0</v>
      </c>
      <c r="AD2352" s="2">
        <v>0</v>
      </c>
      <c r="AE2352" s="2">
        <v>0</v>
      </c>
      <c r="AF2352" s="2">
        <f t="shared" si="603"/>
        <v>0</v>
      </c>
      <c r="AG2352" s="2">
        <f t="shared" si="604"/>
        <v>0</v>
      </c>
      <c r="AH2352" s="2">
        <f t="shared" si="605"/>
        <v>0</v>
      </c>
      <c r="AJ2352" s="5"/>
      <c r="AK2352" s="2">
        <f t="shared" si="610"/>
        <v>52</v>
      </c>
      <c r="AL2352" s="2">
        <v>22</v>
      </c>
      <c r="AM2352" s="2">
        <v>11</v>
      </c>
      <c r="AN2352" s="2">
        <v>6</v>
      </c>
      <c r="AO2352" s="2">
        <v>6</v>
      </c>
      <c r="AP2352" s="2">
        <v>7</v>
      </c>
      <c r="AQ2352" s="2">
        <f t="shared" si="595"/>
        <v>33</v>
      </c>
      <c r="AR2352" s="2">
        <f t="shared" si="596"/>
        <v>6</v>
      </c>
      <c r="AS2352" s="2">
        <f t="shared" si="597"/>
        <v>13</v>
      </c>
      <c r="AV2352" s="6">
        <f t="shared" si="606"/>
        <v>97</v>
      </c>
      <c r="AW2352" s="2">
        <v>29</v>
      </c>
      <c r="AX2352" s="2">
        <v>29</v>
      </c>
      <c r="AY2352" s="2">
        <v>23</v>
      </c>
      <c r="AZ2352" s="2">
        <v>9</v>
      </c>
      <c r="BA2352" s="2">
        <v>7</v>
      </c>
      <c r="BB2352" s="2">
        <f t="shared" si="607"/>
        <v>58</v>
      </c>
      <c r="BC2352" s="2">
        <f t="shared" si="608"/>
        <v>23</v>
      </c>
      <c r="BD2352" s="2">
        <f t="shared" si="609"/>
        <v>16</v>
      </c>
      <c r="BF2352" s="5"/>
    </row>
    <row r="2353" spans="7:58" x14ac:dyDescent="0.35">
      <c r="G2353" s="79" t="s">
        <v>3</v>
      </c>
      <c r="H2353" s="82" t="s">
        <v>112</v>
      </c>
      <c r="I2353" s="79" t="s">
        <v>126</v>
      </c>
      <c r="J2353" s="79" t="str">
        <f>IF('New GL Gauge'!$H$3&lt;2025,"Library Services/Community Libraries","Ops/Infrastructure/Customer Experience")</f>
        <v>Ops/Infrastructure/Customer Experience</v>
      </c>
      <c r="K2353" s="79" t="str">
        <f>IF('New GL Gauge'!$H$3&lt;2025,"Library Ops and Development","Community Library Operations")</f>
        <v>Community Library Operations</v>
      </c>
      <c r="L2353" s="82" t="str">
        <f>IF('New GL Gauge'!$H$3&lt;2025,"Library Ops and Development","Community Library Operations")</f>
        <v>Community Library Operations</v>
      </c>
      <c r="M2353" s="2" t="s">
        <v>67</v>
      </c>
      <c r="N2353" s="2">
        <v>12</v>
      </c>
      <c r="O2353" s="6">
        <f t="shared" si="598"/>
        <v>0</v>
      </c>
      <c r="P2353" s="2">
        <v>0</v>
      </c>
      <c r="Q2353" s="2">
        <v>0</v>
      </c>
      <c r="R2353" s="2">
        <v>0</v>
      </c>
      <c r="S2353" s="2">
        <v>0</v>
      </c>
      <c r="T2353" s="2">
        <v>0</v>
      </c>
      <c r="U2353" s="2">
        <f t="shared" si="600"/>
        <v>0</v>
      </c>
      <c r="V2353" s="2">
        <f t="shared" si="601"/>
        <v>0</v>
      </c>
      <c r="W2353" s="2">
        <f t="shared" si="602"/>
        <v>0</v>
      </c>
      <c r="Y2353" s="5"/>
      <c r="Z2353" s="6">
        <f t="shared" si="599"/>
        <v>0</v>
      </c>
      <c r="AA2353" s="2">
        <v>0</v>
      </c>
      <c r="AB2353" s="2">
        <v>0</v>
      </c>
      <c r="AC2353" s="2">
        <v>0</v>
      </c>
      <c r="AD2353" s="2">
        <v>0</v>
      </c>
      <c r="AE2353" s="2">
        <v>0</v>
      </c>
      <c r="AF2353" s="2">
        <f t="shared" si="603"/>
        <v>0</v>
      </c>
      <c r="AG2353" s="2">
        <f t="shared" si="604"/>
        <v>0</v>
      </c>
      <c r="AH2353" s="2">
        <f t="shared" si="605"/>
        <v>0</v>
      </c>
      <c r="AJ2353" s="5"/>
      <c r="AK2353" s="2">
        <f t="shared" si="610"/>
        <v>52</v>
      </c>
      <c r="AL2353" s="2">
        <v>12</v>
      </c>
      <c r="AM2353" s="2">
        <v>19</v>
      </c>
      <c r="AN2353" s="2">
        <v>13</v>
      </c>
      <c r="AO2353" s="2">
        <v>4</v>
      </c>
      <c r="AP2353" s="2">
        <v>4</v>
      </c>
      <c r="AQ2353" s="2">
        <f t="shared" si="595"/>
        <v>31</v>
      </c>
      <c r="AR2353" s="2">
        <f t="shared" si="596"/>
        <v>13</v>
      </c>
      <c r="AS2353" s="2">
        <f t="shared" si="597"/>
        <v>8</v>
      </c>
      <c r="AV2353" s="6">
        <f t="shared" si="606"/>
        <v>97</v>
      </c>
      <c r="AW2353" s="2">
        <v>20</v>
      </c>
      <c r="AX2353" s="2">
        <v>24</v>
      </c>
      <c r="AY2353" s="2">
        <v>32</v>
      </c>
      <c r="AZ2353" s="2">
        <v>12</v>
      </c>
      <c r="BA2353" s="2">
        <v>9</v>
      </c>
      <c r="BB2353" s="2">
        <f t="shared" si="607"/>
        <v>44</v>
      </c>
      <c r="BC2353" s="2">
        <f t="shared" si="608"/>
        <v>32</v>
      </c>
      <c r="BD2353" s="2">
        <f t="shared" si="609"/>
        <v>21</v>
      </c>
      <c r="BF2353" s="5"/>
    </row>
    <row r="2354" spans="7:58" x14ac:dyDescent="0.35">
      <c r="G2354" s="79" t="s">
        <v>3</v>
      </c>
      <c r="H2354" s="82" t="s">
        <v>112</v>
      </c>
      <c r="I2354" s="79" t="s">
        <v>126</v>
      </c>
      <c r="J2354" s="79" t="str">
        <f>IF('New GL Gauge'!$H$3&lt;2025,"Library Services/Community Libraries","Ops/Infrastructure/Customer Experience")</f>
        <v>Ops/Infrastructure/Customer Experience</v>
      </c>
      <c r="K2354" s="79" t="str">
        <f>IF('New GL Gauge'!$H$3&lt;2025,"Library Ops and Development","Community Library Operations")</f>
        <v>Community Library Operations</v>
      </c>
      <c r="L2354" s="82" t="str">
        <f>IF('New GL Gauge'!$H$3&lt;2025,"Library Ops and Development","Community Library Operations")</f>
        <v>Community Library Operations</v>
      </c>
      <c r="M2354" s="2" t="s">
        <v>67</v>
      </c>
      <c r="N2354" s="2">
        <v>13</v>
      </c>
      <c r="O2354" s="6">
        <f t="shared" si="598"/>
        <v>0</v>
      </c>
      <c r="P2354" s="2">
        <v>0</v>
      </c>
      <c r="Q2354" s="2">
        <v>0</v>
      </c>
      <c r="R2354" s="2">
        <v>0</v>
      </c>
      <c r="S2354" s="2">
        <v>0</v>
      </c>
      <c r="T2354" s="2">
        <v>0</v>
      </c>
      <c r="U2354" s="2">
        <f t="shared" si="600"/>
        <v>0</v>
      </c>
      <c r="V2354" s="2">
        <f t="shared" si="601"/>
        <v>0</v>
      </c>
      <c r="W2354" s="2">
        <f t="shared" si="602"/>
        <v>0</v>
      </c>
      <c r="Y2354" s="5"/>
      <c r="Z2354" s="6">
        <f t="shared" si="599"/>
        <v>0</v>
      </c>
      <c r="AA2354" s="2">
        <v>0</v>
      </c>
      <c r="AB2354" s="2">
        <v>0</v>
      </c>
      <c r="AC2354" s="2">
        <v>0</v>
      </c>
      <c r="AD2354" s="2">
        <v>0</v>
      </c>
      <c r="AE2354" s="2">
        <v>0</v>
      </c>
      <c r="AF2354" s="2">
        <f t="shared" si="603"/>
        <v>0</v>
      </c>
      <c r="AG2354" s="2">
        <f t="shared" si="604"/>
        <v>0</v>
      </c>
      <c r="AH2354" s="2">
        <f t="shared" si="605"/>
        <v>0</v>
      </c>
      <c r="AJ2354" s="5"/>
      <c r="AK2354" s="2">
        <f t="shared" si="610"/>
        <v>52</v>
      </c>
      <c r="AL2354" s="2">
        <v>18</v>
      </c>
      <c r="AM2354" s="2">
        <v>14</v>
      </c>
      <c r="AN2354" s="2">
        <v>10</v>
      </c>
      <c r="AO2354" s="2">
        <v>7</v>
      </c>
      <c r="AP2354" s="2">
        <v>3</v>
      </c>
      <c r="AQ2354" s="2">
        <f t="shared" si="595"/>
        <v>32</v>
      </c>
      <c r="AR2354" s="2">
        <f t="shared" si="596"/>
        <v>10</v>
      </c>
      <c r="AS2354" s="2">
        <f t="shared" si="597"/>
        <v>10</v>
      </c>
      <c r="AV2354" s="6">
        <f t="shared" si="606"/>
        <v>97</v>
      </c>
      <c r="AW2354" s="2">
        <v>19</v>
      </c>
      <c r="AX2354" s="2">
        <v>27</v>
      </c>
      <c r="AY2354" s="2">
        <v>29</v>
      </c>
      <c r="AZ2354" s="2">
        <v>15</v>
      </c>
      <c r="BA2354" s="2">
        <v>7</v>
      </c>
      <c r="BB2354" s="2">
        <f t="shared" si="607"/>
        <v>46</v>
      </c>
      <c r="BC2354" s="2">
        <f t="shared" si="608"/>
        <v>29</v>
      </c>
      <c r="BD2354" s="2">
        <f t="shared" si="609"/>
        <v>22</v>
      </c>
      <c r="BF2354" s="5"/>
    </row>
    <row r="2355" spans="7:58" x14ac:dyDescent="0.35">
      <c r="G2355" s="79" t="s">
        <v>3</v>
      </c>
      <c r="H2355" s="82" t="s">
        <v>112</v>
      </c>
      <c r="I2355" s="79" t="s">
        <v>126</v>
      </c>
      <c r="J2355" s="79" t="str">
        <f>IF('New GL Gauge'!$H$3&lt;2025,"Library Services/Community Libraries","Ops/Infrastructure/Customer Experience")</f>
        <v>Ops/Infrastructure/Customer Experience</v>
      </c>
      <c r="K2355" s="79" t="str">
        <f>IF('New GL Gauge'!$H$3&lt;2025,"Library Ops and Development","Community Library Operations")</f>
        <v>Community Library Operations</v>
      </c>
      <c r="L2355" s="82" t="str">
        <f>IF('New GL Gauge'!$H$3&lt;2025,"Library Ops and Development","Community Library Operations")</f>
        <v>Community Library Operations</v>
      </c>
      <c r="M2355" s="2" t="s">
        <v>67</v>
      </c>
      <c r="N2355" s="2">
        <v>14</v>
      </c>
      <c r="O2355" s="6">
        <f t="shared" si="598"/>
        <v>0</v>
      </c>
      <c r="P2355" s="2">
        <v>0</v>
      </c>
      <c r="Q2355" s="2">
        <v>0</v>
      </c>
      <c r="R2355" s="2">
        <v>0</v>
      </c>
      <c r="S2355" s="2">
        <v>0</v>
      </c>
      <c r="T2355" s="2">
        <v>0</v>
      </c>
      <c r="U2355" s="2">
        <f t="shared" si="600"/>
        <v>0</v>
      </c>
      <c r="V2355" s="2">
        <f t="shared" si="601"/>
        <v>0</v>
      </c>
      <c r="W2355" s="2">
        <f t="shared" si="602"/>
        <v>0</v>
      </c>
      <c r="Y2355" s="5"/>
      <c r="Z2355" s="6">
        <f t="shared" si="599"/>
        <v>0</v>
      </c>
      <c r="AA2355" s="2">
        <v>0</v>
      </c>
      <c r="AB2355" s="2">
        <v>0</v>
      </c>
      <c r="AC2355" s="2">
        <v>0</v>
      </c>
      <c r="AD2355" s="2">
        <v>0</v>
      </c>
      <c r="AE2355" s="2">
        <v>0</v>
      </c>
      <c r="AF2355" s="2">
        <f t="shared" si="603"/>
        <v>0</v>
      </c>
      <c r="AG2355" s="2">
        <f t="shared" si="604"/>
        <v>0</v>
      </c>
      <c r="AH2355" s="2">
        <f t="shared" si="605"/>
        <v>0</v>
      </c>
      <c r="AJ2355" s="5"/>
      <c r="AK2355" s="2">
        <f t="shared" si="610"/>
        <v>52</v>
      </c>
      <c r="AL2355" s="2">
        <v>17</v>
      </c>
      <c r="AM2355" s="2">
        <v>10</v>
      </c>
      <c r="AN2355" s="2">
        <v>15</v>
      </c>
      <c r="AO2355" s="2">
        <v>4</v>
      </c>
      <c r="AP2355" s="2">
        <v>6</v>
      </c>
      <c r="AQ2355" s="2">
        <f t="shared" si="595"/>
        <v>27</v>
      </c>
      <c r="AR2355" s="2">
        <f t="shared" si="596"/>
        <v>15</v>
      </c>
      <c r="AS2355" s="2">
        <f t="shared" si="597"/>
        <v>10</v>
      </c>
      <c r="AV2355" s="6">
        <f t="shared" si="606"/>
        <v>97</v>
      </c>
      <c r="AW2355" s="2">
        <v>15</v>
      </c>
      <c r="AX2355" s="2">
        <v>28</v>
      </c>
      <c r="AY2355" s="2">
        <v>31</v>
      </c>
      <c r="AZ2355" s="2">
        <v>11</v>
      </c>
      <c r="BA2355" s="2">
        <v>12</v>
      </c>
      <c r="BB2355" s="2">
        <f t="shared" si="607"/>
        <v>43</v>
      </c>
      <c r="BC2355" s="2">
        <f t="shared" si="608"/>
        <v>31</v>
      </c>
      <c r="BD2355" s="2">
        <f t="shared" si="609"/>
        <v>23</v>
      </c>
      <c r="BF2355" s="5"/>
    </row>
    <row r="2356" spans="7:58" x14ac:dyDescent="0.35">
      <c r="G2356" s="79" t="s">
        <v>3</v>
      </c>
      <c r="H2356" s="82" t="s">
        <v>112</v>
      </c>
      <c r="I2356" s="79" t="s">
        <v>126</v>
      </c>
      <c r="J2356" s="79" t="str">
        <f>IF('New GL Gauge'!$H$3&lt;2025,"Library Services/Community Libraries","Ops/Infrastructure/Customer Experience")</f>
        <v>Ops/Infrastructure/Customer Experience</v>
      </c>
      <c r="K2356" s="79" t="str">
        <f>IF('New GL Gauge'!$H$3&lt;2025,"Library Ops and Development","Community Library Operations")</f>
        <v>Community Library Operations</v>
      </c>
      <c r="L2356" s="82" t="str">
        <f>IF('New GL Gauge'!$H$3&lt;2025,"Library Ops and Development","Community Library Operations")</f>
        <v>Community Library Operations</v>
      </c>
      <c r="M2356" s="2" t="s">
        <v>67</v>
      </c>
      <c r="N2356" s="2">
        <v>15</v>
      </c>
      <c r="O2356" s="6">
        <f t="shared" si="598"/>
        <v>0</v>
      </c>
      <c r="P2356" s="2">
        <v>0</v>
      </c>
      <c r="Q2356" s="2">
        <v>0</v>
      </c>
      <c r="R2356" s="2">
        <v>0</v>
      </c>
      <c r="S2356" s="2">
        <v>0</v>
      </c>
      <c r="T2356" s="2">
        <v>0</v>
      </c>
      <c r="U2356" s="2">
        <f t="shared" si="600"/>
        <v>0</v>
      </c>
      <c r="V2356" s="2">
        <f t="shared" si="601"/>
        <v>0</v>
      </c>
      <c r="W2356" s="2">
        <f t="shared" si="602"/>
        <v>0</v>
      </c>
      <c r="Y2356" s="5"/>
      <c r="Z2356" s="6">
        <f t="shared" si="599"/>
        <v>0</v>
      </c>
      <c r="AA2356" s="2">
        <v>0</v>
      </c>
      <c r="AB2356" s="2">
        <v>0</v>
      </c>
      <c r="AC2356" s="2">
        <v>0</v>
      </c>
      <c r="AD2356" s="2">
        <v>0</v>
      </c>
      <c r="AE2356" s="2">
        <v>0</v>
      </c>
      <c r="AF2356" s="2">
        <f t="shared" si="603"/>
        <v>0</v>
      </c>
      <c r="AG2356" s="2">
        <f t="shared" si="604"/>
        <v>0</v>
      </c>
      <c r="AH2356" s="2">
        <f t="shared" si="605"/>
        <v>0</v>
      </c>
      <c r="AJ2356" s="5"/>
      <c r="AK2356" s="2">
        <f t="shared" si="610"/>
        <v>52</v>
      </c>
      <c r="AL2356" s="2">
        <v>7</v>
      </c>
      <c r="AM2356" s="2">
        <v>12</v>
      </c>
      <c r="AN2356" s="2">
        <v>13</v>
      </c>
      <c r="AO2356" s="2">
        <v>12</v>
      </c>
      <c r="AP2356" s="2">
        <v>8</v>
      </c>
      <c r="AQ2356" s="2">
        <f t="shared" si="595"/>
        <v>19</v>
      </c>
      <c r="AR2356" s="2">
        <f t="shared" si="596"/>
        <v>13</v>
      </c>
      <c r="AS2356" s="2">
        <f t="shared" si="597"/>
        <v>20</v>
      </c>
      <c r="AV2356" s="6">
        <f t="shared" si="606"/>
        <v>97</v>
      </c>
      <c r="AW2356" s="2">
        <v>7</v>
      </c>
      <c r="AX2356" s="2">
        <v>22</v>
      </c>
      <c r="AY2356" s="2">
        <v>24</v>
      </c>
      <c r="AZ2356" s="2">
        <v>18</v>
      </c>
      <c r="BA2356" s="2">
        <v>26</v>
      </c>
      <c r="BB2356" s="2">
        <f t="shared" si="607"/>
        <v>29</v>
      </c>
      <c r="BC2356" s="2">
        <f t="shared" si="608"/>
        <v>24</v>
      </c>
      <c r="BD2356" s="2">
        <f t="shared" si="609"/>
        <v>44</v>
      </c>
      <c r="BF2356" s="5"/>
    </row>
    <row r="2357" spans="7:58" x14ac:dyDescent="0.35">
      <c r="G2357" s="79" t="s">
        <v>3</v>
      </c>
      <c r="H2357" s="82" t="s">
        <v>112</v>
      </c>
      <c r="I2357" s="79" t="s">
        <v>126</v>
      </c>
      <c r="J2357" s="79" t="str">
        <f>IF('New GL Gauge'!$H$3&lt;2025,"Library Services/Community Libraries","Ops/Infrastructure/Customer Experience")</f>
        <v>Ops/Infrastructure/Customer Experience</v>
      </c>
      <c r="K2357" s="79" t="str">
        <f>IF('New GL Gauge'!$H$3&lt;2025,"Library Ops and Development","Community Library Operations")</f>
        <v>Community Library Operations</v>
      </c>
      <c r="L2357" s="82" t="str">
        <f>IF('New GL Gauge'!$H$3&lt;2025,"Library Ops and Development","Community Library Operations")</f>
        <v>Community Library Operations</v>
      </c>
      <c r="M2357" s="2" t="s">
        <v>67</v>
      </c>
      <c r="N2357" s="2">
        <v>16</v>
      </c>
      <c r="O2357" s="6">
        <f t="shared" si="598"/>
        <v>0</v>
      </c>
      <c r="P2357" s="2">
        <v>0</v>
      </c>
      <c r="Q2357" s="2">
        <v>0</v>
      </c>
      <c r="R2357" s="2">
        <v>0</v>
      </c>
      <c r="S2357" s="2">
        <v>0</v>
      </c>
      <c r="T2357" s="2">
        <v>0</v>
      </c>
      <c r="U2357" s="2">
        <f t="shared" si="600"/>
        <v>0</v>
      </c>
      <c r="V2357" s="2">
        <f t="shared" si="601"/>
        <v>0</v>
      </c>
      <c r="W2357" s="2">
        <f t="shared" si="602"/>
        <v>0</v>
      </c>
      <c r="Y2357" s="5"/>
      <c r="Z2357" s="6">
        <f t="shared" si="599"/>
        <v>0</v>
      </c>
      <c r="AA2357" s="2">
        <v>0</v>
      </c>
      <c r="AB2357" s="2">
        <v>0</v>
      </c>
      <c r="AC2357" s="2">
        <v>0</v>
      </c>
      <c r="AD2357" s="2">
        <v>0</v>
      </c>
      <c r="AE2357" s="2">
        <v>0</v>
      </c>
      <c r="AF2357" s="2">
        <f t="shared" si="603"/>
        <v>0</v>
      </c>
      <c r="AG2357" s="2">
        <f t="shared" si="604"/>
        <v>0</v>
      </c>
      <c r="AH2357" s="2">
        <f t="shared" si="605"/>
        <v>0</v>
      </c>
      <c r="AJ2357" s="5"/>
      <c r="AK2357" s="2">
        <f t="shared" si="610"/>
        <v>52</v>
      </c>
      <c r="AL2357" s="2">
        <v>14</v>
      </c>
      <c r="AM2357" s="2">
        <v>14</v>
      </c>
      <c r="AN2357" s="2">
        <v>13</v>
      </c>
      <c r="AO2357" s="2">
        <v>5</v>
      </c>
      <c r="AP2357" s="2">
        <v>6</v>
      </c>
      <c r="AQ2357" s="2">
        <f t="shared" si="595"/>
        <v>28</v>
      </c>
      <c r="AR2357" s="2">
        <f t="shared" si="596"/>
        <v>13</v>
      </c>
      <c r="AS2357" s="2">
        <f t="shared" si="597"/>
        <v>11</v>
      </c>
      <c r="AV2357" s="6">
        <f t="shared" si="606"/>
        <v>97</v>
      </c>
      <c r="AW2357" s="2">
        <v>18</v>
      </c>
      <c r="AX2357" s="2">
        <v>29</v>
      </c>
      <c r="AY2357" s="2">
        <v>25</v>
      </c>
      <c r="AZ2357" s="2">
        <v>18</v>
      </c>
      <c r="BA2357" s="2">
        <v>7</v>
      </c>
      <c r="BB2357" s="2">
        <f t="shared" si="607"/>
        <v>47</v>
      </c>
      <c r="BC2357" s="2">
        <f t="shared" si="608"/>
        <v>25</v>
      </c>
      <c r="BD2357" s="2">
        <f t="shared" si="609"/>
        <v>25</v>
      </c>
      <c r="BF2357" s="5"/>
    </row>
    <row r="2358" spans="7:58" x14ac:dyDescent="0.35">
      <c r="G2358" s="79" t="s">
        <v>3</v>
      </c>
      <c r="H2358" s="82" t="s">
        <v>112</v>
      </c>
      <c r="I2358" s="79" t="s">
        <v>126</v>
      </c>
      <c r="J2358" s="79" t="str">
        <f>IF('New GL Gauge'!$H$3&lt;2025,"Library Services/Community Libraries","Ops/Infrastructure/Customer Experience")</f>
        <v>Ops/Infrastructure/Customer Experience</v>
      </c>
      <c r="K2358" s="79" t="str">
        <f>IF('New GL Gauge'!$H$3&lt;2025,"Library Ops and Development","Community Library Operations")</f>
        <v>Community Library Operations</v>
      </c>
      <c r="L2358" s="82" t="str">
        <f>IF('New GL Gauge'!$H$3&lt;2025,"Library Ops and Development","Community Library Operations")</f>
        <v>Community Library Operations</v>
      </c>
      <c r="M2358" s="2" t="s">
        <v>67</v>
      </c>
      <c r="N2358" s="2">
        <v>17</v>
      </c>
      <c r="O2358" s="6">
        <f t="shared" si="598"/>
        <v>0</v>
      </c>
      <c r="P2358" s="2">
        <v>0</v>
      </c>
      <c r="Q2358" s="2">
        <v>0</v>
      </c>
      <c r="R2358" s="2">
        <v>0</v>
      </c>
      <c r="S2358" s="2">
        <v>0</v>
      </c>
      <c r="T2358" s="2">
        <v>0</v>
      </c>
      <c r="U2358" s="2">
        <f t="shared" si="600"/>
        <v>0</v>
      </c>
      <c r="V2358" s="2">
        <f t="shared" si="601"/>
        <v>0</v>
      </c>
      <c r="W2358" s="2">
        <f t="shared" si="602"/>
        <v>0</v>
      </c>
      <c r="Y2358" s="5"/>
      <c r="Z2358" s="6">
        <f t="shared" si="599"/>
        <v>0</v>
      </c>
      <c r="AA2358" s="2">
        <v>0</v>
      </c>
      <c r="AB2358" s="2">
        <v>0</v>
      </c>
      <c r="AC2358" s="2">
        <v>0</v>
      </c>
      <c r="AD2358" s="2">
        <v>0</v>
      </c>
      <c r="AE2358" s="2">
        <v>0</v>
      </c>
      <c r="AF2358" s="2">
        <f t="shared" si="603"/>
        <v>0</v>
      </c>
      <c r="AG2358" s="2">
        <f t="shared" si="604"/>
        <v>0</v>
      </c>
      <c r="AH2358" s="2">
        <f t="shared" si="605"/>
        <v>0</v>
      </c>
      <c r="AJ2358" s="5"/>
      <c r="AK2358" s="2">
        <f t="shared" si="610"/>
        <v>52</v>
      </c>
      <c r="AL2358" s="2">
        <v>10</v>
      </c>
      <c r="AM2358" s="2">
        <v>13</v>
      </c>
      <c r="AN2358" s="2">
        <v>16</v>
      </c>
      <c r="AO2358" s="2">
        <v>6</v>
      </c>
      <c r="AP2358" s="2">
        <v>7</v>
      </c>
      <c r="AQ2358" s="2">
        <f t="shared" si="595"/>
        <v>23</v>
      </c>
      <c r="AR2358" s="2">
        <f t="shared" si="596"/>
        <v>16</v>
      </c>
      <c r="AS2358" s="2">
        <f t="shared" si="597"/>
        <v>13</v>
      </c>
      <c r="AV2358" s="6">
        <f t="shared" si="606"/>
        <v>97</v>
      </c>
      <c r="AW2358" s="2">
        <v>12</v>
      </c>
      <c r="AX2358" s="2">
        <v>26</v>
      </c>
      <c r="AY2358" s="2">
        <v>26</v>
      </c>
      <c r="AZ2358" s="2">
        <v>19</v>
      </c>
      <c r="BA2358" s="2">
        <v>14</v>
      </c>
      <c r="BB2358" s="2">
        <f t="shared" si="607"/>
        <v>38</v>
      </c>
      <c r="BC2358" s="2">
        <f t="shared" si="608"/>
        <v>26</v>
      </c>
      <c r="BD2358" s="2">
        <f t="shared" si="609"/>
        <v>33</v>
      </c>
      <c r="BF2358" s="5"/>
    </row>
    <row r="2359" spans="7:58" x14ac:dyDescent="0.35">
      <c r="G2359" s="79" t="s">
        <v>3</v>
      </c>
      <c r="H2359" s="82" t="s">
        <v>112</v>
      </c>
      <c r="I2359" s="79" t="s">
        <v>126</v>
      </c>
      <c r="J2359" s="79" t="str">
        <f>IF('New GL Gauge'!$H$3&lt;2025,"Library Services/Community Libraries","Ops/Infrastructure/Customer Experience")</f>
        <v>Ops/Infrastructure/Customer Experience</v>
      </c>
      <c r="K2359" s="79" t="str">
        <f>IF('New GL Gauge'!$H$3&lt;2025,"Library Ops and Development","Community Library Operations")</f>
        <v>Community Library Operations</v>
      </c>
      <c r="L2359" s="82" t="str">
        <f>IF('New GL Gauge'!$H$3&lt;2025,"Library Ops and Development","Community Library Operations")</f>
        <v>Community Library Operations</v>
      </c>
      <c r="M2359" s="2" t="s">
        <v>67</v>
      </c>
      <c r="N2359" s="2">
        <v>18</v>
      </c>
      <c r="O2359" s="6">
        <f t="shared" si="598"/>
        <v>0</v>
      </c>
      <c r="P2359" s="2">
        <v>0</v>
      </c>
      <c r="Q2359" s="2">
        <v>0</v>
      </c>
      <c r="R2359" s="2">
        <v>0</v>
      </c>
      <c r="S2359" s="2">
        <v>0</v>
      </c>
      <c r="T2359" s="2">
        <v>0</v>
      </c>
      <c r="U2359" s="2">
        <f t="shared" si="600"/>
        <v>0</v>
      </c>
      <c r="V2359" s="2">
        <f t="shared" si="601"/>
        <v>0</v>
      </c>
      <c r="W2359" s="2">
        <f t="shared" si="602"/>
        <v>0</v>
      </c>
      <c r="Y2359" s="5"/>
      <c r="Z2359" s="6">
        <f t="shared" si="599"/>
        <v>0</v>
      </c>
      <c r="AA2359" s="2">
        <v>0</v>
      </c>
      <c r="AB2359" s="2">
        <v>0</v>
      </c>
      <c r="AC2359" s="2">
        <v>0</v>
      </c>
      <c r="AD2359" s="2">
        <v>0</v>
      </c>
      <c r="AE2359" s="2">
        <v>0</v>
      </c>
      <c r="AF2359" s="2">
        <f t="shared" si="603"/>
        <v>0</v>
      </c>
      <c r="AG2359" s="2">
        <f t="shared" si="604"/>
        <v>0</v>
      </c>
      <c r="AH2359" s="2">
        <f t="shared" si="605"/>
        <v>0</v>
      </c>
      <c r="AJ2359" s="5"/>
      <c r="AK2359" s="2">
        <f t="shared" si="610"/>
        <v>52</v>
      </c>
      <c r="AL2359" s="2">
        <v>19</v>
      </c>
      <c r="AM2359" s="2">
        <v>8</v>
      </c>
      <c r="AN2359" s="2">
        <v>16</v>
      </c>
      <c r="AO2359" s="2">
        <v>3</v>
      </c>
      <c r="AP2359" s="2">
        <v>6</v>
      </c>
      <c r="AQ2359" s="2">
        <f t="shared" si="595"/>
        <v>27</v>
      </c>
      <c r="AR2359" s="2">
        <f t="shared" si="596"/>
        <v>16</v>
      </c>
      <c r="AS2359" s="2">
        <f t="shared" si="597"/>
        <v>9</v>
      </c>
      <c r="AV2359" s="6">
        <f t="shared" si="606"/>
        <v>97</v>
      </c>
      <c r="AW2359" s="2">
        <v>26</v>
      </c>
      <c r="AX2359" s="2">
        <v>28</v>
      </c>
      <c r="AY2359" s="2">
        <v>23</v>
      </c>
      <c r="AZ2359" s="2">
        <v>6</v>
      </c>
      <c r="BA2359" s="2">
        <v>14</v>
      </c>
      <c r="BB2359" s="2">
        <f t="shared" si="607"/>
        <v>54</v>
      </c>
      <c r="BC2359" s="2">
        <f t="shared" si="608"/>
        <v>23</v>
      </c>
      <c r="BD2359" s="2">
        <f t="shared" si="609"/>
        <v>20</v>
      </c>
      <c r="BF2359" s="5"/>
    </row>
    <row r="2360" spans="7:58" x14ac:dyDescent="0.35">
      <c r="G2360" s="79" t="s">
        <v>3</v>
      </c>
      <c r="H2360" s="82" t="s">
        <v>112</v>
      </c>
      <c r="I2360" s="79" t="s">
        <v>126</v>
      </c>
      <c r="J2360" s="79" t="str">
        <f>IF('New GL Gauge'!$H$3&lt;2025,"Library Services/Community Libraries","Ops/Infrastructure/Customer Experience")</f>
        <v>Ops/Infrastructure/Customer Experience</v>
      </c>
      <c r="K2360" s="79" t="str">
        <f>IF('New GL Gauge'!$H$3&lt;2025,"Library Ops and Development","Community Library Operations")</f>
        <v>Community Library Operations</v>
      </c>
      <c r="L2360" s="82" t="str">
        <f>IF('New GL Gauge'!$H$3&lt;2025,"Library Ops and Development","Community Library Operations")</f>
        <v>Community Library Operations</v>
      </c>
      <c r="M2360" s="2" t="s">
        <v>76</v>
      </c>
      <c r="N2360" s="2">
        <v>19</v>
      </c>
      <c r="O2360" s="6">
        <f t="shared" si="598"/>
        <v>0</v>
      </c>
      <c r="P2360" s="2">
        <v>0</v>
      </c>
      <c r="Q2360" s="2">
        <v>0</v>
      </c>
      <c r="R2360" s="2">
        <v>0</v>
      </c>
      <c r="S2360" s="2">
        <v>0</v>
      </c>
      <c r="T2360" s="2">
        <v>0</v>
      </c>
      <c r="U2360" s="2">
        <f t="shared" si="600"/>
        <v>0</v>
      </c>
      <c r="V2360" s="2">
        <f t="shared" si="601"/>
        <v>0</v>
      </c>
      <c r="W2360" s="2">
        <f t="shared" si="602"/>
        <v>0</v>
      </c>
      <c r="Y2360" s="5"/>
      <c r="Z2360" s="6">
        <f t="shared" si="599"/>
        <v>0</v>
      </c>
      <c r="AA2360" s="2">
        <v>0</v>
      </c>
      <c r="AB2360" s="2">
        <v>0</v>
      </c>
      <c r="AC2360" s="2">
        <v>0</v>
      </c>
      <c r="AD2360" s="2">
        <v>0</v>
      </c>
      <c r="AE2360" s="2">
        <v>0</v>
      </c>
      <c r="AF2360" s="2">
        <f t="shared" si="603"/>
        <v>0</v>
      </c>
      <c r="AG2360" s="2">
        <f t="shared" si="604"/>
        <v>0</v>
      </c>
      <c r="AH2360" s="2">
        <f t="shared" si="605"/>
        <v>0</v>
      </c>
      <c r="AJ2360" s="5"/>
      <c r="AK2360" s="2">
        <f t="shared" si="610"/>
        <v>52</v>
      </c>
      <c r="AL2360" s="2">
        <v>27</v>
      </c>
      <c r="AM2360" s="2">
        <v>12</v>
      </c>
      <c r="AN2360" s="2">
        <v>5</v>
      </c>
      <c r="AO2360" s="2">
        <v>4</v>
      </c>
      <c r="AP2360" s="2">
        <v>4</v>
      </c>
      <c r="AQ2360" s="2">
        <f t="shared" si="595"/>
        <v>39</v>
      </c>
      <c r="AR2360" s="2">
        <f t="shared" si="596"/>
        <v>5</v>
      </c>
      <c r="AS2360" s="2">
        <f t="shared" si="597"/>
        <v>8</v>
      </c>
      <c r="AV2360" s="6">
        <f t="shared" si="606"/>
        <v>97</v>
      </c>
      <c r="AW2360" s="2">
        <v>36</v>
      </c>
      <c r="AX2360" s="2">
        <v>22</v>
      </c>
      <c r="AY2360" s="2">
        <v>22</v>
      </c>
      <c r="AZ2360" s="2">
        <v>5</v>
      </c>
      <c r="BA2360" s="2">
        <v>12</v>
      </c>
      <c r="BB2360" s="2">
        <f t="shared" si="607"/>
        <v>58</v>
      </c>
      <c r="BC2360" s="2">
        <f t="shared" si="608"/>
        <v>22</v>
      </c>
      <c r="BD2360" s="2">
        <f t="shared" si="609"/>
        <v>17</v>
      </c>
      <c r="BF2360" s="5"/>
    </row>
    <row r="2361" spans="7:58" x14ac:dyDescent="0.35">
      <c r="G2361" s="79" t="s">
        <v>3</v>
      </c>
      <c r="H2361" s="82" t="s">
        <v>112</v>
      </c>
      <c r="I2361" s="79" t="s">
        <v>126</v>
      </c>
      <c r="J2361" s="79" t="str">
        <f>IF('New GL Gauge'!$H$3&lt;2025,"Library Services/Community Libraries","Ops/Infrastructure/Customer Experience")</f>
        <v>Ops/Infrastructure/Customer Experience</v>
      </c>
      <c r="K2361" s="79" t="str">
        <f>IF('New GL Gauge'!$H$3&lt;2025,"Library Ops and Development","Community Library Operations")</f>
        <v>Community Library Operations</v>
      </c>
      <c r="L2361" s="82" t="str">
        <f>IF('New GL Gauge'!$H$3&lt;2025,"Library Ops and Development","Community Library Operations")</f>
        <v>Community Library Operations</v>
      </c>
      <c r="M2361" s="2" t="s">
        <v>76</v>
      </c>
      <c r="N2361" s="2">
        <v>20</v>
      </c>
      <c r="O2361" s="6">
        <f t="shared" si="598"/>
        <v>0</v>
      </c>
      <c r="P2361" s="2">
        <v>0</v>
      </c>
      <c r="Q2361" s="2">
        <v>0</v>
      </c>
      <c r="R2361" s="2">
        <v>0</v>
      </c>
      <c r="S2361" s="2">
        <v>0</v>
      </c>
      <c r="T2361" s="2">
        <v>0</v>
      </c>
      <c r="U2361" s="2">
        <f t="shared" si="600"/>
        <v>0</v>
      </c>
      <c r="V2361" s="2">
        <f t="shared" si="601"/>
        <v>0</v>
      </c>
      <c r="W2361" s="2">
        <f t="shared" si="602"/>
        <v>0</v>
      </c>
      <c r="Y2361" s="5"/>
      <c r="Z2361" s="6">
        <f t="shared" si="599"/>
        <v>0</v>
      </c>
      <c r="AA2361" s="2">
        <v>0</v>
      </c>
      <c r="AB2361" s="2">
        <v>0</v>
      </c>
      <c r="AC2361" s="2">
        <v>0</v>
      </c>
      <c r="AD2361" s="2">
        <v>0</v>
      </c>
      <c r="AE2361" s="2">
        <v>0</v>
      </c>
      <c r="AF2361" s="2">
        <f t="shared" si="603"/>
        <v>0</v>
      </c>
      <c r="AG2361" s="2">
        <f t="shared" si="604"/>
        <v>0</v>
      </c>
      <c r="AH2361" s="2">
        <f t="shared" si="605"/>
        <v>0</v>
      </c>
      <c r="AJ2361" s="5"/>
      <c r="AK2361" s="2">
        <f t="shared" si="610"/>
        <v>52</v>
      </c>
      <c r="AL2361" s="2">
        <v>17</v>
      </c>
      <c r="AM2361" s="2">
        <v>20</v>
      </c>
      <c r="AN2361" s="2">
        <v>5</v>
      </c>
      <c r="AO2361" s="2">
        <v>4</v>
      </c>
      <c r="AP2361" s="2">
        <v>6</v>
      </c>
      <c r="AQ2361" s="2">
        <f t="shared" si="595"/>
        <v>37</v>
      </c>
      <c r="AR2361" s="2">
        <f t="shared" si="596"/>
        <v>5</v>
      </c>
      <c r="AS2361" s="2">
        <f t="shared" si="597"/>
        <v>10</v>
      </c>
      <c r="AV2361" s="6">
        <f t="shared" si="606"/>
        <v>97</v>
      </c>
      <c r="AW2361" s="2">
        <v>28</v>
      </c>
      <c r="AX2361" s="2">
        <v>21</v>
      </c>
      <c r="AY2361" s="2">
        <v>18</v>
      </c>
      <c r="AZ2361" s="2">
        <v>15</v>
      </c>
      <c r="BA2361" s="2">
        <v>15</v>
      </c>
      <c r="BB2361" s="2">
        <f t="shared" si="607"/>
        <v>49</v>
      </c>
      <c r="BC2361" s="2">
        <f t="shared" si="608"/>
        <v>18</v>
      </c>
      <c r="BD2361" s="2">
        <f t="shared" si="609"/>
        <v>30</v>
      </c>
      <c r="BF2361" s="5"/>
    </row>
    <row r="2362" spans="7:58" x14ac:dyDescent="0.35">
      <c r="G2362" s="79" t="s">
        <v>3</v>
      </c>
      <c r="H2362" s="82" t="s">
        <v>112</v>
      </c>
      <c r="I2362" s="79" t="s">
        <v>126</v>
      </c>
      <c r="J2362" s="79" t="str">
        <f>IF('New GL Gauge'!$H$3&lt;2025,"Library Services/Community Libraries","Ops/Infrastructure/Customer Experience")</f>
        <v>Ops/Infrastructure/Customer Experience</v>
      </c>
      <c r="K2362" s="79" t="str">
        <f>IF('New GL Gauge'!$H$3&lt;2025,"Library Ops and Development","Community Library Operations")</f>
        <v>Community Library Operations</v>
      </c>
      <c r="L2362" s="82" t="str">
        <f>IF('New GL Gauge'!$H$3&lt;2025,"Library Ops and Development","Community Library Operations")</f>
        <v>Community Library Operations</v>
      </c>
      <c r="M2362" s="2" t="s">
        <v>76</v>
      </c>
      <c r="N2362" s="2">
        <v>21</v>
      </c>
      <c r="O2362" s="6">
        <f t="shared" si="598"/>
        <v>0</v>
      </c>
      <c r="P2362" s="2">
        <v>0</v>
      </c>
      <c r="Q2362" s="2">
        <v>0</v>
      </c>
      <c r="R2362" s="2">
        <v>0</v>
      </c>
      <c r="S2362" s="2">
        <v>0</v>
      </c>
      <c r="T2362" s="2">
        <v>0</v>
      </c>
      <c r="U2362" s="2">
        <f t="shared" si="600"/>
        <v>0</v>
      </c>
      <c r="V2362" s="2">
        <f t="shared" si="601"/>
        <v>0</v>
      </c>
      <c r="W2362" s="2">
        <f t="shared" si="602"/>
        <v>0</v>
      </c>
      <c r="Y2362" s="5"/>
      <c r="Z2362" s="6">
        <f t="shared" si="599"/>
        <v>0</v>
      </c>
      <c r="AA2362" s="2">
        <v>0</v>
      </c>
      <c r="AB2362" s="2">
        <v>0</v>
      </c>
      <c r="AC2362" s="2">
        <v>0</v>
      </c>
      <c r="AD2362" s="2">
        <v>0</v>
      </c>
      <c r="AE2362" s="2">
        <v>0</v>
      </c>
      <c r="AF2362" s="2">
        <f t="shared" si="603"/>
        <v>0</v>
      </c>
      <c r="AG2362" s="2">
        <f t="shared" si="604"/>
        <v>0</v>
      </c>
      <c r="AH2362" s="2">
        <f t="shared" si="605"/>
        <v>0</v>
      </c>
      <c r="AJ2362" s="5"/>
      <c r="AK2362" s="2">
        <f t="shared" si="610"/>
        <v>52</v>
      </c>
      <c r="AL2362" s="2">
        <v>21</v>
      </c>
      <c r="AM2362" s="2">
        <v>14</v>
      </c>
      <c r="AN2362" s="2">
        <v>6</v>
      </c>
      <c r="AO2362" s="2">
        <v>7</v>
      </c>
      <c r="AP2362" s="2">
        <v>4</v>
      </c>
      <c r="AQ2362" s="2">
        <f t="shared" si="595"/>
        <v>35</v>
      </c>
      <c r="AR2362" s="2">
        <f t="shared" si="596"/>
        <v>6</v>
      </c>
      <c r="AS2362" s="2">
        <f t="shared" si="597"/>
        <v>11</v>
      </c>
      <c r="AV2362" s="6">
        <f t="shared" si="606"/>
        <v>97</v>
      </c>
      <c r="AW2362" s="2">
        <v>32</v>
      </c>
      <c r="AX2362" s="2">
        <v>20</v>
      </c>
      <c r="AY2362" s="2">
        <v>16</v>
      </c>
      <c r="AZ2362" s="2">
        <v>9</v>
      </c>
      <c r="BA2362" s="2">
        <v>20</v>
      </c>
      <c r="BB2362" s="2">
        <f t="shared" si="607"/>
        <v>52</v>
      </c>
      <c r="BC2362" s="2">
        <f t="shared" si="608"/>
        <v>16</v>
      </c>
      <c r="BD2362" s="2">
        <f t="shared" si="609"/>
        <v>29</v>
      </c>
      <c r="BF2362" s="5"/>
    </row>
    <row r="2363" spans="7:58" x14ac:dyDescent="0.35">
      <c r="G2363" s="79" t="s">
        <v>3</v>
      </c>
      <c r="H2363" s="82" t="s">
        <v>112</v>
      </c>
      <c r="I2363" s="79" t="s">
        <v>126</v>
      </c>
      <c r="J2363" s="79" t="str">
        <f>IF('New GL Gauge'!$H$3&lt;2025,"Library Services/Community Libraries","Ops/Infrastructure/Customer Experience")</f>
        <v>Ops/Infrastructure/Customer Experience</v>
      </c>
      <c r="K2363" s="79" t="str">
        <f>IF('New GL Gauge'!$H$3&lt;2025,"Library Ops and Development","Community Library Operations")</f>
        <v>Community Library Operations</v>
      </c>
      <c r="L2363" s="82" t="str">
        <f>IF('New GL Gauge'!$H$3&lt;2025,"Library Ops and Development","Community Library Operations")</f>
        <v>Community Library Operations</v>
      </c>
      <c r="M2363" s="2" t="s">
        <v>76</v>
      </c>
      <c r="N2363" s="2">
        <v>22</v>
      </c>
      <c r="O2363" s="6">
        <f t="shared" si="598"/>
        <v>0</v>
      </c>
      <c r="P2363" s="2">
        <v>0</v>
      </c>
      <c r="Q2363" s="2">
        <v>0</v>
      </c>
      <c r="R2363" s="2">
        <v>0</v>
      </c>
      <c r="S2363" s="2">
        <v>0</v>
      </c>
      <c r="T2363" s="2">
        <v>0</v>
      </c>
      <c r="U2363" s="2">
        <f t="shared" si="600"/>
        <v>0</v>
      </c>
      <c r="V2363" s="2">
        <f t="shared" si="601"/>
        <v>0</v>
      </c>
      <c r="W2363" s="2">
        <f t="shared" si="602"/>
        <v>0</v>
      </c>
      <c r="Y2363" s="5"/>
      <c r="Z2363" s="6">
        <f t="shared" si="599"/>
        <v>0</v>
      </c>
      <c r="AA2363" s="2">
        <v>0</v>
      </c>
      <c r="AB2363" s="2">
        <v>0</v>
      </c>
      <c r="AC2363" s="2">
        <v>0</v>
      </c>
      <c r="AD2363" s="2">
        <v>0</v>
      </c>
      <c r="AE2363" s="2">
        <v>0</v>
      </c>
      <c r="AF2363" s="2">
        <f t="shared" si="603"/>
        <v>0</v>
      </c>
      <c r="AG2363" s="2">
        <f t="shared" si="604"/>
        <v>0</v>
      </c>
      <c r="AH2363" s="2">
        <f t="shared" si="605"/>
        <v>0</v>
      </c>
      <c r="AJ2363" s="5"/>
      <c r="AK2363" s="2">
        <f t="shared" si="610"/>
        <v>52</v>
      </c>
      <c r="AL2363" s="2">
        <v>31</v>
      </c>
      <c r="AM2363" s="2">
        <v>15</v>
      </c>
      <c r="AN2363" s="2">
        <v>2</v>
      </c>
      <c r="AO2363" s="2">
        <v>2</v>
      </c>
      <c r="AP2363" s="2">
        <v>2</v>
      </c>
      <c r="AQ2363" s="2">
        <f t="shared" si="595"/>
        <v>46</v>
      </c>
      <c r="AR2363" s="2">
        <f t="shared" si="596"/>
        <v>2</v>
      </c>
      <c r="AS2363" s="2">
        <f t="shared" si="597"/>
        <v>4</v>
      </c>
      <c r="AV2363" s="6">
        <f t="shared" si="606"/>
        <v>97</v>
      </c>
      <c r="AW2363" s="2">
        <v>52</v>
      </c>
      <c r="AX2363" s="2">
        <v>22</v>
      </c>
      <c r="AY2363" s="2">
        <v>10</v>
      </c>
      <c r="AZ2363" s="2">
        <v>5</v>
      </c>
      <c r="BA2363" s="2">
        <v>8</v>
      </c>
      <c r="BB2363" s="2">
        <f t="shared" si="607"/>
        <v>74</v>
      </c>
      <c r="BC2363" s="2">
        <f t="shared" si="608"/>
        <v>10</v>
      </c>
      <c r="BD2363" s="2">
        <f t="shared" si="609"/>
        <v>13</v>
      </c>
      <c r="BF2363" s="5"/>
    </row>
    <row r="2364" spans="7:58" x14ac:dyDescent="0.35">
      <c r="G2364" s="79" t="s">
        <v>3</v>
      </c>
      <c r="H2364" s="82" t="s">
        <v>112</v>
      </c>
      <c r="I2364" s="79" t="s">
        <v>126</v>
      </c>
      <c r="J2364" s="79" t="str">
        <f>IF('New GL Gauge'!$H$3&lt;2025,"Library Services/Community Libraries","Ops/Infrastructure/Customer Experience")</f>
        <v>Ops/Infrastructure/Customer Experience</v>
      </c>
      <c r="K2364" s="79" t="str">
        <f>IF('New GL Gauge'!$H$3&lt;2025,"Library Ops and Development","Community Library Operations")</f>
        <v>Community Library Operations</v>
      </c>
      <c r="L2364" s="82" t="str">
        <f>IF('New GL Gauge'!$H$3&lt;2025,"Library Ops and Development","Community Library Operations")</f>
        <v>Community Library Operations</v>
      </c>
      <c r="M2364" s="2" t="s">
        <v>76</v>
      </c>
      <c r="N2364" s="2">
        <v>23</v>
      </c>
      <c r="O2364" s="6">
        <f t="shared" si="598"/>
        <v>0</v>
      </c>
      <c r="P2364" s="2">
        <v>0</v>
      </c>
      <c r="Q2364" s="2">
        <v>0</v>
      </c>
      <c r="R2364" s="2">
        <v>0</v>
      </c>
      <c r="S2364" s="2">
        <v>0</v>
      </c>
      <c r="T2364" s="2">
        <v>0</v>
      </c>
      <c r="U2364" s="2">
        <f t="shared" si="600"/>
        <v>0</v>
      </c>
      <c r="V2364" s="2">
        <f t="shared" si="601"/>
        <v>0</v>
      </c>
      <c r="W2364" s="2">
        <f t="shared" si="602"/>
        <v>0</v>
      </c>
      <c r="Y2364" s="5"/>
      <c r="Z2364" s="6">
        <f t="shared" si="599"/>
        <v>0</v>
      </c>
      <c r="AA2364" s="2">
        <v>0</v>
      </c>
      <c r="AB2364" s="2">
        <v>0</v>
      </c>
      <c r="AC2364" s="2">
        <v>0</v>
      </c>
      <c r="AD2364" s="2">
        <v>0</v>
      </c>
      <c r="AE2364" s="2">
        <v>0</v>
      </c>
      <c r="AF2364" s="2">
        <f t="shared" si="603"/>
        <v>0</v>
      </c>
      <c r="AG2364" s="2">
        <f t="shared" si="604"/>
        <v>0</v>
      </c>
      <c r="AH2364" s="2">
        <f t="shared" si="605"/>
        <v>0</v>
      </c>
      <c r="AJ2364" s="5"/>
      <c r="AK2364" s="2">
        <f t="shared" si="610"/>
        <v>52</v>
      </c>
      <c r="AL2364" s="2">
        <v>25</v>
      </c>
      <c r="AM2364" s="2">
        <v>13</v>
      </c>
      <c r="AN2364" s="2">
        <v>8</v>
      </c>
      <c r="AO2364" s="2">
        <v>3</v>
      </c>
      <c r="AP2364" s="2">
        <v>3</v>
      </c>
      <c r="AQ2364" s="2">
        <f t="shared" si="595"/>
        <v>38</v>
      </c>
      <c r="AR2364" s="2">
        <f t="shared" si="596"/>
        <v>8</v>
      </c>
      <c r="AS2364" s="2">
        <f t="shared" si="597"/>
        <v>6</v>
      </c>
      <c r="AV2364" s="6">
        <f t="shared" si="606"/>
        <v>97</v>
      </c>
      <c r="AW2364" s="2">
        <v>40</v>
      </c>
      <c r="AX2364" s="2">
        <v>19</v>
      </c>
      <c r="AY2364" s="2">
        <v>15</v>
      </c>
      <c r="AZ2364" s="2">
        <v>7</v>
      </c>
      <c r="BA2364" s="2">
        <v>16</v>
      </c>
      <c r="BB2364" s="2">
        <f t="shared" si="607"/>
        <v>59</v>
      </c>
      <c r="BC2364" s="2">
        <f t="shared" si="608"/>
        <v>15</v>
      </c>
      <c r="BD2364" s="2">
        <f t="shared" si="609"/>
        <v>23</v>
      </c>
      <c r="BF2364" s="5"/>
    </row>
    <row r="2365" spans="7:58" x14ac:dyDescent="0.35">
      <c r="G2365" s="79" t="s">
        <v>3</v>
      </c>
      <c r="H2365" s="82" t="s">
        <v>112</v>
      </c>
      <c r="I2365" s="79" t="s">
        <v>126</v>
      </c>
      <c r="J2365" s="79" t="str">
        <f>IF('New GL Gauge'!$H$3&lt;2025,"Library Services/Community Libraries","Ops/Infrastructure/Customer Experience")</f>
        <v>Ops/Infrastructure/Customer Experience</v>
      </c>
      <c r="K2365" s="79" t="str">
        <f>IF('New GL Gauge'!$H$3&lt;2025,"Library Ops and Development","Community Library Operations")</f>
        <v>Community Library Operations</v>
      </c>
      <c r="L2365" s="82" t="str">
        <f>IF('New GL Gauge'!$H$3&lt;2025,"Library Ops and Development","Community Library Operations")</f>
        <v>Community Library Operations</v>
      </c>
      <c r="M2365" s="2" t="s">
        <v>76</v>
      </c>
      <c r="N2365" s="2">
        <v>24</v>
      </c>
      <c r="O2365" s="6">
        <f t="shared" si="598"/>
        <v>0</v>
      </c>
      <c r="P2365" s="2">
        <v>0</v>
      </c>
      <c r="Q2365" s="2">
        <v>0</v>
      </c>
      <c r="R2365" s="2">
        <v>0</v>
      </c>
      <c r="S2365" s="2">
        <v>0</v>
      </c>
      <c r="T2365" s="2">
        <v>0</v>
      </c>
      <c r="U2365" s="2">
        <f t="shared" si="600"/>
        <v>0</v>
      </c>
      <c r="V2365" s="2">
        <f t="shared" si="601"/>
        <v>0</v>
      </c>
      <c r="W2365" s="2">
        <f t="shared" si="602"/>
        <v>0</v>
      </c>
      <c r="Y2365" s="5"/>
      <c r="Z2365" s="6">
        <f t="shared" si="599"/>
        <v>0</v>
      </c>
      <c r="AA2365" s="2">
        <v>0</v>
      </c>
      <c r="AB2365" s="2">
        <v>0</v>
      </c>
      <c r="AC2365" s="2">
        <v>0</v>
      </c>
      <c r="AD2365" s="2">
        <v>0</v>
      </c>
      <c r="AE2365" s="2">
        <v>0</v>
      </c>
      <c r="AF2365" s="2">
        <f t="shared" si="603"/>
        <v>0</v>
      </c>
      <c r="AG2365" s="2">
        <f t="shared" si="604"/>
        <v>0</v>
      </c>
      <c r="AH2365" s="2">
        <f t="shared" si="605"/>
        <v>0</v>
      </c>
      <c r="AJ2365" s="5"/>
      <c r="AK2365" s="2">
        <f t="shared" si="610"/>
        <v>52</v>
      </c>
      <c r="AL2365" s="2">
        <v>18</v>
      </c>
      <c r="AM2365" s="2">
        <v>15</v>
      </c>
      <c r="AN2365" s="2">
        <v>13</v>
      </c>
      <c r="AO2365" s="2">
        <v>1</v>
      </c>
      <c r="AP2365" s="2">
        <v>5</v>
      </c>
      <c r="AQ2365" s="2">
        <f t="shared" si="595"/>
        <v>33</v>
      </c>
      <c r="AR2365" s="2">
        <f t="shared" si="596"/>
        <v>13</v>
      </c>
      <c r="AS2365" s="2">
        <f t="shared" si="597"/>
        <v>6</v>
      </c>
      <c r="AV2365" s="6">
        <f t="shared" si="606"/>
        <v>97</v>
      </c>
      <c r="AW2365" s="2">
        <v>26</v>
      </c>
      <c r="AX2365" s="2">
        <v>24</v>
      </c>
      <c r="AY2365" s="2">
        <v>18</v>
      </c>
      <c r="AZ2365" s="2">
        <v>13</v>
      </c>
      <c r="BA2365" s="2">
        <v>16</v>
      </c>
      <c r="BB2365" s="2">
        <f t="shared" si="607"/>
        <v>50</v>
      </c>
      <c r="BC2365" s="2">
        <f t="shared" si="608"/>
        <v>18</v>
      </c>
      <c r="BD2365" s="2">
        <f t="shared" si="609"/>
        <v>29</v>
      </c>
      <c r="BF2365" s="5"/>
    </row>
    <row r="2366" spans="7:58" x14ac:dyDescent="0.35">
      <c r="G2366" s="79" t="s">
        <v>3</v>
      </c>
      <c r="H2366" s="82" t="s">
        <v>112</v>
      </c>
      <c r="I2366" s="79" t="s">
        <v>126</v>
      </c>
      <c r="J2366" s="79" t="str">
        <f>IF('New GL Gauge'!$H$3&lt;2025,"Library Services/Community Libraries","Ops/Infrastructure/Customer Experience")</f>
        <v>Ops/Infrastructure/Customer Experience</v>
      </c>
      <c r="K2366" s="79" t="str">
        <f>IF('New GL Gauge'!$H$3&lt;2025,"Library Ops and Development","Community Library Operations")</f>
        <v>Community Library Operations</v>
      </c>
      <c r="L2366" s="82" t="str">
        <f>IF('New GL Gauge'!$H$3&lt;2025,"Library Ops and Development","Community Library Operations")</f>
        <v>Community Library Operations</v>
      </c>
      <c r="M2366" s="2" t="s">
        <v>76</v>
      </c>
      <c r="N2366" s="2">
        <v>25</v>
      </c>
      <c r="O2366" s="6">
        <f t="shared" si="598"/>
        <v>0</v>
      </c>
      <c r="P2366" s="2">
        <v>0</v>
      </c>
      <c r="Q2366" s="2">
        <v>0</v>
      </c>
      <c r="R2366" s="2">
        <v>0</v>
      </c>
      <c r="S2366" s="2">
        <v>0</v>
      </c>
      <c r="T2366" s="2">
        <v>0</v>
      </c>
      <c r="U2366" s="2">
        <f t="shared" si="600"/>
        <v>0</v>
      </c>
      <c r="V2366" s="2">
        <f t="shared" si="601"/>
        <v>0</v>
      </c>
      <c r="W2366" s="2">
        <f t="shared" si="602"/>
        <v>0</v>
      </c>
      <c r="Y2366" s="5"/>
      <c r="Z2366" s="6">
        <f t="shared" si="599"/>
        <v>0</v>
      </c>
      <c r="AA2366" s="2">
        <v>0</v>
      </c>
      <c r="AB2366" s="2">
        <v>0</v>
      </c>
      <c r="AC2366" s="2">
        <v>0</v>
      </c>
      <c r="AD2366" s="2">
        <v>0</v>
      </c>
      <c r="AE2366" s="2">
        <v>0</v>
      </c>
      <c r="AF2366" s="2">
        <f t="shared" si="603"/>
        <v>0</v>
      </c>
      <c r="AG2366" s="2">
        <f t="shared" si="604"/>
        <v>0</v>
      </c>
      <c r="AH2366" s="2">
        <f t="shared" si="605"/>
        <v>0</v>
      </c>
      <c r="AJ2366" s="5"/>
      <c r="AK2366" s="2">
        <f t="shared" si="610"/>
        <v>52</v>
      </c>
      <c r="AL2366" s="2">
        <v>23</v>
      </c>
      <c r="AM2366" s="2">
        <v>14</v>
      </c>
      <c r="AN2366" s="2">
        <v>5</v>
      </c>
      <c r="AO2366" s="2">
        <v>7</v>
      </c>
      <c r="AP2366" s="2">
        <v>3</v>
      </c>
      <c r="AQ2366" s="2">
        <f t="shared" si="595"/>
        <v>37</v>
      </c>
      <c r="AR2366" s="2">
        <f t="shared" si="596"/>
        <v>5</v>
      </c>
      <c r="AS2366" s="2">
        <f t="shared" si="597"/>
        <v>10</v>
      </c>
      <c r="AV2366" s="6">
        <f t="shared" si="606"/>
        <v>97</v>
      </c>
      <c r="AW2366" s="2">
        <v>33</v>
      </c>
      <c r="AX2366" s="2">
        <v>19</v>
      </c>
      <c r="AY2366" s="2">
        <v>19</v>
      </c>
      <c r="AZ2366" s="2">
        <v>11</v>
      </c>
      <c r="BA2366" s="2">
        <v>15</v>
      </c>
      <c r="BB2366" s="2">
        <f t="shared" si="607"/>
        <v>52</v>
      </c>
      <c r="BC2366" s="2">
        <f t="shared" si="608"/>
        <v>19</v>
      </c>
      <c r="BD2366" s="2">
        <f t="shared" si="609"/>
        <v>26</v>
      </c>
      <c r="BF2366" s="5"/>
    </row>
    <row r="2367" spans="7:58" x14ac:dyDescent="0.35">
      <c r="G2367" s="79" t="s">
        <v>3</v>
      </c>
      <c r="H2367" s="82" t="s">
        <v>112</v>
      </c>
      <c r="I2367" s="79" t="s">
        <v>126</v>
      </c>
      <c r="J2367" s="79" t="str">
        <f>IF('New GL Gauge'!$H$3&lt;2025,"Library Services/Community Libraries","Ops/Infrastructure/Customer Experience")</f>
        <v>Ops/Infrastructure/Customer Experience</v>
      </c>
      <c r="K2367" s="79" t="str">
        <f>IF('New GL Gauge'!$H$3&lt;2025,"Library Ops and Development","Community Library Operations")</f>
        <v>Community Library Operations</v>
      </c>
      <c r="L2367" s="82" t="str">
        <f>IF('New GL Gauge'!$H$3&lt;2025,"Library Ops and Development","Community Library Operations")</f>
        <v>Community Library Operations</v>
      </c>
      <c r="M2367" s="2" t="s">
        <v>76</v>
      </c>
      <c r="N2367" s="2">
        <v>26</v>
      </c>
      <c r="O2367" s="6">
        <f t="shared" si="598"/>
        <v>0</v>
      </c>
      <c r="P2367" s="2">
        <v>0</v>
      </c>
      <c r="Q2367" s="2">
        <v>0</v>
      </c>
      <c r="R2367" s="2">
        <v>0</v>
      </c>
      <c r="S2367" s="2">
        <v>0</v>
      </c>
      <c r="T2367" s="2">
        <v>0</v>
      </c>
      <c r="U2367" s="2">
        <f t="shared" si="600"/>
        <v>0</v>
      </c>
      <c r="V2367" s="2">
        <f t="shared" si="601"/>
        <v>0</v>
      </c>
      <c r="W2367" s="2">
        <f t="shared" si="602"/>
        <v>0</v>
      </c>
      <c r="Y2367" s="5"/>
      <c r="Z2367" s="6">
        <f t="shared" si="599"/>
        <v>0</v>
      </c>
      <c r="AA2367" s="2">
        <v>0</v>
      </c>
      <c r="AB2367" s="2">
        <v>0</v>
      </c>
      <c r="AC2367" s="2">
        <v>0</v>
      </c>
      <c r="AD2367" s="2">
        <v>0</v>
      </c>
      <c r="AE2367" s="2">
        <v>0</v>
      </c>
      <c r="AF2367" s="2">
        <f t="shared" si="603"/>
        <v>0</v>
      </c>
      <c r="AG2367" s="2">
        <f t="shared" si="604"/>
        <v>0</v>
      </c>
      <c r="AH2367" s="2">
        <f t="shared" si="605"/>
        <v>0</v>
      </c>
      <c r="AJ2367" s="5"/>
      <c r="AK2367" s="2">
        <f t="shared" si="610"/>
        <v>52</v>
      </c>
      <c r="AL2367" s="2">
        <v>21</v>
      </c>
      <c r="AM2367" s="2">
        <v>14</v>
      </c>
      <c r="AN2367" s="2">
        <v>6</v>
      </c>
      <c r="AO2367" s="2">
        <v>7</v>
      </c>
      <c r="AP2367" s="2">
        <v>4</v>
      </c>
      <c r="AQ2367" s="2">
        <f t="shared" si="595"/>
        <v>35</v>
      </c>
      <c r="AR2367" s="2">
        <f t="shared" si="596"/>
        <v>6</v>
      </c>
      <c r="AS2367" s="2">
        <f t="shared" si="597"/>
        <v>11</v>
      </c>
      <c r="AV2367" s="6">
        <f t="shared" si="606"/>
        <v>97</v>
      </c>
      <c r="AW2367" s="2">
        <v>31</v>
      </c>
      <c r="AX2367" s="2">
        <v>16</v>
      </c>
      <c r="AY2367" s="2">
        <v>21</v>
      </c>
      <c r="AZ2367" s="2">
        <v>9</v>
      </c>
      <c r="BA2367" s="2">
        <v>20</v>
      </c>
      <c r="BB2367" s="2">
        <f t="shared" si="607"/>
        <v>47</v>
      </c>
      <c r="BC2367" s="2">
        <f t="shared" si="608"/>
        <v>21</v>
      </c>
      <c r="BD2367" s="2">
        <f t="shared" si="609"/>
        <v>29</v>
      </c>
      <c r="BF2367" s="5"/>
    </row>
    <row r="2368" spans="7:58" x14ac:dyDescent="0.35">
      <c r="G2368" s="79" t="s">
        <v>3</v>
      </c>
      <c r="H2368" s="82" t="s">
        <v>112</v>
      </c>
      <c r="I2368" s="79" t="s">
        <v>126</v>
      </c>
      <c r="J2368" s="79" t="str">
        <f>IF('New GL Gauge'!$H$3&lt;2025,"Library Services/Community Libraries","Ops/Infrastructure/Customer Experience")</f>
        <v>Ops/Infrastructure/Customer Experience</v>
      </c>
      <c r="K2368" s="79" t="str">
        <f>IF('New GL Gauge'!$H$3&lt;2025,"Library Ops and Development","Community Library Operations")</f>
        <v>Community Library Operations</v>
      </c>
      <c r="L2368" s="82" t="str">
        <f>IF('New GL Gauge'!$H$3&lt;2025,"Library Ops and Development","Community Library Operations")</f>
        <v>Community Library Operations</v>
      </c>
      <c r="M2368" s="2" t="s">
        <v>76</v>
      </c>
      <c r="N2368" s="2">
        <v>27</v>
      </c>
      <c r="O2368" s="6">
        <f t="shared" si="598"/>
        <v>0</v>
      </c>
      <c r="P2368" s="2">
        <v>0</v>
      </c>
      <c r="Q2368" s="2">
        <v>0</v>
      </c>
      <c r="R2368" s="2">
        <v>0</v>
      </c>
      <c r="S2368" s="2">
        <v>0</v>
      </c>
      <c r="T2368" s="2">
        <v>0</v>
      </c>
      <c r="U2368" s="2">
        <f t="shared" si="600"/>
        <v>0</v>
      </c>
      <c r="V2368" s="2">
        <f t="shared" si="601"/>
        <v>0</v>
      </c>
      <c r="W2368" s="2">
        <f t="shared" si="602"/>
        <v>0</v>
      </c>
      <c r="Y2368" s="5"/>
      <c r="Z2368" s="6">
        <f t="shared" si="599"/>
        <v>0</v>
      </c>
      <c r="AA2368" s="2">
        <v>0</v>
      </c>
      <c r="AB2368" s="2">
        <v>0</v>
      </c>
      <c r="AC2368" s="2">
        <v>0</v>
      </c>
      <c r="AD2368" s="2">
        <v>0</v>
      </c>
      <c r="AE2368" s="2">
        <v>0</v>
      </c>
      <c r="AF2368" s="2">
        <f t="shared" si="603"/>
        <v>0</v>
      </c>
      <c r="AG2368" s="2">
        <f t="shared" si="604"/>
        <v>0</v>
      </c>
      <c r="AH2368" s="2">
        <f t="shared" si="605"/>
        <v>0</v>
      </c>
      <c r="AJ2368" s="5"/>
      <c r="AK2368" s="2">
        <f t="shared" si="610"/>
        <v>52</v>
      </c>
      <c r="AL2368" s="2">
        <v>21</v>
      </c>
      <c r="AM2368" s="2">
        <v>15</v>
      </c>
      <c r="AN2368" s="2">
        <v>8</v>
      </c>
      <c r="AO2368" s="2">
        <v>1</v>
      </c>
      <c r="AP2368" s="2">
        <v>7</v>
      </c>
      <c r="AQ2368" s="2">
        <f t="shared" si="595"/>
        <v>36</v>
      </c>
      <c r="AR2368" s="2">
        <f t="shared" si="596"/>
        <v>8</v>
      </c>
      <c r="AS2368" s="2">
        <f t="shared" si="597"/>
        <v>8</v>
      </c>
      <c r="AV2368" s="6">
        <f t="shared" si="606"/>
        <v>97</v>
      </c>
      <c r="AW2368" s="2">
        <v>32</v>
      </c>
      <c r="AX2368" s="2">
        <v>20</v>
      </c>
      <c r="AY2368" s="2">
        <v>17</v>
      </c>
      <c r="AZ2368" s="2">
        <v>11</v>
      </c>
      <c r="BA2368" s="2">
        <v>17</v>
      </c>
      <c r="BB2368" s="2">
        <f t="shared" si="607"/>
        <v>52</v>
      </c>
      <c r="BC2368" s="2">
        <f t="shared" si="608"/>
        <v>17</v>
      </c>
      <c r="BD2368" s="2">
        <f t="shared" si="609"/>
        <v>28</v>
      </c>
      <c r="BF2368" s="5"/>
    </row>
    <row r="2369" spans="7:58" x14ac:dyDescent="0.35">
      <c r="G2369" s="79" t="s">
        <v>3</v>
      </c>
      <c r="H2369" s="82" t="s">
        <v>112</v>
      </c>
      <c r="I2369" s="79" t="s">
        <v>126</v>
      </c>
      <c r="J2369" s="79" t="str">
        <f>IF('New GL Gauge'!$H$3&lt;2025,"Library Services/Community Libraries","Ops/Infrastructure/Customer Experience")</f>
        <v>Ops/Infrastructure/Customer Experience</v>
      </c>
      <c r="K2369" s="79" t="str">
        <f>IF('New GL Gauge'!$H$3&lt;2025,"Library Ops and Development","Community Library Operations")</f>
        <v>Community Library Operations</v>
      </c>
      <c r="L2369" s="82" t="str">
        <f>IF('New GL Gauge'!$H$3&lt;2025,"Library Ops and Development","Community Library Operations")</f>
        <v>Community Library Operations</v>
      </c>
      <c r="M2369" s="2" t="s">
        <v>76</v>
      </c>
      <c r="N2369" s="2">
        <v>28</v>
      </c>
      <c r="O2369" s="6">
        <f t="shared" si="598"/>
        <v>0</v>
      </c>
      <c r="P2369" s="2">
        <v>0</v>
      </c>
      <c r="Q2369" s="2">
        <v>0</v>
      </c>
      <c r="R2369" s="2">
        <v>0</v>
      </c>
      <c r="S2369" s="2">
        <v>0</v>
      </c>
      <c r="T2369" s="2">
        <v>0</v>
      </c>
      <c r="U2369" s="2">
        <f t="shared" si="600"/>
        <v>0</v>
      </c>
      <c r="V2369" s="2">
        <f t="shared" si="601"/>
        <v>0</v>
      </c>
      <c r="W2369" s="2">
        <f t="shared" si="602"/>
        <v>0</v>
      </c>
      <c r="Y2369" s="5"/>
      <c r="Z2369" s="6">
        <f t="shared" si="599"/>
        <v>0</v>
      </c>
      <c r="AA2369" s="2">
        <v>0</v>
      </c>
      <c r="AB2369" s="2">
        <v>0</v>
      </c>
      <c r="AC2369" s="2">
        <v>0</v>
      </c>
      <c r="AD2369" s="2">
        <v>0</v>
      </c>
      <c r="AE2369" s="2">
        <v>0</v>
      </c>
      <c r="AF2369" s="2">
        <f t="shared" si="603"/>
        <v>0</v>
      </c>
      <c r="AG2369" s="2">
        <f t="shared" si="604"/>
        <v>0</v>
      </c>
      <c r="AH2369" s="2">
        <f t="shared" si="605"/>
        <v>0</v>
      </c>
      <c r="AJ2369" s="5"/>
      <c r="AK2369" s="2">
        <f t="shared" si="610"/>
        <v>52</v>
      </c>
      <c r="AL2369" s="2">
        <v>32</v>
      </c>
      <c r="AM2369" s="2">
        <v>16</v>
      </c>
      <c r="AN2369" s="2">
        <v>3</v>
      </c>
      <c r="AO2369" s="2">
        <v>1</v>
      </c>
      <c r="AP2369" s="2">
        <v>0</v>
      </c>
      <c r="AQ2369" s="2">
        <f t="shared" si="595"/>
        <v>48</v>
      </c>
      <c r="AR2369" s="2">
        <f t="shared" si="596"/>
        <v>3</v>
      </c>
      <c r="AS2369" s="2">
        <f t="shared" si="597"/>
        <v>1</v>
      </c>
      <c r="AV2369" s="6">
        <f t="shared" si="606"/>
        <v>97</v>
      </c>
      <c r="AW2369" s="2">
        <v>59</v>
      </c>
      <c r="AX2369" s="2">
        <v>20</v>
      </c>
      <c r="AY2369" s="2">
        <v>9</v>
      </c>
      <c r="AZ2369" s="2">
        <v>1</v>
      </c>
      <c r="BA2369" s="2">
        <v>8</v>
      </c>
      <c r="BB2369" s="2">
        <f t="shared" si="607"/>
        <v>79</v>
      </c>
      <c r="BC2369" s="2">
        <f t="shared" si="608"/>
        <v>9</v>
      </c>
      <c r="BD2369" s="2">
        <f t="shared" si="609"/>
        <v>9</v>
      </c>
      <c r="BF2369" s="5"/>
    </row>
    <row r="2370" spans="7:58" x14ac:dyDescent="0.35">
      <c r="G2370" s="79" t="s">
        <v>3</v>
      </c>
      <c r="H2370" s="82" t="s">
        <v>112</v>
      </c>
      <c r="I2370" s="79" t="s">
        <v>126</v>
      </c>
      <c r="J2370" s="79" t="str">
        <f>IF('New GL Gauge'!$H$3&lt;2025,"Library Services/Community Libraries","Ops/Infrastructure/Customer Experience")</f>
        <v>Ops/Infrastructure/Customer Experience</v>
      </c>
      <c r="K2370" s="79" t="str">
        <f>IF('New GL Gauge'!$H$3&lt;2025,"Library Ops and Development","Community Library Operations")</f>
        <v>Community Library Operations</v>
      </c>
      <c r="L2370" s="82" t="str">
        <f>IF('New GL Gauge'!$H$3&lt;2025,"Library Ops and Development","Community Library Operations")</f>
        <v>Community Library Operations</v>
      </c>
      <c r="M2370" s="2" t="s">
        <v>76</v>
      </c>
      <c r="N2370" s="2">
        <v>29</v>
      </c>
      <c r="O2370" s="6">
        <f t="shared" si="598"/>
        <v>0</v>
      </c>
      <c r="P2370" s="2">
        <v>0</v>
      </c>
      <c r="Q2370" s="2">
        <v>0</v>
      </c>
      <c r="R2370" s="2">
        <v>0</v>
      </c>
      <c r="S2370" s="2">
        <v>0</v>
      </c>
      <c r="T2370" s="2">
        <v>0</v>
      </c>
      <c r="U2370" s="2">
        <f t="shared" si="600"/>
        <v>0</v>
      </c>
      <c r="V2370" s="2">
        <f t="shared" si="601"/>
        <v>0</v>
      </c>
      <c r="W2370" s="2">
        <f t="shared" si="602"/>
        <v>0</v>
      </c>
      <c r="Y2370" s="5"/>
      <c r="Z2370" s="6">
        <f t="shared" si="599"/>
        <v>0</v>
      </c>
      <c r="AA2370" s="2">
        <v>0</v>
      </c>
      <c r="AB2370" s="2">
        <v>0</v>
      </c>
      <c r="AC2370" s="2">
        <v>0</v>
      </c>
      <c r="AD2370" s="2">
        <v>0</v>
      </c>
      <c r="AE2370" s="2">
        <v>0</v>
      </c>
      <c r="AF2370" s="2">
        <f t="shared" si="603"/>
        <v>0</v>
      </c>
      <c r="AG2370" s="2">
        <f t="shared" si="604"/>
        <v>0</v>
      </c>
      <c r="AH2370" s="2">
        <f t="shared" si="605"/>
        <v>0</v>
      </c>
      <c r="AJ2370" s="5"/>
      <c r="AK2370" s="2">
        <f t="shared" si="610"/>
        <v>52</v>
      </c>
      <c r="AL2370" s="2">
        <v>19</v>
      </c>
      <c r="AM2370" s="2">
        <v>14</v>
      </c>
      <c r="AN2370" s="2">
        <v>7</v>
      </c>
      <c r="AO2370" s="2">
        <v>8</v>
      </c>
      <c r="AP2370" s="2">
        <v>4</v>
      </c>
      <c r="AQ2370" s="2">
        <f t="shared" si="595"/>
        <v>33</v>
      </c>
      <c r="AR2370" s="2">
        <f t="shared" si="596"/>
        <v>7</v>
      </c>
      <c r="AS2370" s="2">
        <f t="shared" si="597"/>
        <v>12</v>
      </c>
      <c r="AV2370" s="6">
        <f t="shared" si="606"/>
        <v>97</v>
      </c>
      <c r="AW2370" s="2">
        <v>30</v>
      </c>
      <c r="AX2370" s="2">
        <v>17</v>
      </c>
      <c r="AY2370" s="2">
        <v>20</v>
      </c>
      <c r="AZ2370" s="2">
        <v>13</v>
      </c>
      <c r="BA2370" s="2">
        <v>17</v>
      </c>
      <c r="BB2370" s="2">
        <f t="shared" si="607"/>
        <v>47</v>
      </c>
      <c r="BC2370" s="2">
        <f t="shared" si="608"/>
        <v>20</v>
      </c>
      <c r="BD2370" s="2">
        <f t="shared" si="609"/>
        <v>30</v>
      </c>
      <c r="BF2370" s="5"/>
    </row>
    <row r="2371" spans="7:58" x14ac:dyDescent="0.35">
      <c r="G2371" s="79" t="s">
        <v>3</v>
      </c>
      <c r="H2371" s="82" t="s">
        <v>112</v>
      </c>
      <c r="I2371" s="79" t="s">
        <v>126</v>
      </c>
      <c r="J2371" s="79" t="str">
        <f>IF('New GL Gauge'!$H$3&lt;2025,"Library Services/Community Libraries","Ops/Infrastructure/Customer Experience")</f>
        <v>Ops/Infrastructure/Customer Experience</v>
      </c>
      <c r="K2371" s="79" t="str">
        <f>IF('New GL Gauge'!$H$3&lt;2025,"Library Ops and Development","Community Library Operations")</f>
        <v>Community Library Operations</v>
      </c>
      <c r="L2371" s="83" t="str">
        <f>IF('New GL Gauge'!$H$3&lt;2025,"Library Ops and Development","Community Library Operations")</f>
        <v>Community Library Operations</v>
      </c>
      <c r="M2371" s="2" t="s">
        <v>76</v>
      </c>
      <c r="N2371" s="2">
        <v>30</v>
      </c>
      <c r="O2371" s="6">
        <f t="shared" si="598"/>
        <v>0</v>
      </c>
      <c r="P2371" s="2">
        <v>0</v>
      </c>
      <c r="Q2371" s="2">
        <v>0</v>
      </c>
      <c r="R2371" s="2">
        <v>0</v>
      </c>
      <c r="S2371" s="2">
        <v>0</v>
      </c>
      <c r="T2371" s="2">
        <v>0</v>
      </c>
      <c r="U2371" s="2">
        <f t="shared" si="600"/>
        <v>0</v>
      </c>
      <c r="V2371" s="2">
        <f t="shared" si="601"/>
        <v>0</v>
      </c>
      <c r="W2371" s="2">
        <f t="shared" si="602"/>
        <v>0</v>
      </c>
      <c r="Y2371" s="5"/>
      <c r="Z2371" s="6">
        <f t="shared" si="599"/>
        <v>0</v>
      </c>
      <c r="AA2371" s="2">
        <v>0</v>
      </c>
      <c r="AB2371" s="2">
        <v>0</v>
      </c>
      <c r="AC2371" s="2">
        <v>0</v>
      </c>
      <c r="AD2371" s="2">
        <v>0</v>
      </c>
      <c r="AE2371" s="2">
        <v>0</v>
      </c>
      <c r="AF2371" s="2">
        <f t="shared" si="603"/>
        <v>0</v>
      </c>
      <c r="AG2371" s="2">
        <f t="shared" si="604"/>
        <v>0</v>
      </c>
      <c r="AH2371" s="2">
        <f t="shared" si="605"/>
        <v>0</v>
      </c>
      <c r="AJ2371" s="5"/>
      <c r="AK2371" s="2">
        <f t="shared" si="610"/>
        <v>52</v>
      </c>
      <c r="AL2371" s="2">
        <v>25</v>
      </c>
      <c r="AM2371" s="2">
        <v>13</v>
      </c>
      <c r="AN2371" s="2">
        <v>7</v>
      </c>
      <c r="AO2371" s="2">
        <v>4</v>
      </c>
      <c r="AP2371" s="2">
        <v>3</v>
      </c>
      <c r="AQ2371" s="2">
        <f t="shared" si="595"/>
        <v>38</v>
      </c>
      <c r="AR2371" s="2">
        <f t="shared" si="596"/>
        <v>7</v>
      </c>
      <c r="AS2371" s="2">
        <f t="shared" si="597"/>
        <v>7</v>
      </c>
      <c r="AV2371" s="6">
        <f t="shared" si="606"/>
        <v>97</v>
      </c>
      <c r="AW2371" s="2">
        <v>32</v>
      </c>
      <c r="AX2371" s="2">
        <v>21</v>
      </c>
      <c r="AY2371" s="2">
        <v>20</v>
      </c>
      <c r="AZ2371" s="2">
        <v>8</v>
      </c>
      <c r="BA2371" s="2">
        <v>16</v>
      </c>
      <c r="BB2371" s="2">
        <f t="shared" si="607"/>
        <v>53</v>
      </c>
      <c r="BC2371" s="2">
        <f t="shared" si="608"/>
        <v>20</v>
      </c>
      <c r="BD2371" s="2">
        <f t="shared" si="609"/>
        <v>24</v>
      </c>
      <c r="BF2371" s="5"/>
    </row>
    <row r="2372" spans="7:58" x14ac:dyDescent="0.35">
      <c r="G2372" s="79" t="s">
        <v>3</v>
      </c>
      <c r="H2372" s="82" t="s">
        <v>153</v>
      </c>
      <c r="I2372" s="79" t="s">
        <v>126</v>
      </c>
      <c r="J2372" s="79" t="s">
        <v>164</v>
      </c>
      <c r="K2372" s="79" t="s">
        <v>166</v>
      </c>
      <c r="L2372" s="87" t="s">
        <v>166</v>
      </c>
      <c r="M2372" s="2" t="s">
        <v>3</v>
      </c>
      <c r="N2372" s="2">
        <v>1</v>
      </c>
      <c r="O2372" s="6"/>
      <c r="Y2372" s="5"/>
      <c r="Z2372" s="6"/>
      <c r="AJ2372" s="5"/>
      <c r="AV2372" s="6">
        <f t="shared" si="606"/>
        <v>38</v>
      </c>
      <c r="AW2372" s="2">
        <v>4</v>
      </c>
      <c r="AX2372" s="2">
        <v>12</v>
      </c>
      <c r="AY2372" s="2">
        <v>12</v>
      </c>
      <c r="AZ2372" s="2">
        <v>3</v>
      </c>
      <c r="BA2372" s="2">
        <v>7</v>
      </c>
      <c r="BB2372" s="2">
        <f t="shared" si="607"/>
        <v>16</v>
      </c>
      <c r="BC2372" s="2">
        <f t="shared" si="608"/>
        <v>12</v>
      </c>
      <c r="BD2372" s="2">
        <f t="shared" si="609"/>
        <v>10</v>
      </c>
      <c r="BE2372" s="2">
        <f>ROUND(SUM(AV2372:AV2401)/30,0)</f>
        <v>38</v>
      </c>
      <c r="BF2372" s="5">
        <v>69</v>
      </c>
    </row>
    <row r="2373" spans="7:58" x14ac:dyDescent="0.35">
      <c r="G2373" s="79" t="s">
        <v>3</v>
      </c>
      <c r="H2373" s="82" t="s">
        <v>153</v>
      </c>
      <c r="I2373" s="79" t="s">
        <v>126</v>
      </c>
      <c r="J2373" s="79" t="s">
        <v>164</v>
      </c>
      <c r="K2373" s="79" t="s">
        <v>166</v>
      </c>
      <c r="L2373" s="79" t="s">
        <v>166</v>
      </c>
      <c r="M2373" s="2" t="s">
        <v>3</v>
      </c>
      <c r="N2373" s="2">
        <v>2</v>
      </c>
      <c r="O2373" s="6"/>
      <c r="Y2373" s="5"/>
      <c r="Z2373" s="6"/>
      <c r="AJ2373" s="5"/>
      <c r="AV2373" s="6">
        <f t="shared" si="606"/>
        <v>38</v>
      </c>
      <c r="AW2373" s="2">
        <v>1</v>
      </c>
      <c r="AX2373" s="2">
        <v>5</v>
      </c>
      <c r="AY2373" s="2">
        <v>15</v>
      </c>
      <c r="AZ2373" s="2">
        <v>7</v>
      </c>
      <c r="BA2373" s="2">
        <v>10</v>
      </c>
      <c r="BB2373" s="2">
        <f t="shared" si="607"/>
        <v>6</v>
      </c>
      <c r="BC2373" s="2">
        <f t="shared" si="608"/>
        <v>15</v>
      </c>
      <c r="BD2373" s="2">
        <f t="shared" si="609"/>
        <v>17</v>
      </c>
      <c r="BF2373" s="5"/>
    </row>
    <row r="2374" spans="7:58" x14ac:dyDescent="0.35">
      <c r="G2374" s="79" t="s">
        <v>3</v>
      </c>
      <c r="H2374" s="82" t="s">
        <v>153</v>
      </c>
      <c r="I2374" s="79" t="s">
        <v>126</v>
      </c>
      <c r="J2374" s="79" t="s">
        <v>164</v>
      </c>
      <c r="K2374" s="79" t="s">
        <v>166</v>
      </c>
      <c r="L2374" s="79" t="s">
        <v>166</v>
      </c>
      <c r="M2374" s="2" t="s">
        <v>3</v>
      </c>
      <c r="N2374" s="2">
        <v>3</v>
      </c>
      <c r="O2374" s="6"/>
      <c r="Y2374" s="5"/>
      <c r="Z2374" s="6"/>
      <c r="AJ2374" s="5"/>
      <c r="AV2374" s="6">
        <f t="shared" si="606"/>
        <v>38</v>
      </c>
      <c r="AW2374" s="2">
        <v>13</v>
      </c>
      <c r="AX2374" s="2">
        <v>13</v>
      </c>
      <c r="AY2374" s="2">
        <v>4</v>
      </c>
      <c r="AZ2374" s="2">
        <v>4</v>
      </c>
      <c r="BA2374" s="2">
        <v>4</v>
      </c>
      <c r="BB2374" s="2">
        <f t="shared" si="607"/>
        <v>26</v>
      </c>
      <c r="BC2374" s="2">
        <f t="shared" si="608"/>
        <v>4</v>
      </c>
      <c r="BD2374" s="2">
        <f t="shared" si="609"/>
        <v>8</v>
      </c>
      <c r="BF2374" s="5"/>
    </row>
    <row r="2375" spans="7:58" x14ac:dyDescent="0.35">
      <c r="G2375" s="79" t="s">
        <v>3</v>
      </c>
      <c r="H2375" s="82" t="s">
        <v>153</v>
      </c>
      <c r="I2375" s="79" t="s">
        <v>126</v>
      </c>
      <c r="J2375" s="79" t="s">
        <v>164</v>
      </c>
      <c r="K2375" s="79" t="s">
        <v>166</v>
      </c>
      <c r="L2375" s="79" t="s">
        <v>166</v>
      </c>
      <c r="M2375" s="2" t="s">
        <v>3</v>
      </c>
      <c r="N2375" s="2">
        <v>4</v>
      </c>
      <c r="O2375" s="6"/>
      <c r="Y2375" s="5"/>
      <c r="Z2375" s="6"/>
      <c r="AJ2375" s="5"/>
      <c r="AV2375" s="6">
        <f t="shared" si="606"/>
        <v>38</v>
      </c>
      <c r="AW2375" s="2">
        <v>22</v>
      </c>
      <c r="AX2375" s="2">
        <v>10</v>
      </c>
      <c r="AY2375" s="2">
        <v>1</v>
      </c>
      <c r="AZ2375" s="2">
        <v>2</v>
      </c>
      <c r="BA2375" s="2">
        <v>3</v>
      </c>
      <c r="BB2375" s="2">
        <f t="shared" si="607"/>
        <v>32</v>
      </c>
      <c r="BC2375" s="2">
        <f t="shared" si="608"/>
        <v>1</v>
      </c>
      <c r="BD2375" s="2">
        <f t="shared" si="609"/>
        <v>5</v>
      </c>
      <c r="BF2375" s="5"/>
    </row>
    <row r="2376" spans="7:58" x14ac:dyDescent="0.35">
      <c r="G2376" s="79" t="s">
        <v>3</v>
      </c>
      <c r="H2376" s="82" t="s">
        <v>153</v>
      </c>
      <c r="I2376" s="79" t="s">
        <v>126</v>
      </c>
      <c r="J2376" s="79" t="s">
        <v>164</v>
      </c>
      <c r="K2376" s="79" t="s">
        <v>166</v>
      </c>
      <c r="L2376" s="79" t="s">
        <v>166</v>
      </c>
      <c r="M2376" s="2" t="s">
        <v>3</v>
      </c>
      <c r="N2376" s="2">
        <v>5</v>
      </c>
      <c r="O2376" s="6"/>
      <c r="Y2376" s="5"/>
      <c r="Z2376" s="6"/>
      <c r="AJ2376" s="5"/>
      <c r="AV2376" s="6">
        <f t="shared" si="606"/>
        <v>38</v>
      </c>
      <c r="AW2376" s="2">
        <v>6</v>
      </c>
      <c r="AX2376" s="2">
        <v>12</v>
      </c>
      <c r="AY2376" s="2">
        <v>13</v>
      </c>
      <c r="AZ2376" s="2">
        <v>1</v>
      </c>
      <c r="BA2376" s="2">
        <v>6</v>
      </c>
      <c r="BB2376" s="2">
        <f t="shared" si="607"/>
        <v>18</v>
      </c>
      <c r="BC2376" s="2">
        <f t="shared" si="608"/>
        <v>13</v>
      </c>
      <c r="BD2376" s="2">
        <f t="shared" si="609"/>
        <v>7</v>
      </c>
      <c r="BF2376" s="5"/>
    </row>
    <row r="2377" spans="7:58" x14ac:dyDescent="0.35">
      <c r="G2377" s="79" t="s">
        <v>3</v>
      </c>
      <c r="H2377" s="82" t="s">
        <v>153</v>
      </c>
      <c r="I2377" s="79" t="s">
        <v>126</v>
      </c>
      <c r="J2377" s="79" t="s">
        <v>164</v>
      </c>
      <c r="K2377" s="79" t="s">
        <v>166</v>
      </c>
      <c r="L2377" s="79" t="s">
        <v>166</v>
      </c>
      <c r="M2377" s="2" t="s">
        <v>3</v>
      </c>
      <c r="N2377" s="2">
        <v>6</v>
      </c>
      <c r="O2377" s="6"/>
      <c r="Y2377" s="5"/>
      <c r="Z2377" s="6"/>
      <c r="AJ2377" s="5"/>
      <c r="AV2377" s="6">
        <f t="shared" si="606"/>
        <v>38</v>
      </c>
      <c r="AW2377" s="2">
        <v>2</v>
      </c>
      <c r="AX2377" s="2">
        <v>10</v>
      </c>
      <c r="AY2377" s="2">
        <v>8</v>
      </c>
      <c r="AZ2377" s="2">
        <v>9</v>
      </c>
      <c r="BA2377" s="2">
        <v>9</v>
      </c>
      <c r="BB2377" s="2">
        <f t="shared" si="607"/>
        <v>12</v>
      </c>
      <c r="BC2377" s="2">
        <f t="shared" si="608"/>
        <v>8</v>
      </c>
      <c r="BD2377" s="2">
        <f t="shared" si="609"/>
        <v>18</v>
      </c>
      <c r="BF2377" s="5"/>
    </row>
    <row r="2378" spans="7:58" x14ac:dyDescent="0.35">
      <c r="G2378" s="79" t="s">
        <v>3</v>
      </c>
      <c r="H2378" s="82" t="s">
        <v>153</v>
      </c>
      <c r="I2378" s="79" t="s">
        <v>126</v>
      </c>
      <c r="J2378" s="79" t="s">
        <v>164</v>
      </c>
      <c r="K2378" s="79" t="s">
        <v>166</v>
      </c>
      <c r="L2378" s="79" t="s">
        <v>166</v>
      </c>
      <c r="M2378" s="2" t="s">
        <v>3</v>
      </c>
      <c r="N2378" s="2">
        <v>7</v>
      </c>
      <c r="O2378" s="6"/>
      <c r="Y2378" s="5"/>
      <c r="Z2378" s="6"/>
      <c r="AJ2378" s="5"/>
      <c r="AV2378" s="6">
        <f t="shared" si="606"/>
        <v>38</v>
      </c>
      <c r="AW2378" s="2">
        <v>15</v>
      </c>
      <c r="AX2378" s="2">
        <v>6</v>
      </c>
      <c r="AY2378" s="2">
        <v>6</v>
      </c>
      <c r="AZ2378" s="2">
        <v>7</v>
      </c>
      <c r="BA2378" s="2">
        <v>4</v>
      </c>
      <c r="BB2378" s="2">
        <f t="shared" si="607"/>
        <v>21</v>
      </c>
      <c r="BC2378" s="2">
        <f t="shared" si="608"/>
        <v>6</v>
      </c>
      <c r="BD2378" s="2">
        <f t="shared" si="609"/>
        <v>11</v>
      </c>
      <c r="BF2378" s="5"/>
    </row>
    <row r="2379" spans="7:58" x14ac:dyDescent="0.35">
      <c r="G2379" s="79" t="s">
        <v>3</v>
      </c>
      <c r="H2379" s="82" t="s">
        <v>153</v>
      </c>
      <c r="I2379" s="79" t="s">
        <v>126</v>
      </c>
      <c r="J2379" s="79" t="s">
        <v>164</v>
      </c>
      <c r="K2379" s="79" t="s">
        <v>166</v>
      </c>
      <c r="L2379" s="79" t="s">
        <v>166</v>
      </c>
      <c r="M2379" s="2" t="s">
        <v>3</v>
      </c>
      <c r="N2379" s="2">
        <v>8</v>
      </c>
      <c r="O2379" s="6"/>
      <c r="Y2379" s="5"/>
      <c r="Z2379" s="6"/>
      <c r="AJ2379" s="5"/>
      <c r="AV2379" s="6">
        <f t="shared" si="606"/>
        <v>38</v>
      </c>
      <c r="AW2379" s="2">
        <v>2</v>
      </c>
      <c r="AX2379" s="2">
        <v>9</v>
      </c>
      <c r="AY2379" s="2">
        <v>11</v>
      </c>
      <c r="AZ2379" s="2">
        <v>6</v>
      </c>
      <c r="BA2379" s="2">
        <v>10</v>
      </c>
      <c r="BB2379" s="2">
        <f t="shared" si="607"/>
        <v>11</v>
      </c>
      <c r="BC2379" s="2">
        <f t="shared" si="608"/>
        <v>11</v>
      </c>
      <c r="BD2379" s="2">
        <f t="shared" si="609"/>
        <v>16</v>
      </c>
      <c r="BF2379" s="5"/>
    </row>
    <row r="2380" spans="7:58" x14ac:dyDescent="0.35">
      <c r="G2380" s="79" t="s">
        <v>3</v>
      </c>
      <c r="H2380" s="82" t="s">
        <v>153</v>
      </c>
      <c r="I2380" s="79" t="s">
        <v>126</v>
      </c>
      <c r="J2380" s="79" t="s">
        <v>164</v>
      </c>
      <c r="K2380" s="79" t="s">
        <v>166</v>
      </c>
      <c r="L2380" s="79" t="s">
        <v>166</v>
      </c>
      <c r="M2380" s="2" t="s">
        <v>3</v>
      </c>
      <c r="N2380" s="2">
        <v>9</v>
      </c>
      <c r="O2380" s="6"/>
      <c r="Y2380" s="5"/>
      <c r="Z2380" s="6"/>
      <c r="AJ2380" s="5"/>
      <c r="AV2380" s="6">
        <f t="shared" si="606"/>
        <v>38</v>
      </c>
      <c r="AW2380" s="2">
        <v>1</v>
      </c>
      <c r="AX2380" s="2">
        <v>5</v>
      </c>
      <c r="AY2380" s="2">
        <v>10</v>
      </c>
      <c r="AZ2380" s="2">
        <v>4</v>
      </c>
      <c r="BA2380" s="2">
        <v>18</v>
      </c>
      <c r="BB2380" s="2">
        <f t="shared" si="607"/>
        <v>6</v>
      </c>
      <c r="BC2380" s="2">
        <f t="shared" si="608"/>
        <v>10</v>
      </c>
      <c r="BD2380" s="2">
        <f t="shared" si="609"/>
        <v>22</v>
      </c>
      <c r="BF2380" s="5"/>
    </row>
    <row r="2381" spans="7:58" x14ac:dyDescent="0.35">
      <c r="G2381" s="79" t="s">
        <v>3</v>
      </c>
      <c r="H2381" s="82" t="s">
        <v>153</v>
      </c>
      <c r="I2381" s="79" t="s">
        <v>126</v>
      </c>
      <c r="J2381" s="79" t="s">
        <v>164</v>
      </c>
      <c r="K2381" s="79" t="s">
        <v>166</v>
      </c>
      <c r="L2381" s="79" t="s">
        <v>166</v>
      </c>
      <c r="M2381" s="2" t="s">
        <v>67</v>
      </c>
      <c r="N2381" s="2">
        <v>10</v>
      </c>
      <c r="O2381" s="6"/>
      <c r="Y2381" s="5"/>
      <c r="Z2381" s="6"/>
      <c r="AJ2381" s="5"/>
      <c r="AV2381" s="6">
        <f t="shared" si="606"/>
        <v>38</v>
      </c>
      <c r="AW2381" s="2">
        <v>17</v>
      </c>
      <c r="AX2381" s="2">
        <v>10</v>
      </c>
      <c r="AY2381" s="2">
        <v>5</v>
      </c>
      <c r="AZ2381" s="2">
        <v>2</v>
      </c>
      <c r="BA2381" s="2">
        <v>4</v>
      </c>
      <c r="BB2381" s="2">
        <f t="shared" si="607"/>
        <v>27</v>
      </c>
      <c r="BC2381" s="2">
        <f t="shared" si="608"/>
        <v>5</v>
      </c>
      <c r="BD2381" s="2">
        <f t="shared" si="609"/>
        <v>6</v>
      </c>
      <c r="BF2381" s="5"/>
    </row>
    <row r="2382" spans="7:58" x14ac:dyDescent="0.35">
      <c r="G2382" s="79" t="s">
        <v>3</v>
      </c>
      <c r="H2382" s="82" t="s">
        <v>153</v>
      </c>
      <c r="I2382" s="79" t="s">
        <v>126</v>
      </c>
      <c r="J2382" s="79" t="s">
        <v>164</v>
      </c>
      <c r="K2382" s="79" t="s">
        <v>166</v>
      </c>
      <c r="L2382" s="79" t="s">
        <v>166</v>
      </c>
      <c r="M2382" s="2" t="s">
        <v>67</v>
      </c>
      <c r="N2382" s="2">
        <v>11</v>
      </c>
      <c r="O2382" s="6"/>
      <c r="Y2382" s="5"/>
      <c r="Z2382" s="6"/>
      <c r="AJ2382" s="5"/>
      <c r="AV2382" s="6">
        <f t="shared" si="606"/>
        <v>38</v>
      </c>
      <c r="AW2382" s="2">
        <v>4</v>
      </c>
      <c r="AX2382" s="2">
        <v>17</v>
      </c>
      <c r="AY2382" s="2">
        <v>8</v>
      </c>
      <c r="AZ2382" s="2">
        <v>5</v>
      </c>
      <c r="BA2382" s="2">
        <v>4</v>
      </c>
      <c r="BB2382" s="2">
        <f t="shared" si="607"/>
        <v>21</v>
      </c>
      <c r="BC2382" s="2">
        <f t="shared" si="608"/>
        <v>8</v>
      </c>
      <c r="BD2382" s="2">
        <f t="shared" si="609"/>
        <v>9</v>
      </c>
      <c r="BF2382" s="5"/>
    </row>
    <row r="2383" spans="7:58" x14ac:dyDescent="0.35">
      <c r="G2383" s="79" t="s">
        <v>3</v>
      </c>
      <c r="H2383" s="82" t="s">
        <v>153</v>
      </c>
      <c r="I2383" s="79" t="s">
        <v>126</v>
      </c>
      <c r="J2383" s="79" t="s">
        <v>164</v>
      </c>
      <c r="K2383" s="79" t="s">
        <v>166</v>
      </c>
      <c r="L2383" s="79" t="s">
        <v>166</v>
      </c>
      <c r="M2383" s="2" t="s">
        <v>67</v>
      </c>
      <c r="N2383" s="2">
        <v>12</v>
      </c>
      <c r="O2383" s="6"/>
      <c r="Y2383" s="5"/>
      <c r="Z2383" s="6"/>
      <c r="AJ2383" s="5"/>
      <c r="AV2383" s="6">
        <f t="shared" si="606"/>
        <v>38</v>
      </c>
      <c r="AW2383" s="2">
        <v>5</v>
      </c>
      <c r="AX2383" s="2">
        <v>13</v>
      </c>
      <c r="AY2383" s="2">
        <v>8</v>
      </c>
      <c r="AZ2383" s="2">
        <v>5</v>
      </c>
      <c r="BA2383" s="2">
        <v>7</v>
      </c>
      <c r="BB2383" s="2">
        <f t="shared" si="607"/>
        <v>18</v>
      </c>
      <c r="BC2383" s="2">
        <f t="shared" si="608"/>
        <v>8</v>
      </c>
      <c r="BD2383" s="2">
        <f t="shared" si="609"/>
        <v>12</v>
      </c>
      <c r="BF2383" s="5"/>
    </row>
    <row r="2384" spans="7:58" x14ac:dyDescent="0.35">
      <c r="G2384" s="79" t="s">
        <v>3</v>
      </c>
      <c r="H2384" s="82" t="s">
        <v>153</v>
      </c>
      <c r="I2384" s="79" t="s">
        <v>126</v>
      </c>
      <c r="J2384" s="79" t="s">
        <v>164</v>
      </c>
      <c r="K2384" s="79" t="s">
        <v>166</v>
      </c>
      <c r="L2384" s="79" t="s">
        <v>166</v>
      </c>
      <c r="M2384" s="2" t="s">
        <v>67</v>
      </c>
      <c r="N2384" s="2">
        <v>13</v>
      </c>
      <c r="O2384" s="6"/>
      <c r="Y2384" s="5"/>
      <c r="Z2384" s="6"/>
      <c r="AJ2384" s="5"/>
      <c r="AV2384" s="6">
        <f t="shared" si="606"/>
        <v>38</v>
      </c>
      <c r="AW2384" s="2">
        <v>8</v>
      </c>
      <c r="AX2384" s="2">
        <v>9</v>
      </c>
      <c r="AY2384" s="2">
        <v>9</v>
      </c>
      <c r="AZ2384" s="2">
        <v>7</v>
      </c>
      <c r="BA2384" s="2">
        <v>5</v>
      </c>
      <c r="BB2384" s="2">
        <f t="shared" si="607"/>
        <v>17</v>
      </c>
      <c r="BC2384" s="2">
        <f t="shared" si="608"/>
        <v>9</v>
      </c>
      <c r="BD2384" s="2">
        <f t="shared" si="609"/>
        <v>12</v>
      </c>
      <c r="BF2384" s="5"/>
    </row>
    <row r="2385" spans="7:58" x14ac:dyDescent="0.35">
      <c r="G2385" s="79" t="s">
        <v>3</v>
      </c>
      <c r="H2385" s="82" t="s">
        <v>153</v>
      </c>
      <c r="I2385" s="79" t="s">
        <v>126</v>
      </c>
      <c r="J2385" s="79" t="s">
        <v>164</v>
      </c>
      <c r="K2385" s="79" t="s">
        <v>166</v>
      </c>
      <c r="L2385" s="79" t="s">
        <v>166</v>
      </c>
      <c r="M2385" s="2" t="s">
        <v>67</v>
      </c>
      <c r="N2385" s="2">
        <v>14</v>
      </c>
      <c r="O2385" s="6"/>
      <c r="Y2385" s="5"/>
      <c r="Z2385" s="6"/>
      <c r="AJ2385" s="5"/>
      <c r="AV2385" s="6">
        <f t="shared" si="606"/>
        <v>38</v>
      </c>
      <c r="AW2385" s="2">
        <v>7</v>
      </c>
      <c r="AX2385" s="2">
        <v>7</v>
      </c>
      <c r="AY2385" s="2">
        <v>12</v>
      </c>
      <c r="AZ2385" s="2">
        <v>5</v>
      </c>
      <c r="BA2385" s="2">
        <v>7</v>
      </c>
      <c r="BB2385" s="2">
        <f t="shared" si="607"/>
        <v>14</v>
      </c>
      <c r="BC2385" s="2">
        <f t="shared" si="608"/>
        <v>12</v>
      </c>
      <c r="BD2385" s="2">
        <f t="shared" si="609"/>
        <v>12</v>
      </c>
      <c r="BF2385" s="5"/>
    </row>
    <row r="2386" spans="7:58" x14ac:dyDescent="0.35">
      <c r="G2386" s="79" t="s">
        <v>3</v>
      </c>
      <c r="H2386" s="82" t="s">
        <v>153</v>
      </c>
      <c r="I2386" s="79" t="s">
        <v>126</v>
      </c>
      <c r="J2386" s="79" t="s">
        <v>164</v>
      </c>
      <c r="K2386" s="79" t="s">
        <v>166</v>
      </c>
      <c r="L2386" s="79" t="s">
        <v>166</v>
      </c>
      <c r="M2386" s="2" t="s">
        <v>67</v>
      </c>
      <c r="N2386" s="2">
        <v>15</v>
      </c>
      <c r="O2386" s="6"/>
      <c r="Y2386" s="5"/>
      <c r="Z2386" s="6"/>
      <c r="AJ2386" s="5"/>
      <c r="AV2386" s="6">
        <f t="shared" si="606"/>
        <v>38</v>
      </c>
      <c r="AW2386" s="2">
        <v>3</v>
      </c>
      <c r="AX2386" s="2">
        <v>9</v>
      </c>
      <c r="AY2386" s="2">
        <v>5</v>
      </c>
      <c r="AZ2386" s="2">
        <v>6</v>
      </c>
      <c r="BA2386" s="2">
        <v>15</v>
      </c>
      <c r="BB2386" s="2">
        <f t="shared" si="607"/>
        <v>12</v>
      </c>
      <c r="BC2386" s="2">
        <f t="shared" si="608"/>
        <v>5</v>
      </c>
      <c r="BD2386" s="2">
        <f t="shared" si="609"/>
        <v>21</v>
      </c>
      <c r="BF2386" s="5"/>
    </row>
    <row r="2387" spans="7:58" x14ac:dyDescent="0.35">
      <c r="G2387" s="79" t="s">
        <v>3</v>
      </c>
      <c r="H2387" s="82" t="s">
        <v>153</v>
      </c>
      <c r="I2387" s="79" t="s">
        <v>126</v>
      </c>
      <c r="J2387" s="79" t="s">
        <v>164</v>
      </c>
      <c r="K2387" s="79" t="s">
        <v>166</v>
      </c>
      <c r="L2387" s="79" t="s">
        <v>166</v>
      </c>
      <c r="M2387" s="2" t="s">
        <v>67</v>
      </c>
      <c r="N2387" s="2">
        <v>16</v>
      </c>
      <c r="O2387" s="6"/>
      <c r="Y2387" s="5"/>
      <c r="Z2387" s="6"/>
      <c r="AJ2387" s="5"/>
      <c r="AV2387" s="6">
        <f t="shared" si="606"/>
        <v>38</v>
      </c>
      <c r="AW2387" s="2">
        <v>4</v>
      </c>
      <c r="AX2387" s="2">
        <v>12</v>
      </c>
      <c r="AY2387" s="2">
        <v>9</v>
      </c>
      <c r="AZ2387" s="2">
        <v>5</v>
      </c>
      <c r="BA2387" s="2">
        <v>8</v>
      </c>
      <c r="BB2387" s="2">
        <f t="shared" si="607"/>
        <v>16</v>
      </c>
      <c r="BC2387" s="2">
        <f t="shared" si="608"/>
        <v>9</v>
      </c>
      <c r="BD2387" s="2">
        <f t="shared" si="609"/>
        <v>13</v>
      </c>
      <c r="BF2387" s="5"/>
    </row>
    <row r="2388" spans="7:58" x14ac:dyDescent="0.35">
      <c r="G2388" s="79" t="s">
        <v>3</v>
      </c>
      <c r="H2388" s="82" t="s">
        <v>153</v>
      </c>
      <c r="I2388" s="79" t="s">
        <v>126</v>
      </c>
      <c r="J2388" s="79" t="s">
        <v>164</v>
      </c>
      <c r="K2388" s="79" t="s">
        <v>166</v>
      </c>
      <c r="L2388" s="79" t="s">
        <v>166</v>
      </c>
      <c r="M2388" s="2" t="s">
        <v>67</v>
      </c>
      <c r="N2388" s="2">
        <v>17</v>
      </c>
      <c r="O2388" s="6"/>
      <c r="Y2388" s="5"/>
      <c r="Z2388" s="6"/>
      <c r="AJ2388" s="5"/>
      <c r="AV2388" s="6">
        <f t="shared" si="606"/>
        <v>38</v>
      </c>
      <c r="AW2388" s="2">
        <v>2</v>
      </c>
      <c r="AX2388" s="2">
        <v>6</v>
      </c>
      <c r="AY2388" s="2">
        <v>11</v>
      </c>
      <c r="AZ2388" s="2">
        <v>6</v>
      </c>
      <c r="BA2388" s="2">
        <v>13</v>
      </c>
      <c r="BB2388" s="2">
        <f t="shared" si="607"/>
        <v>8</v>
      </c>
      <c r="BC2388" s="2">
        <f t="shared" si="608"/>
        <v>11</v>
      </c>
      <c r="BD2388" s="2">
        <f t="shared" si="609"/>
        <v>19</v>
      </c>
      <c r="BF2388" s="5"/>
    </row>
    <row r="2389" spans="7:58" x14ac:dyDescent="0.35">
      <c r="G2389" s="79" t="s">
        <v>3</v>
      </c>
      <c r="H2389" s="82" t="s">
        <v>153</v>
      </c>
      <c r="I2389" s="79" t="s">
        <v>126</v>
      </c>
      <c r="J2389" s="79" t="s">
        <v>164</v>
      </c>
      <c r="K2389" s="79" t="s">
        <v>166</v>
      </c>
      <c r="L2389" s="79" t="s">
        <v>166</v>
      </c>
      <c r="M2389" s="2" t="s">
        <v>67</v>
      </c>
      <c r="N2389" s="2">
        <v>18</v>
      </c>
      <c r="O2389" s="6"/>
      <c r="Y2389" s="5"/>
      <c r="Z2389" s="6"/>
      <c r="AJ2389" s="5"/>
      <c r="AV2389" s="6">
        <f t="shared" si="606"/>
        <v>38</v>
      </c>
      <c r="AW2389" s="2">
        <v>8</v>
      </c>
      <c r="AX2389" s="2">
        <v>13</v>
      </c>
      <c r="AY2389" s="2">
        <v>4</v>
      </c>
      <c r="AZ2389" s="2">
        <v>6</v>
      </c>
      <c r="BA2389" s="2">
        <v>7</v>
      </c>
      <c r="BB2389" s="2">
        <f t="shared" si="607"/>
        <v>21</v>
      </c>
      <c r="BC2389" s="2">
        <f t="shared" si="608"/>
        <v>4</v>
      </c>
      <c r="BD2389" s="2">
        <f t="shared" si="609"/>
        <v>13</v>
      </c>
      <c r="BF2389" s="5"/>
    </row>
    <row r="2390" spans="7:58" x14ac:dyDescent="0.35">
      <c r="G2390" s="79" t="s">
        <v>3</v>
      </c>
      <c r="H2390" s="82" t="s">
        <v>153</v>
      </c>
      <c r="I2390" s="79" t="s">
        <v>126</v>
      </c>
      <c r="J2390" s="79" t="s">
        <v>164</v>
      </c>
      <c r="K2390" s="79" t="s">
        <v>166</v>
      </c>
      <c r="L2390" s="79" t="s">
        <v>166</v>
      </c>
      <c r="M2390" s="2" t="s">
        <v>76</v>
      </c>
      <c r="N2390" s="2">
        <v>19</v>
      </c>
      <c r="O2390" s="6"/>
      <c r="Y2390" s="5"/>
      <c r="Z2390" s="6"/>
      <c r="AJ2390" s="5"/>
      <c r="AV2390" s="6">
        <f t="shared" si="606"/>
        <v>38</v>
      </c>
      <c r="AW2390" s="2">
        <v>17</v>
      </c>
      <c r="AX2390" s="2">
        <v>8</v>
      </c>
      <c r="AY2390" s="2">
        <v>7</v>
      </c>
      <c r="AZ2390" s="2">
        <v>2</v>
      </c>
      <c r="BA2390" s="2">
        <v>4</v>
      </c>
      <c r="BB2390" s="2">
        <f t="shared" si="607"/>
        <v>25</v>
      </c>
      <c r="BC2390" s="2">
        <f t="shared" si="608"/>
        <v>7</v>
      </c>
      <c r="BD2390" s="2">
        <f t="shared" si="609"/>
        <v>6</v>
      </c>
      <c r="BF2390" s="5"/>
    </row>
    <row r="2391" spans="7:58" x14ac:dyDescent="0.35">
      <c r="G2391" s="79" t="s">
        <v>3</v>
      </c>
      <c r="H2391" s="82" t="s">
        <v>153</v>
      </c>
      <c r="I2391" s="79" t="s">
        <v>126</v>
      </c>
      <c r="J2391" s="79" t="s">
        <v>164</v>
      </c>
      <c r="K2391" s="79" t="s">
        <v>166</v>
      </c>
      <c r="L2391" s="79" t="s">
        <v>166</v>
      </c>
      <c r="M2391" s="2" t="s">
        <v>76</v>
      </c>
      <c r="N2391" s="2">
        <v>20</v>
      </c>
      <c r="O2391" s="6"/>
      <c r="Y2391" s="5"/>
      <c r="Z2391" s="6"/>
      <c r="AJ2391" s="5"/>
      <c r="AV2391" s="6">
        <f t="shared" si="606"/>
        <v>38</v>
      </c>
      <c r="AW2391" s="2">
        <v>13</v>
      </c>
      <c r="AX2391" s="2">
        <v>8</v>
      </c>
      <c r="AY2391" s="2">
        <v>8</v>
      </c>
      <c r="AZ2391" s="2">
        <v>4</v>
      </c>
      <c r="BA2391" s="2">
        <v>5</v>
      </c>
      <c r="BB2391" s="2">
        <f t="shared" si="607"/>
        <v>21</v>
      </c>
      <c r="BC2391" s="2">
        <f t="shared" si="608"/>
        <v>8</v>
      </c>
      <c r="BD2391" s="2">
        <f t="shared" si="609"/>
        <v>9</v>
      </c>
      <c r="BF2391" s="5"/>
    </row>
    <row r="2392" spans="7:58" x14ac:dyDescent="0.35">
      <c r="G2392" s="79" t="s">
        <v>3</v>
      </c>
      <c r="H2392" s="82" t="s">
        <v>153</v>
      </c>
      <c r="I2392" s="79" t="s">
        <v>126</v>
      </c>
      <c r="J2392" s="79" t="s">
        <v>164</v>
      </c>
      <c r="K2392" s="79" t="s">
        <v>166</v>
      </c>
      <c r="L2392" s="79" t="s">
        <v>166</v>
      </c>
      <c r="M2392" s="2" t="s">
        <v>76</v>
      </c>
      <c r="N2392" s="2">
        <v>21</v>
      </c>
      <c r="O2392" s="6"/>
      <c r="Y2392" s="5"/>
      <c r="Z2392" s="6"/>
      <c r="AJ2392" s="5"/>
      <c r="AV2392" s="6">
        <f t="shared" si="606"/>
        <v>38</v>
      </c>
      <c r="AW2392" s="2">
        <v>12</v>
      </c>
      <c r="AX2392" s="2">
        <v>11</v>
      </c>
      <c r="AY2392" s="2">
        <v>3</v>
      </c>
      <c r="AZ2392" s="2">
        <v>6</v>
      </c>
      <c r="BA2392" s="2">
        <v>6</v>
      </c>
      <c r="BB2392" s="2">
        <f t="shared" si="607"/>
        <v>23</v>
      </c>
      <c r="BC2392" s="2">
        <f t="shared" si="608"/>
        <v>3</v>
      </c>
      <c r="BD2392" s="2">
        <f t="shared" si="609"/>
        <v>12</v>
      </c>
      <c r="BF2392" s="5"/>
    </row>
    <row r="2393" spans="7:58" x14ac:dyDescent="0.35">
      <c r="G2393" s="79" t="s">
        <v>3</v>
      </c>
      <c r="H2393" s="82" t="s">
        <v>153</v>
      </c>
      <c r="I2393" s="79" t="s">
        <v>126</v>
      </c>
      <c r="J2393" s="79" t="s">
        <v>164</v>
      </c>
      <c r="K2393" s="79" t="s">
        <v>166</v>
      </c>
      <c r="L2393" s="79" t="s">
        <v>166</v>
      </c>
      <c r="M2393" s="2" t="s">
        <v>76</v>
      </c>
      <c r="N2393" s="2">
        <v>22</v>
      </c>
      <c r="O2393" s="6"/>
      <c r="Y2393" s="5"/>
      <c r="Z2393" s="6"/>
      <c r="AJ2393" s="5"/>
      <c r="AV2393" s="6">
        <f t="shared" si="606"/>
        <v>38</v>
      </c>
      <c r="AW2393" s="2">
        <v>21</v>
      </c>
      <c r="AX2393" s="2">
        <v>8</v>
      </c>
      <c r="AY2393" s="2">
        <v>3</v>
      </c>
      <c r="AZ2393" s="2">
        <v>2</v>
      </c>
      <c r="BA2393" s="2">
        <v>4</v>
      </c>
      <c r="BB2393" s="2">
        <f t="shared" si="607"/>
        <v>29</v>
      </c>
      <c r="BC2393" s="2">
        <f t="shared" si="608"/>
        <v>3</v>
      </c>
      <c r="BD2393" s="2">
        <f t="shared" si="609"/>
        <v>6</v>
      </c>
      <c r="BF2393" s="5"/>
    </row>
    <row r="2394" spans="7:58" x14ac:dyDescent="0.35">
      <c r="G2394" s="79" t="s">
        <v>3</v>
      </c>
      <c r="H2394" s="82" t="s">
        <v>153</v>
      </c>
      <c r="I2394" s="79" t="s">
        <v>126</v>
      </c>
      <c r="J2394" s="79" t="s">
        <v>164</v>
      </c>
      <c r="K2394" s="79" t="s">
        <v>166</v>
      </c>
      <c r="L2394" s="79" t="s">
        <v>166</v>
      </c>
      <c r="M2394" s="2" t="s">
        <v>76</v>
      </c>
      <c r="N2394" s="2">
        <v>23</v>
      </c>
      <c r="O2394" s="6"/>
      <c r="Y2394" s="5"/>
      <c r="Z2394" s="6"/>
      <c r="AJ2394" s="5"/>
      <c r="AV2394" s="6">
        <f t="shared" si="606"/>
        <v>38</v>
      </c>
      <c r="AW2394" s="2">
        <v>15</v>
      </c>
      <c r="AX2394" s="2">
        <v>9</v>
      </c>
      <c r="AY2394" s="2">
        <v>3</v>
      </c>
      <c r="AZ2394" s="2">
        <v>7</v>
      </c>
      <c r="BA2394" s="2">
        <v>4</v>
      </c>
      <c r="BB2394" s="2">
        <f t="shared" si="607"/>
        <v>24</v>
      </c>
      <c r="BC2394" s="2">
        <f t="shared" si="608"/>
        <v>3</v>
      </c>
      <c r="BD2394" s="2">
        <f t="shared" si="609"/>
        <v>11</v>
      </c>
      <c r="BF2394" s="5"/>
    </row>
    <row r="2395" spans="7:58" x14ac:dyDescent="0.35">
      <c r="G2395" s="79" t="s">
        <v>3</v>
      </c>
      <c r="H2395" s="82" t="s">
        <v>153</v>
      </c>
      <c r="I2395" s="79" t="s">
        <v>126</v>
      </c>
      <c r="J2395" s="79" t="s">
        <v>164</v>
      </c>
      <c r="K2395" s="79" t="s">
        <v>166</v>
      </c>
      <c r="L2395" s="79" t="s">
        <v>166</v>
      </c>
      <c r="M2395" s="2" t="s">
        <v>76</v>
      </c>
      <c r="N2395" s="2">
        <v>24</v>
      </c>
      <c r="O2395" s="6"/>
      <c r="Y2395" s="5"/>
      <c r="Z2395" s="6"/>
      <c r="AJ2395" s="5"/>
      <c r="AV2395" s="6">
        <f t="shared" si="606"/>
        <v>38</v>
      </c>
      <c r="AW2395" s="2">
        <v>15</v>
      </c>
      <c r="AX2395" s="2">
        <v>7</v>
      </c>
      <c r="AY2395" s="2">
        <v>4</v>
      </c>
      <c r="AZ2395" s="2">
        <v>6</v>
      </c>
      <c r="BA2395" s="2">
        <v>6</v>
      </c>
      <c r="BB2395" s="2">
        <f t="shared" si="607"/>
        <v>22</v>
      </c>
      <c r="BC2395" s="2">
        <f t="shared" si="608"/>
        <v>4</v>
      </c>
      <c r="BD2395" s="2">
        <f t="shared" si="609"/>
        <v>12</v>
      </c>
      <c r="BF2395" s="5"/>
    </row>
    <row r="2396" spans="7:58" x14ac:dyDescent="0.35">
      <c r="G2396" s="79" t="s">
        <v>3</v>
      </c>
      <c r="H2396" s="82" t="s">
        <v>153</v>
      </c>
      <c r="I2396" s="79" t="s">
        <v>126</v>
      </c>
      <c r="J2396" s="79" t="s">
        <v>164</v>
      </c>
      <c r="K2396" s="79" t="s">
        <v>166</v>
      </c>
      <c r="L2396" s="79" t="s">
        <v>166</v>
      </c>
      <c r="M2396" s="2" t="s">
        <v>76</v>
      </c>
      <c r="N2396" s="2">
        <v>25</v>
      </c>
      <c r="O2396" s="6"/>
      <c r="Y2396" s="5"/>
      <c r="Z2396" s="6"/>
      <c r="AJ2396" s="5"/>
      <c r="AV2396" s="6">
        <f t="shared" si="606"/>
        <v>38</v>
      </c>
      <c r="AW2396" s="2">
        <v>15</v>
      </c>
      <c r="AX2396" s="2">
        <v>8</v>
      </c>
      <c r="AY2396" s="2">
        <v>8</v>
      </c>
      <c r="AZ2396" s="2">
        <v>2</v>
      </c>
      <c r="BA2396" s="2">
        <v>5</v>
      </c>
      <c r="BB2396" s="2">
        <f t="shared" si="607"/>
        <v>23</v>
      </c>
      <c r="BC2396" s="2">
        <f t="shared" si="608"/>
        <v>8</v>
      </c>
      <c r="BD2396" s="2">
        <f t="shared" si="609"/>
        <v>7</v>
      </c>
      <c r="BF2396" s="5"/>
    </row>
    <row r="2397" spans="7:58" x14ac:dyDescent="0.35">
      <c r="G2397" s="79" t="s">
        <v>3</v>
      </c>
      <c r="H2397" s="82" t="s">
        <v>153</v>
      </c>
      <c r="I2397" s="79" t="s">
        <v>126</v>
      </c>
      <c r="J2397" s="79" t="s">
        <v>164</v>
      </c>
      <c r="K2397" s="79" t="s">
        <v>166</v>
      </c>
      <c r="L2397" s="79" t="s">
        <v>166</v>
      </c>
      <c r="M2397" s="2" t="s">
        <v>76</v>
      </c>
      <c r="N2397" s="2">
        <v>26</v>
      </c>
      <c r="O2397" s="6"/>
      <c r="Y2397" s="5"/>
      <c r="Z2397" s="6"/>
      <c r="AJ2397" s="5"/>
      <c r="AV2397" s="6">
        <f t="shared" si="606"/>
        <v>38</v>
      </c>
      <c r="AW2397" s="2">
        <v>15</v>
      </c>
      <c r="AX2397" s="2">
        <v>7</v>
      </c>
      <c r="AY2397" s="2">
        <v>3</v>
      </c>
      <c r="AZ2397" s="2">
        <v>6</v>
      </c>
      <c r="BA2397" s="2">
        <v>7</v>
      </c>
      <c r="BB2397" s="2">
        <f t="shared" si="607"/>
        <v>22</v>
      </c>
      <c r="BC2397" s="2">
        <f t="shared" si="608"/>
        <v>3</v>
      </c>
      <c r="BD2397" s="2">
        <f t="shared" si="609"/>
        <v>13</v>
      </c>
      <c r="BF2397" s="5"/>
    </row>
    <row r="2398" spans="7:58" x14ac:dyDescent="0.35">
      <c r="G2398" s="79" t="s">
        <v>3</v>
      </c>
      <c r="H2398" s="82" t="s">
        <v>153</v>
      </c>
      <c r="I2398" s="79" t="s">
        <v>126</v>
      </c>
      <c r="J2398" s="79" t="s">
        <v>164</v>
      </c>
      <c r="K2398" s="79" t="s">
        <v>166</v>
      </c>
      <c r="L2398" s="79" t="s">
        <v>166</v>
      </c>
      <c r="M2398" s="2" t="s">
        <v>76</v>
      </c>
      <c r="N2398" s="2">
        <v>27</v>
      </c>
      <c r="O2398" s="6"/>
      <c r="Y2398" s="5"/>
      <c r="Z2398" s="6"/>
      <c r="AJ2398" s="5"/>
      <c r="AV2398" s="6">
        <f t="shared" si="606"/>
        <v>38</v>
      </c>
      <c r="AW2398" s="2">
        <v>13</v>
      </c>
      <c r="AX2398" s="2">
        <v>10</v>
      </c>
      <c r="AY2398" s="2">
        <v>6</v>
      </c>
      <c r="AZ2398" s="2">
        <v>4</v>
      </c>
      <c r="BA2398" s="2">
        <v>5</v>
      </c>
      <c r="BB2398" s="2">
        <f t="shared" si="607"/>
        <v>23</v>
      </c>
      <c r="BC2398" s="2">
        <f t="shared" si="608"/>
        <v>6</v>
      </c>
      <c r="BD2398" s="2">
        <f t="shared" si="609"/>
        <v>9</v>
      </c>
      <c r="BF2398" s="5"/>
    </row>
    <row r="2399" spans="7:58" x14ac:dyDescent="0.35">
      <c r="G2399" s="79" t="s">
        <v>3</v>
      </c>
      <c r="H2399" s="82" t="s">
        <v>153</v>
      </c>
      <c r="I2399" s="79" t="s">
        <v>126</v>
      </c>
      <c r="J2399" s="79" t="s">
        <v>164</v>
      </c>
      <c r="K2399" s="79" t="s">
        <v>166</v>
      </c>
      <c r="L2399" s="79" t="s">
        <v>166</v>
      </c>
      <c r="M2399" s="2" t="s">
        <v>76</v>
      </c>
      <c r="N2399" s="2">
        <v>28</v>
      </c>
      <c r="O2399" s="6"/>
      <c r="Y2399" s="5"/>
      <c r="Z2399" s="6"/>
      <c r="AJ2399" s="5"/>
      <c r="AV2399" s="6">
        <f t="shared" si="606"/>
        <v>38</v>
      </c>
      <c r="AW2399" s="2">
        <v>21</v>
      </c>
      <c r="AX2399" s="2">
        <v>8</v>
      </c>
      <c r="AY2399" s="2">
        <v>4</v>
      </c>
      <c r="AZ2399" s="2">
        <v>1</v>
      </c>
      <c r="BA2399" s="2">
        <v>4</v>
      </c>
      <c r="BB2399" s="2">
        <f t="shared" si="607"/>
        <v>29</v>
      </c>
      <c r="BC2399" s="2">
        <f t="shared" si="608"/>
        <v>4</v>
      </c>
      <c r="BD2399" s="2">
        <f t="shared" si="609"/>
        <v>5</v>
      </c>
      <c r="BF2399" s="5"/>
    </row>
    <row r="2400" spans="7:58" x14ac:dyDescent="0.35">
      <c r="G2400" s="79" t="s">
        <v>3</v>
      </c>
      <c r="H2400" s="82" t="s">
        <v>153</v>
      </c>
      <c r="I2400" s="79" t="s">
        <v>126</v>
      </c>
      <c r="J2400" s="79" t="s">
        <v>164</v>
      </c>
      <c r="K2400" s="79" t="s">
        <v>166</v>
      </c>
      <c r="L2400" s="79" t="s">
        <v>166</v>
      </c>
      <c r="M2400" s="2" t="s">
        <v>76</v>
      </c>
      <c r="N2400" s="2">
        <v>29</v>
      </c>
      <c r="O2400" s="6"/>
      <c r="Y2400" s="5"/>
      <c r="Z2400" s="6"/>
      <c r="AJ2400" s="5"/>
      <c r="AV2400" s="6">
        <f t="shared" ref="AV2400:AV2401" si="612">SUM(BB2400:BD2400)</f>
        <v>38</v>
      </c>
      <c r="AW2400" s="2">
        <v>14</v>
      </c>
      <c r="AX2400" s="2">
        <v>9</v>
      </c>
      <c r="AY2400" s="2">
        <v>4</v>
      </c>
      <c r="AZ2400" s="2">
        <v>5</v>
      </c>
      <c r="BA2400" s="2">
        <v>6</v>
      </c>
      <c r="BB2400" s="2">
        <f t="shared" ref="BB2400:BB2401" si="613">AW2400+AX2400</f>
        <v>23</v>
      </c>
      <c r="BC2400" s="2">
        <f t="shared" ref="BC2400:BC2401" si="614">AY2400</f>
        <v>4</v>
      </c>
      <c r="BD2400" s="2">
        <f t="shared" ref="BD2400:BD2401" si="615">AZ2400+BA2400</f>
        <v>11</v>
      </c>
      <c r="BF2400" s="5"/>
    </row>
    <row r="2401" spans="7:58" x14ac:dyDescent="0.35">
      <c r="G2401" s="79" t="s">
        <v>3</v>
      </c>
      <c r="H2401" s="83" t="s">
        <v>153</v>
      </c>
      <c r="I2401" s="79" t="s">
        <v>126</v>
      </c>
      <c r="J2401" s="79" t="s">
        <v>164</v>
      </c>
      <c r="K2401" s="79" t="s">
        <v>166</v>
      </c>
      <c r="L2401" s="79" t="s">
        <v>166</v>
      </c>
      <c r="M2401" s="2" t="s">
        <v>76</v>
      </c>
      <c r="N2401" s="2">
        <v>30</v>
      </c>
      <c r="O2401" s="6"/>
      <c r="Y2401" s="5"/>
      <c r="Z2401" s="6"/>
      <c r="AJ2401" s="5"/>
      <c r="AV2401" s="6">
        <f t="shared" si="612"/>
        <v>38</v>
      </c>
      <c r="AW2401" s="2">
        <v>15</v>
      </c>
      <c r="AX2401" s="2">
        <v>8</v>
      </c>
      <c r="AY2401" s="2">
        <v>3</v>
      </c>
      <c r="AZ2401" s="2">
        <v>5</v>
      </c>
      <c r="BA2401" s="2">
        <v>7</v>
      </c>
      <c r="BB2401" s="2">
        <f t="shared" si="613"/>
        <v>23</v>
      </c>
      <c r="BC2401" s="2">
        <f t="shared" si="614"/>
        <v>3</v>
      </c>
      <c r="BD2401" s="2">
        <f t="shared" si="615"/>
        <v>12</v>
      </c>
      <c r="BF2401" s="5"/>
    </row>
    <row r="2402" spans="7:58" x14ac:dyDescent="0.35">
      <c r="O2402" s="6"/>
      <c r="Y2402" s="5"/>
      <c r="Z2402" s="6"/>
      <c r="AJ2402" s="5"/>
      <c r="AV2402" s="6"/>
      <c r="BF2402" s="5"/>
    </row>
    <row r="2403" spans="7:58" x14ac:dyDescent="0.35">
      <c r="O2403" s="6"/>
      <c r="Y2403" s="5"/>
      <c r="Z2403" s="6"/>
      <c r="AJ2403" s="5"/>
      <c r="AV2403" s="6"/>
      <c r="BF2403" s="5"/>
    </row>
    <row r="2404" spans="7:58" x14ac:dyDescent="0.35">
      <c r="O2404" s="6"/>
      <c r="Y2404" s="5"/>
      <c r="Z2404" s="6"/>
      <c r="AJ2404" s="5"/>
      <c r="AV2404" s="6"/>
      <c r="BF2404" s="5"/>
    </row>
    <row r="2405" spans="7:58" x14ac:dyDescent="0.35">
      <c r="O2405" s="6"/>
      <c r="Y2405" s="5"/>
      <c r="Z2405" s="6"/>
      <c r="AJ2405" s="5"/>
      <c r="AV2405" s="6"/>
      <c r="BF2405" s="5"/>
    </row>
    <row r="2406" spans="7:58" x14ac:dyDescent="0.35">
      <c r="O2406" s="6"/>
      <c r="Y2406" s="5"/>
      <c r="Z2406" s="6"/>
      <c r="AJ2406" s="5"/>
      <c r="AV2406" s="6"/>
      <c r="BF2406" s="5"/>
    </row>
    <row r="2407" spans="7:58" x14ac:dyDescent="0.35">
      <c r="O2407" s="6"/>
      <c r="Y2407" s="5"/>
      <c r="Z2407" s="6"/>
      <c r="AJ2407" s="5"/>
      <c r="AV2407" s="6"/>
      <c r="BF2407" s="5"/>
    </row>
    <row r="2408" spans="7:58" x14ac:dyDescent="0.35">
      <c r="O2408" s="6"/>
      <c r="Y2408" s="5"/>
      <c r="Z2408" s="6"/>
      <c r="AJ2408" s="5"/>
      <c r="AV2408" s="6"/>
      <c r="BF2408" s="5"/>
    </row>
    <row r="2409" spans="7:58" x14ac:dyDescent="0.35">
      <c r="O2409" s="6"/>
      <c r="Y2409" s="5"/>
      <c r="Z2409" s="6"/>
      <c r="AJ2409" s="5"/>
      <c r="AV2409" s="6"/>
      <c r="BF2409" s="5"/>
    </row>
    <row r="2410" spans="7:58" x14ac:dyDescent="0.35">
      <c r="O2410" s="6"/>
      <c r="Y2410" s="5"/>
      <c r="Z2410" s="6"/>
      <c r="AJ2410" s="5"/>
      <c r="AV2410" s="6"/>
      <c r="BF2410" s="5"/>
    </row>
    <row r="2411" spans="7:58" x14ac:dyDescent="0.35">
      <c r="O2411" s="6"/>
      <c r="Y2411" s="5"/>
      <c r="Z2411" s="6"/>
      <c r="AJ2411" s="5"/>
      <c r="AV2411" s="6"/>
      <c r="BF2411" s="5"/>
    </row>
    <row r="2412" spans="7:58" x14ac:dyDescent="0.35">
      <c r="O2412" s="6"/>
      <c r="Y2412" s="5"/>
      <c r="Z2412" s="6"/>
      <c r="AJ2412" s="5"/>
      <c r="AV2412" s="6"/>
      <c r="BF2412" s="5"/>
    </row>
    <row r="2413" spans="7:58" x14ac:dyDescent="0.35">
      <c r="O2413" s="6"/>
      <c r="Y2413" s="5"/>
      <c r="Z2413" s="6"/>
      <c r="AJ2413" s="5"/>
      <c r="AV2413" s="6"/>
      <c r="BF2413" s="5"/>
    </row>
    <row r="2414" spans="7:58" x14ac:dyDescent="0.35">
      <c r="O2414" s="6"/>
      <c r="Y2414" s="5"/>
      <c r="Z2414" s="6"/>
      <c r="AJ2414" s="5"/>
      <c r="AV2414" s="6"/>
      <c r="BF2414" s="5"/>
    </row>
    <row r="2415" spans="7:58" x14ac:dyDescent="0.35">
      <c r="O2415" s="6"/>
      <c r="Y2415" s="5"/>
      <c r="Z2415" s="6"/>
      <c r="AJ2415" s="5"/>
      <c r="AV2415" s="6"/>
      <c r="BF2415" s="5"/>
    </row>
    <row r="2416" spans="7:58" x14ac:dyDescent="0.35">
      <c r="O2416" s="6"/>
      <c r="Y2416" s="5"/>
      <c r="Z2416" s="6"/>
      <c r="AJ2416" s="5"/>
      <c r="AV2416" s="6"/>
      <c r="BF2416" s="5"/>
    </row>
    <row r="2417" spans="15:58" x14ac:dyDescent="0.35">
      <c r="O2417" s="6"/>
      <c r="Y2417" s="5"/>
      <c r="Z2417" s="6"/>
      <c r="AJ2417" s="5"/>
      <c r="AV2417" s="6"/>
      <c r="BF2417" s="5"/>
    </row>
    <row r="2418" spans="15:58" x14ac:dyDescent="0.35">
      <c r="O2418" s="6"/>
      <c r="Y2418" s="5"/>
      <c r="Z2418" s="6"/>
      <c r="AJ2418" s="5"/>
      <c r="AV2418" s="6"/>
      <c r="BF2418" s="5"/>
    </row>
    <row r="2419" spans="15:58" x14ac:dyDescent="0.35">
      <c r="O2419" s="6"/>
      <c r="Y2419" s="5"/>
      <c r="Z2419" s="6"/>
      <c r="AJ2419" s="5"/>
      <c r="AV2419" s="6"/>
      <c r="BF2419" s="5"/>
    </row>
    <row r="2420" spans="15:58" x14ac:dyDescent="0.35">
      <c r="O2420" s="6"/>
      <c r="Y2420" s="5"/>
      <c r="Z2420" s="6"/>
      <c r="AJ2420" s="5"/>
      <c r="AV2420" s="6"/>
      <c r="BF2420" s="5"/>
    </row>
    <row r="2421" spans="15:58" x14ac:dyDescent="0.35">
      <c r="O2421" s="6"/>
      <c r="Y2421" s="5"/>
      <c r="Z2421" s="6"/>
      <c r="AJ2421" s="5"/>
      <c r="AV2421" s="6"/>
      <c r="BF2421" s="5"/>
    </row>
    <row r="2422" spans="15:58" x14ac:dyDescent="0.35">
      <c r="O2422" s="6"/>
      <c r="Y2422" s="5"/>
      <c r="Z2422" s="6"/>
      <c r="AJ2422" s="5"/>
      <c r="AV2422" s="6"/>
      <c r="BF2422" s="5"/>
    </row>
    <row r="2423" spans="15:58" x14ac:dyDescent="0.35">
      <c r="O2423" s="6"/>
      <c r="Y2423" s="5"/>
      <c r="Z2423" s="6"/>
      <c r="AJ2423" s="5"/>
      <c r="AV2423" s="6"/>
      <c r="BF2423" s="5"/>
    </row>
    <row r="2424" spans="15:58" x14ac:dyDescent="0.35">
      <c r="O2424" s="6"/>
      <c r="Y2424" s="5"/>
      <c r="Z2424" s="6"/>
      <c r="AJ2424" s="5"/>
      <c r="AV2424" s="6"/>
      <c r="BF2424" s="5"/>
    </row>
    <row r="2425" spans="15:58" x14ac:dyDescent="0.35">
      <c r="O2425" s="6"/>
      <c r="Y2425" s="5"/>
      <c r="Z2425" s="6"/>
      <c r="AJ2425" s="5"/>
      <c r="AV2425" s="6"/>
      <c r="BF2425" s="5"/>
    </row>
    <row r="2426" spans="15:58" x14ac:dyDescent="0.35">
      <c r="O2426" s="6"/>
      <c r="Y2426" s="5"/>
      <c r="Z2426" s="6"/>
      <c r="AJ2426" s="5"/>
      <c r="AV2426" s="6"/>
      <c r="BF2426" s="5"/>
    </row>
    <row r="2427" spans="15:58" x14ac:dyDescent="0.35">
      <c r="O2427" s="6"/>
      <c r="Y2427" s="5"/>
      <c r="Z2427" s="6"/>
      <c r="AJ2427" s="5"/>
      <c r="AV2427" s="6"/>
      <c r="BF2427" s="5"/>
    </row>
    <row r="2428" spans="15:58" x14ac:dyDescent="0.35">
      <c r="O2428" s="6"/>
      <c r="Y2428" s="5"/>
      <c r="Z2428" s="6"/>
      <c r="AJ2428" s="5"/>
      <c r="AV2428" s="6"/>
      <c r="BF2428" s="5"/>
    </row>
    <row r="2429" spans="15:58" x14ac:dyDescent="0.35">
      <c r="O2429" s="6"/>
      <c r="Y2429" s="5"/>
      <c r="Z2429" s="6"/>
      <c r="AJ2429" s="5"/>
      <c r="AV2429" s="6"/>
      <c r="BF2429" s="5"/>
    </row>
    <row r="2430" spans="15:58" x14ac:dyDescent="0.35">
      <c r="O2430" s="6"/>
      <c r="Y2430" s="5"/>
      <c r="Z2430" s="6"/>
      <c r="AJ2430" s="5"/>
      <c r="AV2430" s="6"/>
      <c r="BF2430" s="5"/>
    </row>
    <row r="2431" spans="15:58" x14ac:dyDescent="0.35">
      <c r="O2431" s="6"/>
      <c r="Y2431" s="5"/>
      <c r="Z2431" s="6"/>
      <c r="AJ2431" s="5"/>
      <c r="AV2431" s="6"/>
      <c r="BF2431" s="5"/>
    </row>
    <row r="2432" spans="15:58" x14ac:dyDescent="0.35">
      <c r="O2432" s="6"/>
      <c r="Y2432" s="5"/>
      <c r="Z2432" s="6"/>
      <c r="AJ2432" s="5"/>
      <c r="AV2432" s="6"/>
      <c r="BF2432" s="5"/>
    </row>
    <row r="2433" spans="15:58" x14ac:dyDescent="0.35">
      <c r="O2433" s="6"/>
      <c r="Y2433" s="5"/>
      <c r="Z2433" s="6"/>
      <c r="AJ2433" s="5"/>
      <c r="AV2433" s="6"/>
      <c r="BF2433" s="5"/>
    </row>
    <row r="2434" spans="15:58" x14ac:dyDescent="0.35">
      <c r="O2434" s="6"/>
      <c r="Y2434" s="5"/>
      <c r="Z2434" s="6"/>
      <c r="AJ2434" s="5"/>
      <c r="AV2434" s="6"/>
      <c r="BF2434" s="5"/>
    </row>
    <row r="2435" spans="15:58" x14ac:dyDescent="0.35">
      <c r="O2435" s="6"/>
      <c r="Y2435" s="5"/>
      <c r="Z2435" s="6"/>
      <c r="AJ2435" s="5"/>
      <c r="AV2435" s="6"/>
      <c r="BF2435" s="5"/>
    </row>
    <row r="2436" spans="15:58" x14ac:dyDescent="0.35">
      <c r="O2436" s="6"/>
      <c r="Y2436" s="5"/>
      <c r="Z2436" s="6"/>
      <c r="AJ2436" s="5"/>
      <c r="AV2436" s="6"/>
      <c r="BF2436" s="5"/>
    </row>
    <row r="2437" spans="15:58" x14ac:dyDescent="0.35">
      <c r="O2437" s="6"/>
      <c r="Y2437" s="5"/>
      <c r="Z2437" s="6"/>
      <c r="AJ2437" s="5"/>
      <c r="AV2437" s="6"/>
      <c r="BF2437" s="5"/>
    </row>
    <row r="2438" spans="15:58" x14ac:dyDescent="0.35">
      <c r="O2438" s="6"/>
      <c r="Y2438" s="5"/>
      <c r="Z2438" s="6"/>
      <c r="AJ2438" s="5"/>
      <c r="AV2438" s="6"/>
      <c r="BF2438" s="5"/>
    </row>
    <row r="2439" spans="15:58" x14ac:dyDescent="0.35">
      <c r="O2439" s="6"/>
      <c r="Y2439" s="5"/>
      <c r="Z2439" s="6"/>
      <c r="AJ2439" s="5"/>
      <c r="AV2439" s="6"/>
      <c r="BF2439" s="5"/>
    </row>
    <row r="2440" spans="15:58" x14ac:dyDescent="0.35">
      <c r="O2440" s="6"/>
      <c r="Y2440" s="5"/>
      <c r="Z2440" s="6"/>
      <c r="AJ2440" s="5"/>
      <c r="AV2440" s="6"/>
      <c r="BF2440" s="5"/>
    </row>
    <row r="2441" spans="15:58" x14ac:dyDescent="0.35">
      <c r="O2441" s="6"/>
      <c r="Y2441" s="5"/>
      <c r="Z2441" s="6"/>
      <c r="AJ2441" s="5"/>
      <c r="AV2441" s="6"/>
      <c r="BF2441" s="5"/>
    </row>
    <row r="2442" spans="15:58" x14ac:dyDescent="0.35">
      <c r="O2442" s="6"/>
      <c r="Y2442" s="5"/>
      <c r="Z2442" s="6"/>
      <c r="AJ2442" s="5"/>
      <c r="AV2442" s="6"/>
      <c r="BF2442" s="5"/>
    </row>
    <row r="2443" spans="15:58" x14ac:dyDescent="0.35">
      <c r="O2443" s="6"/>
      <c r="Y2443" s="5"/>
      <c r="Z2443" s="6"/>
      <c r="AJ2443" s="5"/>
      <c r="AV2443" s="6"/>
      <c r="BF2443" s="5"/>
    </row>
    <row r="2444" spans="15:58" x14ac:dyDescent="0.35">
      <c r="O2444" s="6"/>
      <c r="Y2444" s="5"/>
      <c r="Z2444" s="6"/>
      <c r="AJ2444" s="5"/>
      <c r="AV2444" s="6"/>
      <c r="BF2444" s="5"/>
    </row>
    <row r="2445" spans="15:58" x14ac:dyDescent="0.35">
      <c r="O2445" s="6"/>
      <c r="Y2445" s="5"/>
      <c r="Z2445" s="6"/>
      <c r="AJ2445" s="5"/>
      <c r="AV2445" s="6"/>
      <c r="BF2445" s="5"/>
    </row>
    <row r="2446" spans="15:58" x14ac:dyDescent="0.35">
      <c r="O2446" s="6"/>
      <c r="Y2446" s="5"/>
      <c r="Z2446" s="6"/>
      <c r="AJ2446" s="5"/>
      <c r="AV2446" s="6"/>
      <c r="BF2446" s="5"/>
    </row>
    <row r="2447" spans="15:58" x14ac:dyDescent="0.35">
      <c r="O2447" s="6"/>
      <c r="Y2447" s="5"/>
      <c r="Z2447" s="6"/>
      <c r="AJ2447" s="5"/>
      <c r="AV2447" s="6"/>
      <c r="BF2447" s="5"/>
    </row>
    <row r="2448" spans="15:58" x14ac:dyDescent="0.35">
      <c r="O2448" s="6"/>
      <c r="Y2448" s="5"/>
      <c r="Z2448" s="6"/>
      <c r="AJ2448" s="5"/>
      <c r="AV2448" s="6"/>
      <c r="BF2448" s="5"/>
    </row>
    <row r="2449" spans="15:58" x14ac:dyDescent="0.35">
      <c r="O2449" s="6"/>
      <c r="Y2449" s="5"/>
      <c r="Z2449" s="6"/>
      <c r="AJ2449" s="5"/>
      <c r="AV2449" s="6"/>
      <c r="BF2449" s="5"/>
    </row>
    <row r="2450" spans="15:58" x14ac:dyDescent="0.35">
      <c r="O2450" s="6"/>
      <c r="Y2450" s="5"/>
      <c r="Z2450" s="6"/>
      <c r="AJ2450" s="5"/>
      <c r="AV2450" s="6"/>
      <c r="BF2450" s="5"/>
    </row>
    <row r="2451" spans="15:58" x14ac:dyDescent="0.35">
      <c r="O2451" s="6"/>
      <c r="Y2451" s="5"/>
      <c r="Z2451" s="6"/>
      <c r="AJ2451" s="5"/>
      <c r="AV2451" s="6"/>
      <c r="BF2451" s="5"/>
    </row>
    <row r="2452" spans="15:58" x14ac:dyDescent="0.35">
      <c r="O2452" s="6"/>
      <c r="Y2452" s="5"/>
      <c r="Z2452" s="6"/>
      <c r="AJ2452" s="5"/>
      <c r="AV2452" s="6"/>
      <c r="BF2452" s="5"/>
    </row>
    <row r="2453" spans="15:58" x14ac:dyDescent="0.35">
      <c r="O2453" s="6"/>
      <c r="Y2453" s="5"/>
      <c r="Z2453" s="6"/>
      <c r="AJ2453" s="5"/>
      <c r="AV2453" s="6"/>
      <c r="BF2453" s="5"/>
    </row>
    <row r="2454" spans="15:58" x14ac:dyDescent="0.35">
      <c r="O2454" s="6"/>
      <c r="Y2454" s="5"/>
      <c r="Z2454" s="6"/>
      <c r="AJ2454" s="5"/>
      <c r="AV2454" s="6"/>
      <c r="BF2454" s="5"/>
    </row>
    <row r="2455" spans="15:58" x14ac:dyDescent="0.35">
      <c r="O2455" s="6"/>
      <c r="Y2455" s="5"/>
      <c r="Z2455" s="6"/>
      <c r="AJ2455" s="5"/>
      <c r="AV2455" s="6"/>
      <c r="BF2455" s="5"/>
    </row>
    <row r="2456" spans="15:58" x14ac:dyDescent="0.35">
      <c r="O2456" s="6"/>
      <c r="Y2456" s="5"/>
      <c r="Z2456" s="6"/>
      <c r="AJ2456" s="5"/>
      <c r="AV2456" s="6"/>
      <c r="BF2456" s="5"/>
    </row>
    <row r="2457" spans="15:58" x14ac:dyDescent="0.35">
      <c r="O2457" s="6"/>
      <c r="Y2457" s="5"/>
      <c r="Z2457" s="6"/>
      <c r="AJ2457" s="5"/>
      <c r="AV2457" s="6"/>
      <c r="BF2457" s="5"/>
    </row>
    <row r="2458" spans="15:58" x14ac:dyDescent="0.35">
      <c r="O2458" s="6"/>
      <c r="Y2458" s="5"/>
      <c r="Z2458" s="6"/>
      <c r="AJ2458" s="5"/>
      <c r="AV2458" s="6"/>
      <c r="BF2458" s="5"/>
    </row>
    <row r="2459" spans="15:58" x14ac:dyDescent="0.35">
      <c r="O2459" s="6"/>
      <c r="Y2459" s="5"/>
      <c r="Z2459" s="6"/>
      <c r="AJ2459" s="5"/>
      <c r="AV2459" s="6"/>
      <c r="BF2459" s="5"/>
    </row>
    <row r="2460" spans="15:58" x14ac:dyDescent="0.35">
      <c r="O2460" s="6"/>
      <c r="Y2460" s="5"/>
      <c r="Z2460" s="6"/>
      <c r="AJ2460" s="5"/>
      <c r="AV2460" s="6"/>
      <c r="BF2460" s="5"/>
    </row>
    <row r="2461" spans="15:58" x14ac:dyDescent="0.35">
      <c r="O2461" s="6"/>
      <c r="Y2461" s="5"/>
      <c r="Z2461" s="6"/>
      <c r="AJ2461" s="5"/>
      <c r="AV2461" s="6"/>
      <c r="BF2461" s="5"/>
    </row>
    <row r="2462" spans="15:58" x14ac:dyDescent="0.35">
      <c r="O2462" s="6"/>
      <c r="Y2462" s="5"/>
      <c r="Z2462" s="6"/>
      <c r="AJ2462" s="5"/>
      <c r="AV2462" s="6"/>
      <c r="BF2462" s="5"/>
    </row>
    <row r="2463" spans="15:58" x14ac:dyDescent="0.35">
      <c r="O2463" s="6"/>
      <c r="Y2463" s="5"/>
      <c r="Z2463" s="6"/>
      <c r="AJ2463" s="5"/>
      <c r="AV2463" s="6"/>
      <c r="BF2463" s="5"/>
    </row>
    <row r="2464" spans="15:58" x14ac:dyDescent="0.35">
      <c r="O2464" s="6"/>
      <c r="Y2464" s="5"/>
      <c r="Z2464" s="6"/>
      <c r="AJ2464" s="5"/>
      <c r="AV2464" s="6"/>
      <c r="BF2464" s="5"/>
    </row>
    <row r="2465" spans="15:58" x14ac:dyDescent="0.35">
      <c r="O2465" s="6"/>
      <c r="Y2465" s="5"/>
      <c r="Z2465" s="6"/>
      <c r="AJ2465" s="5"/>
      <c r="AV2465" s="6"/>
      <c r="BF2465" s="5"/>
    </row>
    <row r="2466" spans="15:58" x14ac:dyDescent="0.35">
      <c r="O2466" s="6"/>
      <c r="Y2466" s="5"/>
      <c r="Z2466" s="6"/>
      <c r="AJ2466" s="5"/>
      <c r="AV2466" s="6"/>
      <c r="BF2466" s="5"/>
    </row>
    <row r="2467" spans="15:58" x14ac:dyDescent="0.35">
      <c r="O2467" s="6"/>
      <c r="Y2467" s="5"/>
      <c r="Z2467" s="6"/>
      <c r="AJ2467" s="5"/>
      <c r="AV2467" s="6"/>
      <c r="BF2467" s="5"/>
    </row>
    <row r="2468" spans="15:58" x14ac:dyDescent="0.35">
      <c r="O2468" s="6"/>
      <c r="Y2468" s="5"/>
      <c r="Z2468" s="6"/>
      <c r="AJ2468" s="5"/>
      <c r="AV2468" s="6"/>
      <c r="BF2468" s="5"/>
    </row>
    <row r="2469" spans="15:58" x14ac:dyDescent="0.35">
      <c r="O2469" s="6"/>
      <c r="Y2469" s="5"/>
      <c r="Z2469" s="6"/>
      <c r="AJ2469" s="5"/>
      <c r="AV2469" s="6"/>
      <c r="BF2469" s="5"/>
    </row>
    <row r="2470" spans="15:58" x14ac:dyDescent="0.35">
      <c r="O2470" s="6"/>
      <c r="Y2470" s="5"/>
      <c r="Z2470" s="6"/>
      <c r="AJ2470" s="5"/>
      <c r="AV2470" s="6"/>
      <c r="BF2470" s="5"/>
    </row>
    <row r="2471" spans="15:58" x14ac:dyDescent="0.35">
      <c r="O2471" s="6"/>
      <c r="Y2471" s="5"/>
      <c r="Z2471" s="6"/>
      <c r="AJ2471" s="5"/>
      <c r="AV2471" s="6"/>
      <c r="BF2471" s="5"/>
    </row>
    <row r="2472" spans="15:58" x14ac:dyDescent="0.35">
      <c r="O2472" s="6"/>
      <c r="Y2472" s="5"/>
      <c r="Z2472" s="6"/>
      <c r="AJ2472" s="5"/>
      <c r="AV2472" s="6"/>
      <c r="BF2472" s="5"/>
    </row>
    <row r="2473" spans="15:58" x14ac:dyDescent="0.35">
      <c r="O2473" s="6"/>
      <c r="Y2473" s="5"/>
      <c r="Z2473" s="6"/>
      <c r="AJ2473" s="5"/>
      <c r="AV2473" s="6"/>
      <c r="BF2473" s="5"/>
    </row>
    <row r="2474" spans="15:58" x14ac:dyDescent="0.35">
      <c r="O2474" s="6"/>
      <c r="Y2474" s="5"/>
      <c r="Z2474" s="6"/>
      <c r="AJ2474" s="5"/>
      <c r="AV2474" s="6"/>
      <c r="BF2474" s="5"/>
    </row>
    <row r="2475" spans="15:58" x14ac:dyDescent="0.35">
      <c r="O2475" s="6"/>
      <c r="Y2475" s="5"/>
      <c r="Z2475" s="6"/>
      <c r="AJ2475" s="5"/>
      <c r="AV2475" s="6"/>
      <c r="BF2475" s="5"/>
    </row>
    <row r="2476" spans="15:58" x14ac:dyDescent="0.35">
      <c r="O2476" s="6"/>
      <c r="Y2476" s="5"/>
      <c r="Z2476" s="6"/>
      <c r="AJ2476" s="5"/>
      <c r="AV2476" s="6"/>
      <c r="BF2476" s="5"/>
    </row>
    <row r="2477" spans="15:58" x14ac:dyDescent="0.35">
      <c r="O2477" s="6"/>
      <c r="Y2477" s="5"/>
      <c r="Z2477" s="6"/>
      <c r="AJ2477" s="5"/>
      <c r="AV2477" s="6"/>
      <c r="BF2477" s="5"/>
    </row>
    <row r="2478" spans="15:58" x14ac:dyDescent="0.35">
      <c r="O2478" s="6"/>
      <c r="Y2478" s="5"/>
      <c r="Z2478" s="6"/>
      <c r="AJ2478" s="5"/>
      <c r="AV2478" s="6"/>
      <c r="BF2478" s="5"/>
    </row>
    <row r="2479" spans="15:58" x14ac:dyDescent="0.35">
      <c r="O2479" s="6"/>
      <c r="Y2479" s="5"/>
      <c r="Z2479" s="6"/>
      <c r="AJ2479" s="5"/>
      <c r="AV2479" s="6"/>
      <c r="BF2479" s="5"/>
    </row>
    <row r="2480" spans="15:58" x14ac:dyDescent="0.35">
      <c r="O2480" s="6"/>
      <c r="Y2480" s="5"/>
      <c r="Z2480" s="6"/>
      <c r="AJ2480" s="5"/>
      <c r="AV2480" s="6"/>
      <c r="BF2480" s="5"/>
    </row>
    <row r="2481" spans="15:58" x14ac:dyDescent="0.35">
      <c r="O2481" s="6"/>
      <c r="Y2481" s="5"/>
      <c r="Z2481" s="6"/>
      <c r="AJ2481" s="5"/>
      <c r="AV2481" s="6"/>
      <c r="BF2481" s="5"/>
    </row>
    <row r="2482" spans="15:58" x14ac:dyDescent="0.35">
      <c r="O2482" s="6"/>
      <c r="Y2482" s="5"/>
      <c r="Z2482" s="6"/>
      <c r="AJ2482" s="5"/>
      <c r="AV2482" s="6"/>
      <c r="BF2482" s="5"/>
    </row>
    <row r="2483" spans="15:58" x14ac:dyDescent="0.35">
      <c r="O2483" s="6"/>
      <c r="Y2483" s="5"/>
      <c r="Z2483" s="6"/>
      <c r="AJ2483" s="5"/>
      <c r="AV2483" s="6"/>
      <c r="BF2483" s="5"/>
    </row>
    <row r="2484" spans="15:58" x14ac:dyDescent="0.35">
      <c r="O2484" s="6"/>
      <c r="Y2484" s="5"/>
      <c r="Z2484" s="6"/>
      <c r="AJ2484" s="5"/>
      <c r="AV2484" s="6"/>
      <c r="BF2484" s="5"/>
    </row>
    <row r="2485" spans="15:58" x14ac:dyDescent="0.35">
      <c r="O2485" s="6"/>
      <c r="Y2485" s="5"/>
      <c r="Z2485" s="6"/>
      <c r="AJ2485" s="5"/>
      <c r="AV2485" s="6"/>
      <c r="BF2485" s="5"/>
    </row>
    <row r="2486" spans="15:58" x14ac:dyDescent="0.35">
      <c r="O2486" s="6"/>
      <c r="Y2486" s="5"/>
      <c r="Z2486" s="6"/>
      <c r="AJ2486" s="5"/>
      <c r="AV2486" s="6"/>
      <c r="BF2486" s="5"/>
    </row>
    <row r="2487" spans="15:58" x14ac:dyDescent="0.35">
      <c r="O2487" s="6"/>
      <c r="Y2487" s="5"/>
      <c r="Z2487" s="6"/>
      <c r="AJ2487" s="5"/>
      <c r="AV2487" s="6"/>
      <c r="BF2487" s="5"/>
    </row>
    <row r="2488" spans="15:58" x14ac:dyDescent="0.35">
      <c r="O2488" s="6"/>
      <c r="Y2488" s="5"/>
      <c r="Z2488" s="6"/>
      <c r="AJ2488" s="5"/>
      <c r="AV2488" s="6"/>
      <c r="BF2488" s="5"/>
    </row>
    <row r="2489" spans="15:58" x14ac:dyDescent="0.35">
      <c r="O2489" s="6"/>
      <c r="Y2489" s="5"/>
      <c r="Z2489" s="6"/>
      <c r="AJ2489" s="5"/>
      <c r="AV2489" s="6"/>
      <c r="BF2489" s="5"/>
    </row>
    <row r="2490" spans="15:58" x14ac:dyDescent="0.35">
      <c r="O2490" s="6"/>
      <c r="Y2490" s="5"/>
      <c r="Z2490" s="6"/>
      <c r="AJ2490" s="5"/>
      <c r="AV2490" s="6"/>
      <c r="BF2490" s="5"/>
    </row>
    <row r="2491" spans="15:58" x14ac:dyDescent="0.35">
      <c r="O2491" s="6"/>
      <c r="Y2491" s="5"/>
      <c r="Z2491" s="6"/>
      <c r="AJ2491" s="5"/>
      <c r="AV2491" s="6"/>
      <c r="BF2491" s="5"/>
    </row>
    <row r="2492" spans="15:58" x14ac:dyDescent="0.35">
      <c r="O2492" s="6"/>
      <c r="Y2492" s="5"/>
      <c r="Z2492" s="6"/>
      <c r="AJ2492" s="5"/>
      <c r="AV2492" s="6"/>
      <c r="BF2492" s="5"/>
    </row>
    <row r="2493" spans="15:58" x14ac:dyDescent="0.35">
      <c r="O2493" s="6"/>
      <c r="Y2493" s="5"/>
      <c r="Z2493" s="6"/>
      <c r="AJ2493" s="5"/>
      <c r="AV2493" s="6"/>
      <c r="BF2493" s="5"/>
    </row>
    <row r="2494" spans="15:58" x14ac:dyDescent="0.35">
      <c r="O2494" s="6"/>
      <c r="Y2494" s="5"/>
      <c r="Z2494" s="6"/>
      <c r="AJ2494" s="5"/>
      <c r="AV2494" s="6"/>
      <c r="BF2494" s="5"/>
    </row>
    <row r="2495" spans="15:58" x14ac:dyDescent="0.35">
      <c r="O2495" s="6"/>
      <c r="Y2495" s="5"/>
      <c r="Z2495" s="6"/>
      <c r="AJ2495" s="5"/>
      <c r="AV2495" s="6"/>
      <c r="BF2495" s="5"/>
    </row>
    <row r="2496" spans="15:58" x14ac:dyDescent="0.35">
      <c r="O2496" s="6"/>
      <c r="Y2496" s="5"/>
      <c r="Z2496" s="6"/>
      <c r="AJ2496" s="5"/>
      <c r="AV2496" s="6"/>
      <c r="BF2496" s="5"/>
    </row>
    <row r="2497" spans="15:58" x14ac:dyDescent="0.35">
      <c r="O2497" s="6"/>
      <c r="Y2497" s="5"/>
      <c r="Z2497" s="6"/>
      <c r="AJ2497" s="5"/>
      <c r="AV2497" s="6"/>
      <c r="BF2497" s="5"/>
    </row>
    <row r="2498" spans="15:58" x14ac:dyDescent="0.35">
      <c r="O2498" s="6"/>
      <c r="Y2498" s="5"/>
      <c r="Z2498" s="6"/>
      <c r="AJ2498" s="5"/>
      <c r="AV2498" s="6"/>
      <c r="BF2498" s="5"/>
    </row>
    <row r="2499" spans="15:58" x14ac:dyDescent="0.35">
      <c r="O2499" s="6"/>
      <c r="Y2499" s="5"/>
      <c r="Z2499" s="6"/>
      <c r="AJ2499" s="5"/>
      <c r="AV2499" s="6"/>
      <c r="BF2499" s="5"/>
    </row>
    <row r="2500" spans="15:58" x14ac:dyDescent="0.35">
      <c r="O2500" s="6"/>
      <c r="Y2500" s="5"/>
      <c r="Z2500" s="6"/>
      <c r="AJ2500" s="5"/>
      <c r="AV2500" s="6"/>
      <c r="BF2500" s="5"/>
    </row>
    <row r="2501" spans="15:58" x14ac:dyDescent="0.35">
      <c r="O2501" s="6"/>
      <c r="Y2501" s="5"/>
      <c r="Z2501" s="6"/>
      <c r="AJ2501" s="5"/>
      <c r="AV2501" s="6"/>
      <c r="BF2501" s="5"/>
    </row>
    <row r="2502" spans="15:58" x14ac:dyDescent="0.35">
      <c r="O2502" s="6"/>
      <c r="Y2502" s="5"/>
      <c r="Z2502" s="6"/>
      <c r="AJ2502" s="5"/>
      <c r="AV2502" s="6"/>
      <c r="BF2502" s="5"/>
    </row>
    <row r="2503" spans="15:58" x14ac:dyDescent="0.35">
      <c r="O2503" s="6"/>
      <c r="Y2503" s="5"/>
      <c r="Z2503" s="6"/>
      <c r="AJ2503" s="5"/>
      <c r="AV2503" s="6"/>
      <c r="BF2503" s="5"/>
    </row>
    <row r="2504" spans="15:58" x14ac:dyDescent="0.35">
      <c r="O2504" s="6"/>
      <c r="Y2504" s="5"/>
      <c r="Z2504" s="6"/>
      <c r="AJ2504" s="5"/>
      <c r="AV2504" s="6"/>
      <c r="BF2504" s="5"/>
    </row>
    <row r="2505" spans="15:58" x14ac:dyDescent="0.35">
      <c r="O2505" s="6"/>
      <c r="Y2505" s="5"/>
      <c r="Z2505" s="6"/>
      <c r="AJ2505" s="5"/>
      <c r="AV2505" s="6"/>
      <c r="BF2505" s="5"/>
    </row>
    <row r="2506" spans="15:58" x14ac:dyDescent="0.35">
      <c r="O2506" s="6"/>
      <c r="Y2506" s="5"/>
      <c r="Z2506" s="6"/>
      <c r="AJ2506" s="5"/>
      <c r="AV2506" s="6"/>
      <c r="BF2506" s="5"/>
    </row>
    <row r="2507" spans="15:58" x14ac:dyDescent="0.35">
      <c r="O2507" s="6"/>
      <c r="Y2507" s="5"/>
      <c r="Z2507" s="6"/>
      <c r="AJ2507" s="5"/>
      <c r="AV2507" s="6"/>
      <c r="BF2507" s="5"/>
    </row>
    <row r="2508" spans="15:58" x14ac:dyDescent="0.35">
      <c r="O2508" s="6"/>
      <c r="Y2508" s="5"/>
      <c r="Z2508" s="6"/>
      <c r="AJ2508" s="5"/>
      <c r="AV2508" s="6"/>
      <c r="BF2508" s="5"/>
    </row>
    <row r="2509" spans="15:58" x14ac:dyDescent="0.35">
      <c r="O2509" s="6"/>
      <c r="Y2509" s="5"/>
      <c r="Z2509" s="6"/>
      <c r="AJ2509" s="5"/>
      <c r="AV2509" s="6"/>
      <c r="BF2509" s="5"/>
    </row>
    <row r="2510" spans="15:58" x14ac:dyDescent="0.35">
      <c r="O2510" s="6"/>
      <c r="Y2510" s="5"/>
      <c r="Z2510" s="6"/>
      <c r="AJ2510" s="5"/>
      <c r="AV2510" s="6"/>
      <c r="BF2510" s="5"/>
    </row>
    <row r="2511" spans="15:58" x14ac:dyDescent="0.35">
      <c r="O2511" s="6"/>
      <c r="Y2511" s="5"/>
      <c r="Z2511" s="6"/>
      <c r="AJ2511" s="5"/>
      <c r="AV2511" s="6"/>
      <c r="BF2511" s="5"/>
    </row>
    <row r="2512" spans="15:58" x14ac:dyDescent="0.35">
      <c r="O2512" s="6"/>
      <c r="Y2512" s="5"/>
      <c r="Z2512" s="6"/>
      <c r="AJ2512" s="5"/>
      <c r="AV2512" s="6"/>
      <c r="BF2512" s="5"/>
    </row>
    <row r="2513" spans="15:58" x14ac:dyDescent="0.35">
      <c r="O2513" s="6"/>
      <c r="Y2513" s="5"/>
      <c r="Z2513" s="6"/>
      <c r="AJ2513" s="5"/>
      <c r="AV2513" s="6"/>
      <c r="BF2513" s="5"/>
    </row>
    <row r="2514" spans="15:58" x14ac:dyDescent="0.35">
      <c r="O2514" s="6"/>
      <c r="Y2514" s="5"/>
      <c r="Z2514" s="6"/>
      <c r="AJ2514" s="5"/>
      <c r="AV2514" s="6"/>
      <c r="BF2514" s="5"/>
    </row>
    <row r="2515" spans="15:58" x14ac:dyDescent="0.35">
      <c r="O2515" s="6"/>
      <c r="Y2515" s="5"/>
      <c r="Z2515" s="6"/>
      <c r="AJ2515" s="5"/>
      <c r="AV2515" s="6"/>
      <c r="BF2515" s="5"/>
    </row>
    <row r="2516" spans="15:58" x14ac:dyDescent="0.35">
      <c r="O2516" s="6"/>
      <c r="Y2516" s="5"/>
      <c r="Z2516" s="6"/>
      <c r="AJ2516" s="5"/>
      <c r="AV2516" s="6"/>
      <c r="BF2516" s="5"/>
    </row>
    <row r="2517" spans="15:58" x14ac:dyDescent="0.35">
      <c r="O2517" s="6"/>
      <c r="Y2517" s="5"/>
      <c r="Z2517" s="6"/>
      <c r="AJ2517" s="5"/>
      <c r="AV2517" s="6"/>
      <c r="BF2517" s="5"/>
    </row>
    <row r="2518" spans="15:58" x14ac:dyDescent="0.35">
      <c r="O2518" s="6"/>
      <c r="Y2518" s="5"/>
      <c r="Z2518" s="6"/>
      <c r="AJ2518" s="5"/>
      <c r="AV2518" s="6"/>
      <c r="BF2518" s="5"/>
    </row>
    <row r="2519" spans="15:58" x14ac:dyDescent="0.35">
      <c r="O2519" s="6"/>
      <c r="Y2519" s="5"/>
      <c r="Z2519" s="6"/>
      <c r="AJ2519" s="5"/>
      <c r="AV2519" s="6"/>
      <c r="BF2519" s="5"/>
    </row>
    <row r="2520" spans="15:58" x14ac:dyDescent="0.35">
      <c r="O2520" s="6"/>
      <c r="Y2520" s="5"/>
      <c r="Z2520" s="6"/>
      <c r="AJ2520" s="5"/>
      <c r="AV2520" s="6"/>
      <c r="BF2520" s="5"/>
    </row>
    <row r="2521" spans="15:58" x14ac:dyDescent="0.35">
      <c r="O2521" s="6"/>
      <c r="Y2521" s="5"/>
      <c r="Z2521" s="6"/>
      <c r="AJ2521" s="5"/>
      <c r="AV2521" s="6"/>
      <c r="BF2521" s="5"/>
    </row>
    <row r="2522" spans="15:58" x14ac:dyDescent="0.35">
      <c r="O2522" s="6"/>
      <c r="Y2522" s="5"/>
      <c r="Z2522" s="6"/>
      <c r="AJ2522" s="5"/>
    </row>
    <row r="2523" spans="15:58" x14ac:dyDescent="0.35">
      <c r="O2523" s="6"/>
      <c r="Y2523" s="5"/>
      <c r="Z2523" s="6"/>
      <c r="AJ2523" s="5"/>
    </row>
    <row r="2524" spans="15:58" x14ac:dyDescent="0.35">
      <c r="O2524" s="6"/>
      <c r="Y2524" s="5"/>
      <c r="Z2524" s="6"/>
      <c r="AJ2524" s="5"/>
    </row>
    <row r="2525" spans="15:58" x14ac:dyDescent="0.35">
      <c r="O2525" s="6"/>
      <c r="Y2525" s="5"/>
      <c r="Z2525" s="6"/>
      <c r="AJ2525" s="5"/>
    </row>
    <row r="2526" spans="15:58" x14ac:dyDescent="0.35">
      <c r="O2526" s="6"/>
      <c r="Y2526" s="5"/>
      <c r="Z2526" s="6"/>
      <c r="AJ2526" s="5"/>
    </row>
    <row r="2527" spans="15:58" x14ac:dyDescent="0.35">
      <c r="O2527" s="6"/>
      <c r="Y2527" s="5"/>
      <c r="Z2527" s="6"/>
      <c r="AJ2527" s="5"/>
    </row>
    <row r="2528" spans="15:58" x14ac:dyDescent="0.35">
      <c r="O2528" s="6"/>
      <c r="Y2528" s="5"/>
      <c r="Z2528" s="6"/>
      <c r="AJ2528" s="5"/>
    </row>
    <row r="2529" spans="15:36" x14ac:dyDescent="0.35">
      <c r="O2529" s="6"/>
      <c r="Y2529" s="5"/>
      <c r="Z2529" s="6"/>
      <c r="AJ2529" s="5"/>
    </row>
    <row r="2530" spans="15:36" x14ac:dyDescent="0.35">
      <c r="O2530" s="6"/>
      <c r="Y2530" s="5"/>
      <c r="Z2530" s="6"/>
      <c r="AJ2530" s="5"/>
    </row>
    <row r="2531" spans="15:36" x14ac:dyDescent="0.35">
      <c r="O2531" s="6"/>
      <c r="Y2531" s="5"/>
      <c r="Z2531" s="6"/>
      <c r="AJ2531" s="5"/>
    </row>
    <row r="2532" spans="15:36" x14ac:dyDescent="0.35">
      <c r="O2532" s="6"/>
      <c r="Y2532" s="5"/>
      <c r="Z2532" s="6"/>
      <c r="AJ2532" s="5"/>
    </row>
    <row r="2533" spans="15:36" x14ac:dyDescent="0.35">
      <c r="O2533" s="6"/>
      <c r="Y2533" s="5"/>
      <c r="Z2533" s="6"/>
      <c r="AJ2533" s="5"/>
    </row>
    <row r="2534" spans="15:36" x14ac:dyDescent="0.35">
      <c r="O2534" s="6"/>
      <c r="Y2534" s="5"/>
      <c r="Z2534" s="6"/>
      <c r="AJ2534" s="5"/>
    </row>
    <row r="2535" spans="15:36" x14ac:dyDescent="0.35">
      <c r="O2535" s="6"/>
      <c r="Y2535" s="5"/>
      <c r="Z2535" s="6"/>
      <c r="AJ2535" s="5"/>
    </row>
    <row r="2536" spans="15:36" x14ac:dyDescent="0.35">
      <c r="O2536" s="6"/>
      <c r="Y2536" s="5"/>
      <c r="Z2536" s="6"/>
      <c r="AJ2536" s="5"/>
    </row>
    <row r="2537" spans="15:36" x14ac:dyDescent="0.35">
      <c r="O2537" s="6"/>
      <c r="Y2537" s="5"/>
      <c r="Z2537" s="6"/>
      <c r="AJ2537" s="5"/>
    </row>
    <row r="2538" spans="15:36" x14ac:dyDescent="0.35">
      <c r="O2538" s="6"/>
      <c r="Y2538" s="5"/>
      <c r="Z2538" s="6"/>
      <c r="AJ2538" s="5"/>
    </row>
    <row r="2539" spans="15:36" x14ac:dyDescent="0.35">
      <c r="O2539" s="6"/>
      <c r="Y2539" s="5"/>
      <c r="Z2539" s="6"/>
      <c r="AJ2539" s="5"/>
    </row>
    <row r="2540" spans="15:36" x14ac:dyDescent="0.35">
      <c r="O2540" s="6"/>
      <c r="Y2540" s="5"/>
      <c r="Z2540" s="6"/>
      <c r="AJ2540" s="5"/>
    </row>
    <row r="2541" spans="15:36" x14ac:dyDescent="0.35">
      <c r="O2541" s="6"/>
      <c r="Y2541" s="5"/>
      <c r="Z2541" s="6"/>
      <c r="AJ2541" s="5"/>
    </row>
    <row r="2542" spans="15:36" x14ac:dyDescent="0.35">
      <c r="O2542" s="6"/>
      <c r="Y2542" s="5"/>
      <c r="Z2542" s="6"/>
      <c r="AJ2542" s="5"/>
    </row>
    <row r="2543" spans="15:36" x14ac:dyDescent="0.35">
      <c r="O2543" s="6"/>
      <c r="Y2543" s="5"/>
      <c r="Z2543" s="6"/>
      <c r="AJ2543" s="5"/>
    </row>
    <row r="2544" spans="15:36" x14ac:dyDescent="0.35">
      <c r="O2544" s="6"/>
      <c r="Y2544" s="5"/>
      <c r="Z2544" s="6"/>
      <c r="AJ2544" s="5"/>
    </row>
    <row r="2545" spans="15:36" x14ac:dyDescent="0.35">
      <c r="O2545" s="6"/>
      <c r="Y2545" s="5"/>
      <c r="Z2545" s="6"/>
      <c r="AJ2545" s="5"/>
    </row>
    <row r="2546" spans="15:36" x14ac:dyDescent="0.35">
      <c r="O2546" s="6"/>
      <c r="Y2546" s="5"/>
      <c r="Z2546" s="6"/>
      <c r="AJ2546" s="5"/>
    </row>
    <row r="2547" spans="15:36" x14ac:dyDescent="0.35">
      <c r="O2547" s="6"/>
      <c r="Y2547" s="5"/>
      <c r="Z2547" s="6"/>
      <c r="AJ2547" s="5"/>
    </row>
    <row r="2548" spans="15:36" x14ac:dyDescent="0.35">
      <c r="O2548" s="6"/>
      <c r="Y2548" s="5"/>
      <c r="Z2548" s="6"/>
      <c r="AJ2548" s="5"/>
    </row>
    <row r="2549" spans="15:36" x14ac:dyDescent="0.35">
      <c r="O2549" s="6"/>
      <c r="Y2549" s="5"/>
      <c r="Z2549" s="6"/>
      <c r="AJ2549" s="5"/>
    </row>
    <row r="2550" spans="15:36" x14ac:dyDescent="0.35">
      <c r="O2550" s="6"/>
      <c r="Y2550" s="5"/>
      <c r="Z2550" s="6"/>
      <c r="AJ2550" s="5"/>
    </row>
    <row r="2551" spans="15:36" x14ac:dyDescent="0.35">
      <c r="O2551" s="6"/>
      <c r="Y2551" s="5"/>
      <c r="Z2551" s="6"/>
      <c r="AJ2551" s="5"/>
    </row>
    <row r="2552" spans="15:36" x14ac:dyDescent="0.35">
      <c r="O2552" s="6"/>
      <c r="Y2552" s="5"/>
    </row>
    <row r="2553" spans="15:36" x14ac:dyDescent="0.35">
      <c r="O2553" s="6"/>
      <c r="Y2553" s="5"/>
    </row>
    <row r="2554" spans="15:36" x14ac:dyDescent="0.35">
      <c r="O2554" s="6"/>
      <c r="Y2554" s="5"/>
    </row>
    <row r="2555" spans="15:36" x14ac:dyDescent="0.35">
      <c r="O2555" s="6"/>
      <c r="Y2555" s="5"/>
    </row>
    <row r="2556" spans="15:36" x14ac:dyDescent="0.35">
      <c r="O2556" s="6"/>
      <c r="Y2556" s="5"/>
    </row>
    <row r="2557" spans="15:36" x14ac:dyDescent="0.35">
      <c r="O2557" s="6"/>
      <c r="Y2557" s="5"/>
    </row>
    <row r="2558" spans="15:36" x14ac:dyDescent="0.35">
      <c r="O2558" s="6"/>
      <c r="Y2558" s="5"/>
    </row>
    <row r="2559" spans="15:36" x14ac:dyDescent="0.35">
      <c r="O2559" s="6"/>
      <c r="Y2559" s="5"/>
    </row>
    <row r="2560" spans="15:36" x14ac:dyDescent="0.35">
      <c r="O2560" s="6"/>
      <c r="Y2560" s="5"/>
    </row>
    <row r="2561" spans="15:25" x14ac:dyDescent="0.35">
      <c r="O2561" s="6"/>
      <c r="Y2561" s="5"/>
    </row>
    <row r="2562" spans="15:25" x14ac:dyDescent="0.35">
      <c r="O2562" s="6"/>
      <c r="Y2562" s="5"/>
    </row>
    <row r="2563" spans="15:25" x14ac:dyDescent="0.35">
      <c r="O2563" s="6"/>
      <c r="Y2563" s="5"/>
    </row>
    <row r="2564" spans="15:25" x14ac:dyDescent="0.35">
      <c r="O2564" s="6"/>
      <c r="Y2564" s="5"/>
    </row>
    <row r="2565" spans="15:25" x14ac:dyDescent="0.35">
      <c r="O2565" s="6"/>
      <c r="Y2565" s="5"/>
    </row>
    <row r="2566" spans="15:25" x14ac:dyDescent="0.35">
      <c r="O2566" s="6"/>
      <c r="Y2566" s="5"/>
    </row>
    <row r="2567" spans="15:25" x14ac:dyDescent="0.35">
      <c r="O2567" s="6"/>
      <c r="Y2567" s="5"/>
    </row>
    <row r="2568" spans="15:25" x14ac:dyDescent="0.35">
      <c r="O2568" s="6"/>
      <c r="Y2568" s="5"/>
    </row>
    <row r="2569" spans="15:25" x14ac:dyDescent="0.35">
      <c r="O2569" s="6"/>
      <c r="Y2569" s="5"/>
    </row>
    <row r="2570" spans="15:25" x14ac:dyDescent="0.35">
      <c r="O2570" s="6"/>
      <c r="Y2570" s="5"/>
    </row>
    <row r="2571" spans="15:25" x14ac:dyDescent="0.35">
      <c r="O2571" s="6"/>
      <c r="Y2571" s="5"/>
    </row>
    <row r="2572" spans="15:25" x14ac:dyDescent="0.35">
      <c r="O2572" s="6"/>
      <c r="Y2572" s="5"/>
    </row>
    <row r="2573" spans="15:25" x14ac:dyDescent="0.35">
      <c r="O2573" s="6"/>
      <c r="Y2573" s="5"/>
    </row>
    <row r="2574" spans="15:25" x14ac:dyDescent="0.35">
      <c r="O2574" s="6"/>
      <c r="Y2574" s="5"/>
    </row>
    <row r="2575" spans="15:25" x14ac:dyDescent="0.35">
      <c r="O2575" s="6"/>
      <c r="Y2575" s="5"/>
    </row>
    <row r="2576" spans="15:25" x14ac:dyDescent="0.35">
      <c r="O2576" s="6"/>
      <c r="Y2576" s="5"/>
    </row>
    <row r="2577" spans="15:25" x14ac:dyDescent="0.35">
      <c r="O2577" s="6"/>
      <c r="Y2577" s="5"/>
    </row>
    <row r="2578" spans="15:25" x14ac:dyDescent="0.35">
      <c r="O2578" s="6"/>
      <c r="Y2578" s="5"/>
    </row>
    <row r="2579" spans="15:25" x14ac:dyDescent="0.35">
      <c r="O2579" s="6"/>
      <c r="Y2579" s="5"/>
    </row>
    <row r="2580" spans="15:25" x14ac:dyDescent="0.35">
      <c r="O2580" s="6"/>
      <c r="Y2580" s="5"/>
    </row>
    <row r="2581" spans="15:25" x14ac:dyDescent="0.35">
      <c r="O2581" s="6"/>
      <c r="Y2581" s="5"/>
    </row>
    <row r="2582" spans="15:25" x14ac:dyDescent="0.35">
      <c r="O2582" s="6"/>
      <c r="Y2582" s="5"/>
    </row>
    <row r="2583" spans="15:25" x14ac:dyDescent="0.35">
      <c r="O2583" s="6"/>
      <c r="Y2583" s="5"/>
    </row>
    <row r="2584" spans="15:25" x14ac:dyDescent="0.35">
      <c r="O2584" s="6"/>
      <c r="Y2584" s="5"/>
    </row>
    <row r="2585" spans="15:25" x14ac:dyDescent="0.35">
      <c r="O2585" s="6"/>
      <c r="Y2585" s="5"/>
    </row>
    <row r="2586" spans="15:25" x14ac:dyDescent="0.35">
      <c r="O2586" s="6"/>
      <c r="Y2586" s="5"/>
    </row>
    <row r="2587" spans="15:25" x14ac:dyDescent="0.35">
      <c r="O2587" s="6"/>
      <c r="Y2587" s="5"/>
    </row>
    <row r="2588" spans="15:25" x14ac:dyDescent="0.35">
      <c r="O2588" s="6"/>
      <c r="Y2588" s="5"/>
    </row>
    <row r="2589" spans="15:25" x14ac:dyDescent="0.35">
      <c r="O2589" s="6"/>
      <c r="Y2589" s="5"/>
    </row>
    <row r="2590" spans="15:25" x14ac:dyDescent="0.35">
      <c r="O2590" s="6"/>
      <c r="Y2590" s="5"/>
    </row>
    <row r="2591" spans="15:25" x14ac:dyDescent="0.35">
      <c r="O2591" s="6"/>
      <c r="Y2591" s="5"/>
    </row>
    <row r="2592" spans="15:25" x14ac:dyDescent="0.35">
      <c r="O2592" s="6"/>
      <c r="Y2592" s="5"/>
    </row>
    <row r="2593" spans="15:25" x14ac:dyDescent="0.35">
      <c r="O2593" s="6"/>
      <c r="Y2593" s="5"/>
    </row>
    <row r="2594" spans="15:25" x14ac:dyDescent="0.35">
      <c r="O2594" s="6"/>
      <c r="Y2594" s="5"/>
    </row>
    <row r="2595" spans="15:25" x14ac:dyDescent="0.35">
      <c r="O2595" s="6"/>
      <c r="Y2595" s="5"/>
    </row>
    <row r="2596" spans="15:25" x14ac:dyDescent="0.35">
      <c r="O2596" s="6"/>
      <c r="Y2596" s="5"/>
    </row>
    <row r="2597" spans="15:25" x14ac:dyDescent="0.35">
      <c r="O2597" s="6"/>
      <c r="Y2597" s="5"/>
    </row>
    <row r="2598" spans="15:25" x14ac:dyDescent="0.35">
      <c r="O2598" s="6"/>
      <c r="Y2598" s="5"/>
    </row>
    <row r="2599" spans="15:25" x14ac:dyDescent="0.35">
      <c r="O2599" s="6"/>
      <c r="Y2599" s="5"/>
    </row>
    <row r="2600" spans="15:25" x14ac:dyDescent="0.35">
      <c r="O2600" s="6"/>
      <c r="Y2600" s="5"/>
    </row>
    <row r="2601" spans="15:25" x14ac:dyDescent="0.35">
      <c r="O2601" s="6"/>
      <c r="Y2601" s="5"/>
    </row>
    <row r="2602" spans="15:25" x14ac:dyDescent="0.35">
      <c r="O2602" s="6"/>
      <c r="Y2602" s="5"/>
    </row>
    <row r="2603" spans="15:25" x14ac:dyDescent="0.35">
      <c r="O2603" s="6"/>
      <c r="Y2603" s="5"/>
    </row>
    <row r="2604" spans="15:25" x14ac:dyDescent="0.35">
      <c r="O2604" s="6"/>
      <c r="Y2604" s="5"/>
    </row>
    <row r="2605" spans="15:25" x14ac:dyDescent="0.35">
      <c r="O2605" s="6"/>
      <c r="Y2605" s="5"/>
    </row>
    <row r="2606" spans="15:25" x14ac:dyDescent="0.35">
      <c r="O2606" s="6"/>
      <c r="Y2606" s="5"/>
    </row>
    <row r="2607" spans="15:25" x14ac:dyDescent="0.35">
      <c r="O2607" s="6"/>
      <c r="Y2607" s="5"/>
    </row>
    <row r="2608" spans="15:25" x14ac:dyDescent="0.35">
      <c r="O2608" s="6"/>
      <c r="Y2608" s="5"/>
    </row>
    <row r="2609" spans="15:25" x14ac:dyDescent="0.35">
      <c r="O2609" s="6"/>
      <c r="Y2609" s="5"/>
    </row>
    <row r="2610" spans="15:25" x14ac:dyDescent="0.35">
      <c r="O2610" s="6"/>
      <c r="Y2610" s="5"/>
    </row>
    <row r="2611" spans="15:25" x14ac:dyDescent="0.35">
      <c r="O2611" s="6"/>
      <c r="Y2611" s="5"/>
    </row>
    <row r="2612" spans="15:25" x14ac:dyDescent="0.35">
      <c r="O2612" s="6"/>
      <c r="Y2612" s="5"/>
    </row>
    <row r="2613" spans="15:25" x14ac:dyDescent="0.35">
      <c r="O2613" s="6"/>
      <c r="Y2613" s="5"/>
    </row>
    <row r="2614" spans="15:25" x14ac:dyDescent="0.35">
      <c r="O2614" s="6"/>
      <c r="Y2614" s="5"/>
    </row>
    <row r="2615" spans="15:25" x14ac:dyDescent="0.35">
      <c r="O2615" s="6"/>
      <c r="Y2615" s="5"/>
    </row>
    <row r="2616" spans="15:25" x14ac:dyDescent="0.35">
      <c r="O2616" s="6"/>
      <c r="Y2616" s="5"/>
    </row>
    <row r="2617" spans="15:25" x14ac:dyDescent="0.35">
      <c r="O2617" s="6"/>
      <c r="Y2617" s="5"/>
    </row>
    <row r="2618" spans="15:25" x14ac:dyDescent="0.35">
      <c r="O2618" s="6"/>
      <c r="Y2618" s="5"/>
    </row>
    <row r="2619" spans="15:25" x14ac:dyDescent="0.35">
      <c r="O2619" s="6"/>
      <c r="Y2619" s="5"/>
    </row>
    <row r="2620" spans="15:25" x14ac:dyDescent="0.35">
      <c r="O2620" s="6"/>
      <c r="Y2620" s="5"/>
    </row>
    <row r="2621" spans="15:25" x14ac:dyDescent="0.35">
      <c r="O2621" s="6"/>
      <c r="Y2621" s="5"/>
    </row>
    <row r="2622" spans="15:25" x14ac:dyDescent="0.35">
      <c r="O2622" s="6"/>
      <c r="Y2622" s="5"/>
    </row>
    <row r="2623" spans="15:25" x14ac:dyDescent="0.35">
      <c r="O2623" s="6"/>
      <c r="Y2623" s="5"/>
    </row>
    <row r="2624" spans="15:25" x14ac:dyDescent="0.35">
      <c r="O2624" s="6"/>
      <c r="Y2624" s="5"/>
    </row>
    <row r="2625" spans="15:25" x14ac:dyDescent="0.35">
      <c r="O2625" s="6"/>
      <c r="Y2625" s="5"/>
    </row>
    <row r="2626" spans="15:25" x14ac:dyDescent="0.35">
      <c r="O2626" s="6"/>
      <c r="Y2626" s="5"/>
    </row>
    <row r="2627" spans="15:25" x14ac:dyDescent="0.35">
      <c r="O2627" s="6"/>
      <c r="Y2627" s="5"/>
    </row>
    <row r="2628" spans="15:25" x14ac:dyDescent="0.35">
      <c r="O2628" s="6"/>
      <c r="Y2628" s="5"/>
    </row>
    <row r="2629" spans="15:25" x14ac:dyDescent="0.35">
      <c r="O2629" s="6"/>
      <c r="Y2629" s="5"/>
    </row>
    <row r="2630" spans="15:25" x14ac:dyDescent="0.35">
      <c r="O2630" s="6"/>
      <c r="Y2630" s="5"/>
    </row>
    <row r="2631" spans="15:25" x14ac:dyDescent="0.35">
      <c r="O2631" s="6"/>
      <c r="Y2631" s="5"/>
    </row>
    <row r="2632" spans="15:25" x14ac:dyDescent="0.35">
      <c r="O2632" s="6"/>
      <c r="Y2632" s="5"/>
    </row>
    <row r="2633" spans="15:25" x14ac:dyDescent="0.35">
      <c r="O2633" s="6"/>
      <c r="Y2633" s="5"/>
    </row>
    <row r="2634" spans="15:25" x14ac:dyDescent="0.35">
      <c r="O2634" s="6"/>
      <c r="Y2634" s="5"/>
    </row>
    <row r="2635" spans="15:25" x14ac:dyDescent="0.35">
      <c r="O2635" s="6"/>
      <c r="Y2635" s="5"/>
    </row>
    <row r="2636" spans="15:25" x14ac:dyDescent="0.35">
      <c r="O2636" s="6"/>
      <c r="Y2636" s="5"/>
    </row>
    <row r="2637" spans="15:25" x14ac:dyDescent="0.35">
      <c r="O2637" s="6"/>
      <c r="Y2637" s="5"/>
    </row>
    <row r="2638" spans="15:25" x14ac:dyDescent="0.35">
      <c r="O2638" s="6"/>
      <c r="Y2638" s="5"/>
    </row>
    <row r="2639" spans="15:25" x14ac:dyDescent="0.35">
      <c r="O2639" s="6"/>
      <c r="Y2639" s="5"/>
    </row>
    <row r="2640" spans="15:25" x14ac:dyDescent="0.35">
      <c r="O2640" s="6"/>
      <c r="Y2640" s="5"/>
    </row>
    <row r="2641" spans="15:25" x14ac:dyDescent="0.35">
      <c r="O2641" s="6"/>
      <c r="Y2641" s="5"/>
    </row>
    <row r="2642" spans="15:25" x14ac:dyDescent="0.35">
      <c r="O2642" s="6"/>
      <c r="Y2642" s="5"/>
    </row>
    <row r="2643" spans="15:25" x14ac:dyDescent="0.35">
      <c r="O2643" s="6"/>
      <c r="Y2643" s="5"/>
    </row>
    <row r="2644" spans="15:25" x14ac:dyDescent="0.35">
      <c r="O2644" s="6"/>
      <c r="Y2644" s="5"/>
    </row>
    <row r="2645" spans="15:25" x14ac:dyDescent="0.35">
      <c r="O2645" s="6"/>
      <c r="Y2645" s="5"/>
    </row>
    <row r="2646" spans="15:25" x14ac:dyDescent="0.35">
      <c r="O2646" s="6"/>
      <c r="Y2646" s="5"/>
    </row>
    <row r="2647" spans="15:25" x14ac:dyDescent="0.35">
      <c r="O2647" s="6"/>
      <c r="Y2647" s="5"/>
    </row>
    <row r="2648" spans="15:25" x14ac:dyDescent="0.35">
      <c r="O2648" s="6"/>
      <c r="Y2648" s="5"/>
    </row>
    <row r="2649" spans="15:25" x14ac:dyDescent="0.35">
      <c r="O2649" s="6"/>
      <c r="Y2649" s="5"/>
    </row>
    <row r="2650" spans="15:25" x14ac:dyDescent="0.35">
      <c r="O2650" s="6"/>
      <c r="Y2650" s="5"/>
    </row>
    <row r="2651" spans="15:25" x14ac:dyDescent="0.35">
      <c r="O2651" s="6"/>
      <c r="Y2651" s="5"/>
    </row>
    <row r="2652" spans="15:25" x14ac:dyDescent="0.35">
      <c r="O2652" s="6"/>
      <c r="Y2652" s="5"/>
    </row>
    <row r="2653" spans="15:25" x14ac:dyDescent="0.35">
      <c r="O2653" s="6"/>
      <c r="Y2653" s="5"/>
    </row>
    <row r="2654" spans="15:25" x14ac:dyDescent="0.35">
      <c r="O2654" s="6"/>
      <c r="Y2654" s="5"/>
    </row>
    <row r="2655" spans="15:25" x14ac:dyDescent="0.35">
      <c r="O2655" s="6"/>
      <c r="Y2655" s="5"/>
    </row>
    <row r="2656" spans="15:25" x14ac:dyDescent="0.35">
      <c r="O2656" s="6"/>
      <c r="Y2656" s="5"/>
    </row>
    <row r="2657" spans="15:25" x14ac:dyDescent="0.35">
      <c r="O2657" s="6"/>
      <c r="Y2657" s="5"/>
    </row>
    <row r="2658" spans="15:25" x14ac:dyDescent="0.35">
      <c r="O2658" s="6"/>
      <c r="Y2658" s="5"/>
    </row>
    <row r="2659" spans="15:25" x14ac:dyDescent="0.35">
      <c r="O2659" s="6"/>
      <c r="Y2659" s="5"/>
    </row>
    <row r="2660" spans="15:25" x14ac:dyDescent="0.35">
      <c r="O2660" s="6"/>
      <c r="Y2660" s="5"/>
    </row>
    <row r="2661" spans="15:25" x14ac:dyDescent="0.35">
      <c r="O2661" s="6"/>
      <c r="Y2661" s="5"/>
    </row>
    <row r="2662" spans="15:25" x14ac:dyDescent="0.35">
      <c r="O2662" s="6"/>
      <c r="Y2662" s="5"/>
    </row>
    <row r="2663" spans="15:25" x14ac:dyDescent="0.35">
      <c r="O2663" s="6"/>
      <c r="Y2663" s="5"/>
    </row>
    <row r="2664" spans="15:25" x14ac:dyDescent="0.35">
      <c r="O2664" s="6"/>
      <c r="Y2664" s="5"/>
    </row>
    <row r="2665" spans="15:25" x14ac:dyDescent="0.35">
      <c r="O2665" s="6"/>
      <c r="Y2665" s="5"/>
    </row>
    <row r="2666" spans="15:25" x14ac:dyDescent="0.35">
      <c r="O2666" s="6"/>
      <c r="Y2666" s="5"/>
    </row>
    <row r="2667" spans="15:25" x14ac:dyDescent="0.35">
      <c r="O2667" s="6"/>
      <c r="Y2667" s="5"/>
    </row>
    <row r="2668" spans="15:25" x14ac:dyDescent="0.35">
      <c r="O2668" s="6"/>
      <c r="Y2668" s="5"/>
    </row>
    <row r="2669" spans="15:25" x14ac:dyDescent="0.35">
      <c r="O2669" s="6"/>
      <c r="Y2669" s="5"/>
    </row>
    <row r="2670" spans="15:25" x14ac:dyDescent="0.35">
      <c r="O2670" s="6"/>
      <c r="Y2670" s="5"/>
    </row>
    <row r="2671" spans="15:25" x14ac:dyDescent="0.35">
      <c r="O2671" s="6"/>
      <c r="Y2671" s="5"/>
    </row>
    <row r="2672" spans="15:25" x14ac:dyDescent="0.35">
      <c r="O2672" s="6"/>
      <c r="Y2672" s="5"/>
    </row>
    <row r="2673" spans="15:25" x14ac:dyDescent="0.35">
      <c r="O2673" s="6"/>
      <c r="Y2673" s="5"/>
    </row>
    <row r="2674" spans="15:25" x14ac:dyDescent="0.35">
      <c r="O2674" s="6"/>
      <c r="Y2674" s="5"/>
    </row>
    <row r="2675" spans="15:25" x14ac:dyDescent="0.35">
      <c r="O2675" s="6"/>
      <c r="Y2675" s="5"/>
    </row>
    <row r="2676" spans="15:25" x14ac:dyDescent="0.35">
      <c r="O2676" s="6"/>
      <c r="Y2676" s="5"/>
    </row>
    <row r="2677" spans="15:25" x14ac:dyDescent="0.35">
      <c r="O2677" s="6"/>
      <c r="Y2677" s="5"/>
    </row>
    <row r="2678" spans="15:25" x14ac:dyDescent="0.35">
      <c r="O2678" s="6"/>
      <c r="Y2678" s="5"/>
    </row>
    <row r="2679" spans="15:25" x14ac:dyDescent="0.35">
      <c r="O2679" s="6"/>
      <c r="Y2679" s="5"/>
    </row>
    <row r="2680" spans="15:25" x14ac:dyDescent="0.35">
      <c r="O2680" s="6"/>
      <c r="Y2680" s="5"/>
    </row>
    <row r="2681" spans="15:25" x14ac:dyDescent="0.35">
      <c r="O2681" s="6"/>
      <c r="Y2681" s="5"/>
    </row>
    <row r="2682" spans="15:25" x14ac:dyDescent="0.35">
      <c r="O2682" s="6"/>
      <c r="Y2682" s="5"/>
    </row>
    <row r="2683" spans="15:25" x14ac:dyDescent="0.35">
      <c r="O2683" s="6"/>
      <c r="Y2683" s="5"/>
    </row>
    <row r="2684" spans="15:25" x14ac:dyDescent="0.35">
      <c r="O2684" s="6"/>
      <c r="Y2684" s="5"/>
    </row>
    <row r="2685" spans="15:25" x14ac:dyDescent="0.35">
      <c r="O2685" s="6"/>
      <c r="Y2685" s="5"/>
    </row>
    <row r="2686" spans="15:25" x14ac:dyDescent="0.35">
      <c r="O2686" s="6"/>
      <c r="Y2686" s="5"/>
    </row>
    <row r="2687" spans="15:25" x14ac:dyDescent="0.35">
      <c r="O2687" s="6"/>
      <c r="Y2687" s="5"/>
    </row>
    <row r="2688" spans="15:25" x14ac:dyDescent="0.35">
      <c r="O2688" s="6"/>
      <c r="Y2688" s="5"/>
    </row>
    <row r="2689" spans="15:25" x14ac:dyDescent="0.35">
      <c r="O2689" s="6"/>
      <c r="Y2689" s="5"/>
    </row>
    <row r="2690" spans="15:25" x14ac:dyDescent="0.35">
      <c r="O2690" s="6"/>
      <c r="Y2690" s="5"/>
    </row>
    <row r="2691" spans="15:25" x14ac:dyDescent="0.35">
      <c r="O2691" s="6"/>
      <c r="Y2691" s="5"/>
    </row>
    <row r="2692" spans="15:25" x14ac:dyDescent="0.35">
      <c r="O2692" s="6"/>
      <c r="Y2692" s="5"/>
    </row>
    <row r="2693" spans="15:25" x14ac:dyDescent="0.35">
      <c r="O2693" s="6"/>
      <c r="Y2693" s="5"/>
    </row>
    <row r="2694" spans="15:25" x14ac:dyDescent="0.35">
      <c r="O2694" s="6"/>
      <c r="Y2694" s="5"/>
    </row>
    <row r="2695" spans="15:25" x14ac:dyDescent="0.35">
      <c r="O2695" s="6"/>
      <c r="Y2695" s="5"/>
    </row>
    <row r="2696" spans="15:25" x14ac:dyDescent="0.35">
      <c r="O2696" s="6"/>
      <c r="Y2696" s="5"/>
    </row>
    <row r="2697" spans="15:25" x14ac:dyDescent="0.35">
      <c r="O2697" s="6"/>
      <c r="Y2697" s="5"/>
    </row>
    <row r="2698" spans="15:25" x14ac:dyDescent="0.35">
      <c r="O2698" s="6"/>
      <c r="Y2698" s="5"/>
    </row>
    <row r="2699" spans="15:25" x14ac:dyDescent="0.35">
      <c r="O2699" s="6"/>
      <c r="Y2699" s="5"/>
    </row>
    <row r="2700" spans="15:25" x14ac:dyDescent="0.35">
      <c r="O2700" s="6"/>
      <c r="Y2700" s="5"/>
    </row>
    <row r="2701" spans="15:25" x14ac:dyDescent="0.35">
      <c r="O2701" s="6"/>
      <c r="Y2701" s="5"/>
    </row>
    <row r="2702" spans="15:25" x14ac:dyDescent="0.35">
      <c r="O2702" s="6"/>
      <c r="Y2702" s="5"/>
    </row>
    <row r="2703" spans="15:25" x14ac:dyDescent="0.35">
      <c r="O2703" s="6"/>
      <c r="Y2703" s="5"/>
    </row>
    <row r="2704" spans="15:25" x14ac:dyDescent="0.35">
      <c r="O2704" s="6"/>
      <c r="Y2704" s="5"/>
    </row>
    <row r="2705" spans="15:25" x14ac:dyDescent="0.35">
      <c r="O2705" s="6"/>
      <c r="Y2705" s="5"/>
    </row>
    <row r="2706" spans="15:25" x14ac:dyDescent="0.35">
      <c r="O2706" s="6"/>
      <c r="Y2706" s="5"/>
    </row>
    <row r="2707" spans="15:25" x14ac:dyDescent="0.35">
      <c r="O2707" s="6"/>
      <c r="Y2707" s="5"/>
    </row>
    <row r="2708" spans="15:25" x14ac:dyDescent="0.35">
      <c r="O2708" s="6"/>
      <c r="Y2708" s="5"/>
    </row>
    <row r="2709" spans="15:25" x14ac:dyDescent="0.35">
      <c r="O2709" s="6"/>
      <c r="Y2709" s="5"/>
    </row>
    <row r="2710" spans="15:25" x14ac:dyDescent="0.35">
      <c r="O2710" s="6"/>
      <c r="Y2710" s="5"/>
    </row>
    <row r="2711" spans="15:25" x14ac:dyDescent="0.35">
      <c r="O2711" s="6"/>
      <c r="Y2711" s="5"/>
    </row>
    <row r="2712" spans="15:25" x14ac:dyDescent="0.35">
      <c r="O2712" s="6"/>
      <c r="Y2712" s="5"/>
    </row>
    <row r="2713" spans="15:25" x14ac:dyDescent="0.35">
      <c r="O2713" s="6"/>
      <c r="Y2713" s="5"/>
    </row>
    <row r="2714" spans="15:25" x14ac:dyDescent="0.35">
      <c r="O2714" s="6"/>
      <c r="Y2714" s="5"/>
    </row>
    <row r="2715" spans="15:25" x14ac:dyDescent="0.35">
      <c r="O2715" s="6"/>
      <c r="Y2715" s="5"/>
    </row>
    <row r="2716" spans="15:25" x14ac:dyDescent="0.35">
      <c r="O2716" s="6"/>
      <c r="Y2716" s="5"/>
    </row>
    <row r="2717" spans="15:25" x14ac:dyDescent="0.35">
      <c r="O2717" s="6"/>
      <c r="Y2717" s="5"/>
    </row>
    <row r="2718" spans="15:25" x14ac:dyDescent="0.35">
      <c r="O2718" s="6"/>
      <c r="Y2718" s="5"/>
    </row>
    <row r="2719" spans="15:25" x14ac:dyDescent="0.35">
      <c r="O2719" s="6"/>
      <c r="Y2719" s="5"/>
    </row>
    <row r="2720" spans="15:25" x14ac:dyDescent="0.35">
      <c r="O2720" s="6"/>
      <c r="Y2720" s="5"/>
    </row>
    <row r="2721" spans="15:25" x14ac:dyDescent="0.35">
      <c r="O2721" s="6"/>
      <c r="Y2721" s="5"/>
    </row>
    <row r="2722" spans="15:25" x14ac:dyDescent="0.35">
      <c r="O2722" s="6"/>
      <c r="Y2722" s="5"/>
    </row>
    <row r="2723" spans="15:25" x14ac:dyDescent="0.35">
      <c r="O2723" s="6"/>
      <c r="Y2723" s="5"/>
    </row>
    <row r="2724" spans="15:25" x14ac:dyDescent="0.35">
      <c r="O2724" s="6"/>
      <c r="Y2724" s="5"/>
    </row>
    <row r="2725" spans="15:25" x14ac:dyDescent="0.35">
      <c r="O2725" s="6"/>
      <c r="Y2725" s="5"/>
    </row>
    <row r="2726" spans="15:25" x14ac:dyDescent="0.35">
      <c r="O2726" s="6"/>
      <c r="Y2726" s="5"/>
    </row>
    <row r="2727" spans="15:25" x14ac:dyDescent="0.35">
      <c r="O2727" s="6"/>
      <c r="Y2727" s="5"/>
    </row>
    <row r="2728" spans="15:25" x14ac:dyDescent="0.35">
      <c r="O2728" s="6"/>
      <c r="Y2728" s="5"/>
    </row>
    <row r="2729" spans="15:25" x14ac:dyDescent="0.35">
      <c r="O2729" s="6"/>
      <c r="Y2729" s="5"/>
    </row>
    <row r="2730" spans="15:25" x14ac:dyDescent="0.35">
      <c r="O2730" s="6"/>
      <c r="Y2730" s="5"/>
    </row>
    <row r="2731" spans="15:25" x14ac:dyDescent="0.35">
      <c r="O2731" s="6"/>
      <c r="Y2731" s="5"/>
    </row>
    <row r="2732" spans="15:25" x14ac:dyDescent="0.35">
      <c r="O2732" s="6"/>
      <c r="Y2732" s="5"/>
    </row>
    <row r="2733" spans="15:25" x14ac:dyDescent="0.35">
      <c r="O2733" s="6"/>
      <c r="Y2733" s="5"/>
    </row>
    <row r="2734" spans="15:25" x14ac:dyDescent="0.35">
      <c r="O2734" s="6"/>
      <c r="Y2734" s="5"/>
    </row>
    <row r="2735" spans="15:25" x14ac:dyDescent="0.35">
      <c r="O2735" s="6"/>
      <c r="Y2735" s="5"/>
    </row>
    <row r="2736" spans="15:25" x14ac:dyDescent="0.35">
      <c r="O2736" s="6"/>
      <c r="Y2736" s="5"/>
    </row>
    <row r="2737" spans="15:25" x14ac:dyDescent="0.35">
      <c r="O2737" s="6"/>
      <c r="Y2737" s="5"/>
    </row>
    <row r="2738" spans="15:25" x14ac:dyDescent="0.35">
      <c r="O2738" s="6"/>
      <c r="Y2738" s="5"/>
    </row>
    <row r="2739" spans="15:25" x14ac:dyDescent="0.35">
      <c r="O2739" s="6"/>
      <c r="Y2739" s="5"/>
    </row>
    <row r="2740" spans="15:25" x14ac:dyDescent="0.35">
      <c r="O2740" s="6"/>
      <c r="Y2740" s="5"/>
    </row>
    <row r="2741" spans="15:25" x14ac:dyDescent="0.35">
      <c r="O2741" s="6"/>
      <c r="Y2741" s="5"/>
    </row>
    <row r="2742" spans="15:25" x14ac:dyDescent="0.35">
      <c r="O2742" s="6"/>
      <c r="Y2742" s="5"/>
    </row>
    <row r="2743" spans="15:25" x14ac:dyDescent="0.35">
      <c r="O2743" s="6"/>
      <c r="Y2743" s="5"/>
    </row>
    <row r="2744" spans="15:25" x14ac:dyDescent="0.35">
      <c r="O2744" s="6"/>
      <c r="Y2744" s="5"/>
    </row>
    <row r="2745" spans="15:25" x14ac:dyDescent="0.35">
      <c r="O2745" s="6"/>
      <c r="Y2745" s="5"/>
    </row>
    <row r="2746" spans="15:25" x14ac:dyDescent="0.35">
      <c r="O2746" s="6"/>
      <c r="Y2746" s="5"/>
    </row>
    <row r="2747" spans="15:25" x14ac:dyDescent="0.35">
      <c r="O2747" s="6"/>
      <c r="Y2747" s="5"/>
    </row>
    <row r="2748" spans="15:25" x14ac:dyDescent="0.35">
      <c r="O2748" s="6"/>
      <c r="Y2748" s="5"/>
    </row>
    <row r="2749" spans="15:25" x14ac:dyDescent="0.35">
      <c r="O2749" s="6"/>
      <c r="Y2749" s="5"/>
    </row>
    <row r="2750" spans="15:25" x14ac:dyDescent="0.35">
      <c r="O2750" s="6"/>
      <c r="Y2750" s="5"/>
    </row>
    <row r="2751" spans="15:25" x14ac:dyDescent="0.35">
      <c r="O2751" s="6"/>
      <c r="Y2751" s="5"/>
    </row>
    <row r="2752" spans="15:25" x14ac:dyDescent="0.35">
      <c r="O2752" s="6"/>
      <c r="Y2752" s="5"/>
    </row>
    <row r="2753" spans="15:25" x14ac:dyDescent="0.35">
      <c r="O2753" s="6"/>
      <c r="Y2753" s="5"/>
    </row>
    <row r="2754" spans="15:25" x14ac:dyDescent="0.35">
      <c r="O2754" s="6"/>
      <c r="Y2754" s="5"/>
    </row>
    <row r="2755" spans="15:25" x14ac:dyDescent="0.35">
      <c r="O2755" s="6"/>
      <c r="Y2755" s="5"/>
    </row>
    <row r="2756" spans="15:25" x14ac:dyDescent="0.35">
      <c r="O2756" s="6"/>
      <c r="Y2756" s="5"/>
    </row>
    <row r="2757" spans="15:25" x14ac:dyDescent="0.35">
      <c r="O2757" s="6"/>
      <c r="Y2757" s="5"/>
    </row>
    <row r="2758" spans="15:25" x14ac:dyDescent="0.35">
      <c r="O2758" s="6"/>
      <c r="Y2758" s="5"/>
    </row>
    <row r="2759" spans="15:25" x14ac:dyDescent="0.35">
      <c r="O2759" s="6"/>
      <c r="Y2759" s="5"/>
    </row>
    <row r="2760" spans="15:25" x14ac:dyDescent="0.35">
      <c r="O2760" s="6"/>
      <c r="Y2760" s="5"/>
    </row>
    <row r="2761" spans="15:25" x14ac:dyDescent="0.35">
      <c r="O2761" s="6"/>
      <c r="Y2761" s="5"/>
    </row>
    <row r="2762" spans="15:25" x14ac:dyDescent="0.35">
      <c r="O2762" s="6"/>
      <c r="Y2762" s="5"/>
    </row>
    <row r="2763" spans="15:25" x14ac:dyDescent="0.35">
      <c r="O2763" s="6"/>
      <c r="Y2763" s="5"/>
    </row>
    <row r="2764" spans="15:25" x14ac:dyDescent="0.35">
      <c r="O2764" s="6"/>
      <c r="Y2764" s="5"/>
    </row>
    <row r="2765" spans="15:25" x14ac:dyDescent="0.35">
      <c r="O2765" s="6"/>
      <c r="Y2765" s="5"/>
    </row>
    <row r="2766" spans="15:25" x14ac:dyDescent="0.35">
      <c r="O2766" s="6"/>
      <c r="Y2766" s="5"/>
    </row>
    <row r="2767" spans="15:25" x14ac:dyDescent="0.35">
      <c r="O2767" s="6"/>
      <c r="Y2767" s="5"/>
    </row>
    <row r="2768" spans="15:25" x14ac:dyDescent="0.35">
      <c r="O2768" s="6"/>
      <c r="Y2768" s="5"/>
    </row>
    <row r="2769" spans="15:25" x14ac:dyDescent="0.35">
      <c r="O2769" s="6"/>
      <c r="Y2769" s="5"/>
    </row>
    <row r="2770" spans="15:25" x14ac:dyDescent="0.35">
      <c r="O2770" s="6"/>
      <c r="Y2770" s="5"/>
    </row>
    <row r="2771" spans="15:25" x14ac:dyDescent="0.35">
      <c r="O2771" s="6"/>
      <c r="Y2771" s="5"/>
    </row>
    <row r="2772" spans="15:25" x14ac:dyDescent="0.35">
      <c r="O2772" s="6"/>
      <c r="Y2772" s="5"/>
    </row>
    <row r="2773" spans="15:25" x14ac:dyDescent="0.35">
      <c r="O2773" s="6"/>
      <c r="Y2773" s="5"/>
    </row>
    <row r="2774" spans="15:25" x14ac:dyDescent="0.35">
      <c r="O2774" s="6"/>
      <c r="Y2774" s="5"/>
    </row>
    <row r="2775" spans="15:25" x14ac:dyDescent="0.35">
      <c r="O2775" s="6"/>
      <c r="Y2775" s="5"/>
    </row>
    <row r="2776" spans="15:25" x14ac:dyDescent="0.35">
      <c r="O2776" s="6"/>
      <c r="Y2776" s="5"/>
    </row>
    <row r="2777" spans="15:25" x14ac:dyDescent="0.35">
      <c r="O2777" s="6"/>
      <c r="Y2777" s="5"/>
    </row>
    <row r="2778" spans="15:25" x14ac:dyDescent="0.35">
      <c r="O2778" s="6"/>
      <c r="Y2778" s="5"/>
    </row>
    <row r="2779" spans="15:25" x14ac:dyDescent="0.35">
      <c r="O2779" s="6"/>
      <c r="Y2779" s="5"/>
    </row>
    <row r="2780" spans="15:25" x14ac:dyDescent="0.35">
      <c r="O2780" s="6"/>
      <c r="Y2780" s="5"/>
    </row>
    <row r="2781" spans="15:25" x14ac:dyDescent="0.35">
      <c r="O2781" s="6"/>
      <c r="Y2781" s="5"/>
    </row>
    <row r="2782" spans="15:25" x14ac:dyDescent="0.35">
      <c r="O2782" s="6"/>
      <c r="Y2782" s="5"/>
    </row>
    <row r="2783" spans="15:25" x14ac:dyDescent="0.35">
      <c r="O2783" s="6"/>
      <c r="Y2783" s="5"/>
    </row>
    <row r="2784" spans="15:25" x14ac:dyDescent="0.35">
      <c r="O2784" s="6"/>
      <c r="Y2784" s="5"/>
    </row>
    <row r="2785" spans="15:25" x14ac:dyDescent="0.35">
      <c r="O2785" s="6"/>
      <c r="Y2785" s="5"/>
    </row>
    <row r="2786" spans="15:25" x14ac:dyDescent="0.35">
      <c r="O2786" s="6"/>
      <c r="Y2786" s="5"/>
    </row>
    <row r="2787" spans="15:25" x14ac:dyDescent="0.35">
      <c r="O2787" s="6"/>
      <c r="Y2787" s="5"/>
    </row>
    <row r="2788" spans="15:25" x14ac:dyDescent="0.35">
      <c r="O2788" s="6"/>
      <c r="Y2788" s="5"/>
    </row>
    <row r="2789" spans="15:25" x14ac:dyDescent="0.35">
      <c r="O2789" s="6"/>
      <c r="Y2789" s="5"/>
    </row>
    <row r="2790" spans="15:25" x14ac:dyDescent="0.35">
      <c r="O2790" s="6"/>
      <c r="Y2790" s="5"/>
    </row>
    <row r="2791" spans="15:25" x14ac:dyDescent="0.35">
      <c r="O2791" s="6"/>
      <c r="Y2791" s="5"/>
    </row>
  </sheetData>
  <autoFilter ref="A1:BF2791" xr:uid="{7569E34B-E62F-46F8-995B-DAD3F971F94E}"/>
  <conditionalFormatting sqref="E1:E1048576">
    <cfRule type="expression" dxfId="22" priority="3">
      <formula>AND($F1&lt;&gt;0,$E1&lt;$A$1)</formula>
    </cfRule>
    <cfRule type="expression" dxfId="21" priority="5">
      <formula>AND($E1&lt;&gt;"",$E1&gt;=$A$1)</formula>
    </cfRule>
  </conditionalFormatting>
  <conditionalFormatting sqref="E1:F1048576">
    <cfRule type="expression" dxfId="20" priority="4" stopIfTrue="1">
      <formula>AND($E1&lt;&gt;"",$E1&gt;=$A$1,$E1&gt;$F1)</formula>
    </cfRule>
  </conditionalFormatting>
  <conditionalFormatting sqref="I1472:I1591">
    <cfRule type="beginsWith" dxfId="19" priority="1" operator="beginsWith" text="&quot;=&quot;">
      <formula>LEFT(I1472,LEN("""="""))="""="""</formula>
    </cfRule>
  </conditionalFormatting>
  <conditionalFormatting sqref="I1:L1021 I1023:L1381 I1442:L1471 I1592:L1891 I1892:J1921 I1922:L1048576">
    <cfRule type="beginsWith" dxfId="18" priority="6" operator="beginsWith" text="&quot;=&quot;">
      <formula>LEFT(I1,LEN("""="""))="""="""</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DF97-E325-4A2D-BE47-C0219519A488}">
  <sheetPr codeName="ShtData"/>
  <dimension ref="A1:AJ1951"/>
  <sheetViews>
    <sheetView zoomScale="85" zoomScaleNormal="85" workbookViewId="0">
      <pane ySplit="1" topLeftCell="A2" activePane="bottomLeft" state="frozen"/>
      <selection activeCell="B3" sqref="B3:F3"/>
      <selection pane="bottomLeft" activeCell="C12" sqref="C12"/>
    </sheetView>
  </sheetViews>
  <sheetFormatPr defaultColWidth="8.6640625" defaultRowHeight="14.5" x14ac:dyDescent="0.35"/>
  <cols>
    <col min="1" max="1" width="2.9140625" style="2" bestFit="1" customWidth="1"/>
    <col min="2" max="2" width="41.1640625" style="2" bestFit="1" customWidth="1"/>
    <col min="3" max="3" width="47.1640625" style="2" bestFit="1" customWidth="1"/>
    <col min="4" max="4" width="4" style="2" bestFit="1" customWidth="1"/>
    <col min="5" max="6" width="8.6640625" style="2"/>
    <col min="7" max="7" width="8.6640625" style="2" customWidth="1"/>
    <col min="8" max="11" width="8.6640625" style="2"/>
    <col min="12" max="12" width="23.58203125" style="2" customWidth="1"/>
    <col min="13" max="13" width="8.6640625" style="2"/>
    <col min="14" max="14" width="3.1640625" style="2" bestFit="1" customWidth="1"/>
    <col min="15" max="15" width="5.1640625" style="2" bestFit="1" customWidth="1"/>
    <col min="16" max="23" width="2.9140625" style="2" bestFit="1" customWidth="1"/>
    <col min="24" max="24" width="9" style="2" bestFit="1" customWidth="1"/>
    <col min="25" max="25" width="4.58203125" style="2" bestFit="1" customWidth="1"/>
    <col min="26" max="26" width="5.1640625" style="2" bestFit="1" customWidth="1"/>
    <col min="27" max="34" width="2.9140625" style="2" bestFit="1" customWidth="1"/>
    <col min="35" max="35" width="9" style="2" customWidth="1"/>
    <col min="36" max="36" width="5.1640625" style="2" bestFit="1" customWidth="1"/>
    <col min="37" max="16384" width="8.6640625" style="2"/>
  </cols>
  <sheetData>
    <row r="1" spans="1:36" x14ac:dyDescent="0.35">
      <c r="A1" s="1">
        <v>14</v>
      </c>
      <c r="B1" s="2" t="s">
        <v>0</v>
      </c>
      <c r="C1" s="2" t="s">
        <v>0</v>
      </c>
      <c r="D1" s="2" t="s">
        <v>1</v>
      </c>
      <c r="E1" s="7" t="str">
        <f>"Response "&amp;'New GL Gauge'!H3</f>
        <v>Response 2025</v>
      </c>
      <c r="F1" s="2" t="s">
        <v>2</v>
      </c>
      <c r="G1" s="3">
        <v>1</v>
      </c>
      <c r="H1" s="3">
        <v>2</v>
      </c>
      <c r="I1" s="3">
        <v>3</v>
      </c>
      <c r="J1" s="3">
        <v>4</v>
      </c>
      <c r="K1" s="3">
        <v>5</v>
      </c>
      <c r="L1" s="3">
        <v>6</v>
      </c>
      <c r="M1" s="2" t="s">
        <v>90</v>
      </c>
      <c r="N1" s="2" t="s">
        <v>91</v>
      </c>
      <c r="O1" s="4">
        <v>2019</v>
      </c>
      <c r="P1" s="2">
        <v>5</v>
      </c>
      <c r="Q1" s="2">
        <v>4</v>
      </c>
      <c r="R1" s="2">
        <v>3</v>
      </c>
      <c r="S1" s="2">
        <v>2</v>
      </c>
      <c r="T1" s="2">
        <v>1</v>
      </c>
      <c r="U1" s="2" t="s">
        <v>92</v>
      </c>
      <c r="V1" s="2" t="s">
        <v>93</v>
      </c>
      <c r="W1" s="2" t="s">
        <v>94</v>
      </c>
      <c r="X1" s="2" t="s">
        <v>95</v>
      </c>
      <c r="Y1" s="5" t="s">
        <v>96</v>
      </c>
      <c r="Z1" s="6">
        <v>2022</v>
      </c>
      <c r="AA1" s="2">
        <v>5</v>
      </c>
      <c r="AB1" s="2">
        <v>4</v>
      </c>
      <c r="AC1" s="2">
        <v>3</v>
      </c>
      <c r="AD1" s="2">
        <v>2</v>
      </c>
      <c r="AE1" s="2">
        <v>1</v>
      </c>
      <c r="AF1" s="2" t="s">
        <v>92</v>
      </c>
      <c r="AG1" s="2" t="s">
        <v>93</v>
      </c>
      <c r="AH1" s="2" t="s">
        <v>94</v>
      </c>
      <c r="AI1" s="2" t="s">
        <v>95</v>
      </c>
      <c r="AJ1" s="5" t="s">
        <v>96</v>
      </c>
    </row>
    <row r="2" spans="1:36" x14ac:dyDescent="0.35">
      <c r="A2" s="2">
        <v>1</v>
      </c>
      <c r="B2" s="2" t="str">
        <f>IFERROR(IF(INDEX($C$2:$C$84,MATCH(ROW()-1,$A$2:A$80,0))=0,"",INDEX($C$2:$C$84,MATCH(ROW()-1,$A$2:A$80,0))),"")</f>
        <v>Glasgow Life</v>
      </c>
      <c r="C2" s="2" t="s">
        <v>3</v>
      </c>
      <c r="D2" s="2">
        <v>1</v>
      </c>
      <c r="E2" s="2" t="str">
        <f>IFERROR(IF(TRIM(SUBSTITUTE($C2," ¬",""))="","",SUMIF(INDEX($1:$1048576,0,6+$D2),TRIM(SUBSTITUTE($C2," ¬","")),INDEX($1:$1048576,0,MATCH('New GL Gauge'!$H$3,$1:$1,0)+9))),"")</f>
        <v/>
      </c>
      <c r="F2" s="2" t="str">
        <f>IFERROR(IF(TRIM(SUBSTITUTE($C2," ¬",""))="","",SUMIF(INDEX($1:$1048576,0,6+$D2),TRIM(SUBSTITUTE($C2," ¬","")),INDEX($1:$1048576,0,MATCH('New GL Gauge'!$H$3,$1:$1,0)+10))),"")</f>
        <v/>
      </c>
      <c r="G2" s="2" t="s">
        <v>3</v>
      </c>
      <c r="H2" s="2" t="s">
        <v>3</v>
      </c>
      <c r="I2" s="2" t="s">
        <v>3</v>
      </c>
      <c r="J2" s="2" t="s">
        <v>3</v>
      </c>
      <c r="K2" s="2" t="s">
        <v>3</v>
      </c>
      <c r="L2" s="2" t="s">
        <v>3</v>
      </c>
      <c r="M2" s="2" t="s">
        <v>3</v>
      </c>
      <c r="N2" s="2">
        <v>1</v>
      </c>
      <c r="O2" s="6">
        <f t="shared" ref="O2:O65" si="0">SUM(U2:W2)</f>
        <v>0</v>
      </c>
      <c r="U2" s="2">
        <f t="shared" ref="U2:U65" si="1">P2+Q2</f>
        <v>0</v>
      </c>
      <c r="V2" s="2">
        <f t="shared" ref="V2:V65" si="2">R2</f>
        <v>0</v>
      </c>
      <c r="W2" s="2">
        <f t="shared" ref="W2:W65" si="3">S2+T2</f>
        <v>0</v>
      </c>
      <c r="X2" s="2">
        <f>MAX(O2:O31)</f>
        <v>0</v>
      </c>
      <c r="Y2" s="5"/>
      <c r="Z2" s="6">
        <f t="shared" ref="Z2:Z65" si="4">SUM(AF2:AH2)</f>
        <v>0</v>
      </c>
      <c r="AA2" s="2">
        <v>0</v>
      </c>
      <c r="AB2" s="2">
        <v>0</v>
      </c>
      <c r="AC2" s="2">
        <v>0</v>
      </c>
      <c r="AD2" s="2">
        <v>0</v>
      </c>
      <c r="AE2" s="2">
        <v>0</v>
      </c>
      <c r="AF2" s="2">
        <f t="shared" ref="AF2:AF65" si="5">AA2+AB2</f>
        <v>0</v>
      </c>
      <c r="AG2" s="2">
        <f t="shared" ref="AG2:AG65" si="6">AC2</f>
        <v>0</v>
      </c>
      <c r="AH2" s="2">
        <f t="shared" ref="AH2:AH65" si="7">AD2+AE2</f>
        <v>0</v>
      </c>
      <c r="AI2" s="2">
        <f>MAX(Z2:Z31)</f>
        <v>0</v>
      </c>
      <c r="AJ2" s="5">
        <f>2277-SUM(AJ3:AJ1950)</f>
        <v>0</v>
      </c>
    </row>
    <row r="3" spans="1:36" x14ac:dyDescent="0.35">
      <c r="A3" s="2">
        <f t="shared" ref="A3:A22" si="8">IF(C3="",A2+1,IF(E3&lt;$A$1,A2,A2+1))</f>
        <v>2</v>
      </c>
      <c r="B3" s="2" t="str">
        <f>IFERROR(IF(INDEX($C$2:$C$84,MATCH(ROW()-1,$A$2:A$80,0))=0," ",INDEX($C$2:$C$84,MATCH(ROW()-1,$A$2:A$80,0)))," ")</f>
        <v xml:space="preserve"> </v>
      </c>
      <c r="E3" s="2" t="str">
        <f>IFERROR(IF(TRIM(SUBSTITUTE($C3," ¬",""))="","",SUMIF(INDEX($1:$1048576,0,6+$D3),TRIM(SUBSTITUTE($C3," ¬","")),INDEX($1:$1048576,0,MATCH('New GL Gauge'!$H$3,$1:$1,0)+9))),"")</f>
        <v/>
      </c>
      <c r="F3" s="2" t="str">
        <f>IFERROR(IF(TRIM(SUBSTITUTE($C3," ¬",""))="","",SUMIF(INDEX($1:$1048576,0,6+$D3),TRIM(SUBSTITUTE($C3," ¬","")),INDEX($1:$1048576,0,MATCH('New GL Gauge'!$H$3,$1:$1,0)+10))),"")</f>
        <v/>
      </c>
      <c r="G3" s="2" t="s">
        <v>3</v>
      </c>
      <c r="H3" s="2" t="s">
        <v>3</v>
      </c>
      <c r="I3" s="2" t="s">
        <v>3</v>
      </c>
      <c r="J3" s="2" t="s">
        <v>3</v>
      </c>
      <c r="K3" s="2" t="s">
        <v>3</v>
      </c>
      <c r="L3" s="2" t="s">
        <v>3</v>
      </c>
      <c r="M3" s="2" t="s">
        <v>3</v>
      </c>
      <c r="N3" s="2">
        <v>2</v>
      </c>
      <c r="O3" s="6">
        <f t="shared" si="0"/>
        <v>0</v>
      </c>
      <c r="U3" s="2">
        <f t="shared" si="1"/>
        <v>0</v>
      </c>
      <c r="V3" s="2">
        <f t="shared" si="2"/>
        <v>0</v>
      </c>
      <c r="W3" s="2">
        <f t="shared" si="3"/>
        <v>0</v>
      </c>
      <c r="Y3" s="5"/>
      <c r="Z3" s="6">
        <f t="shared" si="4"/>
        <v>0</v>
      </c>
      <c r="AA3" s="2">
        <v>0</v>
      </c>
      <c r="AB3" s="2">
        <v>0</v>
      </c>
      <c r="AC3" s="2">
        <v>0</v>
      </c>
      <c r="AD3" s="2">
        <v>0</v>
      </c>
      <c r="AE3" s="2">
        <v>0</v>
      </c>
      <c r="AF3" s="2">
        <f t="shared" si="5"/>
        <v>0</v>
      </c>
      <c r="AG3" s="2">
        <f t="shared" si="6"/>
        <v>0</v>
      </c>
      <c r="AH3" s="2">
        <f t="shared" si="7"/>
        <v>0</v>
      </c>
      <c r="AJ3" s="5"/>
    </row>
    <row r="4" spans="1:36" x14ac:dyDescent="0.35">
      <c r="A4" s="2">
        <f t="shared" si="8"/>
        <v>3</v>
      </c>
      <c r="B4" s="2" t="str">
        <f>IFERROR(IF(INDEX($C$2:$C$84,MATCH(ROW()-1,$A$2:A$80,0))=0," ",INDEX($C$2:$C$84,MATCH(ROW()-1,$A$2:A$80,0)))," ")</f>
        <v>City Marketing, External Relations and Infrastructure</v>
      </c>
      <c r="C4" s="2" t="s">
        <v>141</v>
      </c>
      <c r="D4" s="2">
        <v>2</v>
      </c>
      <c r="E4" s="2" t="str">
        <f>IFERROR(IF(TRIM(SUBSTITUTE($C4," ¬",""))="","",SUMIF(INDEX($1:$1048576,0,6+$D4),TRIM(SUBSTITUTE($C4," ¬","")),INDEX($1:$1048576,0,MATCH('New GL Gauge'!$H$3,$1:$1,0)+9))),"")</f>
        <v/>
      </c>
      <c r="F4" s="2" t="str">
        <f>IFERROR(IF(TRIM(SUBSTITUTE($C4," ¬",""))="","",SUMIF(INDEX($1:$1048576,0,6+$D4),TRIM(SUBSTITUTE($C4," ¬","")),INDEX($1:$1048576,0,MATCH('New GL Gauge'!$H$3,$1:$1,0)+10))),"")</f>
        <v/>
      </c>
      <c r="G4" s="2" t="s">
        <v>3</v>
      </c>
      <c r="H4" s="2" t="s">
        <v>3</v>
      </c>
      <c r="I4" s="2" t="s">
        <v>3</v>
      </c>
      <c r="J4" s="2" t="s">
        <v>3</v>
      </c>
      <c r="K4" s="2" t="s">
        <v>3</v>
      </c>
      <c r="L4" s="2" t="s">
        <v>3</v>
      </c>
      <c r="M4" s="2" t="s">
        <v>3</v>
      </c>
      <c r="N4" s="2">
        <v>3</v>
      </c>
      <c r="O4" s="6">
        <f t="shared" si="0"/>
        <v>0</v>
      </c>
      <c r="U4" s="2">
        <f t="shared" si="1"/>
        <v>0</v>
      </c>
      <c r="V4" s="2">
        <f t="shared" si="2"/>
        <v>0</v>
      </c>
      <c r="W4" s="2">
        <f t="shared" si="3"/>
        <v>0</v>
      </c>
      <c r="Y4" s="5"/>
      <c r="Z4" s="6">
        <f t="shared" si="4"/>
        <v>0</v>
      </c>
      <c r="AA4" s="2">
        <v>0</v>
      </c>
      <c r="AB4" s="2">
        <v>0</v>
      </c>
      <c r="AC4" s="2">
        <v>0</v>
      </c>
      <c r="AD4" s="2">
        <v>0</v>
      </c>
      <c r="AE4" s="2">
        <v>0</v>
      </c>
      <c r="AF4" s="2">
        <f t="shared" si="5"/>
        <v>0</v>
      </c>
      <c r="AG4" s="2">
        <f t="shared" si="6"/>
        <v>0</v>
      </c>
      <c r="AH4" s="2">
        <f t="shared" si="7"/>
        <v>0</v>
      </c>
      <c r="AJ4" s="5"/>
    </row>
    <row r="5" spans="1:36" x14ac:dyDescent="0.35">
      <c r="A5" s="2">
        <f t="shared" si="8"/>
        <v>4</v>
      </c>
      <c r="B5" s="2" t="str">
        <f>IFERROR(IF(INDEX($C$2:$C$84,MATCH(ROW()-1,$A$2:A$80,0))=0," ",INDEX($C$2:$C$84,MATCH(ROW()-1,$A$2:A$80,0)))," ")</f>
        <v xml:space="preserve"> ¬ Convention Bureau</v>
      </c>
      <c r="C5" s="2" t="s">
        <v>277</v>
      </c>
      <c r="D5" s="2">
        <v>3</v>
      </c>
      <c r="E5" s="2" t="str">
        <f>IFERROR(IF(TRIM(SUBSTITUTE($C5," ¬",""))="","",SUMIF(INDEX($1:$1048576,0,6+$D5),TRIM(SUBSTITUTE($C5," ¬","")),INDEX($1:$1048576,0,MATCH('New GL Gauge'!$H$3,$1:$1,0)+9))),"")</f>
        <v/>
      </c>
      <c r="F5" s="2" t="str">
        <f>IFERROR(IF(TRIM(SUBSTITUTE($C5," ¬",""))="","",SUMIF(INDEX($1:$1048576,0,6+$D5),TRIM(SUBSTITUTE($C5," ¬","")),INDEX($1:$1048576,0,MATCH('New GL Gauge'!$H$3,$1:$1,0)+10))),"")</f>
        <v/>
      </c>
      <c r="G5" s="2" t="s">
        <v>3</v>
      </c>
      <c r="H5" s="2" t="s">
        <v>3</v>
      </c>
      <c r="I5" s="2" t="s">
        <v>3</v>
      </c>
      <c r="J5" s="2" t="s">
        <v>3</v>
      </c>
      <c r="K5" s="2" t="s">
        <v>3</v>
      </c>
      <c r="L5" s="2" t="s">
        <v>3</v>
      </c>
      <c r="M5" s="2" t="s">
        <v>3</v>
      </c>
      <c r="N5" s="2">
        <v>4</v>
      </c>
      <c r="O5" s="6">
        <f t="shared" si="0"/>
        <v>0</v>
      </c>
      <c r="U5" s="2">
        <f t="shared" si="1"/>
        <v>0</v>
      </c>
      <c r="V5" s="2">
        <f t="shared" si="2"/>
        <v>0</v>
      </c>
      <c r="W5" s="2">
        <f t="shared" si="3"/>
        <v>0</v>
      </c>
      <c r="Y5" s="5"/>
      <c r="Z5" s="6">
        <f t="shared" si="4"/>
        <v>0</v>
      </c>
      <c r="AA5" s="2">
        <v>0</v>
      </c>
      <c r="AB5" s="2">
        <v>0</v>
      </c>
      <c r="AC5" s="2">
        <v>0</v>
      </c>
      <c r="AD5" s="2">
        <v>0</v>
      </c>
      <c r="AE5" s="2">
        <v>0</v>
      </c>
      <c r="AF5" s="2">
        <f t="shared" si="5"/>
        <v>0</v>
      </c>
      <c r="AG5" s="2">
        <f t="shared" si="6"/>
        <v>0</v>
      </c>
      <c r="AH5" s="2">
        <f t="shared" si="7"/>
        <v>0</v>
      </c>
      <c r="AJ5" s="5"/>
    </row>
    <row r="6" spans="1:36" x14ac:dyDescent="0.35">
      <c r="A6" s="2">
        <f t="shared" si="8"/>
        <v>5</v>
      </c>
      <c r="B6" s="2" t="str">
        <f>IFERROR(IF(INDEX($C$2:$C$84,MATCH(ROW()-1,$A$2:A$80,0))=0," ",INDEX($C$2:$C$84,MATCH(ROW()-1,$A$2:A$80,0)))," ")</f>
        <v xml:space="preserve"> ¬ Infrastructure Support</v>
      </c>
      <c r="C6" s="2" t="s">
        <v>197</v>
      </c>
      <c r="D6" s="2">
        <v>3</v>
      </c>
      <c r="E6" s="2" t="str">
        <f>IFERROR(IF(TRIM(SUBSTITUTE($C6," ¬",""))="","",SUMIF(INDEX($1:$1048576,0,6+$D6),TRIM(SUBSTITUTE($C6," ¬","")),INDEX($1:$1048576,0,MATCH('New GL Gauge'!$H$3,$1:$1,0)+9))),"")</f>
        <v/>
      </c>
      <c r="F6" s="2" t="str">
        <f>IFERROR(IF(TRIM(SUBSTITUTE($C6," ¬",""))="","",SUMIF(INDEX($1:$1048576,0,6+$D6),TRIM(SUBSTITUTE($C6," ¬","")),INDEX($1:$1048576,0,MATCH('New GL Gauge'!$H$3,$1:$1,0)+10))),"")</f>
        <v/>
      </c>
      <c r="G6" s="2" t="s">
        <v>3</v>
      </c>
      <c r="H6" s="2" t="s">
        <v>3</v>
      </c>
      <c r="I6" s="2" t="s">
        <v>3</v>
      </c>
      <c r="J6" s="2" t="s">
        <v>3</v>
      </c>
      <c r="K6" s="2" t="s">
        <v>3</v>
      </c>
      <c r="L6" s="2" t="s">
        <v>3</v>
      </c>
      <c r="M6" s="2" t="s">
        <v>3</v>
      </c>
      <c r="N6" s="2">
        <v>5</v>
      </c>
      <c r="O6" s="6">
        <f t="shared" si="0"/>
        <v>0</v>
      </c>
      <c r="U6" s="2">
        <f t="shared" si="1"/>
        <v>0</v>
      </c>
      <c r="V6" s="2">
        <f t="shared" si="2"/>
        <v>0</v>
      </c>
      <c r="W6" s="2">
        <f t="shared" si="3"/>
        <v>0</v>
      </c>
      <c r="Y6" s="5"/>
      <c r="Z6" s="6">
        <f t="shared" si="4"/>
        <v>0</v>
      </c>
      <c r="AA6" s="2">
        <v>0</v>
      </c>
      <c r="AB6" s="2">
        <v>0</v>
      </c>
      <c r="AC6" s="2">
        <v>0</v>
      </c>
      <c r="AD6" s="2">
        <v>0</v>
      </c>
      <c r="AE6" s="2">
        <v>0</v>
      </c>
      <c r="AF6" s="2">
        <f t="shared" si="5"/>
        <v>0</v>
      </c>
      <c r="AG6" s="2">
        <f t="shared" si="6"/>
        <v>0</v>
      </c>
      <c r="AH6" s="2">
        <f t="shared" si="7"/>
        <v>0</v>
      </c>
      <c r="AJ6" s="5"/>
    </row>
    <row r="7" spans="1:36" x14ac:dyDescent="0.35">
      <c r="A7" s="2">
        <f t="shared" si="8"/>
        <v>6</v>
      </c>
      <c r="B7" s="2" t="str">
        <f>IFERROR(IF(INDEX($C$2:$C$84,MATCH(ROW()-1,$A$2:A$80,0))=0," ",INDEX($C$2:$C$84,MATCH(ROW()-1,$A$2:A$80,0)))," ")</f>
        <v xml:space="preserve"> ¬ Marketing and Communications</v>
      </c>
      <c r="C7" s="2" t="s">
        <v>196</v>
      </c>
      <c r="D7" s="2">
        <v>3</v>
      </c>
      <c r="E7" s="2" t="str">
        <f>IFERROR(IF(TRIM(SUBSTITUTE($C7," ¬",""))="","",SUMIF(INDEX($1:$1048576,0,6+$D7),TRIM(SUBSTITUTE($C7," ¬","")),INDEX($1:$1048576,0,MATCH('New GL Gauge'!$H$3,$1:$1,0)+9))),"")</f>
        <v/>
      </c>
      <c r="F7" s="2" t="str">
        <f>IFERROR(IF(TRIM(SUBSTITUTE($C7," ¬",""))="","",SUMIF(INDEX($1:$1048576,0,6+$D7),TRIM(SUBSTITUTE($C7," ¬","")),INDEX($1:$1048576,0,MATCH('New GL Gauge'!$H$3,$1:$1,0)+10))),"")</f>
        <v/>
      </c>
      <c r="G7" s="2" t="s">
        <v>3</v>
      </c>
      <c r="H7" s="2" t="s">
        <v>3</v>
      </c>
      <c r="I7" s="2" t="s">
        <v>3</v>
      </c>
      <c r="J7" s="2" t="s">
        <v>3</v>
      </c>
      <c r="K7" s="2" t="s">
        <v>3</v>
      </c>
      <c r="L7" s="2" t="s">
        <v>3</v>
      </c>
      <c r="M7" s="2" t="s">
        <v>3</v>
      </c>
      <c r="N7" s="2">
        <v>6</v>
      </c>
      <c r="O7" s="6">
        <f t="shared" si="0"/>
        <v>0</v>
      </c>
      <c r="U7" s="2">
        <f t="shared" si="1"/>
        <v>0</v>
      </c>
      <c r="V7" s="2">
        <f t="shared" si="2"/>
        <v>0</v>
      </c>
      <c r="W7" s="2">
        <f t="shared" si="3"/>
        <v>0</v>
      </c>
      <c r="Y7" s="5"/>
      <c r="Z7" s="6">
        <f t="shared" si="4"/>
        <v>0</v>
      </c>
      <c r="AA7" s="2">
        <v>0</v>
      </c>
      <c r="AB7" s="2">
        <v>0</v>
      </c>
      <c r="AC7" s="2">
        <v>0</v>
      </c>
      <c r="AD7" s="2">
        <v>0</v>
      </c>
      <c r="AE7" s="2">
        <v>0</v>
      </c>
      <c r="AF7" s="2">
        <f t="shared" si="5"/>
        <v>0</v>
      </c>
      <c r="AG7" s="2">
        <f t="shared" si="6"/>
        <v>0</v>
      </c>
      <c r="AH7" s="2">
        <f t="shared" si="7"/>
        <v>0</v>
      </c>
      <c r="AJ7" s="5"/>
    </row>
    <row r="8" spans="1:36" x14ac:dyDescent="0.35">
      <c r="A8" s="2">
        <f t="shared" si="8"/>
        <v>7</v>
      </c>
      <c r="B8" s="2" t="str">
        <f>IFERROR(IF(INDEX($C$2:$C$84,MATCH(ROW()-1,$A$2:A$80,0))=0," ",INDEX($C$2:$C$84,MATCH(ROW()-1,$A$2:A$80,0)))," ")</f>
        <v xml:space="preserve"> </v>
      </c>
      <c r="E8" s="2" t="str">
        <f>IFERROR(IF(TRIM(SUBSTITUTE($C8," ¬",""))="","",SUMIF(INDEX($1:$1048576,0,6+$D8),TRIM(SUBSTITUTE($C8," ¬","")),INDEX($1:$1048576,0,MATCH('New GL Gauge'!$H$3,$1:$1,0)+9))),"")</f>
        <v/>
      </c>
      <c r="F8" s="2" t="str">
        <f>IFERROR(IF(TRIM(SUBSTITUTE($C8," ¬",""))="","",SUMIF(INDEX($1:$1048576,0,6+$D8),TRIM(SUBSTITUTE($C8," ¬","")),INDEX($1:$1048576,0,MATCH('New GL Gauge'!$H$3,$1:$1,0)+10))),"")</f>
        <v/>
      </c>
      <c r="G8" s="2" t="s">
        <v>3</v>
      </c>
      <c r="H8" s="2" t="s">
        <v>3</v>
      </c>
      <c r="I8" s="2" t="s">
        <v>3</v>
      </c>
      <c r="J8" s="2" t="s">
        <v>3</v>
      </c>
      <c r="K8" s="2" t="s">
        <v>3</v>
      </c>
      <c r="L8" s="2" t="s">
        <v>3</v>
      </c>
      <c r="M8" s="2" t="s">
        <v>3</v>
      </c>
      <c r="N8" s="2">
        <v>7</v>
      </c>
      <c r="O8" s="6">
        <f t="shared" si="0"/>
        <v>0</v>
      </c>
      <c r="U8" s="2">
        <f t="shared" si="1"/>
        <v>0</v>
      </c>
      <c r="V8" s="2">
        <f t="shared" si="2"/>
        <v>0</v>
      </c>
      <c r="W8" s="2">
        <f t="shared" si="3"/>
        <v>0</v>
      </c>
      <c r="Y8" s="5"/>
      <c r="Z8" s="6">
        <f t="shared" si="4"/>
        <v>0</v>
      </c>
      <c r="AA8" s="2">
        <v>0</v>
      </c>
      <c r="AB8" s="2">
        <v>0</v>
      </c>
      <c r="AC8" s="2">
        <v>0</v>
      </c>
      <c r="AD8" s="2">
        <v>0</v>
      </c>
      <c r="AE8" s="2">
        <v>0</v>
      </c>
      <c r="AF8" s="2">
        <f t="shared" si="5"/>
        <v>0</v>
      </c>
      <c r="AG8" s="2">
        <f t="shared" si="6"/>
        <v>0</v>
      </c>
      <c r="AH8" s="2">
        <f t="shared" si="7"/>
        <v>0</v>
      </c>
      <c r="AJ8" s="5"/>
    </row>
    <row r="9" spans="1:36" x14ac:dyDescent="0.35">
      <c r="A9" s="2">
        <f t="shared" si="8"/>
        <v>8</v>
      </c>
      <c r="B9" s="2" t="str">
        <f>IFERROR(IF(INDEX($C$2:$C$84,MATCH(ROW()-1,$A$2:A$80,0))=0," ",INDEX($C$2:$C$84,MATCH(ROW()-1,$A$2:A$80,0)))," ")</f>
        <v>Cultural Services</v>
      </c>
      <c r="C9" s="2" t="s">
        <v>4</v>
      </c>
      <c r="D9" s="2">
        <v>2</v>
      </c>
      <c r="E9" s="2" t="str">
        <f>IFERROR(IF(TRIM(SUBSTITUTE($C9," ¬",""))="","",SUMIF(INDEX($1:$1048576,0,6+$D9),TRIM(SUBSTITUTE($C9," ¬","")),INDEX($1:$1048576,0,MATCH('New GL Gauge'!$H$3,$1:$1,0)+9))),"")</f>
        <v/>
      </c>
      <c r="F9" s="2" t="str">
        <f>IFERROR(IF(TRIM(SUBSTITUTE($C9," ¬",""))="","",SUMIF(INDEX($1:$1048576,0,6+$D9),TRIM(SUBSTITUTE($C9," ¬","")),INDEX($1:$1048576,0,MATCH('New GL Gauge'!$H$3,$1:$1,0)+10))),"")</f>
        <v/>
      </c>
      <c r="G9" s="2" t="s">
        <v>3</v>
      </c>
      <c r="H9" s="2" t="s">
        <v>3</v>
      </c>
      <c r="I9" s="2" t="s">
        <v>3</v>
      </c>
      <c r="J9" s="2" t="s">
        <v>3</v>
      </c>
      <c r="K9" s="2" t="s">
        <v>3</v>
      </c>
      <c r="L9" s="2" t="s">
        <v>3</v>
      </c>
      <c r="M9" s="2" t="s">
        <v>3</v>
      </c>
      <c r="N9" s="2">
        <v>8</v>
      </c>
      <c r="O9" s="6">
        <f t="shared" si="0"/>
        <v>0</v>
      </c>
      <c r="U9" s="2">
        <f t="shared" si="1"/>
        <v>0</v>
      </c>
      <c r="V9" s="2">
        <f t="shared" si="2"/>
        <v>0</v>
      </c>
      <c r="W9" s="2">
        <f t="shared" si="3"/>
        <v>0</v>
      </c>
      <c r="Y9" s="5"/>
      <c r="Z9" s="6">
        <f t="shared" si="4"/>
        <v>0</v>
      </c>
      <c r="AA9" s="2">
        <v>0</v>
      </c>
      <c r="AB9" s="2">
        <v>0</v>
      </c>
      <c r="AC9" s="2">
        <v>0</v>
      </c>
      <c r="AD9" s="2">
        <v>0</v>
      </c>
      <c r="AE9" s="2">
        <v>0</v>
      </c>
      <c r="AF9" s="2">
        <f t="shared" si="5"/>
        <v>0</v>
      </c>
      <c r="AG9" s="2">
        <f t="shared" si="6"/>
        <v>0</v>
      </c>
      <c r="AH9" s="2">
        <f t="shared" si="7"/>
        <v>0</v>
      </c>
      <c r="AJ9" s="5"/>
    </row>
    <row r="10" spans="1:36" x14ac:dyDescent="0.35">
      <c r="A10" s="2">
        <f t="shared" si="8"/>
        <v>9</v>
      </c>
      <c r="B10" s="2" t="str">
        <f>IFERROR(IF(INDEX($C$2:$C$84,MATCH(ROW()-1,$A$2:A$80,0))=0," ",INDEX($C$2:$C$84,MATCH(ROW()-1,$A$2:A$80,0)))," ")</f>
        <v xml:space="preserve"> ¬ Arts, Music and Cultural Venues</v>
      </c>
      <c r="C10" s="2" t="s">
        <v>170</v>
      </c>
      <c r="D10" s="2">
        <v>3</v>
      </c>
      <c r="E10" s="2" t="str">
        <f>IFERROR(IF(TRIM(SUBSTITUTE($C10," ¬",""))="","",SUMIF(INDEX($1:$1048576,0,6+$D10),TRIM(SUBSTITUTE($C10," ¬","")),INDEX($1:$1048576,0,MATCH('New GL Gauge'!$H$3,$1:$1,0)+9))),"")</f>
        <v/>
      </c>
      <c r="F10" s="2" t="str">
        <f>IFERROR(IF(TRIM(SUBSTITUTE($C10," ¬",""))="","",SUMIF(INDEX($1:$1048576,0,6+$D10),TRIM(SUBSTITUTE($C10," ¬","")),INDEX($1:$1048576,0,MATCH('New GL Gauge'!$H$3,$1:$1,0)+10))),"")</f>
        <v/>
      </c>
      <c r="G10" s="2" t="s">
        <v>3</v>
      </c>
      <c r="H10" s="2" t="s">
        <v>3</v>
      </c>
      <c r="I10" s="2" t="s">
        <v>3</v>
      </c>
      <c r="J10" s="2" t="s">
        <v>3</v>
      </c>
      <c r="K10" s="2" t="s">
        <v>3</v>
      </c>
      <c r="L10" s="2" t="s">
        <v>3</v>
      </c>
      <c r="M10" s="2" t="s">
        <v>3</v>
      </c>
      <c r="N10" s="2">
        <v>9</v>
      </c>
      <c r="O10" s="6">
        <f t="shared" si="0"/>
        <v>0</v>
      </c>
      <c r="U10" s="2">
        <f t="shared" si="1"/>
        <v>0</v>
      </c>
      <c r="V10" s="2">
        <f t="shared" si="2"/>
        <v>0</v>
      </c>
      <c r="W10" s="2">
        <f t="shared" si="3"/>
        <v>0</v>
      </c>
      <c r="Y10" s="5"/>
      <c r="Z10" s="6">
        <f t="shared" si="4"/>
        <v>0</v>
      </c>
      <c r="AA10" s="2">
        <v>0</v>
      </c>
      <c r="AB10" s="2">
        <v>0</v>
      </c>
      <c r="AC10" s="2">
        <v>0</v>
      </c>
      <c r="AD10" s="2">
        <v>0</v>
      </c>
      <c r="AE10" s="2">
        <v>0</v>
      </c>
      <c r="AF10" s="2">
        <f t="shared" si="5"/>
        <v>0</v>
      </c>
      <c r="AG10" s="2">
        <f t="shared" si="6"/>
        <v>0</v>
      </c>
      <c r="AH10" s="2">
        <f t="shared" si="7"/>
        <v>0</v>
      </c>
      <c r="AJ10" s="5"/>
    </row>
    <row r="11" spans="1:36" x14ac:dyDescent="0.35">
      <c r="A11" s="2">
        <f t="shared" si="8"/>
        <v>10</v>
      </c>
      <c r="B11" s="2" t="str">
        <f>IFERROR(IF(INDEX($C$2:$C$84,MATCH(ROW()-1,$A$2:A$80,0))=0," ",INDEX($C$2:$C$84,MATCH(ROW()-1,$A$2:A$80,0)))," ")</f>
        <v xml:space="preserve"> ¬ ¬ Arts and Music</v>
      </c>
      <c r="C11" s="2" t="s">
        <v>171</v>
      </c>
      <c r="D11" s="2">
        <v>4</v>
      </c>
      <c r="E11" s="2" t="str">
        <f>IFERROR(IF(TRIM(SUBSTITUTE($C11," ¬",""))="","",SUMIF(INDEX($1:$1048576,0,6+$D11),TRIM(SUBSTITUTE($C11," ¬","")),INDEX($1:$1048576,0,MATCH('New GL Gauge'!$H$3,$1:$1,0)+9))),"")</f>
        <v/>
      </c>
      <c r="F11" s="2" t="str">
        <f>IFERROR(IF(TRIM(SUBSTITUTE($C11," ¬",""))="","",SUMIF(INDEX($1:$1048576,0,6+$D11),TRIM(SUBSTITUTE($C11," ¬","")),INDEX($1:$1048576,0,MATCH('New GL Gauge'!$H$3,$1:$1,0)+10))),"")</f>
        <v/>
      </c>
      <c r="G11" s="2" t="s">
        <v>3</v>
      </c>
      <c r="H11" s="2" t="s">
        <v>3</v>
      </c>
      <c r="I11" s="2" t="s">
        <v>3</v>
      </c>
      <c r="J11" s="2" t="s">
        <v>3</v>
      </c>
      <c r="K11" s="2" t="s">
        <v>3</v>
      </c>
      <c r="L11" s="2" t="s">
        <v>3</v>
      </c>
      <c r="M11" s="2" t="s">
        <v>67</v>
      </c>
      <c r="N11" s="2">
        <v>10</v>
      </c>
      <c r="O11" s="6">
        <f t="shared" si="0"/>
        <v>0</v>
      </c>
      <c r="U11" s="2">
        <f t="shared" si="1"/>
        <v>0</v>
      </c>
      <c r="V11" s="2">
        <f t="shared" si="2"/>
        <v>0</v>
      </c>
      <c r="W11" s="2">
        <f t="shared" si="3"/>
        <v>0</v>
      </c>
      <c r="Y11" s="5"/>
      <c r="Z11" s="6">
        <f t="shared" si="4"/>
        <v>0</v>
      </c>
      <c r="AA11" s="2">
        <v>0</v>
      </c>
      <c r="AB11" s="2">
        <v>0</v>
      </c>
      <c r="AC11" s="2">
        <v>0</v>
      </c>
      <c r="AD11" s="2">
        <v>0</v>
      </c>
      <c r="AE11" s="2">
        <v>0</v>
      </c>
      <c r="AF11" s="2">
        <f t="shared" si="5"/>
        <v>0</v>
      </c>
      <c r="AG11" s="2">
        <f t="shared" si="6"/>
        <v>0</v>
      </c>
      <c r="AH11" s="2">
        <f t="shared" si="7"/>
        <v>0</v>
      </c>
      <c r="AJ11" s="5"/>
    </row>
    <row r="12" spans="1:36" x14ac:dyDescent="0.35">
      <c r="A12" s="2">
        <f t="shared" si="8"/>
        <v>11</v>
      </c>
      <c r="B12" s="2" t="str">
        <f>IFERROR(IF(INDEX($C$2:$C$84,MATCH(ROW()-1,$A$2:A$80,0))=0," ",INDEX($C$2:$C$84,MATCH(ROW()-1,$A$2:A$80,0)))," ")</f>
        <v xml:space="preserve"> ¬ ¬ ¬ Projects and Programming</v>
      </c>
      <c r="C12" s="2" t="s">
        <v>172</v>
      </c>
      <c r="D12" s="2">
        <v>5</v>
      </c>
      <c r="E12" s="2" t="str">
        <f>IFERROR(IF(TRIM(SUBSTITUTE($C12," ¬",""))="","",SUMIF(INDEX($1:$1048576,0,6+$D12),TRIM(SUBSTITUTE($C12," ¬","")),INDEX($1:$1048576,0,MATCH('New GL Gauge'!$H$3,$1:$1,0)+9))),"")</f>
        <v/>
      </c>
      <c r="F12" s="2" t="str">
        <f>IFERROR(IF(TRIM(SUBSTITUTE($C12," ¬",""))="","",SUMIF(INDEX($1:$1048576,0,6+$D12),TRIM(SUBSTITUTE($C12," ¬","")),INDEX($1:$1048576,0,MATCH('New GL Gauge'!$H$3,$1:$1,0)+10))),"")</f>
        <v/>
      </c>
      <c r="G12" s="2" t="s">
        <v>3</v>
      </c>
      <c r="H12" s="2" t="s">
        <v>3</v>
      </c>
      <c r="I12" s="2" t="s">
        <v>3</v>
      </c>
      <c r="J12" s="2" t="s">
        <v>3</v>
      </c>
      <c r="K12" s="2" t="s">
        <v>3</v>
      </c>
      <c r="L12" s="2" t="s">
        <v>3</v>
      </c>
      <c r="M12" s="2" t="s">
        <v>67</v>
      </c>
      <c r="N12" s="2">
        <v>11</v>
      </c>
      <c r="O12" s="6">
        <f t="shared" si="0"/>
        <v>0</v>
      </c>
      <c r="U12" s="2">
        <f t="shared" si="1"/>
        <v>0</v>
      </c>
      <c r="V12" s="2">
        <f t="shared" si="2"/>
        <v>0</v>
      </c>
      <c r="W12" s="2">
        <f t="shared" si="3"/>
        <v>0</v>
      </c>
      <c r="Y12" s="5"/>
      <c r="Z12" s="6">
        <f t="shared" si="4"/>
        <v>0</v>
      </c>
      <c r="AA12" s="2">
        <v>0</v>
      </c>
      <c r="AB12" s="2">
        <v>0</v>
      </c>
      <c r="AC12" s="2">
        <v>0</v>
      </c>
      <c r="AD12" s="2">
        <v>0</v>
      </c>
      <c r="AE12" s="2">
        <v>0</v>
      </c>
      <c r="AF12" s="2">
        <f t="shared" si="5"/>
        <v>0</v>
      </c>
      <c r="AG12" s="2">
        <f t="shared" si="6"/>
        <v>0</v>
      </c>
      <c r="AH12" s="2">
        <f t="shared" si="7"/>
        <v>0</v>
      </c>
      <c r="AJ12" s="5"/>
    </row>
    <row r="13" spans="1:36" x14ac:dyDescent="0.35">
      <c r="A13" s="2">
        <f t="shared" si="8"/>
        <v>12</v>
      </c>
      <c r="B13" s="2" t="str">
        <f>IFERROR(IF(INDEX($C$2:$C$84,MATCH(ROW()-1,$A$2:A$80,0))=0," ",INDEX($C$2:$C$84,MATCH(ROW()-1,$A$2:A$80,0)))," ")</f>
        <v xml:space="preserve"> ¬ ¬ ¬ Tramway</v>
      </c>
      <c r="C13" s="2" t="s">
        <v>173</v>
      </c>
      <c r="D13" s="2">
        <v>5</v>
      </c>
      <c r="E13" s="2" t="str">
        <f>IFERROR(IF(TRIM(SUBSTITUTE($C13," ¬",""))="","",SUMIF(INDEX($1:$1048576,0,6+$D13),TRIM(SUBSTITUTE($C13," ¬","")),INDEX($1:$1048576,0,MATCH('New GL Gauge'!$H$3,$1:$1,0)+9))),"")</f>
        <v/>
      </c>
      <c r="F13" s="2" t="str">
        <f>IFERROR(IF(TRIM(SUBSTITUTE($C13," ¬",""))="","",SUMIF(INDEX($1:$1048576,0,6+$D13),TRIM(SUBSTITUTE($C13," ¬","")),INDEX($1:$1048576,0,MATCH('New GL Gauge'!$H$3,$1:$1,0)+10))),"")</f>
        <v/>
      </c>
      <c r="G13" s="2" t="s">
        <v>3</v>
      </c>
      <c r="H13" s="2" t="s">
        <v>3</v>
      </c>
      <c r="I13" s="2" t="s">
        <v>3</v>
      </c>
      <c r="J13" s="2" t="s">
        <v>3</v>
      </c>
      <c r="K13" s="2" t="s">
        <v>3</v>
      </c>
      <c r="L13" s="2" t="s">
        <v>3</v>
      </c>
      <c r="M13" s="2" t="s">
        <v>67</v>
      </c>
      <c r="N13" s="2">
        <v>12</v>
      </c>
      <c r="O13" s="6">
        <f t="shared" si="0"/>
        <v>0</v>
      </c>
      <c r="U13" s="2">
        <f t="shared" si="1"/>
        <v>0</v>
      </c>
      <c r="V13" s="2">
        <f t="shared" si="2"/>
        <v>0</v>
      </c>
      <c r="W13" s="2">
        <f t="shared" si="3"/>
        <v>0</v>
      </c>
      <c r="Y13" s="5"/>
      <c r="Z13" s="6">
        <f t="shared" si="4"/>
        <v>0</v>
      </c>
      <c r="AA13" s="2">
        <v>0</v>
      </c>
      <c r="AB13" s="2">
        <v>0</v>
      </c>
      <c r="AC13" s="2">
        <v>0</v>
      </c>
      <c r="AD13" s="2">
        <v>0</v>
      </c>
      <c r="AE13" s="2">
        <v>0</v>
      </c>
      <c r="AF13" s="2">
        <f t="shared" si="5"/>
        <v>0</v>
      </c>
      <c r="AG13" s="2">
        <f t="shared" si="6"/>
        <v>0</v>
      </c>
      <c r="AH13" s="2">
        <f t="shared" si="7"/>
        <v>0</v>
      </c>
      <c r="AJ13" s="5"/>
    </row>
    <row r="14" spans="1:36" x14ac:dyDescent="0.35">
      <c r="A14" s="2">
        <f t="shared" si="8"/>
        <v>13</v>
      </c>
      <c r="B14" s="2" t="str">
        <f>IFERROR(IF(INDEX($C$2:$C$84,MATCH(ROW()-1,$A$2:A$80,0))=0," ",INDEX($C$2:$C$84,MATCH(ROW()-1,$A$2:A$80,0)))," ")</f>
        <v xml:space="preserve"> ¬ ¬ Cultural Venues</v>
      </c>
      <c r="C14" s="2" t="s">
        <v>174</v>
      </c>
      <c r="D14" s="2">
        <v>4</v>
      </c>
      <c r="E14" s="2" t="str">
        <f>IFERROR(IF(TRIM(SUBSTITUTE($C14," ¬",""))="","",SUMIF(INDEX($1:$1048576,0,6+$D14),TRIM(SUBSTITUTE($C14," ¬","")),INDEX($1:$1048576,0,MATCH('New GL Gauge'!$H$3,$1:$1,0)+9))),"")</f>
        <v/>
      </c>
      <c r="F14" s="2" t="str">
        <f>IFERROR(IF(TRIM(SUBSTITUTE($C14," ¬",""))="","",SUMIF(INDEX($1:$1048576,0,6+$D14),TRIM(SUBSTITUTE($C14," ¬","")),INDEX($1:$1048576,0,MATCH('New GL Gauge'!$H$3,$1:$1,0)+10))),"")</f>
        <v/>
      </c>
      <c r="G14" s="2" t="s">
        <v>3</v>
      </c>
      <c r="H14" s="2" t="s">
        <v>3</v>
      </c>
      <c r="I14" s="2" t="s">
        <v>3</v>
      </c>
      <c r="J14" s="2" t="s">
        <v>3</v>
      </c>
      <c r="K14" s="2" t="s">
        <v>3</v>
      </c>
      <c r="L14" s="2" t="s">
        <v>3</v>
      </c>
      <c r="M14" s="2" t="s">
        <v>67</v>
      </c>
      <c r="N14" s="2">
        <v>13</v>
      </c>
      <c r="O14" s="6">
        <f t="shared" si="0"/>
        <v>0</v>
      </c>
      <c r="U14" s="2">
        <f t="shared" si="1"/>
        <v>0</v>
      </c>
      <c r="V14" s="2">
        <f t="shared" si="2"/>
        <v>0</v>
      </c>
      <c r="W14" s="2">
        <f t="shared" si="3"/>
        <v>0</v>
      </c>
      <c r="Y14" s="5"/>
      <c r="Z14" s="6">
        <f t="shared" si="4"/>
        <v>0</v>
      </c>
      <c r="AA14" s="2">
        <v>0</v>
      </c>
      <c r="AB14" s="2">
        <v>0</v>
      </c>
      <c r="AC14" s="2">
        <v>0</v>
      </c>
      <c r="AD14" s="2">
        <v>0</v>
      </c>
      <c r="AE14" s="2">
        <v>0</v>
      </c>
      <c r="AF14" s="2">
        <f t="shared" si="5"/>
        <v>0</v>
      </c>
      <c r="AG14" s="2">
        <f t="shared" si="6"/>
        <v>0</v>
      </c>
      <c r="AH14" s="2">
        <f t="shared" si="7"/>
        <v>0</v>
      </c>
      <c r="AJ14" s="5"/>
    </row>
    <row r="15" spans="1:36" x14ac:dyDescent="0.35">
      <c r="A15" s="2">
        <f t="shared" si="8"/>
        <v>14</v>
      </c>
      <c r="B15" s="2" t="str">
        <f>IFERROR(IF(INDEX($C$2:$C$84,MATCH(ROW()-1,$A$2:A$80,0))=0," ",INDEX($C$2:$C$84,MATCH(ROW()-1,$A$2:A$80,0)))," ")</f>
        <v xml:space="preserve"> ¬ ¬ ¬Events, Community Letting and Box Office</v>
      </c>
      <c r="C15" s="2" t="s">
        <v>278</v>
      </c>
      <c r="D15" s="2">
        <v>5</v>
      </c>
      <c r="E15" s="2" t="str">
        <f>IFERROR(IF(TRIM(SUBSTITUTE($C15," ¬",""))="","",SUMIF(INDEX($1:$1048576,0,6+$D15),TRIM(SUBSTITUTE($C15," ¬","")),INDEX($1:$1048576,0,MATCH('New GL Gauge'!$H$3,$1:$1,0)+9))),"")</f>
        <v/>
      </c>
      <c r="F15" s="2" t="str">
        <f>IFERROR(IF(TRIM(SUBSTITUTE($C15," ¬",""))="","",SUMIF(INDEX($1:$1048576,0,6+$D15),TRIM(SUBSTITUTE($C15," ¬","")),INDEX($1:$1048576,0,MATCH('New GL Gauge'!$H$3,$1:$1,0)+10))),"")</f>
        <v/>
      </c>
      <c r="G15" s="2" t="s">
        <v>3</v>
      </c>
      <c r="H15" s="2" t="s">
        <v>3</v>
      </c>
      <c r="I15" s="2" t="s">
        <v>3</v>
      </c>
      <c r="J15" s="2" t="s">
        <v>3</v>
      </c>
      <c r="K15" s="2" t="s">
        <v>3</v>
      </c>
      <c r="L15" s="2" t="s">
        <v>3</v>
      </c>
      <c r="M15" s="2" t="s">
        <v>67</v>
      </c>
      <c r="N15" s="2">
        <v>14</v>
      </c>
      <c r="O15" s="6">
        <f t="shared" si="0"/>
        <v>0</v>
      </c>
      <c r="U15" s="2">
        <f t="shared" si="1"/>
        <v>0</v>
      </c>
      <c r="V15" s="2">
        <f t="shared" si="2"/>
        <v>0</v>
      </c>
      <c r="W15" s="2">
        <f t="shared" si="3"/>
        <v>0</v>
      </c>
      <c r="Y15" s="5"/>
      <c r="Z15" s="6">
        <f t="shared" si="4"/>
        <v>0</v>
      </c>
      <c r="AA15" s="2">
        <v>0</v>
      </c>
      <c r="AB15" s="2">
        <v>0</v>
      </c>
      <c r="AC15" s="2">
        <v>0</v>
      </c>
      <c r="AD15" s="2">
        <v>0</v>
      </c>
      <c r="AE15" s="2">
        <v>0</v>
      </c>
      <c r="AF15" s="2">
        <f t="shared" si="5"/>
        <v>0</v>
      </c>
      <c r="AG15" s="2">
        <f t="shared" si="6"/>
        <v>0</v>
      </c>
      <c r="AH15" s="2">
        <f t="shared" si="7"/>
        <v>0</v>
      </c>
      <c r="AJ15" s="5"/>
    </row>
    <row r="16" spans="1:36" x14ac:dyDescent="0.35">
      <c r="A16" s="2">
        <f t="shared" si="8"/>
        <v>15</v>
      </c>
      <c r="B16" s="2" t="str">
        <f>IFERROR(IF(INDEX($C$2:$C$84,MATCH(ROW()-1,$A$2:A$80,0))=0," ",INDEX($C$2:$C$84,MATCH(ROW()-1,$A$2:A$80,0)))," ")</f>
        <v xml:space="preserve"> ¬ ¬ ¬ Public Halls</v>
      </c>
      <c r="C16" s="2" t="s">
        <v>176</v>
      </c>
      <c r="D16" s="2">
        <v>5</v>
      </c>
      <c r="E16" s="2" t="str">
        <f>IFERROR(IF(TRIM(SUBSTITUTE($C16," ¬",""))="","",SUMIF(INDEX($1:$1048576,0,6+$D16),TRIM(SUBSTITUTE($C16," ¬","")),INDEX($1:$1048576,0,MATCH('New GL Gauge'!$H$3,$1:$1,0)+9))),"")</f>
        <v/>
      </c>
      <c r="F16" s="2" t="str">
        <f>IFERROR(IF(TRIM(SUBSTITUTE($C16," ¬",""))="","",SUMIF(INDEX($1:$1048576,0,6+$D16),TRIM(SUBSTITUTE($C16," ¬","")),INDEX($1:$1048576,0,MATCH('New GL Gauge'!$H$3,$1:$1,0)+10))),"")</f>
        <v/>
      </c>
      <c r="G16" s="2" t="s">
        <v>3</v>
      </c>
      <c r="H16" s="2" t="s">
        <v>3</v>
      </c>
      <c r="I16" s="2" t="s">
        <v>3</v>
      </c>
      <c r="J16" s="2" t="s">
        <v>3</v>
      </c>
      <c r="K16" s="2" t="s">
        <v>3</v>
      </c>
      <c r="L16" s="2" t="s">
        <v>3</v>
      </c>
      <c r="M16" s="2" t="s">
        <v>67</v>
      </c>
      <c r="N16" s="2">
        <v>15</v>
      </c>
      <c r="O16" s="6">
        <f t="shared" si="0"/>
        <v>0</v>
      </c>
      <c r="U16" s="2">
        <f t="shared" si="1"/>
        <v>0</v>
      </c>
      <c r="V16" s="2">
        <f t="shared" si="2"/>
        <v>0</v>
      </c>
      <c r="W16" s="2">
        <f t="shared" si="3"/>
        <v>0</v>
      </c>
      <c r="Y16" s="5"/>
      <c r="Z16" s="6">
        <f t="shared" si="4"/>
        <v>0</v>
      </c>
      <c r="AA16" s="2">
        <v>0</v>
      </c>
      <c r="AB16" s="2">
        <v>0</v>
      </c>
      <c r="AC16" s="2">
        <v>0</v>
      </c>
      <c r="AD16" s="2">
        <v>0</v>
      </c>
      <c r="AE16" s="2">
        <v>0</v>
      </c>
      <c r="AF16" s="2">
        <f t="shared" si="5"/>
        <v>0</v>
      </c>
      <c r="AG16" s="2">
        <f t="shared" si="6"/>
        <v>0</v>
      </c>
      <c r="AH16" s="2">
        <f t="shared" si="7"/>
        <v>0</v>
      </c>
      <c r="AJ16" s="5"/>
    </row>
    <row r="17" spans="1:36" x14ac:dyDescent="0.35">
      <c r="A17" s="2">
        <f t="shared" si="8"/>
        <v>16</v>
      </c>
      <c r="B17" s="2" t="str">
        <f>IFERROR(IF(INDEX($C$2:$C$84,MATCH(ROW()-1,$A$2:A$80,0))=0," ",INDEX($C$2:$C$84,MATCH(ROW()-1,$A$2:A$80,0)))," ")</f>
        <v xml:space="preserve"> ¬ Communities and Libraries</v>
      </c>
      <c r="C17" s="2" t="s">
        <v>279</v>
      </c>
      <c r="D17" s="2">
        <v>3</v>
      </c>
      <c r="E17" s="2" t="str">
        <f>IFERROR(IF(TRIM(SUBSTITUTE($C17," ¬",""))="","",SUMIF(INDEX($1:$1048576,0,6+$D17),TRIM(SUBSTITUTE($C17," ¬","")),INDEX($1:$1048576,0,MATCH('New GL Gauge'!$H$3,$1:$1,0)+9))),"")</f>
        <v/>
      </c>
      <c r="F17" s="2" t="str">
        <f>IFERROR(IF(TRIM(SUBSTITUTE($C17," ¬",""))="","",SUMIF(INDEX($1:$1048576,0,6+$D17),TRIM(SUBSTITUTE($C17," ¬","")),INDEX($1:$1048576,0,MATCH('New GL Gauge'!$H$3,$1:$1,0)+10))),"")</f>
        <v/>
      </c>
      <c r="G17" s="2" t="s">
        <v>3</v>
      </c>
      <c r="H17" s="2" t="s">
        <v>3</v>
      </c>
      <c r="I17" s="2" t="s">
        <v>3</v>
      </c>
      <c r="J17" s="2" t="s">
        <v>3</v>
      </c>
      <c r="K17" s="2" t="s">
        <v>3</v>
      </c>
      <c r="L17" s="2" t="s">
        <v>3</v>
      </c>
      <c r="M17" s="2" t="s">
        <v>67</v>
      </c>
      <c r="N17" s="2">
        <v>16</v>
      </c>
      <c r="O17" s="6">
        <f t="shared" si="0"/>
        <v>0</v>
      </c>
      <c r="U17" s="2">
        <f t="shared" si="1"/>
        <v>0</v>
      </c>
      <c r="V17" s="2">
        <f t="shared" si="2"/>
        <v>0</v>
      </c>
      <c r="W17" s="2">
        <f t="shared" si="3"/>
        <v>0</v>
      </c>
      <c r="Y17" s="5"/>
      <c r="Z17" s="6">
        <f t="shared" si="4"/>
        <v>0</v>
      </c>
      <c r="AA17" s="2">
        <v>0</v>
      </c>
      <c r="AB17" s="2">
        <v>0</v>
      </c>
      <c r="AC17" s="2">
        <v>0</v>
      </c>
      <c r="AD17" s="2">
        <v>0</v>
      </c>
      <c r="AE17" s="2">
        <v>0</v>
      </c>
      <c r="AF17" s="2">
        <f t="shared" si="5"/>
        <v>0</v>
      </c>
      <c r="AG17" s="2">
        <f t="shared" si="6"/>
        <v>0</v>
      </c>
      <c r="AH17" s="2">
        <f t="shared" si="7"/>
        <v>0</v>
      </c>
      <c r="AJ17" s="5"/>
    </row>
    <row r="18" spans="1:36" x14ac:dyDescent="0.35">
      <c r="A18" s="2">
        <f t="shared" si="8"/>
        <v>17</v>
      </c>
      <c r="B18" s="2" t="str">
        <f>IFERROR(IF(INDEX($C$2:$C$84,MATCH(ROW()-1,$A$2:A$80,0))=0," ",INDEX($C$2:$C$84,MATCH(ROW()-1,$A$2:A$80,0)))," ")</f>
        <v xml:space="preserve"> ¬ ¬ Community Engagement</v>
      </c>
      <c r="C18" s="2" t="s">
        <v>280</v>
      </c>
      <c r="D18" s="2">
        <v>4</v>
      </c>
      <c r="E18" s="2" t="str">
        <f>IFERROR(IF(TRIM(SUBSTITUTE($C18," ¬",""))="","",SUMIF(INDEX($1:$1048576,0,6+$D18),TRIM(SUBSTITUTE($C18," ¬","")),INDEX($1:$1048576,0,MATCH('New GL Gauge'!$H$3,$1:$1,0)+9))),"")</f>
        <v/>
      </c>
      <c r="F18" s="2" t="str">
        <f>IFERROR(IF(TRIM(SUBSTITUTE($C18," ¬",""))="","",SUMIF(INDEX($1:$1048576,0,6+$D18),TRIM(SUBSTITUTE($C18," ¬","")),INDEX($1:$1048576,0,MATCH('New GL Gauge'!$H$3,$1:$1,0)+10))),"")</f>
        <v/>
      </c>
      <c r="G18" s="2" t="s">
        <v>3</v>
      </c>
      <c r="H18" s="2" t="s">
        <v>3</v>
      </c>
      <c r="I18" s="2" t="s">
        <v>3</v>
      </c>
      <c r="J18" s="2" t="s">
        <v>3</v>
      </c>
      <c r="K18" s="2" t="s">
        <v>3</v>
      </c>
      <c r="L18" s="2" t="s">
        <v>3</v>
      </c>
      <c r="M18" s="2" t="s">
        <v>67</v>
      </c>
      <c r="N18" s="2">
        <v>17</v>
      </c>
      <c r="O18" s="6">
        <f t="shared" si="0"/>
        <v>0</v>
      </c>
      <c r="U18" s="2">
        <f t="shared" si="1"/>
        <v>0</v>
      </c>
      <c r="V18" s="2">
        <f t="shared" si="2"/>
        <v>0</v>
      </c>
      <c r="W18" s="2">
        <f t="shared" si="3"/>
        <v>0</v>
      </c>
      <c r="Y18" s="5"/>
      <c r="Z18" s="6">
        <f t="shared" si="4"/>
        <v>0</v>
      </c>
      <c r="AA18" s="2">
        <v>0</v>
      </c>
      <c r="AB18" s="2">
        <v>0</v>
      </c>
      <c r="AC18" s="2">
        <v>0</v>
      </c>
      <c r="AD18" s="2">
        <v>0</v>
      </c>
      <c r="AE18" s="2">
        <v>0</v>
      </c>
      <c r="AF18" s="2">
        <f t="shared" si="5"/>
        <v>0</v>
      </c>
      <c r="AG18" s="2">
        <f t="shared" si="6"/>
        <v>0</v>
      </c>
      <c r="AH18" s="2">
        <f t="shared" si="7"/>
        <v>0</v>
      </c>
      <c r="AJ18" s="5"/>
    </row>
    <row r="19" spans="1:36" x14ac:dyDescent="0.35">
      <c r="A19" s="2">
        <f t="shared" si="8"/>
        <v>18</v>
      </c>
      <c r="B19" s="2" t="str">
        <f>IFERROR(IF(INDEX($C$2:$C$84,MATCH(ROW()-1,$A$2:A$80,0))=0," ",INDEX($C$2:$C$84,MATCH(ROW()-1,$A$2:A$80,0)))," ")</f>
        <v xml:space="preserve"> ¬ ¬ ¬ Community Services North East</v>
      </c>
      <c r="C19" s="2" t="s">
        <v>281</v>
      </c>
      <c r="D19" s="2">
        <v>5</v>
      </c>
      <c r="E19" s="2" t="str">
        <f>IFERROR(IF(TRIM(SUBSTITUTE($C19," ¬",""))="","",SUMIF(INDEX($1:$1048576,0,6+$D19),TRIM(SUBSTITUTE($C19," ¬","")),INDEX($1:$1048576,0,MATCH('New GL Gauge'!$H$3,$1:$1,0)+9))),"")</f>
        <v/>
      </c>
      <c r="F19" s="2" t="str">
        <f>IFERROR(IF(TRIM(SUBSTITUTE($C19," ¬",""))="","",SUMIF(INDEX($1:$1048576,0,6+$D19),TRIM(SUBSTITUTE($C19," ¬","")),INDEX($1:$1048576,0,MATCH('New GL Gauge'!$H$3,$1:$1,0)+10))),"")</f>
        <v/>
      </c>
      <c r="G19" s="2" t="s">
        <v>3</v>
      </c>
      <c r="H19" s="2" t="s">
        <v>3</v>
      </c>
      <c r="I19" s="2" t="s">
        <v>3</v>
      </c>
      <c r="J19" s="2" t="s">
        <v>3</v>
      </c>
      <c r="K19" s="2" t="s">
        <v>3</v>
      </c>
      <c r="L19" s="2" t="s">
        <v>3</v>
      </c>
      <c r="M19" s="2" t="s">
        <v>67</v>
      </c>
      <c r="N19" s="2">
        <v>18</v>
      </c>
      <c r="O19" s="6">
        <f t="shared" si="0"/>
        <v>0</v>
      </c>
      <c r="U19" s="2">
        <f t="shared" si="1"/>
        <v>0</v>
      </c>
      <c r="V19" s="2">
        <f t="shared" si="2"/>
        <v>0</v>
      </c>
      <c r="W19" s="2">
        <f t="shared" si="3"/>
        <v>0</v>
      </c>
      <c r="Y19" s="5"/>
      <c r="Z19" s="6">
        <f t="shared" si="4"/>
        <v>0</v>
      </c>
      <c r="AA19" s="2">
        <v>0</v>
      </c>
      <c r="AB19" s="2">
        <v>0</v>
      </c>
      <c r="AC19" s="2">
        <v>0</v>
      </c>
      <c r="AD19" s="2">
        <v>0</v>
      </c>
      <c r="AE19" s="2">
        <v>0</v>
      </c>
      <c r="AF19" s="2">
        <f t="shared" si="5"/>
        <v>0</v>
      </c>
      <c r="AG19" s="2">
        <f t="shared" si="6"/>
        <v>0</v>
      </c>
      <c r="AH19" s="2">
        <f t="shared" si="7"/>
        <v>0</v>
      </c>
      <c r="AJ19" s="5"/>
    </row>
    <row r="20" spans="1:36" x14ac:dyDescent="0.35">
      <c r="A20" s="2">
        <f t="shared" si="8"/>
        <v>19</v>
      </c>
      <c r="B20" s="2" t="str">
        <f>IFERROR(IF(INDEX($C$2:$C$84,MATCH(ROW()-1,$A$2:A$80,0))=0," ",INDEX($C$2:$C$84,MATCH(ROW()-1,$A$2:A$80,0)))," ")</f>
        <v xml:space="preserve"> ¬ ¬ ¬ Community Services North West</v>
      </c>
      <c r="C20" s="2" t="s">
        <v>282</v>
      </c>
      <c r="D20" s="2">
        <v>5</v>
      </c>
      <c r="E20" s="2" t="str">
        <f>IFERROR(IF(TRIM(SUBSTITUTE($C20," ¬",""))="","",SUMIF(INDEX($1:$1048576,0,6+$D20),TRIM(SUBSTITUTE($C20," ¬","")),INDEX($1:$1048576,0,MATCH('New GL Gauge'!$H$3,$1:$1,0)+9))),"")</f>
        <v/>
      </c>
      <c r="F20" s="2" t="str">
        <f>IFERROR(IF(TRIM(SUBSTITUTE($C20," ¬",""))="","",SUMIF(INDEX($1:$1048576,0,6+$D20),TRIM(SUBSTITUTE($C20," ¬","")),INDEX($1:$1048576,0,MATCH('New GL Gauge'!$H$3,$1:$1,0)+10))),"")</f>
        <v/>
      </c>
      <c r="G20" s="2" t="s">
        <v>3</v>
      </c>
      <c r="H20" s="2" t="s">
        <v>3</v>
      </c>
      <c r="I20" s="2" t="s">
        <v>3</v>
      </c>
      <c r="J20" s="2" t="s">
        <v>3</v>
      </c>
      <c r="K20" s="2" t="s">
        <v>3</v>
      </c>
      <c r="L20" s="2" t="s">
        <v>3</v>
      </c>
      <c r="M20" s="2" t="s">
        <v>76</v>
      </c>
      <c r="N20" s="2">
        <v>19</v>
      </c>
      <c r="O20" s="6">
        <f t="shared" si="0"/>
        <v>0</v>
      </c>
      <c r="U20" s="2">
        <f t="shared" si="1"/>
        <v>0</v>
      </c>
      <c r="V20" s="2">
        <f t="shared" si="2"/>
        <v>0</v>
      </c>
      <c r="W20" s="2">
        <f t="shared" si="3"/>
        <v>0</v>
      </c>
      <c r="Y20" s="5"/>
      <c r="Z20" s="6">
        <f t="shared" si="4"/>
        <v>0</v>
      </c>
      <c r="AA20" s="2">
        <v>0</v>
      </c>
      <c r="AB20" s="2">
        <v>0</v>
      </c>
      <c r="AC20" s="2">
        <v>0</v>
      </c>
      <c r="AD20" s="2">
        <v>0</v>
      </c>
      <c r="AE20" s="2">
        <v>0</v>
      </c>
      <c r="AF20" s="2">
        <f t="shared" si="5"/>
        <v>0</v>
      </c>
      <c r="AG20" s="2">
        <f t="shared" si="6"/>
        <v>0</v>
      </c>
      <c r="AH20" s="2">
        <f t="shared" si="7"/>
        <v>0</v>
      </c>
      <c r="AJ20" s="5"/>
    </row>
    <row r="21" spans="1:36" x14ac:dyDescent="0.35">
      <c r="A21" s="2">
        <f t="shared" si="8"/>
        <v>20</v>
      </c>
      <c r="B21" s="2" t="str">
        <f>IFERROR(IF(INDEX($C$2:$C$84,MATCH(ROW()-1,$A$2:A$80,0))=0," ",INDEX($C$2:$C$84,MATCH(ROW()-1,$A$2:A$80,0)))," ")</f>
        <v xml:space="preserve"> ¬ ¬ ¬ Community Services South</v>
      </c>
      <c r="C21" s="2" t="s">
        <v>283</v>
      </c>
      <c r="D21" s="2">
        <v>5</v>
      </c>
      <c r="E21" s="2" t="str">
        <f>IFERROR(IF(TRIM(SUBSTITUTE($C21," ¬",""))="","",SUMIF(INDEX($1:$1048576,0,6+$D21),TRIM(SUBSTITUTE($C21," ¬","")),INDEX($1:$1048576,0,MATCH('New GL Gauge'!$H$3,$1:$1,0)+9))),"")</f>
        <v/>
      </c>
      <c r="F21" s="2" t="str">
        <f>IFERROR(IF(TRIM(SUBSTITUTE($C21," ¬",""))="","",SUMIF(INDEX($1:$1048576,0,6+$D21),TRIM(SUBSTITUTE($C21," ¬","")),INDEX($1:$1048576,0,MATCH('New GL Gauge'!$H$3,$1:$1,0)+10))),"")</f>
        <v/>
      </c>
      <c r="G21" s="2" t="s">
        <v>3</v>
      </c>
      <c r="H21" s="2" t="s">
        <v>3</v>
      </c>
      <c r="I21" s="2" t="s">
        <v>3</v>
      </c>
      <c r="J21" s="2" t="s">
        <v>3</v>
      </c>
      <c r="K21" s="2" t="s">
        <v>3</v>
      </c>
      <c r="L21" s="2" t="s">
        <v>3</v>
      </c>
      <c r="M21" s="2" t="s">
        <v>76</v>
      </c>
      <c r="N21" s="2">
        <v>20</v>
      </c>
      <c r="O21" s="6">
        <f t="shared" si="0"/>
        <v>0</v>
      </c>
      <c r="U21" s="2">
        <f t="shared" si="1"/>
        <v>0</v>
      </c>
      <c r="V21" s="2">
        <f t="shared" si="2"/>
        <v>0</v>
      </c>
      <c r="W21" s="2">
        <f t="shared" si="3"/>
        <v>0</v>
      </c>
      <c r="Y21" s="5"/>
      <c r="Z21" s="6">
        <f t="shared" si="4"/>
        <v>0</v>
      </c>
      <c r="AA21" s="2">
        <v>0</v>
      </c>
      <c r="AB21" s="2">
        <v>0</v>
      </c>
      <c r="AC21" s="2">
        <v>0</v>
      </c>
      <c r="AD21" s="2">
        <v>0</v>
      </c>
      <c r="AE21" s="2">
        <v>0</v>
      </c>
      <c r="AF21" s="2">
        <f t="shared" si="5"/>
        <v>0</v>
      </c>
      <c r="AG21" s="2">
        <f t="shared" si="6"/>
        <v>0</v>
      </c>
      <c r="AH21" s="2">
        <f t="shared" si="7"/>
        <v>0</v>
      </c>
      <c r="AJ21" s="5"/>
    </row>
    <row r="22" spans="1:36" x14ac:dyDescent="0.35">
      <c r="A22" s="2">
        <f t="shared" si="8"/>
        <v>21</v>
      </c>
      <c r="B22" s="2" t="str">
        <f>IFERROR(IF(INDEX($C$2:$C$84,MATCH(ROW()-1,$A$2:A$80,0))=0," ",INDEX($C$2:$C$84,MATCH(ROW()-1,$A$2:A$80,0)))," ")</f>
        <v xml:space="preserve"> ¬ ¬ Library Services (Mitchell)</v>
      </c>
      <c r="C22" s="2" t="s">
        <v>284</v>
      </c>
      <c r="D22" s="2">
        <v>4</v>
      </c>
      <c r="E22" s="2" t="str">
        <f>IFERROR(IF(TRIM(SUBSTITUTE($C22," ¬",""))="","",SUMIF(INDEX($1:$1048576,0,6+$D22),TRIM(SUBSTITUTE($C22," ¬","")),INDEX($1:$1048576,0,MATCH('New GL Gauge'!$H$3,$1:$1,0)+9))),"")</f>
        <v/>
      </c>
      <c r="F22" s="2" t="str">
        <f>IFERROR(IF(TRIM(SUBSTITUTE($C22," ¬",""))="","",SUMIF(INDEX($1:$1048576,0,6+$D22),TRIM(SUBSTITUTE($C22," ¬","")),INDEX($1:$1048576,0,MATCH('New GL Gauge'!$H$3,$1:$1,0)+10))),"")</f>
        <v/>
      </c>
      <c r="G22" s="2" t="s">
        <v>3</v>
      </c>
      <c r="H22" s="2" t="s">
        <v>3</v>
      </c>
      <c r="I22" s="2" t="s">
        <v>3</v>
      </c>
      <c r="J22" s="2" t="s">
        <v>3</v>
      </c>
      <c r="K22" s="2" t="s">
        <v>3</v>
      </c>
      <c r="L22" s="2" t="s">
        <v>3</v>
      </c>
      <c r="M22" s="2" t="s">
        <v>76</v>
      </c>
      <c r="N22" s="2">
        <v>21</v>
      </c>
      <c r="O22" s="6">
        <f t="shared" si="0"/>
        <v>0</v>
      </c>
      <c r="U22" s="2">
        <f t="shared" si="1"/>
        <v>0</v>
      </c>
      <c r="V22" s="2">
        <f t="shared" si="2"/>
        <v>0</v>
      </c>
      <c r="W22" s="2">
        <f t="shared" si="3"/>
        <v>0</v>
      </c>
      <c r="Y22" s="5"/>
      <c r="Z22" s="6">
        <f t="shared" si="4"/>
        <v>0</v>
      </c>
      <c r="AA22" s="2">
        <v>0</v>
      </c>
      <c r="AB22" s="2">
        <v>0</v>
      </c>
      <c r="AC22" s="2">
        <v>0</v>
      </c>
      <c r="AD22" s="2">
        <v>0</v>
      </c>
      <c r="AE22" s="2">
        <v>0</v>
      </c>
      <c r="AF22" s="2">
        <f t="shared" si="5"/>
        <v>0</v>
      </c>
      <c r="AG22" s="2">
        <f t="shared" si="6"/>
        <v>0</v>
      </c>
      <c r="AH22" s="2">
        <f t="shared" si="7"/>
        <v>0</v>
      </c>
      <c r="AJ22" s="5"/>
    </row>
    <row r="23" spans="1:36" x14ac:dyDescent="0.35">
      <c r="A23" s="2">
        <f>IF(C25="",A22+1,IF(E23&lt;$A$1,A22,A22+1))</f>
        <v>22</v>
      </c>
      <c r="B23" s="2" t="str">
        <f>IFERROR(IF(INDEX($C$2:$C$84,MATCH(ROW()-1,$A$2:A$80,0))=0," ",INDEX($C$2:$C$84,MATCH(ROW()-1,$A$2:A$80,0)))," ")</f>
        <v xml:space="preserve"> ¬ ¬ Library Services/ Community Libraries</v>
      </c>
      <c r="C23" s="2" t="s">
        <v>285</v>
      </c>
      <c r="D23" s="2">
        <v>4</v>
      </c>
      <c r="E23" s="2" t="str">
        <f>IFERROR(IF(TRIM(SUBSTITUTE($C23," ¬",""))="","",SUMIF(INDEX($1:$1048576,0,6+$D23),TRIM(SUBSTITUTE($C23," ¬","")),INDEX($1:$1048576,0,MATCH('New GL Gauge'!$H$3,$1:$1,0)+9))),"")</f>
        <v/>
      </c>
      <c r="F23" s="2" t="str">
        <f>IFERROR(IF(TRIM(SUBSTITUTE($C23," ¬",""))="","",SUMIF(INDEX($1:$1048576,0,6+$D23),TRIM(SUBSTITUTE($C23," ¬","")),INDEX($1:$1048576,0,MATCH('New GL Gauge'!$H$3,$1:$1,0)+10))),"")</f>
        <v/>
      </c>
      <c r="G23" s="2" t="s">
        <v>3</v>
      </c>
      <c r="H23" s="2" t="s">
        <v>3</v>
      </c>
      <c r="I23" s="2" t="s">
        <v>3</v>
      </c>
      <c r="J23" s="2" t="s">
        <v>3</v>
      </c>
      <c r="K23" s="2" t="s">
        <v>3</v>
      </c>
      <c r="L23" s="2" t="s">
        <v>3</v>
      </c>
      <c r="M23" s="2" t="s">
        <v>76</v>
      </c>
      <c r="N23" s="2">
        <v>22</v>
      </c>
      <c r="O23" s="6">
        <f t="shared" si="0"/>
        <v>0</v>
      </c>
      <c r="U23" s="2">
        <f t="shared" si="1"/>
        <v>0</v>
      </c>
      <c r="V23" s="2">
        <f t="shared" si="2"/>
        <v>0</v>
      </c>
      <c r="W23" s="2">
        <f t="shared" si="3"/>
        <v>0</v>
      </c>
      <c r="Y23" s="5"/>
      <c r="Z23" s="6">
        <f t="shared" si="4"/>
        <v>0</v>
      </c>
      <c r="AA23" s="2">
        <v>0</v>
      </c>
      <c r="AB23" s="2">
        <v>0</v>
      </c>
      <c r="AC23" s="2">
        <v>0</v>
      </c>
      <c r="AD23" s="2">
        <v>0</v>
      </c>
      <c r="AE23" s="2">
        <v>0</v>
      </c>
      <c r="AF23" s="2">
        <f t="shared" si="5"/>
        <v>0</v>
      </c>
      <c r="AG23" s="2">
        <f t="shared" si="6"/>
        <v>0</v>
      </c>
      <c r="AH23" s="2">
        <f t="shared" si="7"/>
        <v>0</v>
      </c>
      <c r="AJ23" s="5"/>
    </row>
    <row r="24" spans="1:36" x14ac:dyDescent="0.35">
      <c r="A24" s="2">
        <f>IF(C29="",A23+1,IF(E24&lt;$A$1,A23,A23+1))</f>
        <v>23</v>
      </c>
      <c r="B24" s="2" t="str">
        <f>IFERROR(IF(INDEX($C$2:$C$84,MATCH(ROW()-1,$A$2:A$80,0))=0," ",INDEX($C$2:$C$84,MATCH(ROW()-1,$A$2:A$80,0)))," ")</f>
        <v xml:space="preserve"> ¬ ¬ ¬ Community Library Operations</v>
      </c>
      <c r="C24" s="2" t="s">
        <v>275</v>
      </c>
      <c r="D24" s="2">
        <v>5</v>
      </c>
      <c r="E24" s="2" t="str">
        <f>IFERROR(IF(TRIM(SUBSTITUTE($C24," ¬",""))="","",SUMIF(INDEX($1:$1048576,0,6+$D24),TRIM(SUBSTITUTE($C24," ¬","")),INDEX($1:$1048576,0,MATCH('New GL Gauge'!$H$3,$1:$1,0)+9))),"")</f>
        <v/>
      </c>
      <c r="F24" s="2" t="str">
        <f>IFERROR(IF(TRIM(SUBSTITUTE($C24," ¬",""))="","",SUMIF(INDEX($1:$1048576,0,6+$D24),TRIM(SUBSTITUTE($C24," ¬","")),INDEX($1:$1048576,0,MATCH('New GL Gauge'!$H$3,$1:$1,0)+10))),"")</f>
        <v/>
      </c>
      <c r="G24" s="2" t="s">
        <v>3</v>
      </c>
      <c r="H24" s="2" t="s">
        <v>3</v>
      </c>
      <c r="I24" s="2" t="s">
        <v>3</v>
      </c>
      <c r="J24" s="2" t="s">
        <v>3</v>
      </c>
      <c r="K24" s="2" t="s">
        <v>3</v>
      </c>
      <c r="L24" s="2" t="s">
        <v>3</v>
      </c>
      <c r="M24" s="2" t="s">
        <v>76</v>
      </c>
      <c r="N24" s="2">
        <v>23</v>
      </c>
      <c r="O24" s="6">
        <f t="shared" si="0"/>
        <v>0</v>
      </c>
      <c r="U24" s="2">
        <f t="shared" si="1"/>
        <v>0</v>
      </c>
      <c r="V24" s="2">
        <f t="shared" si="2"/>
        <v>0</v>
      </c>
      <c r="W24" s="2">
        <f t="shared" si="3"/>
        <v>0</v>
      </c>
      <c r="Y24" s="5"/>
      <c r="Z24" s="6">
        <f t="shared" si="4"/>
        <v>0</v>
      </c>
      <c r="AA24" s="2">
        <v>0</v>
      </c>
      <c r="AB24" s="2">
        <v>0</v>
      </c>
      <c r="AC24" s="2">
        <v>0</v>
      </c>
      <c r="AD24" s="2">
        <v>0</v>
      </c>
      <c r="AE24" s="2">
        <v>0</v>
      </c>
      <c r="AF24" s="2">
        <f t="shared" si="5"/>
        <v>0</v>
      </c>
      <c r="AG24" s="2">
        <f t="shared" si="6"/>
        <v>0</v>
      </c>
      <c r="AH24" s="2">
        <f t="shared" si="7"/>
        <v>0</v>
      </c>
      <c r="AJ24" s="5"/>
    </row>
    <row r="25" spans="1:36" x14ac:dyDescent="0.35">
      <c r="A25" s="2">
        <f>IF(C37="",A24+1,IF(E25&lt;$A$1,A24,A24+1))</f>
        <v>24</v>
      </c>
      <c r="B25" s="2" t="str">
        <f>IFERROR(IF(INDEX($C$2:$C$84,MATCH(ROW()-1,$A$2:A$80,0))=0," ",INDEX($C$2:$C$84,MATCH(ROW()-1,$A$2:A$80,0)))," ")</f>
        <v xml:space="preserve"> ¬ ¬ Learning</v>
      </c>
      <c r="C25" s="2" t="s">
        <v>286</v>
      </c>
      <c r="D25" s="2">
        <v>4</v>
      </c>
      <c r="E25" s="2" t="str">
        <f>IFERROR(IF(TRIM(SUBSTITUTE($C25," ¬",""))="","",SUMIF(INDEX($1:$1048576,0,6+$D25),TRIM(SUBSTITUTE($C25," ¬","")),INDEX($1:$1048576,0,MATCH('New GL Gauge'!$H$3,$1:$1,0)+9))),"")</f>
        <v/>
      </c>
      <c r="F25" s="2" t="str">
        <f>IFERROR(IF(TRIM(SUBSTITUTE($C25," ¬",""))="","",SUMIF(INDEX($1:$1048576,0,6+$D25),TRIM(SUBSTITUTE($C25," ¬","")),INDEX($1:$1048576,0,MATCH('New GL Gauge'!$H$3,$1:$1,0)+10))),"")</f>
        <v/>
      </c>
      <c r="G25" s="2" t="s">
        <v>3</v>
      </c>
      <c r="H25" s="2" t="s">
        <v>3</v>
      </c>
      <c r="I25" s="2" t="s">
        <v>3</v>
      </c>
      <c r="J25" s="2" t="s">
        <v>3</v>
      </c>
      <c r="K25" s="2" t="s">
        <v>3</v>
      </c>
      <c r="L25" s="2" t="s">
        <v>3</v>
      </c>
      <c r="M25" s="2" t="s">
        <v>76</v>
      </c>
      <c r="N25" s="2">
        <v>24</v>
      </c>
      <c r="O25" s="6">
        <f t="shared" si="0"/>
        <v>0</v>
      </c>
      <c r="U25" s="2">
        <f t="shared" si="1"/>
        <v>0</v>
      </c>
      <c r="V25" s="2">
        <f t="shared" si="2"/>
        <v>0</v>
      </c>
      <c r="W25" s="2">
        <f t="shared" si="3"/>
        <v>0</v>
      </c>
      <c r="Y25" s="5"/>
      <c r="Z25" s="6">
        <f t="shared" si="4"/>
        <v>0</v>
      </c>
      <c r="AA25" s="2">
        <v>0</v>
      </c>
      <c r="AB25" s="2">
        <v>0</v>
      </c>
      <c r="AC25" s="2">
        <v>0</v>
      </c>
      <c r="AD25" s="2">
        <v>0</v>
      </c>
      <c r="AE25" s="2">
        <v>0</v>
      </c>
      <c r="AF25" s="2">
        <f t="shared" si="5"/>
        <v>0</v>
      </c>
      <c r="AG25" s="2">
        <f t="shared" si="6"/>
        <v>0</v>
      </c>
      <c r="AH25" s="2">
        <f t="shared" si="7"/>
        <v>0</v>
      </c>
      <c r="AJ25" s="5"/>
    </row>
    <row r="26" spans="1:36" x14ac:dyDescent="0.35">
      <c r="A26" s="2">
        <f>IF(C33="",A25+1,IF(E26&lt;$A$1,A25,A25+1))</f>
        <v>25</v>
      </c>
      <c r="B26" s="2" t="str">
        <f>IFERROR(IF(INDEX($C$2:$C$84,MATCH(ROW()-1,$A$2:A$80,0))=0," ",INDEX($C$2:$C$84,MATCH(ROW()-1,$A$2:A$80,0)))," ")</f>
        <v xml:space="preserve"> ¬ Museums and Collections</v>
      </c>
      <c r="C26" s="2" t="s">
        <v>179</v>
      </c>
      <c r="D26" s="2">
        <v>3</v>
      </c>
      <c r="E26" s="2" t="str">
        <f>IFERROR(IF(TRIM(SUBSTITUTE($C26," ¬",""))="","",SUMIF(INDEX($1:$1048576,0,6+$D26),TRIM(SUBSTITUTE($C26," ¬","")),INDEX($1:$1048576,0,MATCH('New GL Gauge'!$H$3,$1:$1,0)+9))),"")</f>
        <v/>
      </c>
      <c r="F26" s="2" t="str">
        <f>IFERROR(IF(TRIM(SUBSTITUTE($C26," ¬",""))="","",SUMIF(INDEX($1:$1048576,0,6+$D26),TRIM(SUBSTITUTE($C26," ¬","")),INDEX($1:$1048576,0,MATCH('New GL Gauge'!$H$3,$1:$1,0)+10))),"")</f>
        <v/>
      </c>
      <c r="G26" s="2" t="s">
        <v>3</v>
      </c>
      <c r="H26" s="2" t="s">
        <v>3</v>
      </c>
      <c r="I26" s="2" t="s">
        <v>3</v>
      </c>
      <c r="J26" s="2" t="s">
        <v>3</v>
      </c>
      <c r="K26" s="2" t="s">
        <v>3</v>
      </c>
      <c r="L26" s="2" t="s">
        <v>3</v>
      </c>
      <c r="M26" s="2" t="s">
        <v>76</v>
      </c>
      <c r="N26" s="2">
        <v>25</v>
      </c>
      <c r="O26" s="6">
        <f t="shared" si="0"/>
        <v>0</v>
      </c>
      <c r="U26" s="2">
        <f t="shared" si="1"/>
        <v>0</v>
      </c>
      <c r="V26" s="2">
        <f t="shared" si="2"/>
        <v>0</v>
      </c>
      <c r="W26" s="2">
        <f t="shared" si="3"/>
        <v>0</v>
      </c>
      <c r="Y26" s="5"/>
      <c r="Z26" s="6">
        <f t="shared" si="4"/>
        <v>0</v>
      </c>
      <c r="AA26" s="2">
        <v>0</v>
      </c>
      <c r="AB26" s="2">
        <v>0</v>
      </c>
      <c r="AC26" s="2">
        <v>0</v>
      </c>
      <c r="AD26" s="2">
        <v>0</v>
      </c>
      <c r="AE26" s="2">
        <v>0</v>
      </c>
      <c r="AF26" s="2">
        <f t="shared" si="5"/>
        <v>0</v>
      </c>
      <c r="AG26" s="2">
        <f t="shared" si="6"/>
        <v>0</v>
      </c>
      <c r="AH26" s="2">
        <f t="shared" si="7"/>
        <v>0</v>
      </c>
      <c r="AJ26" s="5"/>
    </row>
    <row r="27" spans="1:36" x14ac:dyDescent="0.35">
      <c r="A27" s="2">
        <f>IF(C34="",A26+1,IF(E27&lt;$A$1,A26,A26+1))</f>
        <v>26</v>
      </c>
      <c r="B27" s="2" t="str">
        <f>IFERROR(IF(INDEX($C$2:$C$84,MATCH(ROW()-1,$A$2:A$80,0))=0," ",INDEX($C$2:$C$84,MATCH(ROW()-1,$A$2:A$80,0)))," ")</f>
        <v xml:space="preserve"> ¬ ¬ Burrell Project</v>
      </c>
      <c r="C27" s="2" t="s">
        <v>287</v>
      </c>
      <c r="D27" s="2">
        <v>4</v>
      </c>
      <c r="E27" s="2" t="str">
        <f>IFERROR(IF(TRIM(SUBSTITUTE($C27," ¬",""))="","",SUMIF(INDEX($1:$1048576,0,6+$D27),TRIM(SUBSTITUTE($C27," ¬","")),INDEX($1:$1048576,0,MATCH('New GL Gauge'!$H$3,$1:$1,0)+9))),"")</f>
        <v/>
      </c>
      <c r="F27" s="2" t="str">
        <f>IFERROR(IF(TRIM(SUBSTITUTE($C27," ¬",""))="","",SUMIF(INDEX($1:$1048576,0,6+$D27),TRIM(SUBSTITUTE($C27," ¬","")),INDEX($1:$1048576,0,MATCH('New GL Gauge'!$H$3,$1:$1,0)+10))),"")</f>
        <v/>
      </c>
      <c r="G27" s="2" t="s">
        <v>3</v>
      </c>
      <c r="H27" s="2" t="s">
        <v>3</v>
      </c>
      <c r="I27" s="2" t="s">
        <v>3</v>
      </c>
      <c r="J27" s="2" t="s">
        <v>3</v>
      </c>
      <c r="K27" s="2" t="s">
        <v>3</v>
      </c>
      <c r="L27" s="2" t="s">
        <v>3</v>
      </c>
      <c r="M27" s="2" t="s">
        <v>76</v>
      </c>
      <c r="N27" s="2">
        <v>26</v>
      </c>
      <c r="O27" s="6">
        <f t="shared" si="0"/>
        <v>0</v>
      </c>
      <c r="U27" s="2">
        <f t="shared" si="1"/>
        <v>0</v>
      </c>
      <c r="V27" s="2">
        <f t="shared" si="2"/>
        <v>0</v>
      </c>
      <c r="W27" s="2">
        <f t="shared" si="3"/>
        <v>0</v>
      </c>
      <c r="Y27" s="5"/>
      <c r="Z27" s="6">
        <f t="shared" si="4"/>
        <v>0</v>
      </c>
      <c r="AA27" s="2">
        <v>0</v>
      </c>
      <c r="AB27" s="2">
        <v>0</v>
      </c>
      <c r="AC27" s="2">
        <v>0</v>
      </c>
      <c r="AD27" s="2">
        <v>0</v>
      </c>
      <c r="AE27" s="2">
        <v>0</v>
      </c>
      <c r="AF27" s="2">
        <f t="shared" si="5"/>
        <v>0</v>
      </c>
      <c r="AG27" s="2">
        <f t="shared" si="6"/>
        <v>0</v>
      </c>
      <c r="AH27" s="2">
        <f t="shared" si="7"/>
        <v>0</v>
      </c>
      <c r="AJ27" s="5"/>
    </row>
    <row r="28" spans="1:36" x14ac:dyDescent="0.35">
      <c r="A28" s="2">
        <f>IF(C40="",A27+1,IF(E28&lt;$A$1,A27,A27+1))</f>
        <v>27</v>
      </c>
      <c r="B28" s="2" t="str">
        <f>IFERROR(IF(INDEX($C$2:$C$84,MATCH(ROW()-1,$A$2:A$80,0))=0," ",INDEX($C$2:$C$84,MATCH(ROW()-1,$A$2:A$80,0)))," ")</f>
        <v xml:space="preserve"> ¬ ¬ Museums Collections and Programming</v>
      </c>
      <c r="C28" s="2" t="s">
        <v>288</v>
      </c>
      <c r="D28" s="2">
        <v>4</v>
      </c>
      <c r="E28" s="2" t="str">
        <f>IFERROR(IF(TRIM(SUBSTITUTE($C28," ¬",""))="","",SUMIF(INDEX($1:$1048576,0,6+$D28),TRIM(SUBSTITUTE($C28," ¬","")),INDEX($1:$1048576,0,MATCH('New GL Gauge'!$H$3,$1:$1,0)+9))),"")</f>
        <v/>
      </c>
      <c r="F28" s="2" t="str">
        <f>IFERROR(IF(TRIM(SUBSTITUTE($C28," ¬",""))="","",SUMIF(INDEX($1:$1048576,0,6+$D28),TRIM(SUBSTITUTE($C28," ¬","")),INDEX($1:$1048576,0,MATCH('New GL Gauge'!$H$3,$1:$1,0)+10))),"")</f>
        <v/>
      </c>
      <c r="G28" s="2" t="s">
        <v>3</v>
      </c>
      <c r="H28" s="2" t="s">
        <v>3</v>
      </c>
      <c r="I28" s="2" t="s">
        <v>3</v>
      </c>
      <c r="J28" s="2" t="s">
        <v>3</v>
      </c>
      <c r="K28" s="2" t="s">
        <v>3</v>
      </c>
      <c r="L28" s="2" t="s">
        <v>3</v>
      </c>
      <c r="M28" s="2" t="s">
        <v>76</v>
      </c>
      <c r="N28" s="2">
        <v>27</v>
      </c>
      <c r="O28" s="6">
        <f t="shared" si="0"/>
        <v>0</v>
      </c>
      <c r="U28" s="2">
        <f t="shared" si="1"/>
        <v>0</v>
      </c>
      <c r="V28" s="2">
        <f t="shared" si="2"/>
        <v>0</v>
      </c>
      <c r="W28" s="2">
        <f t="shared" si="3"/>
        <v>0</v>
      </c>
      <c r="Y28" s="5"/>
      <c r="Z28" s="6">
        <f t="shared" si="4"/>
        <v>0</v>
      </c>
      <c r="AA28" s="2">
        <v>0</v>
      </c>
      <c r="AB28" s="2">
        <v>0</v>
      </c>
      <c r="AC28" s="2">
        <v>0</v>
      </c>
      <c r="AD28" s="2">
        <v>0</v>
      </c>
      <c r="AE28" s="2">
        <v>0</v>
      </c>
      <c r="AF28" s="2">
        <f t="shared" si="5"/>
        <v>0</v>
      </c>
      <c r="AG28" s="2">
        <f t="shared" si="6"/>
        <v>0</v>
      </c>
      <c r="AH28" s="2">
        <f t="shared" si="7"/>
        <v>0</v>
      </c>
      <c r="AJ28" s="5"/>
    </row>
    <row r="29" spans="1:36" x14ac:dyDescent="0.35">
      <c r="A29" s="2">
        <f>IF(C38="",A28+1,IF(E29&lt;$A$1,A28,A28+1))</f>
        <v>28</v>
      </c>
      <c r="B29" s="2" t="str">
        <f>IFERROR(IF(INDEX($C$2:$C$84,MATCH(ROW()-1,$A$2:A$80,0))=0," ",INDEX($C$2:$C$84,MATCH(ROW()-1,$A$2:A$80,0)))," ")</f>
        <v xml:space="preserve"> ¬ ¬ ¬ Archives, Library Collections, Commissioning and Licensing</v>
      </c>
      <c r="C29" s="2" t="s">
        <v>289</v>
      </c>
      <c r="D29" s="2">
        <v>5</v>
      </c>
      <c r="E29" s="2" t="str">
        <f>IFERROR(IF(TRIM(SUBSTITUTE($C29," ¬",""))="","",SUMIF(INDEX($1:$1048576,0,6+$D29),TRIM(SUBSTITUTE($C29," ¬","")),INDEX($1:$1048576,0,MATCH('New GL Gauge'!$H$3,$1:$1,0)+9))),"")</f>
        <v/>
      </c>
      <c r="F29" s="2" t="str">
        <f>IFERROR(IF(TRIM(SUBSTITUTE($C29," ¬",""))="","",SUMIF(INDEX($1:$1048576,0,6+$D29),TRIM(SUBSTITUTE($C29," ¬","")),INDEX($1:$1048576,0,MATCH('New GL Gauge'!$H$3,$1:$1,0)+10))),"")</f>
        <v/>
      </c>
      <c r="G29" s="2" t="s">
        <v>3</v>
      </c>
      <c r="H29" s="2" t="s">
        <v>3</v>
      </c>
      <c r="I29" s="2" t="s">
        <v>3</v>
      </c>
      <c r="J29" s="2" t="s">
        <v>3</v>
      </c>
      <c r="K29" s="2" t="s">
        <v>3</v>
      </c>
      <c r="L29" s="2" t="s">
        <v>3</v>
      </c>
      <c r="M29" s="2" t="s">
        <v>76</v>
      </c>
      <c r="N29" s="2">
        <v>28</v>
      </c>
      <c r="O29" s="6">
        <f t="shared" si="0"/>
        <v>0</v>
      </c>
      <c r="U29" s="2">
        <f t="shared" si="1"/>
        <v>0</v>
      </c>
      <c r="V29" s="2">
        <f t="shared" si="2"/>
        <v>0</v>
      </c>
      <c r="W29" s="2">
        <f t="shared" si="3"/>
        <v>0</v>
      </c>
      <c r="Y29" s="5"/>
      <c r="Z29" s="6">
        <f t="shared" si="4"/>
        <v>0</v>
      </c>
      <c r="AA29" s="2">
        <v>0</v>
      </c>
      <c r="AB29" s="2">
        <v>0</v>
      </c>
      <c r="AC29" s="2">
        <v>0</v>
      </c>
      <c r="AD29" s="2">
        <v>0</v>
      </c>
      <c r="AE29" s="2">
        <v>0</v>
      </c>
      <c r="AF29" s="2">
        <f t="shared" si="5"/>
        <v>0</v>
      </c>
      <c r="AG29" s="2">
        <f t="shared" si="6"/>
        <v>0</v>
      </c>
      <c r="AH29" s="2">
        <f t="shared" si="7"/>
        <v>0</v>
      </c>
      <c r="AJ29" s="5"/>
    </row>
    <row r="30" spans="1:36" x14ac:dyDescent="0.35">
      <c r="A30" s="2">
        <f>IF(C45="",A29+1,IF(E30&lt;$A$1,A29,A29+1))</f>
        <v>29</v>
      </c>
      <c r="B30" s="2" t="str">
        <f>IFERROR(IF(INDEX($C$2:$C$84,MATCH(ROW()-1,$A$2:A$80,0))=0," ",INDEX($C$2:$C$84,MATCH(ROW()-1,$A$2:A$80,0)))," ")</f>
        <v xml:space="preserve"> ¬ ¬ ¬ Collections and Access</v>
      </c>
      <c r="C30" s="2" t="s">
        <v>290</v>
      </c>
      <c r="D30" s="2">
        <v>5</v>
      </c>
      <c r="E30" s="2" t="str">
        <f>IFERROR(IF(TRIM(SUBSTITUTE($C30," ¬",""))="","",SUMIF(INDEX($1:$1048576,0,6+$D30),TRIM(SUBSTITUTE($C30," ¬","")),INDEX($1:$1048576,0,MATCH('New GL Gauge'!$H$3,$1:$1,0)+9))),"")</f>
        <v/>
      </c>
      <c r="F30" s="2" t="str">
        <f>IFERROR(IF(TRIM(SUBSTITUTE($C30," ¬",""))="","",SUMIF(INDEX($1:$1048576,0,6+$D30),TRIM(SUBSTITUTE($C30," ¬","")),INDEX($1:$1048576,0,MATCH('New GL Gauge'!$H$3,$1:$1,0)+10))),"")</f>
        <v/>
      </c>
      <c r="G30" s="2" t="s">
        <v>3</v>
      </c>
      <c r="H30" s="2" t="s">
        <v>3</v>
      </c>
      <c r="I30" s="2" t="s">
        <v>3</v>
      </c>
      <c r="J30" s="2" t="s">
        <v>3</v>
      </c>
      <c r="K30" s="2" t="s">
        <v>3</v>
      </c>
      <c r="L30" s="2" t="s">
        <v>3</v>
      </c>
      <c r="M30" s="2" t="s">
        <v>76</v>
      </c>
      <c r="N30" s="2">
        <v>29</v>
      </c>
      <c r="O30" s="6">
        <f t="shared" si="0"/>
        <v>0</v>
      </c>
      <c r="U30" s="2">
        <f t="shared" si="1"/>
        <v>0</v>
      </c>
      <c r="V30" s="2">
        <f t="shared" si="2"/>
        <v>0</v>
      </c>
      <c r="W30" s="2">
        <f t="shared" si="3"/>
        <v>0</v>
      </c>
      <c r="Y30" s="5"/>
      <c r="Z30" s="6">
        <f t="shared" si="4"/>
        <v>0</v>
      </c>
      <c r="AA30" s="2">
        <v>0</v>
      </c>
      <c r="AB30" s="2">
        <v>0</v>
      </c>
      <c r="AC30" s="2">
        <v>0</v>
      </c>
      <c r="AD30" s="2">
        <v>0</v>
      </c>
      <c r="AE30" s="2">
        <v>0</v>
      </c>
      <c r="AF30" s="2">
        <f t="shared" si="5"/>
        <v>0</v>
      </c>
      <c r="AG30" s="2">
        <f t="shared" si="6"/>
        <v>0</v>
      </c>
      <c r="AH30" s="2">
        <f t="shared" si="7"/>
        <v>0</v>
      </c>
      <c r="AJ30" s="5"/>
    </row>
    <row r="31" spans="1:36" x14ac:dyDescent="0.35">
      <c r="A31" s="2">
        <f>IF(C56="",A30+1,IF(E31&lt;$A$1,A30,A30+1))</f>
        <v>30</v>
      </c>
      <c r="B31" s="2" t="str">
        <f>IFERROR(IF(INDEX($C$2:$C$84,MATCH(ROW()-1,$A$2:A$80,0))=0," ",INDEX($C$2:$C$84,MATCH(ROW()-1,$A$2:A$80,0)))," ")</f>
        <v xml:space="preserve"> ¬ ¬ ¬ Conservation</v>
      </c>
      <c r="C31" s="2" t="s">
        <v>191</v>
      </c>
      <c r="D31" s="2">
        <v>5</v>
      </c>
      <c r="E31" s="2" t="str">
        <f>IFERROR(IF(TRIM(SUBSTITUTE($C31," ¬",""))="","",SUMIF(INDEX($1:$1048576,0,6+$D31),TRIM(SUBSTITUTE($C31," ¬","")),INDEX($1:$1048576,0,MATCH('New GL Gauge'!$H$3,$1:$1,0)+9))),"")</f>
        <v/>
      </c>
      <c r="F31" s="2" t="str">
        <f>IFERROR(IF(TRIM(SUBSTITUTE($C31," ¬",""))="","",SUMIF(INDEX($1:$1048576,0,6+$D31),TRIM(SUBSTITUTE($C31," ¬","")),INDEX($1:$1048576,0,MATCH('New GL Gauge'!$H$3,$1:$1,0)+10))),"")</f>
        <v/>
      </c>
      <c r="G31" s="2" t="s">
        <v>3</v>
      </c>
      <c r="H31" s="2" t="s">
        <v>3</v>
      </c>
      <c r="I31" s="2" t="s">
        <v>3</v>
      </c>
      <c r="J31" s="2" t="s">
        <v>3</v>
      </c>
      <c r="K31" s="2" t="s">
        <v>3</v>
      </c>
      <c r="L31" s="2" t="s">
        <v>3</v>
      </c>
      <c r="M31" s="2" t="s">
        <v>76</v>
      </c>
      <c r="N31" s="2">
        <v>30</v>
      </c>
      <c r="O31" s="6">
        <f t="shared" si="0"/>
        <v>0</v>
      </c>
      <c r="U31" s="2">
        <f t="shared" si="1"/>
        <v>0</v>
      </c>
      <c r="V31" s="2">
        <f t="shared" si="2"/>
        <v>0</v>
      </c>
      <c r="W31" s="2">
        <f t="shared" si="3"/>
        <v>0</v>
      </c>
      <c r="Y31" s="5"/>
      <c r="Z31" s="6">
        <f t="shared" si="4"/>
        <v>0</v>
      </c>
      <c r="AA31" s="2">
        <v>0</v>
      </c>
      <c r="AB31" s="2">
        <v>0</v>
      </c>
      <c r="AC31" s="2">
        <v>0</v>
      </c>
      <c r="AD31" s="2">
        <v>0</v>
      </c>
      <c r="AE31" s="2">
        <v>0</v>
      </c>
      <c r="AF31" s="2">
        <f t="shared" si="5"/>
        <v>0</v>
      </c>
      <c r="AG31" s="2">
        <f t="shared" si="6"/>
        <v>0</v>
      </c>
      <c r="AH31" s="2">
        <f t="shared" si="7"/>
        <v>0</v>
      </c>
      <c r="AJ31" s="5"/>
    </row>
    <row r="32" spans="1:36" x14ac:dyDescent="0.35">
      <c r="A32" s="2">
        <f>IF(C62="",A31+1,IF(E32&lt;$A$1,A31,A31+1))</f>
        <v>31</v>
      </c>
      <c r="B32" s="2" t="str">
        <f>IFERROR(IF(INDEX($C$2:$C$84,MATCH(ROW()-1,$A$2:A$80,0))=0," ",INDEX($C$2:$C$84,MATCH(ROW()-1,$A$2:A$80,0)))," ")</f>
        <v xml:space="preserve"> ¬ ¬ ¬ Editorial</v>
      </c>
      <c r="C32" s="2" t="s">
        <v>291</v>
      </c>
      <c r="D32" s="2">
        <v>5</v>
      </c>
      <c r="E32" s="2" t="str">
        <f>IFERROR(IF(TRIM(SUBSTITUTE($C32," ¬",""))="","",SUMIF(INDEX($1:$1048576,0,6+$D32),TRIM(SUBSTITUTE($C32," ¬","")),INDEX($1:$1048576,0,MATCH('New GL Gauge'!$H$3,$1:$1,0)+9))),"")</f>
        <v/>
      </c>
      <c r="F32" s="2" t="str">
        <f>IFERROR(IF(TRIM(SUBSTITUTE($C32," ¬",""))="","",SUMIF(INDEX($1:$1048576,0,6+$D32),TRIM(SUBSTITUTE($C32," ¬","")),INDEX($1:$1048576,0,MATCH('New GL Gauge'!$H$3,$1:$1,0)+10))),"")</f>
        <v/>
      </c>
      <c r="G32" s="2" t="s">
        <v>3</v>
      </c>
      <c r="H32" s="2" t="s">
        <v>141</v>
      </c>
      <c r="I32" s="2" t="s">
        <v>5</v>
      </c>
      <c r="J32" s="2" t="s">
        <v>5</v>
      </c>
      <c r="K32" s="2" t="s">
        <v>5</v>
      </c>
      <c r="L32" s="2" t="s">
        <v>5</v>
      </c>
      <c r="M32" s="2" t="s">
        <v>3</v>
      </c>
      <c r="N32" s="2">
        <v>1</v>
      </c>
      <c r="O32" s="6">
        <f t="shared" si="0"/>
        <v>14</v>
      </c>
      <c r="P32" s="2">
        <v>2</v>
      </c>
      <c r="Q32" s="2">
        <v>10</v>
      </c>
      <c r="R32" s="2">
        <v>0</v>
      </c>
      <c r="S32" s="2">
        <v>1</v>
      </c>
      <c r="T32" s="2">
        <v>1</v>
      </c>
      <c r="U32" s="2">
        <f t="shared" si="1"/>
        <v>12</v>
      </c>
      <c r="V32" s="2">
        <f t="shared" si="2"/>
        <v>0</v>
      </c>
      <c r="W32" s="2">
        <f t="shared" si="3"/>
        <v>2</v>
      </c>
      <c r="X32" s="2">
        <f>MAX(O32:O61)</f>
        <v>14</v>
      </c>
      <c r="Y32" s="5">
        <v>15</v>
      </c>
      <c r="Z32" s="6">
        <f t="shared" si="4"/>
        <v>14</v>
      </c>
      <c r="AA32" s="2">
        <v>3</v>
      </c>
      <c r="AB32" s="2">
        <v>9</v>
      </c>
      <c r="AC32" s="2">
        <v>1</v>
      </c>
      <c r="AD32" s="2">
        <v>1</v>
      </c>
      <c r="AE32" s="2">
        <v>0</v>
      </c>
      <c r="AF32" s="2">
        <f t="shared" si="5"/>
        <v>12</v>
      </c>
      <c r="AG32" s="2">
        <f t="shared" si="6"/>
        <v>1</v>
      </c>
      <c r="AH32" s="2">
        <f t="shared" si="7"/>
        <v>1</v>
      </c>
      <c r="AI32" s="2">
        <f>MAX(Z32:Z61)</f>
        <v>14</v>
      </c>
      <c r="AJ32" s="5">
        <v>17</v>
      </c>
    </row>
    <row r="33" spans="1:36" x14ac:dyDescent="0.35">
      <c r="A33" s="2">
        <f>IF(C71="",A32+1,IF(E33&lt;$A$1,A32,A32+1))</f>
        <v>32</v>
      </c>
      <c r="B33" s="2" t="str">
        <f>IFERROR(IF(INDEX($C$2:$C$84,MATCH(ROW()-1,$A$2:A$80,0))=0," ",INDEX($C$2:$C$84,MATCH(ROW()-1,$A$2:A$80,0)))," ")</f>
        <v xml:space="preserve"> ¬ ¬ ¬ Logistics and Programming</v>
      </c>
      <c r="C33" s="2" t="s">
        <v>193</v>
      </c>
      <c r="D33" s="2">
        <v>5</v>
      </c>
      <c r="E33" s="2" t="str">
        <f>IFERROR(IF(TRIM(SUBSTITUTE($C33," ¬",""))="","",SUMIF(INDEX($1:$1048576,0,6+$D33),TRIM(SUBSTITUTE($C33," ¬","")),INDEX($1:$1048576,0,MATCH('New GL Gauge'!$H$3,$1:$1,0)+9))),"")</f>
        <v/>
      </c>
      <c r="F33" s="2" t="str">
        <f>IFERROR(IF(TRIM(SUBSTITUTE($C33," ¬",""))="","",SUMIF(INDEX($1:$1048576,0,6+$D33),TRIM(SUBSTITUTE($C33," ¬","")),INDEX($1:$1048576,0,MATCH('New GL Gauge'!$H$3,$1:$1,0)+10))),"")</f>
        <v/>
      </c>
      <c r="G33" s="2" t="s">
        <v>3</v>
      </c>
      <c r="H33" s="2" t="s">
        <v>141</v>
      </c>
      <c r="I33" s="2" t="s">
        <v>5</v>
      </c>
      <c r="J33" s="2" t="s">
        <v>5</v>
      </c>
      <c r="K33" s="2" t="s">
        <v>5</v>
      </c>
      <c r="L33" s="2" t="s">
        <v>5</v>
      </c>
      <c r="M33" s="2" t="s">
        <v>3</v>
      </c>
      <c r="N33" s="2">
        <v>2</v>
      </c>
      <c r="O33" s="6">
        <f t="shared" si="0"/>
        <v>14</v>
      </c>
      <c r="P33" s="2">
        <v>1</v>
      </c>
      <c r="Q33" s="2">
        <v>6</v>
      </c>
      <c r="R33" s="2">
        <v>6</v>
      </c>
      <c r="S33" s="2">
        <v>1</v>
      </c>
      <c r="T33" s="2">
        <v>0</v>
      </c>
      <c r="U33" s="2">
        <f t="shared" si="1"/>
        <v>7</v>
      </c>
      <c r="V33" s="2">
        <f t="shared" si="2"/>
        <v>6</v>
      </c>
      <c r="W33" s="2">
        <f t="shared" si="3"/>
        <v>1</v>
      </c>
      <c r="Y33" s="5"/>
      <c r="Z33" s="6">
        <f t="shared" si="4"/>
        <v>14</v>
      </c>
      <c r="AA33" s="2">
        <v>5</v>
      </c>
      <c r="AB33" s="2">
        <v>4</v>
      </c>
      <c r="AC33" s="2">
        <v>5</v>
      </c>
      <c r="AD33" s="2">
        <v>0</v>
      </c>
      <c r="AE33" s="2">
        <v>0</v>
      </c>
      <c r="AF33" s="2">
        <f t="shared" si="5"/>
        <v>9</v>
      </c>
      <c r="AG33" s="2">
        <f t="shared" si="6"/>
        <v>5</v>
      </c>
      <c r="AH33" s="2">
        <f t="shared" si="7"/>
        <v>0</v>
      </c>
      <c r="AJ33" s="5"/>
    </row>
    <row r="34" spans="1:36" x14ac:dyDescent="0.35">
      <c r="A34" s="2">
        <f>IF(C79="",A33+1,IF(E34&lt;$A$1,A33,A33+1))</f>
        <v>33</v>
      </c>
      <c r="B34" s="2" t="str">
        <f>IFERROR(IF(INDEX($C$2:$C$84,MATCH(ROW()-1,$A$2:A$80,0))=0," ",INDEX($C$2:$C$84,MATCH(ROW()-1,$A$2:A$80,0)))," ")</f>
        <v xml:space="preserve"> ¬ ¬ Museums Operational and Curatorial</v>
      </c>
      <c r="C34" s="2" t="s">
        <v>180</v>
      </c>
      <c r="D34" s="2">
        <v>4</v>
      </c>
      <c r="E34" s="2" t="str">
        <f>IFERROR(IF(TRIM(SUBSTITUTE($C34," ¬",""))="","",SUMIF(INDEX($1:$1048576,0,6+$D34),TRIM(SUBSTITUTE($C34," ¬","")),INDEX($1:$1048576,0,MATCH('New GL Gauge'!$H$3,$1:$1,0)+9))),"")</f>
        <v/>
      </c>
      <c r="F34" s="2" t="str">
        <f>IFERROR(IF(TRIM(SUBSTITUTE($C34," ¬",""))="","",SUMIF(INDEX($1:$1048576,0,6+$D34),TRIM(SUBSTITUTE($C34," ¬","")),INDEX($1:$1048576,0,MATCH('New GL Gauge'!$H$3,$1:$1,0)+10))),"")</f>
        <v/>
      </c>
      <c r="G34" s="2" t="s">
        <v>3</v>
      </c>
      <c r="H34" s="2" t="s">
        <v>141</v>
      </c>
      <c r="I34" s="2" t="s">
        <v>5</v>
      </c>
      <c r="J34" s="2" t="s">
        <v>5</v>
      </c>
      <c r="K34" s="2" t="s">
        <v>5</v>
      </c>
      <c r="L34" s="2" t="s">
        <v>5</v>
      </c>
      <c r="M34" s="2" t="s">
        <v>3</v>
      </c>
      <c r="N34" s="2">
        <v>3</v>
      </c>
      <c r="O34" s="6">
        <f t="shared" si="0"/>
        <v>14</v>
      </c>
      <c r="P34" s="2">
        <v>11</v>
      </c>
      <c r="Q34" s="2">
        <v>3</v>
      </c>
      <c r="R34" s="2">
        <v>0</v>
      </c>
      <c r="S34" s="2">
        <v>0</v>
      </c>
      <c r="T34" s="2">
        <v>0</v>
      </c>
      <c r="U34" s="2">
        <f t="shared" si="1"/>
        <v>14</v>
      </c>
      <c r="V34" s="2">
        <f t="shared" si="2"/>
        <v>0</v>
      </c>
      <c r="W34" s="2">
        <f t="shared" si="3"/>
        <v>0</v>
      </c>
      <c r="Y34" s="5"/>
      <c r="Z34" s="6">
        <f t="shared" si="4"/>
        <v>14</v>
      </c>
      <c r="AA34" s="2">
        <v>14</v>
      </c>
      <c r="AB34" s="2">
        <v>0</v>
      </c>
      <c r="AC34" s="2">
        <v>0</v>
      </c>
      <c r="AD34" s="2">
        <v>0</v>
      </c>
      <c r="AE34" s="2">
        <v>0</v>
      </c>
      <c r="AF34" s="2">
        <f t="shared" si="5"/>
        <v>14</v>
      </c>
      <c r="AG34" s="2">
        <f t="shared" si="6"/>
        <v>0</v>
      </c>
      <c r="AH34" s="2">
        <f t="shared" si="7"/>
        <v>0</v>
      </c>
      <c r="AJ34" s="5"/>
    </row>
    <row r="35" spans="1:36" x14ac:dyDescent="0.35">
      <c r="A35" s="2">
        <f>IF(C80="",A34+1,IF(E35&lt;$A$1,A34,A34+1))</f>
        <v>34</v>
      </c>
      <c r="B35" s="2" t="str">
        <f>IFERROR(IF(INDEX($C$2:$C$84,MATCH(ROW()-1,$A$2:A$80,0))=0," ",INDEX($C$2:$C$84,MATCH(ROW()-1,$A$2:A$80,0)))," ")</f>
        <v xml:space="preserve"> ¬ ¬ ¬ GMRC, SSSM, PP</v>
      </c>
      <c r="C35" s="2" t="s">
        <v>292</v>
      </c>
      <c r="D35" s="2">
        <v>5</v>
      </c>
      <c r="E35" s="2" t="str">
        <f>IFERROR(IF(TRIM(SUBSTITUTE($C35," ¬",""))="","",SUMIF(INDEX($1:$1048576,0,6+$D35),TRIM(SUBSTITUTE($C35," ¬","")),INDEX($1:$1048576,0,MATCH('New GL Gauge'!$H$3,$1:$1,0)+9))),"")</f>
        <v/>
      </c>
      <c r="F35" s="2" t="str">
        <f>IFERROR(IF(TRIM(SUBSTITUTE($C35," ¬",""))="","",SUMIF(INDEX($1:$1048576,0,6+$D35),TRIM(SUBSTITUTE($C35," ¬","")),INDEX($1:$1048576,0,MATCH('New GL Gauge'!$H$3,$1:$1,0)+10))),"")</f>
        <v/>
      </c>
      <c r="G35" s="2" t="s">
        <v>3</v>
      </c>
      <c r="H35" s="2" t="s">
        <v>141</v>
      </c>
      <c r="I35" s="2" t="s">
        <v>5</v>
      </c>
      <c r="J35" s="2" t="s">
        <v>5</v>
      </c>
      <c r="K35" s="2" t="s">
        <v>5</v>
      </c>
      <c r="L35" s="2" t="s">
        <v>5</v>
      </c>
      <c r="M35" s="2" t="s">
        <v>3</v>
      </c>
      <c r="N35" s="2">
        <v>4</v>
      </c>
      <c r="O35" s="6">
        <f t="shared" si="0"/>
        <v>14</v>
      </c>
      <c r="P35" s="2">
        <v>10</v>
      </c>
      <c r="Q35" s="2">
        <v>4</v>
      </c>
      <c r="R35" s="2">
        <v>0</v>
      </c>
      <c r="S35" s="2">
        <v>0</v>
      </c>
      <c r="T35" s="2">
        <v>0</v>
      </c>
      <c r="U35" s="2">
        <f t="shared" si="1"/>
        <v>14</v>
      </c>
      <c r="V35" s="2">
        <f t="shared" si="2"/>
        <v>0</v>
      </c>
      <c r="W35" s="2">
        <f t="shared" si="3"/>
        <v>0</v>
      </c>
      <c r="Y35" s="5"/>
      <c r="Z35" s="6">
        <f t="shared" si="4"/>
        <v>14</v>
      </c>
      <c r="AA35" s="2">
        <v>13</v>
      </c>
      <c r="AB35" s="2">
        <v>1</v>
      </c>
      <c r="AC35" s="2">
        <v>0</v>
      </c>
      <c r="AD35" s="2">
        <v>0</v>
      </c>
      <c r="AE35" s="2">
        <v>0</v>
      </c>
      <c r="AF35" s="2">
        <f t="shared" si="5"/>
        <v>14</v>
      </c>
      <c r="AG35" s="2">
        <f t="shared" si="6"/>
        <v>0</v>
      </c>
      <c r="AH35" s="2">
        <f t="shared" si="7"/>
        <v>0</v>
      </c>
      <c r="AJ35" s="5"/>
    </row>
    <row r="36" spans="1:36" x14ac:dyDescent="0.35">
      <c r="A36" s="2">
        <f>IF(C23="",A35+1,IF(E36&lt;$A$1,A35,A35+1))</f>
        <v>35</v>
      </c>
      <c r="B36" s="2" t="str">
        <f>IFERROR(IF(INDEX($C$2:$C$84,MATCH(ROW()-1,$A$2:A$80,0))=0," ",INDEX($C$2:$C$84,MATCH(ROW()-1,$A$2:A$80,0)))," ")</f>
        <v xml:space="preserve"> ¬ ¬ ¬ GoMA/Kelvin Hall</v>
      </c>
      <c r="C36" s="2" t="s">
        <v>181</v>
      </c>
      <c r="D36" s="2">
        <v>5</v>
      </c>
      <c r="E36" s="2" t="str">
        <f>IFERROR(IF(TRIM(SUBSTITUTE($C36," ¬",""))="","",SUMIF(INDEX($1:$1048576,0,6+$D36),TRIM(SUBSTITUTE($C36," ¬","")),INDEX($1:$1048576,0,MATCH('New GL Gauge'!$H$3,$1:$1,0)+9))),"")</f>
        <v/>
      </c>
      <c r="F36" s="2" t="str">
        <f>IFERROR(IF(TRIM(SUBSTITUTE($C36," ¬",""))="","",SUMIF(INDEX($1:$1048576,0,6+$D36),TRIM(SUBSTITUTE($C36," ¬","")),INDEX($1:$1048576,0,MATCH('New GL Gauge'!$H$3,$1:$1,0)+10))),"")</f>
        <v/>
      </c>
      <c r="G36" s="2" t="s">
        <v>3</v>
      </c>
      <c r="H36" s="2" t="s">
        <v>141</v>
      </c>
      <c r="I36" s="2" t="s">
        <v>5</v>
      </c>
      <c r="J36" s="2" t="s">
        <v>5</v>
      </c>
      <c r="K36" s="2" t="s">
        <v>5</v>
      </c>
      <c r="L36" s="2" t="s">
        <v>5</v>
      </c>
      <c r="M36" s="2" t="s">
        <v>3</v>
      </c>
      <c r="N36" s="2">
        <v>5</v>
      </c>
      <c r="O36" s="6">
        <f t="shared" si="0"/>
        <v>14</v>
      </c>
      <c r="P36" s="2">
        <v>2</v>
      </c>
      <c r="Q36" s="2">
        <v>4</v>
      </c>
      <c r="R36" s="2">
        <v>7</v>
      </c>
      <c r="S36" s="2">
        <v>0</v>
      </c>
      <c r="T36" s="2">
        <v>1</v>
      </c>
      <c r="U36" s="2">
        <f t="shared" si="1"/>
        <v>6</v>
      </c>
      <c r="V36" s="2">
        <f t="shared" si="2"/>
        <v>7</v>
      </c>
      <c r="W36" s="2">
        <f t="shared" si="3"/>
        <v>1</v>
      </c>
      <c r="Y36" s="5"/>
      <c r="Z36" s="6">
        <f t="shared" si="4"/>
        <v>14</v>
      </c>
      <c r="AA36" s="2">
        <v>4</v>
      </c>
      <c r="AB36" s="2">
        <v>2</v>
      </c>
      <c r="AC36" s="2">
        <v>6</v>
      </c>
      <c r="AD36" s="2">
        <v>2</v>
      </c>
      <c r="AE36" s="2">
        <v>0</v>
      </c>
      <c r="AF36" s="2">
        <f t="shared" si="5"/>
        <v>6</v>
      </c>
      <c r="AG36" s="2">
        <f t="shared" si="6"/>
        <v>6</v>
      </c>
      <c r="AH36" s="2">
        <f t="shared" si="7"/>
        <v>2</v>
      </c>
      <c r="AJ36" s="5"/>
    </row>
    <row r="37" spans="1:36" x14ac:dyDescent="0.35">
      <c r="A37" s="2">
        <f>IF(C24="",A36+1,IF(E37&lt;$A$1,A36,A36+1))</f>
        <v>36</v>
      </c>
      <c r="B37" s="2" t="str">
        <f>IFERROR(IF(INDEX($C$2:$C$84,MATCH(ROW()-1,$A$2:A$80,0))=0," ",INDEX($C$2:$C$84,MATCH(ROW()-1,$A$2:A$80,0)))," ")</f>
        <v xml:space="preserve"> ¬ ¬ ¬ Kelvingrove, St Mungo and Provands Lordship</v>
      </c>
      <c r="C37" s="2" t="s">
        <v>293</v>
      </c>
      <c r="D37" s="2">
        <v>5</v>
      </c>
      <c r="E37" s="2" t="str">
        <f>IFERROR(IF(TRIM(SUBSTITUTE($C37," ¬",""))="","",SUMIF(INDEX($1:$1048576,0,6+$D37),TRIM(SUBSTITUTE($C37," ¬","")),INDEX($1:$1048576,0,MATCH('New GL Gauge'!$H$3,$1:$1,0)+9))),"")</f>
        <v/>
      </c>
      <c r="F37" s="2" t="str">
        <f>IFERROR(IF(TRIM(SUBSTITUTE($C37," ¬",""))="","",SUMIF(INDEX($1:$1048576,0,6+$D37),TRIM(SUBSTITUTE($C37," ¬","")),INDEX($1:$1048576,0,MATCH('New GL Gauge'!$H$3,$1:$1,0)+10))),"")</f>
        <v/>
      </c>
      <c r="G37" s="2" t="s">
        <v>3</v>
      </c>
      <c r="H37" s="2" t="s">
        <v>141</v>
      </c>
      <c r="I37" s="2" t="s">
        <v>5</v>
      </c>
      <c r="J37" s="2" t="s">
        <v>5</v>
      </c>
      <c r="K37" s="2" t="s">
        <v>5</v>
      </c>
      <c r="L37" s="2" t="s">
        <v>5</v>
      </c>
      <c r="M37" s="2" t="s">
        <v>3</v>
      </c>
      <c r="N37" s="2">
        <v>6</v>
      </c>
      <c r="O37" s="6">
        <f t="shared" si="0"/>
        <v>14</v>
      </c>
      <c r="P37" s="2">
        <v>0</v>
      </c>
      <c r="Q37" s="2">
        <v>7</v>
      </c>
      <c r="R37" s="2">
        <v>2</v>
      </c>
      <c r="S37" s="2">
        <v>4</v>
      </c>
      <c r="T37" s="2">
        <v>1</v>
      </c>
      <c r="U37" s="2">
        <f t="shared" si="1"/>
        <v>7</v>
      </c>
      <c r="V37" s="2">
        <f t="shared" si="2"/>
        <v>2</v>
      </c>
      <c r="W37" s="2">
        <f t="shared" si="3"/>
        <v>5</v>
      </c>
      <c r="Y37" s="5"/>
      <c r="Z37" s="6">
        <f t="shared" si="4"/>
        <v>14</v>
      </c>
      <c r="AA37" s="2">
        <v>2</v>
      </c>
      <c r="AB37" s="2">
        <v>5</v>
      </c>
      <c r="AC37" s="2">
        <v>6</v>
      </c>
      <c r="AD37" s="2">
        <v>1</v>
      </c>
      <c r="AE37" s="2">
        <v>0</v>
      </c>
      <c r="AF37" s="2">
        <f t="shared" si="5"/>
        <v>7</v>
      </c>
      <c r="AG37" s="2">
        <f t="shared" si="6"/>
        <v>6</v>
      </c>
      <c r="AH37" s="2">
        <f t="shared" si="7"/>
        <v>1</v>
      </c>
      <c r="AJ37" s="5"/>
    </row>
    <row r="38" spans="1:36" x14ac:dyDescent="0.35">
      <c r="A38" s="2">
        <f>IF(C26="",A37+1,IF(E38&lt;$A$1,A37,A37+1))</f>
        <v>37</v>
      </c>
      <c r="B38" s="2" t="str">
        <f>IFERROR(IF(INDEX($C$2:$C$84,MATCH(ROW()-1,$A$2:A$80,0))=0," ",INDEX($C$2:$C$84,MATCH(ROW()-1,$A$2:A$80,0)))," ")</f>
        <v xml:space="preserve"> ¬ ¬ ¬ Learning and Engagement</v>
      </c>
      <c r="C38" s="2" t="s">
        <v>186</v>
      </c>
      <c r="D38" s="2">
        <v>5</v>
      </c>
      <c r="E38" s="2" t="str">
        <f>IFERROR(IF(TRIM(SUBSTITUTE($C38," ¬",""))="","",SUMIF(INDEX($1:$1048576,0,6+$D38),TRIM(SUBSTITUTE($C38," ¬","")),INDEX($1:$1048576,0,MATCH('New GL Gauge'!$H$3,$1:$1,0)+9))),"")</f>
        <v/>
      </c>
      <c r="F38" s="2" t="str">
        <f>IFERROR(IF(TRIM(SUBSTITUTE($C38," ¬",""))="","",SUMIF(INDEX($1:$1048576,0,6+$D38),TRIM(SUBSTITUTE($C38," ¬","")),INDEX($1:$1048576,0,MATCH('New GL Gauge'!$H$3,$1:$1,0)+10))),"")</f>
        <v/>
      </c>
      <c r="G38" s="2" t="s">
        <v>3</v>
      </c>
      <c r="H38" s="2" t="s">
        <v>141</v>
      </c>
      <c r="I38" s="2" t="s">
        <v>5</v>
      </c>
      <c r="J38" s="2" t="s">
        <v>5</v>
      </c>
      <c r="K38" s="2" t="s">
        <v>5</v>
      </c>
      <c r="L38" s="2" t="s">
        <v>5</v>
      </c>
      <c r="M38" s="2" t="s">
        <v>3</v>
      </c>
      <c r="N38" s="2">
        <v>7</v>
      </c>
      <c r="O38" s="6">
        <f t="shared" si="0"/>
        <v>14</v>
      </c>
      <c r="P38" s="2">
        <v>8</v>
      </c>
      <c r="Q38" s="2">
        <v>3</v>
      </c>
      <c r="R38" s="2">
        <v>3</v>
      </c>
      <c r="S38" s="2">
        <v>0</v>
      </c>
      <c r="T38" s="2">
        <v>0</v>
      </c>
      <c r="U38" s="2">
        <f t="shared" si="1"/>
        <v>11</v>
      </c>
      <c r="V38" s="2">
        <f t="shared" si="2"/>
        <v>3</v>
      </c>
      <c r="W38" s="2">
        <f t="shared" si="3"/>
        <v>0</v>
      </c>
      <c r="Y38" s="5"/>
      <c r="Z38" s="6">
        <f t="shared" si="4"/>
        <v>14</v>
      </c>
      <c r="AA38" s="2">
        <v>4</v>
      </c>
      <c r="AB38" s="2">
        <v>6</v>
      </c>
      <c r="AC38" s="2">
        <v>2</v>
      </c>
      <c r="AD38" s="2">
        <v>0</v>
      </c>
      <c r="AE38" s="2">
        <v>2</v>
      </c>
      <c r="AF38" s="2">
        <f t="shared" si="5"/>
        <v>10</v>
      </c>
      <c r="AG38" s="2">
        <f t="shared" si="6"/>
        <v>2</v>
      </c>
      <c r="AH38" s="2">
        <f t="shared" si="7"/>
        <v>2</v>
      </c>
      <c r="AJ38" s="5"/>
    </row>
    <row r="39" spans="1:36" x14ac:dyDescent="0.35">
      <c r="A39" s="2">
        <f>IF(C27="",A38+1,IF(E39&lt;$A$1,A38,A38+1))</f>
        <v>38</v>
      </c>
      <c r="B39" s="2" t="str">
        <f>IFERROR(IF(INDEX($C$2:$C$84,MATCH(ROW()-1,$A$2:A$80,0))=0," ",INDEX($C$2:$C$84,MATCH(ROW()-1,$A$2:A$80,0)))," ")</f>
        <v xml:space="preserve"> ¬ ¬ ¬ Research and Curatorial</v>
      </c>
      <c r="C39" s="2" t="s">
        <v>185</v>
      </c>
      <c r="D39" s="2">
        <v>5</v>
      </c>
      <c r="E39" s="2" t="str">
        <f>IFERROR(IF(TRIM(SUBSTITUTE($C39," ¬",""))="","",SUMIF(INDEX($1:$1048576,0,6+$D39),TRIM(SUBSTITUTE($C39," ¬","")),INDEX($1:$1048576,0,MATCH('New GL Gauge'!$H$3,$1:$1,0)+9))),"")</f>
        <v/>
      </c>
      <c r="F39" s="2" t="str">
        <f>IFERROR(IF(TRIM(SUBSTITUTE($C39," ¬",""))="","",SUMIF(INDEX($1:$1048576,0,6+$D39),TRIM(SUBSTITUTE($C39," ¬","")),INDEX($1:$1048576,0,MATCH('New GL Gauge'!$H$3,$1:$1,0)+10))),"")</f>
        <v/>
      </c>
      <c r="G39" s="2" t="s">
        <v>3</v>
      </c>
      <c r="H39" s="2" t="s">
        <v>141</v>
      </c>
      <c r="I39" s="2" t="s">
        <v>5</v>
      </c>
      <c r="J39" s="2" t="s">
        <v>5</v>
      </c>
      <c r="K39" s="2" t="s">
        <v>5</v>
      </c>
      <c r="L39" s="2" t="s">
        <v>5</v>
      </c>
      <c r="M39" s="2" t="s">
        <v>3</v>
      </c>
      <c r="N39" s="2">
        <v>8</v>
      </c>
      <c r="O39" s="6">
        <f t="shared" si="0"/>
        <v>14</v>
      </c>
      <c r="P39" s="2">
        <v>4</v>
      </c>
      <c r="Q39" s="2">
        <v>2</v>
      </c>
      <c r="R39" s="2">
        <v>5</v>
      </c>
      <c r="S39" s="2">
        <v>3</v>
      </c>
      <c r="T39" s="2">
        <v>0</v>
      </c>
      <c r="U39" s="2">
        <f t="shared" si="1"/>
        <v>6</v>
      </c>
      <c r="V39" s="2">
        <f t="shared" si="2"/>
        <v>5</v>
      </c>
      <c r="W39" s="2">
        <f t="shared" si="3"/>
        <v>3</v>
      </c>
      <c r="Y39" s="5"/>
      <c r="Z39" s="6">
        <f t="shared" si="4"/>
        <v>14</v>
      </c>
      <c r="AA39" s="2">
        <v>3</v>
      </c>
      <c r="AB39" s="2">
        <v>7</v>
      </c>
      <c r="AC39" s="2">
        <v>4</v>
      </c>
      <c r="AD39" s="2">
        <v>0</v>
      </c>
      <c r="AE39" s="2">
        <v>0</v>
      </c>
      <c r="AF39" s="2">
        <f t="shared" si="5"/>
        <v>10</v>
      </c>
      <c r="AG39" s="2">
        <f t="shared" si="6"/>
        <v>4</v>
      </c>
      <c r="AH39" s="2">
        <f t="shared" si="7"/>
        <v>0</v>
      </c>
      <c r="AJ39" s="5"/>
    </row>
    <row r="40" spans="1:36" x14ac:dyDescent="0.35">
      <c r="A40" s="2">
        <f>IF(C30="",A39+1,IF(E40&lt;$A$1,A39,A39+1))</f>
        <v>39</v>
      </c>
      <c r="B40" s="2" t="str">
        <f>IFERROR(IF(INDEX($C$2:$C$84,MATCH(ROW()-1,$A$2:A$80,0))=0," ",INDEX($C$2:$C$84,MATCH(ROW()-1,$A$2:A$80,0)))," ")</f>
        <v xml:space="preserve"> ¬ ¬ ¬ Riverside</v>
      </c>
      <c r="C40" s="2" t="s">
        <v>183</v>
      </c>
      <c r="D40" s="2">
        <v>5</v>
      </c>
      <c r="E40" s="2" t="str">
        <f>IFERROR(IF(TRIM(SUBSTITUTE($C40," ¬",""))="","",SUMIF(INDEX($1:$1048576,0,6+$D40),TRIM(SUBSTITUTE($C40," ¬","")),INDEX($1:$1048576,0,MATCH('New GL Gauge'!$H$3,$1:$1,0)+9))),"")</f>
        <v/>
      </c>
      <c r="F40" s="2" t="str">
        <f>IFERROR(IF(TRIM(SUBSTITUTE($C40," ¬",""))="","",SUMIF(INDEX($1:$1048576,0,6+$D40),TRIM(SUBSTITUTE($C40," ¬","")),INDEX($1:$1048576,0,MATCH('New GL Gauge'!$H$3,$1:$1,0)+10))),"")</f>
        <v/>
      </c>
      <c r="G40" s="2" t="s">
        <v>3</v>
      </c>
      <c r="H40" s="2" t="s">
        <v>141</v>
      </c>
      <c r="I40" s="2" t="s">
        <v>5</v>
      </c>
      <c r="J40" s="2" t="s">
        <v>5</v>
      </c>
      <c r="K40" s="2" t="s">
        <v>5</v>
      </c>
      <c r="L40" s="2" t="s">
        <v>5</v>
      </c>
      <c r="M40" s="2" t="s">
        <v>3</v>
      </c>
      <c r="N40" s="2">
        <v>9</v>
      </c>
      <c r="O40" s="6">
        <f t="shared" si="0"/>
        <v>14</v>
      </c>
      <c r="P40" s="2">
        <v>3</v>
      </c>
      <c r="Q40" s="2">
        <v>3</v>
      </c>
      <c r="R40" s="2">
        <v>5</v>
      </c>
      <c r="S40" s="2">
        <v>3</v>
      </c>
      <c r="T40" s="2">
        <v>0</v>
      </c>
      <c r="U40" s="2">
        <f t="shared" si="1"/>
        <v>6</v>
      </c>
      <c r="V40" s="2">
        <f t="shared" si="2"/>
        <v>5</v>
      </c>
      <c r="W40" s="2">
        <f t="shared" si="3"/>
        <v>3</v>
      </c>
      <c r="Y40" s="5"/>
      <c r="Z40" s="6">
        <f t="shared" si="4"/>
        <v>14</v>
      </c>
      <c r="AA40" s="2">
        <v>2</v>
      </c>
      <c r="AB40" s="2">
        <v>3</v>
      </c>
      <c r="AC40" s="2">
        <v>5</v>
      </c>
      <c r="AD40" s="2">
        <v>4</v>
      </c>
      <c r="AE40" s="2">
        <v>0</v>
      </c>
      <c r="AF40" s="2">
        <f t="shared" si="5"/>
        <v>5</v>
      </c>
      <c r="AG40" s="2">
        <f t="shared" si="6"/>
        <v>5</v>
      </c>
      <c r="AH40" s="2">
        <f t="shared" si="7"/>
        <v>4</v>
      </c>
      <c r="AJ40" s="5"/>
    </row>
    <row r="41" spans="1:36" x14ac:dyDescent="0.35">
      <c r="A41" s="2">
        <f>IF(C31="",A40+1,IF(E41&lt;$A$1,A40,A40+1))</f>
        <v>40</v>
      </c>
      <c r="B41" s="2" t="str">
        <f>IFERROR(IF(INDEX($C$2:$C$84,MATCH(ROW()-1,$A$2:A$80,0))=0," ",INDEX($C$2:$C$84,MATCH(ROW()-1,$A$2:A$80,0)))," ")</f>
        <v xml:space="preserve"> </v>
      </c>
      <c r="E41" s="2" t="str">
        <f>IFERROR(IF(TRIM(SUBSTITUTE($C41," ¬",""))="","",SUMIF(INDEX($1:$1048576,0,6+$D41),TRIM(SUBSTITUTE($C41," ¬","")),INDEX($1:$1048576,0,MATCH('New GL Gauge'!$H$3,$1:$1,0)+9))),"")</f>
        <v/>
      </c>
      <c r="F41" s="2" t="str">
        <f>IFERROR(IF(TRIM(SUBSTITUTE($C41," ¬",""))="","",SUMIF(INDEX($1:$1048576,0,6+$D41),TRIM(SUBSTITUTE($C41," ¬","")),INDEX($1:$1048576,0,MATCH('New GL Gauge'!$H$3,$1:$1,0)+10))),"")</f>
        <v/>
      </c>
      <c r="G41" s="2" t="s">
        <v>3</v>
      </c>
      <c r="H41" s="2" t="s">
        <v>141</v>
      </c>
      <c r="I41" s="2" t="s">
        <v>5</v>
      </c>
      <c r="J41" s="2" t="s">
        <v>5</v>
      </c>
      <c r="K41" s="2" t="s">
        <v>5</v>
      </c>
      <c r="L41" s="2" t="s">
        <v>5</v>
      </c>
      <c r="M41" s="2" t="s">
        <v>67</v>
      </c>
      <c r="N41" s="2">
        <v>10</v>
      </c>
      <c r="O41" s="6">
        <f t="shared" si="0"/>
        <v>14</v>
      </c>
      <c r="P41" s="2">
        <v>12</v>
      </c>
      <c r="Q41" s="2">
        <v>2</v>
      </c>
      <c r="R41" s="2">
        <v>0</v>
      </c>
      <c r="S41" s="2">
        <v>0</v>
      </c>
      <c r="T41" s="2">
        <v>0</v>
      </c>
      <c r="U41" s="2">
        <f t="shared" si="1"/>
        <v>14</v>
      </c>
      <c r="V41" s="2">
        <f t="shared" si="2"/>
        <v>0</v>
      </c>
      <c r="W41" s="2">
        <f t="shared" si="3"/>
        <v>0</v>
      </c>
      <c r="Y41" s="5"/>
      <c r="Z41" s="6">
        <f t="shared" si="4"/>
        <v>14</v>
      </c>
      <c r="AA41" s="2">
        <v>13</v>
      </c>
      <c r="AB41" s="2">
        <v>1</v>
      </c>
      <c r="AC41" s="2">
        <v>0</v>
      </c>
      <c r="AD41" s="2">
        <v>0</v>
      </c>
      <c r="AE41" s="2">
        <v>0</v>
      </c>
      <c r="AF41" s="2">
        <f t="shared" si="5"/>
        <v>14</v>
      </c>
      <c r="AG41" s="2">
        <f t="shared" si="6"/>
        <v>0</v>
      </c>
      <c r="AH41" s="2">
        <f t="shared" si="7"/>
        <v>0</v>
      </c>
      <c r="AJ41" s="5"/>
    </row>
    <row r="42" spans="1:36" x14ac:dyDescent="0.35">
      <c r="A42" s="2">
        <f>IF(C32="",A41+1,IF(E42&lt;$A$1,A41,A41+1))</f>
        <v>41</v>
      </c>
      <c r="B42" s="2" t="str">
        <f>IFERROR(IF(INDEX($C$2:$C$84,MATCH(ROW()-1,$A$2:A$80,0))=0," ",INDEX($C$2:$C$84,MATCH(ROW()-1,$A$2:A$80,0)))," ")</f>
        <v>Finance and Corporate Services</v>
      </c>
      <c r="C42" s="2" t="s">
        <v>108</v>
      </c>
      <c r="D42" s="2">
        <v>2</v>
      </c>
      <c r="E42" s="2" t="str">
        <f>IFERROR(IF(TRIM(SUBSTITUTE($C42," ¬",""))="","",SUMIF(INDEX($1:$1048576,0,6+$D42),TRIM(SUBSTITUTE($C42," ¬","")),INDEX($1:$1048576,0,MATCH('New GL Gauge'!$H$3,$1:$1,0)+9))),"")</f>
        <v/>
      </c>
      <c r="F42" s="2" t="str">
        <f>IFERROR(IF(TRIM(SUBSTITUTE($C42," ¬",""))="","",SUMIF(INDEX($1:$1048576,0,6+$D42),TRIM(SUBSTITUTE($C42," ¬","")),INDEX($1:$1048576,0,MATCH('New GL Gauge'!$H$3,$1:$1,0)+10))),"")</f>
        <v/>
      </c>
      <c r="G42" s="2" t="s">
        <v>3</v>
      </c>
      <c r="H42" s="2" t="s">
        <v>141</v>
      </c>
      <c r="I42" s="2" t="s">
        <v>5</v>
      </c>
      <c r="J42" s="2" t="s">
        <v>5</v>
      </c>
      <c r="K42" s="2" t="s">
        <v>5</v>
      </c>
      <c r="L42" s="2" t="s">
        <v>5</v>
      </c>
      <c r="M42" s="2" t="s">
        <v>67</v>
      </c>
      <c r="N42" s="2">
        <v>11</v>
      </c>
      <c r="O42" s="6">
        <f t="shared" si="0"/>
        <v>14</v>
      </c>
      <c r="P42" s="2">
        <v>6</v>
      </c>
      <c r="Q42" s="2">
        <v>6</v>
      </c>
      <c r="R42" s="2">
        <v>2</v>
      </c>
      <c r="S42" s="2">
        <v>0</v>
      </c>
      <c r="T42" s="2">
        <v>0</v>
      </c>
      <c r="U42" s="2">
        <f t="shared" si="1"/>
        <v>12</v>
      </c>
      <c r="V42" s="2">
        <f t="shared" si="2"/>
        <v>2</v>
      </c>
      <c r="W42" s="2">
        <f t="shared" si="3"/>
        <v>0</v>
      </c>
      <c r="Y42" s="5"/>
      <c r="Z42" s="6">
        <f t="shared" si="4"/>
        <v>14</v>
      </c>
      <c r="AA42" s="2">
        <v>3</v>
      </c>
      <c r="AB42" s="2">
        <v>7</v>
      </c>
      <c r="AC42" s="2">
        <v>4</v>
      </c>
      <c r="AD42" s="2">
        <v>0</v>
      </c>
      <c r="AE42" s="2">
        <v>0</v>
      </c>
      <c r="AF42" s="2">
        <f t="shared" si="5"/>
        <v>10</v>
      </c>
      <c r="AG42" s="2">
        <f t="shared" si="6"/>
        <v>4</v>
      </c>
      <c r="AH42" s="2">
        <f t="shared" si="7"/>
        <v>0</v>
      </c>
      <c r="AJ42" s="5"/>
    </row>
    <row r="43" spans="1:36" x14ac:dyDescent="0.35">
      <c r="A43" s="2">
        <f>IF(C35="",A42+1,IF(E43&lt;$A$1,A42,A42+1))</f>
        <v>42</v>
      </c>
      <c r="B43" s="2" t="str">
        <f>IFERROR(IF(INDEX($C$2:$C$84,MATCH(ROW()-1,$A$2:A$80,0))=0," ",INDEX($C$2:$C$84,MATCH(ROW()-1,$A$2:A$80,0)))," ")</f>
        <v xml:space="preserve"> ¬ Business and Strategy</v>
      </c>
      <c r="C43" s="2" t="s">
        <v>294</v>
      </c>
      <c r="D43" s="2">
        <v>3</v>
      </c>
      <c r="E43" s="2" t="str">
        <f>IFERROR(IF(TRIM(SUBSTITUTE($C43," ¬",""))="","",SUMIF(INDEX($1:$1048576,0,6+$D43),TRIM(SUBSTITUTE($C43," ¬","")),INDEX($1:$1048576,0,MATCH('New GL Gauge'!$H$3,$1:$1,0)+9))),"")</f>
        <v/>
      </c>
      <c r="F43" s="2" t="str">
        <f>IFERROR(IF(TRIM(SUBSTITUTE($C43," ¬",""))="","",SUMIF(INDEX($1:$1048576,0,6+$D43),TRIM(SUBSTITUTE($C43," ¬","")),INDEX($1:$1048576,0,MATCH('New GL Gauge'!$H$3,$1:$1,0)+10))),"")</f>
        <v/>
      </c>
      <c r="G43" s="2" t="s">
        <v>3</v>
      </c>
      <c r="H43" s="2" t="s">
        <v>141</v>
      </c>
      <c r="I43" s="2" t="s">
        <v>5</v>
      </c>
      <c r="J43" s="2" t="s">
        <v>5</v>
      </c>
      <c r="K43" s="2" t="s">
        <v>5</v>
      </c>
      <c r="L43" s="2" t="s">
        <v>5</v>
      </c>
      <c r="M43" s="2" t="s">
        <v>67</v>
      </c>
      <c r="N43" s="2">
        <v>12</v>
      </c>
      <c r="O43" s="6">
        <f t="shared" si="0"/>
        <v>14</v>
      </c>
      <c r="P43" s="2">
        <v>10</v>
      </c>
      <c r="Q43" s="2">
        <v>4</v>
      </c>
      <c r="R43" s="2">
        <v>0</v>
      </c>
      <c r="S43" s="2">
        <v>0</v>
      </c>
      <c r="T43" s="2">
        <v>0</v>
      </c>
      <c r="U43" s="2">
        <f t="shared" si="1"/>
        <v>14</v>
      </c>
      <c r="V43" s="2">
        <f t="shared" si="2"/>
        <v>0</v>
      </c>
      <c r="W43" s="2">
        <f t="shared" si="3"/>
        <v>0</v>
      </c>
      <c r="Y43" s="5"/>
      <c r="Z43" s="6">
        <f t="shared" si="4"/>
        <v>14</v>
      </c>
      <c r="AA43" s="2">
        <v>11</v>
      </c>
      <c r="AB43" s="2">
        <v>3</v>
      </c>
      <c r="AC43" s="2">
        <v>0</v>
      </c>
      <c r="AD43" s="2">
        <v>0</v>
      </c>
      <c r="AE43" s="2">
        <v>0</v>
      </c>
      <c r="AF43" s="2">
        <f t="shared" si="5"/>
        <v>14</v>
      </c>
      <c r="AG43" s="2">
        <f t="shared" si="6"/>
        <v>0</v>
      </c>
      <c r="AH43" s="2">
        <f t="shared" si="7"/>
        <v>0</v>
      </c>
      <c r="AJ43" s="5"/>
    </row>
    <row r="44" spans="1:36" x14ac:dyDescent="0.35">
      <c r="A44" s="2">
        <f>IF(C39="",A43+1,IF(E44&lt;$A$1,A43,A43+1))</f>
        <v>43</v>
      </c>
      <c r="B44" s="2" t="str">
        <f>IFERROR(IF(INDEX($C$2:$C$84,MATCH(ROW()-1,$A$2:A$80,0))=0," ",INDEX($C$2:$C$84,MATCH(ROW()-1,$A$2:A$80,0)))," ")</f>
        <v xml:space="preserve"> ¬ ¬ ¬ ¬ Admin</v>
      </c>
      <c r="C44" s="2" t="s">
        <v>295</v>
      </c>
      <c r="D44" s="2">
        <v>6</v>
      </c>
      <c r="E44" s="2" t="str">
        <f>IFERROR(IF(TRIM(SUBSTITUTE($C44," ¬",""))="","",SUMIF(INDEX($1:$1048576,0,6+$D44),TRIM(SUBSTITUTE($C44," ¬","")),INDEX($1:$1048576,0,MATCH('New GL Gauge'!$H$3,$1:$1,0)+9))),"")</f>
        <v/>
      </c>
      <c r="F44" s="2" t="str">
        <f>IFERROR(IF(TRIM(SUBSTITUTE($C44," ¬",""))="","",SUMIF(INDEX($1:$1048576,0,6+$D44),TRIM(SUBSTITUTE($C44," ¬","")),INDEX($1:$1048576,0,MATCH('New GL Gauge'!$H$3,$1:$1,0)+10))),"")</f>
        <v/>
      </c>
      <c r="G44" s="2" t="s">
        <v>3</v>
      </c>
      <c r="H44" s="2" t="s">
        <v>141</v>
      </c>
      <c r="I44" s="2" t="s">
        <v>5</v>
      </c>
      <c r="J44" s="2" t="s">
        <v>5</v>
      </c>
      <c r="K44" s="2" t="s">
        <v>5</v>
      </c>
      <c r="L44" s="2" t="s">
        <v>5</v>
      </c>
      <c r="M44" s="2" t="s">
        <v>67</v>
      </c>
      <c r="N44" s="2">
        <v>13</v>
      </c>
      <c r="O44" s="6">
        <f t="shared" si="0"/>
        <v>14</v>
      </c>
      <c r="P44" s="2">
        <v>9</v>
      </c>
      <c r="Q44" s="2">
        <v>4</v>
      </c>
      <c r="R44" s="2">
        <v>1</v>
      </c>
      <c r="S44" s="2">
        <v>0</v>
      </c>
      <c r="T44" s="2">
        <v>0</v>
      </c>
      <c r="U44" s="2">
        <f t="shared" si="1"/>
        <v>13</v>
      </c>
      <c r="V44" s="2">
        <f t="shared" si="2"/>
        <v>1</v>
      </c>
      <c r="W44" s="2">
        <f t="shared" si="3"/>
        <v>0</v>
      </c>
      <c r="Y44" s="5"/>
      <c r="Z44" s="6">
        <f t="shared" si="4"/>
        <v>14</v>
      </c>
      <c r="AA44" s="2">
        <v>6</v>
      </c>
      <c r="AB44" s="2">
        <v>6</v>
      </c>
      <c r="AC44" s="2">
        <v>2</v>
      </c>
      <c r="AD44" s="2">
        <v>0</v>
      </c>
      <c r="AE44" s="2">
        <v>0</v>
      </c>
      <c r="AF44" s="2">
        <f t="shared" si="5"/>
        <v>12</v>
      </c>
      <c r="AG44" s="2">
        <f t="shared" si="6"/>
        <v>2</v>
      </c>
      <c r="AH44" s="2">
        <f t="shared" si="7"/>
        <v>0</v>
      </c>
      <c r="AJ44" s="5"/>
    </row>
    <row r="45" spans="1:36" x14ac:dyDescent="0.35">
      <c r="A45" s="2">
        <f>IF(C41="",A44+1,IF(E45&lt;$A$1,A44,A44+1))</f>
        <v>44</v>
      </c>
      <c r="B45" s="2" t="str">
        <f>IFERROR(IF(INDEX($C$2:$C$84,MATCH(ROW()-1,$A$2:A$80,0))=0," ",INDEX($C$2:$C$84,MATCH(ROW()-1,$A$2:A$80,0)))," ")</f>
        <v xml:space="preserve"> ¬ Development and Fundraising</v>
      </c>
      <c r="C45" s="2" t="s">
        <v>205</v>
      </c>
      <c r="D45" s="2">
        <v>3</v>
      </c>
      <c r="E45" s="2" t="str">
        <f>IFERROR(IF(TRIM(SUBSTITUTE($C45," ¬",""))="","",SUMIF(INDEX($1:$1048576,0,6+$D45),TRIM(SUBSTITUTE($C45," ¬","")),INDEX($1:$1048576,0,MATCH('New GL Gauge'!$H$3,$1:$1,0)+9))),"")</f>
        <v/>
      </c>
      <c r="F45" s="2" t="str">
        <f>IFERROR(IF(TRIM(SUBSTITUTE($C45," ¬",""))="","",SUMIF(INDEX($1:$1048576,0,6+$D45),TRIM(SUBSTITUTE($C45," ¬","")),INDEX($1:$1048576,0,MATCH('New GL Gauge'!$H$3,$1:$1,0)+10))),"")</f>
        <v/>
      </c>
      <c r="G45" s="2" t="s">
        <v>3</v>
      </c>
      <c r="H45" s="2" t="s">
        <v>141</v>
      </c>
      <c r="I45" s="2" t="s">
        <v>5</v>
      </c>
      <c r="J45" s="2" t="s">
        <v>5</v>
      </c>
      <c r="K45" s="2" t="s">
        <v>5</v>
      </c>
      <c r="L45" s="2" t="s">
        <v>5</v>
      </c>
      <c r="M45" s="2" t="s">
        <v>67</v>
      </c>
      <c r="N45" s="2">
        <v>14</v>
      </c>
      <c r="O45" s="6">
        <f t="shared" si="0"/>
        <v>14</v>
      </c>
      <c r="P45" s="2">
        <v>4</v>
      </c>
      <c r="Q45" s="2">
        <v>3</v>
      </c>
      <c r="R45" s="2">
        <v>5</v>
      </c>
      <c r="S45" s="2">
        <v>2</v>
      </c>
      <c r="T45" s="2">
        <v>0</v>
      </c>
      <c r="U45" s="2">
        <f t="shared" si="1"/>
        <v>7</v>
      </c>
      <c r="V45" s="2">
        <f t="shared" si="2"/>
        <v>5</v>
      </c>
      <c r="W45" s="2">
        <f t="shared" si="3"/>
        <v>2</v>
      </c>
      <c r="Y45" s="5"/>
      <c r="Z45" s="6">
        <f t="shared" si="4"/>
        <v>14</v>
      </c>
      <c r="AA45" s="2">
        <v>3</v>
      </c>
      <c r="AB45" s="2">
        <v>4</v>
      </c>
      <c r="AC45" s="2">
        <v>2</v>
      </c>
      <c r="AD45" s="2">
        <v>4</v>
      </c>
      <c r="AE45" s="2">
        <v>1</v>
      </c>
      <c r="AF45" s="2">
        <f t="shared" si="5"/>
        <v>7</v>
      </c>
      <c r="AG45" s="2">
        <f t="shared" si="6"/>
        <v>2</v>
      </c>
      <c r="AH45" s="2">
        <f t="shared" si="7"/>
        <v>5</v>
      </c>
      <c r="AJ45" s="5"/>
    </row>
    <row r="46" spans="1:36" x14ac:dyDescent="0.35">
      <c r="A46" s="2">
        <f>IF(C42="",A45+1,IF(E46&lt;$A$1,A45,A45+1))</f>
        <v>45</v>
      </c>
      <c r="B46" s="2" t="str">
        <f>IFERROR(IF(INDEX($C$2:$C$84,MATCH(ROW()-1,$A$2:A$80,0))=0," ",INDEX($C$2:$C$84,MATCH(ROW()-1,$A$2:A$80,0)))," ")</f>
        <v xml:space="preserve"> ¬ Finance</v>
      </c>
      <c r="C46" s="2" t="s">
        <v>296</v>
      </c>
      <c r="D46" s="2">
        <v>3</v>
      </c>
      <c r="E46" s="2" t="str">
        <f>IFERROR(IF(TRIM(SUBSTITUTE($C46," ¬",""))="","",SUMIF(INDEX($1:$1048576,0,6+$D46),TRIM(SUBSTITUTE($C46," ¬","")),INDEX($1:$1048576,0,MATCH('New GL Gauge'!$H$3,$1:$1,0)+9))),"")</f>
        <v/>
      </c>
      <c r="F46" s="2" t="str">
        <f>IFERROR(IF(TRIM(SUBSTITUTE($C46," ¬",""))="","",SUMIF(INDEX($1:$1048576,0,6+$D46),TRIM(SUBSTITUTE($C46," ¬","")),INDEX($1:$1048576,0,MATCH('New GL Gauge'!$H$3,$1:$1,0)+10))),"")</f>
        <v/>
      </c>
      <c r="G46" s="2" t="s">
        <v>3</v>
      </c>
      <c r="H46" s="2" t="s">
        <v>141</v>
      </c>
      <c r="I46" s="2" t="s">
        <v>5</v>
      </c>
      <c r="J46" s="2" t="s">
        <v>5</v>
      </c>
      <c r="K46" s="2" t="s">
        <v>5</v>
      </c>
      <c r="L46" s="2" t="s">
        <v>5</v>
      </c>
      <c r="M46" s="2" t="s">
        <v>67</v>
      </c>
      <c r="N46" s="2">
        <v>15</v>
      </c>
      <c r="O46" s="6">
        <f t="shared" si="0"/>
        <v>14</v>
      </c>
      <c r="P46" s="2">
        <v>5</v>
      </c>
      <c r="Q46" s="2">
        <v>6</v>
      </c>
      <c r="R46" s="2">
        <v>2</v>
      </c>
      <c r="S46" s="2">
        <v>1</v>
      </c>
      <c r="T46" s="2">
        <v>0</v>
      </c>
      <c r="U46" s="2">
        <f t="shared" si="1"/>
        <v>11</v>
      </c>
      <c r="V46" s="2">
        <f t="shared" si="2"/>
        <v>2</v>
      </c>
      <c r="W46" s="2">
        <f t="shared" si="3"/>
        <v>1</v>
      </c>
      <c r="Y46" s="5"/>
      <c r="Z46" s="6">
        <f t="shared" si="4"/>
        <v>14</v>
      </c>
      <c r="AA46" s="2">
        <v>6</v>
      </c>
      <c r="AB46" s="2">
        <v>7</v>
      </c>
      <c r="AC46" s="2">
        <v>1</v>
      </c>
      <c r="AD46" s="2">
        <v>0</v>
      </c>
      <c r="AE46" s="2">
        <v>0</v>
      </c>
      <c r="AF46" s="2">
        <f t="shared" si="5"/>
        <v>13</v>
      </c>
      <c r="AG46" s="2">
        <f t="shared" si="6"/>
        <v>1</v>
      </c>
      <c r="AH46" s="2">
        <f t="shared" si="7"/>
        <v>0</v>
      </c>
      <c r="AJ46" s="5"/>
    </row>
    <row r="47" spans="1:36" x14ac:dyDescent="0.35">
      <c r="A47" s="2">
        <f>IF(C43="",A46+1,IF(E47&lt;$A$1,A46,A46+1))</f>
        <v>46</v>
      </c>
      <c r="B47" s="2" t="str">
        <f>IFERROR(IF(INDEX($C$2:$C$84,MATCH(ROW()-1,$A$2:A$80,0))=0," ",INDEX($C$2:$C$84,MATCH(ROW()-1,$A$2:A$80,0)))," ")</f>
        <v xml:space="preserve"> ¬ ¬ ¬ Retail</v>
      </c>
      <c r="C47" s="2" t="s">
        <v>200</v>
      </c>
      <c r="D47" s="2">
        <v>5</v>
      </c>
      <c r="E47" s="2" t="str">
        <f>IFERROR(IF(TRIM(SUBSTITUTE($C47," ¬",""))="","",SUMIF(INDEX($1:$1048576,0,6+$D47),TRIM(SUBSTITUTE($C47," ¬","")),INDEX($1:$1048576,0,MATCH('New GL Gauge'!$H$3,$1:$1,0)+9))),"")</f>
        <v/>
      </c>
      <c r="F47" s="2" t="str">
        <f>IFERROR(IF(TRIM(SUBSTITUTE($C47," ¬",""))="","",SUMIF(INDEX($1:$1048576,0,6+$D47),TRIM(SUBSTITUTE($C47," ¬","")),INDEX($1:$1048576,0,MATCH('New GL Gauge'!$H$3,$1:$1,0)+10))),"")</f>
        <v/>
      </c>
      <c r="G47" s="2" t="s">
        <v>3</v>
      </c>
      <c r="H47" s="2" t="s">
        <v>141</v>
      </c>
      <c r="I47" s="2" t="s">
        <v>5</v>
      </c>
      <c r="J47" s="2" t="s">
        <v>5</v>
      </c>
      <c r="K47" s="2" t="s">
        <v>5</v>
      </c>
      <c r="L47" s="2" t="s">
        <v>5</v>
      </c>
      <c r="M47" s="2" t="s">
        <v>67</v>
      </c>
      <c r="N47" s="2">
        <v>16</v>
      </c>
      <c r="O47" s="6">
        <f t="shared" si="0"/>
        <v>14</v>
      </c>
      <c r="P47" s="2">
        <v>4</v>
      </c>
      <c r="Q47" s="2">
        <v>8</v>
      </c>
      <c r="R47" s="2">
        <v>1</v>
      </c>
      <c r="S47" s="2">
        <v>1</v>
      </c>
      <c r="T47" s="2">
        <v>0</v>
      </c>
      <c r="U47" s="2">
        <f t="shared" si="1"/>
        <v>12</v>
      </c>
      <c r="V47" s="2">
        <f t="shared" si="2"/>
        <v>1</v>
      </c>
      <c r="W47" s="2">
        <f t="shared" si="3"/>
        <v>1</v>
      </c>
      <c r="Y47" s="5"/>
      <c r="Z47" s="6">
        <f t="shared" si="4"/>
        <v>14</v>
      </c>
      <c r="AA47" s="2">
        <v>4</v>
      </c>
      <c r="AB47" s="2">
        <v>5</v>
      </c>
      <c r="AC47" s="2">
        <v>4</v>
      </c>
      <c r="AD47" s="2">
        <v>1</v>
      </c>
      <c r="AE47" s="2">
        <v>0</v>
      </c>
      <c r="AF47" s="2">
        <f t="shared" si="5"/>
        <v>9</v>
      </c>
      <c r="AG47" s="2">
        <f t="shared" si="6"/>
        <v>4</v>
      </c>
      <c r="AH47" s="2">
        <f t="shared" si="7"/>
        <v>1</v>
      </c>
      <c r="AJ47" s="5"/>
    </row>
    <row r="48" spans="1:36" x14ac:dyDescent="0.35">
      <c r="A48" s="2">
        <f>IF(C44="",A47+1,IF(E48&lt;$A$1,A47,A47+1))</f>
        <v>47</v>
      </c>
      <c r="B48" s="2" t="str">
        <f>IFERROR(IF(INDEX($C$2:$C$84,MATCH(ROW()-1,$A$2:A$80,0))=0," ",INDEX($C$2:$C$84,MATCH(ROW()-1,$A$2:A$80,0)))," ")</f>
        <v xml:space="preserve"> ¬ People Strategy and Resources</v>
      </c>
      <c r="C48" s="2" t="s">
        <v>297</v>
      </c>
      <c r="D48" s="2">
        <v>3</v>
      </c>
      <c r="E48" s="2" t="str">
        <f>IFERROR(IF(TRIM(SUBSTITUTE($C48," ¬",""))="","",SUMIF(INDEX($1:$1048576,0,6+$D48),TRIM(SUBSTITUTE($C48," ¬","")),INDEX($1:$1048576,0,MATCH('New GL Gauge'!$H$3,$1:$1,0)+9))),"")</f>
        <v/>
      </c>
      <c r="F48" s="2" t="str">
        <f>IFERROR(IF(TRIM(SUBSTITUTE($C48," ¬",""))="","",SUMIF(INDEX($1:$1048576,0,6+$D48),TRIM(SUBSTITUTE($C48," ¬","")),INDEX($1:$1048576,0,MATCH('New GL Gauge'!$H$3,$1:$1,0)+10))),"")</f>
        <v/>
      </c>
      <c r="G48" s="2" t="s">
        <v>3</v>
      </c>
      <c r="H48" s="2" t="s">
        <v>141</v>
      </c>
      <c r="I48" s="2" t="s">
        <v>5</v>
      </c>
      <c r="J48" s="2" t="s">
        <v>5</v>
      </c>
      <c r="K48" s="2" t="s">
        <v>5</v>
      </c>
      <c r="L48" s="2" t="s">
        <v>5</v>
      </c>
      <c r="M48" s="2" t="s">
        <v>67</v>
      </c>
      <c r="N48" s="2">
        <v>17</v>
      </c>
      <c r="O48" s="6">
        <f t="shared" si="0"/>
        <v>14</v>
      </c>
      <c r="P48" s="2">
        <v>3</v>
      </c>
      <c r="Q48" s="2">
        <v>9</v>
      </c>
      <c r="R48" s="2">
        <v>2</v>
      </c>
      <c r="S48" s="2">
        <v>0</v>
      </c>
      <c r="T48" s="2">
        <v>0</v>
      </c>
      <c r="U48" s="2">
        <f t="shared" si="1"/>
        <v>12</v>
      </c>
      <c r="V48" s="2">
        <f t="shared" si="2"/>
        <v>2</v>
      </c>
      <c r="W48" s="2">
        <f t="shared" si="3"/>
        <v>0</v>
      </c>
      <c r="Y48" s="5"/>
      <c r="Z48" s="6">
        <f t="shared" si="4"/>
        <v>14</v>
      </c>
      <c r="AA48" s="2">
        <v>6</v>
      </c>
      <c r="AB48" s="2">
        <v>3</v>
      </c>
      <c r="AC48" s="2">
        <v>5</v>
      </c>
      <c r="AD48" s="2">
        <v>0</v>
      </c>
      <c r="AE48" s="2">
        <v>0</v>
      </c>
      <c r="AF48" s="2">
        <f t="shared" si="5"/>
        <v>9</v>
      </c>
      <c r="AG48" s="2">
        <f t="shared" si="6"/>
        <v>5</v>
      </c>
      <c r="AH48" s="2">
        <f t="shared" si="7"/>
        <v>0</v>
      </c>
      <c r="AJ48" s="5"/>
    </row>
    <row r="49" spans="1:36" x14ac:dyDescent="0.35">
      <c r="A49" s="2">
        <f t="shared" ref="A49:A54" si="9">IF(C46="",A48+1,IF(E49&lt;$A$1,A48,A48+1))</f>
        <v>48</v>
      </c>
      <c r="B49" s="2" t="str">
        <f>IFERROR(IF(INDEX($C$2:$C$84,MATCH(ROW()-1,$A$2:A$80,0))=0," ",INDEX($C$2:$C$84,MATCH(ROW()-1,$A$2:A$80,0)))," ")</f>
        <v xml:space="preserve"> </v>
      </c>
      <c r="E49" s="2" t="str">
        <f>IFERROR(IF(TRIM(SUBSTITUTE($C49," ¬",""))="","",SUMIF(INDEX($1:$1048576,0,6+$D49),TRIM(SUBSTITUTE($C49," ¬","")),INDEX($1:$1048576,0,MATCH('New GL Gauge'!$H$3,$1:$1,0)+9))),"")</f>
        <v/>
      </c>
      <c r="F49" s="2" t="str">
        <f>IFERROR(IF(TRIM(SUBSTITUTE($C49," ¬",""))="","",SUMIF(INDEX($1:$1048576,0,6+$D49),TRIM(SUBSTITUTE($C49," ¬","")),INDEX($1:$1048576,0,MATCH('New GL Gauge'!$H$3,$1:$1,0)+10))),"")</f>
        <v/>
      </c>
      <c r="G49" s="2" t="s">
        <v>3</v>
      </c>
      <c r="H49" s="2" t="s">
        <v>141</v>
      </c>
      <c r="I49" s="2" t="s">
        <v>5</v>
      </c>
      <c r="J49" s="2" t="s">
        <v>5</v>
      </c>
      <c r="K49" s="2" t="s">
        <v>5</v>
      </c>
      <c r="L49" s="2" t="s">
        <v>5</v>
      </c>
      <c r="M49" s="2" t="s">
        <v>67</v>
      </c>
      <c r="N49" s="2">
        <v>18</v>
      </c>
      <c r="O49" s="6">
        <f t="shared" si="0"/>
        <v>14</v>
      </c>
      <c r="P49" s="2">
        <v>9</v>
      </c>
      <c r="Q49" s="2">
        <v>2</v>
      </c>
      <c r="R49" s="2">
        <v>2</v>
      </c>
      <c r="S49" s="2">
        <v>1</v>
      </c>
      <c r="T49" s="2">
        <v>0</v>
      </c>
      <c r="U49" s="2">
        <f t="shared" si="1"/>
        <v>11</v>
      </c>
      <c r="V49" s="2">
        <f t="shared" si="2"/>
        <v>2</v>
      </c>
      <c r="W49" s="2">
        <f t="shared" si="3"/>
        <v>1</v>
      </c>
      <c r="Y49" s="5"/>
      <c r="Z49" s="6">
        <f t="shared" si="4"/>
        <v>14</v>
      </c>
      <c r="AA49" s="2">
        <v>10</v>
      </c>
      <c r="AB49" s="2">
        <v>4</v>
      </c>
      <c r="AC49" s="2">
        <v>0</v>
      </c>
      <c r="AD49" s="2">
        <v>0</v>
      </c>
      <c r="AE49" s="2">
        <v>0</v>
      </c>
      <c r="AF49" s="2">
        <f t="shared" si="5"/>
        <v>14</v>
      </c>
      <c r="AG49" s="2">
        <f t="shared" si="6"/>
        <v>0</v>
      </c>
      <c r="AH49" s="2">
        <f t="shared" si="7"/>
        <v>0</v>
      </c>
      <c r="AJ49" s="5"/>
    </row>
    <row r="50" spans="1:36" x14ac:dyDescent="0.35">
      <c r="A50" s="2">
        <f t="shared" si="9"/>
        <v>49</v>
      </c>
      <c r="B50" s="2" t="str">
        <f>IFERROR(IF(INDEX($C$2:$C$84,MATCH(ROW()-1,$A$2:A$80,0))=0," ",INDEX($C$2:$C$84,MATCH(ROW()-1,$A$2:A$80,0)))," ")</f>
        <v>Sports and Events</v>
      </c>
      <c r="C50" s="2" t="s">
        <v>142</v>
      </c>
      <c r="D50" s="2">
        <v>2</v>
      </c>
      <c r="E50" s="2" t="str">
        <f>IFERROR(IF(TRIM(SUBSTITUTE($C50," ¬",""))="","",SUMIF(INDEX($1:$1048576,0,6+$D50),TRIM(SUBSTITUTE($C50," ¬","")),INDEX($1:$1048576,0,MATCH('New GL Gauge'!$H$3,$1:$1,0)+9))),"")</f>
        <v/>
      </c>
      <c r="F50" s="2" t="str">
        <f>IFERROR(IF(TRIM(SUBSTITUTE($C50," ¬",""))="","",SUMIF(INDEX($1:$1048576,0,6+$D50),TRIM(SUBSTITUTE($C50," ¬","")),INDEX($1:$1048576,0,MATCH('New GL Gauge'!$H$3,$1:$1,0)+10))),"")</f>
        <v/>
      </c>
      <c r="G50" s="2" t="s">
        <v>3</v>
      </c>
      <c r="H50" s="2" t="s">
        <v>141</v>
      </c>
      <c r="I50" s="2" t="s">
        <v>5</v>
      </c>
      <c r="J50" s="2" t="s">
        <v>5</v>
      </c>
      <c r="K50" s="2" t="s">
        <v>5</v>
      </c>
      <c r="L50" s="2" t="s">
        <v>5</v>
      </c>
      <c r="M50" s="2" t="s">
        <v>76</v>
      </c>
      <c r="N50" s="2">
        <v>19</v>
      </c>
      <c r="O50" s="6">
        <f t="shared" si="0"/>
        <v>14</v>
      </c>
      <c r="P50" s="2">
        <v>9</v>
      </c>
      <c r="Q50" s="2">
        <v>3</v>
      </c>
      <c r="R50" s="2">
        <v>2</v>
      </c>
      <c r="S50" s="2">
        <v>0</v>
      </c>
      <c r="T50" s="2">
        <v>0</v>
      </c>
      <c r="U50" s="2">
        <f t="shared" si="1"/>
        <v>12</v>
      </c>
      <c r="V50" s="2">
        <f t="shared" si="2"/>
        <v>2</v>
      </c>
      <c r="W50" s="2">
        <f t="shared" si="3"/>
        <v>0</v>
      </c>
      <c r="Y50" s="5"/>
      <c r="Z50" s="6">
        <f t="shared" si="4"/>
        <v>14</v>
      </c>
      <c r="AA50" s="2">
        <v>6</v>
      </c>
      <c r="AB50" s="2">
        <v>7</v>
      </c>
      <c r="AC50" s="2">
        <v>0</v>
      </c>
      <c r="AD50" s="2">
        <v>1</v>
      </c>
      <c r="AE50" s="2">
        <v>0</v>
      </c>
      <c r="AF50" s="2">
        <f t="shared" si="5"/>
        <v>13</v>
      </c>
      <c r="AG50" s="2">
        <f t="shared" si="6"/>
        <v>0</v>
      </c>
      <c r="AH50" s="2">
        <f t="shared" si="7"/>
        <v>1</v>
      </c>
      <c r="AJ50" s="5"/>
    </row>
    <row r="51" spans="1:36" x14ac:dyDescent="0.35">
      <c r="A51" s="2">
        <f t="shared" si="9"/>
        <v>50</v>
      </c>
      <c r="B51" s="2" t="str">
        <f>IFERROR(IF(INDEX($C$2:$C$84,MATCH(ROW()-1,$A$2:A$80,0))=0," ",INDEX($C$2:$C$84,MATCH(ROW()-1,$A$2:A$80,0)))," ")</f>
        <v xml:space="preserve"> ¬ Events</v>
      </c>
      <c r="C51" s="2" t="s">
        <v>194</v>
      </c>
      <c r="D51" s="2">
        <v>3</v>
      </c>
      <c r="E51" s="2" t="str">
        <f>IFERROR(IF(TRIM(SUBSTITUTE($C51," ¬",""))="","",SUMIF(INDEX($1:$1048576,0,6+$D51),TRIM(SUBSTITUTE($C51," ¬","")),INDEX($1:$1048576,0,MATCH('New GL Gauge'!$H$3,$1:$1,0)+9))),"")</f>
        <v/>
      </c>
      <c r="F51" s="2" t="str">
        <f>IFERROR(IF(TRIM(SUBSTITUTE($C51," ¬",""))="","",SUMIF(INDEX($1:$1048576,0,6+$D51),TRIM(SUBSTITUTE($C51," ¬","")),INDEX($1:$1048576,0,MATCH('New GL Gauge'!$H$3,$1:$1,0)+10))),"")</f>
        <v/>
      </c>
      <c r="G51" s="2" t="s">
        <v>3</v>
      </c>
      <c r="H51" s="2" t="s">
        <v>141</v>
      </c>
      <c r="I51" s="2" t="s">
        <v>5</v>
      </c>
      <c r="J51" s="2" t="s">
        <v>5</v>
      </c>
      <c r="K51" s="2" t="s">
        <v>5</v>
      </c>
      <c r="L51" s="2" t="s">
        <v>5</v>
      </c>
      <c r="M51" s="2" t="s">
        <v>76</v>
      </c>
      <c r="N51" s="2">
        <v>20</v>
      </c>
      <c r="O51" s="6">
        <f t="shared" si="0"/>
        <v>14</v>
      </c>
      <c r="P51" s="2">
        <v>6</v>
      </c>
      <c r="Q51" s="2">
        <v>4</v>
      </c>
      <c r="R51" s="2">
        <v>4</v>
      </c>
      <c r="S51" s="2">
        <v>0</v>
      </c>
      <c r="T51" s="2">
        <v>0</v>
      </c>
      <c r="U51" s="2">
        <f t="shared" si="1"/>
        <v>10</v>
      </c>
      <c r="V51" s="2">
        <f t="shared" si="2"/>
        <v>4</v>
      </c>
      <c r="W51" s="2">
        <f t="shared" si="3"/>
        <v>0</v>
      </c>
      <c r="Y51" s="5"/>
      <c r="Z51" s="6">
        <f t="shared" si="4"/>
        <v>14</v>
      </c>
      <c r="AA51" s="2">
        <v>7</v>
      </c>
      <c r="AB51" s="2">
        <v>5</v>
      </c>
      <c r="AC51" s="2">
        <v>1</v>
      </c>
      <c r="AD51" s="2">
        <v>1</v>
      </c>
      <c r="AE51" s="2">
        <v>0</v>
      </c>
      <c r="AF51" s="2">
        <f t="shared" si="5"/>
        <v>12</v>
      </c>
      <c r="AG51" s="2">
        <f t="shared" si="6"/>
        <v>1</v>
      </c>
      <c r="AH51" s="2">
        <f t="shared" si="7"/>
        <v>1</v>
      </c>
      <c r="AJ51" s="5"/>
    </row>
    <row r="52" spans="1:36" x14ac:dyDescent="0.35">
      <c r="A52" s="2">
        <f t="shared" si="9"/>
        <v>51</v>
      </c>
      <c r="B52" s="2" t="str">
        <f>IFERROR(IF(INDEX($C$2:$C$84,MATCH(ROW()-1,$A$2:A$80,0))=0," ",INDEX($C$2:$C$84,MATCH(ROW()-1,$A$2:A$80,0)))," ")</f>
        <v xml:space="preserve"> ¬ Sport</v>
      </c>
      <c r="C52" s="2" t="s">
        <v>206</v>
      </c>
      <c r="D52" s="2">
        <v>3</v>
      </c>
      <c r="E52" s="2" t="str">
        <f>IFERROR(IF(TRIM(SUBSTITUTE($C52," ¬",""))="","",SUMIF(INDEX($1:$1048576,0,6+$D52),TRIM(SUBSTITUTE($C52," ¬","")),INDEX($1:$1048576,0,MATCH('New GL Gauge'!$H$3,$1:$1,0)+9))),"")</f>
        <v/>
      </c>
      <c r="F52" s="2" t="str">
        <f>IFERROR(IF(TRIM(SUBSTITUTE($C52," ¬",""))="","",SUMIF(INDEX($1:$1048576,0,6+$D52),TRIM(SUBSTITUTE($C52," ¬","")),INDEX($1:$1048576,0,MATCH('New GL Gauge'!$H$3,$1:$1,0)+10))),"")</f>
        <v/>
      </c>
      <c r="G52" s="2" t="s">
        <v>3</v>
      </c>
      <c r="H52" s="2" t="s">
        <v>141</v>
      </c>
      <c r="I52" s="2" t="s">
        <v>5</v>
      </c>
      <c r="J52" s="2" t="s">
        <v>5</v>
      </c>
      <c r="K52" s="2" t="s">
        <v>5</v>
      </c>
      <c r="L52" s="2" t="s">
        <v>5</v>
      </c>
      <c r="M52" s="2" t="s">
        <v>76</v>
      </c>
      <c r="N52" s="2">
        <v>21</v>
      </c>
      <c r="O52" s="6">
        <f t="shared" si="0"/>
        <v>14</v>
      </c>
      <c r="P52" s="2">
        <v>6</v>
      </c>
      <c r="Q52" s="2">
        <v>5</v>
      </c>
      <c r="R52" s="2">
        <v>2</v>
      </c>
      <c r="S52" s="2">
        <v>1</v>
      </c>
      <c r="T52" s="2">
        <v>0</v>
      </c>
      <c r="U52" s="2">
        <f t="shared" si="1"/>
        <v>11</v>
      </c>
      <c r="V52" s="2">
        <f t="shared" si="2"/>
        <v>2</v>
      </c>
      <c r="W52" s="2">
        <f t="shared" si="3"/>
        <v>1</v>
      </c>
      <c r="Y52" s="5"/>
      <c r="Z52" s="6">
        <f t="shared" si="4"/>
        <v>14</v>
      </c>
      <c r="AA52" s="2">
        <v>8</v>
      </c>
      <c r="AB52" s="2">
        <v>4</v>
      </c>
      <c r="AC52" s="2">
        <v>1</v>
      </c>
      <c r="AD52" s="2">
        <v>1</v>
      </c>
      <c r="AE52" s="2">
        <v>0</v>
      </c>
      <c r="AF52" s="2">
        <f t="shared" si="5"/>
        <v>12</v>
      </c>
      <c r="AG52" s="2">
        <f t="shared" si="6"/>
        <v>1</v>
      </c>
      <c r="AH52" s="2">
        <f t="shared" si="7"/>
        <v>1</v>
      </c>
      <c r="AJ52" s="5"/>
    </row>
    <row r="53" spans="1:36" x14ac:dyDescent="0.35">
      <c r="A53" s="2">
        <f t="shared" si="9"/>
        <v>52</v>
      </c>
      <c r="B53" s="2" t="str">
        <f>IFERROR(IF(INDEX($C$2:$C$84,MATCH(ROW()-1,$A$2:A$80,0))=0," ",INDEX($C$2:$C$84,MATCH(ROW()-1,$A$2:A$80,0)))," ")</f>
        <v xml:space="preserve"> ¬ ¬ Development</v>
      </c>
      <c r="C53" s="2" t="s">
        <v>298</v>
      </c>
      <c r="D53" s="2">
        <v>4</v>
      </c>
      <c r="E53" s="2" t="str">
        <f>IFERROR(IF(TRIM(SUBSTITUTE($C53," ¬",""))="","",SUMIF(INDEX($1:$1048576,0,6+$D53),TRIM(SUBSTITUTE($C53," ¬","")),INDEX($1:$1048576,0,MATCH('New GL Gauge'!$H$3,$1:$1,0)+9))),"")</f>
        <v/>
      </c>
      <c r="F53" s="2" t="str">
        <f>IFERROR(IF(TRIM(SUBSTITUTE($C53," ¬",""))="","",SUMIF(INDEX($1:$1048576,0,6+$D53),TRIM(SUBSTITUTE($C53," ¬","")),INDEX($1:$1048576,0,MATCH('New GL Gauge'!$H$3,$1:$1,0)+10))),"")</f>
        <v/>
      </c>
      <c r="G53" s="2" t="s">
        <v>3</v>
      </c>
      <c r="H53" s="2" t="s">
        <v>141</v>
      </c>
      <c r="I53" s="2" t="s">
        <v>5</v>
      </c>
      <c r="J53" s="2" t="s">
        <v>5</v>
      </c>
      <c r="K53" s="2" t="s">
        <v>5</v>
      </c>
      <c r="L53" s="2" t="s">
        <v>5</v>
      </c>
      <c r="M53" s="2" t="s">
        <v>76</v>
      </c>
      <c r="N53" s="2">
        <v>22</v>
      </c>
      <c r="O53" s="6">
        <f t="shared" si="0"/>
        <v>14</v>
      </c>
      <c r="P53" s="2">
        <v>9</v>
      </c>
      <c r="Q53" s="2">
        <v>5</v>
      </c>
      <c r="R53" s="2">
        <v>0</v>
      </c>
      <c r="S53" s="2">
        <v>0</v>
      </c>
      <c r="T53" s="2">
        <v>0</v>
      </c>
      <c r="U53" s="2">
        <f t="shared" si="1"/>
        <v>14</v>
      </c>
      <c r="V53" s="2">
        <f t="shared" si="2"/>
        <v>0</v>
      </c>
      <c r="W53" s="2">
        <f t="shared" si="3"/>
        <v>0</v>
      </c>
      <c r="Y53" s="5"/>
      <c r="Z53" s="6">
        <f t="shared" si="4"/>
        <v>14</v>
      </c>
      <c r="AA53" s="2">
        <v>12</v>
      </c>
      <c r="AB53" s="2">
        <v>1</v>
      </c>
      <c r="AC53" s="2">
        <v>1</v>
      </c>
      <c r="AD53" s="2">
        <v>0</v>
      </c>
      <c r="AE53" s="2">
        <v>0</v>
      </c>
      <c r="AF53" s="2">
        <f t="shared" si="5"/>
        <v>13</v>
      </c>
      <c r="AG53" s="2">
        <f t="shared" si="6"/>
        <v>1</v>
      </c>
      <c r="AH53" s="2">
        <f t="shared" si="7"/>
        <v>0</v>
      </c>
      <c r="AJ53" s="5"/>
    </row>
    <row r="54" spans="1:36" x14ac:dyDescent="0.35">
      <c r="A54" s="2">
        <f t="shared" si="9"/>
        <v>53</v>
      </c>
      <c r="B54" s="2" t="str">
        <f>IFERROR(IF(INDEX($C$2:$C$84,MATCH(ROW()-1,$A$2:A$80,0))=0," ",INDEX($C$2:$C$84,MATCH(ROW()-1,$A$2:A$80,0)))," ")</f>
        <v xml:space="preserve"> ¬ ¬ ¬ Club Coaching Volunteering</v>
      </c>
      <c r="C54" s="2" t="s">
        <v>299</v>
      </c>
      <c r="D54" s="2">
        <v>5</v>
      </c>
      <c r="E54" s="2" t="str">
        <f>IFERROR(IF(TRIM(SUBSTITUTE($C54," ¬",""))="","",SUMIF(INDEX($1:$1048576,0,6+$D54),TRIM(SUBSTITUTE($C54," ¬","")),INDEX($1:$1048576,0,MATCH('New GL Gauge'!$H$3,$1:$1,0)+9))),"")</f>
        <v/>
      </c>
      <c r="F54" s="2" t="str">
        <f>IFERROR(IF(TRIM(SUBSTITUTE($C54," ¬",""))="","",SUMIF(INDEX($1:$1048576,0,6+$D54),TRIM(SUBSTITUTE($C54," ¬","")),INDEX($1:$1048576,0,MATCH('New GL Gauge'!$H$3,$1:$1,0)+10))),"")</f>
        <v/>
      </c>
      <c r="G54" s="2" t="s">
        <v>3</v>
      </c>
      <c r="H54" s="2" t="s">
        <v>141</v>
      </c>
      <c r="I54" s="2" t="s">
        <v>5</v>
      </c>
      <c r="J54" s="2" t="s">
        <v>5</v>
      </c>
      <c r="K54" s="2" t="s">
        <v>5</v>
      </c>
      <c r="L54" s="2" t="s">
        <v>5</v>
      </c>
      <c r="M54" s="2" t="s">
        <v>76</v>
      </c>
      <c r="N54" s="2">
        <v>23</v>
      </c>
      <c r="O54" s="6">
        <f t="shared" si="0"/>
        <v>14</v>
      </c>
      <c r="P54" s="2">
        <v>8</v>
      </c>
      <c r="Q54" s="2">
        <v>5</v>
      </c>
      <c r="R54" s="2">
        <v>1</v>
      </c>
      <c r="S54" s="2">
        <v>0</v>
      </c>
      <c r="T54" s="2">
        <v>0</v>
      </c>
      <c r="U54" s="2">
        <f t="shared" si="1"/>
        <v>13</v>
      </c>
      <c r="V54" s="2">
        <f t="shared" si="2"/>
        <v>1</v>
      </c>
      <c r="W54" s="2">
        <f t="shared" si="3"/>
        <v>0</v>
      </c>
      <c r="Y54" s="5"/>
      <c r="Z54" s="6">
        <f t="shared" si="4"/>
        <v>14</v>
      </c>
      <c r="AA54" s="2">
        <v>10</v>
      </c>
      <c r="AB54" s="2">
        <v>2</v>
      </c>
      <c r="AC54" s="2">
        <v>1</v>
      </c>
      <c r="AD54" s="2">
        <v>1</v>
      </c>
      <c r="AE54" s="2">
        <v>0</v>
      </c>
      <c r="AF54" s="2">
        <f t="shared" si="5"/>
        <v>12</v>
      </c>
      <c r="AG54" s="2">
        <f t="shared" si="6"/>
        <v>1</v>
      </c>
      <c r="AH54" s="2">
        <f t="shared" si="7"/>
        <v>1</v>
      </c>
      <c r="AJ54" s="5"/>
    </row>
    <row r="55" spans="1:36" x14ac:dyDescent="0.35">
      <c r="A55" s="2">
        <f>IF(C53="",A54+1,IF(E55&lt;$A$1,A54,A54+1))</f>
        <v>54</v>
      </c>
      <c r="B55" s="2" t="str">
        <f>IFERROR(IF(INDEX($C$2:$C$84,MATCH(ROW()-1,$A$2:A$80,0))=0," ",INDEX($C$2:$C$84,MATCH(ROW()-1,$A$2:A$80,0)))," ")</f>
        <v xml:space="preserve"> ¬ ¬ ¬ Cohesion</v>
      </c>
      <c r="C55" s="2" t="s">
        <v>300</v>
      </c>
      <c r="D55" s="2">
        <v>5</v>
      </c>
      <c r="E55" s="2" t="str">
        <f>IFERROR(IF(TRIM(SUBSTITUTE($C55," ¬",""))="","",SUMIF(INDEX($1:$1048576,0,6+$D55),TRIM(SUBSTITUTE($C55," ¬","")),INDEX($1:$1048576,0,MATCH('New GL Gauge'!$H$3,$1:$1,0)+9))),"")</f>
        <v/>
      </c>
      <c r="F55" s="2" t="str">
        <f>IFERROR(IF(TRIM(SUBSTITUTE($C55," ¬",""))="","",SUMIF(INDEX($1:$1048576,0,6+$D55),TRIM(SUBSTITUTE($C55," ¬","")),INDEX($1:$1048576,0,MATCH('New GL Gauge'!$H$3,$1:$1,0)+10))),"")</f>
        <v/>
      </c>
      <c r="G55" s="2" t="s">
        <v>3</v>
      </c>
      <c r="H55" s="2" t="s">
        <v>141</v>
      </c>
      <c r="I55" s="2" t="s">
        <v>5</v>
      </c>
      <c r="J55" s="2" t="s">
        <v>5</v>
      </c>
      <c r="K55" s="2" t="s">
        <v>5</v>
      </c>
      <c r="L55" s="2" t="s">
        <v>5</v>
      </c>
      <c r="M55" s="2" t="s">
        <v>76</v>
      </c>
      <c r="N55" s="2">
        <v>24</v>
      </c>
      <c r="O55" s="6">
        <f t="shared" si="0"/>
        <v>14</v>
      </c>
      <c r="P55" s="2">
        <v>3</v>
      </c>
      <c r="Q55" s="2">
        <v>8</v>
      </c>
      <c r="R55" s="2">
        <v>2</v>
      </c>
      <c r="S55" s="2">
        <v>1</v>
      </c>
      <c r="T55" s="2">
        <v>0</v>
      </c>
      <c r="U55" s="2">
        <f t="shared" si="1"/>
        <v>11</v>
      </c>
      <c r="V55" s="2">
        <f t="shared" si="2"/>
        <v>2</v>
      </c>
      <c r="W55" s="2">
        <f t="shared" si="3"/>
        <v>1</v>
      </c>
      <c r="Y55" s="5"/>
      <c r="Z55" s="6">
        <f t="shared" si="4"/>
        <v>14</v>
      </c>
      <c r="AA55" s="2">
        <v>6</v>
      </c>
      <c r="AB55" s="2">
        <v>6</v>
      </c>
      <c r="AC55" s="2">
        <v>1</v>
      </c>
      <c r="AD55" s="2">
        <v>1</v>
      </c>
      <c r="AE55" s="2">
        <v>0</v>
      </c>
      <c r="AF55" s="2">
        <f t="shared" si="5"/>
        <v>12</v>
      </c>
      <c r="AG55" s="2">
        <f t="shared" si="6"/>
        <v>1</v>
      </c>
      <c r="AH55" s="2">
        <f t="shared" si="7"/>
        <v>1</v>
      </c>
      <c r="AJ55" s="5"/>
    </row>
    <row r="56" spans="1:36" x14ac:dyDescent="0.35">
      <c r="A56" s="2">
        <f>IF(C57="",A55+1,IF(E56&lt;$A$1,A55,A55+1))</f>
        <v>55</v>
      </c>
      <c r="B56" s="2" t="str">
        <f>IFERROR(IF(INDEX($C$2:$C$84,MATCH(ROW()-1,$A$2:A$80,0))=0," ",INDEX($C$2:$C$84,MATCH(ROW()-1,$A$2:A$80,0)))," ")</f>
        <v xml:space="preserve"> ¬ ¬ ¬ Community</v>
      </c>
      <c r="C56" s="2" t="s">
        <v>301</v>
      </c>
      <c r="D56" s="2">
        <v>5</v>
      </c>
      <c r="E56" s="2" t="str">
        <f>IFERROR(IF(TRIM(SUBSTITUTE($C56," ¬",""))="","",SUMIF(INDEX($1:$1048576,0,6+$D56),TRIM(SUBSTITUTE($C56," ¬","")),INDEX($1:$1048576,0,MATCH('New GL Gauge'!$H$3,$1:$1,0)+9))),"")</f>
        <v/>
      </c>
      <c r="F56" s="2" t="str">
        <f>IFERROR(IF(TRIM(SUBSTITUTE($C56," ¬",""))="","",SUMIF(INDEX($1:$1048576,0,6+$D56),TRIM(SUBSTITUTE($C56," ¬","")),INDEX($1:$1048576,0,MATCH('New GL Gauge'!$H$3,$1:$1,0)+10))),"")</f>
        <v/>
      </c>
      <c r="G56" s="2" t="s">
        <v>3</v>
      </c>
      <c r="H56" s="2" t="s">
        <v>141</v>
      </c>
      <c r="I56" s="2" t="s">
        <v>5</v>
      </c>
      <c r="J56" s="2" t="s">
        <v>5</v>
      </c>
      <c r="K56" s="2" t="s">
        <v>5</v>
      </c>
      <c r="L56" s="2" t="s">
        <v>5</v>
      </c>
      <c r="M56" s="2" t="s">
        <v>76</v>
      </c>
      <c r="N56" s="2">
        <v>25</v>
      </c>
      <c r="O56" s="6">
        <f t="shared" si="0"/>
        <v>14</v>
      </c>
      <c r="P56" s="2">
        <v>7</v>
      </c>
      <c r="Q56" s="2">
        <v>5</v>
      </c>
      <c r="R56" s="2">
        <v>1</v>
      </c>
      <c r="S56" s="2">
        <v>1</v>
      </c>
      <c r="T56" s="2">
        <v>0</v>
      </c>
      <c r="U56" s="2">
        <f t="shared" si="1"/>
        <v>12</v>
      </c>
      <c r="V56" s="2">
        <f t="shared" si="2"/>
        <v>1</v>
      </c>
      <c r="W56" s="2">
        <f t="shared" si="3"/>
        <v>1</v>
      </c>
      <c r="Y56" s="5"/>
      <c r="Z56" s="6">
        <f t="shared" si="4"/>
        <v>14</v>
      </c>
      <c r="AA56" s="2">
        <v>7</v>
      </c>
      <c r="AB56" s="2">
        <v>5</v>
      </c>
      <c r="AC56" s="2">
        <v>1</v>
      </c>
      <c r="AD56" s="2">
        <v>1</v>
      </c>
      <c r="AE56" s="2">
        <v>0</v>
      </c>
      <c r="AF56" s="2">
        <f t="shared" si="5"/>
        <v>12</v>
      </c>
      <c r="AG56" s="2">
        <f t="shared" si="6"/>
        <v>1</v>
      </c>
      <c r="AH56" s="2">
        <f t="shared" si="7"/>
        <v>1</v>
      </c>
      <c r="AJ56" s="5"/>
    </row>
    <row r="57" spans="1:36" x14ac:dyDescent="0.35">
      <c r="A57" s="2">
        <f>IF(C58="",A56+1,IF(E57&lt;$A$1,A56,A56+1))</f>
        <v>56</v>
      </c>
      <c r="B57" s="2" t="str">
        <f>IFERROR(IF(INDEX($C$2:$C$84,MATCH(ROW()-1,$A$2:A$80,0))=0," ",INDEX($C$2:$C$84,MATCH(ROW()-1,$A$2:A$80,0)))," ")</f>
        <v xml:space="preserve"> ¬ ¬ ¬ Physical Activity</v>
      </c>
      <c r="C57" s="2" t="s">
        <v>302</v>
      </c>
      <c r="D57" s="2">
        <v>5</v>
      </c>
      <c r="E57" s="2" t="str">
        <f>IFERROR(IF(TRIM(SUBSTITUTE($C57," ¬",""))="","",SUMIF(INDEX($1:$1048576,0,6+$D57),TRIM(SUBSTITUTE($C57," ¬","")),INDEX($1:$1048576,0,MATCH('New GL Gauge'!$H$3,$1:$1,0)+9))),"")</f>
        <v/>
      </c>
      <c r="F57" s="2" t="str">
        <f>IFERROR(IF(TRIM(SUBSTITUTE($C57," ¬",""))="","",SUMIF(INDEX($1:$1048576,0,6+$D57),TRIM(SUBSTITUTE($C57," ¬","")),INDEX($1:$1048576,0,MATCH('New GL Gauge'!$H$3,$1:$1,0)+10))),"")</f>
        <v/>
      </c>
      <c r="G57" s="2" t="s">
        <v>3</v>
      </c>
      <c r="H57" s="2" t="s">
        <v>141</v>
      </c>
      <c r="I57" s="2" t="s">
        <v>5</v>
      </c>
      <c r="J57" s="2" t="s">
        <v>5</v>
      </c>
      <c r="K57" s="2" t="s">
        <v>5</v>
      </c>
      <c r="L57" s="2" t="s">
        <v>5</v>
      </c>
      <c r="M57" s="2" t="s">
        <v>76</v>
      </c>
      <c r="N57" s="2">
        <v>26</v>
      </c>
      <c r="O57" s="6">
        <f t="shared" si="0"/>
        <v>14</v>
      </c>
      <c r="P57" s="2">
        <v>6</v>
      </c>
      <c r="Q57" s="2">
        <v>4</v>
      </c>
      <c r="R57" s="2">
        <v>2</v>
      </c>
      <c r="S57" s="2">
        <v>2</v>
      </c>
      <c r="T57" s="2">
        <v>0</v>
      </c>
      <c r="U57" s="2">
        <f t="shared" si="1"/>
        <v>10</v>
      </c>
      <c r="V57" s="2">
        <f t="shared" si="2"/>
        <v>2</v>
      </c>
      <c r="W57" s="2">
        <f t="shared" si="3"/>
        <v>2</v>
      </c>
      <c r="Y57" s="5"/>
      <c r="Z57" s="6">
        <f t="shared" si="4"/>
        <v>14</v>
      </c>
      <c r="AA57" s="2">
        <v>6</v>
      </c>
      <c r="AB57" s="2">
        <v>6</v>
      </c>
      <c r="AC57" s="2">
        <v>1</v>
      </c>
      <c r="AD57" s="2">
        <v>1</v>
      </c>
      <c r="AE57" s="2">
        <v>0</v>
      </c>
      <c r="AF57" s="2">
        <f t="shared" si="5"/>
        <v>12</v>
      </c>
      <c r="AG57" s="2">
        <f t="shared" si="6"/>
        <v>1</v>
      </c>
      <c r="AH57" s="2">
        <f t="shared" si="7"/>
        <v>1</v>
      </c>
      <c r="AJ57" s="5"/>
    </row>
    <row r="58" spans="1:36" x14ac:dyDescent="0.35">
      <c r="A58" s="2">
        <f>IF(C59="",A57+1,IF(E58&lt;$A$1,A57,A57+1))</f>
        <v>57</v>
      </c>
      <c r="B58" s="2" t="str">
        <f>IFERROR(IF(INDEX($C$2:$C$84,MATCH(ROW()-1,$A$2:A$80,0))=0," ",INDEX($C$2:$C$84,MATCH(ROW()-1,$A$2:A$80,0)))," ")</f>
        <v xml:space="preserve"> ¬ ¬ ¬ Sports Specific National Governing Bodies</v>
      </c>
      <c r="C58" s="2" t="s">
        <v>303</v>
      </c>
      <c r="D58" s="2">
        <v>5</v>
      </c>
      <c r="E58" s="2" t="str">
        <f>IFERROR(IF(TRIM(SUBSTITUTE($C58," ¬",""))="","",SUMIF(INDEX($1:$1048576,0,6+$D58),TRIM(SUBSTITUTE($C58," ¬","")),INDEX($1:$1048576,0,MATCH('New GL Gauge'!$H$3,$1:$1,0)+9))),"")</f>
        <v/>
      </c>
      <c r="F58" s="2" t="str">
        <f>IFERROR(IF(TRIM(SUBSTITUTE($C58," ¬",""))="","",SUMIF(INDEX($1:$1048576,0,6+$D58),TRIM(SUBSTITUTE($C58," ¬","")),INDEX($1:$1048576,0,MATCH('New GL Gauge'!$H$3,$1:$1,0)+10))),"")</f>
        <v/>
      </c>
      <c r="G58" s="2" t="s">
        <v>3</v>
      </c>
      <c r="H58" s="2" t="s">
        <v>141</v>
      </c>
      <c r="I58" s="2" t="s">
        <v>5</v>
      </c>
      <c r="J58" s="2" t="s">
        <v>5</v>
      </c>
      <c r="K58" s="2" t="s">
        <v>5</v>
      </c>
      <c r="L58" s="2" t="s">
        <v>5</v>
      </c>
      <c r="M58" s="2" t="s">
        <v>76</v>
      </c>
      <c r="N58" s="2">
        <v>27</v>
      </c>
      <c r="O58" s="6">
        <f t="shared" si="0"/>
        <v>14</v>
      </c>
      <c r="P58" s="2">
        <v>6</v>
      </c>
      <c r="Q58" s="2">
        <v>7</v>
      </c>
      <c r="R58" s="2">
        <v>1</v>
      </c>
      <c r="S58" s="2">
        <v>0</v>
      </c>
      <c r="T58" s="2">
        <v>0</v>
      </c>
      <c r="U58" s="2">
        <f t="shared" si="1"/>
        <v>13</v>
      </c>
      <c r="V58" s="2">
        <f t="shared" si="2"/>
        <v>1</v>
      </c>
      <c r="W58" s="2">
        <f t="shared" si="3"/>
        <v>0</v>
      </c>
      <c r="Y58" s="5"/>
      <c r="Z58" s="6">
        <f t="shared" si="4"/>
        <v>14</v>
      </c>
      <c r="AA58" s="2">
        <v>7</v>
      </c>
      <c r="AB58" s="2">
        <v>5</v>
      </c>
      <c r="AC58" s="2">
        <v>1</v>
      </c>
      <c r="AD58" s="2">
        <v>1</v>
      </c>
      <c r="AE58" s="2">
        <v>0</v>
      </c>
      <c r="AF58" s="2">
        <f t="shared" si="5"/>
        <v>12</v>
      </c>
      <c r="AG58" s="2">
        <f t="shared" si="6"/>
        <v>1</v>
      </c>
      <c r="AH58" s="2">
        <f t="shared" si="7"/>
        <v>1</v>
      </c>
      <c r="AJ58" s="5"/>
    </row>
    <row r="59" spans="1:36" x14ac:dyDescent="0.35">
      <c r="A59" s="2">
        <f>IF(C60="",A58+1,IF(E59&lt;$A$1,A58,A58+1))</f>
        <v>58</v>
      </c>
      <c r="B59" s="2" t="str">
        <f>IFERROR(IF(INDEX($C$2:$C$84,MATCH(ROW()-1,$A$2:A$80,0))=0," ",INDEX($C$2:$C$84,MATCH(ROW()-1,$A$2:A$80,0)))," ")</f>
        <v xml:space="preserve"> ¬ ¬ Operations</v>
      </c>
      <c r="C59" s="2" t="s">
        <v>304</v>
      </c>
      <c r="D59" s="2">
        <v>4</v>
      </c>
      <c r="E59" s="2" t="str">
        <f>IFERROR(IF(TRIM(SUBSTITUTE($C59," ¬",""))="","",SUMIF(INDEX($1:$1048576,0,6+$D59),TRIM(SUBSTITUTE($C59," ¬","")),INDEX($1:$1048576,0,MATCH('New GL Gauge'!$H$3,$1:$1,0)+9))),"")</f>
        <v/>
      </c>
      <c r="F59" s="2" t="str">
        <f>IFERROR(IF(TRIM(SUBSTITUTE($C59," ¬",""))="","",SUMIF(INDEX($1:$1048576,0,6+$D59),TRIM(SUBSTITUTE($C59," ¬","")),INDEX($1:$1048576,0,MATCH('New GL Gauge'!$H$3,$1:$1,0)+10))),"")</f>
        <v/>
      </c>
      <c r="G59" s="2" t="s">
        <v>3</v>
      </c>
      <c r="H59" s="2" t="s">
        <v>141</v>
      </c>
      <c r="I59" s="2" t="s">
        <v>5</v>
      </c>
      <c r="J59" s="2" t="s">
        <v>5</v>
      </c>
      <c r="K59" s="2" t="s">
        <v>5</v>
      </c>
      <c r="L59" s="2" t="s">
        <v>5</v>
      </c>
      <c r="M59" s="2" t="s">
        <v>76</v>
      </c>
      <c r="N59" s="2">
        <v>28</v>
      </c>
      <c r="O59" s="6">
        <f t="shared" si="0"/>
        <v>14</v>
      </c>
      <c r="P59" s="2">
        <v>9</v>
      </c>
      <c r="Q59" s="2">
        <v>5</v>
      </c>
      <c r="R59" s="2">
        <v>0</v>
      </c>
      <c r="S59" s="2">
        <v>0</v>
      </c>
      <c r="T59" s="2">
        <v>0</v>
      </c>
      <c r="U59" s="2">
        <f t="shared" si="1"/>
        <v>14</v>
      </c>
      <c r="V59" s="2">
        <f t="shared" si="2"/>
        <v>0</v>
      </c>
      <c r="W59" s="2">
        <f t="shared" si="3"/>
        <v>0</v>
      </c>
      <c r="Y59" s="5"/>
      <c r="Z59" s="6">
        <f t="shared" si="4"/>
        <v>14</v>
      </c>
      <c r="AA59" s="2">
        <v>9</v>
      </c>
      <c r="AB59" s="2">
        <v>4</v>
      </c>
      <c r="AC59" s="2">
        <v>1</v>
      </c>
      <c r="AD59" s="2">
        <v>0</v>
      </c>
      <c r="AE59" s="2">
        <v>0</v>
      </c>
      <c r="AF59" s="2">
        <f t="shared" si="5"/>
        <v>13</v>
      </c>
      <c r="AG59" s="2">
        <f t="shared" si="6"/>
        <v>1</v>
      </c>
      <c r="AH59" s="2">
        <f t="shared" si="7"/>
        <v>0</v>
      </c>
      <c r="AJ59" s="5"/>
    </row>
    <row r="60" spans="1:36" x14ac:dyDescent="0.35">
      <c r="A60" s="2">
        <f>IF(C61="",A59+1,IF(E60&lt;$A$1,A59,A59+1))</f>
        <v>59</v>
      </c>
      <c r="B60" s="2" t="str">
        <f>IFERROR(IF(INDEX($C$2:$C$84,MATCH(ROW()-1,$A$2:A$80,0))=0," ",INDEX($C$2:$C$84,MATCH(ROW()-1,$A$2:A$80,0)))," ")</f>
        <v xml:space="preserve"> ¬ ¬ ¬ Emirates</v>
      </c>
      <c r="C60" s="2" t="s">
        <v>305</v>
      </c>
      <c r="D60" s="2">
        <v>5</v>
      </c>
      <c r="E60" s="2" t="str">
        <f>IFERROR(IF(TRIM(SUBSTITUTE($C60," ¬",""))="","",SUMIF(INDEX($1:$1048576,0,6+$D60),TRIM(SUBSTITUTE($C60," ¬","")),INDEX($1:$1048576,0,MATCH('New GL Gauge'!$H$3,$1:$1,0)+9))),"")</f>
        <v/>
      </c>
      <c r="F60" s="2" t="str">
        <f>IFERROR(IF(TRIM(SUBSTITUTE($C60," ¬",""))="","",SUMIF(INDEX($1:$1048576,0,6+$D60),TRIM(SUBSTITUTE($C60," ¬","")),INDEX($1:$1048576,0,MATCH('New GL Gauge'!$H$3,$1:$1,0)+10))),"")</f>
        <v/>
      </c>
      <c r="G60" s="2" t="s">
        <v>3</v>
      </c>
      <c r="H60" s="2" t="s">
        <v>141</v>
      </c>
      <c r="I60" s="2" t="s">
        <v>5</v>
      </c>
      <c r="J60" s="2" t="s">
        <v>5</v>
      </c>
      <c r="K60" s="2" t="s">
        <v>5</v>
      </c>
      <c r="L60" s="2" t="s">
        <v>5</v>
      </c>
      <c r="M60" s="2" t="s">
        <v>76</v>
      </c>
      <c r="N60" s="2">
        <v>29</v>
      </c>
      <c r="O60" s="6">
        <f t="shared" si="0"/>
        <v>14</v>
      </c>
      <c r="P60" s="2">
        <v>4</v>
      </c>
      <c r="Q60" s="2">
        <v>7</v>
      </c>
      <c r="R60" s="2">
        <v>2</v>
      </c>
      <c r="S60" s="2">
        <v>1</v>
      </c>
      <c r="T60" s="2">
        <v>0</v>
      </c>
      <c r="U60" s="2">
        <f t="shared" si="1"/>
        <v>11</v>
      </c>
      <c r="V60" s="2">
        <f t="shared" si="2"/>
        <v>2</v>
      </c>
      <c r="W60" s="2">
        <f t="shared" si="3"/>
        <v>1</v>
      </c>
      <c r="Y60" s="5"/>
      <c r="Z60" s="6">
        <f t="shared" si="4"/>
        <v>14</v>
      </c>
      <c r="AA60" s="2">
        <v>7</v>
      </c>
      <c r="AB60" s="2">
        <v>4</v>
      </c>
      <c r="AC60" s="2">
        <v>2</v>
      </c>
      <c r="AD60" s="2">
        <v>1</v>
      </c>
      <c r="AE60" s="2">
        <v>0</v>
      </c>
      <c r="AF60" s="2">
        <f t="shared" si="5"/>
        <v>11</v>
      </c>
      <c r="AG60" s="2">
        <f t="shared" si="6"/>
        <v>2</v>
      </c>
      <c r="AH60" s="2">
        <f t="shared" si="7"/>
        <v>1</v>
      </c>
      <c r="AJ60" s="5"/>
    </row>
    <row r="61" spans="1:36" x14ac:dyDescent="0.35">
      <c r="A61" s="2">
        <f t="shared" ref="A61:A71" si="10">IF(C63="",A60+1,IF(E61&lt;$A$1,A60,A60+1))</f>
        <v>60</v>
      </c>
      <c r="B61" s="2" t="str">
        <f>IFERROR(IF(INDEX($C$2:$C$84,MATCH(ROW()-1,$A$2:A$80,0))=0," ",INDEX($C$2:$C$84,MATCH(ROW()-1,$A$2:A$80,0)))," ")</f>
        <v xml:space="preserve"> ¬ ¬ ¬ Scotstoun Campus</v>
      </c>
      <c r="C61" s="2" t="s">
        <v>306</v>
      </c>
      <c r="D61" s="2">
        <v>5</v>
      </c>
      <c r="E61" s="2" t="str">
        <f>IFERROR(IF(TRIM(SUBSTITUTE($C61," ¬",""))="","",SUMIF(INDEX($1:$1048576,0,6+$D61),TRIM(SUBSTITUTE($C61," ¬","")),INDEX($1:$1048576,0,MATCH('New GL Gauge'!$H$3,$1:$1,0)+9))),"")</f>
        <v/>
      </c>
      <c r="F61" s="2" t="str">
        <f>IFERROR(IF(TRIM(SUBSTITUTE($C61," ¬",""))="","",SUMIF(INDEX($1:$1048576,0,6+$D61),TRIM(SUBSTITUTE($C61," ¬","")),INDEX($1:$1048576,0,MATCH('New GL Gauge'!$H$3,$1:$1,0)+10))),"")</f>
        <v/>
      </c>
      <c r="G61" s="2" t="s">
        <v>3</v>
      </c>
      <c r="H61" s="2" t="s">
        <v>141</v>
      </c>
      <c r="I61" s="2" t="s">
        <v>5</v>
      </c>
      <c r="J61" s="2" t="s">
        <v>5</v>
      </c>
      <c r="K61" s="2" t="s">
        <v>5</v>
      </c>
      <c r="L61" s="2" t="s">
        <v>5</v>
      </c>
      <c r="M61" s="2" t="s">
        <v>76</v>
      </c>
      <c r="N61" s="2">
        <v>30</v>
      </c>
      <c r="O61" s="6">
        <f t="shared" si="0"/>
        <v>14</v>
      </c>
      <c r="P61" s="2">
        <v>7</v>
      </c>
      <c r="Q61" s="2">
        <v>6</v>
      </c>
      <c r="R61" s="2">
        <v>1</v>
      </c>
      <c r="S61" s="2">
        <v>0</v>
      </c>
      <c r="T61" s="2">
        <v>0</v>
      </c>
      <c r="U61" s="2">
        <f t="shared" si="1"/>
        <v>13</v>
      </c>
      <c r="V61" s="2">
        <f t="shared" si="2"/>
        <v>1</v>
      </c>
      <c r="W61" s="2">
        <f t="shared" si="3"/>
        <v>0</v>
      </c>
      <c r="Y61" s="5"/>
      <c r="Z61" s="6">
        <f t="shared" si="4"/>
        <v>14</v>
      </c>
      <c r="AA61" s="2">
        <v>8</v>
      </c>
      <c r="AB61" s="2">
        <v>3</v>
      </c>
      <c r="AC61" s="2">
        <v>2</v>
      </c>
      <c r="AD61" s="2">
        <v>1</v>
      </c>
      <c r="AE61" s="2">
        <v>0</v>
      </c>
      <c r="AF61" s="2">
        <f t="shared" si="5"/>
        <v>11</v>
      </c>
      <c r="AG61" s="2">
        <f t="shared" si="6"/>
        <v>2</v>
      </c>
      <c r="AH61" s="2">
        <f t="shared" si="7"/>
        <v>1</v>
      </c>
      <c r="AJ61" s="5"/>
    </row>
    <row r="62" spans="1:36" x14ac:dyDescent="0.35">
      <c r="A62" s="2">
        <f t="shared" si="10"/>
        <v>61</v>
      </c>
      <c r="B62" s="2" t="str">
        <f>IFERROR(IF(INDEX($C$2:$C$84,MATCH(ROW()-1,$A$2:A$80,0))=0," ",INDEX($C$2:$C$84,MATCH(ROW()-1,$A$2:A$80,0)))," ")</f>
        <v xml:space="preserve"> ¬ ¬ ¬ Sport Operations Area 1</v>
      </c>
      <c r="C62" s="2" t="s">
        <v>208</v>
      </c>
      <c r="D62" s="2">
        <v>5</v>
      </c>
      <c r="E62" s="2" t="str">
        <f>IFERROR(IF(TRIM(SUBSTITUTE($C62," ¬",""))="","",SUMIF(INDEX($1:$1048576,0,6+$D62),TRIM(SUBSTITUTE($C62," ¬","")),INDEX($1:$1048576,0,MATCH('New GL Gauge'!$H$3,$1:$1,0)+9))),"")</f>
        <v/>
      </c>
      <c r="F62" s="2" t="str">
        <f>IFERROR(IF(TRIM(SUBSTITUTE($C62," ¬",""))="","",SUMIF(INDEX($1:$1048576,0,6+$D62),TRIM(SUBSTITUTE($C62," ¬","")),INDEX($1:$1048576,0,MATCH('New GL Gauge'!$H$3,$1:$1,0)+10))),"")</f>
        <v/>
      </c>
      <c r="G62" s="2" t="s">
        <v>3</v>
      </c>
      <c r="H62" s="2" t="s">
        <v>141</v>
      </c>
      <c r="I62" s="2" t="s">
        <v>6</v>
      </c>
      <c r="J62" s="2" t="s">
        <v>6</v>
      </c>
      <c r="K62" s="2" t="s">
        <v>6</v>
      </c>
      <c r="L62" s="2" t="s">
        <v>6</v>
      </c>
      <c r="M62" s="2" t="s">
        <v>3</v>
      </c>
      <c r="N62" s="2">
        <v>1</v>
      </c>
      <c r="O62" s="6">
        <f t="shared" si="0"/>
        <v>22</v>
      </c>
      <c r="P62" s="2">
        <v>2</v>
      </c>
      <c r="Q62" s="2">
        <v>11</v>
      </c>
      <c r="R62" s="2">
        <v>7</v>
      </c>
      <c r="S62" s="2">
        <v>2</v>
      </c>
      <c r="T62" s="2">
        <v>0</v>
      </c>
      <c r="U62" s="2">
        <f t="shared" si="1"/>
        <v>13</v>
      </c>
      <c r="V62" s="2">
        <f t="shared" si="2"/>
        <v>7</v>
      </c>
      <c r="W62" s="2">
        <f t="shared" si="3"/>
        <v>2</v>
      </c>
      <c r="X62" s="2">
        <f>MAX(O62:O91)</f>
        <v>22</v>
      </c>
      <c r="Y62" s="5">
        <v>29</v>
      </c>
      <c r="Z62" s="6">
        <f t="shared" si="4"/>
        <v>21</v>
      </c>
      <c r="AA62" s="2">
        <v>3</v>
      </c>
      <c r="AB62" s="2">
        <v>10</v>
      </c>
      <c r="AC62" s="2">
        <v>5</v>
      </c>
      <c r="AD62" s="2">
        <v>3</v>
      </c>
      <c r="AE62" s="2">
        <v>0</v>
      </c>
      <c r="AF62" s="2">
        <f t="shared" si="5"/>
        <v>13</v>
      </c>
      <c r="AG62" s="2">
        <f t="shared" si="6"/>
        <v>5</v>
      </c>
      <c r="AH62" s="2">
        <f t="shared" si="7"/>
        <v>3</v>
      </c>
      <c r="AI62" s="2">
        <f>MAX(Z62:Z91)</f>
        <v>21</v>
      </c>
      <c r="AJ62" s="5">
        <v>30</v>
      </c>
    </row>
    <row r="63" spans="1:36" x14ac:dyDescent="0.35">
      <c r="A63" s="2">
        <f t="shared" si="10"/>
        <v>62</v>
      </c>
      <c r="B63" s="2" t="str">
        <f>IFERROR(IF(INDEX($C$2:$C$84,MATCH(ROW()-1,$A$2:A$80,0))=0," ",INDEX($C$2:$C$84,MATCH(ROW()-1,$A$2:A$80,0)))," ")</f>
        <v xml:space="preserve"> ¬ ¬ ¬ Sport Operations Area 2</v>
      </c>
      <c r="C63" s="2" t="s">
        <v>209</v>
      </c>
      <c r="D63" s="2">
        <v>5</v>
      </c>
      <c r="E63" s="2" t="str">
        <f>IFERROR(IF(TRIM(SUBSTITUTE($C63," ¬",""))="","",SUMIF(INDEX($1:$1048576,0,6+$D63),TRIM(SUBSTITUTE($C63," ¬","")),INDEX($1:$1048576,0,MATCH('New GL Gauge'!$H$3,$1:$1,0)+9))),"")</f>
        <v/>
      </c>
      <c r="F63" s="2" t="str">
        <f>IFERROR(IF(TRIM(SUBSTITUTE($C63," ¬",""))="","",SUMIF(INDEX($1:$1048576,0,6+$D63),TRIM(SUBSTITUTE($C63," ¬","")),INDEX($1:$1048576,0,MATCH('New GL Gauge'!$H$3,$1:$1,0)+10))),"")</f>
        <v/>
      </c>
      <c r="G63" s="2" t="s">
        <v>3</v>
      </c>
      <c r="H63" s="2" t="s">
        <v>141</v>
      </c>
      <c r="I63" s="2" t="s">
        <v>6</v>
      </c>
      <c r="J63" s="2" t="s">
        <v>6</v>
      </c>
      <c r="K63" s="2" t="s">
        <v>6</v>
      </c>
      <c r="L63" s="2" t="s">
        <v>6</v>
      </c>
      <c r="M63" s="2" t="s">
        <v>3</v>
      </c>
      <c r="N63" s="2">
        <v>2</v>
      </c>
      <c r="O63" s="6">
        <f t="shared" si="0"/>
        <v>21</v>
      </c>
      <c r="P63" s="2">
        <v>3</v>
      </c>
      <c r="Q63" s="2">
        <v>9</v>
      </c>
      <c r="R63" s="2">
        <v>6</v>
      </c>
      <c r="S63" s="2">
        <v>3</v>
      </c>
      <c r="T63" s="2">
        <v>0</v>
      </c>
      <c r="U63" s="2">
        <f t="shared" si="1"/>
        <v>12</v>
      </c>
      <c r="V63" s="2">
        <f t="shared" si="2"/>
        <v>6</v>
      </c>
      <c r="W63" s="2">
        <f t="shared" si="3"/>
        <v>3</v>
      </c>
      <c r="Y63" s="5"/>
      <c r="Z63" s="6">
        <f t="shared" si="4"/>
        <v>21</v>
      </c>
      <c r="AA63" s="2">
        <v>6</v>
      </c>
      <c r="AB63" s="2">
        <v>7</v>
      </c>
      <c r="AC63" s="2">
        <v>6</v>
      </c>
      <c r="AD63" s="2">
        <v>2</v>
      </c>
      <c r="AE63" s="2">
        <v>0</v>
      </c>
      <c r="AF63" s="2">
        <f t="shared" si="5"/>
        <v>13</v>
      </c>
      <c r="AG63" s="2">
        <f t="shared" si="6"/>
        <v>6</v>
      </c>
      <c r="AH63" s="2">
        <f t="shared" si="7"/>
        <v>2</v>
      </c>
      <c r="AJ63" s="5"/>
    </row>
    <row r="64" spans="1:36" x14ac:dyDescent="0.35">
      <c r="A64" s="2">
        <f t="shared" si="10"/>
        <v>63</v>
      </c>
      <c r="B64" s="2" t="str">
        <f>IFERROR(IF(INDEX($C$2:$C$84,MATCH(ROW()-1,$A$2:A$80,0))=0," ",INDEX($C$2:$C$84,MATCH(ROW()-1,$A$2:A$80,0)))," ")</f>
        <v xml:space="preserve"> ¬ ¬ ¬ Sport Operations Area 3</v>
      </c>
      <c r="C64" s="2" t="s">
        <v>210</v>
      </c>
      <c r="D64" s="2">
        <v>5</v>
      </c>
      <c r="E64" s="2" t="str">
        <f>IFERROR(IF(TRIM(SUBSTITUTE($C64," ¬",""))="","",SUMIF(INDEX($1:$1048576,0,6+$D64),TRIM(SUBSTITUTE($C64," ¬","")),INDEX($1:$1048576,0,MATCH('New GL Gauge'!$H$3,$1:$1,0)+9))),"")</f>
        <v/>
      </c>
      <c r="F64" s="2" t="str">
        <f>IFERROR(IF(TRIM(SUBSTITUTE($C64," ¬",""))="","",SUMIF(INDEX($1:$1048576,0,6+$D64),TRIM(SUBSTITUTE($C64," ¬","")),INDEX($1:$1048576,0,MATCH('New GL Gauge'!$H$3,$1:$1,0)+10))),"")</f>
        <v/>
      </c>
      <c r="G64" s="2" t="s">
        <v>3</v>
      </c>
      <c r="H64" s="2" t="s">
        <v>141</v>
      </c>
      <c r="I64" s="2" t="s">
        <v>6</v>
      </c>
      <c r="J64" s="2" t="s">
        <v>6</v>
      </c>
      <c r="K64" s="2" t="s">
        <v>6</v>
      </c>
      <c r="L64" s="2" t="s">
        <v>6</v>
      </c>
      <c r="M64" s="2" t="s">
        <v>3</v>
      </c>
      <c r="N64" s="2">
        <v>3</v>
      </c>
      <c r="O64" s="6">
        <f t="shared" si="0"/>
        <v>22</v>
      </c>
      <c r="P64" s="2">
        <v>8</v>
      </c>
      <c r="Q64" s="2">
        <v>5</v>
      </c>
      <c r="R64" s="2">
        <v>8</v>
      </c>
      <c r="S64" s="2">
        <v>1</v>
      </c>
      <c r="T64" s="2">
        <v>0</v>
      </c>
      <c r="U64" s="2">
        <f t="shared" si="1"/>
        <v>13</v>
      </c>
      <c r="V64" s="2">
        <f t="shared" si="2"/>
        <v>8</v>
      </c>
      <c r="W64" s="2">
        <f t="shared" si="3"/>
        <v>1</v>
      </c>
      <c r="Y64" s="5"/>
      <c r="Z64" s="6">
        <f t="shared" si="4"/>
        <v>21</v>
      </c>
      <c r="AA64" s="2">
        <v>12</v>
      </c>
      <c r="AB64" s="2">
        <v>5</v>
      </c>
      <c r="AC64" s="2">
        <v>3</v>
      </c>
      <c r="AD64" s="2">
        <v>1</v>
      </c>
      <c r="AE64" s="2">
        <v>0</v>
      </c>
      <c r="AF64" s="2">
        <f t="shared" si="5"/>
        <v>17</v>
      </c>
      <c r="AG64" s="2">
        <f t="shared" si="6"/>
        <v>3</v>
      </c>
      <c r="AH64" s="2">
        <f t="shared" si="7"/>
        <v>1</v>
      </c>
      <c r="AJ64" s="5"/>
    </row>
    <row r="65" spans="1:36" x14ac:dyDescent="0.35">
      <c r="A65" s="2">
        <f t="shared" si="10"/>
        <v>64</v>
      </c>
      <c r="B65" s="2" t="str">
        <f>IFERROR(IF(INDEX($C$2:$C$84,MATCH(ROW()-1,$A$2:A$80,0))=0," ",INDEX($C$2:$C$84,MATCH(ROW()-1,$A$2:A$80,0)))," ")</f>
        <v xml:space="preserve"> ¬ ¬ ¬ Sport Operations Area 4</v>
      </c>
      <c r="C65" s="2" t="s">
        <v>307</v>
      </c>
      <c r="D65" s="2">
        <v>5</v>
      </c>
      <c r="E65" s="2" t="str">
        <f>IFERROR(IF(TRIM(SUBSTITUTE($C65," ¬",""))="","",SUMIF(INDEX($1:$1048576,0,6+$D65),TRIM(SUBSTITUTE($C65," ¬","")),INDEX($1:$1048576,0,MATCH('New GL Gauge'!$H$3,$1:$1,0)+9))),"")</f>
        <v/>
      </c>
      <c r="F65" s="2" t="str">
        <f>IFERROR(IF(TRIM(SUBSTITUTE($C65," ¬",""))="","",SUMIF(INDEX($1:$1048576,0,6+$D65),TRIM(SUBSTITUTE($C65," ¬","")),INDEX($1:$1048576,0,MATCH('New GL Gauge'!$H$3,$1:$1,0)+10))),"")</f>
        <v/>
      </c>
      <c r="G65" s="2" t="s">
        <v>3</v>
      </c>
      <c r="H65" s="2" t="s">
        <v>141</v>
      </c>
      <c r="I65" s="2" t="s">
        <v>6</v>
      </c>
      <c r="J65" s="2" t="s">
        <v>6</v>
      </c>
      <c r="K65" s="2" t="s">
        <v>6</v>
      </c>
      <c r="L65" s="2" t="s">
        <v>6</v>
      </c>
      <c r="M65" s="2" t="s">
        <v>3</v>
      </c>
      <c r="N65" s="2">
        <v>4</v>
      </c>
      <c r="O65" s="6">
        <f t="shared" si="0"/>
        <v>21</v>
      </c>
      <c r="P65" s="2">
        <v>13</v>
      </c>
      <c r="Q65" s="2">
        <v>4</v>
      </c>
      <c r="R65" s="2">
        <v>3</v>
      </c>
      <c r="S65" s="2">
        <v>1</v>
      </c>
      <c r="T65" s="2">
        <v>0</v>
      </c>
      <c r="U65" s="2">
        <f t="shared" si="1"/>
        <v>17</v>
      </c>
      <c r="V65" s="2">
        <f t="shared" si="2"/>
        <v>3</v>
      </c>
      <c r="W65" s="2">
        <f t="shared" si="3"/>
        <v>1</v>
      </c>
      <c r="Y65" s="5"/>
      <c r="Z65" s="6">
        <f t="shared" si="4"/>
        <v>21</v>
      </c>
      <c r="AA65" s="2">
        <v>13</v>
      </c>
      <c r="AB65" s="2">
        <v>5</v>
      </c>
      <c r="AC65" s="2">
        <v>3</v>
      </c>
      <c r="AD65" s="2">
        <v>0</v>
      </c>
      <c r="AE65" s="2">
        <v>0</v>
      </c>
      <c r="AF65" s="2">
        <f t="shared" si="5"/>
        <v>18</v>
      </c>
      <c r="AG65" s="2">
        <f t="shared" si="6"/>
        <v>3</v>
      </c>
      <c r="AH65" s="2">
        <f t="shared" si="7"/>
        <v>0</v>
      </c>
      <c r="AJ65" s="5"/>
    </row>
    <row r="66" spans="1:36" x14ac:dyDescent="0.35">
      <c r="A66" s="2">
        <f t="shared" si="10"/>
        <v>65</v>
      </c>
      <c r="B66" s="2" t="str">
        <f>IFERROR(IF(INDEX($C$2:$C$84,MATCH(ROW()-1,$A$2:A$80,0))=0," ",INDEX($C$2:$C$84,MATCH(ROW()-1,$A$2:A$80,0)))," ")</f>
        <v xml:space="preserve"> ¬ ¬ ¬ Sport Operations Area 5</v>
      </c>
      <c r="C66" s="2" t="s">
        <v>211</v>
      </c>
      <c r="D66" s="2">
        <v>5</v>
      </c>
      <c r="E66" s="2" t="str">
        <f>IFERROR(IF(TRIM(SUBSTITUTE($C66," ¬",""))="","",SUMIF(INDEX($1:$1048576,0,6+$D66),TRIM(SUBSTITUTE($C66," ¬","")),INDEX($1:$1048576,0,MATCH('New GL Gauge'!$H$3,$1:$1,0)+9))),"")</f>
        <v/>
      </c>
      <c r="F66" s="2" t="str">
        <f>IFERROR(IF(TRIM(SUBSTITUTE($C66," ¬",""))="","",SUMIF(INDEX($1:$1048576,0,6+$D66),TRIM(SUBSTITUTE($C66," ¬","")),INDEX($1:$1048576,0,MATCH('New GL Gauge'!$H$3,$1:$1,0)+10))),"")</f>
        <v/>
      </c>
      <c r="G66" s="2" t="s">
        <v>3</v>
      </c>
      <c r="H66" s="2" t="s">
        <v>141</v>
      </c>
      <c r="I66" s="2" t="s">
        <v>6</v>
      </c>
      <c r="J66" s="2" t="s">
        <v>6</v>
      </c>
      <c r="K66" s="2" t="s">
        <v>6</v>
      </c>
      <c r="L66" s="2" t="s">
        <v>6</v>
      </c>
      <c r="M66" s="2" t="s">
        <v>3</v>
      </c>
      <c r="N66" s="2">
        <v>5</v>
      </c>
      <c r="O66" s="6">
        <f t="shared" ref="O66:O129" si="11">SUM(U66:W66)</f>
        <v>21</v>
      </c>
      <c r="P66" s="2">
        <v>8</v>
      </c>
      <c r="Q66" s="2">
        <v>6</v>
      </c>
      <c r="R66" s="2">
        <v>6</v>
      </c>
      <c r="S66" s="2">
        <v>1</v>
      </c>
      <c r="T66" s="2">
        <v>0</v>
      </c>
      <c r="U66" s="2">
        <f t="shared" ref="U66:U129" si="12">P66+Q66</f>
        <v>14</v>
      </c>
      <c r="V66" s="2">
        <f t="shared" ref="V66:V129" si="13">R66</f>
        <v>6</v>
      </c>
      <c r="W66" s="2">
        <f t="shared" ref="W66:W129" si="14">S66+T66</f>
        <v>1</v>
      </c>
      <c r="Y66" s="5"/>
      <c r="Z66" s="6">
        <f t="shared" ref="Z66:Z129" si="15">SUM(AF66:AH66)</f>
        <v>21</v>
      </c>
      <c r="AA66" s="2">
        <v>9</v>
      </c>
      <c r="AB66" s="2">
        <v>6</v>
      </c>
      <c r="AC66" s="2">
        <v>5</v>
      </c>
      <c r="AD66" s="2">
        <v>0</v>
      </c>
      <c r="AE66" s="2">
        <v>1</v>
      </c>
      <c r="AF66" s="2">
        <f t="shared" ref="AF66:AF129" si="16">AA66+AB66</f>
        <v>15</v>
      </c>
      <c r="AG66" s="2">
        <f t="shared" ref="AG66:AG129" si="17">AC66</f>
        <v>5</v>
      </c>
      <c r="AH66" s="2">
        <f t="shared" ref="AH66:AH129" si="18">AD66+AE66</f>
        <v>1</v>
      </c>
      <c r="AJ66" s="5"/>
    </row>
    <row r="67" spans="1:36" x14ac:dyDescent="0.35">
      <c r="A67" s="2">
        <f t="shared" si="10"/>
        <v>66</v>
      </c>
      <c r="B67" s="2" t="str">
        <f>IFERROR(IF(INDEX($C$2:$C$84,MATCH(ROW()-1,$A$2:A$80,0))=0," ",INDEX($C$2:$C$84,MATCH(ROW()-1,$A$2:A$80,0)))," ")</f>
        <v xml:space="preserve"> ¬ ¬ ¬ Tollcross Cluster</v>
      </c>
      <c r="C67" s="2" t="s">
        <v>212</v>
      </c>
      <c r="D67" s="2">
        <v>5</v>
      </c>
      <c r="E67" s="2" t="str">
        <f>IFERROR(IF(TRIM(SUBSTITUTE($C67," ¬",""))="","",SUMIF(INDEX($1:$1048576,0,6+$D67),TRIM(SUBSTITUTE($C67," ¬","")),INDEX($1:$1048576,0,MATCH('New GL Gauge'!$H$3,$1:$1,0)+9))),"")</f>
        <v/>
      </c>
      <c r="F67" s="2" t="str">
        <f>IFERROR(IF(TRIM(SUBSTITUTE($C67," ¬",""))="","",SUMIF(INDEX($1:$1048576,0,6+$D67),TRIM(SUBSTITUTE($C67," ¬","")),INDEX($1:$1048576,0,MATCH('New GL Gauge'!$H$3,$1:$1,0)+10))),"")</f>
        <v/>
      </c>
      <c r="G67" s="2" t="s">
        <v>3</v>
      </c>
      <c r="H67" s="2" t="s">
        <v>141</v>
      </c>
      <c r="I67" s="2" t="s">
        <v>6</v>
      </c>
      <c r="J67" s="2" t="s">
        <v>6</v>
      </c>
      <c r="K67" s="2" t="s">
        <v>6</v>
      </c>
      <c r="L67" s="2" t="s">
        <v>6</v>
      </c>
      <c r="M67" s="2" t="s">
        <v>3</v>
      </c>
      <c r="N67" s="2">
        <v>6</v>
      </c>
      <c r="O67" s="6">
        <f t="shared" si="11"/>
        <v>22</v>
      </c>
      <c r="P67" s="2">
        <v>6</v>
      </c>
      <c r="Q67" s="2">
        <v>10</v>
      </c>
      <c r="R67" s="2">
        <v>6</v>
      </c>
      <c r="S67" s="2">
        <v>0</v>
      </c>
      <c r="T67" s="2">
        <v>0</v>
      </c>
      <c r="U67" s="2">
        <f t="shared" si="12"/>
        <v>16</v>
      </c>
      <c r="V67" s="2">
        <f t="shared" si="13"/>
        <v>6</v>
      </c>
      <c r="W67" s="2">
        <f t="shared" si="14"/>
        <v>0</v>
      </c>
      <c r="Y67" s="5"/>
      <c r="Z67" s="6">
        <f t="shared" si="15"/>
        <v>21</v>
      </c>
      <c r="AA67" s="2">
        <v>8</v>
      </c>
      <c r="AB67" s="2">
        <v>7</v>
      </c>
      <c r="AC67" s="2">
        <v>4</v>
      </c>
      <c r="AD67" s="2">
        <v>2</v>
      </c>
      <c r="AE67" s="2">
        <v>0</v>
      </c>
      <c r="AF67" s="2">
        <f t="shared" si="16"/>
        <v>15</v>
      </c>
      <c r="AG67" s="2">
        <f t="shared" si="17"/>
        <v>4</v>
      </c>
      <c r="AH67" s="2">
        <f t="shared" si="18"/>
        <v>2</v>
      </c>
      <c r="AJ67" s="5"/>
    </row>
    <row r="68" spans="1:36" x14ac:dyDescent="0.35">
      <c r="A68" s="2">
        <f t="shared" si="10"/>
        <v>67</v>
      </c>
      <c r="B68" s="2" t="str">
        <f>IFERROR(IF(INDEX($C$2:$C$84,MATCH(ROW()-1,$A$2:A$80,0))=0," ",INDEX($C$2:$C$84,MATCH(ROW()-1,$A$2:A$80,0)))," ")</f>
        <v xml:space="preserve"> ¬ ¬ Revenue and Projects</v>
      </c>
      <c r="C68" s="2" t="s">
        <v>219</v>
      </c>
      <c r="D68" s="2">
        <v>4</v>
      </c>
      <c r="E68" s="2" t="str">
        <f>IFERROR(IF(TRIM(SUBSTITUTE($C68," ¬",""))="","",SUMIF(INDEX($1:$1048576,0,6+$D68),TRIM(SUBSTITUTE($C68," ¬","")),INDEX($1:$1048576,0,MATCH('New GL Gauge'!$H$3,$1:$1,0)+9))),"")</f>
        <v/>
      </c>
      <c r="F68" s="2" t="str">
        <f>IFERROR(IF(TRIM(SUBSTITUTE($C68," ¬",""))="","",SUMIF(INDEX($1:$1048576,0,6+$D68),TRIM(SUBSTITUTE($C68," ¬","")),INDEX($1:$1048576,0,MATCH('New GL Gauge'!$H$3,$1:$1,0)+10))),"")</f>
        <v/>
      </c>
      <c r="G68" s="2" t="s">
        <v>3</v>
      </c>
      <c r="H68" s="2" t="s">
        <v>141</v>
      </c>
      <c r="I68" s="2" t="s">
        <v>6</v>
      </c>
      <c r="J68" s="2" t="s">
        <v>6</v>
      </c>
      <c r="K68" s="2" t="s">
        <v>6</v>
      </c>
      <c r="L68" s="2" t="s">
        <v>6</v>
      </c>
      <c r="M68" s="2" t="s">
        <v>3</v>
      </c>
      <c r="N68" s="2">
        <v>7</v>
      </c>
      <c r="O68" s="6">
        <f t="shared" si="11"/>
        <v>22</v>
      </c>
      <c r="P68" s="2">
        <v>15</v>
      </c>
      <c r="Q68" s="2">
        <v>4</v>
      </c>
      <c r="R68" s="2">
        <v>2</v>
      </c>
      <c r="S68" s="2">
        <v>0</v>
      </c>
      <c r="T68" s="2">
        <v>1</v>
      </c>
      <c r="U68" s="2">
        <f t="shared" si="12"/>
        <v>19</v>
      </c>
      <c r="V68" s="2">
        <f t="shared" si="13"/>
        <v>2</v>
      </c>
      <c r="W68" s="2">
        <f t="shared" si="14"/>
        <v>1</v>
      </c>
      <c r="Y68" s="5"/>
      <c r="Z68" s="6">
        <f t="shared" si="15"/>
        <v>21</v>
      </c>
      <c r="AA68" s="2">
        <v>14</v>
      </c>
      <c r="AB68" s="2">
        <v>3</v>
      </c>
      <c r="AC68" s="2">
        <v>2</v>
      </c>
      <c r="AD68" s="2">
        <v>2</v>
      </c>
      <c r="AE68" s="2">
        <v>0</v>
      </c>
      <c r="AF68" s="2">
        <f t="shared" si="16"/>
        <v>17</v>
      </c>
      <c r="AG68" s="2">
        <f t="shared" si="17"/>
        <v>2</v>
      </c>
      <c r="AH68" s="2">
        <f t="shared" si="18"/>
        <v>2</v>
      </c>
      <c r="AJ68" s="5"/>
    </row>
    <row r="69" spans="1:36" x14ac:dyDescent="0.35">
      <c r="A69" s="2">
        <f t="shared" si="10"/>
        <v>68</v>
      </c>
      <c r="B69" s="2" t="str">
        <f>IFERROR(IF(INDEX($C$2:$C$84,MATCH(ROW()-1,$A$2:A$80,0))=0," ",INDEX($C$2:$C$84,MATCH(ROW()-1,$A$2:A$80,0)))," ")</f>
        <v xml:space="preserve"> ¬ ¬ ¬ Projects</v>
      </c>
      <c r="C69" s="2" t="s">
        <v>308</v>
      </c>
      <c r="D69" s="2">
        <v>5</v>
      </c>
      <c r="E69" s="2" t="str">
        <f>IFERROR(IF(TRIM(SUBSTITUTE($C69," ¬",""))="","",SUMIF(INDEX($1:$1048576,0,6+$D69),TRIM(SUBSTITUTE($C69," ¬","")),INDEX($1:$1048576,0,MATCH('New GL Gauge'!$H$3,$1:$1,0)+9))),"")</f>
        <v/>
      </c>
      <c r="F69" s="2" t="str">
        <f>IFERROR(IF(TRIM(SUBSTITUTE($C69," ¬",""))="","",SUMIF(INDEX($1:$1048576,0,6+$D69),TRIM(SUBSTITUTE($C69," ¬","")),INDEX($1:$1048576,0,MATCH('New GL Gauge'!$H$3,$1:$1,0)+10))),"")</f>
        <v/>
      </c>
      <c r="G69" s="2" t="s">
        <v>3</v>
      </c>
      <c r="H69" s="2" t="s">
        <v>141</v>
      </c>
      <c r="I69" s="2" t="s">
        <v>6</v>
      </c>
      <c r="J69" s="2" t="s">
        <v>6</v>
      </c>
      <c r="K69" s="2" t="s">
        <v>6</v>
      </c>
      <c r="L69" s="2" t="s">
        <v>6</v>
      </c>
      <c r="M69" s="2" t="s">
        <v>3</v>
      </c>
      <c r="N69" s="2">
        <v>8</v>
      </c>
      <c r="O69" s="6">
        <f t="shared" si="11"/>
        <v>22</v>
      </c>
      <c r="P69" s="2">
        <v>3</v>
      </c>
      <c r="Q69" s="2">
        <v>11</v>
      </c>
      <c r="R69" s="2">
        <v>5</v>
      </c>
      <c r="S69" s="2">
        <v>3</v>
      </c>
      <c r="T69" s="2">
        <v>0</v>
      </c>
      <c r="U69" s="2">
        <f t="shared" si="12"/>
        <v>14</v>
      </c>
      <c r="V69" s="2">
        <f t="shared" si="13"/>
        <v>5</v>
      </c>
      <c r="W69" s="2">
        <f t="shared" si="14"/>
        <v>3</v>
      </c>
      <c r="Y69" s="5"/>
      <c r="Z69" s="6">
        <f t="shared" si="15"/>
        <v>21</v>
      </c>
      <c r="AA69" s="2">
        <v>6</v>
      </c>
      <c r="AB69" s="2">
        <v>9</v>
      </c>
      <c r="AC69" s="2">
        <v>5</v>
      </c>
      <c r="AD69" s="2">
        <v>1</v>
      </c>
      <c r="AE69" s="2">
        <v>0</v>
      </c>
      <c r="AF69" s="2">
        <f t="shared" si="16"/>
        <v>15</v>
      </c>
      <c r="AG69" s="2">
        <f t="shared" si="17"/>
        <v>5</v>
      </c>
      <c r="AH69" s="2">
        <f t="shared" si="18"/>
        <v>1</v>
      </c>
      <c r="AJ69" s="5"/>
    </row>
    <row r="70" spans="1:36" x14ac:dyDescent="0.35">
      <c r="A70" s="2">
        <f t="shared" si="10"/>
        <v>69</v>
      </c>
      <c r="B70" s="2" t="str">
        <f>IFERROR(IF(INDEX($C$2:$C$84,MATCH(ROW()-1,$A$2:A$80,0))=0," ",INDEX($C$2:$C$84,MATCH(ROW()-1,$A$2:A$80,0)))," ")</f>
        <v xml:space="preserve"> ¬ ¬ ¬ Sports Participation</v>
      </c>
      <c r="C70" s="2" t="s">
        <v>309</v>
      </c>
      <c r="D70" s="2">
        <v>5</v>
      </c>
      <c r="E70" s="2" t="str">
        <f>IFERROR(IF(TRIM(SUBSTITUTE($C70," ¬",""))="","",SUMIF(INDEX($1:$1048576,0,6+$D70),TRIM(SUBSTITUTE($C70," ¬","")),INDEX($1:$1048576,0,MATCH('New GL Gauge'!$H$3,$1:$1,0)+9))),"")</f>
        <v/>
      </c>
      <c r="F70" s="2" t="str">
        <f>IFERROR(IF(TRIM(SUBSTITUTE($C70," ¬",""))="","",SUMIF(INDEX($1:$1048576,0,6+$D70),TRIM(SUBSTITUTE($C70," ¬","")),INDEX($1:$1048576,0,MATCH('New GL Gauge'!$H$3,$1:$1,0)+10))),"")</f>
        <v/>
      </c>
      <c r="G70" s="2" t="s">
        <v>3</v>
      </c>
      <c r="H70" s="2" t="s">
        <v>141</v>
      </c>
      <c r="I70" s="2" t="s">
        <v>6</v>
      </c>
      <c r="J70" s="2" t="s">
        <v>6</v>
      </c>
      <c r="K70" s="2" t="s">
        <v>6</v>
      </c>
      <c r="L70" s="2" t="s">
        <v>6</v>
      </c>
      <c r="M70" s="2" t="s">
        <v>3</v>
      </c>
      <c r="N70" s="2">
        <v>9</v>
      </c>
      <c r="O70" s="6">
        <f t="shared" si="11"/>
        <v>22</v>
      </c>
      <c r="P70" s="2">
        <v>2</v>
      </c>
      <c r="Q70" s="2">
        <v>5</v>
      </c>
      <c r="R70" s="2">
        <v>7</v>
      </c>
      <c r="S70" s="2">
        <v>5</v>
      </c>
      <c r="T70" s="2">
        <v>3</v>
      </c>
      <c r="U70" s="2">
        <f t="shared" si="12"/>
        <v>7</v>
      </c>
      <c r="V70" s="2">
        <f t="shared" si="13"/>
        <v>7</v>
      </c>
      <c r="W70" s="2">
        <f t="shared" si="14"/>
        <v>8</v>
      </c>
      <c r="Y70" s="5"/>
      <c r="Z70" s="6">
        <f t="shared" si="15"/>
        <v>21</v>
      </c>
      <c r="AA70" s="2">
        <v>4</v>
      </c>
      <c r="AB70" s="2">
        <v>3</v>
      </c>
      <c r="AC70" s="2">
        <v>5</v>
      </c>
      <c r="AD70" s="2">
        <v>6</v>
      </c>
      <c r="AE70" s="2">
        <v>3</v>
      </c>
      <c r="AF70" s="2">
        <f t="shared" si="16"/>
        <v>7</v>
      </c>
      <c r="AG70" s="2">
        <f t="shared" si="17"/>
        <v>5</v>
      </c>
      <c r="AH70" s="2">
        <f t="shared" si="18"/>
        <v>9</v>
      </c>
      <c r="AJ70" s="5"/>
    </row>
    <row r="71" spans="1:36" x14ac:dyDescent="0.35">
      <c r="A71" s="2">
        <f t="shared" si="10"/>
        <v>70</v>
      </c>
      <c r="B71" s="2" t="str">
        <f>IFERROR(IF(INDEX($C$2:$C$84,MATCH(ROW()-1,$A$2:A$80,0))=0," ",INDEX($C$2:$C$84,MATCH(ROW()-1,$A$2:A$80,0)))," ")</f>
        <v xml:space="preserve"> ¬ ¬ ¬  ¬ Gymnastics</v>
      </c>
      <c r="C71" s="2" t="s">
        <v>310</v>
      </c>
      <c r="D71" s="2">
        <v>6</v>
      </c>
      <c r="E71" s="2" t="str">
        <f>IFERROR(IF(TRIM(SUBSTITUTE($C71," ¬",""))="","",SUMIF(INDEX($1:$1048576,0,6+$D71),TRIM(SUBSTITUTE($C71," ¬","")),INDEX($1:$1048576,0,MATCH('New GL Gauge'!$H$3,$1:$1,0)+9))),"")</f>
        <v/>
      </c>
      <c r="F71" s="2" t="str">
        <f>IFERROR(IF(TRIM(SUBSTITUTE($C71," ¬",""))="","",SUMIF(INDEX($1:$1048576,0,6+$D71),TRIM(SUBSTITUTE($C71," ¬","")),INDEX($1:$1048576,0,MATCH('New GL Gauge'!$H$3,$1:$1,0)+10))),"")</f>
        <v/>
      </c>
      <c r="G71" s="2" t="s">
        <v>3</v>
      </c>
      <c r="H71" s="2" t="s">
        <v>141</v>
      </c>
      <c r="I71" s="2" t="s">
        <v>6</v>
      </c>
      <c r="J71" s="2" t="s">
        <v>6</v>
      </c>
      <c r="K71" s="2" t="s">
        <v>6</v>
      </c>
      <c r="L71" s="2" t="s">
        <v>6</v>
      </c>
      <c r="M71" s="2" t="s">
        <v>67</v>
      </c>
      <c r="N71" s="2">
        <v>10</v>
      </c>
      <c r="O71" s="6">
        <f t="shared" si="11"/>
        <v>22</v>
      </c>
      <c r="P71" s="2">
        <v>7</v>
      </c>
      <c r="Q71" s="2">
        <v>11</v>
      </c>
      <c r="R71" s="2">
        <v>4</v>
      </c>
      <c r="S71" s="2">
        <v>0</v>
      </c>
      <c r="T71" s="2">
        <v>0</v>
      </c>
      <c r="U71" s="2">
        <f t="shared" si="12"/>
        <v>18</v>
      </c>
      <c r="V71" s="2">
        <f t="shared" si="13"/>
        <v>4</v>
      </c>
      <c r="W71" s="2">
        <f t="shared" si="14"/>
        <v>0</v>
      </c>
      <c r="Y71" s="5"/>
      <c r="Z71" s="6">
        <f t="shared" si="15"/>
        <v>21</v>
      </c>
      <c r="AA71" s="2">
        <v>11</v>
      </c>
      <c r="AB71" s="2">
        <v>6</v>
      </c>
      <c r="AC71" s="2">
        <v>3</v>
      </c>
      <c r="AD71" s="2">
        <v>1</v>
      </c>
      <c r="AE71" s="2">
        <v>0</v>
      </c>
      <c r="AF71" s="2">
        <f t="shared" si="16"/>
        <v>17</v>
      </c>
      <c r="AG71" s="2">
        <f t="shared" si="17"/>
        <v>3</v>
      </c>
      <c r="AH71" s="2">
        <f t="shared" si="18"/>
        <v>1</v>
      </c>
      <c r="AJ71" s="5"/>
    </row>
    <row r="72" spans="1:36" x14ac:dyDescent="0.35">
      <c r="A72" s="2">
        <f>IF(C81="",A71+1,IF(E72&lt;$A$1,A71,A71+1))</f>
        <v>71</v>
      </c>
      <c r="B72" s="2" t="str">
        <f>IFERROR(IF(INDEX($C$2:$C$84,MATCH(ROW()-1,$A$2:A$80,0))=0," ",INDEX($C$2:$C$84,MATCH(ROW()-1,$A$2:A$80,0)))," ")</f>
        <v xml:space="preserve"> ¬ ¬ ¬ ¬ Swimming</v>
      </c>
      <c r="C72" s="2" t="s">
        <v>311</v>
      </c>
      <c r="D72" s="2">
        <v>6</v>
      </c>
      <c r="E72" s="2" t="str">
        <f>IFERROR(IF(TRIM(SUBSTITUTE($C72," ¬",""))="","",SUMIF(INDEX($1:$1048576,0,6+$D72),TRIM(SUBSTITUTE($C72," ¬","")),INDEX($1:$1048576,0,MATCH('New GL Gauge'!$H$3,$1:$1,0)+9))),"")</f>
        <v/>
      </c>
      <c r="F72" s="2" t="str">
        <f>IFERROR(IF(TRIM(SUBSTITUTE($C72," ¬",""))="","",SUMIF(INDEX($1:$1048576,0,6+$D72),TRIM(SUBSTITUTE($C72," ¬","")),INDEX($1:$1048576,0,MATCH('New GL Gauge'!$H$3,$1:$1,0)+10))),"")</f>
        <v/>
      </c>
      <c r="G72" s="2" t="s">
        <v>3</v>
      </c>
      <c r="H72" s="2" t="s">
        <v>141</v>
      </c>
      <c r="I72" s="2" t="s">
        <v>6</v>
      </c>
      <c r="J72" s="2" t="s">
        <v>6</v>
      </c>
      <c r="K72" s="2" t="s">
        <v>6</v>
      </c>
      <c r="L72" s="2" t="s">
        <v>6</v>
      </c>
      <c r="M72" s="2" t="s">
        <v>67</v>
      </c>
      <c r="N72" s="2">
        <v>11</v>
      </c>
      <c r="O72" s="6">
        <f t="shared" si="11"/>
        <v>22</v>
      </c>
      <c r="P72" s="2">
        <v>2</v>
      </c>
      <c r="Q72" s="2">
        <v>11</v>
      </c>
      <c r="R72" s="2">
        <v>3</v>
      </c>
      <c r="S72" s="2">
        <v>6</v>
      </c>
      <c r="T72" s="2">
        <v>0</v>
      </c>
      <c r="U72" s="2">
        <f t="shared" si="12"/>
        <v>13</v>
      </c>
      <c r="V72" s="2">
        <f t="shared" si="13"/>
        <v>3</v>
      </c>
      <c r="W72" s="2">
        <f t="shared" si="14"/>
        <v>6</v>
      </c>
      <c r="Y72" s="5"/>
      <c r="Z72" s="6">
        <f t="shared" si="15"/>
        <v>21</v>
      </c>
      <c r="AA72" s="2">
        <v>3</v>
      </c>
      <c r="AB72" s="2">
        <v>8</v>
      </c>
      <c r="AC72" s="2">
        <v>5</v>
      </c>
      <c r="AD72" s="2">
        <v>3</v>
      </c>
      <c r="AE72" s="2">
        <v>2</v>
      </c>
      <c r="AF72" s="2">
        <f t="shared" si="16"/>
        <v>11</v>
      </c>
      <c r="AG72" s="2">
        <f t="shared" si="17"/>
        <v>5</v>
      </c>
      <c r="AH72" s="2">
        <f t="shared" si="18"/>
        <v>5</v>
      </c>
      <c r="AJ72" s="5"/>
    </row>
    <row r="73" spans="1:36" x14ac:dyDescent="0.35">
      <c r="A73" s="2">
        <f>IF(C54="",A72+1,IF(E73&lt;$A$1,A72,A72+1))</f>
        <v>72</v>
      </c>
      <c r="B73" s="2" t="str">
        <f>IFERROR(IF(INDEX($C$2:$C$84,MATCH(ROW()-1,$A$2:A$80,0))=0," ",INDEX($C$2:$C$84,MATCH(ROW()-1,$A$2:A$80,0)))," ")</f>
        <v xml:space="preserve"> ¬ ¬ ¬ Commercial</v>
      </c>
      <c r="C73" s="2" t="s">
        <v>312</v>
      </c>
      <c r="D73" s="2">
        <v>5</v>
      </c>
      <c r="E73" s="2" t="str">
        <f>IFERROR(IF(TRIM(SUBSTITUTE($C73," ¬",""))="","",SUMIF(INDEX($1:$1048576,0,6+$D73),TRIM(SUBSTITUTE($C73," ¬","")),INDEX($1:$1048576,0,MATCH('New GL Gauge'!$H$3,$1:$1,0)+9))),"")</f>
        <v/>
      </c>
      <c r="F73" s="2" t="str">
        <f>IFERROR(IF(TRIM(SUBSTITUTE($C73," ¬",""))="","",SUMIF(INDEX($1:$1048576,0,6+$D73),TRIM(SUBSTITUTE($C73," ¬","")),INDEX($1:$1048576,0,MATCH('New GL Gauge'!$H$3,$1:$1,0)+10))),"")</f>
        <v/>
      </c>
      <c r="G73" s="2" t="s">
        <v>3</v>
      </c>
      <c r="H73" s="2" t="s">
        <v>141</v>
      </c>
      <c r="I73" s="2" t="s">
        <v>6</v>
      </c>
      <c r="J73" s="2" t="s">
        <v>6</v>
      </c>
      <c r="K73" s="2" t="s">
        <v>6</v>
      </c>
      <c r="L73" s="2" t="s">
        <v>6</v>
      </c>
      <c r="M73" s="2" t="s">
        <v>67</v>
      </c>
      <c r="N73" s="2">
        <v>12</v>
      </c>
      <c r="O73" s="6">
        <f t="shared" si="11"/>
        <v>22</v>
      </c>
      <c r="P73" s="2">
        <v>1</v>
      </c>
      <c r="Q73" s="2">
        <v>11</v>
      </c>
      <c r="R73" s="2">
        <v>10</v>
      </c>
      <c r="S73" s="2">
        <v>0</v>
      </c>
      <c r="T73" s="2">
        <v>0</v>
      </c>
      <c r="U73" s="2">
        <f t="shared" si="12"/>
        <v>12</v>
      </c>
      <c r="V73" s="2">
        <f t="shared" si="13"/>
        <v>10</v>
      </c>
      <c r="W73" s="2">
        <f t="shared" si="14"/>
        <v>0</v>
      </c>
      <c r="Y73" s="5"/>
      <c r="Z73" s="6">
        <f t="shared" si="15"/>
        <v>21</v>
      </c>
      <c r="AA73" s="2">
        <v>3</v>
      </c>
      <c r="AB73" s="2">
        <v>9</v>
      </c>
      <c r="AC73" s="2">
        <v>9</v>
      </c>
      <c r="AD73" s="2">
        <v>0</v>
      </c>
      <c r="AE73" s="2">
        <v>0</v>
      </c>
      <c r="AF73" s="2">
        <f t="shared" si="16"/>
        <v>12</v>
      </c>
      <c r="AG73" s="2">
        <f t="shared" si="17"/>
        <v>9</v>
      </c>
      <c r="AH73" s="2">
        <f t="shared" si="18"/>
        <v>0</v>
      </c>
      <c r="AJ73" s="5"/>
    </row>
    <row r="74" spans="1:36" x14ac:dyDescent="0.35">
      <c r="A74" s="2">
        <f>IF(C77="",A73+1,IF(E74&lt;$A$1,A73,A73+1))</f>
        <v>73</v>
      </c>
      <c r="B74" s="2" t="str">
        <f>IFERROR(IF(INDEX($C$2:$C$84,MATCH(ROW()-1,$A$2:A$80,0))=0," ",INDEX($C$2:$C$84,MATCH(ROW()-1,$A$2:A$80,0)))," ")</f>
        <v xml:space="preserve"> ¬ ¬ ¬ ¬ Glasgow Club</v>
      </c>
      <c r="C74" s="2" t="s">
        <v>313</v>
      </c>
      <c r="D74" s="2">
        <v>6</v>
      </c>
      <c r="E74" s="2" t="str">
        <f>IFERROR(IF(TRIM(SUBSTITUTE($C74," ¬",""))="","",SUMIF(INDEX($1:$1048576,0,6+$D74),TRIM(SUBSTITUTE($C74," ¬","")),INDEX($1:$1048576,0,MATCH('New GL Gauge'!$H$3,$1:$1,0)+9))),"")</f>
        <v/>
      </c>
      <c r="F74" s="2" t="str">
        <f>IFERROR(IF(TRIM(SUBSTITUTE($C74," ¬",""))="","",SUMIF(INDEX($1:$1048576,0,6+$D74),TRIM(SUBSTITUTE($C74," ¬","")),INDEX($1:$1048576,0,MATCH('New GL Gauge'!$H$3,$1:$1,0)+10))),"")</f>
        <v/>
      </c>
      <c r="G74" s="2" t="s">
        <v>3</v>
      </c>
      <c r="H74" s="2" t="s">
        <v>141</v>
      </c>
      <c r="I74" s="2" t="s">
        <v>6</v>
      </c>
      <c r="J74" s="2" t="s">
        <v>6</v>
      </c>
      <c r="K74" s="2" t="s">
        <v>6</v>
      </c>
      <c r="L74" s="2" t="s">
        <v>6</v>
      </c>
      <c r="M74" s="2" t="s">
        <v>67</v>
      </c>
      <c r="N74" s="2">
        <v>13</v>
      </c>
      <c r="O74" s="6">
        <f t="shared" si="11"/>
        <v>22</v>
      </c>
      <c r="P74" s="2">
        <v>4</v>
      </c>
      <c r="Q74" s="2">
        <v>7</v>
      </c>
      <c r="R74" s="2">
        <v>6</v>
      </c>
      <c r="S74" s="2">
        <v>4</v>
      </c>
      <c r="T74" s="2">
        <v>1</v>
      </c>
      <c r="U74" s="2">
        <f t="shared" si="12"/>
        <v>11</v>
      </c>
      <c r="V74" s="2">
        <f t="shared" si="13"/>
        <v>6</v>
      </c>
      <c r="W74" s="2">
        <f t="shared" si="14"/>
        <v>5</v>
      </c>
      <c r="Y74" s="5"/>
      <c r="Z74" s="6">
        <f t="shared" si="15"/>
        <v>21</v>
      </c>
      <c r="AA74" s="2">
        <v>6</v>
      </c>
      <c r="AB74" s="2">
        <v>8</v>
      </c>
      <c r="AC74" s="2">
        <v>6</v>
      </c>
      <c r="AD74" s="2">
        <v>1</v>
      </c>
      <c r="AE74" s="2">
        <v>0</v>
      </c>
      <c r="AF74" s="2">
        <f t="shared" si="16"/>
        <v>14</v>
      </c>
      <c r="AG74" s="2">
        <f t="shared" si="17"/>
        <v>6</v>
      </c>
      <c r="AH74" s="2">
        <f t="shared" si="18"/>
        <v>1</v>
      </c>
      <c r="AJ74" s="5"/>
    </row>
    <row r="75" spans="1:36" x14ac:dyDescent="0.35">
      <c r="A75" s="2">
        <f>IF(C78="",A74+1,IF(E75&lt;$A$1,A74,A74+1))</f>
        <v>74</v>
      </c>
      <c r="B75" s="2" t="str">
        <f>IFERROR(IF(INDEX($C$2:$C$84,MATCH(ROW()-1,$A$2:A$80,0))=0," ",INDEX($C$2:$C$84,MATCH(ROW()-1,$A$2:A$80,0)))," ")</f>
        <v xml:space="preserve"> ¬ ¬ ¬ ¬ Health and Fitness</v>
      </c>
      <c r="C75" s="2" t="s">
        <v>314</v>
      </c>
      <c r="D75" s="2">
        <v>6</v>
      </c>
      <c r="E75" s="2" t="str">
        <f>IFERROR(IF(TRIM(SUBSTITUTE($C75," ¬",""))="","",SUMIF(INDEX($1:$1048576,0,6+$D75),TRIM(SUBSTITUTE($C75," ¬","")),INDEX($1:$1048576,0,MATCH('New GL Gauge'!$H$3,$1:$1,0)+9))),"")</f>
        <v/>
      </c>
      <c r="F75" s="2" t="str">
        <f>IFERROR(IF(TRIM(SUBSTITUTE($C75," ¬",""))="","",SUMIF(INDEX($1:$1048576,0,6+$D75),TRIM(SUBSTITUTE($C75," ¬","")),INDEX($1:$1048576,0,MATCH('New GL Gauge'!$H$3,$1:$1,0)+10))),"")</f>
        <v/>
      </c>
      <c r="G75" s="2" t="s">
        <v>3</v>
      </c>
      <c r="H75" s="2" t="s">
        <v>141</v>
      </c>
      <c r="I75" s="2" t="s">
        <v>6</v>
      </c>
      <c r="J75" s="2" t="s">
        <v>6</v>
      </c>
      <c r="K75" s="2" t="s">
        <v>6</v>
      </c>
      <c r="L75" s="2" t="s">
        <v>6</v>
      </c>
      <c r="M75" s="2" t="s">
        <v>67</v>
      </c>
      <c r="N75" s="2">
        <v>14</v>
      </c>
      <c r="O75" s="6">
        <f t="shared" si="11"/>
        <v>22</v>
      </c>
      <c r="P75" s="2">
        <v>5</v>
      </c>
      <c r="Q75" s="2">
        <v>6</v>
      </c>
      <c r="R75" s="2">
        <v>5</v>
      </c>
      <c r="S75" s="2">
        <v>4</v>
      </c>
      <c r="T75" s="2">
        <v>2</v>
      </c>
      <c r="U75" s="2">
        <f t="shared" si="12"/>
        <v>11</v>
      </c>
      <c r="V75" s="2">
        <f t="shared" si="13"/>
        <v>5</v>
      </c>
      <c r="W75" s="2">
        <f t="shared" si="14"/>
        <v>6</v>
      </c>
      <c r="Y75" s="5"/>
      <c r="Z75" s="6">
        <f t="shared" si="15"/>
        <v>21</v>
      </c>
      <c r="AA75" s="2">
        <v>5</v>
      </c>
      <c r="AB75" s="2">
        <v>6</v>
      </c>
      <c r="AC75" s="2">
        <v>6</v>
      </c>
      <c r="AD75" s="2">
        <v>4</v>
      </c>
      <c r="AE75" s="2">
        <v>0</v>
      </c>
      <c r="AF75" s="2">
        <f t="shared" si="16"/>
        <v>11</v>
      </c>
      <c r="AG75" s="2">
        <f t="shared" si="17"/>
        <v>6</v>
      </c>
      <c r="AH75" s="2">
        <f t="shared" si="18"/>
        <v>4</v>
      </c>
      <c r="AJ75" s="5"/>
    </row>
    <row r="76" spans="1:36" x14ac:dyDescent="0.35">
      <c r="A76" s="2">
        <f t="shared" ref="A76:A84" si="19">IF(C74="",A75+1,IF(E76&lt;$A$1,A75,A75+1))</f>
        <v>75</v>
      </c>
      <c r="B76" s="2" t="str">
        <f>IFERROR(IF(INDEX($C$2:$C$84,MATCH(ROW()-1,$A$2:A$80,0))=0," ",INDEX($C$2:$C$84,MATCH(ROW()-1,$A$2:A$80,0)))," ")</f>
        <v xml:space="preserve"> ¬ ¬ School of sport</v>
      </c>
      <c r="C76" s="2" t="s">
        <v>315</v>
      </c>
      <c r="D76" s="2">
        <v>4</v>
      </c>
      <c r="E76" s="2" t="str">
        <f>IFERROR(IF(TRIM(SUBSTITUTE($C76," ¬",""))="","",SUMIF(INDEX($1:$1048576,0,6+$D76),TRIM(SUBSTITUTE($C76," ¬","")),INDEX($1:$1048576,0,MATCH('New GL Gauge'!$H$3,$1:$1,0)+9))),"")</f>
        <v/>
      </c>
      <c r="F76" s="2" t="str">
        <f>IFERROR(IF(TRIM(SUBSTITUTE($C76," ¬",""))="","",SUMIF(INDEX($1:$1048576,0,6+$D76),TRIM(SUBSTITUTE($C76," ¬","")),INDEX($1:$1048576,0,MATCH('New GL Gauge'!$H$3,$1:$1,0)+10))),"")</f>
        <v/>
      </c>
      <c r="G76" s="2" t="s">
        <v>3</v>
      </c>
      <c r="H76" s="2" t="s">
        <v>141</v>
      </c>
      <c r="I76" s="2" t="s">
        <v>6</v>
      </c>
      <c r="J76" s="2" t="s">
        <v>6</v>
      </c>
      <c r="K76" s="2" t="s">
        <v>6</v>
      </c>
      <c r="L76" s="2" t="s">
        <v>6</v>
      </c>
      <c r="M76" s="2" t="s">
        <v>67</v>
      </c>
      <c r="N76" s="2">
        <v>15</v>
      </c>
      <c r="O76" s="6">
        <f t="shared" si="11"/>
        <v>22</v>
      </c>
      <c r="P76" s="2">
        <v>5</v>
      </c>
      <c r="Q76" s="2">
        <v>6</v>
      </c>
      <c r="R76" s="2">
        <v>4</v>
      </c>
      <c r="S76" s="2">
        <v>4</v>
      </c>
      <c r="T76" s="2">
        <v>3</v>
      </c>
      <c r="U76" s="2">
        <f t="shared" si="12"/>
        <v>11</v>
      </c>
      <c r="V76" s="2">
        <f t="shared" si="13"/>
        <v>4</v>
      </c>
      <c r="W76" s="2">
        <f t="shared" si="14"/>
        <v>7</v>
      </c>
      <c r="Y76" s="5"/>
      <c r="Z76" s="6">
        <f t="shared" si="15"/>
        <v>21</v>
      </c>
      <c r="AA76" s="2">
        <v>7</v>
      </c>
      <c r="AB76" s="2">
        <v>8</v>
      </c>
      <c r="AC76" s="2">
        <v>4</v>
      </c>
      <c r="AD76" s="2">
        <v>1</v>
      </c>
      <c r="AE76" s="2">
        <v>1</v>
      </c>
      <c r="AF76" s="2">
        <f t="shared" si="16"/>
        <v>15</v>
      </c>
      <c r="AG76" s="2">
        <f t="shared" si="17"/>
        <v>4</v>
      </c>
      <c r="AH76" s="2">
        <f t="shared" si="18"/>
        <v>2</v>
      </c>
      <c r="AJ76" s="5"/>
    </row>
    <row r="77" spans="1:36" x14ac:dyDescent="0.35">
      <c r="A77" s="2">
        <f t="shared" si="19"/>
        <v>76</v>
      </c>
      <c r="C77" s="2" t="s">
        <v>101</v>
      </c>
      <c r="D77" s="2">
        <v>6</v>
      </c>
      <c r="E77" s="2" t="str">
        <f>IFERROR(IF(TRIM(SUBSTITUTE($C77," ¬",""))="","",SUMIF(INDEX($1:$1048576,0,6+$D77),TRIM(SUBSTITUTE($C77," ¬","")),INDEX($1:$1048576,0,MATCH('New GL Gauge'!$H$3,$1:$1,0)+9))),"")</f>
        <v/>
      </c>
      <c r="F77" s="2" t="str">
        <f>IFERROR(IF(TRIM(SUBSTITUTE($C77," ¬",""))="","",SUMIF(INDEX($1:$1048576,0,6+$D77),TRIM(SUBSTITUTE($C77," ¬","")),INDEX($1:$1048576,0,MATCH('New GL Gauge'!$H$3,$1:$1,0)+10))),"")</f>
        <v/>
      </c>
      <c r="G77" s="2" t="s">
        <v>3</v>
      </c>
      <c r="H77" s="2" t="s">
        <v>141</v>
      </c>
      <c r="I77" s="2" t="s">
        <v>6</v>
      </c>
      <c r="J77" s="2" t="s">
        <v>6</v>
      </c>
      <c r="K77" s="2" t="s">
        <v>6</v>
      </c>
      <c r="L77" s="2" t="s">
        <v>6</v>
      </c>
      <c r="M77" s="2" t="s">
        <v>67</v>
      </c>
      <c r="N77" s="2">
        <v>16</v>
      </c>
      <c r="O77" s="6">
        <f t="shared" si="11"/>
        <v>22</v>
      </c>
      <c r="P77" s="2">
        <v>4</v>
      </c>
      <c r="Q77" s="2">
        <v>9</v>
      </c>
      <c r="R77" s="2">
        <v>8</v>
      </c>
      <c r="S77" s="2">
        <v>0</v>
      </c>
      <c r="T77" s="2">
        <v>1</v>
      </c>
      <c r="U77" s="2">
        <f t="shared" si="12"/>
        <v>13</v>
      </c>
      <c r="V77" s="2">
        <f t="shared" si="13"/>
        <v>8</v>
      </c>
      <c r="W77" s="2">
        <f t="shared" si="14"/>
        <v>1</v>
      </c>
      <c r="Y77" s="5"/>
      <c r="Z77" s="6">
        <f t="shared" si="15"/>
        <v>21</v>
      </c>
      <c r="AA77" s="2">
        <v>6</v>
      </c>
      <c r="AB77" s="2">
        <v>7</v>
      </c>
      <c r="AC77" s="2">
        <v>5</v>
      </c>
      <c r="AD77" s="2">
        <v>3</v>
      </c>
      <c r="AE77" s="2">
        <v>0</v>
      </c>
      <c r="AF77" s="2">
        <f t="shared" si="16"/>
        <v>13</v>
      </c>
      <c r="AG77" s="2">
        <f t="shared" si="17"/>
        <v>5</v>
      </c>
      <c r="AH77" s="2">
        <f t="shared" si="18"/>
        <v>3</v>
      </c>
      <c r="AJ77" s="5"/>
    </row>
    <row r="78" spans="1:36" x14ac:dyDescent="0.35">
      <c r="A78" s="2">
        <f t="shared" si="19"/>
        <v>77</v>
      </c>
      <c r="C78" s="2" t="s">
        <v>148</v>
      </c>
      <c r="D78" s="2">
        <v>6</v>
      </c>
      <c r="E78" s="2" t="str">
        <f>IFERROR(IF(TRIM(SUBSTITUTE($C78," ¬",""))="","",SUMIF(INDEX($1:$1048576,0,6+$D78),TRIM(SUBSTITUTE($C78," ¬","")),INDEX($1:$1048576,0,MATCH('New GL Gauge'!$H$3,$1:$1,0)+9))),"")</f>
        <v/>
      </c>
      <c r="F78" s="2" t="str">
        <f>IFERROR(IF(TRIM(SUBSTITUTE($C78," ¬",""))="","",SUMIF(INDEX($1:$1048576,0,6+$D78),TRIM(SUBSTITUTE($C78," ¬","")),INDEX($1:$1048576,0,MATCH('New GL Gauge'!$H$3,$1:$1,0)+10))),"")</f>
        <v/>
      </c>
      <c r="G78" s="2" t="s">
        <v>3</v>
      </c>
      <c r="H78" s="2" t="s">
        <v>141</v>
      </c>
      <c r="I78" s="2" t="s">
        <v>6</v>
      </c>
      <c r="J78" s="2" t="s">
        <v>6</v>
      </c>
      <c r="K78" s="2" t="s">
        <v>6</v>
      </c>
      <c r="L78" s="2" t="s">
        <v>6</v>
      </c>
      <c r="M78" s="2" t="s">
        <v>67</v>
      </c>
      <c r="N78" s="2">
        <v>17</v>
      </c>
      <c r="O78" s="6">
        <f t="shared" si="11"/>
        <v>22</v>
      </c>
      <c r="P78" s="2">
        <v>3</v>
      </c>
      <c r="Q78" s="2">
        <v>12</v>
      </c>
      <c r="R78" s="2">
        <v>6</v>
      </c>
      <c r="S78" s="2">
        <v>1</v>
      </c>
      <c r="T78" s="2">
        <v>0</v>
      </c>
      <c r="U78" s="2">
        <f t="shared" si="12"/>
        <v>15</v>
      </c>
      <c r="V78" s="2">
        <f t="shared" si="13"/>
        <v>6</v>
      </c>
      <c r="W78" s="2">
        <f t="shared" si="14"/>
        <v>1</v>
      </c>
      <c r="Y78" s="5"/>
      <c r="Z78" s="6">
        <f t="shared" si="15"/>
        <v>21</v>
      </c>
      <c r="AA78" s="2">
        <v>9</v>
      </c>
      <c r="AB78" s="2">
        <v>9</v>
      </c>
      <c r="AC78" s="2">
        <v>2</v>
      </c>
      <c r="AD78" s="2">
        <v>1</v>
      </c>
      <c r="AE78" s="2">
        <v>0</v>
      </c>
      <c r="AF78" s="2">
        <f t="shared" si="16"/>
        <v>18</v>
      </c>
      <c r="AG78" s="2">
        <f t="shared" si="17"/>
        <v>2</v>
      </c>
      <c r="AH78" s="2">
        <f t="shared" si="18"/>
        <v>1</v>
      </c>
      <c r="AJ78" s="5"/>
    </row>
    <row r="79" spans="1:36" x14ac:dyDescent="0.35">
      <c r="A79" s="2">
        <f t="shared" si="19"/>
        <v>78</v>
      </c>
      <c r="C79" s="2" t="s">
        <v>40</v>
      </c>
      <c r="D79" s="2">
        <v>4</v>
      </c>
      <c r="E79" s="2" t="str">
        <f>IFERROR(IF(TRIM(SUBSTITUTE($C79," ¬",""))="","",SUMIF(INDEX($1:$1048576,0,6+$D79),TRIM(SUBSTITUTE($C79," ¬","")),INDEX($1:$1048576,0,MATCH('New GL Gauge'!$H$3,$1:$1,0)+9))),"")</f>
        <v/>
      </c>
      <c r="F79" s="2" t="str">
        <f>IFERROR(IF(TRIM(SUBSTITUTE($C79," ¬",""))="","",SUMIF(INDEX($1:$1048576,0,6+$D79),TRIM(SUBSTITUTE($C79," ¬","")),INDEX($1:$1048576,0,MATCH('New GL Gauge'!$H$3,$1:$1,0)+10))),"")</f>
        <v/>
      </c>
      <c r="G79" s="2" t="s">
        <v>3</v>
      </c>
      <c r="H79" s="2" t="s">
        <v>141</v>
      </c>
      <c r="I79" s="2" t="s">
        <v>6</v>
      </c>
      <c r="J79" s="2" t="s">
        <v>6</v>
      </c>
      <c r="K79" s="2" t="s">
        <v>6</v>
      </c>
      <c r="L79" s="2" t="s">
        <v>6</v>
      </c>
      <c r="M79" s="2" t="s">
        <v>67</v>
      </c>
      <c r="N79" s="2">
        <v>18</v>
      </c>
      <c r="O79" s="6">
        <f t="shared" si="11"/>
        <v>22</v>
      </c>
      <c r="P79" s="2">
        <v>15</v>
      </c>
      <c r="Q79" s="2">
        <v>5</v>
      </c>
      <c r="R79" s="2">
        <v>1</v>
      </c>
      <c r="S79" s="2">
        <v>1</v>
      </c>
      <c r="T79" s="2">
        <v>0</v>
      </c>
      <c r="U79" s="2">
        <f t="shared" si="12"/>
        <v>20</v>
      </c>
      <c r="V79" s="2">
        <f t="shared" si="13"/>
        <v>1</v>
      </c>
      <c r="W79" s="2">
        <f t="shared" si="14"/>
        <v>1</v>
      </c>
      <c r="Y79" s="5"/>
      <c r="Z79" s="6">
        <f t="shared" si="15"/>
        <v>21</v>
      </c>
      <c r="AA79" s="2">
        <v>16</v>
      </c>
      <c r="AB79" s="2">
        <v>3</v>
      </c>
      <c r="AC79" s="2">
        <v>1</v>
      </c>
      <c r="AD79" s="2">
        <v>1</v>
      </c>
      <c r="AE79" s="2">
        <v>0</v>
      </c>
      <c r="AF79" s="2">
        <f t="shared" si="16"/>
        <v>19</v>
      </c>
      <c r="AG79" s="2">
        <f t="shared" si="17"/>
        <v>1</v>
      </c>
      <c r="AH79" s="2">
        <f t="shared" si="18"/>
        <v>1</v>
      </c>
      <c r="AJ79" s="5"/>
    </row>
    <row r="80" spans="1:36" x14ac:dyDescent="0.35">
      <c r="A80" s="2">
        <f t="shared" si="19"/>
        <v>79</v>
      </c>
      <c r="B80" s="2" t="str">
        <f>IFERROR(IF(INDEX($C$2:$C$84,MATCH(ROW()-1,$A$2:A$84,0))=0,"",INDEX($C$2:$C$84,MATCH(ROW()-1,$A$2:A$84,0))),"")</f>
        <v/>
      </c>
      <c r="E80" s="2" t="str">
        <f>IFERROR(IF(TRIM(SUBSTITUTE($C80," ¬",""))="","",SUMIF(INDEX($1:$1048576,0,6+$D80),TRIM(SUBSTITUTE($C80," ¬","")),INDEX($1:$1048576,0,MATCH('New GL Gauge'!$H$3,$1:$1,0)+9))),"")</f>
        <v/>
      </c>
      <c r="F80" s="2" t="str">
        <f>IFERROR(IF(TRIM(SUBSTITUTE($C80," ¬",""))="","",SUMIF(INDEX($1:$1048576,0,6+$D80),TRIM(SUBSTITUTE($C80," ¬","")),INDEX($1:$1048576,0,MATCH('New GL Gauge'!$H$3,$1:$1,0)+10))),"")</f>
        <v/>
      </c>
      <c r="G80" s="2" t="s">
        <v>3</v>
      </c>
      <c r="H80" s="2" t="s">
        <v>141</v>
      </c>
      <c r="I80" s="2" t="s">
        <v>6</v>
      </c>
      <c r="J80" s="2" t="s">
        <v>6</v>
      </c>
      <c r="K80" s="2" t="s">
        <v>6</v>
      </c>
      <c r="L80" s="2" t="s">
        <v>6</v>
      </c>
      <c r="M80" s="2" t="s">
        <v>76</v>
      </c>
      <c r="N80" s="2">
        <v>19</v>
      </c>
      <c r="O80" s="6">
        <f t="shared" si="11"/>
        <v>22</v>
      </c>
      <c r="P80" s="2">
        <v>8</v>
      </c>
      <c r="Q80" s="2">
        <v>5</v>
      </c>
      <c r="R80" s="2">
        <v>5</v>
      </c>
      <c r="S80" s="2">
        <v>3</v>
      </c>
      <c r="T80" s="2">
        <v>1</v>
      </c>
      <c r="U80" s="2">
        <f t="shared" si="12"/>
        <v>13</v>
      </c>
      <c r="V80" s="2">
        <f t="shared" si="13"/>
        <v>5</v>
      </c>
      <c r="W80" s="2">
        <f t="shared" si="14"/>
        <v>4</v>
      </c>
      <c r="Y80" s="5"/>
      <c r="Z80" s="6">
        <f t="shared" si="15"/>
        <v>21</v>
      </c>
      <c r="AA80" s="2">
        <v>18</v>
      </c>
      <c r="AB80" s="2">
        <v>2</v>
      </c>
      <c r="AC80" s="2">
        <v>1</v>
      </c>
      <c r="AD80" s="2">
        <v>0</v>
      </c>
      <c r="AE80" s="2">
        <v>0</v>
      </c>
      <c r="AF80" s="2">
        <f t="shared" si="16"/>
        <v>20</v>
      </c>
      <c r="AG80" s="2">
        <f t="shared" si="17"/>
        <v>1</v>
      </c>
      <c r="AH80" s="2">
        <f t="shared" si="18"/>
        <v>0</v>
      </c>
      <c r="AJ80" s="5"/>
    </row>
    <row r="81" spans="1:36" x14ac:dyDescent="0.35">
      <c r="A81" s="2">
        <f t="shared" si="19"/>
        <v>80</v>
      </c>
      <c r="B81" s="2" t="str">
        <f>IFERROR(IF(INDEX($C$2:$C$84,MATCH(ROW()-1,$A$2:A$84,0))=0,"",INDEX($C$2:$C$84,MATCH(ROW()-1,$A$2:A$84,0))),"")</f>
        <v/>
      </c>
      <c r="E81" s="2" t="str">
        <f>IFERROR(IF(TRIM(SUBSTITUTE($C81," ¬",""))="","",SUMIF(INDEX($1:$1048576,0,6+$D81),TRIM(SUBSTITUTE($C81," ¬","")),INDEX($1:$1048576,0,MATCH('New GL Gauge'!$H$3,$1:$1,0)+9))),"")</f>
        <v/>
      </c>
      <c r="F81" s="2" t="str">
        <f>IFERROR(IF(TRIM(SUBSTITUTE($C81," ¬",""))="","",SUMIF(INDEX($1:$1048576,0,6+$D81),TRIM(SUBSTITUTE($C81," ¬","")),INDEX($1:$1048576,0,MATCH('New GL Gauge'!$H$3,$1:$1,0)+10))),"")</f>
        <v/>
      </c>
      <c r="G81" s="2" t="s">
        <v>3</v>
      </c>
      <c r="H81" s="2" t="s">
        <v>141</v>
      </c>
      <c r="I81" s="2" t="s">
        <v>6</v>
      </c>
      <c r="J81" s="2" t="s">
        <v>6</v>
      </c>
      <c r="K81" s="2" t="s">
        <v>6</v>
      </c>
      <c r="L81" s="2" t="s">
        <v>6</v>
      </c>
      <c r="M81" s="2" t="s">
        <v>76</v>
      </c>
      <c r="N81" s="2">
        <v>20</v>
      </c>
      <c r="O81" s="6">
        <f t="shared" si="11"/>
        <v>21</v>
      </c>
      <c r="P81" s="2">
        <v>4</v>
      </c>
      <c r="Q81" s="2">
        <v>8</v>
      </c>
      <c r="R81" s="2">
        <v>5</v>
      </c>
      <c r="S81" s="2">
        <v>3</v>
      </c>
      <c r="T81" s="2">
        <v>1</v>
      </c>
      <c r="U81" s="2">
        <f t="shared" si="12"/>
        <v>12</v>
      </c>
      <c r="V81" s="2">
        <f t="shared" si="13"/>
        <v>5</v>
      </c>
      <c r="W81" s="2">
        <f t="shared" si="14"/>
        <v>4</v>
      </c>
      <c r="Y81" s="5"/>
      <c r="Z81" s="6">
        <f t="shared" si="15"/>
        <v>21</v>
      </c>
      <c r="AA81" s="2">
        <v>16</v>
      </c>
      <c r="AB81" s="2">
        <v>2</v>
      </c>
      <c r="AC81" s="2">
        <v>2</v>
      </c>
      <c r="AD81" s="2">
        <v>1</v>
      </c>
      <c r="AE81" s="2">
        <v>0</v>
      </c>
      <c r="AF81" s="2">
        <f t="shared" si="16"/>
        <v>18</v>
      </c>
      <c r="AG81" s="2">
        <f t="shared" si="17"/>
        <v>2</v>
      </c>
      <c r="AH81" s="2">
        <f t="shared" si="18"/>
        <v>1</v>
      </c>
      <c r="AJ81" s="5"/>
    </row>
    <row r="82" spans="1:36" x14ac:dyDescent="0.35">
      <c r="A82" s="2">
        <f t="shared" si="19"/>
        <v>81</v>
      </c>
      <c r="B82" s="2" t="str">
        <f>IFERROR(IF(INDEX($C$2:$C$84,MATCH(ROW()-1,$A$2:A$84,0))=0,"",INDEX($C$2:$C$84,MATCH(ROW()-1,$A$2:A$84,0))),"")</f>
        <v/>
      </c>
      <c r="E82" s="2" t="str">
        <f>IFERROR(IF(TRIM(SUBSTITUTE($C82," ¬",""))="","",SUMIF(INDEX($1:$1048576,0,6+$D82),TRIM(SUBSTITUTE($C82," ¬","")),INDEX($1:$1048576,0,MATCH('New GL Gauge'!$H$3,$1:$1,0)+9))),"")</f>
        <v/>
      </c>
      <c r="F82" s="2" t="str">
        <f>IFERROR(IF(TRIM(SUBSTITUTE($C82," ¬",""))="","",SUMIF(INDEX($1:$1048576,0,6+$D82),TRIM(SUBSTITUTE($C82," ¬","")),INDEX($1:$1048576,0,MATCH('New GL Gauge'!$H$3,$1:$1,0)+10))),"")</f>
        <v/>
      </c>
      <c r="G82" s="2" t="s">
        <v>3</v>
      </c>
      <c r="H82" s="2" t="s">
        <v>141</v>
      </c>
      <c r="I82" s="2" t="s">
        <v>6</v>
      </c>
      <c r="J82" s="2" t="s">
        <v>6</v>
      </c>
      <c r="K82" s="2" t="s">
        <v>6</v>
      </c>
      <c r="L82" s="2" t="s">
        <v>6</v>
      </c>
      <c r="M82" s="2" t="s">
        <v>76</v>
      </c>
      <c r="N82" s="2">
        <v>21</v>
      </c>
      <c r="O82" s="6">
        <f t="shared" si="11"/>
        <v>22</v>
      </c>
      <c r="P82" s="2">
        <v>6</v>
      </c>
      <c r="Q82" s="2">
        <v>9</v>
      </c>
      <c r="R82" s="2">
        <v>4</v>
      </c>
      <c r="S82" s="2">
        <v>1</v>
      </c>
      <c r="T82" s="2">
        <v>2</v>
      </c>
      <c r="U82" s="2">
        <f t="shared" si="12"/>
        <v>15</v>
      </c>
      <c r="V82" s="2">
        <f t="shared" si="13"/>
        <v>4</v>
      </c>
      <c r="W82" s="2">
        <f t="shared" si="14"/>
        <v>3</v>
      </c>
      <c r="Y82" s="5"/>
      <c r="Z82" s="6">
        <f t="shared" si="15"/>
        <v>21</v>
      </c>
      <c r="AA82" s="2">
        <v>16</v>
      </c>
      <c r="AB82" s="2">
        <v>4</v>
      </c>
      <c r="AC82" s="2">
        <v>0</v>
      </c>
      <c r="AD82" s="2">
        <v>1</v>
      </c>
      <c r="AE82" s="2">
        <v>0</v>
      </c>
      <c r="AF82" s="2">
        <f t="shared" si="16"/>
        <v>20</v>
      </c>
      <c r="AG82" s="2">
        <f t="shared" si="17"/>
        <v>0</v>
      </c>
      <c r="AH82" s="2">
        <f t="shared" si="18"/>
        <v>1</v>
      </c>
      <c r="AJ82" s="5"/>
    </row>
    <row r="83" spans="1:36" x14ac:dyDescent="0.35">
      <c r="A83" s="2">
        <f t="shared" si="19"/>
        <v>82</v>
      </c>
      <c r="B83" s="2" t="str">
        <f>IFERROR(IF(INDEX($C$2:$C$84,MATCH(ROW()-1,$A$2:A$84,0))=0,"",INDEX($C$2:$C$84,MATCH(ROW()-1,$A$2:A$84,0))),"")</f>
        <v/>
      </c>
      <c r="E83" s="2" t="str">
        <f>IFERROR(IF(TRIM(SUBSTITUTE($C83," ¬",""))="","",SUMIF(INDEX($1:$1048576,0,6+$D83),TRIM(SUBSTITUTE($C83," ¬","")),INDEX($1:$1048576,0,MATCH('New GL Gauge'!$H$3,$1:$1,0)+9))),"")</f>
        <v/>
      </c>
      <c r="F83" s="2" t="str">
        <f>IFERROR(IF(TRIM(SUBSTITUTE($C83," ¬",""))="","",SUMIF(INDEX($1:$1048576,0,6+$D83),TRIM(SUBSTITUTE($C83," ¬","")),INDEX($1:$1048576,0,MATCH('New GL Gauge'!$H$3,$1:$1,0)+10))),"")</f>
        <v/>
      </c>
      <c r="G83" s="2" t="s">
        <v>3</v>
      </c>
      <c r="H83" s="2" t="s">
        <v>141</v>
      </c>
      <c r="I83" s="2" t="s">
        <v>6</v>
      </c>
      <c r="J83" s="2" t="s">
        <v>6</v>
      </c>
      <c r="K83" s="2" t="s">
        <v>6</v>
      </c>
      <c r="L83" s="2" t="s">
        <v>6</v>
      </c>
      <c r="M83" s="2" t="s">
        <v>76</v>
      </c>
      <c r="N83" s="2">
        <v>22</v>
      </c>
      <c r="O83" s="6">
        <f t="shared" si="11"/>
        <v>22</v>
      </c>
      <c r="P83" s="2">
        <v>15</v>
      </c>
      <c r="Q83" s="2">
        <v>5</v>
      </c>
      <c r="R83" s="2">
        <v>0</v>
      </c>
      <c r="S83" s="2">
        <v>1</v>
      </c>
      <c r="T83" s="2">
        <v>1</v>
      </c>
      <c r="U83" s="2">
        <f t="shared" si="12"/>
        <v>20</v>
      </c>
      <c r="V83" s="2">
        <f t="shared" si="13"/>
        <v>0</v>
      </c>
      <c r="W83" s="2">
        <f t="shared" si="14"/>
        <v>2</v>
      </c>
      <c r="Y83" s="5"/>
      <c r="Z83" s="6">
        <f t="shared" si="15"/>
        <v>21</v>
      </c>
      <c r="AA83" s="2">
        <v>20</v>
      </c>
      <c r="AB83" s="2">
        <v>0</v>
      </c>
      <c r="AC83" s="2">
        <v>1</v>
      </c>
      <c r="AD83" s="2">
        <v>0</v>
      </c>
      <c r="AE83" s="2">
        <v>0</v>
      </c>
      <c r="AF83" s="2">
        <f t="shared" si="16"/>
        <v>20</v>
      </c>
      <c r="AG83" s="2">
        <f t="shared" si="17"/>
        <v>1</v>
      </c>
      <c r="AH83" s="2">
        <f t="shared" si="18"/>
        <v>0</v>
      </c>
      <c r="AJ83" s="5"/>
    </row>
    <row r="84" spans="1:36" x14ac:dyDescent="0.35">
      <c r="A84" s="2">
        <f t="shared" si="19"/>
        <v>83</v>
      </c>
      <c r="B84" s="2" t="str">
        <f>IFERROR(IF(INDEX($C$2:$C$84,MATCH(ROW()-1,$A$2:A$84,0))=0,"",INDEX($C$2:$C$84,MATCH(ROW()-1,$A$2:A$84,0))),"")</f>
        <v/>
      </c>
      <c r="E84" s="2" t="str">
        <f>IFERROR(IF(TRIM(SUBSTITUTE($C84," ¬",""))="","",SUMIF(INDEX($1:$1048576,0,6+$D84),TRIM(SUBSTITUTE($C84," ¬","")),INDEX($1:$1048576,0,MATCH('New GL Gauge'!$H$3,$1:$1,0)+9))),"")</f>
        <v/>
      </c>
      <c r="F84" s="2" t="str">
        <f>IFERROR(IF(TRIM(SUBSTITUTE($C84," ¬",""))="","",SUMIF(INDEX($1:$1048576,0,6+$D84),TRIM(SUBSTITUTE($C84," ¬","")),INDEX($1:$1048576,0,MATCH('New GL Gauge'!$H$3,$1:$1,0)+10))),"")</f>
        <v/>
      </c>
      <c r="G84" s="2" t="s">
        <v>3</v>
      </c>
      <c r="H84" s="2" t="s">
        <v>141</v>
      </c>
      <c r="I84" s="2" t="s">
        <v>6</v>
      </c>
      <c r="J84" s="2" t="s">
        <v>6</v>
      </c>
      <c r="K84" s="2" t="s">
        <v>6</v>
      </c>
      <c r="L84" s="2" t="s">
        <v>6</v>
      </c>
      <c r="M84" s="2" t="s">
        <v>76</v>
      </c>
      <c r="N84" s="2">
        <v>23</v>
      </c>
      <c r="O84" s="6">
        <f t="shared" si="11"/>
        <v>22</v>
      </c>
      <c r="P84" s="2">
        <v>10</v>
      </c>
      <c r="Q84" s="2">
        <v>6</v>
      </c>
      <c r="R84" s="2">
        <v>4</v>
      </c>
      <c r="S84" s="2">
        <v>1</v>
      </c>
      <c r="T84" s="2">
        <v>1</v>
      </c>
      <c r="U84" s="2">
        <f t="shared" si="12"/>
        <v>16</v>
      </c>
      <c r="V84" s="2">
        <f t="shared" si="13"/>
        <v>4</v>
      </c>
      <c r="W84" s="2">
        <f t="shared" si="14"/>
        <v>2</v>
      </c>
      <c r="Y84" s="5"/>
      <c r="Z84" s="6">
        <f t="shared" si="15"/>
        <v>21</v>
      </c>
      <c r="AA84" s="2">
        <v>17</v>
      </c>
      <c r="AB84" s="2">
        <v>2</v>
      </c>
      <c r="AC84" s="2">
        <v>2</v>
      </c>
      <c r="AD84" s="2">
        <v>0</v>
      </c>
      <c r="AE84" s="2">
        <v>0</v>
      </c>
      <c r="AF84" s="2">
        <f t="shared" si="16"/>
        <v>19</v>
      </c>
      <c r="AG84" s="2">
        <f t="shared" si="17"/>
        <v>2</v>
      </c>
      <c r="AH84" s="2">
        <f t="shared" si="18"/>
        <v>0</v>
      </c>
      <c r="AJ84" s="5"/>
    </row>
    <row r="85" spans="1:36" x14ac:dyDescent="0.35">
      <c r="E85" s="2" t="str">
        <f>IFERROR(IF(TRIM(SUBSTITUTE($C85," ¬",""))="","",SUMIF(INDEX($1:$1048576,0,6+$D85),TRIM(SUBSTITUTE($C85," ¬","")),INDEX($1:$1048576,0,MATCH('New GL Gauge'!$H$3,$1:$1,0)+9))),"")</f>
        <v/>
      </c>
      <c r="F85" s="2" t="str">
        <f>IFERROR(IF(TRIM(SUBSTITUTE($C85," ¬",""))="","",SUMIF(INDEX($1:$1048576,0,6+$D85),TRIM(SUBSTITUTE($C85," ¬","")),INDEX($1:$1048576,0,MATCH('New GL Gauge'!$H$3,$1:$1,0)+10))),"")</f>
        <v/>
      </c>
      <c r="G85" s="2" t="s">
        <v>3</v>
      </c>
      <c r="H85" s="2" t="s">
        <v>141</v>
      </c>
      <c r="I85" s="2" t="s">
        <v>6</v>
      </c>
      <c r="J85" s="2" t="s">
        <v>6</v>
      </c>
      <c r="K85" s="2" t="s">
        <v>6</v>
      </c>
      <c r="L85" s="2" t="s">
        <v>6</v>
      </c>
      <c r="M85" s="2" t="s">
        <v>76</v>
      </c>
      <c r="N85" s="2">
        <v>24</v>
      </c>
      <c r="O85" s="6">
        <f t="shared" si="11"/>
        <v>22</v>
      </c>
      <c r="P85" s="2">
        <v>4</v>
      </c>
      <c r="Q85" s="2">
        <v>12</v>
      </c>
      <c r="R85" s="2">
        <v>4</v>
      </c>
      <c r="S85" s="2">
        <v>2</v>
      </c>
      <c r="T85" s="2">
        <v>0</v>
      </c>
      <c r="U85" s="2">
        <f t="shared" si="12"/>
        <v>16</v>
      </c>
      <c r="V85" s="2">
        <f t="shared" si="13"/>
        <v>4</v>
      </c>
      <c r="W85" s="2">
        <f t="shared" si="14"/>
        <v>2</v>
      </c>
      <c r="Y85" s="5"/>
      <c r="Z85" s="6">
        <f t="shared" si="15"/>
        <v>21</v>
      </c>
      <c r="AA85" s="2">
        <v>15</v>
      </c>
      <c r="AB85" s="2">
        <v>4</v>
      </c>
      <c r="AC85" s="2">
        <v>1</v>
      </c>
      <c r="AD85" s="2">
        <v>1</v>
      </c>
      <c r="AE85" s="2">
        <v>0</v>
      </c>
      <c r="AF85" s="2">
        <f t="shared" si="16"/>
        <v>19</v>
      </c>
      <c r="AG85" s="2">
        <f t="shared" si="17"/>
        <v>1</v>
      </c>
      <c r="AH85" s="2">
        <f t="shared" si="18"/>
        <v>1</v>
      </c>
      <c r="AJ85" s="5"/>
    </row>
    <row r="86" spans="1:36" x14ac:dyDescent="0.35">
      <c r="G86" s="2" t="s">
        <v>3</v>
      </c>
      <c r="H86" s="2" t="s">
        <v>141</v>
      </c>
      <c r="I86" s="2" t="s">
        <v>6</v>
      </c>
      <c r="J86" s="2" t="s">
        <v>6</v>
      </c>
      <c r="K86" s="2" t="s">
        <v>6</v>
      </c>
      <c r="L86" s="2" t="s">
        <v>6</v>
      </c>
      <c r="M86" s="2" t="s">
        <v>76</v>
      </c>
      <c r="N86" s="2">
        <v>25</v>
      </c>
      <c r="O86" s="6">
        <f t="shared" si="11"/>
        <v>22</v>
      </c>
      <c r="P86" s="2">
        <v>9</v>
      </c>
      <c r="Q86" s="2">
        <v>9</v>
      </c>
      <c r="R86" s="2">
        <v>2</v>
      </c>
      <c r="S86" s="2">
        <v>1</v>
      </c>
      <c r="T86" s="2">
        <v>1</v>
      </c>
      <c r="U86" s="2">
        <f t="shared" si="12"/>
        <v>18</v>
      </c>
      <c r="V86" s="2">
        <f t="shared" si="13"/>
        <v>2</v>
      </c>
      <c r="W86" s="2">
        <f t="shared" si="14"/>
        <v>2</v>
      </c>
      <c r="Y86" s="5"/>
      <c r="Z86" s="6">
        <f t="shared" si="15"/>
        <v>21</v>
      </c>
      <c r="AA86" s="2">
        <v>18</v>
      </c>
      <c r="AB86" s="2">
        <v>2</v>
      </c>
      <c r="AC86" s="2">
        <v>1</v>
      </c>
      <c r="AD86" s="2">
        <v>0</v>
      </c>
      <c r="AE86" s="2">
        <v>0</v>
      </c>
      <c r="AF86" s="2">
        <f t="shared" si="16"/>
        <v>20</v>
      </c>
      <c r="AG86" s="2">
        <f t="shared" si="17"/>
        <v>1</v>
      </c>
      <c r="AH86" s="2">
        <f t="shared" si="18"/>
        <v>0</v>
      </c>
      <c r="AJ86" s="5"/>
    </row>
    <row r="87" spans="1:36" x14ac:dyDescent="0.35">
      <c r="G87" s="2" t="s">
        <v>3</v>
      </c>
      <c r="H87" s="2" t="s">
        <v>141</v>
      </c>
      <c r="I87" s="2" t="s">
        <v>6</v>
      </c>
      <c r="J87" s="2" t="s">
        <v>6</v>
      </c>
      <c r="K87" s="2" t="s">
        <v>6</v>
      </c>
      <c r="L87" s="2" t="s">
        <v>6</v>
      </c>
      <c r="M87" s="2" t="s">
        <v>76</v>
      </c>
      <c r="N87" s="2">
        <v>26</v>
      </c>
      <c r="O87" s="6">
        <f t="shared" si="11"/>
        <v>22</v>
      </c>
      <c r="P87" s="2">
        <v>5</v>
      </c>
      <c r="Q87" s="2">
        <v>9</v>
      </c>
      <c r="R87" s="2">
        <v>6</v>
      </c>
      <c r="S87" s="2">
        <v>2</v>
      </c>
      <c r="T87" s="2">
        <v>0</v>
      </c>
      <c r="U87" s="2">
        <f t="shared" si="12"/>
        <v>14</v>
      </c>
      <c r="V87" s="2">
        <f t="shared" si="13"/>
        <v>6</v>
      </c>
      <c r="W87" s="2">
        <f t="shared" si="14"/>
        <v>2</v>
      </c>
      <c r="Y87" s="5"/>
      <c r="Z87" s="6">
        <f t="shared" si="15"/>
        <v>21</v>
      </c>
      <c r="AA87" s="2">
        <v>16</v>
      </c>
      <c r="AB87" s="2">
        <v>4</v>
      </c>
      <c r="AC87" s="2">
        <v>0</v>
      </c>
      <c r="AD87" s="2">
        <v>1</v>
      </c>
      <c r="AE87" s="2">
        <v>0</v>
      </c>
      <c r="AF87" s="2">
        <f t="shared" si="16"/>
        <v>20</v>
      </c>
      <c r="AG87" s="2">
        <f t="shared" si="17"/>
        <v>0</v>
      </c>
      <c r="AH87" s="2">
        <f t="shared" si="18"/>
        <v>1</v>
      </c>
      <c r="AJ87" s="5"/>
    </row>
    <row r="88" spans="1:36" x14ac:dyDescent="0.35">
      <c r="G88" s="2" t="s">
        <v>3</v>
      </c>
      <c r="H88" s="2" t="s">
        <v>141</v>
      </c>
      <c r="I88" s="2" t="s">
        <v>6</v>
      </c>
      <c r="J88" s="2" t="s">
        <v>6</v>
      </c>
      <c r="K88" s="2" t="s">
        <v>6</v>
      </c>
      <c r="L88" s="2" t="s">
        <v>6</v>
      </c>
      <c r="M88" s="2" t="s">
        <v>76</v>
      </c>
      <c r="N88" s="2">
        <v>27</v>
      </c>
      <c r="O88" s="6">
        <f t="shared" si="11"/>
        <v>22</v>
      </c>
      <c r="P88" s="2">
        <v>3</v>
      </c>
      <c r="Q88" s="2">
        <v>13</v>
      </c>
      <c r="R88" s="2">
        <v>3</v>
      </c>
      <c r="S88" s="2">
        <v>3</v>
      </c>
      <c r="T88" s="2">
        <v>0</v>
      </c>
      <c r="U88" s="2">
        <f t="shared" si="12"/>
        <v>16</v>
      </c>
      <c r="V88" s="2">
        <f t="shared" si="13"/>
        <v>3</v>
      </c>
      <c r="W88" s="2">
        <f t="shared" si="14"/>
        <v>3</v>
      </c>
      <c r="Y88" s="5"/>
      <c r="Z88" s="6">
        <f t="shared" si="15"/>
        <v>21</v>
      </c>
      <c r="AA88" s="2">
        <v>13</v>
      </c>
      <c r="AB88" s="2">
        <v>7</v>
      </c>
      <c r="AC88" s="2">
        <v>0</v>
      </c>
      <c r="AD88" s="2">
        <v>1</v>
      </c>
      <c r="AE88" s="2">
        <v>0</v>
      </c>
      <c r="AF88" s="2">
        <f t="shared" si="16"/>
        <v>20</v>
      </c>
      <c r="AG88" s="2">
        <f t="shared" si="17"/>
        <v>0</v>
      </c>
      <c r="AH88" s="2">
        <f t="shared" si="18"/>
        <v>1</v>
      </c>
      <c r="AJ88" s="5"/>
    </row>
    <row r="89" spans="1:36" x14ac:dyDescent="0.35">
      <c r="G89" s="2" t="s">
        <v>3</v>
      </c>
      <c r="H89" s="2" t="s">
        <v>141</v>
      </c>
      <c r="I89" s="2" t="s">
        <v>6</v>
      </c>
      <c r="J89" s="2" t="s">
        <v>6</v>
      </c>
      <c r="K89" s="2" t="s">
        <v>6</v>
      </c>
      <c r="L89" s="2" t="s">
        <v>6</v>
      </c>
      <c r="M89" s="2" t="s">
        <v>76</v>
      </c>
      <c r="N89" s="2">
        <v>28</v>
      </c>
      <c r="O89" s="6">
        <f t="shared" si="11"/>
        <v>22</v>
      </c>
      <c r="P89" s="2">
        <v>14</v>
      </c>
      <c r="Q89" s="2">
        <v>5</v>
      </c>
      <c r="R89" s="2">
        <v>1</v>
      </c>
      <c r="S89" s="2">
        <v>1</v>
      </c>
      <c r="T89" s="2">
        <v>1</v>
      </c>
      <c r="U89" s="2">
        <f t="shared" si="12"/>
        <v>19</v>
      </c>
      <c r="V89" s="2">
        <f t="shared" si="13"/>
        <v>1</v>
      </c>
      <c r="W89" s="2">
        <f t="shared" si="14"/>
        <v>2</v>
      </c>
      <c r="Y89" s="5"/>
      <c r="Z89" s="6">
        <f t="shared" si="15"/>
        <v>21</v>
      </c>
      <c r="AA89" s="2">
        <v>19</v>
      </c>
      <c r="AB89" s="2">
        <v>1</v>
      </c>
      <c r="AC89" s="2">
        <v>1</v>
      </c>
      <c r="AD89" s="2">
        <v>0</v>
      </c>
      <c r="AE89" s="2">
        <v>0</v>
      </c>
      <c r="AF89" s="2">
        <f t="shared" si="16"/>
        <v>20</v>
      </c>
      <c r="AG89" s="2">
        <f t="shared" si="17"/>
        <v>1</v>
      </c>
      <c r="AH89" s="2">
        <f t="shared" si="18"/>
        <v>0</v>
      </c>
      <c r="AJ89" s="5"/>
    </row>
    <row r="90" spans="1:36" x14ac:dyDescent="0.35">
      <c r="G90" s="2" t="s">
        <v>3</v>
      </c>
      <c r="H90" s="2" t="s">
        <v>141</v>
      </c>
      <c r="I90" s="2" t="s">
        <v>6</v>
      </c>
      <c r="J90" s="2" t="s">
        <v>6</v>
      </c>
      <c r="K90" s="2" t="s">
        <v>6</v>
      </c>
      <c r="L90" s="2" t="s">
        <v>6</v>
      </c>
      <c r="M90" s="2" t="s">
        <v>76</v>
      </c>
      <c r="N90" s="2">
        <v>29</v>
      </c>
      <c r="O90" s="6">
        <f t="shared" si="11"/>
        <v>22</v>
      </c>
      <c r="P90" s="2">
        <v>5</v>
      </c>
      <c r="Q90" s="2">
        <v>10</v>
      </c>
      <c r="R90" s="2">
        <v>3</v>
      </c>
      <c r="S90" s="2">
        <v>4</v>
      </c>
      <c r="T90" s="2">
        <v>0</v>
      </c>
      <c r="U90" s="2">
        <f t="shared" si="12"/>
        <v>15</v>
      </c>
      <c r="V90" s="2">
        <f t="shared" si="13"/>
        <v>3</v>
      </c>
      <c r="W90" s="2">
        <f t="shared" si="14"/>
        <v>4</v>
      </c>
      <c r="Y90" s="5"/>
      <c r="Z90" s="6">
        <f t="shared" si="15"/>
        <v>21</v>
      </c>
      <c r="AA90" s="2">
        <v>13</v>
      </c>
      <c r="AB90" s="2">
        <v>8</v>
      </c>
      <c r="AC90" s="2">
        <v>0</v>
      </c>
      <c r="AD90" s="2">
        <v>0</v>
      </c>
      <c r="AE90" s="2">
        <v>0</v>
      </c>
      <c r="AF90" s="2">
        <f t="shared" si="16"/>
        <v>21</v>
      </c>
      <c r="AG90" s="2">
        <f t="shared" si="17"/>
        <v>0</v>
      </c>
      <c r="AH90" s="2">
        <f t="shared" si="18"/>
        <v>0</v>
      </c>
      <c r="AJ90" s="5"/>
    </row>
    <row r="91" spans="1:36" x14ac:dyDescent="0.35">
      <c r="G91" s="2" t="s">
        <v>3</v>
      </c>
      <c r="H91" s="2" t="s">
        <v>141</v>
      </c>
      <c r="I91" s="2" t="s">
        <v>6</v>
      </c>
      <c r="J91" s="2" t="s">
        <v>6</v>
      </c>
      <c r="K91" s="2" t="s">
        <v>6</v>
      </c>
      <c r="L91" s="2" t="s">
        <v>6</v>
      </c>
      <c r="M91" s="2" t="s">
        <v>76</v>
      </c>
      <c r="N91" s="2">
        <v>30</v>
      </c>
      <c r="O91" s="6">
        <f t="shared" si="11"/>
        <v>22</v>
      </c>
      <c r="P91" s="2">
        <v>11</v>
      </c>
      <c r="Q91" s="2">
        <v>7</v>
      </c>
      <c r="R91" s="2">
        <v>2</v>
      </c>
      <c r="S91" s="2">
        <v>1</v>
      </c>
      <c r="T91" s="2">
        <v>1</v>
      </c>
      <c r="U91" s="2">
        <f t="shared" si="12"/>
        <v>18</v>
      </c>
      <c r="V91" s="2">
        <f t="shared" si="13"/>
        <v>2</v>
      </c>
      <c r="W91" s="2">
        <f t="shared" si="14"/>
        <v>2</v>
      </c>
      <c r="Y91" s="5"/>
      <c r="Z91" s="6">
        <f t="shared" si="15"/>
        <v>21</v>
      </c>
      <c r="AA91" s="2">
        <v>18</v>
      </c>
      <c r="AB91" s="2">
        <v>3</v>
      </c>
      <c r="AC91" s="2">
        <v>0</v>
      </c>
      <c r="AD91" s="2">
        <v>0</v>
      </c>
      <c r="AE91" s="2">
        <v>0</v>
      </c>
      <c r="AF91" s="2">
        <f t="shared" si="16"/>
        <v>21</v>
      </c>
      <c r="AG91" s="2">
        <f t="shared" si="17"/>
        <v>0</v>
      </c>
      <c r="AH91" s="2">
        <f t="shared" si="18"/>
        <v>0</v>
      </c>
      <c r="AJ91" s="5"/>
    </row>
    <row r="92" spans="1:36" x14ac:dyDescent="0.35">
      <c r="G92" s="2" t="s">
        <v>3</v>
      </c>
      <c r="H92" s="2" t="s">
        <v>141</v>
      </c>
      <c r="I92" s="2" t="s">
        <v>109</v>
      </c>
      <c r="J92" s="2" t="s">
        <v>109</v>
      </c>
      <c r="K92" s="2" t="s">
        <v>109</v>
      </c>
      <c r="L92" s="2" t="s">
        <v>109</v>
      </c>
      <c r="M92" s="2" t="s">
        <v>3</v>
      </c>
      <c r="N92" s="2">
        <v>1</v>
      </c>
      <c r="O92" s="6">
        <f t="shared" si="11"/>
        <v>35</v>
      </c>
      <c r="P92" s="2">
        <v>3</v>
      </c>
      <c r="Q92" s="2">
        <v>12</v>
      </c>
      <c r="R92" s="2">
        <v>12</v>
      </c>
      <c r="S92" s="2">
        <v>5</v>
      </c>
      <c r="T92" s="2">
        <v>3</v>
      </c>
      <c r="U92" s="2">
        <f t="shared" si="12"/>
        <v>15</v>
      </c>
      <c r="V92" s="2">
        <f t="shared" si="13"/>
        <v>12</v>
      </c>
      <c r="W92" s="2">
        <f t="shared" si="14"/>
        <v>8</v>
      </c>
      <c r="X92" s="2">
        <f>MAX(O92:O121)</f>
        <v>35</v>
      </c>
      <c r="Y92" s="5">
        <v>52</v>
      </c>
      <c r="Z92" s="6">
        <f t="shared" si="15"/>
        <v>24</v>
      </c>
      <c r="AA92" s="2">
        <v>5</v>
      </c>
      <c r="AB92" s="2">
        <v>10</v>
      </c>
      <c r="AC92" s="2">
        <v>7</v>
      </c>
      <c r="AD92" s="2">
        <v>2</v>
      </c>
      <c r="AE92" s="2">
        <v>0</v>
      </c>
      <c r="AF92" s="2">
        <f t="shared" si="16"/>
        <v>15</v>
      </c>
      <c r="AG92" s="2">
        <f t="shared" si="17"/>
        <v>7</v>
      </c>
      <c r="AH92" s="2">
        <f t="shared" si="18"/>
        <v>2</v>
      </c>
      <c r="AI92" s="2">
        <f>MAX(Z92:Z121)</f>
        <v>24</v>
      </c>
      <c r="AJ92" s="5">
        <v>38</v>
      </c>
    </row>
    <row r="93" spans="1:36" x14ac:dyDescent="0.35">
      <c r="G93" s="2" t="s">
        <v>3</v>
      </c>
      <c r="H93" s="2" t="s">
        <v>141</v>
      </c>
      <c r="I93" s="2" t="s">
        <v>109</v>
      </c>
      <c r="J93" s="2" t="s">
        <v>109</v>
      </c>
      <c r="K93" s="2" t="s">
        <v>109</v>
      </c>
      <c r="L93" s="2" t="s">
        <v>109</v>
      </c>
      <c r="M93" s="2" t="s">
        <v>3</v>
      </c>
      <c r="N93" s="2">
        <v>2</v>
      </c>
      <c r="O93" s="6">
        <f t="shared" si="11"/>
        <v>35</v>
      </c>
      <c r="P93" s="2">
        <v>5</v>
      </c>
      <c r="Q93" s="2">
        <v>8</v>
      </c>
      <c r="R93" s="2">
        <v>13</v>
      </c>
      <c r="S93" s="2">
        <v>6</v>
      </c>
      <c r="T93" s="2">
        <v>3</v>
      </c>
      <c r="U93" s="2">
        <f t="shared" si="12"/>
        <v>13</v>
      </c>
      <c r="V93" s="2">
        <f t="shared" si="13"/>
        <v>13</v>
      </c>
      <c r="W93" s="2">
        <f t="shared" si="14"/>
        <v>9</v>
      </c>
      <c r="Y93" s="5"/>
      <c r="Z93" s="6">
        <f t="shared" si="15"/>
        <v>24</v>
      </c>
      <c r="AA93" s="2">
        <v>7</v>
      </c>
      <c r="AB93" s="2">
        <v>10</v>
      </c>
      <c r="AC93" s="2">
        <v>3</v>
      </c>
      <c r="AD93" s="2">
        <v>4</v>
      </c>
      <c r="AE93" s="2">
        <v>0</v>
      </c>
      <c r="AF93" s="2">
        <f t="shared" si="16"/>
        <v>17</v>
      </c>
      <c r="AG93" s="2">
        <f t="shared" si="17"/>
        <v>3</v>
      </c>
      <c r="AH93" s="2">
        <f t="shared" si="18"/>
        <v>4</v>
      </c>
      <c r="AJ93" s="5"/>
    </row>
    <row r="94" spans="1:36" x14ac:dyDescent="0.35">
      <c r="G94" s="2" t="s">
        <v>3</v>
      </c>
      <c r="H94" s="2" t="s">
        <v>141</v>
      </c>
      <c r="I94" s="2" t="s">
        <v>109</v>
      </c>
      <c r="J94" s="2" t="s">
        <v>109</v>
      </c>
      <c r="K94" s="2" t="s">
        <v>109</v>
      </c>
      <c r="L94" s="2" t="s">
        <v>109</v>
      </c>
      <c r="M94" s="2" t="s">
        <v>3</v>
      </c>
      <c r="N94" s="2">
        <v>3</v>
      </c>
      <c r="O94" s="6">
        <f t="shared" si="11"/>
        <v>35</v>
      </c>
      <c r="P94" s="2">
        <v>11</v>
      </c>
      <c r="Q94" s="2">
        <v>12</v>
      </c>
      <c r="R94" s="2">
        <v>7</v>
      </c>
      <c r="S94" s="2">
        <v>3</v>
      </c>
      <c r="T94" s="2">
        <v>2</v>
      </c>
      <c r="U94" s="2">
        <f t="shared" si="12"/>
        <v>23</v>
      </c>
      <c r="V94" s="2">
        <f t="shared" si="13"/>
        <v>7</v>
      </c>
      <c r="W94" s="2">
        <f t="shared" si="14"/>
        <v>5</v>
      </c>
      <c r="Y94" s="5"/>
      <c r="Z94" s="6">
        <f t="shared" si="15"/>
        <v>24</v>
      </c>
      <c r="AA94" s="2">
        <v>11</v>
      </c>
      <c r="AB94" s="2">
        <v>8</v>
      </c>
      <c r="AC94" s="2">
        <v>4</v>
      </c>
      <c r="AD94" s="2">
        <v>1</v>
      </c>
      <c r="AE94" s="2">
        <v>0</v>
      </c>
      <c r="AF94" s="2">
        <f t="shared" si="16"/>
        <v>19</v>
      </c>
      <c r="AG94" s="2">
        <f t="shared" si="17"/>
        <v>4</v>
      </c>
      <c r="AH94" s="2">
        <f t="shared" si="18"/>
        <v>1</v>
      </c>
      <c r="AJ94" s="5"/>
    </row>
    <row r="95" spans="1:36" x14ac:dyDescent="0.35">
      <c r="G95" s="2" t="s">
        <v>3</v>
      </c>
      <c r="H95" s="2" t="s">
        <v>141</v>
      </c>
      <c r="I95" s="2" t="s">
        <v>109</v>
      </c>
      <c r="J95" s="2" t="s">
        <v>109</v>
      </c>
      <c r="K95" s="2" t="s">
        <v>109</v>
      </c>
      <c r="L95" s="2" t="s">
        <v>109</v>
      </c>
      <c r="M95" s="2" t="s">
        <v>3</v>
      </c>
      <c r="N95" s="2">
        <v>4</v>
      </c>
      <c r="O95" s="6">
        <f t="shared" si="11"/>
        <v>35</v>
      </c>
      <c r="P95" s="2">
        <v>18</v>
      </c>
      <c r="Q95" s="2">
        <v>12</v>
      </c>
      <c r="R95" s="2">
        <v>3</v>
      </c>
      <c r="S95" s="2">
        <v>1</v>
      </c>
      <c r="T95" s="2">
        <v>1</v>
      </c>
      <c r="U95" s="2">
        <f t="shared" si="12"/>
        <v>30</v>
      </c>
      <c r="V95" s="2">
        <f t="shared" si="13"/>
        <v>3</v>
      </c>
      <c r="W95" s="2">
        <f t="shared" si="14"/>
        <v>2</v>
      </c>
      <c r="Y95" s="5"/>
      <c r="Z95" s="6">
        <f t="shared" si="15"/>
        <v>24</v>
      </c>
      <c r="AA95" s="2">
        <v>15</v>
      </c>
      <c r="AB95" s="2">
        <v>6</v>
      </c>
      <c r="AC95" s="2">
        <v>2</v>
      </c>
      <c r="AD95" s="2">
        <v>1</v>
      </c>
      <c r="AE95" s="2">
        <v>0</v>
      </c>
      <c r="AF95" s="2">
        <f t="shared" si="16"/>
        <v>21</v>
      </c>
      <c r="AG95" s="2">
        <f t="shared" si="17"/>
        <v>2</v>
      </c>
      <c r="AH95" s="2">
        <f t="shared" si="18"/>
        <v>1</v>
      </c>
      <c r="AJ95" s="5"/>
    </row>
    <row r="96" spans="1:36" x14ac:dyDescent="0.35">
      <c r="G96" s="2" t="s">
        <v>3</v>
      </c>
      <c r="H96" s="2" t="s">
        <v>141</v>
      </c>
      <c r="I96" s="2" t="s">
        <v>109</v>
      </c>
      <c r="J96" s="2" t="s">
        <v>109</v>
      </c>
      <c r="K96" s="2" t="s">
        <v>109</v>
      </c>
      <c r="L96" s="2" t="s">
        <v>109</v>
      </c>
      <c r="M96" s="2" t="s">
        <v>3</v>
      </c>
      <c r="N96" s="2">
        <v>5</v>
      </c>
      <c r="O96" s="6">
        <f t="shared" si="11"/>
        <v>35</v>
      </c>
      <c r="P96" s="2">
        <v>9</v>
      </c>
      <c r="Q96" s="2">
        <v>11</v>
      </c>
      <c r="R96" s="2">
        <v>12</v>
      </c>
      <c r="S96" s="2">
        <v>3</v>
      </c>
      <c r="T96" s="2">
        <v>0</v>
      </c>
      <c r="U96" s="2">
        <f t="shared" si="12"/>
        <v>20</v>
      </c>
      <c r="V96" s="2">
        <f t="shared" si="13"/>
        <v>12</v>
      </c>
      <c r="W96" s="2">
        <f t="shared" si="14"/>
        <v>3</v>
      </c>
      <c r="Y96" s="5"/>
      <c r="Z96" s="6">
        <f t="shared" si="15"/>
        <v>24</v>
      </c>
      <c r="AA96" s="2">
        <v>10</v>
      </c>
      <c r="AB96" s="2">
        <v>8</v>
      </c>
      <c r="AC96" s="2">
        <v>5</v>
      </c>
      <c r="AD96" s="2">
        <v>1</v>
      </c>
      <c r="AE96" s="2">
        <v>0</v>
      </c>
      <c r="AF96" s="2">
        <f t="shared" si="16"/>
        <v>18</v>
      </c>
      <c r="AG96" s="2">
        <f t="shared" si="17"/>
        <v>5</v>
      </c>
      <c r="AH96" s="2">
        <f t="shared" si="18"/>
        <v>1</v>
      </c>
      <c r="AJ96" s="5"/>
    </row>
    <row r="97" spans="7:36" x14ac:dyDescent="0.35">
      <c r="G97" s="2" t="s">
        <v>3</v>
      </c>
      <c r="H97" s="2" t="s">
        <v>141</v>
      </c>
      <c r="I97" s="2" t="s">
        <v>109</v>
      </c>
      <c r="J97" s="2" t="s">
        <v>109</v>
      </c>
      <c r="K97" s="2" t="s">
        <v>109</v>
      </c>
      <c r="L97" s="2" t="s">
        <v>109</v>
      </c>
      <c r="M97" s="2" t="s">
        <v>3</v>
      </c>
      <c r="N97" s="2">
        <v>6</v>
      </c>
      <c r="O97" s="6">
        <f t="shared" si="11"/>
        <v>34</v>
      </c>
      <c r="P97" s="2">
        <v>6</v>
      </c>
      <c r="Q97" s="2">
        <v>8</v>
      </c>
      <c r="R97" s="2">
        <v>8</v>
      </c>
      <c r="S97" s="2">
        <v>7</v>
      </c>
      <c r="T97" s="2">
        <v>5</v>
      </c>
      <c r="U97" s="2">
        <f t="shared" si="12"/>
        <v>14</v>
      </c>
      <c r="V97" s="2">
        <f t="shared" si="13"/>
        <v>8</v>
      </c>
      <c r="W97" s="2">
        <f t="shared" si="14"/>
        <v>12</v>
      </c>
      <c r="Y97" s="5"/>
      <c r="Z97" s="6">
        <f t="shared" si="15"/>
        <v>24</v>
      </c>
      <c r="AA97" s="2">
        <v>5</v>
      </c>
      <c r="AB97" s="2">
        <v>6</v>
      </c>
      <c r="AC97" s="2">
        <v>7</v>
      </c>
      <c r="AD97" s="2">
        <v>4</v>
      </c>
      <c r="AE97" s="2">
        <v>2</v>
      </c>
      <c r="AF97" s="2">
        <f t="shared" si="16"/>
        <v>11</v>
      </c>
      <c r="AG97" s="2">
        <f t="shared" si="17"/>
        <v>7</v>
      </c>
      <c r="AH97" s="2">
        <f t="shared" si="18"/>
        <v>6</v>
      </c>
      <c r="AJ97" s="5"/>
    </row>
    <row r="98" spans="7:36" x14ac:dyDescent="0.35">
      <c r="G98" s="2" t="s">
        <v>3</v>
      </c>
      <c r="H98" s="2" t="s">
        <v>141</v>
      </c>
      <c r="I98" s="2" t="s">
        <v>109</v>
      </c>
      <c r="J98" s="2" t="s">
        <v>109</v>
      </c>
      <c r="K98" s="2" t="s">
        <v>109</v>
      </c>
      <c r="L98" s="2" t="s">
        <v>109</v>
      </c>
      <c r="M98" s="2" t="s">
        <v>3</v>
      </c>
      <c r="N98" s="2">
        <v>7</v>
      </c>
      <c r="O98" s="6">
        <f t="shared" si="11"/>
        <v>35</v>
      </c>
      <c r="P98" s="2">
        <v>12</v>
      </c>
      <c r="Q98" s="2">
        <v>12</v>
      </c>
      <c r="R98" s="2">
        <v>4</v>
      </c>
      <c r="S98" s="2">
        <v>3</v>
      </c>
      <c r="T98" s="2">
        <v>4</v>
      </c>
      <c r="U98" s="2">
        <f t="shared" si="12"/>
        <v>24</v>
      </c>
      <c r="V98" s="2">
        <f t="shared" si="13"/>
        <v>4</v>
      </c>
      <c r="W98" s="2">
        <f t="shared" si="14"/>
        <v>7</v>
      </c>
      <c r="Y98" s="5"/>
      <c r="Z98" s="6">
        <f t="shared" si="15"/>
        <v>24</v>
      </c>
      <c r="AA98" s="2">
        <v>12</v>
      </c>
      <c r="AB98" s="2">
        <v>4</v>
      </c>
      <c r="AC98" s="2">
        <v>4</v>
      </c>
      <c r="AD98" s="2">
        <v>3</v>
      </c>
      <c r="AE98" s="2">
        <v>1</v>
      </c>
      <c r="AF98" s="2">
        <f t="shared" si="16"/>
        <v>16</v>
      </c>
      <c r="AG98" s="2">
        <f t="shared" si="17"/>
        <v>4</v>
      </c>
      <c r="AH98" s="2">
        <f t="shared" si="18"/>
        <v>4</v>
      </c>
      <c r="AJ98" s="5"/>
    </row>
    <row r="99" spans="7:36" x14ac:dyDescent="0.35">
      <c r="G99" s="2" t="s">
        <v>3</v>
      </c>
      <c r="H99" s="2" t="s">
        <v>141</v>
      </c>
      <c r="I99" s="2" t="s">
        <v>109</v>
      </c>
      <c r="J99" s="2" t="s">
        <v>109</v>
      </c>
      <c r="K99" s="2" t="s">
        <v>109</v>
      </c>
      <c r="L99" s="2" t="s">
        <v>109</v>
      </c>
      <c r="M99" s="2" t="s">
        <v>3</v>
      </c>
      <c r="N99" s="2">
        <v>8</v>
      </c>
      <c r="O99" s="6">
        <f t="shared" si="11"/>
        <v>35</v>
      </c>
      <c r="P99" s="2">
        <v>1</v>
      </c>
      <c r="Q99" s="2">
        <v>7</v>
      </c>
      <c r="R99" s="2">
        <v>12</v>
      </c>
      <c r="S99" s="2">
        <v>8</v>
      </c>
      <c r="T99" s="2">
        <v>7</v>
      </c>
      <c r="U99" s="2">
        <f t="shared" si="12"/>
        <v>8</v>
      </c>
      <c r="V99" s="2">
        <f t="shared" si="13"/>
        <v>12</v>
      </c>
      <c r="W99" s="2">
        <f t="shared" si="14"/>
        <v>15</v>
      </c>
      <c r="Y99" s="5"/>
      <c r="Z99" s="6">
        <f t="shared" si="15"/>
        <v>24</v>
      </c>
      <c r="AA99" s="2">
        <v>7</v>
      </c>
      <c r="AB99" s="2">
        <v>6</v>
      </c>
      <c r="AC99" s="2">
        <v>5</v>
      </c>
      <c r="AD99" s="2">
        <v>3</v>
      </c>
      <c r="AE99" s="2">
        <v>3</v>
      </c>
      <c r="AF99" s="2">
        <f t="shared" si="16"/>
        <v>13</v>
      </c>
      <c r="AG99" s="2">
        <f t="shared" si="17"/>
        <v>5</v>
      </c>
      <c r="AH99" s="2">
        <f t="shared" si="18"/>
        <v>6</v>
      </c>
      <c r="AJ99" s="5"/>
    </row>
    <row r="100" spans="7:36" x14ac:dyDescent="0.35">
      <c r="G100" s="2" t="s">
        <v>3</v>
      </c>
      <c r="H100" s="2" t="s">
        <v>141</v>
      </c>
      <c r="I100" s="2" t="s">
        <v>109</v>
      </c>
      <c r="J100" s="2" t="s">
        <v>109</v>
      </c>
      <c r="K100" s="2" t="s">
        <v>109</v>
      </c>
      <c r="L100" s="2" t="s">
        <v>109</v>
      </c>
      <c r="M100" s="2" t="s">
        <v>3</v>
      </c>
      <c r="N100" s="2">
        <v>9</v>
      </c>
      <c r="O100" s="6">
        <f t="shared" si="11"/>
        <v>35</v>
      </c>
      <c r="P100" s="2">
        <v>2</v>
      </c>
      <c r="Q100" s="2">
        <v>6</v>
      </c>
      <c r="R100" s="2">
        <v>7</v>
      </c>
      <c r="S100" s="2">
        <v>8</v>
      </c>
      <c r="T100" s="2">
        <v>12</v>
      </c>
      <c r="U100" s="2">
        <f t="shared" si="12"/>
        <v>8</v>
      </c>
      <c r="V100" s="2">
        <f t="shared" si="13"/>
        <v>7</v>
      </c>
      <c r="W100" s="2">
        <f t="shared" si="14"/>
        <v>20</v>
      </c>
      <c r="Y100" s="5"/>
      <c r="Z100" s="6">
        <f t="shared" si="15"/>
        <v>24</v>
      </c>
      <c r="AA100" s="2">
        <v>5</v>
      </c>
      <c r="AB100" s="2">
        <v>7</v>
      </c>
      <c r="AC100" s="2">
        <v>4</v>
      </c>
      <c r="AD100" s="2">
        <v>5</v>
      </c>
      <c r="AE100" s="2">
        <v>3</v>
      </c>
      <c r="AF100" s="2">
        <f t="shared" si="16"/>
        <v>12</v>
      </c>
      <c r="AG100" s="2">
        <f t="shared" si="17"/>
        <v>4</v>
      </c>
      <c r="AH100" s="2">
        <f t="shared" si="18"/>
        <v>8</v>
      </c>
      <c r="AJ100" s="5"/>
    </row>
    <row r="101" spans="7:36" x14ac:dyDescent="0.35">
      <c r="G101" s="2" t="s">
        <v>3</v>
      </c>
      <c r="H101" s="2" t="s">
        <v>141</v>
      </c>
      <c r="I101" s="2" t="s">
        <v>109</v>
      </c>
      <c r="J101" s="2" t="s">
        <v>109</v>
      </c>
      <c r="K101" s="2" t="s">
        <v>109</v>
      </c>
      <c r="L101" s="2" t="s">
        <v>109</v>
      </c>
      <c r="M101" s="2" t="s">
        <v>67</v>
      </c>
      <c r="N101" s="2">
        <v>10</v>
      </c>
      <c r="O101" s="6">
        <f t="shared" si="11"/>
        <v>35</v>
      </c>
      <c r="P101" s="2">
        <v>10</v>
      </c>
      <c r="Q101" s="2">
        <v>11</v>
      </c>
      <c r="R101" s="2">
        <v>8</v>
      </c>
      <c r="S101" s="2">
        <v>4</v>
      </c>
      <c r="T101" s="2">
        <v>2</v>
      </c>
      <c r="U101" s="2">
        <f t="shared" si="12"/>
        <v>21</v>
      </c>
      <c r="V101" s="2">
        <f t="shared" si="13"/>
        <v>8</v>
      </c>
      <c r="W101" s="2">
        <f t="shared" si="14"/>
        <v>6</v>
      </c>
      <c r="Y101" s="5"/>
      <c r="Z101" s="6">
        <f t="shared" si="15"/>
        <v>24</v>
      </c>
      <c r="AA101" s="2">
        <v>9</v>
      </c>
      <c r="AB101" s="2">
        <v>8</v>
      </c>
      <c r="AC101" s="2">
        <v>4</v>
      </c>
      <c r="AD101" s="2">
        <v>3</v>
      </c>
      <c r="AE101" s="2">
        <v>0</v>
      </c>
      <c r="AF101" s="2">
        <f t="shared" si="16"/>
        <v>17</v>
      </c>
      <c r="AG101" s="2">
        <f t="shared" si="17"/>
        <v>4</v>
      </c>
      <c r="AH101" s="2">
        <f t="shared" si="18"/>
        <v>3</v>
      </c>
      <c r="AJ101" s="5"/>
    </row>
    <row r="102" spans="7:36" x14ac:dyDescent="0.35">
      <c r="G102" s="2" t="s">
        <v>3</v>
      </c>
      <c r="H102" s="2" t="s">
        <v>141</v>
      </c>
      <c r="I102" s="2" t="s">
        <v>109</v>
      </c>
      <c r="J102" s="2" t="s">
        <v>109</v>
      </c>
      <c r="K102" s="2" t="s">
        <v>109</v>
      </c>
      <c r="L102" s="2" t="s">
        <v>109</v>
      </c>
      <c r="M102" s="2" t="s">
        <v>67</v>
      </c>
      <c r="N102" s="2">
        <v>11</v>
      </c>
      <c r="O102" s="6">
        <f t="shared" si="11"/>
        <v>35</v>
      </c>
      <c r="P102" s="2">
        <v>2</v>
      </c>
      <c r="Q102" s="2">
        <v>13</v>
      </c>
      <c r="R102" s="2">
        <v>7</v>
      </c>
      <c r="S102" s="2">
        <v>10</v>
      </c>
      <c r="T102" s="2">
        <v>3</v>
      </c>
      <c r="U102" s="2">
        <f t="shared" si="12"/>
        <v>15</v>
      </c>
      <c r="V102" s="2">
        <f t="shared" si="13"/>
        <v>7</v>
      </c>
      <c r="W102" s="2">
        <f t="shared" si="14"/>
        <v>13</v>
      </c>
      <c r="Y102" s="5"/>
      <c r="Z102" s="6">
        <f t="shared" si="15"/>
        <v>24</v>
      </c>
      <c r="AA102" s="2">
        <v>4</v>
      </c>
      <c r="AB102" s="2">
        <v>3</v>
      </c>
      <c r="AC102" s="2">
        <v>9</v>
      </c>
      <c r="AD102" s="2">
        <v>4</v>
      </c>
      <c r="AE102" s="2">
        <v>4</v>
      </c>
      <c r="AF102" s="2">
        <f t="shared" si="16"/>
        <v>7</v>
      </c>
      <c r="AG102" s="2">
        <f t="shared" si="17"/>
        <v>9</v>
      </c>
      <c r="AH102" s="2">
        <f t="shared" si="18"/>
        <v>8</v>
      </c>
      <c r="AJ102" s="5"/>
    </row>
    <row r="103" spans="7:36" x14ac:dyDescent="0.35">
      <c r="G103" s="2" t="s">
        <v>3</v>
      </c>
      <c r="H103" s="2" t="s">
        <v>141</v>
      </c>
      <c r="I103" s="2" t="s">
        <v>109</v>
      </c>
      <c r="J103" s="2" t="s">
        <v>109</v>
      </c>
      <c r="K103" s="2" t="s">
        <v>109</v>
      </c>
      <c r="L103" s="2" t="s">
        <v>109</v>
      </c>
      <c r="M103" s="2" t="s">
        <v>67</v>
      </c>
      <c r="N103" s="2">
        <v>12</v>
      </c>
      <c r="O103" s="6">
        <f t="shared" si="11"/>
        <v>35</v>
      </c>
      <c r="P103" s="2">
        <v>4</v>
      </c>
      <c r="Q103" s="2">
        <v>7</v>
      </c>
      <c r="R103" s="2">
        <v>10</v>
      </c>
      <c r="S103" s="2">
        <v>11</v>
      </c>
      <c r="T103" s="2">
        <v>3</v>
      </c>
      <c r="U103" s="2">
        <f t="shared" si="12"/>
        <v>11</v>
      </c>
      <c r="V103" s="2">
        <f t="shared" si="13"/>
        <v>10</v>
      </c>
      <c r="W103" s="2">
        <f t="shared" si="14"/>
        <v>14</v>
      </c>
      <c r="Y103" s="5"/>
      <c r="Z103" s="6">
        <f t="shared" si="15"/>
        <v>24</v>
      </c>
      <c r="AA103" s="2">
        <v>4</v>
      </c>
      <c r="AB103" s="2">
        <v>10</v>
      </c>
      <c r="AC103" s="2">
        <v>5</v>
      </c>
      <c r="AD103" s="2">
        <v>2</v>
      </c>
      <c r="AE103" s="2">
        <v>3</v>
      </c>
      <c r="AF103" s="2">
        <f t="shared" si="16"/>
        <v>14</v>
      </c>
      <c r="AG103" s="2">
        <f t="shared" si="17"/>
        <v>5</v>
      </c>
      <c r="AH103" s="2">
        <f t="shared" si="18"/>
        <v>5</v>
      </c>
      <c r="AJ103" s="5"/>
    </row>
    <row r="104" spans="7:36" x14ac:dyDescent="0.35">
      <c r="G104" s="2" t="s">
        <v>3</v>
      </c>
      <c r="H104" s="2" t="s">
        <v>141</v>
      </c>
      <c r="I104" s="2" t="s">
        <v>109</v>
      </c>
      <c r="J104" s="2" t="s">
        <v>109</v>
      </c>
      <c r="K104" s="2" t="s">
        <v>109</v>
      </c>
      <c r="L104" s="2" t="s">
        <v>109</v>
      </c>
      <c r="M104" s="2" t="s">
        <v>67</v>
      </c>
      <c r="N104" s="2">
        <v>13</v>
      </c>
      <c r="O104" s="6">
        <f t="shared" si="11"/>
        <v>35</v>
      </c>
      <c r="P104" s="2">
        <v>1</v>
      </c>
      <c r="Q104" s="2">
        <v>6</v>
      </c>
      <c r="R104" s="2">
        <v>8</v>
      </c>
      <c r="S104" s="2">
        <v>12</v>
      </c>
      <c r="T104" s="2">
        <v>8</v>
      </c>
      <c r="U104" s="2">
        <f t="shared" si="12"/>
        <v>7</v>
      </c>
      <c r="V104" s="2">
        <f t="shared" si="13"/>
        <v>8</v>
      </c>
      <c r="W104" s="2">
        <f t="shared" si="14"/>
        <v>20</v>
      </c>
      <c r="Y104" s="5"/>
      <c r="Z104" s="6">
        <f t="shared" si="15"/>
        <v>24</v>
      </c>
      <c r="AA104" s="2">
        <v>4</v>
      </c>
      <c r="AB104" s="2">
        <v>9</v>
      </c>
      <c r="AC104" s="2">
        <v>5</v>
      </c>
      <c r="AD104" s="2">
        <v>3</v>
      </c>
      <c r="AE104" s="2">
        <v>3</v>
      </c>
      <c r="AF104" s="2">
        <f t="shared" si="16"/>
        <v>13</v>
      </c>
      <c r="AG104" s="2">
        <f t="shared" si="17"/>
        <v>5</v>
      </c>
      <c r="AH104" s="2">
        <f t="shared" si="18"/>
        <v>6</v>
      </c>
      <c r="AJ104" s="5"/>
    </row>
    <row r="105" spans="7:36" x14ac:dyDescent="0.35">
      <c r="G105" s="2" t="s">
        <v>3</v>
      </c>
      <c r="H105" s="2" t="s">
        <v>141</v>
      </c>
      <c r="I105" s="2" t="s">
        <v>109</v>
      </c>
      <c r="J105" s="2" t="s">
        <v>109</v>
      </c>
      <c r="K105" s="2" t="s">
        <v>109</v>
      </c>
      <c r="L105" s="2" t="s">
        <v>109</v>
      </c>
      <c r="M105" s="2" t="s">
        <v>67</v>
      </c>
      <c r="N105" s="2">
        <v>14</v>
      </c>
      <c r="O105" s="6">
        <f t="shared" si="11"/>
        <v>35</v>
      </c>
      <c r="P105" s="2">
        <v>1</v>
      </c>
      <c r="Q105" s="2">
        <v>2</v>
      </c>
      <c r="R105" s="2">
        <v>12</v>
      </c>
      <c r="S105" s="2">
        <v>13</v>
      </c>
      <c r="T105" s="2">
        <v>7</v>
      </c>
      <c r="U105" s="2">
        <f t="shared" si="12"/>
        <v>3</v>
      </c>
      <c r="V105" s="2">
        <f t="shared" si="13"/>
        <v>12</v>
      </c>
      <c r="W105" s="2">
        <f t="shared" si="14"/>
        <v>20</v>
      </c>
      <c r="Y105" s="5"/>
      <c r="Z105" s="6">
        <f t="shared" si="15"/>
        <v>24</v>
      </c>
      <c r="AA105" s="2">
        <v>5</v>
      </c>
      <c r="AB105" s="2">
        <v>7</v>
      </c>
      <c r="AC105" s="2">
        <v>4</v>
      </c>
      <c r="AD105" s="2">
        <v>4</v>
      </c>
      <c r="AE105" s="2">
        <v>4</v>
      </c>
      <c r="AF105" s="2">
        <f t="shared" si="16"/>
        <v>12</v>
      </c>
      <c r="AG105" s="2">
        <f t="shared" si="17"/>
        <v>4</v>
      </c>
      <c r="AH105" s="2">
        <f t="shared" si="18"/>
        <v>8</v>
      </c>
      <c r="AJ105" s="5"/>
    </row>
    <row r="106" spans="7:36" x14ac:dyDescent="0.35">
      <c r="G106" s="2" t="s">
        <v>3</v>
      </c>
      <c r="H106" s="2" t="s">
        <v>141</v>
      </c>
      <c r="I106" s="2" t="s">
        <v>109</v>
      </c>
      <c r="J106" s="2" t="s">
        <v>109</v>
      </c>
      <c r="K106" s="2" t="s">
        <v>109</v>
      </c>
      <c r="L106" s="2" t="s">
        <v>109</v>
      </c>
      <c r="M106" s="2" t="s">
        <v>67</v>
      </c>
      <c r="N106" s="2">
        <v>15</v>
      </c>
      <c r="O106" s="6">
        <f t="shared" si="11"/>
        <v>35</v>
      </c>
      <c r="P106" s="2">
        <v>4</v>
      </c>
      <c r="Q106" s="2">
        <v>3</v>
      </c>
      <c r="R106" s="2">
        <v>10</v>
      </c>
      <c r="S106" s="2">
        <v>10</v>
      </c>
      <c r="T106" s="2">
        <v>8</v>
      </c>
      <c r="U106" s="2">
        <f t="shared" si="12"/>
        <v>7</v>
      </c>
      <c r="V106" s="2">
        <f t="shared" si="13"/>
        <v>10</v>
      </c>
      <c r="W106" s="2">
        <f t="shared" si="14"/>
        <v>18</v>
      </c>
      <c r="Y106" s="5"/>
      <c r="Z106" s="6">
        <f t="shared" si="15"/>
        <v>24</v>
      </c>
      <c r="AA106" s="2">
        <v>6</v>
      </c>
      <c r="AB106" s="2">
        <v>6</v>
      </c>
      <c r="AC106" s="2">
        <v>8</v>
      </c>
      <c r="AD106" s="2">
        <v>2</v>
      </c>
      <c r="AE106" s="2">
        <v>2</v>
      </c>
      <c r="AF106" s="2">
        <f t="shared" si="16"/>
        <v>12</v>
      </c>
      <c r="AG106" s="2">
        <f t="shared" si="17"/>
        <v>8</v>
      </c>
      <c r="AH106" s="2">
        <f t="shared" si="18"/>
        <v>4</v>
      </c>
      <c r="AJ106" s="5"/>
    </row>
    <row r="107" spans="7:36" x14ac:dyDescent="0.35">
      <c r="G107" s="2" t="s">
        <v>3</v>
      </c>
      <c r="H107" s="2" t="s">
        <v>141</v>
      </c>
      <c r="I107" s="2" t="s">
        <v>109</v>
      </c>
      <c r="J107" s="2" t="s">
        <v>109</v>
      </c>
      <c r="K107" s="2" t="s">
        <v>109</v>
      </c>
      <c r="L107" s="2" t="s">
        <v>109</v>
      </c>
      <c r="M107" s="2" t="s">
        <v>67</v>
      </c>
      <c r="N107" s="2">
        <v>16</v>
      </c>
      <c r="O107" s="6">
        <f t="shared" si="11"/>
        <v>35</v>
      </c>
      <c r="P107" s="2">
        <v>4</v>
      </c>
      <c r="Q107" s="2">
        <v>12</v>
      </c>
      <c r="R107" s="2">
        <v>10</v>
      </c>
      <c r="S107" s="2">
        <v>3</v>
      </c>
      <c r="T107" s="2">
        <v>6</v>
      </c>
      <c r="U107" s="2">
        <f t="shared" si="12"/>
        <v>16</v>
      </c>
      <c r="V107" s="2">
        <f t="shared" si="13"/>
        <v>10</v>
      </c>
      <c r="W107" s="2">
        <f t="shared" si="14"/>
        <v>9</v>
      </c>
      <c r="Y107" s="5"/>
      <c r="Z107" s="6">
        <f t="shared" si="15"/>
        <v>24</v>
      </c>
      <c r="AA107" s="2">
        <v>9</v>
      </c>
      <c r="AB107" s="2">
        <v>6</v>
      </c>
      <c r="AC107" s="2">
        <v>6</v>
      </c>
      <c r="AD107" s="2">
        <v>2</v>
      </c>
      <c r="AE107" s="2">
        <v>1</v>
      </c>
      <c r="AF107" s="2">
        <f t="shared" si="16"/>
        <v>15</v>
      </c>
      <c r="AG107" s="2">
        <f t="shared" si="17"/>
        <v>6</v>
      </c>
      <c r="AH107" s="2">
        <f t="shared" si="18"/>
        <v>3</v>
      </c>
      <c r="AJ107" s="5"/>
    </row>
    <row r="108" spans="7:36" x14ac:dyDescent="0.35">
      <c r="G108" s="2" t="s">
        <v>3</v>
      </c>
      <c r="H108" s="2" t="s">
        <v>141</v>
      </c>
      <c r="I108" s="2" t="s">
        <v>109</v>
      </c>
      <c r="J108" s="2" t="s">
        <v>109</v>
      </c>
      <c r="K108" s="2" t="s">
        <v>109</v>
      </c>
      <c r="L108" s="2" t="s">
        <v>109</v>
      </c>
      <c r="M108" s="2" t="s">
        <v>67</v>
      </c>
      <c r="N108" s="2">
        <v>17</v>
      </c>
      <c r="O108" s="6">
        <f t="shared" si="11"/>
        <v>35</v>
      </c>
      <c r="P108" s="2">
        <v>4</v>
      </c>
      <c r="Q108" s="2">
        <v>12</v>
      </c>
      <c r="R108" s="2">
        <v>8</v>
      </c>
      <c r="S108" s="2">
        <v>5</v>
      </c>
      <c r="T108" s="2">
        <v>6</v>
      </c>
      <c r="U108" s="2">
        <f t="shared" si="12"/>
        <v>16</v>
      </c>
      <c r="V108" s="2">
        <f t="shared" si="13"/>
        <v>8</v>
      </c>
      <c r="W108" s="2">
        <f t="shared" si="14"/>
        <v>11</v>
      </c>
      <c r="Y108" s="5"/>
      <c r="Z108" s="6">
        <f t="shared" si="15"/>
        <v>24</v>
      </c>
      <c r="AA108" s="2">
        <v>7</v>
      </c>
      <c r="AB108" s="2">
        <v>8</v>
      </c>
      <c r="AC108" s="2">
        <v>6</v>
      </c>
      <c r="AD108" s="2">
        <v>1</v>
      </c>
      <c r="AE108" s="2">
        <v>2</v>
      </c>
      <c r="AF108" s="2">
        <f t="shared" si="16"/>
        <v>15</v>
      </c>
      <c r="AG108" s="2">
        <f t="shared" si="17"/>
        <v>6</v>
      </c>
      <c r="AH108" s="2">
        <f t="shared" si="18"/>
        <v>3</v>
      </c>
      <c r="AJ108" s="5"/>
    </row>
    <row r="109" spans="7:36" x14ac:dyDescent="0.35">
      <c r="G109" s="2" t="s">
        <v>3</v>
      </c>
      <c r="H109" s="2" t="s">
        <v>141</v>
      </c>
      <c r="I109" s="2" t="s">
        <v>109</v>
      </c>
      <c r="J109" s="2" t="s">
        <v>109</v>
      </c>
      <c r="K109" s="2" t="s">
        <v>109</v>
      </c>
      <c r="L109" s="2" t="s">
        <v>109</v>
      </c>
      <c r="M109" s="2" t="s">
        <v>67</v>
      </c>
      <c r="N109" s="2">
        <v>18</v>
      </c>
      <c r="O109" s="6">
        <f t="shared" si="11"/>
        <v>35</v>
      </c>
      <c r="P109" s="2">
        <v>6</v>
      </c>
      <c r="Q109" s="2">
        <v>11</v>
      </c>
      <c r="R109" s="2">
        <v>11</v>
      </c>
      <c r="S109" s="2">
        <v>4</v>
      </c>
      <c r="T109" s="2">
        <v>3</v>
      </c>
      <c r="U109" s="2">
        <f t="shared" si="12"/>
        <v>17</v>
      </c>
      <c r="V109" s="2">
        <f t="shared" si="13"/>
        <v>11</v>
      </c>
      <c r="W109" s="2">
        <f t="shared" si="14"/>
        <v>7</v>
      </c>
      <c r="Y109" s="5"/>
      <c r="Z109" s="6">
        <f t="shared" si="15"/>
        <v>24</v>
      </c>
      <c r="AA109" s="2">
        <v>9</v>
      </c>
      <c r="AB109" s="2">
        <v>3</v>
      </c>
      <c r="AC109" s="2">
        <v>5</v>
      </c>
      <c r="AD109" s="2">
        <v>3</v>
      </c>
      <c r="AE109" s="2">
        <v>4</v>
      </c>
      <c r="AF109" s="2">
        <f t="shared" si="16"/>
        <v>12</v>
      </c>
      <c r="AG109" s="2">
        <f t="shared" si="17"/>
        <v>5</v>
      </c>
      <c r="AH109" s="2">
        <f t="shared" si="18"/>
        <v>7</v>
      </c>
      <c r="AJ109" s="5"/>
    </row>
    <row r="110" spans="7:36" x14ac:dyDescent="0.35">
      <c r="G110" s="2" t="s">
        <v>3</v>
      </c>
      <c r="H110" s="2" t="s">
        <v>141</v>
      </c>
      <c r="I110" s="2" t="s">
        <v>109</v>
      </c>
      <c r="J110" s="2" t="s">
        <v>109</v>
      </c>
      <c r="K110" s="2" t="s">
        <v>109</v>
      </c>
      <c r="L110" s="2" t="s">
        <v>109</v>
      </c>
      <c r="M110" s="2" t="s">
        <v>76</v>
      </c>
      <c r="N110" s="2">
        <v>19</v>
      </c>
      <c r="O110" s="6">
        <f t="shared" si="11"/>
        <v>35</v>
      </c>
      <c r="P110" s="2">
        <v>9</v>
      </c>
      <c r="Q110" s="2">
        <v>6</v>
      </c>
      <c r="R110" s="2">
        <v>9</v>
      </c>
      <c r="S110" s="2">
        <v>7</v>
      </c>
      <c r="T110" s="2">
        <v>4</v>
      </c>
      <c r="U110" s="2">
        <f t="shared" si="12"/>
        <v>15</v>
      </c>
      <c r="V110" s="2">
        <f t="shared" si="13"/>
        <v>9</v>
      </c>
      <c r="W110" s="2">
        <f t="shared" si="14"/>
        <v>11</v>
      </c>
      <c r="Y110" s="5"/>
      <c r="Z110" s="6">
        <f t="shared" si="15"/>
        <v>24</v>
      </c>
      <c r="AA110" s="2">
        <v>12</v>
      </c>
      <c r="AB110" s="2">
        <v>7</v>
      </c>
      <c r="AC110" s="2">
        <v>5</v>
      </c>
      <c r="AD110" s="2">
        <v>0</v>
      </c>
      <c r="AE110" s="2">
        <v>0</v>
      </c>
      <c r="AF110" s="2">
        <f t="shared" si="16"/>
        <v>19</v>
      </c>
      <c r="AG110" s="2">
        <f t="shared" si="17"/>
        <v>5</v>
      </c>
      <c r="AH110" s="2">
        <f t="shared" si="18"/>
        <v>0</v>
      </c>
      <c r="AJ110" s="5"/>
    </row>
    <row r="111" spans="7:36" x14ac:dyDescent="0.35">
      <c r="G111" s="2" t="s">
        <v>3</v>
      </c>
      <c r="H111" s="2" t="s">
        <v>141</v>
      </c>
      <c r="I111" s="2" t="s">
        <v>109</v>
      </c>
      <c r="J111" s="2" t="s">
        <v>109</v>
      </c>
      <c r="K111" s="2" t="s">
        <v>109</v>
      </c>
      <c r="L111" s="2" t="s">
        <v>109</v>
      </c>
      <c r="M111" s="2" t="s">
        <v>76</v>
      </c>
      <c r="N111" s="2">
        <v>20</v>
      </c>
      <c r="O111" s="6">
        <f t="shared" si="11"/>
        <v>35</v>
      </c>
      <c r="P111" s="2">
        <v>7</v>
      </c>
      <c r="Q111" s="2">
        <v>5</v>
      </c>
      <c r="R111" s="2">
        <v>9</v>
      </c>
      <c r="S111" s="2">
        <v>7</v>
      </c>
      <c r="T111" s="2">
        <v>7</v>
      </c>
      <c r="U111" s="2">
        <f t="shared" si="12"/>
        <v>12</v>
      </c>
      <c r="V111" s="2">
        <f t="shared" si="13"/>
        <v>9</v>
      </c>
      <c r="W111" s="2">
        <f t="shared" si="14"/>
        <v>14</v>
      </c>
      <c r="Y111" s="5"/>
      <c r="Z111" s="6">
        <f t="shared" si="15"/>
        <v>24</v>
      </c>
      <c r="AA111" s="2">
        <v>10</v>
      </c>
      <c r="AB111" s="2">
        <v>5</v>
      </c>
      <c r="AC111" s="2">
        <v>7</v>
      </c>
      <c r="AD111" s="2">
        <v>2</v>
      </c>
      <c r="AE111" s="2">
        <v>0</v>
      </c>
      <c r="AF111" s="2">
        <f t="shared" si="16"/>
        <v>15</v>
      </c>
      <c r="AG111" s="2">
        <f t="shared" si="17"/>
        <v>7</v>
      </c>
      <c r="AH111" s="2">
        <f t="shared" si="18"/>
        <v>2</v>
      </c>
      <c r="AJ111" s="5"/>
    </row>
    <row r="112" spans="7:36" x14ac:dyDescent="0.35">
      <c r="G112" s="2" t="s">
        <v>3</v>
      </c>
      <c r="H112" s="2" t="s">
        <v>141</v>
      </c>
      <c r="I112" s="2" t="s">
        <v>109</v>
      </c>
      <c r="J112" s="2" t="s">
        <v>109</v>
      </c>
      <c r="K112" s="2" t="s">
        <v>109</v>
      </c>
      <c r="L112" s="2" t="s">
        <v>109</v>
      </c>
      <c r="M112" s="2" t="s">
        <v>76</v>
      </c>
      <c r="N112" s="2">
        <v>21</v>
      </c>
      <c r="O112" s="6">
        <f t="shared" si="11"/>
        <v>35</v>
      </c>
      <c r="P112" s="2">
        <v>7</v>
      </c>
      <c r="Q112" s="2">
        <v>8</v>
      </c>
      <c r="R112" s="2">
        <v>7</v>
      </c>
      <c r="S112" s="2">
        <v>8</v>
      </c>
      <c r="T112" s="2">
        <v>5</v>
      </c>
      <c r="U112" s="2">
        <f t="shared" si="12"/>
        <v>15</v>
      </c>
      <c r="V112" s="2">
        <f t="shared" si="13"/>
        <v>7</v>
      </c>
      <c r="W112" s="2">
        <f t="shared" si="14"/>
        <v>13</v>
      </c>
      <c r="Y112" s="5"/>
      <c r="Z112" s="6">
        <f t="shared" si="15"/>
        <v>24</v>
      </c>
      <c r="AA112" s="2">
        <v>10</v>
      </c>
      <c r="AB112" s="2">
        <v>6</v>
      </c>
      <c r="AC112" s="2">
        <v>5</v>
      </c>
      <c r="AD112" s="2">
        <v>3</v>
      </c>
      <c r="AE112" s="2">
        <v>0</v>
      </c>
      <c r="AF112" s="2">
        <f t="shared" si="16"/>
        <v>16</v>
      </c>
      <c r="AG112" s="2">
        <f t="shared" si="17"/>
        <v>5</v>
      </c>
      <c r="AH112" s="2">
        <f t="shared" si="18"/>
        <v>3</v>
      </c>
      <c r="AJ112" s="5"/>
    </row>
    <row r="113" spans="7:36" x14ac:dyDescent="0.35">
      <c r="G113" s="2" t="s">
        <v>3</v>
      </c>
      <c r="H113" s="2" t="s">
        <v>141</v>
      </c>
      <c r="I113" s="2" t="s">
        <v>109</v>
      </c>
      <c r="J113" s="2" t="s">
        <v>109</v>
      </c>
      <c r="K113" s="2" t="s">
        <v>109</v>
      </c>
      <c r="L113" s="2" t="s">
        <v>109</v>
      </c>
      <c r="M113" s="2" t="s">
        <v>76</v>
      </c>
      <c r="N113" s="2">
        <v>22</v>
      </c>
      <c r="O113" s="6">
        <f t="shared" si="11"/>
        <v>34</v>
      </c>
      <c r="P113" s="2">
        <v>16</v>
      </c>
      <c r="Q113" s="2">
        <v>10</v>
      </c>
      <c r="R113" s="2">
        <v>5</v>
      </c>
      <c r="S113" s="2">
        <v>1</v>
      </c>
      <c r="T113" s="2">
        <v>2</v>
      </c>
      <c r="U113" s="2">
        <f t="shared" si="12"/>
        <v>26</v>
      </c>
      <c r="V113" s="2">
        <f t="shared" si="13"/>
        <v>5</v>
      </c>
      <c r="W113" s="2">
        <f t="shared" si="14"/>
        <v>3</v>
      </c>
      <c r="Y113" s="5"/>
      <c r="Z113" s="6">
        <f t="shared" si="15"/>
        <v>24</v>
      </c>
      <c r="AA113" s="2">
        <v>16</v>
      </c>
      <c r="AB113" s="2">
        <v>5</v>
      </c>
      <c r="AC113" s="2">
        <v>2</v>
      </c>
      <c r="AD113" s="2">
        <v>1</v>
      </c>
      <c r="AE113" s="2">
        <v>0</v>
      </c>
      <c r="AF113" s="2">
        <f t="shared" si="16"/>
        <v>21</v>
      </c>
      <c r="AG113" s="2">
        <f t="shared" si="17"/>
        <v>2</v>
      </c>
      <c r="AH113" s="2">
        <f t="shared" si="18"/>
        <v>1</v>
      </c>
      <c r="AJ113" s="5"/>
    </row>
    <row r="114" spans="7:36" x14ac:dyDescent="0.35">
      <c r="G114" s="2" t="s">
        <v>3</v>
      </c>
      <c r="H114" s="2" t="s">
        <v>141</v>
      </c>
      <c r="I114" s="2" t="s">
        <v>109</v>
      </c>
      <c r="J114" s="2" t="s">
        <v>109</v>
      </c>
      <c r="K114" s="2" t="s">
        <v>109</v>
      </c>
      <c r="L114" s="2" t="s">
        <v>109</v>
      </c>
      <c r="M114" s="2" t="s">
        <v>76</v>
      </c>
      <c r="N114" s="2">
        <v>23</v>
      </c>
      <c r="O114" s="6">
        <f t="shared" si="11"/>
        <v>35</v>
      </c>
      <c r="P114" s="2">
        <v>9</v>
      </c>
      <c r="Q114" s="2">
        <v>7</v>
      </c>
      <c r="R114" s="2">
        <v>10</v>
      </c>
      <c r="S114" s="2">
        <v>3</v>
      </c>
      <c r="T114" s="2">
        <v>6</v>
      </c>
      <c r="U114" s="2">
        <f t="shared" si="12"/>
        <v>16</v>
      </c>
      <c r="V114" s="2">
        <f t="shared" si="13"/>
        <v>10</v>
      </c>
      <c r="W114" s="2">
        <f t="shared" si="14"/>
        <v>9</v>
      </c>
      <c r="Y114" s="5"/>
      <c r="Z114" s="6">
        <f t="shared" si="15"/>
        <v>24</v>
      </c>
      <c r="AA114" s="2">
        <v>14</v>
      </c>
      <c r="AB114" s="2">
        <v>5</v>
      </c>
      <c r="AC114" s="2">
        <v>3</v>
      </c>
      <c r="AD114" s="2">
        <v>2</v>
      </c>
      <c r="AE114" s="2">
        <v>0</v>
      </c>
      <c r="AF114" s="2">
        <f t="shared" si="16"/>
        <v>19</v>
      </c>
      <c r="AG114" s="2">
        <f t="shared" si="17"/>
        <v>3</v>
      </c>
      <c r="AH114" s="2">
        <f t="shared" si="18"/>
        <v>2</v>
      </c>
      <c r="AJ114" s="5"/>
    </row>
    <row r="115" spans="7:36" x14ac:dyDescent="0.35">
      <c r="G115" s="2" t="s">
        <v>3</v>
      </c>
      <c r="H115" s="2" t="s">
        <v>141</v>
      </c>
      <c r="I115" s="2" t="s">
        <v>109</v>
      </c>
      <c r="J115" s="2" t="s">
        <v>109</v>
      </c>
      <c r="K115" s="2" t="s">
        <v>109</v>
      </c>
      <c r="L115" s="2" t="s">
        <v>109</v>
      </c>
      <c r="M115" s="2" t="s">
        <v>76</v>
      </c>
      <c r="N115" s="2">
        <v>24</v>
      </c>
      <c r="O115" s="6">
        <f t="shared" si="11"/>
        <v>34</v>
      </c>
      <c r="P115" s="2">
        <v>5</v>
      </c>
      <c r="Q115" s="2">
        <v>9</v>
      </c>
      <c r="R115" s="2">
        <v>9</v>
      </c>
      <c r="S115" s="2">
        <v>6</v>
      </c>
      <c r="T115" s="2">
        <v>5</v>
      </c>
      <c r="U115" s="2">
        <f t="shared" si="12"/>
        <v>14</v>
      </c>
      <c r="V115" s="2">
        <f t="shared" si="13"/>
        <v>9</v>
      </c>
      <c r="W115" s="2">
        <f t="shared" si="14"/>
        <v>11</v>
      </c>
      <c r="Y115" s="5"/>
      <c r="Z115" s="6">
        <f t="shared" si="15"/>
        <v>24</v>
      </c>
      <c r="AA115" s="2">
        <v>12</v>
      </c>
      <c r="AB115" s="2">
        <v>6</v>
      </c>
      <c r="AC115" s="2">
        <v>2</v>
      </c>
      <c r="AD115" s="2">
        <v>4</v>
      </c>
      <c r="AE115" s="2">
        <v>0</v>
      </c>
      <c r="AF115" s="2">
        <f t="shared" si="16"/>
        <v>18</v>
      </c>
      <c r="AG115" s="2">
        <f t="shared" si="17"/>
        <v>2</v>
      </c>
      <c r="AH115" s="2">
        <f t="shared" si="18"/>
        <v>4</v>
      </c>
      <c r="AJ115" s="5"/>
    </row>
    <row r="116" spans="7:36" x14ac:dyDescent="0.35">
      <c r="G116" s="2" t="s">
        <v>3</v>
      </c>
      <c r="H116" s="2" t="s">
        <v>141</v>
      </c>
      <c r="I116" s="2" t="s">
        <v>109</v>
      </c>
      <c r="J116" s="2" t="s">
        <v>109</v>
      </c>
      <c r="K116" s="2" t="s">
        <v>109</v>
      </c>
      <c r="L116" s="2" t="s">
        <v>109</v>
      </c>
      <c r="M116" s="2" t="s">
        <v>76</v>
      </c>
      <c r="N116" s="2">
        <v>25</v>
      </c>
      <c r="O116" s="6">
        <f t="shared" si="11"/>
        <v>35</v>
      </c>
      <c r="P116" s="2">
        <v>11</v>
      </c>
      <c r="Q116" s="2">
        <v>8</v>
      </c>
      <c r="R116" s="2">
        <v>8</v>
      </c>
      <c r="S116" s="2">
        <v>5</v>
      </c>
      <c r="T116" s="2">
        <v>3</v>
      </c>
      <c r="U116" s="2">
        <f t="shared" si="12"/>
        <v>19</v>
      </c>
      <c r="V116" s="2">
        <f t="shared" si="13"/>
        <v>8</v>
      </c>
      <c r="W116" s="2">
        <f t="shared" si="14"/>
        <v>8</v>
      </c>
      <c r="Y116" s="5"/>
      <c r="Z116" s="6">
        <f t="shared" si="15"/>
        <v>24</v>
      </c>
      <c r="AA116" s="2">
        <v>14</v>
      </c>
      <c r="AB116" s="2">
        <v>3</v>
      </c>
      <c r="AC116" s="2">
        <v>4</v>
      </c>
      <c r="AD116" s="2">
        <v>3</v>
      </c>
      <c r="AE116" s="2">
        <v>0</v>
      </c>
      <c r="AF116" s="2">
        <f t="shared" si="16"/>
        <v>17</v>
      </c>
      <c r="AG116" s="2">
        <f t="shared" si="17"/>
        <v>4</v>
      </c>
      <c r="AH116" s="2">
        <f t="shared" si="18"/>
        <v>3</v>
      </c>
      <c r="AJ116" s="5"/>
    </row>
    <row r="117" spans="7:36" x14ac:dyDescent="0.35">
      <c r="G117" s="2" t="s">
        <v>3</v>
      </c>
      <c r="H117" s="2" t="s">
        <v>141</v>
      </c>
      <c r="I117" s="2" t="s">
        <v>109</v>
      </c>
      <c r="J117" s="2" t="s">
        <v>109</v>
      </c>
      <c r="K117" s="2" t="s">
        <v>109</v>
      </c>
      <c r="L117" s="2" t="s">
        <v>109</v>
      </c>
      <c r="M117" s="2" t="s">
        <v>76</v>
      </c>
      <c r="N117" s="2">
        <v>26</v>
      </c>
      <c r="O117" s="6">
        <f t="shared" si="11"/>
        <v>35</v>
      </c>
      <c r="P117" s="2">
        <v>7</v>
      </c>
      <c r="Q117" s="2">
        <v>8</v>
      </c>
      <c r="R117" s="2">
        <v>6</v>
      </c>
      <c r="S117" s="2">
        <v>11</v>
      </c>
      <c r="T117" s="2">
        <v>3</v>
      </c>
      <c r="U117" s="2">
        <f t="shared" si="12"/>
        <v>15</v>
      </c>
      <c r="V117" s="2">
        <f t="shared" si="13"/>
        <v>6</v>
      </c>
      <c r="W117" s="2">
        <f t="shared" si="14"/>
        <v>14</v>
      </c>
      <c r="Y117" s="5"/>
      <c r="Z117" s="6">
        <f t="shared" si="15"/>
        <v>24</v>
      </c>
      <c r="AA117" s="2">
        <v>11</v>
      </c>
      <c r="AB117" s="2">
        <v>6</v>
      </c>
      <c r="AC117" s="2">
        <v>3</v>
      </c>
      <c r="AD117" s="2">
        <v>3</v>
      </c>
      <c r="AE117" s="2">
        <v>1</v>
      </c>
      <c r="AF117" s="2">
        <f t="shared" si="16"/>
        <v>17</v>
      </c>
      <c r="AG117" s="2">
        <f t="shared" si="17"/>
        <v>3</v>
      </c>
      <c r="AH117" s="2">
        <f t="shared" si="18"/>
        <v>4</v>
      </c>
      <c r="AJ117" s="5"/>
    </row>
    <row r="118" spans="7:36" x14ac:dyDescent="0.35">
      <c r="G118" s="2" t="s">
        <v>3</v>
      </c>
      <c r="H118" s="2" t="s">
        <v>141</v>
      </c>
      <c r="I118" s="2" t="s">
        <v>109</v>
      </c>
      <c r="J118" s="2" t="s">
        <v>109</v>
      </c>
      <c r="K118" s="2" t="s">
        <v>109</v>
      </c>
      <c r="L118" s="2" t="s">
        <v>109</v>
      </c>
      <c r="M118" s="2" t="s">
        <v>76</v>
      </c>
      <c r="N118" s="2">
        <v>27</v>
      </c>
      <c r="O118" s="6">
        <f t="shared" si="11"/>
        <v>35</v>
      </c>
      <c r="P118" s="2">
        <v>9</v>
      </c>
      <c r="Q118" s="2">
        <v>7</v>
      </c>
      <c r="R118" s="2">
        <v>8</v>
      </c>
      <c r="S118" s="2">
        <v>9</v>
      </c>
      <c r="T118" s="2">
        <v>2</v>
      </c>
      <c r="U118" s="2">
        <f t="shared" si="12"/>
        <v>16</v>
      </c>
      <c r="V118" s="2">
        <f t="shared" si="13"/>
        <v>8</v>
      </c>
      <c r="W118" s="2">
        <f t="shared" si="14"/>
        <v>11</v>
      </c>
      <c r="Y118" s="5"/>
      <c r="Z118" s="6">
        <f t="shared" si="15"/>
        <v>24</v>
      </c>
      <c r="AA118" s="2">
        <v>10</v>
      </c>
      <c r="AB118" s="2">
        <v>9</v>
      </c>
      <c r="AC118" s="2">
        <v>2</v>
      </c>
      <c r="AD118" s="2">
        <v>3</v>
      </c>
      <c r="AE118" s="2">
        <v>0</v>
      </c>
      <c r="AF118" s="2">
        <f t="shared" si="16"/>
        <v>19</v>
      </c>
      <c r="AG118" s="2">
        <f t="shared" si="17"/>
        <v>2</v>
      </c>
      <c r="AH118" s="2">
        <f t="shared" si="18"/>
        <v>3</v>
      </c>
      <c r="AJ118" s="5"/>
    </row>
    <row r="119" spans="7:36" x14ac:dyDescent="0.35">
      <c r="G119" s="2" t="s">
        <v>3</v>
      </c>
      <c r="H119" s="2" t="s">
        <v>141</v>
      </c>
      <c r="I119" s="2" t="s">
        <v>109</v>
      </c>
      <c r="J119" s="2" t="s">
        <v>109</v>
      </c>
      <c r="K119" s="2" t="s">
        <v>109</v>
      </c>
      <c r="L119" s="2" t="s">
        <v>109</v>
      </c>
      <c r="M119" s="2" t="s">
        <v>76</v>
      </c>
      <c r="N119" s="2">
        <v>28</v>
      </c>
      <c r="O119" s="6">
        <f t="shared" si="11"/>
        <v>35</v>
      </c>
      <c r="P119" s="2">
        <v>19</v>
      </c>
      <c r="Q119" s="2">
        <v>7</v>
      </c>
      <c r="R119" s="2">
        <v>5</v>
      </c>
      <c r="S119" s="2">
        <v>3</v>
      </c>
      <c r="T119" s="2">
        <v>1</v>
      </c>
      <c r="U119" s="2">
        <f t="shared" si="12"/>
        <v>26</v>
      </c>
      <c r="V119" s="2">
        <f t="shared" si="13"/>
        <v>5</v>
      </c>
      <c r="W119" s="2">
        <f t="shared" si="14"/>
        <v>4</v>
      </c>
      <c r="Y119" s="5"/>
      <c r="Z119" s="6">
        <f t="shared" si="15"/>
        <v>24</v>
      </c>
      <c r="AA119" s="2">
        <v>16</v>
      </c>
      <c r="AB119" s="2">
        <v>5</v>
      </c>
      <c r="AC119" s="2">
        <v>1</v>
      </c>
      <c r="AD119" s="2">
        <v>1</v>
      </c>
      <c r="AE119" s="2">
        <v>1</v>
      </c>
      <c r="AF119" s="2">
        <f t="shared" si="16"/>
        <v>21</v>
      </c>
      <c r="AG119" s="2">
        <f t="shared" si="17"/>
        <v>1</v>
      </c>
      <c r="AH119" s="2">
        <f t="shared" si="18"/>
        <v>2</v>
      </c>
      <c r="AJ119" s="5"/>
    </row>
    <row r="120" spans="7:36" x14ac:dyDescent="0.35">
      <c r="G120" s="2" t="s">
        <v>3</v>
      </c>
      <c r="H120" s="2" t="s">
        <v>141</v>
      </c>
      <c r="I120" s="2" t="s">
        <v>109</v>
      </c>
      <c r="J120" s="2" t="s">
        <v>109</v>
      </c>
      <c r="K120" s="2" t="s">
        <v>109</v>
      </c>
      <c r="L120" s="2" t="s">
        <v>109</v>
      </c>
      <c r="M120" s="2" t="s">
        <v>76</v>
      </c>
      <c r="N120" s="2">
        <v>29</v>
      </c>
      <c r="O120" s="6">
        <f t="shared" si="11"/>
        <v>35</v>
      </c>
      <c r="P120" s="2">
        <v>5</v>
      </c>
      <c r="Q120" s="2">
        <v>6</v>
      </c>
      <c r="R120" s="2">
        <v>10</v>
      </c>
      <c r="S120" s="2">
        <v>10</v>
      </c>
      <c r="T120" s="2">
        <v>4</v>
      </c>
      <c r="U120" s="2">
        <f t="shared" si="12"/>
        <v>11</v>
      </c>
      <c r="V120" s="2">
        <f t="shared" si="13"/>
        <v>10</v>
      </c>
      <c r="W120" s="2">
        <f t="shared" si="14"/>
        <v>14</v>
      </c>
      <c r="Y120" s="5"/>
      <c r="Z120" s="6">
        <f t="shared" si="15"/>
        <v>24</v>
      </c>
      <c r="AA120" s="2">
        <v>11</v>
      </c>
      <c r="AB120" s="2">
        <v>4</v>
      </c>
      <c r="AC120" s="2">
        <v>4</v>
      </c>
      <c r="AD120" s="2">
        <v>4</v>
      </c>
      <c r="AE120" s="2">
        <v>1</v>
      </c>
      <c r="AF120" s="2">
        <f t="shared" si="16"/>
        <v>15</v>
      </c>
      <c r="AG120" s="2">
        <f t="shared" si="17"/>
        <v>4</v>
      </c>
      <c r="AH120" s="2">
        <f t="shared" si="18"/>
        <v>5</v>
      </c>
      <c r="AJ120" s="5"/>
    </row>
    <row r="121" spans="7:36" x14ac:dyDescent="0.35">
      <c r="G121" s="2" t="s">
        <v>3</v>
      </c>
      <c r="H121" s="2" t="s">
        <v>141</v>
      </c>
      <c r="I121" s="2" t="s">
        <v>109</v>
      </c>
      <c r="J121" s="2" t="s">
        <v>109</v>
      </c>
      <c r="K121" s="2" t="s">
        <v>109</v>
      </c>
      <c r="L121" s="2" t="s">
        <v>109</v>
      </c>
      <c r="M121" s="2" t="s">
        <v>76</v>
      </c>
      <c r="N121" s="2">
        <v>30</v>
      </c>
      <c r="O121" s="6">
        <f t="shared" si="11"/>
        <v>35</v>
      </c>
      <c r="P121" s="2">
        <v>9</v>
      </c>
      <c r="Q121" s="2">
        <v>10</v>
      </c>
      <c r="R121" s="2">
        <v>8</v>
      </c>
      <c r="S121" s="2">
        <v>3</v>
      </c>
      <c r="T121" s="2">
        <v>5</v>
      </c>
      <c r="U121" s="2">
        <f t="shared" si="12"/>
        <v>19</v>
      </c>
      <c r="V121" s="2">
        <f t="shared" si="13"/>
        <v>8</v>
      </c>
      <c r="W121" s="2">
        <f t="shared" si="14"/>
        <v>8</v>
      </c>
      <c r="Y121" s="5"/>
      <c r="Z121" s="6">
        <f t="shared" si="15"/>
        <v>24</v>
      </c>
      <c r="AA121" s="2">
        <v>12</v>
      </c>
      <c r="AB121" s="2">
        <v>7</v>
      </c>
      <c r="AC121" s="2">
        <v>3</v>
      </c>
      <c r="AD121" s="2">
        <v>2</v>
      </c>
      <c r="AE121" s="2">
        <v>0</v>
      </c>
      <c r="AF121" s="2">
        <f t="shared" si="16"/>
        <v>19</v>
      </c>
      <c r="AG121" s="2">
        <f t="shared" si="17"/>
        <v>3</v>
      </c>
      <c r="AH121" s="2">
        <f t="shared" si="18"/>
        <v>2</v>
      </c>
      <c r="AJ121" s="5"/>
    </row>
    <row r="122" spans="7:36" x14ac:dyDescent="0.35">
      <c r="G122" s="2" t="s">
        <v>3</v>
      </c>
      <c r="H122" s="2" t="s">
        <v>141</v>
      </c>
      <c r="I122" s="2" t="s">
        <v>141</v>
      </c>
      <c r="J122" s="2" t="s">
        <v>141</v>
      </c>
      <c r="K122" s="2" t="s">
        <v>141</v>
      </c>
      <c r="L122" s="2" t="s">
        <v>141</v>
      </c>
      <c r="M122" s="2" t="s">
        <v>3</v>
      </c>
      <c r="N122" s="2">
        <v>1</v>
      </c>
      <c r="O122" s="6">
        <f t="shared" si="11"/>
        <v>1</v>
      </c>
      <c r="P122" s="2">
        <v>0</v>
      </c>
      <c r="Q122" s="2">
        <v>0</v>
      </c>
      <c r="R122" s="2">
        <v>1</v>
      </c>
      <c r="S122" s="2">
        <v>0</v>
      </c>
      <c r="T122" s="2">
        <v>0</v>
      </c>
      <c r="U122" s="2">
        <f t="shared" si="12"/>
        <v>0</v>
      </c>
      <c r="V122" s="2">
        <f t="shared" si="13"/>
        <v>1</v>
      </c>
      <c r="W122" s="2">
        <f t="shared" si="14"/>
        <v>0</v>
      </c>
      <c r="X122" s="2">
        <f>MAX(O122:O151)</f>
        <v>1</v>
      </c>
      <c r="Y122" s="5"/>
      <c r="Z122" s="6">
        <f t="shared" si="15"/>
        <v>0</v>
      </c>
      <c r="AA122" s="2">
        <v>0</v>
      </c>
      <c r="AB122" s="2">
        <v>0</v>
      </c>
      <c r="AC122" s="2">
        <v>0</v>
      </c>
      <c r="AD122" s="2">
        <v>0</v>
      </c>
      <c r="AE122" s="2">
        <v>0</v>
      </c>
      <c r="AF122" s="2">
        <f t="shared" si="16"/>
        <v>0</v>
      </c>
      <c r="AG122" s="2">
        <f t="shared" si="17"/>
        <v>0</v>
      </c>
      <c r="AH122" s="2">
        <f t="shared" si="18"/>
        <v>0</v>
      </c>
      <c r="AI122" s="2">
        <f>MAX(Z122:Z151)</f>
        <v>0</v>
      </c>
      <c r="AJ122" s="5">
        <f>86-SUM(AJ32:AJ92)</f>
        <v>1</v>
      </c>
    </row>
    <row r="123" spans="7:36" x14ac:dyDescent="0.35">
      <c r="G123" s="2" t="s">
        <v>3</v>
      </c>
      <c r="H123" s="2" t="s">
        <v>141</v>
      </c>
      <c r="I123" s="2" t="s">
        <v>141</v>
      </c>
      <c r="J123" s="2" t="s">
        <v>141</v>
      </c>
      <c r="K123" s="2" t="s">
        <v>141</v>
      </c>
      <c r="L123" s="2" t="s">
        <v>141</v>
      </c>
      <c r="M123" s="2" t="s">
        <v>3</v>
      </c>
      <c r="N123" s="2">
        <v>2</v>
      </c>
      <c r="O123" s="6">
        <f t="shared" si="11"/>
        <v>1</v>
      </c>
      <c r="P123" s="2">
        <v>0</v>
      </c>
      <c r="Q123" s="2">
        <v>1</v>
      </c>
      <c r="R123" s="2">
        <v>0</v>
      </c>
      <c r="S123" s="2">
        <v>0</v>
      </c>
      <c r="T123" s="2">
        <v>0</v>
      </c>
      <c r="U123" s="2">
        <f t="shared" si="12"/>
        <v>1</v>
      </c>
      <c r="V123" s="2">
        <f t="shared" si="13"/>
        <v>0</v>
      </c>
      <c r="W123" s="2">
        <f t="shared" si="14"/>
        <v>0</v>
      </c>
      <c r="Y123" s="5"/>
      <c r="Z123" s="6">
        <f t="shared" si="15"/>
        <v>0</v>
      </c>
      <c r="AA123" s="2">
        <v>0</v>
      </c>
      <c r="AB123" s="2">
        <v>0</v>
      </c>
      <c r="AC123" s="2">
        <v>0</v>
      </c>
      <c r="AD123" s="2">
        <v>0</v>
      </c>
      <c r="AE123" s="2">
        <v>0</v>
      </c>
      <c r="AF123" s="2">
        <f t="shared" si="16"/>
        <v>0</v>
      </c>
      <c r="AG123" s="2">
        <f t="shared" si="17"/>
        <v>0</v>
      </c>
      <c r="AH123" s="2">
        <f t="shared" si="18"/>
        <v>0</v>
      </c>
      <c r="AJ123" s="5"/>
    </row>
    <row r="124" spans="7:36" x14ac:dyDescent="0.35">
      <c r="G124" s="2" t="s">
        <v>3</v>
      </c>
      <c r="H124" s="2" t="s">
        <v>141</v>
      </c>
      <c r="I124" s="2" t="s">
        <v>141</v>
      </c>
      <c r="J124" s="2" t="s">
        <v>141</v>
      </c>
      <c r="K124" s="2" t="s">
        <v>141</v>
      </c>
      <c r="L124" s="2" t="s">
        <v>141</v>
      </c>
      <c r="M124" s="2" t="s">
        <v>3</v>
      </c>
      <c r="N124" s="2">
        <v>3</v>
      </c>
      <c r="O124" s="6">
        <f t="shared" si="11"/>
        <v>1</v>
      </c>
      <c r="P124" s="2">
        <v>0</v>
      </c>
      <c r="Q124" s="2">
        <v>1</v>
      </c>
      <c r="R124" s="2">
        <v>0</v>
      </c>
      <c r="S124" s="2">
        <v>0</v>
      </c>
      <c r="T124" s="2">
        <v>0</v>
      </c>
      <c r="U124" s="2">
        <f t="shared" si="12"/>
        <v>1</v>
      </c>
      <c r="V124" s="2">
        <f t="shared" si="13"/>
        <v>0</v>
      </c>
      <c r="W124" s="2">
        <f t="shared" si="14"/>
        <v>0</v>
      </c>
      <c r="Y124" s="5"/>
      <c r="Z124" s="6">
        <f t="shared" si="15"/>
        <v>0</v>
      </c>
      <c r="AA124" s="2">
        <v>0</v>
      </c>
      <c r="AB124" s="2">
        <v>0</v>
      </c>
      <c r="AC124" s="2">
        <v>0</v>
      </c>
      <c r="AD124" s="2">
        <v>0</v>
      </c>
      <c r="AE124" s="2">
        <v>0</v>
      </c>
      <c r="AF124" s="2">
        <f t="shared" si="16"/>
        <v>0</v>
      </c>
      <c r="AG124" s="2">
        <f t="shared" si="17"/>
        <v>0</v>
      </c>
      <c r="AH124" s="2">
        <f t="shared" si="18"/>
        <v>0</v>
      </c>
      <c r="AJ124" s="5"/>
    </row>
    <row r="125" spans="7:36" x14ac:dyDescent="0.35">
      <c r="G125" s="2" t="s">
        <v>3</v>
      </c>
      <c r="H125" s="2" t="s">
        <v>141</v>
      </c>
      <c r="I125" s="2" t="s">
        <v>141</v>
      </c>
      <c r="J125" s="2" t="s">
        <v>141</v>
      </c>
      <c r="K125" s="2" t="s">
        <v>141</v>
      </c>
      <c r="L125" s="2" t="s">
        <v>141</v>
      </c>
      <c r="M125" s="2" t="s">
        <v>3</v>
      </c>
      <c r="N125" s="2">
        <v>4</v>
      </c>
      <c r="O125" s="6">
        <f t="shared" si="11"/>
        <v>1</v>
      </c>
      <c r="P125" s="2">
        <v>0</v>
      </c>
      <c r="Q125" s="2">
        <v>1</v>
      </c>
      <c r="R125" s="2">
        <v>0</v>
      </c>
      <c r="S125" s="2">
        <v>0</v>
      </c>
      <c r="T125" s="2">
        <v>0</v>
      </c>
      <c r="U125" s="2">
        <f t="shared" si="12"/>
        <v>1</v>
      </c>
      <c r="V125" s="2">
        <f t="shared" si="13"/>
        <v>0</v>
      </c>
      <c r="W125" s="2">
        <f t="shared" si="14"/>
        <v>0</v>
      </c>
      <c r="Y125" s="5"/>
      <c r="Z125" s="6">
        <f t="shared" si="15"/>
        <v>0</v>
      </c>
      <c r="AA125" s="2">
        <v>0</v>
      </c>
      <c r="AB125" s="2">
        <v>0</v>
      </c>
      <c r="AC125" s="2">
        <v>0</v>
      </c>
      <c r="AD125" s="2">
        <v>0</v>
      </c>
      <c r="AE125" s="2">
        <v>0</v>
      </c>
      <c r="AF125" s="2">
        <f t="shared" si="16"/>
        <v>0</v>
      </c>
      <c r="AG125" s="2">
        <f t="shared" si="17"/>
        <v>0</v>
      </c>
      <c r="AH125" s="2">
        <f t="shared" si="18"/>
        <v>0</v>
      </c>
      <c r="AJ125" s="5"/>
    </row>
    <row r="126" spans="7:36" x14ac:dyDescent="0.35">
      <c r="G126" s="2" t="s">
        <v>3</v>
      </c>
      <c r="H126" s="2" t="s">
        <v>141</v>
      </c>
      <c r="I126" s="2" t="s">
        <v>141</v>
      </c>
      <c r="J126" s="2" t="s">
        <v>141</v>
      </c>
      <c r="K126" s="2" t="s">
        <v>141</v>
      </c>
      <c r="L126" s="2" t="s">
        <v>141</v>
      </c>
      <c r="M126" s="2" t="s">
        <v>3</v>
      </c>
      <c r="N126" s="2">
        <v>5</v>
      </c>
      <c r="O126" s="6">
        <f t="shared" si="11"/>
        <v>1</v>
      </c>
      <c r="P126" s="2">
        <v>0</v>
      </c>
      <c r="Q126" s="2">
        <v>1</v>
      </c>
      <c r="R126" s="2">
        <v>0</v>
      </c>
      <c r="S126" s="2">
        <v>0</v>
      </c>
      <c r="T126" s="2">
        <v>0</v>
      </c>
      <c r="U126" s="2">
        <f t="shared" si="12"/>
        <v>1</v>
      </c>
      <c r="V126" s="2">
        <f t="shared" si="13"/>
        <v>0</v>
      </c>
      <c r="W126" s="2">
        <f t="shared" si="14"/>
        <v>0</v>
      </c>
      <c r="Y126" s="5"/>
      <c r="Z126" s="6">
        <f t="shared" si="15"/>
        <v>0</v>
      </c>
      <c r="AA126" s="2">
        <v>0</v>
      </c>
      <c r="AB126" s="2">
        <v>0</v>
      </c>
      <c r="AC126" s="2">
        <v>0</v>
      </c>
      <c r="AD126" s="2">
        <v>0</v>
      </c>
      <c r="AE126" s="2">
        <v>0</v>
      </c>
      <c r="AF126" s="2">
        <f t="shared" si="16"/>
        <v>0</v>
      </c>
      <c r="AG126" s="2">
        <f t="shared" si="17"/>
        <v>0</v>
      </c>
      <c r="AH126" s="2">
        <f t="shared" si="18"/>
        <v>0</v>
      </c>
      <c r="AJ126" s="5"/>
    </row>
    <row r="127" spans="7:36" x14ac:dyDescent="0.35">
      <c r="G127" s="2" t="s">
        <v>3</v>
      </c>
      <c r="H127" s="2" t="s">
        <v>141</v>
      </c>
      <c r="I127" s="2" t="s">
        <v>141</v>
      </c>
      <c r="J127" s="2" t="s">
        <v>141</v>
      </c>
      <c r="K127" s="2" t="s">
        <v>141</v>
      </c>
      <c r="L127" s="2" t="s">
        <v>141</v>
      </c>
      <c r="M127" s="2" t="s">
        <v>3</v>
      </c>
      <c r="N127" s="2">
        <v>6</v>
      </c>
      <c r="O127" s="6">
        <f t="shared" si="11"/>
        <v>1</v>
      </c>
      <c r="P127" s="2">
        <v>0</v>
      </c>
      <c r="Q127" s="2">
        <v>0</v>
      </c>
      <c r="R127" s="2">
        <v>1</v>
      </c>
      <c r="S127" s="2">
        <v>0</v>
      </c>
      <c r="T127" s="2">
        <v>0</v>
      </c>
      <c r="U127" s="2">
        <f t="shared" si="12"/>
        <v>0</v>
      </c>
      <c r="V127" s="2">
        <f t="shared" si="13"/>
        <v>1</v>
      </c>
      <c r="W127" s="2">
        <f t="shared" si="14"/>
        <v>0</v>
      </c>
      <c r="Y127" s="5"/>
      <c r="Z127" s="6">
        <f t="shared" si="15"/>
        <v>0</v>
      </c>
      <c r="AA127" s="2">
        <v>0</v>
      </c>
      <c r="AB127" s="2">
        <v>0</v>
      </c>
      <c r="AC127" s="2">
        <v>0</v>
      </c>
      <c r="AD127" s="2">
        <v>0</v>
      </c>
      <c r="AE127" s="2">
        <v>0</v>
      </c>
      <c r="AF127" s="2">
        <f t="shared" si="16"/>
        <v>0</v>
      </c>
      <c r="AG127" s="2">
        <f t="shared" si="17"/>
        <v>0</v>
      </c>
      <c r="AH127" s="2">
        <f t="shared" si="18"/>
        <v>0</v>
      </c>
      <c r="AJ127" s="5"/>
    </row>
    <row r="128" spans="7:36" x14ac:dyDescent="0.35">
      <c r="G128" s="2" t="s">
        <v>3</v>
      </c>
      <c r="H128" s="2" t="s">
        <v>141</v>
      </c>
      <c r="I128" s="2" t="s">
        <v>141</v>
      </c>
      <c r="J128" s="2" t="s">
        <v>141</v>
      </c>
      <c r="K128" s="2" t="s">
        <v>141</v>
      </c>
      <c r="L128" s="2" t="s">
        <v>141</v>
      </c>
      <c r="M128" s="2" t="s">
        <v>3</v>
      </c>
      <c r="N128" s="2">
        <v>7</v>
      </c>
      <c r="O128" s="6">
        <f t="shared" si="11"/>
        <v>1</v>
      </c>
      <c r="P128" s="2">
        <v>0</v>
      </c>
      <c r="Q128" s="2">
        <v>0</v>
      </c>
      <c r="R128" s="2">
        <v>0</v>
      </c>
      <c r="S128" s="2">
        <v>0</v>
      </c>
      <c r="T128" s="2">
        <v>1</v>
      </c>
      <c r="U128" s="2">
        <f t="shared" si="12"/>
        <v>0</v>
      </c>
      <c r="V128" s="2">
        <f t="shared" si="13"/>
        <v>0</v>
      </c>
      <c r="W128" s="2">
        <f t="shared" si="14"/>
        <v>1</v>
      </c>
      <c r="Y128" s="5"/>
      <c r="Z128" s="6">
        <f t="shared" si="15"/>
        <v>0</v>
      </c>
      <c r="AA128" s="2">
        <v>0</v>
      </c>
      <c r="AB128" s="2">
        <v>0</v>
      </c>
      <c r="AC128" s="2">
        <v>0</v>
      </c>
      <c r="AD128" s="2">
        <v>0</v>
      </c>
      <c r="AE128" s="2">
        <v>0</v>
      </c>
      <c r="AF128" s="2">
        <f t="shared" si="16"/>
        <v>0</v>
      </c>
      <c r="AG128" s="2">
        <f t="shared" si="17"/>
        <v>0</v>
      </c>
      <c r="AH128" s="2">
        <f t="shared" si="18"/>
        <v>0</v>
      </c>
      <c r="AJ128" s="5"/>
    </row>
    <row r="129" spans="7:36" x14ac:dyDescent="0.35">
      <c r="G129" s="2" t="s">
        <v>3</v>
      </c>
      <c r="H129" s="2" t="s">
        <v>141</v>
      </c>
      <c r="I129" s="2" t="s">
        <v>141</v>
      </c>
      <c r="J129" s="2" t="s">
        <v>141</v>
      </c>
      <c r="K129" s="2" t="s">
        <v>141</v>
      </c>
      <c r="L129" s="2" t="s">
        <v>141</v>
      </c>
      <c r="M129" s="2" t="s">
        <v>3</v>
      </c>
      <c r="N129" s="2">
        <v>8</v>
      </c>
      <c r="O129" s="6">
        <f t="shared" si="11"/>
        <v>1</v>
      </c>
      <c r="P129" s="2">
        <v>0</v>
      </c>
      <c r="Q129" s="2">
        <v>0</v>
      </c>
      <c r="R129" s="2">
        <v>0</v>
      </c>
      <c r="S129" s="2">
        <v>0</v>
      </c>
      <c r="T129" s="2">
        <v>1</v>
      </c>
      <c r="U129" s="2">
        <f t="shared" si="12"/>
        <v>0</v>
      </c>
      <c r="V129" s="2">
        <f t="shared" si="13"/>
        <v>0</v>
      </c>
      <c r="W129" s="2">
        <f t="shared" si="14"/>
        <v>1</v>
      </c>
      <c r="Y129" s="5"/>
      <c r="Z129" s="6">
        <f t="shared" si="15"/>
        <v>0</v>
      </c>
      <c r="AA129" s="2">
        <v>0</v>
      </c>
      <c r="AB129" s="2">
        <v>0</v>
      </c>
      <c r="AC129" s="2">
        <v>0</v>
      </c>
      <c r="AD129" s="2">
        <v>0</v>
      </c>
      <c r="AE129" s="2">
        <v>0</v>
      </c>
      <c r="AF129" s="2">
        <f t="shared" si="16"/>
        <v>0</v>
      </c>
      <c r="AG129" s="2">
        <f t="shared" si="17"/>
        <v>0</v>
      </c>
      <c r="AH129" s="2">
        <f t="shared" si="18"/>
        <v>0</v>
      </c>
      <c r="AJ129" s="5"/>
    </row>
    <row r="130" spans="7:36" x14ac:dyDescent="0.35">
      <c r="G130" s="2" t="s">
        <v>3</v>
      </c>
      <c r="H130" s="2" t="s">
        <v>141</v>
      </c>
      <c r="I130" s="2" t="s">
        <v>141</v>
      </c>
      <c r="J130" s="2" t="s">
        <v>141</v>
      </c>
      <c r="K130" s="2" t="s">
        <v>141</v>
      </c>
      <c r="L130" s="2" t="s">
        <v>141</v>
      </c>
      <c r="M130" s="2" t="s">
        <v>3</v>
      </c>
      <c r="N130" s="2">
        <v>9</v>
      </c>
      <c r="O130" s="6">
        <f t="shared" ref="O130:O151" si="20">SUM(U130:W130)</f>
        <v>1</v>
      </c>
      <c r="P130" s="2">
        <v>0</v>
      </c>
      <c r="Q130" s="2">
        <v>0</v>
      </c>
      <c r="R130" s="2">
        <v>0</v>
      </c>
      <c r="S130" s="2">
        <v>1</v>
      </c>
      <c r="T130" s="2">
        <v>0</v>
      </c>
      <c r="U130" s="2">
        <f t="shared" ref="U130:U193" si="21">P130+Q130</f>
        <v>0</v>
      </c>
      <c r="V130" s="2">
        <f t="shared" ref="V130:V193" si="22">R130</f>
        <v>0</v>
      </c>
      <c r="W130" s="2">
        <f t="shared" ref="W130:W193" si="23">S130+T130</f>
        <v>1</v>
      </c>
      <c r="Y130" s="5"/>
      <c r="Z130" s="6">
        <f t="shared" ref="Z130:Z193" si="24">SUM(AF130:AH130)</f>
        <v>0</v>
      </c>
      <c r="AA130" s="2">
        <v>0</v>
      </c>
      <c r="AB130" s="2">
        <v>0</v>
      </c>
      <c r="AC130" s="2">
        <v>0</v>
      </c>
      <c r="AD130" s="2">
        <v>0</v>
      </c>
      <c r="AE130" s="2">
        <v>0</v>
      </c>
      <c r="AF130" s="2">
        <f t="shared" ref="AF130:AF193" si="25">AA130+AB130</f>
        <v>0</v>
      </c>
      <c r="AG130" s="2">
        <f t="shared" ref="AG130:AG193" si="26">AC130</f>
        <v>0</v>
      </c>
      <c r="AH130" s="2">
        <f t="shared" ref="AH130:AH193" si="27">AD130+AE130</f>
        <v>0</v>
      </c>
      <c r="AJ130" s="5"/>
    </row>
    <row r="131" spans="7:36" x14ac:dyDescent="0.35">
      <c r="G131" s="2" t="s">
        <v>3</v>
      </c>
      <c r="H131" s="2" t="s">
        <v>141</v>
      </c>
      <c r="I131" s="2" t="s">
        <v>141</v>
      </c>
      <c r="J131" s="2" t="s">
        <v>141</v>
      </c>
      <c r="K131" s="2" t="s">
        <v>141</v>
      </c>
      <c r="L131" s="2" t="s">
        <v>141</v>
      </c>
      <c r="M131" s="2" t="s">
        <v>67</v>
      </c>
      <c r="N131" s="2">
        <v>10</v>
      </c>
      <c r="O131" s="6">
        <f t="shared" si="20"/>
        <v>1</v>
      </c>
      <c r="P131" s="2">
        <v>0</v>
      </c>
      <c r="Q131" s="2">
        <v>1</v>
      </c>
      <c r="R131" s="2">
        <v>0</v>
      </c>
      <c r="S131" s="2">
        <v>0</v>
      </c>
      <c r="T131" s="2">
        <v>0</v>
      </c>
      <c r="U131" s="2">
        <f t="shared" si="21"/>
        <v>1</v>
      </c>
      <c r="V131" s="2">
        <f t="shared" si="22"/>
        <v>0</v>
      </c>
      <c r="W131" s="2">
        <f t="shared" si="23"/>
        <v>0</v>
      </c>
      <c r="Y131" s="5"/>
      <c r="Z131" s="6">
        <f t="shared" si="24"/>
        <v>0</v>
      </c>
      <c r="AA131" s="2">
        <v>0</v>
      </c>
      <c r="AB131" s="2">
        <v>0</v>
      </c>
      <c r="AC131" s="2">
        <v>0</v>
      </c>
      <c r="AD131" s="2">
        <v>0</v>
      </c>
      <c r="AE131" s="2">
        <v>0</v>
      </c>
      <c r="AF131" s="2">
        <f t="shared" si="25"/>
        <v>0</v>
      </c>
      <c r="AG131" s="2">
        <f t="shared" si="26"/>
        <v>0</v>
      </c>
      <c r="AH131" s="2">
        <f t="shared" si="27"/>
        <v>0</v>
      </c>
      <c r="AJ131" s="5"/>
    </row>
    <row r="132" spans="7:36" x14ac:dyDescent="0.35">
      <c r="G132" s="2" t="s">
        <v>3</v>
      </c>
      <c r="H132" s="2" t="s">
        <v>141</v>
      </c>
      <c r="I132" s="2" t="s">
        <v>141</v>
      </c>
      <c r="J132" s="2" t="s">
        <v>141</v>
      </c>
      <c r="K132" s="2" t="s">
        <v>141</v>
      </c>
      <c r="L132" s="2" t="s">
        <v>141</v>
      </c>
      <c r="M132" s="2" t="s">
        <v>67</v>
      </c>
      <c r="N132" s="2">
        <v>11</v>
      </c>
      <c r="O132" s="6">
        <f t="shared" si="20"/>
        <v>1</v>
      </c>
      <c r="P132" s="2">
        <v>0</v>
      </c>
      <c r="Q132" s="2">
        <v>0</v>
      </c>
      <c r="R132" s="2">
        <v>0</v>
      </c>
      <c r="S132" s="2">
        <v>0</v>
      </c>
      <c r="T132" s="2">
        <v>1</v>
      </c>
      <c r="U132" s="2">
        <f t="shared" si="21"/>
        <v>0</v>
      </c>
      <c r="V132" s="2">
        <f t="shared" si="22"/>
        <v>0</v>
      </c>
      <c r="W132" s="2">
        <f t="shared" si="23"/>
        <v>1</v>
      </c>
      <c r="Y132" s="5"/>
      <c r="Z132" s="6">
        <f t="shared" si="24"/>
        <v>0</v>
      </c>
      <c r="AA132" s="2">
        <v>0</v>
      </c>
      <c r="AB132" s="2">
        <v>0</v>
      </c>
      <c r="AC132" s="2">
        <v>0</v>
      </c>
      <c r="AD132" s="2">
        <v>0</v>
      </c>
      <c r="AE132" s="2">
        <v>0</v>
      </c>
      <c r="AF132" s="2">
        <f t="shared" si="25"/>
        <v>0</v>
      </c>
      <c r="AG132" s="2">
        <f t="shared" si="26"/>
        <v>0</v>
      </c>
      <c r="AH132" s="2">
        <f t="shared" si="27"/>
        <v>0</v>
      </c>
      <c r="AJ132" s="5"/>
    </row>
    <row r="133" spans="7:36" x14ac:dyDescent="0.35">
      <c r="G133" s="2" t="s">
        <v>3</v>
      </c>
      <c r="H133" s="2" t="s">
        <v>141</v>
      </c>
      <c r="I133" s="2" t="s">
        <v>141</v>
      </c>
      <c r="J133" s="2" t="s">
        <v>141</v>
      </c>
      <c r="K133" s="2" t="s">
        <v>141</v>
      </c>
      <c r="L133" s="2" t="s">
        <v>141</v>
      </c>
      <c r="M133" s="2" t="s">
        <v>67</v>
      </c>
      <c r="N133" s="2">
        <v>12</v>
      </c>
      <c r="O133" s="6">
        <f t="shared" si="20"/>
        <v>1</v>
      </c>
      <c r="P133" s="2">
        <v>0</v>
      </c>
      <c r="Q133" s="2">
        <v>0</v>
      </c>
      <c r="R133" s="2">
        <v>1</v>
      </c>
      <c r="S133" s="2">
        <v>0</v>
      </c>
      <c r="T133" s="2">
        <v>0</v>
      </c>
      <c r="U133" s="2">
        <f t="shared" si="21"/>
        <v>0</v>
      </c>
      <c r="V133" s="2">
        <f t="shared" si="22"/>
        <v>1</v>
      </c>
      <c r="W133" s="2">
        <f t="shared" si="23"/>
        <v>0</v>
      </c>
      <c r="Y133" s="5"/>
      <c r="Z133" s="6">
        <f t="shared" si="24"/>
        <v>0</v>
      </c>
      <c r="AA133" s="2">
        <v>0</v>
      </c>
      <c r="AB133" s="2">
        <v>0</v>
      </c>
      <c r="AC133" s="2">
        <v>0</v>
      </c>
      <c r="AD133" s="2">
        <v>0</v>
      </c>
      <c r="AE133" s="2">
        <v>0</v>
      </c>
      <c r="AF133" s="2">
        <f t="shared" si="25"/>
        <v>0</v>
      </c>
      <c r="AG133" s="2">
        <f t="shared" si="26"/>
        <v>0</v>
      </c>
      <c r="AH133" s="2">
        <f t="shared" si="27"/>
        <v>0</v>
      </c>
      <c r="AJ133" s="5"/>
    </row>
    <row r="134" spans="7:36" x14ac:dyDescent="0.35">
      <c r="G134" s="2" t="s">
        <v>3</v>
      </c>
      <c r="H134" s="2" t="s">
        <v>141</v>
      </c>
      <c r="I134" s="2" t="s">
        <v>141</v>
      </c>
      <c r="J134" s="2" t="s">
        <v>141</v>
      </c>
      <c r="K134" s="2" t="s">
        <v>141</v>
      </c>
      <c r="L134" s="2" t="s">
        <v>141</v>
      </c>
      <c r="M134" s="2" t="s">
        <v>67</v>
      </c>
      <c r="N134" s="2">
        <v>13</v>
      </c>
      <c r="O134" s="6">
        <f t="shared" si="20"/>
        <v>1</v>
      </c>
      <c r="P134" s="2">
        <v>0</v>
      </c>
      <c r="Q134" s="2">
        <v>0</v>
      </c>
      <c r="R134" s="2">
        <v>1</v>
      </c>
      <c r="S134" s="2">
        <v>0</v>
      </c>
      <c r="T134" s="2">
        <v>0</v>
      </c>
      <c r="U134" s="2">
        <f t="shared" si="21"/>
        <v>0</v>
      </c>
      <c r="V134" s="2">
        <f t="shared" si="22"/>
        <v>1</v>
      </c>
      <c r="W134" s="2">
        <f t="shared" si="23"/>
        <v>0</v>
      </c>
      <c r="Y134" s="5"/>
      <c r="Z134" s="6">
        <f t="shared" si="24"/>
        <v>0</v>
      </c>
      <c r="AA134" s="2">
        <v>0</v>
      </c>
      <c r="AB134" s="2">
        <v>0</v>
      </c>
      <c r="AC134" s="2">
        <v>0</v>
      </c>
      <c r="AD134" s="2">
        <v>0</v>
      </c>
      <c r="AE134" s="2">
        <v>0</v>
      </c>
      <c r="AF134" s="2">
        <f t="shared" si="25"/>
        <v>0</v>
      </c>
      <c r="AG134" s="2">
        <f t="shared" si="26"/>
        <v>0</v>
      </c>
      <c r="AH134" s="2">
        <f t="shared" si="27"/>
        <v>0</v>
      </c>
      <c r="AJ134" s="5"/>
    </row>
    <row r="135" spans="7:36" x14ac:dyDescent="0.35">
      <c r="G135" s="2" t="s">
        <v>3</v>
      </c>
      <c r="H135" s="2" t="s">
        <v>141</v>
      </c>
      <c r="I135" s="2" t="s">
        <v>141</v>
      </c>
      <c r="J135" s="2" t="s">
        <v>141</v>
      </c>
      <c r="K135" s="2" t="s">
        <v>141</v>
      </c>
      <c r="L135" s="2" t="s">
        <v>141</v>
      </c>
      <c r="M135" s="2" t="s">
        <v>67</v>
      </c>
      <c r="N135" s="2">
        <v>14</v>
      </c>
      <c r="O135" s="6">
        <f t="shared" si="20"/>
        <v>1</v>
      </c>
      <c r="P135" s="2">
        <v>0</v>
      </c>
      <c r="Q135" s="2">
        <v>0</v>
      </c>
      <c r="R135" s="2">
        <v>1</v>
      </c>
      <c r="S135" s="2">
        <v>0</v>
      </c>
      <c r="T135" s="2">
        <v>0</v>
      </c>
      <c r="U135" s="2">
        <f t="shared" si="21"/>
        <v>0</v>
      </c>
      <c r="V135" s="2">
        <f t="shared" si="22"/>
        <v>1</v>
      </c>
      <c r="W135" s="2">
        <f t="shared" si="23"/>
        <v>0</v>
      </c>
      <c r="Y135" s="5"/>
      <c r="Z135" s="6">
        <f t="shared" si="24"/>
        <v>0</v>
      </c>
      <c r="AA135" s="2">
        <v>0</v>
      </c>
      <c r="AB135" s="2">
        <v>0</v>
      </c>
      <c r="AC135" s="2">
        <v>0</v>
      </c>
      <c r="AD135" s="2">
        <v>0</v>
      </c>
      <c r="AE135" s="2">
        <v>0</v>
      </c>
      <c r="AF135" s="2">
        <f t="shared" si="25"/>
        <v>0</v>
      </c>
      <c r="AG135" s="2">
        <f t="shared" si="26"/>
        <v>0</v>
      </c>
      <c r="AH135" s="2">
        <f t="shared" si="27"/>
        <v>0</v>
      </c>
      <c r="AJ135" s="5"/>
    </row>
    <row r="136" spans="7:36" x14ac:dyDescent="0.35">
      <c r="G136" s="2" t="s">
        <v>3</v>
      </c>
      <c r="H136" s="2" t="s">
        <v>141</v>
      </c>
      <c r="I136" s="2" t="s">
        <v>141</v>
      </c>
      <c r="J136" s="2" t="s">
        <v>141</v>
      </c>
      <c r="K136" s="2" t="s">
        <v>141</v>
      </c>
      <c r="L136" s="2" t="s">
        <v>141</v>
      </c>
      <c r="M136" s="2" t="s">
        <v>67</v>
      </c>
      <c r="N136" s="2">
        <v>15</v>
      </c>
      <c r="O136" s="6">
        <f t="shared" si="20"/>
        <v>1</v>
      </c>
      <c r="P136" s="2">
        <v>0</v>
      </c>
      <c r="Q136" s="2">
        <v>0</v>
      </c>
      <c r="R136" s="2">
        <v>0</v>
      </c>
      <c r="S136" s="2">
        <v>0</v>
      </c>
      <c r="T136" s="2">
        <v>1</v>
      </c>
      <c r="U136" s="2">
        <f t="shared" si="21"/>
        <v>0</v>
      </c>
      <c r="V136" s="2">
        <f t="shared" si="22"/>
        <v>0</v>
      </c>
      <c r="W136" s="2">
        <f t="shared" si="23"/>
        <v>1</v>
      </c>
      <c r="Y136" s="5"/>
      <c r="Z136" s="6">
        <f t="shared" si="24"/>
        <v>0</v>
      </c>
      <c r="AA136" s="2">
        <v>0</v>
      </c>
      <c r="AB136" s="2">
        <v>0</v>
      </c>
      <c r="AC136" s="2">
        <v>0</v>
      </c>
      <c r="AD136" s="2">
        <v>0</v>
      </c>
      <c r="AE136" s="2">
        <v>0</v>
      </c>
      <c r="AF136" s="2">
        <f t="shared" si="25"/>
        <v>0</v>
      </c>
      <c r="AG136" s="2">
        <f t="shared" si="26"/>
        <v>0</v>
      </c>
      <c r="AH136" s="2">
        <f t="shared" si="27"/>
        <v>0</v>
      </c>
      <c r="AJ136" s="5"/>
    </row>
    <row r="137" spans="7:36" x14ac:dyDescent="0.35">
      <c r="G137" s="2" t="s">
        <v>3</v>
      </c>
      <c r="H137" s="2" t="s">
        <v>141</v>
      </c>
      <c r="I137" s="2" t="s">
        <v>141</v>
      </c>
      <c r="J137" s="2" t="s">
        <v>141</v>
      </c>
      <c r="K137" s="2" t="s">
        <v>141</v>
      </c>
      <c r="L137" s="2" t="s">
        <v>141</v>
      </c>
      <c r="M137" s="2" t="s">
        <v>67</v>
      </c>
      <c r="N137" s="2">
        <v>16</v>
      </c>
      <c r="O137" s="6">
        <f t="shared" si="20"/>
        <v>1</v>
      </c>
      <c r="P137" s="2">
        <v>0</v>
      </c>
      <c r="Q137" s="2">
        <v>1</v>
      </c>
      <c r="R137" s="2">
        <v>0</v>
      </c>
      <c r="S137" s="2">
        <v>0</v>
      </c>
      <c r="T137" s="2">
        <v>0</v>
      </c>
      <c r="U137" s="2">
        <f t="shared" si="21"/>
        <v>1</v>
      </c>
      <c r="V137" s="2">
        <f t="shared" si="22"/>
        <v>0</v>
      </c>
      <c r="W137" s="2">
        <f t="shared" si="23"/>
        <v>0</v>
      </c>
      <c r="Y137" s="5"/>
      <c r="Z137" s="6">
        <f t="shared" si="24"/>
        <v>0</v>
      </c>
      <c r="AA137" s="2">
        <v>0</v>
      </c>
      <c r="AB137" s="2">
        <v>0</v>
      </c>
      <c r="AC137" s="2">
        <v>0</v>
      </c>
      <c r="AD137" s="2">
        <v>0</v>
      </c>
      <c r="AE137" s="2">
        <v>0</v>
      </c>
      <c r="AF137" s="2">
        <f t="shared" si="25"/>
        <v>0</v>
      </c>
      <c r="AG137" s="2">
        <f t="shared" si="26"/>
        <v>0</v>
      </c>
      <c r="AH137" s="2">
        <f t="shared" si="27"/>
        <v>0</v>
      </c>
      <c r="AJ137" s="5"/>
    </row>
    <row r="138" spans="7:36" x14ac:dyDescent="0.35">
      <c r="G138" s="2" t="s">
        <v>3</v>
      </c>
      <c r="H138" s="2" t="s">
        <v>141</v>
      </c>
      <c r="I138" s="2" t="s">
        <v>141</v>
      </c>
      <c r="J138" s="2" t="s">
        <v>141</v>
      </c>
      <c r="K138" s="2" t="s">
        <v>141</v>
      </c>
      <c r="L138" s="2" t="s">
        <v>141</v>
      </c>
      <c r="M138" s="2" t="s">
        <v>67</v>
      </c>
      <c r="N138" s="2">
        <v>17</v>
      </c>
      <c r="O138" s="6">
        <f t="shared" si="20"/>
        <v>1</v>
      </c>
      <c r="P138" s="2">
        <v>0</v>
      </c>
      <c r="Q138" s="2">
        <v>0</v>
      </c>
      <c r="R138" s="2">
        <v>0</v>
      </c>
      <c r="S138" s="2">
        <v>1</v>
      </c>
      <c r="T138" s="2">
        <v>0</v>
      </c>
      <c r="U138" s="2">
        <f t="shared" si="21"/>
        <v>0</v>
      </c>
      <c r="V138" s="2">
        <f t="shared" si="22"/>
        <v>0</v>
      </c>
      <c r="W138" s="2">
        <f t="shared" si="23"/>
        <v>1</v>
      </c>
      <c r="Y138" s="5"/>
      <c r="Z138" s="6">
        <f t="shared" si="24"/>
        <v>0</v>
      </c>
      <c r="AA138" s="2">
        <v>0</v>
      </c>
      <c r="AB138" s="2">
        <v>0</v>
      </c>
      <c r="AC138" s="2">
        <v>0</v>
      </c>
      <c r="AD138" s="2">
        <v>0</v>
      </c>
      <c r="AE138" s="2">
        <v>0</v>
      </c>
      <c r="AF138" s="2">
        <f t="shared" si="25"/>
        <v>0</v>
      </c>
      <c r="AG138" s="2">
        <f t="shared" si="26"/>
        <v>0</v>
      </c>
      <c r="AH138" s="2">
        <f t="shared" si="27"/>
        <v>0</v>
      </c>
      <c r="AJ138" s="5"/>
    </row>
    <row r="139" spans="7:36" x14ac:dyDescent="0.35">
      <c r="G139" s="2" t="s">
        <v>3</v>
      </c>
      <c r="H139" s="2" t="s">
        <v>141</v>
      </c>
      <c r="I139" s="2" t="s">
        <v>141</v>
      </c>
      <c r="J139" s="2" t="s">
        <v>141</v>
      </c>
      <c r="K139" s="2" t="s">
        <v>141</v>
      </c>
      <c r="L139" s="2" t="s">
        <v>141</v>
      </c>
      <c r="M139" s="2" t="s">
        <v>67</v>
      </c>
      <c r="N139" s="2">
        <v>18</v>
      </c>
      <c r="O139" s="6">
        <f t="shared" si="20"/>
        <v>1</v>
      </c>
      <c r="P139" s="2">
        <v>0</v>
      </c>
      <c r="Q139" s="2">
        <v>0</v>
      </c>
      <c r="R139" s="2">
        <v>0</v>
      </c>
      <c r="S139" s="2">
        <v>0</v>
      </c>
      <c r="T139" s="2">
        <v>1</v>
      </c>
      <c r="U139" s="2">
        <f t="shared" si="21"/>
        <v>0</v>
      </c>
      <c r="V139" s="2">
        <f t="shared" si="22"/>
        <v>0</v>
      </c>
      <c r="W139" s="2">
        <f t="shared" si="23"/>
        <v>1</v>
      </c>
      <c r="Y139" s="5"/>
      <c r="Z139" s="6">
        <f t="shared" si="24"/>
        <v>0</v>
      </c>
      <c r="AA139" s="2">
        <v>0</v>
      </c>
      <c r="AB139" s="2">
        <v>0</v>
      </c>
      <c r="AC139" s="2">
        <v>0</v>
      </c>
      <c r="AD139" s="2">
        <v>0</v>
      </c>
      <c r="AE139" s="2">
        <v>0</v>
      </c>
      <c r="AF139" s="2">
        <f t="shared" si="25"/>
        <v>0</v>
      </c>
      <c r="AG139" s="2">
        <f t="shared" si="26"/>
        <v>0</v>
      </c>
      <c r="AH139" s="2">
        <f t="shared" si="27"/>
        <v>0</v>
      </c>
      <c r="AJ139" s="5"/>
    </row>
    <row r="140" spans="7:36" x14ac:dyDescent="0.35">
      <c r="G140" s="2" t="s">
        <v>3</v>
      </c>
      <c r="H140" s="2" t="s">
        <v>141</v>
      </c>
      <c r="I140" s="2" t="s">
        <v>141</v>
      </c>
      <c r="J140" s="2" t="s">
        <v>141</v>
      </c>
      <c r="K140" s="2" t="s">
        <v>141</v>
      </c>
      <c r="L140" s="2" t="s">
        <v>141</v>
      </c>
      <c r="M140" s="2" t="s">
        <v>76</v>
      </c>
      <c r="N140" s="2">
        <v>19</v>
      </c>
      <c r="O140" s="6">
        <f t="shared" si="20"/>
        <v>1</v>
      </c>
      <c r="P140" s="2">
        <v>0</v>
      </c>
      <c r="Q140" s="2">
        <v>0</v>
      </c>
      <c r="R140" s="2">
        <v>1</v>
      </c>
      <c r="S140" s="2">
        <v>0</v>
      </c>
      <c r="T140" s="2">
        <v>0</v>
      </c>
      <c r="U140" s="2">
        <f t="shared" si="21"/>
        <v>0</v>
      </c>
      <c r="V140" s="2">
        <f t="shared" si="22"/>
        <v>1</v>
      </c>
      <c r="W140" s="2">
        <f t="shared" si="23"/>
        <v>0</v>
      </c>
      <c r="Y140" s="5"/>
      <c r="Z140" s="6">
        <f t="shared" si="24"/>
        <v>0</v>
      </c>
      <c r="AA140" s="2">
        <v>0</v>
      </c>
      <c r="AB140" s="2">
        <v>0</v>
      </c>
      <c r="AC140" s="2">
        <v>0</v>
      </c>
      <c r="AD140" s="2">
        <v>0</v>
      </c>
      <c r="AE140" s="2">
        <v>0</v>
      </c>
      <c r="AF140" s="2">
        <f t="shared" si="25"/>
        <v>0</v>
      </c>
      <c r="AG140" s="2">
        <f t="shared" si="26"/>
        <v>0</v>
      </c>
      <c r="AH140" s="2">
        <f t="shared" si="27"/>
        <v>0</v>
      </c>
      <c r="AJ140" s="5"/>
    </row>
    <row r="141" spans="7:36" x14ac:dyDescent="0.35">
      <c r="G141" s="2" t="s">
        <v>3</v>
      </c>
      <c r="H141" s="2" t="s">
        <v>141</v>
      </c>
      <c r="I141" s="2" t="s">
        <v>141</v>
      </c>
      <c r="J141" s="2" t="s">
        <v>141</v>
      </c>
      <c r="K141" s="2" t="s">
        <v>141</v>
      </c>
      <c r="L141" s="2" t="s">
        <v>141</v>
      </c>
      <c r="M141" s="2" t="s">
        <v>76</v>
      </c>
      <c r="N141" s="2">
        <v>20</v>
      </c>
      <c r="O141" s="6">
        <f t="shared" si="20"/>
        <v>1</v>
      </c>
      <c r="P141" s="2">
        <v>0</v>
      </c>
      <c r="Q141" s="2">
        <v>0</v>
      </c>
      <c r="R141" s="2">
        <v>0</v>
      </c>
      <c r="S141" s="2">
        <v>1</v>
      </c>
      <c r="T141" s="2">
        <v>0</v>
      </c>
      <c r="U141" s="2">
        <f t="shared" si="21"/>
        <v>0</v>
      </c>
      <c r="V141" s="2">
        <f t="shared" si="22"/>
        <v>0</v>
      </c>
      <c r="W141" s="2">
        <f t="shared" si="23"/>
        <v>1</v>
      </c>
      <c r="Y141" s="5"/>
      <c r="Z141" s="6">
        <f t="shared" si="24"/>
        <v>0</v>
      </c>
      <c r="AA141" s="2">
        <v>0</v>
      </c>
      <c r="AB141" s="2">
        <v>0</v>
      </c>
      <c r="AC141" s="2">
        <v>0</v>
      </c>
      <c r="AD141" s="2">
        <v>0</v>
      </c>
      <c r="AE141" s="2">
        <v>0</v>
      </c>
      <c r="AF141" s="2">
        <f t="shared" si="25"/>
        <v>0</v>
      </c>
      <c r="AG141" s="2">
        <f t="shared" si="26"/>
        <v>0</v>
      </c>
      <c r="AH141" s="2">
        <f t="shared" si="27"/>
        <v>0</v>
      </c>
      <c r="AJ141" s="5"/>
    </row>
    <row r="142" spans="7:36" x14ac:dyDescent="0.35">
      <c r="G142" s="2" t="s">
        <v>3</v>
      </c>
      <c r="H142" s="2" t="s">
        <v>141</v>
      </c>
      <c r="I142" s="2" t="s">
        <v>141</v>
      </c>
      <c r="J142" s="2" t="s">
        <v>141</v>
      </c>
      <c r="K142" s="2" t="s">
        <v>141</v>
      </c>
      <c r="L142" s="2" t="s">
        <v>141</v>
      </c>
      <c r="M142" s="2" t="s">
        <v>76</v>
      </c>
      <c r="N142" s="2">
        <v>21</v>
      </c>
      <c r="O142" s="6">
        <f t="shared" si="20"/>
        <v>1</v>
      </c>
      <c r="P142" s="2">
        <v>0</v>
      </c>
      <c r="Q142" s="2">
        <v>0</v>
      </c>
      <c r="R142" s="2">
        <v>0</v>
      </c>
      <c r="S142" s="2">
        <v>1</v>
      </c>
      <c r="T142" s="2">
        <v>0</v>
      </c>
      <c r="U142" s="2">
        <f t="shared" si="21"/>
        <v>0</v>
      </c>
      <c r="V142" s="2">
        <f t="shared" si="22"/>
        <v>0</v>
      </c>
      <c r="W142" s="2">
        <f t="shared" si="23"/>
        <v>1</v>
      </c>
      <c r="Y142" s="5"/>
      <c r="Z142" s="6">
        <f t="shared" si="24"/>
        <v>0</v>
      </c>
      <c r="AA142" s="2">
        <v>0</v>
      </c>
      <c r="AB142" s="2">
        <v>0</v>
      </c>
      <c r="AC142" s="2">
        <v>0</v>
      </c>
      <c r="AD142" s="2">
        <v>0</v>
      </c>
      <c r="AE142" s="2">
        <v>0</v>
      </c>
      <c r="AF142" s="2">
        <f t="shared" si="25"/>
        <v>0</v>
      </c>
      <c r="AG142" s="2">
        <f t="shared" si="26"/>
        <v>0</v>
      </c>
      <c r="AH142" s="2">
        <f t="shared" si="27"/>
        <v>0</v>
      </c>
      <c r="AJ142" s="5"/>
    </row>
    <row r="143" spans="7:36" x14ac:dyDescent="0.35">
      <c r="G143" s="2" t="s">
        <v>3</v>
      </c>
      <c r="H143" s="2" t="s">
        <v>141</v>
      </c>
      <c r="I143" s="2" t="s">
        <v>141</v>
      </c>
      <c r="J143" s="2" t="s">
        <v>141</v>
      </c>
      <c r="K143" s="2" t="s">
        <v>141</v>
      </c>
      <c r="L143" s="2" t="s">
        <v>141</v>
      </c>
      <c r="M143" s="2" t="s">
        <v>76</v>
      </c>
      <c r="N143" s="2">
        <v>22</v>
      </c>
      <c r="O143" s="6">
        <f t="shared" si="20"/>
        <v>1</v>
      </c>
      <c r="P143" s="2">
        <v>0</v>
      </c>
      <c r="Q143" s="2">
        <v>1</v>
      </c>
      <c r="R143" s="2">
        <v>0</v>
      </c>
      <c r="S143" s="2">
        <v>0</v>
      </c>
      <c r="T143" s="2">
        <v>0</v>
      </c>
      <c r="U143" s="2">
        <f t="shared" si="21"/>
        <v>1</v>
      </c>
      <c r="V143" s="2">
        <f t="shared" si="22"/>
        <v>0</v>
      </c>
      <c r="W143" s="2">
        <f t="shared" si="23"/>
        <v>0</v>
      </c>
      <c r="Y143" s="5"/>
      <c r="Z143" s="6">
        <f t="shared" si="24"/>
        <v>0</v>
      </c>
      <c r="AA143" s="2">
        <v>0</v>
      </c>
      <c r="AB143" s="2">
        <v>0</v>
      </c>
      <c r="AC143" s="2">
        <v>0</v>
      </c>
      <c r="AD143" s="2">
        <v>0</v>
      </c>
      <c r="AE143" s="2">
        <v>0</v>
      </c>
      <c r="AF143" s="2">
        <f t="shared" si="25"/>
        <v>0</v>
      </c>
      <c r="AG143" s="2">
        <f t="shared" si="26"/>
        <v>0</v>
      </c>
      <c r="AH143" s="2">
        <f t="shared" si="27"/>
        <v>0</v>
      </c>
      <c r="AJ143" s="5"/>
    </row>
    <row r="144" spans="7:36" x14ac:dyDescent="0.35">
      <c r="G144" s="2" t="s">
        <v>3</v>
      </c>
      <c r="H144" s="2" t="s">
        <v>141</v>
      </c>
      <c r="I144" s="2" t="s">
        <v>141</v>
      </c>
      <c r="J144" s="2" t="s">
        <v>141</v>
      </c>
      <c r="K144" s="2" t="s">
        <v>141</v>
      </c>
      <c r="L144" s="2" t="s">
        <v>141</v>
      </c>
      <c r="M144" s="2" t="s">
        <v>76</v>
      </c>
      <c r="N144" s="2">
        <v>23</v>
      </c>
      <c r="O144" s="6">
        <f t="shared" si="20"/>
        <v>1</v>
      </c>
      <c r="P144" s="2">
        <v>0</v>
      </c>
      <c r="Q144" s="2">
        <v>0</v>
      </c>
      <c r="R144" s="2">
        <v>1</v>
      </c>
      <c r="S144" s="2">
        <v>0</v>
      </c>
      <c r="T144" s="2">
        <v>0</v>
      </c>
      <c r="U144" s="2">
        <f t="shared" si="21"/>
        <v>0</v>
      </c>
      <c r="V144" s="2">
        <f t="shared" si="22"/>
        <v>1</v>
      </c>
      <c r="W144" s="2">
        <f t="shared" si="23"/>
        <v>0</v>
      </c>
      <c r="Y144" s="5"/>
      <c r="Z144" s="6">
        <f t="shared" si="24"/>
        <v>0</v>
      </c>
      <c r="AA144" s="2">
        <v>0</v>
      </c>
      <c r="AB144" s="2">
        <v>0</v>
      </c>
      <c r="AC144" s="2">
        <v>0</v>
      </c>
      <c r="AD144" s="2">
        <v>0</v>
      </c>
      <c r="AE144" s="2">
        <v>0</v>
      </c>
      <c r="AF144" s="2">
        <f t="shared" si="25"/>
        <v>0</v>
      </c>
      <c r="AG144" s="2">
        <f t="shared" si="26"/>
        <v>0</v>
      </c>
      <c r="AH144" s="2">
        <f t="shared" si="27"/>
        <v>0</v>
      </c>
      <c r="AJ144" s="5"/>
    </row>
    <row r="145" spans="7:36" x14ac:dyDescent="0.35">
      <c r="G145" s="2" t="s">
        <v>3</v>
      </c>
      <c r="H145" s="2" t="s">
        <v>141</v>
      </c>
      <c r="I145" s="2" t="s">
        <v>141</v>
      </c>
      <c r="J145" s="2" t="s">
        <v>141</v>
      </c>
      <c r="K145" s="2" t="s">
        <v>141</v>
      </c>
      <c r="L145" s="2" t="s">
        <v>141</v>
      </c>
      <c r="M145" s="2" t="s">
        <v>76</v>
      </c>
      <c r="N145" s="2">
        <v>24</v>
      </c>
      <c r="O145" s="6">
        <f t="shared" si="20"/>
        <v>1</v>
      </c>
      <c r="P145" s="2">
        <v>0</v>
      </c>
      <c r="Q145" s="2">
        <v>0</v>
      </c>
      <c r="R145" s="2">
        <v>0</v>
      </c>
      <c r="S145" s="2">
        <v>1</v>
      </c>
      <c r="T145" s="2">
        <v>0</v>
      </c>
      <c r="U145" s="2">
        <f t="shared" si="21"/>
        <v>0</v>
      </c>
      <c r="V145" s="2">
        <f t="shared" si="22"/>
        <v>0</v>
      </c>
      <c r="W145" s="2">
        <f t="shared" si="23"/>
        <v>1</v>
      </c>
      <c r="Y145" s="5"/>
      <c r="Z145" s="6">
        <f t="shared" si="24"/>
        <v>0</v>
      </c>
      <c r="AA145" s="2">
        <v>0</v>
      </c>
      <c r="AB145" s="2">
        <v>0</v>
      </c>
      <c r="AC145" s="2">
        <v>0</v>
      </c>
      <c r="AD145" s="2">
        <v>0</v>
      </c>
      <c r="AE145" s="2">
        <v>0</v>
      </c>
      <c r="AF145" s="2">
        <f t="shared" si="25"/>
        <v>0</v>
      </c>
      <c r="AG145" s="2">
        <f t="shared" si="26"/>
        <v>0</v>
      </c>
      <c r="AH145" s="2">
        <f t="shared" si="27"/>
        <v>0</v>
      </c>
      <c r="AJ145" s="5"/>
    </row>
    <row r="146" spans="7:36" x14ac:dyDescent="0.35">
      <c r="G146" s="2" t="s">
        <v>3</v>
      </c>
      <c r="H146" s="2" t="s">
        <v>141</v>
      </c>
      <c r="I146" s="2" t="s">
        <v>141</v>
      </c>
      <c r="J146" s="2" t="s">
        <v>141</v>
      </c>
      <c r="K146" s="2" t="s">
        <v>141</v>
      </c>
      <c r="L146" s="2" t="s">
        <v>141</v>
      </c>
      <c r="M146" s="2" t="s">
        <v>76</v>
      </c>
      <c r="N146" s="2">
        <v>25</v>
      </c>
      <c r="O146" s="6">
        <f t="shared" si="20"/>
        <v>1</v>
      </c>
      <c r="P146" s="2">
        <v>0</v>
      </c>
      <c r="Q146" s="2">
        <v>0</v>
      </c>
      <c r="R146" s="2">
        <v>1</v>
      </c>
      <c r="S146" s="2">
        <v>0</v>
      </c>
      <c r="T146" s="2">
        <v>0</v>
      </c>
      <c r="U146" s="2">
        <f t="shared" si="21"/>
        <v>0</v>
      </c>
      <c r="V146" s="2">
        <f t="shared" si="22"/>
        <v>1</v>
      </c>
      <c r="W146" s="2">
        <f t="shared" si="23"/>
        <v>0</v>
      </c>
      <c r="Y146" s="5"/>
      <c r="Z146" s="6">
        <f t="shared" si="24"/>
        <v>0</v>
      </c>
      <c r="AA146" s="2">
        <v>0</v>
      </c>
      <c r="AB146" s="2">
        <v>0</v>
      </c>
      <c r="AC146" s="2">
        <v>0</v>
      </c>
      <c r="AD146" s="2">
        <v>0</v>
      </c>
      <c r="AE146" s="2">
        <v>0</v>
      </c>
      <c r="AF146" s="2">
        <f t="shared" si="25"/>
        <v>0</v>
      </c>
      <c r="AG146" s="2">
        <f t="shared" si="26"/>
        <v>0</v>
      </c>
      <c r="AH146" s="2">
        <f t="shared" si="27"/>
        <v>0</v>
      </c>
      <c r="AJ146" s="5"/>
    </row>
    <row r="147" spans="7:36" x14ac:dyDescent="0.35">
      <c r="G147" s="2" t="s">
        <v>3</v>
      </c>
      <c r="H147" s="2" t="s">
        <v>141</v>
      </c>
      <c r="I147" s="2" t="s">
        <v>141</v>
      </c>
      <c r="J147" s="2" t="s">
        <v>141</v>
      </c>
      <c r="K147" s="2" t="s">
        <v>141</v>
      </c>
      <c r="L147" s="2" t="s">
        <v>141</v>
      </c>
      <c r="M147" s="2" t="s">
        <v>76</v>
      </c>
      <c r="N147" s="2">
        <v>26</v>
      </c>
      <c r="O147" s="6">
        <f t="shared" si="20"/>
        <v>1</v>
      </c>
      <c r="P147" s="2">
        <v>0</v>
      </c>
      <c r="Q147" s="2">
        <v>0</v>
      </c>
      <c r="R147" s="2">
        <v>0</v>
      </c>
      <c r="S147" s="2">
        <v>1</v>
      </c>
      <c r="T147" s="2">
        <v>0</v>
      </c>
      <c r="U147" s="2">
        <f t="shared" si="21"/>
        <v>0</v>
      </c>
      <c r="V147" s="2">
        <f t="shared" si="22"/>
        <v>0</v>
      </c>
      <c r="W147" s="2">
        <f t="shared" si="23"/>
        <v>1</v>
      </c>
      <c r="Y147" s="5"/>
      <c r="Z147" s="6">
        <f t="shared" si="24"/>
        <v>0</v>
      </c>
      <c r="AA147" s="2">
        <v>0</v>
      </c>
      <c r="AB147" s="2">
        <v>0</v>
      </c>
      <c r="AC147" s="2">
        <v>0</v>
      </c>
      <c r="AD147" s="2">
        <v>0</v>
      </c>
      <c r="AE147" s="2">
        <v>0</v>
      </c>
      <c r="AF147" s="2">
        <f t="shared" si="25"/>
        <v>0</v>
      </c>
      <c r="AG147" s="2">
        <f t="shared" si="26"/>
        <v>0</v>
      </c>
      <c r="AH147" s="2">
        <f t="shared" si="27"/>
        <v>0</v>
      </c>
      <c r="AJ147" s="5"/>
    </row>
    <row r="148" spans="7:36" x14ac:dyDescent="0.35">
      <c r="G148" s="2" t="s">
        <v>3</v>
      </c>
      <c r="H148" s="2" t="s">
        <v>141</v>
      </c>
      <c r="I148" s="2" t="s">
        <v>141</v>
      </c>
      <c r="J148" s="2" t="s">
        <v>141</v>
      </c>
      <c r="K148" s="2" t="s">
        <v>141</v>
      </c>
      <c r="L148" s="2" t="s">
        <v>141</v>
      </c>
      <c r="M148" s="2" t="s">
        <v>76</v>
      </c>
      <c r="N148" s="2">
        <v>27</v>
      </c>
      <c r="O148" s="6">
        <f t="shared" si="20"/>
        <v>1</v>
      </c>
      <c r="P148" s="2">
        <v>0</v>
      </c>
      <c r="Q148" s="2">
        <v>0</v>
      </c>
      <c r="R148" s="2">
        <v>1</v>
      </c>
      <c r="S148" s="2">
        <v>0</v>
      </c>
      <c r="T148" s="2">
        <v>0</v>
      </c>
      <c r="U148" s="2">
        <f t="shared" si="21"/>
        <v>0</v>
      </c>
      <c r="V148" s="2">
        <f t="shared" si="22"/>
        <v>1</v>
      </c>
      <c r="W148" s="2">
        <f t="shared" si="23"/>
        <v>0</v>
      </c>
      <c r="Y148" s="5"/>
      <c r="Z148" s="6">
        <f t="shared" si="24"/>
        <v>0</v>
      </c>
      <c r="AA148" s="2">
        <v>0</v>
      </c>
      <c r="AB148" s="2">
        <v>0</v>
      </c>
      <c r="AC148" s="2">
        <v>0</v>
      </c>
      <c r="AD148" s="2">
        <v>0</v>
      </c>
      <c r="AE148" s="2">
        <v>0</v>
      </c>
      <c r="AF148" s="2">
        <f t="shared" si="25"/>
        <v>0</v>
      </c>
      <c r="AG148" s="2">
        <f t="shared" si="26"/>
        <v>0</v>
      </c>
      <c r="AH148" s="2">
        <f t="shared" si="27"/>
        <v>0</v>
      </c>
      <c r="AJ148" s="5"/>
    </row>
    <row r="149" spans="7:36" x14ac:dyDescent="0.35">
      <c r="G149" s="2" t="s">
        <v>3</v>
      </c>
      <c r="H149" s="2" t="s">
        <v>141</v>
      </c>
      <c r="I149" s="2" t="s">
        <v>141</v>
      </c>
      <c r="J149" s="2" t="s">
        <v>141</v>
      </c>
      <c r="K149" s="2" t="s">
        <v>141</v>
      </c>
      <c r="L149" s="2" t="s">
        <v>141</v>
      </c>
      <c r="M149" s="2" t="s">
        <v>76</v>
      </c>
      <c r="N149" s="2">
        <v>28</v>
      </c>
      <c r="O149" s="6">
        <f t="shared" si="20"/>
        <v>1</v>
      </c>
      <c r="P149" s="2">
        <v>0</v>
      </c>
      <c r="Q149" s="2">
        <v>1</v>
      </c>
      <c r="R149" s="2">
        <v>0</v>
      </c>
      <c r="S149" s="2">
        <v>0</v>
      </c>
      <c r="T149" s="2">
        <v>0</v>
      </c>
      <c r="U149" s="2">
        <f t="shared" si="21"/>
        <v>1</v>
      </c>
      <c r="V149" s="2">
        <f t="shared" si="22"/>
        <v>0</v>
      </c>
      <c r="W149" s="2">
        <f t="shared" si="23"/>
        <v>0</v>
      </c>
      <c r="Y149" s="5"/>
      <c r="Z149" s="6">
        <f t="shared" si="24"/>
        <v>0</v>
      </c>
      <c r="AA149" s="2">
        <v>0</v>
      </c>
      <c r="AB149" s="2">
        <v>0</v>
      </c>
      <c r="AC149" s="2">
        <v>0</v>
      </c>
      <c r="AD149" s="2">
        <v>0</v>
      </c>
      <c r="AE149" s="2">
        <v>0</v>
      </c>
      <c r="AF149" s="2">
        <f t="shared" si="25"/>
        <v>0</v>
      </c>
      <c r="AG149" s="2">
        <f t="shared" si="26"/>
        <v>0</v>
      </c>
      <c r="AH149" s="2">
        <f t="shared" si="27"/>
        <v>0</v>
      </c>
      <c r="AJ149" s="5"/>
    </row>
    <row r="150" spans="7:36" x14ac:dyDescent="0.35">
      <c r="G150" s="2" t="s">
        <v>3</v>
      </c>
      <c r="H150" s="2" t="s">
        <v>141</v>
      </c>
      <c r="I150" s="2" t="s">
        <v>141</v>
      </c>
      <c r="J150" s="2" t="s">
        <v>141</v>
      </c>
      <c r="K150" s="2" t="s">
        <v>141</v>
      </c>
      <c r="L150" s="2" t="s">
        <v>141</v>
      </c>
      <c r="M150" s="2" t="s">
        <v>76</v>
      </c>
      <c r="N150" s="2">
        <v>29</v>
      </c>
      <c r="O150" s="6">
        <f t="shared" si="20"/>
        <v>1</v>
      </c>
      <c r="P150" s="2">
        <v>0</v>
      </c>
      <c r="Q150" s="2">
        <v>0</v>
      </c>
      <c r="R150" s="2">
        <v>0</v>
      </c>
      <c r="S150" s="2">
        <v>1</v>
      </c>
      <c r="T150" s="2">
        <v>0</v>
      </c>
      <c r="U150" s="2">
        <f t="shared" si="21"/>
        <v>0</v>
      </c>
      <c r="V150" s="2">
        <f t="shared" si="22"/>
        <v>0</v>
      </c>
      <c r="W150" s="2">
        <f t="shared" si="23"/>
        <v>1</v>
      </c>
      <c r="Y150" s="5"/>
      <c r="Z150" s="6">
        <f t="shared" si="24"/>
        <v>0</v>
      </c>
      <c r="AA150" s="2">
        <v>0</v>
      </c>
      <c r="AB150" s="2">
        <v>0</v>
      </c>
      <c r="AC150" s="2">
        <v>0</v>
      </c>
      <c r="AD150" s="2">
        <v>0</v>
      </c>
      <c r="AE150" s="2">
        <v>0</v>
      </c>
      <c r="AF150" s="2">
        <f t="shared" si="25"/>
        <v>0</v>
      </c>
      <c r="AG150" s="2">
        <f t="shared" si="26"/>
        <v>0</v>
      </c>
      <c r="AH150" s="2">
        <f t="shared" si="27"/>
        <v>0</v>
      </c>
      <c r="AJ150" s="5"/>
    </row>
    <row r="151" spans="7:36" x14ac:dyDescent="0.35">
      <c r="G151" s="2" t="s">
        <v>3</v>
      </c>
      <c r="H151" s="2" t="s">
        <v>141</v>
      </c>
      <c r="I151" s="2" t="s">
        <v>141</v>
      </c>
      <c r="J151" s="2" t="s">
        <v>141</v>
      </c>
      <c r="K151" s="2" t="s">
        <v>141</v>
      </c>
      <c r="L151" s="2" t="s">
        <v>141</v>
      </c>
      <c r="M151" s="2" t="s">
        <v>76</v>
      </c>
      <c r="N151" s="2">
        <v>30</v>
      </c>
      <c r="O151" s="6">
        <f t="shared" si="20"/>
        <v>1</v>
      </c>
      <c r="P151" s="2">
        <v>0</v>
      </c>
      <c r="Q151" s="2">
        <v>1</v>
      </c>
      <c r="R151" s="2">
        <v>0</v>
      </c>
      <c r="S151" s="2">
        <v>0</v>
      </c>
      <c r="T151" s="2">
        <v>0</v>
      </c>
      <c r="U151" s="2">
        <f t="shared" si="21"/>
        <v>1</v>
      </c>
      <c r="V151" s="2">
        <f t="shared" si="22"/>
        <v>0</v>
      </c>
      <c r="W151" s="2">
        <f t="shared" si="23"/>
        <v>0</v>
      </c>
      <c r="Y151" s="5"/>
      <c r="Z151" s="6">
        <f t="shared" si="24"/>
        <v>0</v>
      </c>
      <c r="AA151" s="2">
        <v>0</v>
      </c>
      <c r="AB151" s="2">
        <v>0</v>
      </c>
      <c r="AC151" s="2">
        <v>0</v>
      </c>
      <c r="AD151" s="2">
        <v>0</v>
      </c>
      <c r="AE151" s="2">
        <v>0</v>
      </c>
      <c r="AF151" s="2">
        <f t="shared" si="25"/>
        <v>0</v>
      </c>
      <c r="AG151" s="2">
        <f t="shared" si="26"/>
        <v>0</v>
      </c>
      <c r="AH151" s="2">
        <f t="shared" si="27"/>
        <v>0</v>
      </c>
      <c r="AJ151" s="5"/>
    </row>
    <row r="152" spans="7:36" x14ac:dyDescent="0.35">
      <c r="G152" s="2" t="s">
        <v>3</v>
      </c>
      <c r="H152" s="2" t="s">
        <v>4</v>
      </c>
      <c r="I152" s="2" t="s">
        <v>110</v>
      </c>
      <c r="J152" s="2" t="s">
        <v>111</v>
      </c>
      <c r="K152" s="2" t="s">
        <v>134</v>
      </c>
      <c r="L152" s="2" t="s">
        <v>134</v>
      </c>
      <c r="M152" s="2" t="s">
        <v>3</v>
      </c>
      <c r="N152" s="2">
        <v>1</v>
      </c>
      <c r="O152" s="6">
        <f t="shared" ref="O152:O197" si="28">SUM(U152:W152)</f>
        <v>1</v>
      </c>
      <c r="P152" s="2">
        <v>0</v>
      </c>
      <c r="Q152" s="2">
        <v>0</v>
      </c>
      <c r="R152" s="2">
        <v>0</v>
      </c>
      <c r="S152" s="2">
        <v>1</v>
      </c>
      <c r="T152" s="2">
        <v>0</v>
      </c>
      <c r="U152" s="2">
        <f t="shared" si="21"/>
        <v>0</v>
      </c>
      <c r="V152" s="2">
        <f t="shared" si="22"/>
        <v>0</v>
      </c>
      <c r="W152" s="2">
        <f t="shared" si="23"/>
        <v>1</v>
      </c>
      <c r="X152" s="2">
        <f>MAX(O152:O181)</f>
        <v>1</v>
      </c>
      <c r="Y152" s="5">
        <v>20</v>
      </c>
      <c r="Z152" s="6">
        <f t="shared" si="24"/>
        <v>0</v>
      </c>
      <c r="AA152" s="2">
        <v>0</v>
      </c>
      <c r="AB152" s="2">
        <v>0</v>
      </c>
      <c r="AC152" s="2">
        <v>0</v>
      </c>
      <c r="AD152" s="2">
        <v>0</v>
      </c>
      <c r="AE152" s="2">
        <v>0</v>
      </c>
      <c r="AF152" s="2">
        <f t="shared" si="25"/>
        <v>0</v>
      </c>
      <c r="AG152" s="2">
        <f t="shared" si="26"/>
        <v>0</v>
      </c>
      <c r="AH152" s="2">
        <f t="shared" si="27"/>
        <v>0</v>
      </c>
      <c r="AI152" s="2">
        <f>MAX(Z152:Z181)</f>
        <v>0</v>
      </c>
      <c r="AJ152" s="5">
        <v>14</v>
      </c>
    </row>
    <row r="153" spans="7:36" x14ac:dyDescent="0.35">
      <c r="G153" s="2" t="s">
        <v>3</v>
      </c>
      <c r="H153" s="2" t="s">
        <v>4</v>
      </c>
      <c r="I153" s="2" t="s">
        <v>110</v>
      </c>
      <c r="J153" s="2" t="s">
        <v>111</v>
      </c>
      <c r="K153" s="2" t="s">
        <v>134</v>
      </c>
      <c r="L153" s="2" t="s">
        <v>134</v>
      </c>
      <c r="M153" s="2" t="s">
        <v>3</v>
      </c>
      <c r="N153" s="2">
        <v>2</v>
      </c>
      <c r="O153" s="6">
        <f t="shared" si="28"/>
        <v>1</v>
      </c>
      <c r="P153" s="2">
        <v>0</v>
      </c>
      <c r="Q153" s="2">
        <v>0</v>
      </c>
      <c r="R153" s="2">
        <v>0</v>
      </c>
      <c r="S153" s="2">
        <v>1</v>
      </c>
      <c r="T153" s="2">
        <v>0</v>
      </c>
      <c r="U153" s="2">
        <f t="shared" si="21"/>
        <v>0</v>
      </c>
      <c r="V153" s="2">
        <f t="shared" si="22"/>
        <v>0</v>
      </c>
      <c r="W153" s="2">
        <f t="shared" si="23"/>
        <v>1</v>
      </c>
      <c r="Y153" s="5"/>
      <c r="Z153" s="6">
        <f t="shared" si="24"/>
        <v>0</v>
      </c>
      <c r="AA153" s="2">
        <v>0</v>
      </c>
      <c r="AB153" s="2">
        <v>0</v>
      </c>
      <c r="AC153" s="2">
        <v>0</v>
      </c>
      <c r="AD153" s="2">
        <v>0</v>
      </c>
      <c r="AE153" s="2">
        <v>0</v>
      </c>
      <c r="AF153" s="2">
        <f t="shared" si="25"/>
        <v>0</v>
      </c>
      <c r="AG153" s="2">
        <f t="shared" si="26"/>
        <v>0</v>
      </c>
      <c r="AH153" s="2">
        <f t="shared" si="27"/>
        <v>0</v>
      </c>
      <c r="AJ153" s="5"/>
    </row>
    <row r="154" spans="7:36" x14ac:dyDescent="0.35">
      <c r="G154" s="2" t="s">
        <v>3</v>
      </c>
      <c r="H154" s="2" t="s">
        <v>4</v>
      </c>
      <c r="I154" s="2" t="s">
        <v>110</v>
      </c>
      <c r="J154" s="2" t="s">
        <v>111</v>
      </c>
      <c r="K154" s="2" t="s">
        <v>134</v>
      </c>
      <c r="L154" s="2" t="s">
        <v>134</v>
      </c>
      <c r="M154" s="2" t="s">
        <v>3</v>
      </c>
      <c r="N154" s="2">
        <v>3</v>
      </c>
      <c r="O154" s="6">
        <f t="shared" si="28"/>
        <v>1</v>
      </c>
      <c r="P154" s="2">
        <v>0</v>
      </c>
      <c r="Q154" s="2">
        <v>1</v>
      </c>
      <c r="R154" s="2">
        <v>0</v>
      </c>
      <c r="S154" s="2">
        <v>0</v>
      </c>
      <c r="T154" s="2">
        <v>0</v>
      </c>
      <c r="U154" s="2">
        <f t="shared" si="21"/>
        <v>1</v>
      </c>
      <c r="V154" s="2">
        <f t="shared" si="22"/>
        <v>0</v>
      </c>
      <c r="W154" s="2">
        <f t="shared" si="23"/>
        <v>0</v>
      </c>
      <c r="Y154" s="5"/>
      <c r="Z154" s="6">
        <f t="shared" si="24"/>
        <v>0</v>
      </c>
      <c r="AA154" s="2">
        <v>0</v>
      </c>
      <c r="AB154" s="2">
        <v>0</v>
      </c>
      <c r="AC154" s="2">
        <v>0</v>
      </c>
      <c r="AD154" s="2">
        <v>0</v>
      </c>
      <c r="AE154" s="2">
        <v>0</v>
      </c>
      <c r="AF154" s="2">
        <f t="shared" si="25"/>
        <v>0</v>
      </c>
      <c r="AG154" s="2">
        <f t="shared" si="26"/>
        <v>0</v>
      </c>
      <c r="AH154" s="2">
        <f t="shared" si="27"/>
        <v>0</v>
      </c>
      <c r="AJ154" s="5"/>
    </row>
    <row r="155" spans="7:36" x14ac:dyDescent="0.35">
      <c r="G155" s="2" t="s">
        <v>3</v>
      </c>
      <c r="H155" s="2" t="s">
        <v>4</v>
      </c>
      <c r="I155" s="2" t="s">
        <v>110</v>
      </c>
      <c r="J155" s="2" t="s">
        <v>111</v>
      </c>
      <c r="K155" s="2" t="s">
        <v>134</v>
      </c>
      <c r="L155" s="2" t="s">
        <v>134</v>
      </c>
      <c r="M155" s="2" t="s">
        <v>3</v>
      </c>
      <c r="N155" s="2">
        <v>4</v>
      </c>
      <c r="O155" s="6">
        <f t="shared" si="28"/>
        <v>1</v>
      </c>
      <c r="P155" s="2">
        <v>0</v>
      </c>
      <c r="Q155" s="2">
        <v>0</v>
      </c>
      <c r="R155" s="2">
        <v>1</v>
      </c>
      <c r="S155" s="2">
        <v>0</v>
      </c>
      <c r="T155" s="2">
        <v>0</v>
      </c>
      <c r="U155" s="2">
        <f t="shared" si="21"/>
        <v>0</v>
      </c>
      <c r="V155" s="2">
        <f t="shared" si="22"/>
        <v>1</v>
      </c>
      <c r="W155" s="2">
        <f t="shared" si="23"/>
        <v>0</v>
      </c>
      <c r="Y155" s="5"/>
      <c r="Z155" s="6">
        <f t="shared" si="24"/>
        <v>0</v>
      </c>
      <c r="AA155" s="2">
        <v>0</v>
      </c>
      <c r="AB155" s="2">
        <v>0</v>
      </c>
      <c r="AC155" s="2">
        <v>0</v>
      </c>
      <c r="AD155" s="2">
        <v>0</v>
      </c>
      <c r="AE155" s="2">
        <v>0</v>
      </c>
      <c r="AF155" s="2">
        <f t="shared" si="25"/>
        <v>0</v>
      </c>
      <c r="AG155" s="2">
        <f t="shared" si="26"/>
        <v>0</v>
      </c>
      <c r="AH155" s="2">
        <f t="shared" si="27"/>
        <v>0</v>
      </c>
      <c r="AJ155" s="5"/>
    </row>
    <row r="156" spans="7:36" x14ac:dyDescent="0.35">
      <c r="G156" s="2" t="s">
        <v>3</v>
      </c>
      <c r="H156" s="2" t="s">
        <v>4</v>
      </c>
      <c r="I156" s="2" t="s">
        <v>110</v>
      </c>
      <c r="J156" s="2" t="s">
        <v>111</v>
      </c>
      <c r="K156" s="2" t="s">
        <v>134</v>
      </c>
      <c r="L156" s="2" t="s">
        <v>134</v>
      </c>
      <c r="M156" s="2" t="s">
        <v>3</v>
      </c>
      <c r="N156" s="2">
        <v>5</v>
      </c>
      <c r="O156" s="6">
        <f t="shared" si="28"/>
        <v>1</v>
      </c>
      <c r="P156" s="2">
        <v>0</v>
      </c>
      <c r="Q156" s="2">
        <v>0</v>
      </c>
      <c r="R156" s="2">
        <v>0</v>
      </c>
      <c r="S156" s="2">
        <v>1</v>
      </c>
      <c r="T156" s="2">
        <v>0</v>
      </c>
      <c r="U156" s="2">
        <f t="shared" si="21"/>
        <v>0</v>
      </c>
      <c r="V156" s="2">
        <f t="shared" si="22"/>
        <v>0</v>
      </c>
      <c r="W156" s="2">
        <f t="shared" si="23"/>
        <v>1</v>
      </c>
      <c r="Y156" s="5"/>
      <c r="Z156" s="6">
        <f t="shared" si="24"/>
        <v>0</v>
      </c>
      <c r="AA156" s="2">
        <v>0</v>
      </c>
      <c r="AB156" s="2">
        <v>0</v>
      </c>
      <c r="AC156" s="2">
        <v>0</v>
      </c>
      <c r="AD156" s="2">
        <v>0</v>
      </c>
      <c r="AE156" s="2">
        <v>0</v>
      </c>
      <c r="AF156" s="2">
        <f t="shared" si="25"/>
        <v>0</v>
      </c>
      <c r="AG156" s="2">
        <f t="shared" si="26"/>
        <v>0</v>
      </c>
      <c r="AH156" s="2">
        <f t="shared" si="27"/>
        <v>0</v>
      </c>
      <c r="AJ156" s="5"/>
    </row>
    <row r="157" spans="7:36" x14ac:dyDescent="0.35">
      <c r="G157" s="2" t="s">
        <v>3</v>
      </c>
      <c r="H157" s="2" t="s">
        <v>4</v>
      </c>
      <c r="I157" s="2" t="s">
        <v>110</v>
      </c>
      <c r="J157" s="2" t="s">
        <v>111</v>
      </c>
      <c r="K157" s="2" t="s">
        <v>134</v>
      </c>
      <c r="L157" s="2" t="s">
        <v>134</v>
      </c>
      <c r="M157" s="2" t="s">
        <v>3</v>
      </c>
      <c r="N157" s="2">
        <v>6</v>
      </c>
      <c r="O157" s="6">
        <f t="shared" si="28"/>
        <v>1</v>
      </c>
      <c r="P157" s="2">
        <v>0</v>
      </c>
      <c r="Q157" s="2">
        <v>0</v>
      </c>
      <c r="R157" s="2">
        <v>0</v>
      </c>
      <c r="S157" s="2">
        <v>0</v>
      </c>
      <c r="T157" s="2">
        <v>1</v>
      </c>
      <c r="U157" s="2">
        <f t="shared" si="21"/>
        <v>0</v>
      </c>
      <c r="V157" s="2">
        <f t="shared" si="22"/>
        <v>0</v>
      </c>
      <c r="W157" s="2">
        <f t="shared" si="23"/>
        <v>1</v>
      </c>
      <c r="Y157" s="5"/>
      <c r="Z157" s="6">
        <f t="shared" si="24"/>
        <v>0</v>
      </c>
      <c r="AA157" s="2">
        <v>0</v>
      </c>
      <c r="AB157" s="2">
        <v>0</v>
      </c>
      <c r="AC157" s="2">
        <v>0</v>
      </c>
      <c r="AD157" s="2">
        <v>0</v>
      </c>
      <c r="AE157" s="2">
        <v>0</v>
      </c>
      <c r="AF157" s="2">
        <f t="shared" si="25"/>
        <v>0</v>
      </c>
      <c r="AG157" s="2">
        <f t="shared" si="26"/>
        <v>0</v>
      </c>
      <c r="AH157" s="2">
        <f t="shared" si="27"/>
        <v>0</v>
      </c>
      <c r="AJ157" s="5"/>
    </row>
    <row r="158" spans="7:36" x14ac:dyDescent="0.35">
      <c r="G158" s="2" t="s">
        <v>3</v>
      </c>
      <c r="H158" s="2" t="s">
        <v>4</v>
      </c>
      <c r="I158" s="2" t="s">
        <v>110</v>
      </c>
      <c r="J158" s="2" t="s">
        <v>111</v>
      </c>
      <c r="K158" s="2" t="s">
        <v>134</v>
      </c>
      <c r="L158" s="2" t="s">
        <v>134</v>
      </c>
      <c r="M158" s="2" t="s">
        <v>3</v>
      </c>
      <c r="N158" s="2">
        <v>7</v>
      </c>
      <c r="O158" s="6">
        <f t="shared" si="28"/>
        <v>1</v>
      </c>
      <c r="P158" s="2">
        <v>0</v>
      </c>
      <c r="Q158" s="2">
        <v>0</v>
      </c>
      <c r="R158" s="2">
        <v>0</v>
      </c>
      <c r="S158" s="2">
        <v>1</v>
      </c>
      <c r="T158" s="2">
        <v>0</v>
      </c>
      <c r="U158" s="2">
        <f t="shared" si="21"/>
        <v>0</v>
      </c>
      <c r="V158" s="2">
        <f t="shared" si="22"/>
        <v>0</v>
      </c>
      <c r="W158" s="2">
        <f t="shared" si="23"/>
        <v>1</v>
      </c>
      <c r="Y158" s="5"/>
      <c r="Z158" s="6">
        <f t="shared" si="24"/>
        <v>0</v>
      </c>
      <c r="AA158" s="2">
        <v>0</v>
      </c>
      <c r="AB158" s="2">
        <v>0</v>
      </c>
      <c r="AC158" s="2">
        <v>0</v>
      </c>
      <c r="AD158" s="2">
        <v>0</v>
      </c>
      <c r="AE158" s="2">
        <v>0</v>
      </c>
      <c r="AF158" s="2">
        <f t="shared" si="25"/>
        <v>0</v>
      </c>
      <c r="AG158" s="2">
        <f t="shared" si="26"/>
        <v>0</v>
      </c>
      <c r="AH158" s="2">
        <f t="shared" si="27"/>
        <v>0</v>
      </c>
      <c r="AJ158" s="5"/>
    </row>
    <row r="159" spans="7:36" x14ac:dyDescent="0.35">
      <c r="G159" s="2" t="s">
        <v>3</v>
      </c>
      <c r="H159" s="2" t="s">
        <v>4</v>
      </c>
      <c r="I159" s="2" t="s">
        <v>110</v>
      </c>
      <c r="J159" s="2" t="s">
        <v>111</v>
      </c>
      <c r="K159" s="2" t="s">
        <v>134</v>
      </c>
      <c r="L159" s="2" t="s">
        <v>134</v>
      </c>
      <c r="M159" s="2" t="s">
        <v>3</v>
      </c>
      <c r="N159" s="2">
        <v>8</v>
      </c>
      <c r="O159" s="6">
        <f t="shared" si="28"/>
        <v>1</v>
      </c>
      <c r="P159" s="2">
        <v>0</v>
      </c>
      <c r="Q159" s="2">
        <v>0</v>
      </c>
      <c r="R159" s="2">
        <v>0</v>
      </c>
      <c r="S159" s="2">
        <v>0</v>
      </c>
      <c r="T159" s="2">
        <v>1</v>
      </c>
      <c r="U159" s="2">
        <f t="shared" si="21"/>
        <v>0</v>
      </c>
      <c r="V159" s="2">
        <f t="shared" si="22"/>
        <v>0</v>
      </c>
      <c r="W159" s="2">
        <f t="shared" si="23"/>
        <v>1</v>
      </c>
      <c r="Y159" s="5"/>
      <c r="Z159" s="6">
        <f t="shared" si="24"/>
        <v>0</v>
      </c>
      <c r="AA159" s="2">
        <v>0</v>
      </c>
      <c r="AB159" s="2">
        <v>0</v>
      </c>
      <c r="AC159" s="2">
        <v>0</v>
      </c>
      <c r="AD159" s="2">
        <v>0</v>
      </c>
      <c r="AE159" s="2">
        <v>0</v>
      </c>
      <c r="AF159" s="2">
        <f t="shared" si="25"/>
        <v>0</v>
      </c>
      <c r="AG159" s="2">
        <f t="shared" si="26"/>
        <v>0</v>
      </c>
      <c r="AH159" s="2">
        <f t="shared" si="27"/>
        <v>0</v>
      </c>
      <c r="AJ159" s="5"/>
    </row>
    <row r="160" spans="7:36" x14ac:dyDescent="0.35">
      <c r="G160" s="2" t="s">
        <v>3</v>
      </c>
      <c r="H160" s="2" t="s">
        <v>4</v>
      </c>
      <c r="I160" s="2" t="s">
        <v>110</v>
      </c>
      <c r="J160" s="2" t="s">
        <v>111</v>
      </c>
      <c r="K160" s="2" t="s">
        <v>134</v>
      </c>
      <c r="L160" s="2" t="s">
        <v>134</v>
      </c>
      <c r="M160" s="2" t="s">
        <v>3</v>
      </c>
      <c r="N160" s="2">
        <v>9</v>
      </c>
      <c r="O160" s="6">
        <f t="shared" si="28"/>
        <v>1</v>
      </c>
      <c r="P160" s="2">
        <v>0</v>
      </c>
      <c r="Q160" s="2">
        <v>0</v>
      </c>
      <c r="R160" s="2">
        <v>0</v>
      </c>
      <c r="S160" s="2">
        <v>0</v>
      </c>
      <c r="T160" s="2">
        <v>1</v>
      </c>
      <c r="U160" s="2">
        <f t="shared" si="21"/>
        <v>0</v>
      </c>
      <c r="V160" s="2">
        <f t="shared" si="22"/>
        <v>0</v>
      </c>
      <c r="W160" s="2">
        <f t="shared" si="23"/>
        <v>1</v>
      </c>
      <c r="Y160" s="5"/>
      <c r="Z160" s="6">
        <f t="shared" si="24"/>
        <v>0</v>
      </c>
      <c r="AA160" s="2">
        <v>0</v>
      </c>
      <c r="AB160" s="2">
        <v>0</v>
      </c>
      <c r="AC160" s="2">
        <v>0</v>
      </c>
      <c r="AD160" s="2">
        <v>0</v>
      </c>
      <c r="AE160" s="2">
        <v>0</v>
      </c>
      <c r="AF160" s="2">
        <f t="shared" si="25"/>
        <v>0</v>
      </c>
      <c r="AG160" s="2">
        <f t="shared" si="26"/>
        <v>0</v>
      </c>
      <c r="AH160" s="2">
        <f t="shared" si="27"/>
        <v>0</v>
      </c>
      <c r="AJ160" s="5"/>
    </row>
    <row r="161" spans="7:36" x14ac:dyDescent="0.35">
      <c r="G161" s="2" t="s">
        <v>3</v>
      </c>
      <c r="H161" s="2" t="s">
        <v>4</v>
      </c>
      <c r="I161" s="2" t="s">
        <v>110</v>
      </c>
      <c r="J161" s="2" t="s">
        <v>111</v>
      </c>
      <c r="K161" s="2" t="s">
        <v>134</v>
      </c>
      <c r="L161" s="2" t="s">
        <v>134</v>
      </c>
      <c r="M161" s="2" t="s">
        <v>67</v>
      </c>
      <c r="N161" s="2">
        <v>10</v>
      </c>
      <c r="O161" s="6">
        <f t="shared" si="28"/>
        <v>1</v>
      </c>
      <c r="P161" s="2">
        <v>0</v>
      </c>
      <c r="Q161" s="2">
        <v>0</v>
      </c>
      <c r="R161" s="2">
        <v>0</v>
      </c>
      <c r="S161" s="2">
        <v>1</v>
      </c>
      <c r="T161" s="2">
        <v>0</v>
      </c>
      <c r="U161" s="2">
        <f t="shared" si="21"/>
        <v>0</v>
      </c>
      <c r="V161" s="2">
        <f t="shared" si="22"/>
        <v>0</v>
      </c>
      <c r="W161" s="2">
        <f t="shared" si="23"/>
        <v>1</v>
      </c>
      <c r="Y161" s="5"/>
      <c r="Z161" s="6">
        <f t="shared" si="24"/>
        <v>0</v>
      </c>
      <c r="AA161" s="2">
        <v>0</v>
      </c>
      <c r="AB161" s="2">
        <v>0</v>
      </c>
      <c r="AC161" s="2">
        <v>0</v>
      </c>
      <c r="AD161" s="2">
        <v>0</v>
      </c>
      <c r="AE161" s="2">
        <v>0</v>
      </c>
      <c r="AF161" s="2">
        <f t="shared" si="25"/>
        <v>0</v>
      </c>
      <c r="AG161" s="2">
        <f t="shared" si="26"/>
        <v>0</v>
      </c>
      <c r="AH161" s="2">
        <f t="shared" si="27"/>
        <v>0</v>
      </c>
      <c r="AJ161" s="5"/>
    </row>
    <row r="162" spans="7:36" x14ac:dyDescent="0.35">
      <c r="G162" s="2" t="s">
        <v>3</v>
      </c>
      <c r="H162" s="2" t="s">
        <v>4</v>
      </c>
      <c r="I162" s="2" t="s">
        <v>110</v>
      </c>
      <c r="J162" s="2" t="s">
        <v>111</v>
      </c>
      <c r="K162" s="2" t="s">
        <v>134</v>
      </c>
      <c r="L162" s="2" t="s">
        <v>134</v>
      </c>
      <c r="M162" s="2" t="s">
        <v>67</v>
      </c>
      <c r="N162" s="2">
        <v>11</v>
      </c>
      <c r="O162" s="6">
        <f t="shared" si="28"/>
        <v>1</v>
      </c>
      <c r="P162" s="2">
        <v>0</v>
      </c>
      <c r="Q162" s="2">
        <v>0</v>
      </c>
      <c r="R162" s="2">
        <v>1</v>
      </c>
      <c r="S162" s="2">
        <v>0</v>
      </c>
      <c r="T162" s="2">
        <v>0</v>
      </c>
      <c r="U162" s="2">
        <f t="shared" si="21"/>
        <v>0</v>
      </c>
      <c r="V162" s="2">
        <f t="shared" si="22"/>
        <v>1</v>
      </c>
      <c r="W162" s="2">
        <f t="shared" si="23"/>
        <v>0</v>
      </c>
      <c r="Y162" s="5"/>
      <c r="Z162" s="6">
        <f t="shared" si="24"/>
        <v>0</v>
      </c>
      <c r="AA162" s="2">
        <v>0</v>
      </c>
      <c r="AB162" s="2">
        <v>0</v>
      </c>
      <c r="AC162" s="2">
        <v>0</v>
      </c>
      <c r="AD162" s="2">
        <v>0</v>
      </c>
      <c r="AE162" s="2">
        <v>0</v>
      </c>
      <c r="AF162" s="2">
        <f t="shared" si="25"/>
        <v>0</v>
      </c>
      <c r="AG162" s="2">
        <f t="shared" si="26"/>
        <v>0</v>
      </c>
      <c r="AH162" s="2">
        <f t="shared" si="27"/>
        <v>0</v>
      </c>
      <c r="AJ162" s="5"/>
    </row>
    <row r="163" spans="7:36" x14ac:dyDescent="0.35">
      <c r="G163" s="2" t="s">
        <v>3</v>
      </c>
      <c r="H163" s="2" t="s">
        <v>4</v>
      </c>
      <c r="I163" s="2" t="s">
        <v>110</v>
      </c>
      <c r="J163" s="2" t="s">
        <v>111</v>
      </c>
      <c r="K163" s="2" t="s">
        <v>134</v>
      </c>
      <c r="L163" s="2" t="s">
        <v>134</v>
      </c>
      <c r="M163" s="2" t="s">
        <v>67</v>
      </c>
      <c r="N163" s="2">
        <v>12</v>
      </c>
      <c r="O163" s="6">
        <f t="shared" si="28"/>
        <v>1</v>
      </c>
      <c r="P163" s="2">
        <v>0</v>
      </c>
      <c r="Q163" s="2">
        <v>0</v>
      </c>
      <c r="R163" s="2">
        <v>0</v>
      </c>
      <c r="S163" s="2">
        <v>1</v>
      </c>
      <c r="T163" s="2">
        <v>0</v>
      </c>
      <c r="U163" s="2">
        <f t="shared" si="21"/>
        <v>0</v>
      </c>
      <c r="V163" s="2">
        <f t="shared" si="22"/>
        <v>0</v>
      </c>
      <c r="W163" s="2">
        <f t="shared" si="23"/>
        <v>1</v>
      </c>
      <c r="Y163" s="5"/>
      <c r="Z163" s="6">
        <f t="shared" si="24"/>
        <v>0</v>
      </c>
      <c r="AA163" s="2">
        <v>0</v>
      </c>
      <c r="AB163" s="2">
        <v>0</v>
      </c>
      <c r="AC163" s="2">
        <v>0</v>
      </c>
      <c r="AD163" s="2">
        <v>0</v>
      </c>
      <c r="AE163" s="2">
        <v>0</v>
      </c>
      <c r="AF163" s="2">
        <f t="shared" si="25"/>
        <v>0</v>
      </c>
      <c r="AG163" s="2">
        <f t="shared" si="26"/>
        <v>0</v>
      </c>
      <c r="AH163" s="2">
        <f t="shared" si="27"/>
        <v>0</v>
      </c>
      <c r="AJ163" s="5"/>
    </row>
    <row r="164" spans="7:36" x14ac:dyDescent="0.35">
      <c r="G164" s="2" t="s">
        <v>3</v>
      </c>
      <c r="H164" s="2" t="s">
        <v>4</v>
      </c>
      <c r="I164" s="2" t="s">
        <v>110</v>
      </c>
      <c r="J164" s="2" t="s">
        <v>111</v>
      </c>
      <c r="K164" s="2" t="s">
        <v>134</v>
      </c>
      <c r="L164" s="2" t="s">
        <v>134</v>
      </c>
      <c r="M164" s="2" t="s">
        <v>67</v>
      </c>
      <c r="N164" s="2">
        <v>13</v>
      </c>
      <c r="O164" s="6">
        <f t="shared" si="28"/>
        <v>1</v>
      </c>
      <c r="P164" s="2">
        <v>0</v>
      </c>
      <c r="Q164" s="2">
        <v>0</v>
      </c>
      <c r="R164" s="2">
        <v>0</v>
      </c>
      <c r="S164" s="2">
        <v>0</v>
      </c>
      <c r="T164" s="2">
        <v>1</v>
      </c>
      <c r="U164" s="2">
        <f t="shared" si="21"/>
        <v>0</v>
      </c>
      <c r="V164" s="2">
        <f t="shared" si="22"/>
        <v>0</v>
      </c>
      <c r="W164" s="2">
        <f t="shared" si="23"/>
        <v>1</v>
      </c>
      <c r="Y164" s="5"/>
      <c r="Z164" s="6">
        <f t="shared" si="24"/>
        <v>0</v>
      </c>
      <c r="AA164" s="2">
        <v>0</v>
      </c>
      <c r="AB164" s="2">
        <v>0</v>
      </c>
      <c r="AC164" s="2">
        <v>0</v>
      </c>
      <c r="AD164" s="2">
        <v>0</v>
      </c>
      <c r="AE164" s="2">
        <v>0</v>
      </c>
      <c r="AF164" s="2">
        <f t="shared" si="25"/>
        <v>0</v>
      </c>
      <c r="AG164" s="2">
        <f t="shared" si="26"/>
        <v>0</v>
      </c>
      <c r="AH164" s="2">
        <f t="shared" si="27"/>
        <v>0</v>
      </c>
      <c r="AJ164" s="5"/>
    </row>
    <row r="165" spans="7:36" x14ac:dyDescent="0.35">
      <c r="G165" s="2" t="s">
        <v>3</v>
      </c>
      <c r="H165" s="2" t="s">
        <v>4</v>
      </c>
      <c r="I165" s="2" t="s">
        <v>110</v>
      </c>
      <c r="J165" s="2" t="s">
        <v>111</v>
      </c>
      <c r="K165" s="2" t="s">
        <v>134</v>
      </c>
      <c r="L165" s="2" t="s">
        <v>134</v>
      </c>
      <c r="M165" s="2" t="s">
        <v>67</v>
      </c>
      <c r="N165" s="2">
        <v>14</v>
      </c>
      <c r="O165" s="6">
        <f t="shared" si="28"/>
        <v>1</v>
      </c>
      <c r="P165" s="2">
        <v>0</v>
      </c>
      <c r="Q165" s="2">
        <v>0</v>
      </c>
      <c r="R165" s="2">
        <v>0</v>
      </c>
      <c r="S165" s="2">
        <v>0</v>
      </c>
      <c r="T165" s="2">
        <v>1</v>
      </c>
      <c r="U165" s="2">
        <f t="shared" si="21"/>
        <v>0</v>
      </c>
      <c r="V165" s="2">
        <f t="shared" si="22"/>
        <v>0</v>
      </c>
      <c r="W165" s="2">
        <f t="shared" si="23"/>
        <v>1</v>
      </c>
      <c r="Y165" s="5"/>
      <c r="Z165" s="6">
        <f t="shared" si="24"/>
        <v>0</v>
      </c>
      <c r="AA165" s="2">
        <v>0</v>
      </c>
      <c r="AB165" s="2">
        <v>0</v>
      </c>
      <c r="AC165" s="2">
        <v>0</v>
      </c>
      <c r="AD165" s="2">
        <v>0</v>
      </c>
      <c r="AE165" s="2">
        <v>0</v>
      </c>
      <c r="AF165" s="2">
        <f t="shared" si="25"/>
        <v>0</v>
      </c>
      <c r="AG165" s="2">
        <f t="shared" si="26"/>
        <v>0</v>
      </c>
      <c r="AH165" s="2">
        <f t="shared" si="27"/>
        <v>0</v>
      </c>
      <c r="AJ165" s="5"/>
    </row>
    <row r="166" spans="7:36" x14ac:dyDescent="0.35">
      <c r="G166" s="2" t="s">
        <v>3</v>
      </c>
      <c r="H166" s="2" t="s">
        <v>4</v>
      </c>
      <c r="I166" s="2" t="s">
        <v>110</v>
      </c>
      <c r="J166" s="2" t="s">
        <v>111</v>
      </c>
      <c r="K166" s="2" t="s">
        <v>134</v>
      </c>
      <c r="L166" s="2" t="s">
        <v>134</v>
      </c>
      <c r="M166" s="2" t="s">
        <v>67</v>
      </c>
      <c r="N166" s="2">
        <v>15</v>
      </c>
      <c r="O166" s="6">
        <f t="shared" si="28"/>
        <v>1</v>
      </c>
      <c r="P166" s="2">
        <v>0</v>
      </c>
      <c r="Q166" s="2">
        <v>0</v>
      </c>
      <c r="R166" s="2">
        <v>0</v>
      </c>
      <c r="S166" s="2">
        <v>0</v>
      </c>
      <c r="T166" s="2">
        <v>1</v>
      </c>
      <c r="U166" s="2">
        <f t="shared" si="21"/>
        <v>0</v>
      </c>
      <c r="V166" s="2">
        <f t="shared" si="22"/>
        <v>0</v>
      </c>
      <c r="W166" s="2">
        <f t="shared" si="23"/>
        <v>1</v>
      </c>
      <c r="Y166" s="5"/>
      <c r="Z166" s="6">
        <f t="shared" si="24"/>
        <v>0</v>
      </c>
      <c r="AA166" s="2">
        <v>0</v>
      </c>
      <c r="AB166" s="2">
        <v>0</v>
      </c>
      <c r="AC166" s="2">
        <v>0</v>
      </c>
      <c r="AD166" s="2">
        <v>0</v>
      </c>
      <c r="AE166" s="2">
        <v>0</v>
      </c>
      <c r="AF166" s="2">
        <f t="shared" si="25"/>
        <v>0</v>
      </c>
      <c r="AG166" s="2">
        <f t="shared" si="26"/>
        <v>0</v>
      </c>
      <c r="AH166" s="2">
        <f t="shared" si="27"/>
        <v>0</v>
      </c>
      <c r="AJ166" s="5"/>
    </row>
    <row r="167" spans="7:36" x14ac:dyDescent="0.35">
      <c r="G167" s="2" t="s">
        <v>3</v>
      </c>
      <c r="H167" s="2" t="s">
        <v>4</v>
      </c>
      <c r="I167" s="2" t="s">
        <v>110</v>
      </c>
      <c r="J167" s="2" t="s">
        <v>111</v>
      </c>
      <c r="K167" s="2" t="s">
        <v>134</v>
      </c>
      <c r="L167" s="2" t="s">
        <v>134</v>
      </c>
      <c r="M167" s="2" t="s">
        <v>67</v>
      </c>
      <c r="N167" s="2">
        <v>16</v>
      </c>
      <c r="O167" s="6">
        <f t="shared" si="28"/>
        <v>1</v>
      </c>
      <c r="P167" s="2">
        <v>0</v>
      </c>
      <c r="Q167" s="2">
        <v>0</v>
      </c>
      <c r="R167" s="2">
        <v>1</v>
      </c>
      <c r="S167" s="2">
        <v>0</v>
      </c>
      <c r="T167" s="2">
        <v>0</v>
      </c>
      <c r="U167" s="2">
        <f t="shared" si="21"/>
        <v>0</v>
      </c>
      <c r="V167" s="2">
        <f t="shared" si="22"/>
        <v>1</v>
      </c>
      <c r="W167" s="2">
        <f t="shared" si="23"/>
        <v>0</v>
      </c>
      <c r="Y167" s="5"/>
      <c r="Z167" s="6">
        <f t="shared" si="24"/>
        <v>0</v>
      </c>
      <c r="AA167" s="2">
        <v>0</v>
      </c>
      <c r="AB167" s="2">
        <v>0</v>
      </c>
      <c r="AC167" s="2">
        <v>0</v>
      </c>
      <c r="AD167" s="2">
        <v>0</v>
      </c>
      <c r="AE167" s="2">
        <v>0</v>
      </c>
      <c r="AF167" s="2">
        <f t="shared" si="25"/>
        <v>0</v>
      </c>
      <c r="AG167" s="2">
        <f t="shared" si="26"/>
        <v>0</v>
      </c>
      <c r="AH167" s="2">
        <f t="shared" si="27"/>
        <v>0</v>
      </c>
      <c r="AJ167" s="5"/>
    </row>
    <row r="168" spans="7:36" x14ac:dyDescent="0.35">
      <c r="G168" s="2" t="s">
        <v>3</v>
      </c>
      <c r="H168" s="2" t="s">
        <v>4</v>
      </c>
      <c r="I168" s="2" t="s">
        <v>110</v>
      </c>
      <c r="J168" s="2" t="s">
        <v>111</v>
      </c>
      <c r="K168" s="2" t="s">
        <v>134</v>
      </c>
      <c r="L168" s="2" t="s">
        <v>134</v>
      </c>
      <c r="M168" s="2" t="s">
        <v>67</v>
      </c>
      <c r="N168" s="2">
        <v>17</v>
      </c>
      <c r="O168" s="6">
        <f t="shared" si="28"/>
        <v>1</v>
      </c>
      <c r="P168" s="2">
        <v>0</v>
      </c>
      <c r="Q168" s="2">
        <v>0</v>
      </c>
      <c r="R168" s="2">
        <v>0</v>
      </c>
      <c r="S168" s="2">
        <v>1</v>
      </c>
      <c r="T168" s="2">
        <v>0</v>
      </c>
      <c r="U168" s="2">
        <f t="shared" si="21"/>
        <v>0</v>
      </c>
      <c r="V168" s="2">
        <f t="shared" si="22"/>
        <v>0</v>
      </c>
      <c r="W168" s="2">
        <f t="shared" si="23"/>
        <v>1</v>
      </c>
      <c r="Y168" s="5"/>
      <c r="Z168" s="6">
        <f t="shared" si="24"/>
        <v>0</v>
      </c>
      <c r="AA168" s="2">
        <v>0</v>
      </c>
      <c r="AB168" s="2">
        <v>0</v>
      </c>
      <c r="AC168" s="2">
        <v>0</v>
      </c>
      <c r="AD168" s="2">
        <v>0</v>
      </c>
      <c r="AE168" s="2">
        <v>0</v>
      </c>
      <c r="AF168" s="2">
        <f t="shared" si="25"/>
        <v>0</v>
      </c>
      <c r="AG168" s="2">
        <f t="shared" si="26"/>
        <v>0</v>
      </c>
      <c r="AH168" s="2">
        <f t="shared" si="27"/>
        <v>0</v>
      </c>
      <c r="AJ168" s="5"/>
    </row>
    <row r="169" spans="7:36" x14ac:dyDescent="0.35">
      <c r="G169" s="2" t="s">
        <v>3</v>
      </c>
      <c r="H169" s="2" t="s">
        <v>4</v>
      </c>
      <c r="I169" s="2" t="s">
        <v>110</v>
      </c>
      <c r="J169" s="2" t="s">
        <v>111</v>
      </c>
      <c r="K169" s="2" t="s">
        <v>134</v>
      </c>
      <c r="L169" s="2" t="s">
        <v>134</v>
      </c>
      <c r="M169" s="2" t="s">
        <v>67</v>
      </c>
      <c r="N169" s="2">
        <v>18</v>
      </c>
      <c r="O169" s="6">
        <f t="shared" si="28"/>
        <v>1</v>
      </c>
      <c r="P169" s="2">
        <v>0</v>
      </c>
      <c r="Q169" s="2">
        <v>0</v>
      </c>
      <c r="R169" s="2">
        <v>0</v>
      </c>
      <c r="S169" s="2">
        <v>0</v>
      </c>
      <c r="T169" s="2">
        <v>1</v>
      </c>
      <c r="U169" s="2">
        <f t="shared" si="21"/>
        <v>0</v>
      </c>
      <c r="V169" s="2">
        <f t="shared" si="22"/>
        <v>0</v>
      </c>
      <c r="W169" s="2">
        <f t="shared" si="23"/>
        <v>1</v>
      </c>
      <c r="Y169" s="5"/>
      <c r="Z169" s="6">
        <f t="shared" si="24"/>
        <v>0</v>
      </c>
      <c r="AA169" s="2">
        <v>0</v>
      </c>
      <c r="AB169" s="2">
        <v>0</v>
      </c>
      <c r="AC169" s="2">
        <v>0</v>
      </c>
      <c r="AD169" s="2">
        <v>0</v>
      </c>
      <c r="AE169" s="2">
        <v>0</v>
      </c>
      <c r="AF169" s="2">
        <f t="shared" si="25"/>
        <v>0</v>
      </c>
      <c r="AG169" s="2">
        <f t="shared" si="26"/>
        <v>0</v>
      </c>
      <c r="AH169" s="2">
        <f t="shared" si="27"/>
        <v>0</v>
      </c>
      <c r="AJ169" s="5"/>
    </row>
    <row r="170" spans="7:36" x14ac:dyDescent="0.35">
      <c r="G170" s="2" t="s">
        <v>3</v>
      </c>
      <c r="H170" s="2" t="s">
        <v>4</v>
      </c>
      <c r="I170" s="2" t="s">
        <v>110</v>
      </c>
      <c r="J170" s="2" t="s">
        <v>111</v>
      </c>
      <c r="K170" s="2" t="s">
        <v>134</v>
      </c>
      <c r="L170" s="2" t="s">
        <v>134</v>
      </c>
      <c r="M170" s="2" t="s">
        <v>76</v>
      </c>
      <c r="N170" s="2">
        <v>19</v>
      </c>
      <c r="O170" s="6">
        <f t="shared" si="28"/>
        <v>1</v>
      </c>
      <c r="P170" s="2">
        <v>0</v>
      </c>
      <c r="Q170" s="2">
        <v>0</v>
      </c>
      <c r="R170" s="2">
        <v>0</v>
      </c>
      <c r="S170" s="2">
        <v>1</v>
      </c>
      <c r="T170" s="2">
        <v>0</v>
      </c>
      <c r="U170" s="2">
        <f t="shared" si="21"/>
        <v>0</v>
      </c>
      <c r="V170" s="2">
        <f t="shared" si="22"/>
        <v>0</v>
      </c>
      <c r="W170" s="2">
        <f t="shared" si="23"/>
        <v>1</v>
      </c>
      <c r="Y170" s="5"/>
      <c r="Z170" s="6">
        <f t="shared" si="24"/>
        <v>0</v>
      </c>
      <c r="AA170" s="2">
        <v>0</v>
      </c>
      <c r="AB170" s="2">
        <v>0</v>
      </c>
      <c r="AC170" s="2">
        <v>0</v>
      </c>
      <c r="AD170" s="2">
        <v>0</v>
      </c>
      <c r="AE170" s="2">
        <v>0</v>
      </c>
      <c r="AF170" s="2">
        <f t="shared" si="25"/>
        <v>0</v>
      </c>
      <c r="AG170" s="2">
        <f t="shared" si="26"/>
        <v>0</v>
      </c>
      <c r="AH170" s="2">
        <f t="shared" si="27"/>
        <v>0</v>
      </c>
      <c r="AJ170" s="5"/>
    </row>
    <row r="171" spans="7:36" x14ac:dyDescent="0.35">
      <c r="G171" s="2" t="s">
        <v>3</v>
      </c>
      <c r="H171" s="2" t="s">
        <v>4</v>
      </c>
      <c r="I171" s="2" t="s">
        <v>110</v>
      </c>
      <c r="J171" s="2" t="s">
        <v>111</v>
      </c>
      <c r="K171" s="2" t="s">
        <v>134</v>
      </c>
      <c r="L171" s="2" t="s">
        <v>134</v>
      </c>
      <c r="M171" s="2" t="s">
        <v>76</v>
      </c>
      <c r="N171" s="2">
        <v>20</v>
      </c>
      <c r="O171" s="6">
        <f t="shared" si="28"/>
        <v>1</v>
      </c>
      <c r="P171" s="2">
        <v>0</v>
      </c>
      <c r="Q171" s="2">
        <v>0</v>
      </c>
      <c r="R171" s="2">
        <v>0</v>
      </c>
      <c r="S171" s="2">
        <v>1</v>
      </c>
      <c r="T171" s="2">
        <v>0</v>
      </c>
      <c r="U171" s="2">
        <f t="shared" si="21"/>
        <v>0</v>
      </c>
      <c r="V171" s="2">
        <f t="shared" si="22"/>
        <v>0</v>
      </c>
      <c r="W171" s="2">
        <f t="shared" si="23"/>
        <v>1</v>
      </c>
      <c r="Y171" s="5"/>
      <c r="Z171" s="6">
        <f t="shared" si="24"/>
        <v>0</v>
      </c>
      <c r="AA171" s="2">
        <v>0</v>
      </c>
      <c r="AB171" s="2">
        <v>0</v>
      </c>
      <c r="AC171" s="2">
        <v>0</v>
      </c>
      <c r="AD171" s="2">
        <v>0</v>
      </c>
      <c r="AE171" s="2">
        <v>0</v>
      </c>
      <c r="AF171" s="2">
        <f t="shared" si="25"/>
        <v>0</v>
      </c>
      <c r="AG171" s="2">
        <f t="shared" si="26"/>
        <v>0</v>
      </c>
      <c r="AH171" s="2">
        <f t="shared" si="27"/>
        <v>0</v>
      </c>
      <c r="AJ171" s="5"/>
    </row>
    <row r="172" spans="7:36" x14ac:dyDescent="0.35">
      <c r="G172" s="2" t="s">
        <v>3</v>
      </c>
      <c r="H172" s="2" t="s">
        <v>4</v>
      </c>
      <c r="I172" s="2" t="s">
        <v>110</v>
      </c>
      <c r="J172" s="2" t="s">
        <v>111</v>
      </c>
      <c r="K172" s="2" t="s">
        <v>134</v>
      </c>
      <c r="L172" s="2" t="s">
        <v>134</v>
      </c>
      <c r="M172" s="2" t="s">
        <v>76</v>
      </c>
      <c r="N172" s="2">
        <v>21</v>
      </c>
      <c r="O172" s="6">
        <f t="shared" si="28"/>
        <v>1</v>
      </c>
      <c r="P172" s="2">
        <v>0</v>
      </c>
      <c r="Q172" s="2">
        <v>0</v>
      </c>
      <c r="R172" s="2">
        <v>0</v>
      </c>
      <c r="S172" s="2">
        <v>0</v>
      </c>
      <c r="T172" s="2">
        <v>1</v>
      </c>
      <c r="U172" s="2">
        <f t="shared" si="21"/>
        <v>0</v>
      </c>
      <c r="V172" s="2">
        <f t="shared" si="22"/>
        <v>0</v>
      </c>
      <c r="W172" s="2">
        <f t="shared" si="23"/>
        <v>1</v>
      </c>
      <c r="Y172" s="5"/>
      <c r="Z172" s="6">
        <f t="shared" si="24"/>
        <v>0</v>
      </c>
      <c r="AA172" s="2">
        <v>0</v>
      </c>
      <c r="AB172" s="2">
        <v>0</v>
      </c>
      <c r="AC172" s="2">
        <v>0</v>
      </c>
      <c r="AD172" s="2">
        <v>0</v>
      </c>
      <c r="AE172" s="2">
        <v>0</v>
      </c>
      <c r="AF172" s="2">
        <f t="shared" si="25"/>
        <v>0</v>
      </c>
      <c r="AG172" s="2">
        <f t="shared" si="26"/>
        <v>0</v>
      </c>
      <c r="AH172" s="2">
        <f t="shared" si="27"/>
        <v>0</v>
      </c>
      <c r="AJ172" s="5"/>
    </row>
    <row r="173" spans="7:36" x14ac:dyDescent="0.35">
      <c r="G173" s="2" t="s">
        <v>3</v>
      </c>
      <c r="H173" s="2" t="s">
        <v>4</v>
      </c>
      <c r="I173" s="2" t="s">
        <v>110</v>
      </c>
      <c r="J173" s="2" t="s">
        <v>111</v>
      </c>
      <c r="K173" s="2" t="s">
        <v>134</v>
      </c>
      <c r="L173" s="2" t="s">
        <v>134</v>
      </c>
      <c r="M173" s="2" t="s">
        <v>76</v>
      </c>
      <c r="N173" s="2">
        <v>22</v>
      </c>
      <c r="O173" s="6">
        <f t="shared" si="28"/>
        <v>1</v>
      </c>
      <c r="P173" s="2">
        <v>0</v>
      </c>
      <c r="Q173" s="2">
        <v>0</v>
      </c>
      <c r="R173" s="2">
        <v>1</v>
      </c>
      <c r="S173" s="2">
        <v>0</v>
      </c>
      <c r="T173" s="2">
        <v>0</v>
      </c>
      <c r="U173" s="2">
        <f t="shared" si="21"/>
        <v>0</v>
      </c>
      <c r="V173" s="2">
        <f t="shared" si="22"/>
        <v>1</v>
      </c>
      <c r="W173" s="2">
        <f t="shared" si="23"/>
        <v>0</v>
      </c>
      <c r="Y173" s="5"/>
      <c r="Z173" s="6">
        <f t="shared" si="24"/>
        <v>0</v>
      </c>
      <c r="AA173" s="2">
        <v>0</v>
      </c>
      <c r="AB173" s="2">
        <v>0</v>
      </c>
      <c r="AC173" s="2">
        <v>0</v>
      </c>
      <c r="AD173" s="2">
        <v>0</v>
      </c>
      <c r="AE173" s="2">
        <v>0</v>
      </c>
      <c r="AF173" s="2">
        <f t="shared" si="25"/>
        <v>0</v>
      </c>
      <c r="AG173" s="2">
        <f t="shared" si="26"/>
        <v>0</v>
      </c>
      <c r="AH173" s="2">
        <f t="shared" si="27"/>
        <v>0</v>
      </c>
      <c r="AJ173" s="5"/>
    </row>
    <row r="174" spans="7:36" x14ac:dyDescent="0.35">
      <c r="G174" s="2" t="s">
        <v>3</v>
      </c>
      <c r="H174" s="2" t="s">
        <v>4</v>
      </c>
      <c r="I174" s="2" t="s">
        <v>110</v>
      </c>
      <c r="J174" s="2" t="s">
        <v>111</v>
      </c>
      <c r="K174" s="2" t="s">
        <v>134</v>
      </c>
      <c r="L174" s="2" t="s">
        <v>134</v>
      </c>
      <c r="M174" s="2" t="s">
        <v>76</v>
      </c>
      <c r="N174" s="2">
        <v>23</v>
      </c>
      <c r="O174" s="6">
        <f t="shared" si="28"/>
        <v>1</v>
      </c>
      <c r="P174" s="2">
        <v>0</v>
      </c>
      <c r="Q174" s="2">
        <v>0</v>
      </c>
      <c r="R174" s="2">
        <v>0</v>
      </c>
      <c r="S174" s="2">
        <v>0</v>
      </c>
      <c r="T174" s="2">
        <v>1</v>
      </c>
      <c r="U174" s="2">
        <f t="shared" si="21"/>
        <v>0</v>
      </c>
      <c r="V174" s="2">
        <f t="shared" si="22"/>
        <v>0</v>
      </c>
      <c r="W174" s="2">
        <f t="shared" si="23"/>
        <v>1</v>
      </c>
      <c r="Y174" s="5"/>
      <c r="Z174" s="6">
        <f t="shared" si="24"/>
        <v>0</v>
      </c>
      <c r="AA174" s="2">
        <v>0</v>
      </c>
      <c r="AB174" s="2">
        <v>0</v>
      </c>
      <c r="AC174" s="2">
        <v>0</v>
      </c>
      <c r="AD174" s="2">
        <v>0</v>
      </c>
      <c r="AE174" s="2">
        <v>0</v>
      </c>
      <c r="AF174" s="2">
        <f t="shared" si="25"/>
        <v>0</v>
      </c>
      <c r="AG174" s="2">
        <f t="shared" si="26"/>
        <v>0</v>
      </c>
      <c r="AH174" s="2">
        <f t="shared" si="27"/>
        <v>0</v>
      </c>
      <c r="AJ174" s="5"/>
    </row>
    <row r="175" spans="7:36" x14ac:dyDescent="0.35">
      <c r="G175" s="2" t="s">
        <v>3</v>
      </c>
      <c r="H175" s="2" t="s">
        <v>4</v>
      </c>
      <c r="I175" s="2" t="s">
        <v>110</v>
      </c>
      <c r="J175" s="2" t="s">
        <v>111</v>
      </c>
      <c r="K175" s="2" t="s">
        <v>134</v>
      </c>
      <c r="L175" s="2" t="s">
        <v>134</v>
      </c>
      <c r="M175" s="2" t="s">
        <v>76</v>
      </c>
      <c r="N175" s="2">
        <v>24</v>
      </c>
      <c r="O175" s="6">
        <f t="shared" si="28"/>
        <v>1</v>
      </c>
      <c r="P175" s="2">
        <v>0</v>
      </c>
      <c r="Q175" s="2">
        <v>0</v>
      </c>
      <c r="R175" s="2">
        <v>0</v>
      </c>
      <c r="S175" s="2">
        <v>1</v>
      </c>
      <c r="T175" s="2">
        <v>0</v>
      </c>
      <c r="U175" s="2">
        <f t="shared" si="21"/>
        <v>0</v>
      </c>
      <c r="V175" s="2">
        <f t="shared" si="22"/>
        <v>0</v>
      </c>
      <c r="W175" s="2">
        <f t="shared" si="23"/>
        <v>1</v>
      </c>
      <c r="Y175" s="5"/>
      <c r="Z175" s="6">
        <f t="shared" si="24"/>
        <v>0</v>
      </c>
      <c r="AA175" s="2">
        <v>0</v>
      </c>
      <c r="AB175" s="2">
        <v>0</v>
      </c>
      <c r="AC175" s="2">
        <v>0</v>
      </c>
      <c r="AD175" s="2">
        <v>0</v>
      </c>
      <c r="AE175" s="2">
        <v>0</v>
      </c>
      <c r="AF175" s="2">
        <f t="shared" si="25"/>
        <v>0</v>
      </c>
      <c r="AG175" s="2">
        <f t="shared" si="26"/>
        <v>0</v>
      </c>
      <c r="AH175" s="2">
        <f t="shared" si="27"/>
        <v>0</v>
      </c>
      <c r="AJ175" s="5"/>
    </row>
    <row r="176" spans="7:36" x14ac:dyDescent="0.35">
      <c r="G176" s="2" t="s">
        <v>3</v>
      </c>
      <c r="H176" s="2" t="s">
        <v>4</v>
      </c>
      <c r="I176" s="2" t="s">
        <v>110</v>
      </c>
      <c r="J176" s="2" t="s">
        <v>111</v>
      </c>
      <c r="K176" s="2" t="s">
        <v>134</v>
      </c>
      <c r="L176" s="2" t="s">
        <v>134</v>
      </c>
      <c r="M176" s="2" t="s">
        <v>76</v>
      </c>
      <c r="N176" s="2">
        <v>25</v>
      </c>
      <c r="O176" s="6">
        <f t="shared" si="28"/>
        <v>1</v>
      </c>
      <c r="P176" s="2">
        <v>0</v>
      </c>
      <c r="Q176" s="2">
        <v>0</v>
      </c>
      <c r="R176" s="2">
        <v>1</v>
      </c>
      <c r="S176" s="2">
        <v>0</v>
      </c>
      <c r="T176" s="2">
        <v>0</v>
      </c>
      <c r="U176" s="2">
        <f t="shared" si="21"/>
        <v>0</v>
      </c>
      <c r="V176" s="2">
        <f t="shared" si="22"/>
        <v>1</v>
      </c>
      <c r="W176" s="2">
        <f t="shared" si="23"/>
        <v>0</v>
      </c>
      <c r="Y176" s="5"/>
      <c r="Z176" s="6">
        <f t="shared" si="24"/>
        <v>0</v>
      </c>
      <c r="AA176" s="2">
        <v>0</v>
      </c>
      <c r="AB176" s="2">
        <v>0</v>
      </c>
      <c r="AC176" s="2">
        <v>0</v>
      </c>
      <c r="AD176" s="2">
        <v>0</v>
      </c>
      <c r="AE176" s="2">
        <v>0</v>
      </c>
      <c r="AF176" s="2">
        <f t="shared" si="25"/>
        <v>0</v>
      </c>
      <c r="AG176" s="2">
        <f t="shared" si="26"/>
        <v>0</v>
      </c>
      <c r="AH176" s="2">
        <f t="shared" si="27"/>
        <v>0</v>
      </c>
      <c r="AJ176" s="5"/>
    </row>
    <row r="177" spans="7:36" x14ac:dyDescent="0.35">
      <c r="G177" s="2" t="s">
        <v>3</v>
      </c>
      <c r="H177" s="2" t="s">
        <v>4</v>
      </c>
      <c r="I177" s="2" t="s">
        <v>110</v>
      </c>
      <c r="J177" s="2" t="s">
        <v>111</v>
      </c>
      <c r="K177" s="2" t="s">
        <v>134</v>
      </c>
      <c r="L177" s="2" t="s">
        <v>134</v>
      </c>
      <c r="M177" s="2" t="s">
        <v>76</v>
      </c>
      <c r="N177" s="2">
        <v>26</v>
      </c>
      <c r="O177" s="6">
        <f t="shared" si="28"/>
        <v>1</v>
      </c>
      <c r="P177" s="2">
        <v>0</v>
      </c>
      <c r="Q177" s="2">
        <v>0</v>
      </c>
      <c r="R177" s="2">
        <v>1</v>
      </c>
      <c r="S177" s="2">
        <v>0</v>
      </c>
      <c r="T177" s="2">
        <v>0</v>
      </c>
      <c r="U177" s="2">
        <f t="shared" si="21"/>
        <v>0</v>
      </c>
      <c r="V177" s="2">
        <f t="shared" si="22"/>
        <v>1</v>
      </c>
      <c r="W177" s="2">
        <f t="shared" si="23"/>
        <v>0</v>
      </c>
      <c r="Y177" s="5"/>
      <c r="Z177" s="6">
        <f t="shared" si="24"/>
        <v>0</v>
      </c>
      <c r="AA177" s="2">
        <v>0</v>
      </c>
      <c r="AB177" s="2">
        <v>0</v>
      </c>
      <c r="AC177" s="2">
        <v>0</v>
      </c>
      <c r="AD177" s="2">
        <v>0</v>
      </c>
      <c r="AE177" s="2">
        <v>0</v>
      </c>
      <c r="AF177" s="2">
        <f t="shared" si="25"/>
        <v>0</v>
      </c>
      <c r="AG177" s="2">
        <f t="shared" si="26"/>
        <v>0</v>
      </c>
      <c r="AH177" s="2">
        <f t="shared" si="27"/>
        <v>0</v>
      </c>
      <c r="AJ177" s="5"/>
    </row>
    <row r="178" spans="7:36" x14ac:dyDescent="0.35">
      <c r="G178" s="2" t="s">
        <v>3</v>
      </c>
      <c r="H178" s="2" t="s">
        <v>4</v>
      </c>
      <c r="I178" s="2" t="s">
        <v>110</v>
      </c>
      <c r="J178" s="2" t="s">
        <v>111</v>
      </c>
      <c r="K178" s="2" t="s">
        <v>134</v>
      </c>
      <c r="L178" s="2" t="s">
        <v>134</v>
      </c>
      <c r="M178" s="2" t="s">
        <v>76</v>
      </c>
      <c r="N178" s="2">
        <v>27</v>
      </c>
      <c r="O178" s="6">
        <f t="shared" si="28"/>
        <v>1</v>
      </c>
      <c r="P178" s="2">
        <v>0</v>
      </c>
      <c r="Q178" s="2">
        <v>0</v>
      </c>
      <c r="R178" s="2">
        <v>0</v>
      </c>
      <c r="S178" s="2">
        <v>1</v>
      </c>
      <c r="T178" s="2">
        <v>0</v>
      </c>
      <c r="U178" s="2">
        <f t="shared" si="21"/>
        <v>0</v>
      </c>
      <c r="V178" s="2">
        <f t="shared" si="22"/>
        <v>0</v>
      </c>
      <c r="W178" s="2">
        <f t="shared" si="23"/>
        <v>1</v>
      </c>
      <c r="Y178" s="5"/>
      <c r="Z178" s="6">
        <f t="shared" si="24"/>
        <v>0</v>
      </c>
      <c r="AA178" s="2">
        <v>0</v>
      </c>
      <c r="AB178" s="2">
        <v>0</v>
      </c>
      <c r="AC178" s="2">
        <v>0</v>
      </c>
      <c r="AD178" s="2">
        <v>0</v>
      </c>
      <c r="AE178" s="2">
        <v>0</v>
      </c>
      <c r="AF178" s="2">
        <f t="shared" si="25"/>
        <v>0</v>
      </c>
      <c r="AG178" s="2">
        <f t="shared" si="26"/>
        <v>0</v>
      </c>
      <c r="AH178" s="2">
        <f t="shared" si="27"/>
        <v>0</v>
      </c>
      <c r="AJ178" s="5"/>
    </row>
    <row r="179" spans="7:36" x14ac:dyDescent="0.35">
      <c r="G179" s="2" t="s">
        <v>3</v>
      </c>
      <c r="H179" s="2" t="s">
        <v>4</v>
      </c>
      <c r="I179" s="2" t="s">
        <v>110</v>
      </c>
      <c r="J179" s="2" t="s">
        <v>111</v>
      </c>
      <c r="K179" s="2" t="s">
        <v>134</v>
      </c>
      <c r="L179" s="2" t="s">
        <v>134</v>
      </c>
      <c r="M179" s="2" t="s">
        <v>76</v>
      </c>
      <c r="N179" s="2">
        <v>28</v>
      </c>
      <c r="O179" s="6">
        <f t="shared" si="28"/>
        <v>1</v>
      </c>
      <c r="P179" s="2">
        <v>0</v>
      </c>
      <c r="Q179" s="2">
        <v>0</v>
      </c>
      <c r="R179" s="2">
        <v>1</v>
      </c>
      <c r="S179" s="2">
        <v>0</v>
      </c>
      <c r="T179" s="2">
        <v>0</v>
      </c>
      <c r="U179" s="2">
        <f t="shared" si="21"/>
        <v>0</v>
      </c>
      <c r="V179" s="2">
        <f t="shared" si="22"/>
        <v>1</v>
      </c>
      <c r="W179" s="2">
        <f t="shared" si="23"/>
        <v>0</v>
      </c>
      <c r="Y179" s="5"/>
      <c r="Z179" s="6">
        <f t="shared" si="24"/>
        <v>0</v>
      </c>
      <c r="AA179" s="2">
        <v>0</v>
      </c>
      <c r="AB179" s="2">
        <v>0</v>
      </c>
      <c r="AC179" s="2">
        <v>0</v>
      </c>
      <c r="AD179" s="2">
        <v>0</v>
      </c>
      <c r="AE179" s="2">
        <v>0</v>
      </c>
      <c r="AF179" s="2">
        <f t="shared" si="25"/>
        <v>0</v>
      </c>
      <c r="AG179" s="2">
        <f t="shared" si="26"/>
        <v>0</v>
      </c>
      <c r="AH179" s="2">
        <f t="shared" si="27"/>
        <v>0</v>
      </c>
      <c r="AJ179" s="5"/>
    </row>
    <row r="180" spans="7:36" x14ac:dyDescent="0.35">
      <c r="G180" s="2" t="s">
        <v>3</v>
      </c>
      <c r="H180" s="2" t="s">
        <v>4</v>
      </c>
      <c r="I180" s="2" t="s">
        <v>110</v>
      </c>
      <c r="J180" s="2" t="s">
        <v>111</v>
      </c>
      <c r="K180" s="2" t="s">
        <v>134</v>
      </c>
      <c r="L180" s="2" t="s">
        <v>134</v>
      </c>
      <c r="M180" s="2" t="s">
        <v>76</v>
      </c>
      <c r="N180" s="2">
        <v>29</v>
      </c>
      <c r="O180" s="6">
        <f t="shared" si="28"/>
        <v>1</v>
      </c>
      <c r="P180" s="2">
        <v>0</v>
      </c>
      <c r="Q180" s="2">
        <v>0</v>
      </c>
      <c r="R180" s="2">
        <v>0</v>
      </c>
      <c r="S180" s="2">
        <v>0</v>
      </c>
      <c r="T180" s="2">
        <v>1</v>
      </c>
      <c r="U180" s="2">
        <f t="shared" si="21"/>
        <v>0</v>
      </c>
      <c r="V180" s="2">
        <f t="shared" si="22"/>
        <v>0</v>
      </c>
      <c r="W180" s="2">
        <f t="shared" si="23"/>
        <v>1</v>
      </c>
      <c r="Y180" s="5"/>
      <c r="Z180" s="6">
        <f t="shared" si="24"/>
        <v>0</v>
      </c>
      <c r="AA180" s="2">
        <v>0</v>
      </c>
      <c r="AB180" s="2">
        <v>0</v>
      </c>
      <c r="AC180" s="2">
        <v>0</v>
      </c>
      <c r="AD180" s="2">
        <v>0</v>
      </c>
      <c r="AE180" s="2">
        <v>0</v>
      </c>
      <c r="AF180" s="2">
        <f t="shared" si="25"/>
        <v>0</v>
      </c>
      <c r="AG180" s="2">
        <f t="shared" si="26"/>
        <v>0</v>
      </c>
      <c r="AH180" s="2">
        <f t="shared" si="27"/>
        <v>0</v>
      </c>
      <c r="AJ180" s="5"/>
    </row>
    <row r="181" spans="7:36" x14ac:dyDescent="0.35">
      <c r="G181" s="2" t="s">
        <v>3</v>
      </c>
      <c r="H181" s="2" t="s">
        <v>4</v>
      </c>
      <c r="I181" s="2" t="s">
        <v>110</v>
      </c>
      <c r="J181" s="2" t="s">
        <v>111</v>
      </c>
      <c r="K181" s="2" t="s">
        <v>134</v>
      </c>
      <c r="L181" s="2" t="s">
        <v>134</v>
      </c>
      <c r="M181" s="2" t="s">
        <v>76</v>
      </c>
      <c r="N181" s="2">
        <v>30</v>
      </c>
      <c r="O181" s="6">
        <f t="shared" si="28"/>
        <v>1</v>
      </c>
      <c r="P181" s="2">
        <v>0</v>
      </c>
      <c r="Q181" s="2">
        <v>0</v>
      </c>
      <c r="R181" s="2">
        <v>0</v>
      </c>
      <c r="S181" s="2">
        <v>1</v>
      </c>
      <c r="T181" s="2">
        <v>0</v>
      </c>
      <c r="U181" s="2">
        <f t="shared" si="21"/>
        <v>0</v>
      </c>
      <c r="V181" s="2">
        <f t="shared" si="22"/>
        <v>0</v>
      </c>
      <c r="W181" s="2">
        <f t="shared" si="23"/>
        <v>1</v>
      </c>
      <c r="Y181" s="5"/>
      <c r="Z181" s="6">
        <f t="shared" si="24"/>
        <v>0</v>
      </c>
      <c r="AA181" s="2">
        <v>0</v>
      </c>
      <c r="AB181" s="2">
        <v>0</v>
      </c>
      <c r="AC181" s="2">
        <v>0</v>
      </c>
      <c r="AD181" s="2">
        <v>0</v>
      </c>
      <c r="AE181" s="2">
        <v>0</v>
      </c>
      <c r="AF181" s="2">
        <f t="shared" si="25"/>
        <v>0</v>
      </c>
      <c r="AG181" s="2">
        <f t="shared" si="26"/>
        <v>0</v>
      </c>
      <c r="AH181" s="2">
        <f t="shared" si="27"/>
        <v>0</v>
      </c>
      <c r="AJ181" s="5"/>
    </row>
    <row r="182" spans="7:36" x14ac:dyDescent="0.35">
      <c r="G182" s="2" t="s">
        <v>3</v>
      </c>
      <c r="H182" s="2" t="s">
        <v>4</v>
      </c>
      <c r="I182" s="2" t="s">
        <v>110</v>
      </c>
      <c r="J182" s="2" t="s">
        <v>111</v>
      </c>
      <c r="K182" s="2" t="s">
        <v>10</v>
      </c>
      <c r="L182" s="2" t="s">
        <v>10</v>
      </c>
      <c r="M182" s="2" t="s">
        <v>3</v>
      </c>
      <c r="N182" s="2">
        <v>1</v>
      </c>
      <c r="O182" s="6">
        <f t="shared" si="28"/>
        <v>12</v>
      </c>
      <c r="P182" s="2">
        <v>2</v>
      </c>
      <c r="Q182" s="2">
        <v>4</v>
      </c>
      <c r="R182" s="2">
        <v>1</v>
      </c>
      <c r="S182" s="2">
        <v>2</v>
      </c>
      <c r="T182" s="2">
        <v>3</v>
      </c>
      <c r="U182" s="2">
        <f t="shared" si="21"/>
        <v>6</v>
      </c>
      <c r="V182" s="2">
        <f t="shared" si="22"/>
        <v>1</v>
      </c>
      <c r="W182" s="2">
        <f t="shared" si="23"/>
        <v>5</v>
      </c>
      <c r="X182" s="2">
        <f>MAX(O182:O211)</f>
        <v>12</v>
      </c>
      <c r="Y182" s="5">
        <v>15</v>
      </c>
      <c r="Z182" s="6">
        <f t="shared" si="24"/>
        <v>3</v>
      </c>
      <c r="AA182" s="2">
        <v>2</v>
      </c>
      <c r="AB182" s="2">
        <v>0</v>
      </c>
      <c r="AC182" s="2">
        <v>1</v>
      </c>
      <c r="AD182" s="2">
        <v>0</v>
      </c>
      <c r="AE182" s="2">
        <v>0</v>
      </c>
      <c r="AF182" s="2">
        <f t="shared" si="25"/>
        <v>2</v>
      </c>
      <c r="AG182" s="2">
        <f t="shared" si="26"/>
        <v>1</v>
      </c>
      <c r="AH182" s="2">
        <f t="shared" si="27"/>
        <v>0</v>
      </c>
      <c r="AI182" s="2">
        <f>MAX(Z182:Z211)</f>
        <v>3</v>
      </c>
      <c r="AJ182" s="5">
        <v>19</v>
      </c>
    </row>
    <row r="183" spans="7:36" x14ac:dyDescent="0.35">
      <c r="G183" s="2" t="s">
        <v>3</v>
      </c>
      <c r="H183" s="2" t="s">
        <v>4</v>
      </c>
      <c r="I183" s="2" t="s">
        <v>110</v>
      </c>
      <c r="J183" s="2" t="s">
        <v>111</v>
      </c>
      <c r="K183" s="2" t="s">
        <v>10</v>
      </c>
      <c r="L183" s="2" t="s">
        <v>10</v>
      </c>
      <c r="M183" s="2" t="s">
        <v>3</v>
      </c>
      <c r="N183" s="2">
        <v>2</v>
      </c>
      <c r="O183" s="6">
        <f t="shared" si="28"/>
        <v>12</v>
      </c>
      <c r="P183" s="2">
        <v>2</v>
      </c>
      <c r="Q183" s="2">
        <v>2</v>
      </c>
      <c r="R183" s="2">
        <v>3</v>
      </c>
      <c r="S183" s="2">
        <v>4</v>
      </c>
      <c r="T183" s="2">
        <v>1</v>
      </c>
      <c r="U183" s="2">
        <f t="shared" si="21"/>
        <v>4</v>
      </c>
      <c r="V183" s="2">
        <f t="shared" si="22"/>
        <v>3</v>
      </c>
      <c r="W183" s="2">
        <f t="shared" si="23"/>
        <v>5</v>
      </c>
      <c r="Y183" s="5"/>
      <c r="Z183" s="6">
        <f t="shared" si="24"/>
        <v>3</v>
      </c>
      <c r="AA183" s="2">
        <v>2</v>
      </c>
      <c r="AB183" s="2">
        <v>0</v>
      </c>
      <c r="AC183" s="2">
        <v>1</v>
      </c>
      <c r="AD183" s="2">
        <v>0</v>
      </c>
      <c r="AE183" s="2">
        <v>0</v>
      </c>
      <c r="AF183" s="2">
        <f t="shared" si="25"/>
        <v>2</v>
      </c>
      <c r="AG183" s="2">
        <f t="shared" si="26"/>
        <v>1</v>
      </c>
      <c r="AH183" s="2">
        <f t="shared" si="27"/>
        <v>0</v>
      </c>
      <c r="AJ183" s="5"/>
    </row>
    <row r="184" spans="7:36" x14ac:dyDescent="0.35">
      <c r="G184" s="2" t="s">
        <v>3</v>
      </c>
      <c r="H184" s="2" t="s">
        <v>4</v>
      </c>
      <c r="I184" s="2" t="s">
        <v>110</v>
      </c>
      <c r="J184" s="2" t="s">
        <v>111</v>
      </c>
      <c r="K184" s="2" t="s">
        <v>10</v>
      </c>
      <c r="L184" s="2" t="s">
        <v>10</v>
      </c>
      <c r="M184" s="2" t="s">
        <v>3</v>
      </c>
      <c r="N184" s="2">
        <v>3</v>
      </c>
      <c r="O184" s="6">
        <f t="shared" si="28"/>
        <v>12</v>
      </c>
      <c r="P184" s="2">
        <v>5</v>
      </c>
      <c r="Q184" s="2">
        <v>1</v>
      </c>
      <c r="R184" s="2">
        <v>5</v>
      </c>
      <c r="S184" s="2">
        <v>1</v>
      </c>
      <c r="T184" s="2">
        <v>0</v>
      </c>
      <c r="U184" s="2">
        <f t="shared" si="21"/>
        <v>6</v>
      </c>
      <c r="V184" s="2">
        <f t="shared" si="22"/>
        <v>5</v>
      </c>
      <c r="W184" s="2">
        <f t="shared" si="23"/>
        <v>1</v>
      </c>
      <c r="Y184" s="5"/>
      <c r="Z184" s="6">
        <f t="shared" si="24"/>
        <v>3</v>
      </c>
      <c r="AA184" s="2">
        <v>2</v>
      </c>
      <c r="AB184" s="2">
        <v>1</v>
      </c>
      <c r="AC184" s="2">
        <v>0</v>
      </c>
      <c r="AD184" s="2">
        <v>0</v>
      </c>
      <c r="AE184" s="2">
        <v>0</v>
      </c>
      <c r="AF184" s="2">
        <f t="shared" si="25"/>
        <v>3</v>
      </c>
      <c r="AG184" s="2">
        <f t="shared" si="26"/>
        <v>0</v>
      </c>
      <c r="AH184" s="2">
        <f t="shared" si="27"/>
        <v>0</v>
      </c>
      <c r="AJ184" s="5"/>
    </row>
    <row r="185" spans="7:36" x14ac:dyDescent="0.35">
      <c r="G185" s="2" t="s">
        <v>3</v>
      </c>
      <c r="H185" s="2" t="s">
        <v>4</v>
      </c>
      <c r="I185" s="2" t="s">
        <v>110</v>
      </c>
      <c r="J185" s="2" t="s">
        <v>111</v>
      </c>
      <c r="K185" s="2" t="s">
        <v>10</v>
      </c>
      <c r="L185" s="2" t="s">
        <v>10</v>
      </c>
      <c r="M185" s="2" t="s">
        <v>3</v>
      </c>
      <c r="N185" s="2">
        <v>4</v>
      </c>
      <c r="O185" s="6">
        <f t="shared" si="28"/>
        <v>12</v>
      </c>
      <c r="P185" s="2">
        <v>8</v>
      </c>
      <c r="Q185" s="2">
        <v>4</v>
      </c>
      <c r="R185" s="2">
        <v>0</v>
      </c>
      <c r="S185" s="2">
        <v>0</v>
      </c>
      <c r="T185" s="2">
        <v>0</v>
      </c>
      <c r="U185" s="2">
        <f t="shared" si="21"/>
        <v>12</v>
      </c>
      <c r="V185" s="2">
        <f t="shared" si="22"/>
        <v>0</v>
      </c>
      <c r="W185" s="2">
        <f t="shared" si="23"/>
        <v>0</v>
      </c>
      <c r="Y185" s="5"/>
      <c r="Z185" s="6">
        <f t="shared" si="24"/>
        <v>3</v>
      </c>
      <c r="AA185" s="2">
        <v>2</v>
      </c>
      <c r="AB185" s="2">
        <v>0</v>
      </c>
      <c r="AC185" s="2">
        <v>1</v>
      </c>
      <c r="AD185" s="2">
        <v>0</v>
      </c>
      <c r="AE185" s="2">
        <v>0</v>
      </c>
      <c r="AF185" s="2">
        <f t="shared" si="25"/>
        <v>2</v>
      </c>
      <c r="AG185" s="2">
        <f t="shared" si="26"/>
        <v>1</v>
      </c>
      <c r="AH185" s="2">
        <f t="shared" si="27"/>
        <v>0</v>
      </c>
      <c r="AJ185" s="5"/>
    </row>
    <row r="186" spans="7:36" x14ac:dyDescent="0.35">
      <c r="G186" s="2" t="s">
        <v>3</v>
      </c>
      <c r="H186" s="2" t="s">
        <v>4</v>
      </c>
      <c r="I186" s="2" t="s">
        <v>110</v>
      </c>
      <c r="J186" s="2" t="s">
        <v>111</v>
      </c>
      <c r="K186" s="2" t="s">
        <v>10</v>
      </c>
      <c r="L186" s="2" t="s">
        <v>10</v>
      </c>
      <c r="M186" s="2" t="s">
        <v>3</v>
      </c>
      <c r="N186" s="2">
        <v>5</v>
      </c>
      <c r="O186" s="6">
        <f t="shared" si="28"/>
        <v>12</v>
      </c>
      <c r="P186" s="2">
        <v>3</v>
      </c>
      <c r="Q186" s="2">
        <v>2</v>
      </c>
      <c r="R186" s="2">
        <v>6</v>
      </c>
      <c r="S186" s="2">
        <v>0</v>
      </c>
      <c r="T186" s="2">
        <v>1</v>
      </c>
      <c r="U186" s="2">
        <f t="shared" si="21"/>
        <v>5</v>
      </c>
      <c r="V186" s="2">
        <f t="shared" si="22"/>
        <v>6</v>
      </c>
      <c r="W186" s="2">
        <f t="shared" si="23"/>
        <v>1</v>
      </c>
      <c r="Y186" s="5"/>
      <c r="Z186" s="6">
        <f t="shared" si="24"/>
        <v>3</v>
      </c>
      <c r="AA186" s="2">
        <v>2</v>
      </c>
      <c r="AB186" s="2">
        <v>0</v>
      </c>
      <c r="AC186" s="2">
        <v>1</v>
      </c>
      <c r="AD186" s="2">
        <v>0</v>
      </c>
      <c r="AE186" s="2">
        <v>0</v>
      </c>
      <c r="AF186" s="2">
        <f t="shared" si="25"/>
        <v>2</v>
      </c>
      <c r="AG186" s="2">
        <f t="shared" si="26"/>
        <v>1</v>
      </c>
      <c r="AH186" s="2">
        <f t="shared" si="27"/>
        <v>0</v>
      </c>
      <c r="AJ186" s="5"/>
    </row>
    <row r="187" spans="7:36" x14ac:dyDescent="0.35">
      <c r="G187" s="2" t="s">
        <v>3</v>
      </c>
      <c r="H187" s="2" t="s">
        <v>4</v>
      </c>
      <c r="I187" s="2" t="s">
        <v>110</v>
      </c>
      <c r="J187" s="2" t="s">
        <v>111</v>
      </c>
      <c r="K187" s="2" t="s">
        <v>10</v>
      </c>
      <c r="L187" s="2" t="s">
        <v>10</v>
      </c>
      <c r="M187" s="2" t="s">
        <v>3</v>
      </c>
      <c r="N187" s="2">
        <v>6</v>
      </c>
      <c r="O187" s="6">
        <f t="shared" si="28"/>
        <v>12</v>
      </c>
      <c r="P187" s="2">
        <v>2</v>
      </c>
      <c r="Q187" s="2">
        <v>2</v>
      </c>
      <c r="R187" s="2">
        <v>1</v>
      </c>
      <c r="S187" s="2">
        <v>5</v>
      </c>
      <c r="T187" s="2">
        <v>2</v>
      </c>
      <c r="U187" s="2">
        <f t="shared" si="21"/>
        <v>4</v>
      </c>
      <c r="V187" s="2">
        <f t="shared" si="22"/>
        <v>1</v>
      </c>
      <c r="W187" s="2">
        <f t="shared" si="23"/>
        <v>7</v>
      </c>
      <c r="Y187" s="5"/>
      <c r="Z187" s="6">
        <f t="shared" si="24"/>
        <v>3</v>
      </c>
      <c r="AA187" s="2">
        <v>2</v>
      </c>
      <c r="AB187" s="2">
        <v>0</v>
      </c>
      <c r="AC187" s="2">
        <v>1</v>
      </c>
      <c r="AD187" s="2">
        <v>0</v>
      </c>
      <c r="AE187" s="2">
        <v>0</v>
      </c>
      <c r="AF187" s="2">
        <f t="shared" si="25"/>
        <v>2</v>
      </c>
      <c r="AG187" s="2">
        <f t="shared" si="26"/>
        <v>1</v>
      </c>
      <c r="AH187" s="2">
        <f t="shared" si="27"/>
        <v>0</v>
      </c>
      <c r="AJ187" s="5"/>
    </row>
    <row r="188" spans="7:36" x14ac:dyDescent="0.35">
      <c r="G188" s="2" t="s">
        <v>3</v>
      </c>
      <c r="H188" s="2" t="s">
        <v>4</v>
      </c>
      <c r="I188" s="2" t="s">
        <v>110</v>
      </c>
      <c r="J188" s="2" t="s">
        <v>111</v>
      </c>
      <c r="K188" s="2" t="s">
        <v>10</v>
      </c>
      <c r="L188" s="2" t="s">
        <v>10</v>
      </c>
      <c r="M188" s="2" t="s">
        <v>3</v>
      </c>
      <c r="N188" s="2">
        <v>7</v>
      </c>
      <c r="O188" s="6">
        <f t="shared" si="28"/>
        <v>12</v>
      </c>
      <c r="P188" s="2">
        <v>9</v>
      </c>
      <c r="Q188" s="2">
        <v>1</v>
      </c>
      <c r="R188" s="2">
        <v>2</v>
      </c>
      <c r="S188" s="2">
        <v>0</v>
      </c>
      <c r="T188" s="2">
        <v>0</v>
      </c>
      <c r="U188" s="2">
        <f t="shared" si="21"/>
        <v>10</v>
      </c>
      <c r="V188" s="2">
        <f t="shared" si="22"/>
        <v>2</v>
      </c>
      <c r="W188" s="2">
        <f t="shared" si="23"/>
        <v>0</v>
      </c>
      <c r="Y188" s="5"/>
      <c r="Z188" s="6">
        <f t="shared" si="24"/>
        <v>3</v>
      </c>
      <c r="AA188" s="2">
        <v>2</v>
      </c>
      <c r="AB188" s="2">
        <v>1</v>
      </c>
      <c r="AC188" s="2">
        <v>0</v>
      </c>
      <c r="AD188" s="2">
        <v>0</v>
      </c>
      <c r="AE188" s="2">
        <v>0</v>
      </c>
      <c r="AF188" s="2">
        <f t="shared" si="25"/>
        <v>3</v>
      </c>
      <c r="AG188" s="2">
        <f t="shared" si="26"/>
        <v>0</v>
      </c>
      <c r="AH188" s="2">
        <f t="shared" si="27"/>
        <v>0</v>
      </c>
      <c r="AJ188" s="5"/>
    </row>
    <row r="189" spans="7:36" x14ac:dyDescent="0.35">
      <c r="G189" s="2" t="s">
        <v>3</v>
      </c>
      <c r="H189" s="2" t="s">
        <v>4</v>
      </c>
      <c r="I189" s="2" t="s">
        <v>110</v>
      </c>
      <c r="J189" s="2" t="s">
        <v>111</v>
      </c>
      <c r="K189" s="2" t="s">
        <v>10</v>
      </c>
      <c r="L189" s="2" t="s">
        <v>10</v>
      </c>
      <c r="M189" s="2" t="s">
        <v>3</v>
      </c>
      <c r="N189" s="2">
        <v>8</v>
      </c>
      <c r="O189" s="6">
        <f t="shared" si="28"/>
        <v>12</v>
      </c>
      <c r="P189" s="2">
        <v>2</v>
      </c>
      <c r="Q189" s="2">
        <v>1</v>
      </c>
      <c r="R189" s="2">
        <v>4</v>
      </c>
      <c r="S189" s="2">
        <v>2</v>
      </c>
      <c r="T189" s="2">
        <v>3</v>
      </c>
      <c r="U189" s="2">
        <f t="shared" si="21"/>
        <v>3</v>
      </c>
      <c r="V189" s="2">
        <f t="shared" si="22"/>
        <v>4</v>
      </c>
      <c r="W189" s="2">
        <f t="shared" si="23"/>
        <v>5</v>
      </c>
      <c r="Y189" s="5"/>
      <c r="Z189" s="6">
        <f t="shared" si="24"/>
        <v>3</v>
      </c>
      <c r="AA189" s="2">
        <v>2</v>
      </c>
      <c r="AB189" s="2">
        <v>0</v>
      </c>
      <c r="AC189" s="2">
        <v>1</v>
      </c>
      <c r="AD189" s="2">
        <v>0</v>
      </c>
      <c r="AE189" s="2">
        <v>0</v>
      </c>
      <c r="AF189" s="2">
        <f t="shared" si="25"/>
        <v>2</v>
      </c>
      <c r="AG189" s="2">
        <f t="shared" si="26"/>
        <v>1</v>
      </c>
      <c r="AH189" s="2">
        <f t="shared" si="27"/>
        <v>0</v>
      </c>
      <c r="AJ189" s="5"/>
    </row>
    <row r="190" spans="7:36" x14ac:dyDescent="0.35">
      <c r="G190" s="2" t="s">
        <v>3</v>
      </c>
      <c r="H190" s="2" t="s">
        <v>4</v>
      </c>
      <c r="I190" s="2" t="s">
        <v>110</v>
      </c>
      <c r="J190" s="2" t="s">
        <v>111</v>
      </c>
      <c r="K190" s="2" t="s">
        <v>10</v>
      </c>
      <c r="L190" s="2" t="s">
        <v>10</v>
      </c>
      <c r="M190" s="2" t="s">
        <v>3</v>
      </c>
      <c r="N190" s="2">
        <v>9</v>
      </c>
      <c r="O190" s="6">
        <f t="shared" si="28"/>
        <v>12</v>
      </c>
      <c r="P190" s="2">
        <v>2</v>
      </c>
      <c r="Q190" s="2">
        <v>1</v>
      </c>
      <c r="R190" s="2">
        <v>4</v>
      </c>
      <c r="S190" s="2">
        <v>2</v>
      </c>
      <c r="T190" s="2">
        <v>3</v>
      </c>
      <c r="U190" s="2">
        <f t="shared" si="21"/>
        <v>3</v>
      </c>
      <c r="V190" s="2">
        <f t="shared" si="22"/>
        <v>4</v>
      </c>
      <c r="W190" s="2">
        <f t="shared" si="23"/>
        <v>5</v>
      </c>
      <c r="Y190" s="5"/>
      <c r="Z190" s="6">
        <f t="shared" si="24"/>
        <v>3</v>
      </c>
      <c r="AA190" s="2">
        <v>2</v>
      </c>
      <c r="AB190" s="2">
        <v>0</v>
      </c>
      <c r="AC190" s="2">
        <v>1</v>
      </c>
      <c r="AD190" s="2">
        <v>0</v>
      </c>
      <c r="AE190" s="2">
        <v>0</v>
      </c>
      <c r="AF190" s="2">
        <f t="shared" si="25"/>
        <v>2</v>
      </c>
      <c r="AG190" s="2">
        <f t="shared" si="26"/>
        <v>1</v>
      </c>
      <c r="AH190" s="2">
        <f t="shared" si="27"/>
        <v>0</v>
      </c>
      <c r="AJ190" s="5"/>
    </row>
    <row r="191" spans="7:36" x14ac:dyDescent="0.35">
      <c r="G191" s="2" t="s">
        <v>3</v>
      </c>
      <c r="H191" s="2" t="s">
        <v>4</v>
      </c>
      <c r="I191" s="2" t="s">
        <v>110</v>
      </c>
      <c r="J191" s="2" t="s">
        <v>111</v>
      </c>
      <c r="K191" s="2" t="s">
        <v>10</v>
      </c>
      <c r="L191" s="2" t="s">
        <v>10</v>
      </c>
      <c r="M191" s="2" t="s">
        <v>67</v>
      </c>
      <c r="N191" s="2">
        <v>10</v>
      </c>
      <c r="O191" s="6">
        <f t="shared" si="28"/>
        <v>12</v>
      </c>
      <c r="P191" s="2">
        <v>8</v>
      </c>
      <c r="Q191" s="2">
        <v>4</v>
      </c>
      <c r="R191" s="2">
        <v>0</v>
      </c>
      <c r="S191" s="2">
        <v>0</v>
      </c>
      <c r="T191" s="2">
        <v>0</v>
      </c>
      <c r="U191" s="2">
        <f t="shared" si="21"/>
        <v>12</v>
      </c>
      <c r="V191" s="2">
        <f t="shared" si="22"/>
        <v>0</v>
      </c>
      <c r="W191" s="2">
        <f t="shared" si="23"/>
        <v>0</v>
      </c>
      <c r="Y191" s="5"/>
      <c r="Z191" s="6">
        <f t="shared" si="24"/>
        <v>3</v>
      </c>
      <c r="AA191" s="2">
        <v>2</v>
      </c>
      <c r="AB191" s="2">
        <v>1</v>
      </c>
      <c r="AC191" s="2">
        <v>0</v>
      </c>
      <c r="AD191" s="2">
        <v>0</v>
      </c>
      <c r="AE191" s="2">
        <v>0</v>
      </c>
      <c r="AF191" s="2">
        <f t="shared" si="25"/>
        <v>3</v>
      </c>
      <c r="AG191" s="2">
        <f t="shared" si="26"/>
        <v>0</v>
      </c>
      <c r="AH191" s="2">
        <f t="shared" si="27"/>
        <v>0</v>
      </c>
      <c r="AJ191" s="5"/>
    </row>
    <row r="192" spans="7:36" x14ac:dyDescent="0.35">
      <c r="G192" s="2" t="s">
        <v>3</v>
      </c>
      <c r="H192" s="2" t="s">
        <v>4</v>
      </c>
      <c r="I192" s="2" t="s">
        <v>110</v>
      </c>
      <c r="J192" s="2" t="s">
        <v>111</v>
      </c>
      <c r="K192" s="2" t="s">
        <v>10</v>
      </c>
      <c r="L192" s="2" t="s">
        <v>10</v>
      </c>
      <c r="M192" s="2" t="s">
        <v>67</v>
      </c>
      <c r="N192" s="2">
        <v>11</v>
      </c>
      <c r="O192" s="6">
        <f t="shared" si="28"/>
        <v>12</v>
      </c>
      <c r="P192" s="2">
        <v>5</v>
      </c>
      <c r="Q192" s="2">
        <v>1</v>
      </c>
      <c r="R192" s="2">
        <v>4</v>
      </c>
      <c r="S192" s="2">
        <v>0</v>
      </c>
      <c r="T192" s="2">
        <v>2</v>
      </c>
      <c r="U192" s="2">
        <f t="shared" si="21"/>
        <v>6</v>
      </c>
      <c r="V192" s="2">
        <f t="shared" si="22"/>
        <v>4</v>
      </c>
      <c r="W192" s="2">
        <f t="shared" si="23"/>
        <v>2</v>
      </c>
      <c r="Y192" s="5"/>
      <c r="Z192" s="6">
        <f t="shared" si="24"/>
        <v>3</v>
      </c>
      <c r="AA192" s="2">
        <v>0</v>
      </c>
      <c r="AB192" s="2">
        <v>1</v>
      </c>
      <c r="AC192" s="2">
        <v>2</v>
      </c>
      <c r="AD192" s="2">
        <v>0</v>
      </c>
      <c r="AE192" s="2">
        <v>0</v>
      </c>
      <c r="AF192" s="2">
        <f t="shared" si="25"/>
        <v>1</v>
      </c>
      <c r="AG192" s="2">
        <f t="shared" si="26"/>
        <v>2</v>
      </c>
      <c r="AH192" s="2">
        <f t="shared" si="27"/>
        <v>0</v>
      </c>
      <c r="AJ192" s="5"/>
    </row>
    <row r="193" spans="7:36" x14ac:dyDescent="0.35">
      <c r="G193" s="2" t="s">
        <v>3</v>
      </c>
      <c r="H193" s="2" t="s">
        <v>4</v>
      </c>
      <c r="I193" s="2" t="s">
        <v>110</v>
      </c>
      <c r="J193" s="2" t="s">
        <v>111</v>
      </c>
      <c r="K193" s="2" t="s">
        <v>10</v>
      </c>
      <c r="L193" s="2" t="s">
        <v>10</v>
      </c>
      <c r="M193" s="2" t="s">
        <v>67</v>
      </c>
      <c r="N193" s="2">
        <v>12</v>
      </c>
      <c r="O193" s="6">
        <f t="shared" si="28"/>
        <v>12</v>
      </c>
      <c r="P193" s="2">
        <v>4</v>
      </c>
      <c r="Q193" s="2">
        <v>4</v>
      </c>
      <c r="R193" s="2">
        <v>1</v>
      </c>
      <c r="S193" s="2">
        <v>2</v>
      </c>
      <c r="T193" s="2">
        <v>1</v>
      </c>
      <c r="U193" s="2">
        <f t="shared" si="21"/>
        <v>8</v>
      </c>
      <c r="V193" s="2">
        <f t="shared" si="22"/>
        <v>1</v>
      </c>
      <c r="W193" s="2">
        <f t="shared" si="23"/>
        <v>3</v>
      </c>
      <c r="Y193" s="5"/>
      <c r="Z193" s="6">
        <f t="shared" si="24"/>
        <v>3</v>
      </c>
      <c r="AA193" s="2">
        <v>1</v>
      </c>
      <c r="AB193" s="2">
        <v>1</v>
      </c>
      <c r="AC193" s="2">
        <v>1</v>
      </c>
      <c r="AD193" s="2">
        <v>0</v>
      </c>
      <c r="AE193" s="2">
        <v>0</v>
      </c>
      <c r="AF193" s="2">
        <f t="shared" si="25"/>
        <v>2</v>
      </c>
      <c r="AG193" s="2">
        <f t="shared" si="26"/>
        <v>1</v>
      </c>
      <c r="AH193" s="2">
        <f t="shared" si="27"/>
        <v>0</v>
      </c>
      <c r="AJ193" s="5"/>
    </row>
    <row r="194" spans="7:36" x14ac:dyDescent="0.35">
      <c r="G194" s="2" t="s">
        <v>3</v>
      </c>
      <c r="H194" s="2" t="s">
        <v>4</v>
      </c>
      <c r="I194" s="2" t="s">
        <v>110</v>
      </c>
      <c r="J194" s="2" t="s">
        <v>111</v>
      </c>
      <c r="K194" s="2" t="s">
        <v>10</v>
      </c>
      <c r="L194" s="2" t="s">
        <v>10</v>
      </c>
      <c r="M194" s="2" t="s">
        <v>67</v>
      </c>
      <c r="N194" s="2">
        <v>13</v>
      </c>
      <c r="O194" s="6">
        <f t="shared" si="28"/>
        <v>12</v>
      </c>
      <c r="P194" s="2">
        <v>4</v>
      </c>
      <c r="Q194" s="2">
        <v>4</v>
      </c>
      <c r="R194" s="2">
        <v>3</v>
      </c>
      <c r="S194" s="2">
        <v>0</v>
      </c>
      <c r="T194" s="2">
        <v>1</v>
      </c>
      <c r="U194" s="2">
        <f t="shared" ref="U194:U257" si="29">P194+Q194</f>
        <v>8</v>
      </c>
      <c r="V194" s="2">
        <f t="shared" ref="V194:V257" si="30">R194</f>
        <v>3</v>
      </c>
      <c r="W194" s="2">
        <f t="shared" ref="W194:W257" si="31">S194+T194</f>
        <v>1</v>
      </c>
      <c r="Y194" s="5"/>
      <c r="Z194" s="6">
        <f t="shared" ref="Z194:Z257" si="32">SUM(AF194:AH194)</f>
        <v>3</v>
      </c>
      <c r="AA194" s="2">
        <v>2</v>
      </c>
      <c r="AB194" s="2">
        <v>0</v>
      </c>
      <c r="AC194" s="2">
        <v>0</v>
      </c>
      <c r="AD194" s="2">
        <v>1</v>
      </c>
      <c r="AE194" s="2">
        <v>0</v>
      </c>
      <c r="AF194" s="2">
        <f t="shared" ref="AF194:AF257" si="33">AA194+AB194</f>
        <v>2</v>
      </c>
      <c r="AG194" s="2">
        <f t="shared" ref="AG194:AG257" si="34">AC194</f>
        <v>0</v>
      </c>
      <c r="AH194" s="2">
        <f t="shared" ref="AH194:AH257" si="35">AD194+AE194</f>
        <v>1</v>
      </c>
      <c r="AJ194" s="5"/>
    </row>
    <row r="195" spans="7:36" x14ac:dyDescent="0.35">
      <c r="G195" s="2" t="s">
        <v>3</v>
      </c>
      <c r="H195" s="2" t="s">
        <v>4</v>
      </c>
      <c r="I195" s="2" t="s">
        <v>110</v>
      </c>
      <c r="J195" s="2" t="s">
        <v>111</v>
      </c>
      <c r="K195" s="2" t="s">
        <v>10</v>
      </c>
      <c r="L195" s="2" t="s">
        <v>10</v>
      </c>
      <c r="M195" s="2" t="s">
        <v>67</v>
      </c>
      <c r="N195" s="2">
        <v>14</v>
      </c>
      <c r="O195" s="6">
        <f t="shared" si="28"/>
        <v>12</v>
      </c>
      <c r="P195" s="2">
        <v>2</v>
      </c>
      <c r="Q195" s="2">
        <v>2</v>
      </c>
      <c r="R195" s="2">
        <v>3</v>
      </c>
      <c r="S195" s="2">
        <v>1</v>
      </c>
      <c r="T195" s="2">
        <v>4</v>
      </c>
      <c r="U195" s="2">
        <f t="shared" si="29"/>
        <v>4</v>
      </c>
      <c r="V195" s="2">
        <f t="shared" si="30"/>
        <v>3</v>
      </c>
      <c r="W195" s="2">
        <f t="shared" si="31"/>
        <v>5</v>
      </c>
      <c r="Y195" s="5"/>
      <c r="Z195" s="6">
        <f t="shared" si="32"/>
        <v>3</v>
      </c>
      <c r="AA195" s="2">
        <v>2</v>
      </c>
      <c r="AB195" s="2">
        <v>0</v>
      </c>
      <c r="AC195" s="2">
        <v>0</v>
      </c>
      <c r="AD195" s="2">
        <v>1</v>
      </c>
      <c r="AE195" s="2">
        <v>0</v>
      </c>
      <c r="AF195" s="2">
        <f t="shared" si="33"/>
        <v>2</v>
      </c>
      <c r="AG195" s="2">
        <f t="shared" si="34"/>
        <v>0</v>
      </c>
      <c r="AH195" s="2">
        <f t="shared" si="35"/>
        <v>1</v>
      </c>
      <c r="AJ195" s="5"/>
    </row>
    <row r="196" spans="7:36" x14ac:dyDescent="0.35">
      <c r="G196" s="2" t="s">
        <v>3</v>
      </c>
      <c r="H196" s="2" t="s">
        <v>4</v>
      </c>
      <c r="I196" s="2" t="s">
        <v>110</v>
      </c>
      <c r="J196" s="2" t="s">
        <v>111</v>
      </c>
      <c r="K196" s="2" t="s">
        <v>10</v>
      </c>
      <c r="L196" s="2" t="s">
        <v>10</v>
      </c>
      <c r="M196" s="2" t="s">
        <v>67</v>
      </c>
      <c r="N196" s="2">
        <v>15</v>
      </c>
      <c r="O196" s="6">
        <f t="shared" si="28"/>
        <v>12</v>
      </c>
      <c r="P196" s="2">
        <v>4</v>
      </c>
      <c r="Q196" s="2">
        <v>0</v>
      </c>
      <c r="R196" s="2">
        <v>3</v>
      </c>
      <c r="S196" s="2">
        <v>1</v>
      </c>
      <c r="T196" s="2">
        <v>4</v>
      </c>
      <c r="U196" s="2">
        <f t="shared" si="29"/>
        <v>4</v>
      </c>
      <c r="V196" s="2">
        <f t="shared" si="30"/>
        <v>3</v>
      </c>
      <c r="W196" s="2">
        <f t="shared" si="31"/>
        <v>5</v>
      </c>
      <c r="Y196" s="5"/>
      <c r="Z196" s="6">
        <f t="shared" si="32"/>
        <v>3</v>
      </c>
      <c r="AA196" s="2">
        <v>2</v>
      </c>
      <c r="AB196" s="2">
        <v>0</v>
      </c>
      <c r="AC196" s="2">
        <v>0</v>
      </c>
      <c r="AD196" s="2">
        <v>1</v>
      </c>
      <c r="AE196" s="2">
        <v>0</v>
      </c>
      <c r="AF196" s="2">
        <f t="shared" si="33"/>
        <v>2</v>
      </c>
      <c r="AG196" s="2">
        <f t="shared" si="34"/>
        <v>0</v>
      </c>
      <c r="AH196" s="2">
        <f t="shared" si="35"/>
        <v>1</v>
      </c>
      <c r="AJ196" s="5"/>
    </row>
    <row r="197" spans="7:36" x14ac:dyDescent="0.35">
      <c r="G197" s="2" t="s">
        <v>3</v>
      </c>
      <c r="H197" s="2" t="s">
        <v>4</v>
      </c>
      <c r="I197" s="2" t="s">
        <v>110</v>
      </c>
      <c r="J197" s="2" t="s">
        <v>111</v>
      </c>
      <c r="K197" s="2" t="s">
        <v>10</v>
      </c>
      <c r="L197" s="2" t="s">
        <v>10</v>
      </c>
      <c r="M197" s="2" t="s">
        <v>67</v>
      </c>
      <c r="N197" s="2">
        <v>16</v>
      </c>
      <c r="O197" s="6">
        <f t="shared" si="28"/>
        <v>12</v>
      </c>
      <c r="P197" s="2">
        <v>3</v>
      </c>
      <c r="Q197" s="2">
        <v>3</v>
      </c>
      <c r="R197" s="2">
        <v>4</v>
      </c>
      <c r="S197" s="2">
        <v>1</v>
      </c>
      <c r="T197" s="2">
        <v>1</v>
      </c>
      <c r="U197" s="2">
        <f t="shared" si="29"/>
        <v>6</v>
      </c>
      <c r="V197" s="2">
        <f t="shared" si="30"/>
        <v>4</v>
      </c>
      <c r="W197" s="2">
        <f t="shared" si="31"/>
        <v>2</v>
      </c>
      <c r="Y197" s="5"/>
      <c r="Z197" s="6">
        <f t="shared" si="32"/>
        <v>3</v>
      </c>
      <c r="AA197" s="2">
        <v>1</v>
      </c>
      <c r="AB197" s="2">
        <v>1</v>
      </c>
      <c r="AC197" s="2">
        <v>1</v>
      </c>
      <c r="AD197" s="2">
        <v>0</v>
      </c>
      <c r="AE197" s="2">
        <v>0</v>
      </c>
      <c r="AF197" s="2">
        <f t="shared" si="33"/>
        <v>2</v>
      </c>
      <c r="AG197" s="2">
        <f t="shared" si="34"/>
        <v>1</v>
      </c>
      <c r="AH197" s="2">
        <f t="shared" si="35"/>
        <v>0</v>
      </c>
      <c r="AJ197" s="5"/>
    </row>
    <row r="198" spans="7:36" x14ac:dyDescent="0.35">
      <c r="G198" s="2" t="s">
        <v>3</v>
      </c>
      <c r="H198" s="2" t="s">
        <v>4</v>
      </c>
      <c r="I198" s="2" t="s">
        <v>110</v>
      </c>
      <c r="J198" s="2" t="s">
        <v>111</v>
      </c>
      <c r="K198" s="2" t="s">
        <v>10</v>
      </c>
      <c r="L198" s="2" t="s">
        <v>10</v>
      </c>
      <c r="M198" s="2" t="s">
        <v>67</v>
      </c>
      <c r="N198" s="2">
        <v>17</v>
      </c>
      <c r="O198" s="6">
        <f t="shared" ref="O198:O291" si="36">SUM(U198:W198)</f>
        <v>12</v>
      </c>
      <c r="P198" s="2">
        <v>3</v>
      </c>
      <c r="Q198" s="2">
        <v>5</v>
      </c>
      <c r="R198" s="2">
        <v>2</v>
      </c>
      <c r="S198" s="2">
        <v>1</v>
      </c>
      <c r="T198" s="2">
        <v>1</v>
      </c>
      <c r="U198" s="2">
        <f t="shared" si="29"/>
        <v>8</v>
      </c>
      <c r="V198" s="2">
        <f t="shared" si="30"/>
        <v>2</v>
      </c>
      <c r="W198" s="2">
        <f t="shared" si="31"/>
        <v>2</v>
      </c>
      <c r="Y198" s="5"/>
      <c r="Z198" s="6">
        <f t="shared" si="32"/>
        <v>3</v>
      </c>
      <c r="AA198" s="2">
        <v>1</v>
      </c>
      <c r="AB198" s="2">
        <v>1</v>
      </c>
      <c r="AC198" s="2">
        <v>0</v>
      </c>
      <c r="AD198" s="2">
        <v>1</v>
      </c>
      <c r="AE198" s="2">
        <v>0</v>
      </c>
      <c r="AF198" s="2">
        <f t="shared" si="33"/>
        <v>2</v>
      </c>
      <c r="AG198" s="2">
        <f t="shared" si="34"/>
        <v>0</v>
      </c>
      <c r="AH198" s="2">
        <f t="shared" si="35"/>
        <v>1</v>
      </c>
      <c r="AJ198" s="5"/>
    </row>
    <row r="199" spans="7:36" x14ac:dyDescent="0.35">
      <c r="G199" s="2" t="s">
        <v>3</v>
      </c>
      <c r="H199" s="2" t="s">
        <v>4</v>
      </c>
      <c r="I199" s="2" t="s">
        <v>110</v>
      </c>
      <c r="J199" s="2" t="s">
        <v>111</v>
      </c>
      <c r="K199" s="2" t="s">
        <v>10</v>
      </c>
      <c r="L199" s="2" t="s">
        <v>10</v>
      </c>
      <c r="M199" s="2" t="s">
        <v>67</v>
      </c>
      <c r="N199" s="2">
        <v>18</v>
      </c>
      <c r="O199" s="6">
        <f t="shared" si="36"/>
        <v>12</v>
      </c>
      <c r="P199" s="2">
        <v>5</v>
      </c>
      <c r="Q199" s="2">
        <v>3</v>
      </c>
      <c r="R199" s="2">
        <v>0</v>
      </c>
      <c r="S199" s="2">
        <v>0</v>
      </c>
      <c r="T199" s="2">
        <v>4</v>
      </c>
      <c r="U199" s="2">
        <f t="shared" si="29"/>
        <v>8</v>
      </c>
      <c r="V199" s="2">
        <f t="shared" si="30"/>
        <v>0</v>
      </c>
      <c r="W199" s="2">
        <f t="shared" si="31"/>
        <v>4</v>
      </c>
      <c r="Y199" s="5"/>
      <c r="Z199" s="6">
        <f t="shared" si="32"/>
        <v>3</v>
      </c>
      <c r="AA199" s="2">
        <v>2</v>
      </c>
      <c r="AB199" s="2">
        <v>1</v>
      </c>
      <c r="AC199" s="2">
        <v>0</v>
      </c>
      <c r="AD199" s="2">
        <v>0</v>
      </c>
      <c r="AE199" s="2">
        <v>0</v>
      </c>
      <c r="AF199" s="2">
        <f t="shared" si="33"/>
        <v>3</v>
      </c>
      <c r="AG199" s="2">
        <f t="shared" si="34"/>
        <v>0</v>
      </c>
      <c r="AH199" s="2">
        <f t="shared" si="35"/>
        <v>0</v>
      </c>
      <c r="AJ199" s="5"/>
    </row>
    <row r="200" spans="7:36" x14ac:dyDescent="0.35">
      <c r="G200" s="2" t="s">
        <v>3</v>
      </c>
      <c r="H200" s="2" t="s">
        <v>4</v>
      </c>
      <c r="I200" s="2" t="s">
        <v>110</v>
      </c>
      <c r="J200" s="2" t="s">
        <v>111</v>
      </c>
      <c r="K200" s="2" t="s">
        <v>10</v>
      </c>
      <c r="L200" s="2" t="s">
        <v>10</v>
      </c>
      <c r="M200" s="2" t="s">
        <v>76</v>
      </c>
      <c r="N200" s="2">
        <v>19</v>
      </c>
      <c r="O200" s="6">
        <f t="shared" si="36"/>
        <v>12</v>
      </c>
      <c r="P200" s="2">
        <v>3</v>
      </c>
      <c r="Q200" s="2">
        <v>4</v>
      </c>
      <c r="R200" s="2">
        <v>2</v>
      </c>
      <c r="S200" s="2">
        <v>2</v>
      </c>
      <c r="T200" s="2">
        <v>1</v>
      </c>
      <c r="U200" s="2">
        <f t="shared" si="29"/>
        <v>7</v>
      </c>
      <c r="V200" s="2">
        <f t="shared" si="30"/>
        <v>2</v>
      </c>
      <c r="W200" s="2">
        <f t="shared" si="31"/>
        <v>3</v>
      </c>
      <c r="Y200" s="5"/>
      <c r="Z200" s="6">
        <f t="shared" si="32"/>
        <v>3</v>
      </c>
      <c r="AA200" s="2">
        <v>1</v>
      </c>
      <c r="AB200" s="2">
        <v>1</v>
      </c>
      <c r="AC200" s="2">
        <v>1</v>
      </c>
      <c r="AD200" s="2">
        <v>0</v>
      </c>
      <c r="AE200" s="2">
        <v>0</v>
      </c>
      <c r="AF200" s="2">
        <f t="shared" si="33"/>
        <v>2</v>
      </c>
      <c r="AG200" s="2">
        <f t="shared" si="34"/>
        <v>1</v>
      </c>
      <c r="AH200" s="2">
        <f t="shared" si="35"/>
        <v>0</v>
      </c>
      <c r="AJ200" s="5"/>
    </row>
    <row r="201" spans="7:36" x14ac:dyDescent="0.35">
      <c r="G201" s="2" t="s">
        <v>3</v>
      </c>
      <c r="H201" s="2" t="s">
        <v>4</v>
      </c>
      <c r="I201" s="2" t="s">
        <v>110</v>
      </c>
      <c r="J201" s="2" t="s">
        <v>111</v>
      </c>
      <c r="K201" s="2" t="s">
        <v>10</v>
      </c>
      <c r="L201" s="2" t="s">
        <v>10</v>
      </c>
      <c r="M201" s="2" t="s">
        <v>76</v>
      </c>
      <c r="N201" s="2">
        <v>20</v>
      </c>
      <c r="O201" s="6">
        <f t="shared" si="36"/>
        <v>12</v>
      </c>
      <c r="P201" s="2">
        <v>4</v>
      </c>
      <c r="Q201" s="2">
        <v>1</v>
      </c>
      <c r="R201" s="2">
        <v>2</v>
      </c>
      <c r="S201" s="2">
        <v>2</v>
      </c>
      <c r="T201" s="2">
        <v>3</v>
      </c>
      <c r="U201" s="2">
        <f t="shared" si="29"/>
        <v>5</v>
      </c>
      <c r="V201" s="2">
        <f t="shared" si="30"/>
        <v>2</v>
      </c>
      <c r="W201" s="2">
        <f t="shared" si="31"/>
        <v>5</v>
      </c>
      <c r="Y201" s="5"/>
      <c r="Z201" s="6">
        <f t="shared" si="32"/>
        <v>3</v>
      </c>
      <c r="AA201" s="2">
        <v>2</v>
      </c>
      <c r="AB201" s="2">
        <v>0</v>
      </c>
      <c r="AC201" s="2">
        <v>1</v>
      </c>
      <c r="AD201" s="2">
        <v>0</v>
      </c>
      <c r="AE201" s="2">
        <v>0</v>
      </c>
      <c r="AF201" s="2">
        <f t="shared" si="33"/>
        <v>2</v>
      </c>
      <c r="AG201" s="2">
        <f t="shared" si="34"/>
        <v>1</v>
      </c>
      <c r="AH201" s="2">
        <f t="shared" si="35"/>
        <v>0</v>
      </c>
      <c r="AJ201" s="5"/>
    </row>
    <row r="202" spans="7:36" x14ac:dyDescent="0.35">
      <c r="G202" s="2" t="s">
        <v>3</v>
      </c>
      <c r="H202" s="2" t="s">
        <v>4</v>
      </c>
      <c r="I202" s="2" t="s">
        <v>110</v>
      </c>
      <c r="J202" s="2" t="s">
        <v>111</v>
      </c>
      <c r="K202" s="2" t="s">
        <v>10</v>
      </c>
      <c r="L202" s="2" t="s">
        <v>10</v>
      </c>
      <c r="M202" s="2" t="s">
        <v>76</v>
      </c>
      <c r="N202" s="2">
        <v>21</v>
      </c>
      <c r="O202" s="6">
        <f t="shared" si="36"/>
        <v>12</v>
      </c>
      <c r="P202" s="2">
        <v>4</v>
      </c>
      <c r="Q202" s="2">
        <v>0</v>
      </c>
      <c r="R202" s="2">
        <v>2</v>
      </c>
      <c r="S202" s="2">
        <v>3</v>
      </c>
      <c r="T202" s="2">
        <v>3</v>
      </c>
      <c r="U202" s="2">
        <f t="shared" si="29"/>
        <v>4</v>
      </c>
      <c r="V202" s="2">
        <f t="shared" si="30"/>
        <v>2</v>
      </c>
      <c r="W202" s="2">
        <f t="shared" si="31"/>
        <v>6</v>
      </c>
      <c r="Y202" s="5"/>
      <c r="Z202" s="6">
        <f t="shared" si="32"/>
        <v>3</v>
      </c>
      <c r="AA202" s="2">
        <v>2</v>
      </c>
      <c r="AB202" s="2">
        <v>0</v>
      </c>
      <c r="AC202" s="2">
        <v>1</v>
      </c>
      <c r="AD202" s="2">
        <v>0</v>
      </c>
      <c r="AE202" s="2">
        <v>0</v>
      </c>
      <c r="AF202" s="2">
        <f t="shared" si="33"/>
        <v>2</v>
      </c>
      <c r="AG202" s="2">
        <f t="shared" si="34"/>
        <v>1</v>
      </c>
      <c r="AH202" s="2">
        <f t="shared" si="35"/>
        <v>0</v>
      </c>
      <c r="AJ202" s="5"/>
    </row>
    <row r="203" spans="7:36" x14ac:dyDescent="0.35">
      <c r="G203" s="2" t="s">
        <v>3</v>
      </c>
      <c r="H203" s="2" t="s">
        <v>4</v>
      </c>
      <c r="I203" s="2" t="s">
        <v>110</v>
      </c>
      <c r="J203" s="2" t="s">
        <v>111</v>
      </c>
      <c r="K203" s="2" t="s">
        <v>10</v>
      </c>
      <c r="L203" s="2" t="s">
        <v>10</v>
      </c>
      <c r="M203" s="2" t="s">
        <v>76</v>
      </c>
      <c r="N203" s="2">
        <v>22</v>
      </c>
      <c r="O203" s="6">
        <f t="shared" si="36"/>
        <v>12</v>
      </c>
      <c r="P203" s="2">
        <v>4</v>
      </c>
      <c r="Q203" s="2">
        <v>3</v>
      </c>
      <c r="R203" s="2">
        <v>1</v>
      </c>
      <c r="S203" s="2">
        <v>2</v>
      </c>
      <c r="T203" s="2">
        <v>2</v>
      </c>
      <c r="U203" s="2">
        <f t="shared" si="29"/>
        <v>7</v>
      </c>
      <c r="V203" s="2">
        <f t="shared" si="30"/>
        <v>1</v>
      </c>
      <c r="W203" s="2">
        <f t="shared" si="31"/>
        <v>4</v>
      </c>
      <c r="Y203" s="5"/>
      <c r="Z203" s="6">
        <f t="shared" si="32"/>
        <v>3</v>
      </c>
      <c r="AA203" s="2">
        <v>2</v>
      </c>
      <c r="AB203" s="2">
        <v>1</v>
      </c>
      <c r="AC203" s="2">
        <v>0</v>
      </c>
      <c r="AD203" s="2">
        <v>0</v>
      </c>
      <c r="AE203" s="2">
        <v>0</v>
      </c>
      <c r="AF203" s="2">
        <f t="shared" si="33"/>
        <v>3</v>
      </c>
      <c r="AG203" s="2">
        <f t="shared" si="34"/>
        <v>0</v>
      </c>
      <c r="AH203" s="2">
        <f t="shared" si="35"/>
        <v>0</v>
      </c>
      <c r="AJ203" s="5"/>
    </row>
    <row r="204" spans="7:36" x14ac:dyDescent="0.35">
      <c r="G204" s="2" t="s">
        <v>3</v>
      </c>
      <c r="H204" s="2" t="s">
        <v>4</v>
      </c>
      <c r="I204" s="2" t="s">
        <v>110</v>
      </c>
      <c r="J204" s="2" t="s">
        <v>111</v>
      </c>
      <c r="K204" s="2" t="s">
        <v>10</v>
      </c>
      <c r="L204" s="2" t="s">
        <v>10</v>
      </c>
      <c r="M204" s="2" t="s">
        <v>76</v>
      </c>
      <c r="N204" s="2">
        <v>23</v>
      </c>
      <c r="O204" s="6">
        <f t="shared" si="36"/>
        <v>12</v>
      </c>
      <c r="P204" s="2">
        <v>4</v>
      </c>
      <c r="Q204" s="2">
        <v>1</v>
      </c>
      <c r="R204" s="2">
        <v>3</v>
      </c>
      <c r="S204" s="2">
        <v>1</v>
      </c>
      <c r="T204" s="2">
        <v>3</v>
      </c>
      <c r="U204" s="2">
        <f t="shared" si="29"/>
        <v>5</v>
      </c>
      <c r="V204" s="2">
        <f t="shared" si="30"/>
        <v>3</v>
      </c>
      <c r="W204" s="2">
        <f t="shared" si="31"/>
        <v>4</v>
      </c>
      <c r="Y204" s="5"/>
      <c r="Z204" s="6">
        <f t="shared" si="32"/>
        <v>3</v>
      </c>
      <c r="AA204" s="2">
        <v>2</v>
      </c>
      <c r="AB204" s="2">
        <v>1</v>
      </c>
      <c r="AC204" s="2">
        <v>0</v>
      </c>
      <c r="AD204" s="2">
        <v>0</v>
      </c>
      <c r="AE204" s="2">
        <v>0</v>
      </c>
      <c r="AF204" s="2">
        <f t="shared" si="33"/>
        <v>3</v>
      </c>
      <c r="AG204" s="2">
        <f t="shared" si="34"/>
        <v>0</v>
      </c>
      <c r="AH204" s="2">
        <f t="shared" si="35"/>
        <v>0</v>
      </c>
      <c r="AJ204" s="5"/>
    </row>
    <row r="205" spans="7:36" x14ac:dyDescent="0.35">
      <c r="G205" s="2" t="s">
        <v>3</v>
      </c>
      <c r="H205" s="2" t="s">
        <v>4</v>
      </c>
      <c r="I205" s="2" t="s">
        <v>110</v>
      </c>
      <c r="J205" s="2" t="s">
        <v>111</v>
      </c>
      <c r="K205" s="2" t="s">
        <v>10</v>
      </c>
      <c r="L205" s="2" t="s">
        <v>10</v>
      </c>
      <c r="M205" s="2" t="s">
        <v>76</v>
      </c>
      <c r="N205" s="2">
        <v>24</v>
      </c>
      <c r="O205" s="6">
        <f t="shared" si="36"/>
        <v>12</v>
      </c>
      <c r="P205" s="2">
        <v>3</v>
      </c>
      <c r="Q205" s="2">
        <v>1</v>
      </c>
      <c r="R205" s="2">
        <v>5</v>
      </c>
      <c r="S205" s="2">
        <v>2</v>
      </c>
      <c r="T205" s="2">
        <v>1</v>
      </c>
      <c r="U205" s="2">
        <f t="shared" si="29"/>
        <v>4</v>
      </c>
      <c r="V205" s="2">
        <f t="shared" si="30"/>
        <v>5</v>
      </c>
      <c r="W205" s="2">
        <f t="shared" si="31"/>
        <v>3</v>
      </c>
      <c r="Y205" s="5"/>
      <c r="Z205" s="6">
        <f t="shared" si="32"/>
        <v>3</v>
      </c>
      <c r="AA205" s="2">
        <v>2</v>
      </c>
      <c r="AB205" s="2">
        <v>0</v>
      </c>
      <c r="AC205" s="2">
        <v>1</v>
      </c>
      <c r="AD205" s="2">
        <v>0</v>
      </c>
      <c r="AE205" s="2">
        <v>0</v>
      </c>
      <c r="AF205" s="2">
        <f t="shared" si="33"/>
        <v>2</v>
      </c>
      <c r="AG205" s="2">
        <f t="shared" si="34"/>
        <v>1</v>
      </c>
      <c r="AH205" s="2">
        <f t="shared" si="35"/>
        <v>0</v>
      </c>
      <c r="AJ205" s="5"/>
    </row>
    <row r="206" spans="7:36" x14ac:dyDescent="0.35">
      <c r="G206" s="2" t="s">
        <v>3</v>
      </c>
      <c r="H206" s="2" t="s">
        <v>4</v>
      </c>
      <c r="I206" s="2" t="s">
        <v>110</v>
      </c>
      <c r="J206" s="2" t="s">
        <v>111</v>
      </c>
      <c r="K206" s="2" t="s">
        <v>10</v>
      </c>
      <c r="L206" s="2" t="s">
        <v>10</v>
      </c>
      <c r="M206" s="2" t="s">
        <v>76</v>
      </c>
      <c r="N206" s="2">
        <v>25</v>
      </c>
      <c r="O206" s="6">
        <f t="shared" si="36"/>
        <v>12</v>
      </c>
      <c r="P206" s="2">
        <v>4</v>
      </c>
      <c r="Q206" s="2">
        <v>0</v>
      </c>
      <c r="R206" s="2">
        <v>4</v>
      </c>
      <c r="S206" s="2">
        <v>2</v>
      </c>
      <c r="T206" s="2">
        <v>2</v>
      </c>
      <c r="U206" s="2">
        <f t="shared" si="29"/>
        <v>4</v>
      </c>
      <c r="V206" s="2">
        <f t="shared" si="30"/>
        <v>4</v>
      </c>
      <c r="W206" s="2">
        <f t="shared" si="31"/>
        <v>4</v>
      </c>
      <c r="Y206" s="5"/>
      <c r="Z206" s="6">
        <f t="shared" si="32"/>
        <v>3</v>
      </c>
      <c r="AA206" s="2">
        <v>2</v>
      </c>
      <c r="AB206" s="2">
        <v>1</v>
      </c>
      <c r="AC206" s="2">
        <v>0</v>
      </c>
      <c r="AD206" s="2">
        <v>0</v>
      </c>
      <c r="AE206" s="2">
        <v>0</v>
      </c>
      <c r="AF206" s="2">
        <f t="shared" si="33"/>
        <v>3</v>
      </c>
      <c r="AG206" s="2">
        <f t="shared" si="34"/>
        <v>0</v>
      </c>
      <c r="AH206" s="2">
        <f t="shared" si="35"/>
        <v>0</v>
      </c>
      <c r="AJ206" s="5"/>
    </row>
    <row r="207" spans="7:36" x14ac:dyDescent="0.35">
      <c r="G207" s="2" t="s">
        <v>3</v>
      </c>
      <c r="H207" s="2" t="s">
        <v>4</v>
      </c>
      <c r="I207" s="2" t="s">
        <v>110</v>
      </c>
      <c r="J207" s="2" t="s">
        <v>111</v>
      </c>
      <c r="K207" s="2" t="s">
        <v>10</v>
      </c>
      <c r="L207" s="2" t="s">
        <v>10</v>
      </c>
      <c r="M207" s="2" t="s">
        <v>76</v>
      </c>
      <c r="N207" s="2">
        <v>26</v>
      </c>
      <c r="O207" s="6">
        <f t="shared" si="36"/>
        <v>12</v>
      </c>
      <c r="P207" s="2">
        <v>4</v>
      </c>
      <c r="Q207" s="2">
        <v>1</v>
      </c>
      <c r="R207" s="2">
        <v>2</v>
      </c>
      <c r="S207" s="2">
        <v>3</v>
      </c>
      <c r="T207" s="2">
        <v>2</v>
      </c>
      <c r="U207" s="2">
        <f t="shared" si="29"/>
        <v>5</v>
      </c>
      <c r="V207" s="2">
        <f t="shared" si="30"/>
        <v>2</v>
      </c>
      <c r="W207" s="2">
        <f t="shared" si="31"/>
        <v>5</v>
      </c>
      <c r="Y207" s="5"/>
      <c r="Z207" s="6">
        <f t="shared" si="32"/>
        <v>3</v>
      </c>
      <c r="AA207" s="2">
        <v>2</v>
      </c>
      <c r="AB207" s="2">
        <v>0</v>
      </c>
      <c r="AC207" s="2">
        <v>1</v>
      </c>
      <c r="AD207" s="2">
        <v>0</v>
      </c>
      <c r="AE207" s="2">
        <v>0</v>
      </c>
      <c r="AF207" s="2">
        <f t="shared" si="33"/>
        <v>2</v>
      </c>
      <c r="AG207" s="2">
        <f t="shared" si="34"/>
        <v>1</v>
      </c>
      <c r="AH207" s="2">
        <f t="shared" si="35"/>
        <v>0</v>
      </c>
      <c r="AJ207" s="5"/>
    </row>
    <row r="208" spans="7:36" x14ac:dyDescent="0.35">
      <c r="G208" s="2" t="s">
        <v>3</v>
      </c>
      <c r="H208" s="2" t="s">
        <v>4</v>
      </c>
      <c r="I208" s="2" t="s">
        <v>110</v>
      </c>
      <c r="J208" s="2" t="s">
        <v>111</v>
      </c>
      <c r="K208" s="2" t="s">
        <v>10</v>
      </c>
      <c r="L208" s="2" t="s">
        <v>10</v>
      </c>
      <c r="M208" s="2" t="s">
        <v>76</v>
      </c>
      <c r="N208" s="2">
        <v>27</v>
      </c>
      <c r="O208" s="6">
        <f t="shared" si="36"/>
        <v>12</v>
      </c>
      <c r="P208" s="2">
        <v>3</v>
      </c>
      <c r="Q208" s="2">
        <v>1</v>
      </c>
      <c r="R208" s="2">
        <v>4</v>
      </c>
      <c r="S208" s="2">
        <v>3</v>
      </c>
      <c r="T208" s="2">
        <v>1</v>
      </c>
      <c r="U208" s="2">
        <f t="shared" si="29"/>
        <v>4</v>
      </c>
      <c r="V208" s="2">
        <f t="shared" si="30"/>
        <v>4</v>
      </c>
      <c r="W208" s="2">
        <f t="shared" si="31"/>
        <v>4</v>
      </c>
      <c r="Y208" s="5"/>
      <c r="Z208" s="6">
        <f t="shared" si="32"/>
        <v>3</v>
      </c>
      <c r="AA208" s="2">
        <v>2</v>
      </c>
      <c r="AB208" s="2">
        <v>0</v>
      </c>
      <c r="AC208" s="2">
        <v>1</v>
      </c>
      <c r="AD208" s="2">
        <v>0</v>
      </c>
      <c r="AE208" s="2">
        <v>0</v>
      </c>
      <c r="AF208" s="2">
        <f t="shared" si="33"/>
        <v>2</v>
      </c>
      <c r="AG208" s="2">
        <f t="shared" si="34"/>
        <v>1</v>
      </c>
      <c r="AH208" s="2">
        <f t="shared" si="35"/>
        <v>0</v>
      </c>
      <c r="AJ208" s="5"/>
    </row>
    <row r="209" spans="7:36" x14ac:dyDescent="0.35">
      <c r="G209" s="2" t="s">
        <v>3</v>
      </c>
      <c r="H209" s="2" t="s">
        <v>4</v>
      </c>
      <c r="I209" s="2" t="s">
        <v>110</v>
      </c>
      <c r="J209" s="2" t="s">
        <v>111</v>
      </c>
      <c r="K209" s="2" t="s">
        <v>10</v>
      </c>
      <c r="L209" s="2" t="s">
        <v>10</v>
      </c>
      <c r="M209" s="2" t="s">
        <v>76</v>
      </c>
      <c r="N209" s="2">
        <v>28</v>
      </c>
      <c r="O209" s="6">
        <f t="shared" si="36"/>
        <v>12</v>
      </c>
      <c r="P209" s="2">
        <v>6</v>
      </c>
      <c r="Q209" s="2">
        <v>3</v>
      </c>
      <c r="R209" s="2">
        <v>2</v>
      </c>
      <c r="S209" s="2">
        <v>0</v>
      </c>
      <c r="T209" s="2">
        <v>1</v>
      </c>
      <c r="U209" s="2">
        <f t="shared" si="29"/>
        <v>9</v>
      </c>
      <c r="V209" s="2">
        <f t="shared" si="30"/>
        <v>2</v>
      </c>
      <c r="W209" s="2">
        <f t="shared" si="31"/>
        <v>1</v>
      </c>
      <c r="Y209" s="5"/>
      <c r="Z209" s="6">
        <f t="shared" si="32"/>
        <v>3</v>
      </c>
      <c r="AA209" s="2">
        <v>3</v>
      </c>
      <c r="AB209" s="2">
        <v>0</v>
      </c>
      <c r="AC209" s="2">
        <v>0</v>
      </c>
      <c r="AD209" s="2">
        <v>0</v>
      </c>
      <c r="AE209" s="2">
        <v>0</v>
      </c>
      <c r="AF209" s="2">
        <f t="shared" si="33"/>
        <v>3</v>
      </c>
      <c r="AG209" s="2">
        <f t="shared" si="34"/>
        <v>0</v>
      </c>
      <c r="AH209" s="2">
        <f t="shared" si="35"/>
        <v>0</v>
      </c>
      <c r="AJ209" s="5"/>
    </row>
    <row r="210" spans="7:36" x14ac:dyDescent="0.35">
      <c r="G210" s="2" t="s">
        <v>3</v>
      </c>
      <c r="H210" s="2" t="s">
        <v>4</v>
      </c>
      <c r="I210" s="2" t="s">
        <v>110</v>
      </c>
      <c r="J210" s="2" t="s">
        <v>111</v>
      </c>
      <c r="K210" s="2" t="s">
        <v>10</v>
      </c>
      <c r="L210" s="2" t="s">
        <v>10</v>
      </c>
      <c r="M210" s="2" t="s">
        <v>76</v>
      </c>
      <c r="N210" s="2">
        <v>29</v>
      </c>
      <c r="O210" s="6">
        <f t="shared" si="36"/>
        <v>12</v>
      </c>
      <c r="P210" s="2">
        <v>4</v>
      </c>
      <c r="Q210" s="2">
        <v>0</v>
      </c>
      <c r="R210" s="2">
        <v>2</v>
      </c>
      <c r="S210" s="2">
        <v>2</v>
      </c>
      <c r="T210" s="2">
        <v>4</v>
      </c>
      <c r="U210" s="2">
        <f t="shared" si="29"/>
        <v>4</v>
      </c>
      <c r="V210" s="2">
        <f t="shared" si="30"/>
        <v>2</v>
      </c>
      <c r="W210" s="2">
        <f t="shared" si="31"/>
        <v>6</v>
      </c>
      <c r="Y210" s="5"/>
      <c r="Z210" s="6">
        <f t="shared" si="32"/>
        <v>3</v>
      </c>
      <c r="AA210" s="2">
        <v>2</v>
      </c>
      <c r="AB210" s="2">
        <v>0</v>
      </c>
      <c r="AC210" s="2">
        <v>0</v>
      </c>
      <c r="AD210" s="2">
        <v>1</v>
      </c>
      <c r="AE210" s="2">
        <v>0</v>
      </c>
      <c r="AF210" s="2">
        <f t="shared" si="33"/>
        <v>2</v>
      </c>
      <c r="AG210" s="2">
        <f t="shared" si="34"/>
        <v>0</v>
      </c>
      <c r="AH210" s="2">
        <f t="shared" si="35"/>
        <v>1</v>
      </c>
      <c r="AJ210" s="5"/>
    </row>
    <row r="211" spans="7:36" x14ac:dyDescent="0.35">
      <c r="G211" s="2" t="s">
        <v>3</v>
      </c>
      <c r="H211" s="2" t="s">
        <v>4</v>
      </c>
      <c r="I211" s="2" t="s">
        <v>110</v>
      </c>
      <c r="J211" s="2" t="s">
        <v>111</v>
      </c>
      <c r="K211" s="2" t="s">
        <v>10</v>
      </c>
      <c r="L211" s="2" t="s">
        <v>10</v>
      </c>
      <c r="M211" s="2" t="s">
        <v>76</v>
      </c>
      <c r="N211" s="2">
        <v>30</v>
      </c>
      <c r="O211" s="6">
        <f t="shared" si="36"/>
        <v>12</v>
      </c>
      <c r="P211" s="2">
        <v>4</v>
      </c>
      <c r="Q211" s="2">
        <v>0</v>
      </c>
      <c r="R211" s="2">
        <v>2</v>
      </c>
      <c r="S211" s="2">
        <v>3</v>
      </c>
      <c r="T211" s="2">
        <v>3</v>
      </c>
      <c r="U211" s="2">
        <f t="shared" si="29"/>
        <v>4</v>
      </c>
      <c r="V211" s="2">
        <f t="shared" si="30"/>
        <v>2</v>
      </c>
      <c r="W211" s="2">
        <f t="shared" si="31"/>
        <v>6</v>
      </c>
      <c r="Y211" s="5"/>
      <c r="Z211" s="6">
        <f t="shared" si="32"/>
        <v>3</v>
      </c>
      <c r="AA211" s="2">
        <v>2</v>
      </c>
      <c r="AB211" s="2">
        <v>1</v>
      </c>
      <c r="AC211" s="2">
        <v>0</v>
      </c>
      <c r="AD211" s="2">
        <v>0</v>
      </c>
      <c r="AE211" s="2">
        <v>0</v>
      </c>
      <c r="AF211" s="2">
        <f t="shared" si="33"/>
        <v>3</v>
      </c>
      <c r="AG211" s="2">
        <f t="shared" si="34"/>
        <v>0</v>
      </c>
      <c r="AH211" s="2">
        <f t="shared" si="35"/>
        <v>0</v>
      </c>
      <c r="AJ211" s="5"/>
    </row>
    <row r="212" spans="7:36" x14ac:dyDescent="0.35">
      <c r="G212" s="2" t="s">
        <v>3</v>
      </c>
      <c r="H212" s="2" t="s">
        <v>4</v>
      </c>
      <c r="I212" s="2" t="s">
        <v>110</v>
      </c>
      <c r="J212" s="2" t="s">
        <v>111</v>
      </c>
      <c r="K212" s="2" t="s">
        <v>111</v>
      </c>
      <c r="L212" s="2" t="s">
        <v>111</v>
      </c>
      <c r="M212" s="2" t="s">
        <v>3</v>
      </c>
      <c r="N212" s="2">
        <v>1</v>
      </c>
      <c r="O212" s="6">
        <f t="shared" si="36"/>
        <v>31</v>
      </c>
      <c r="P212" s="2">
        <v>2</v>
      </c>
      <c r="Q212" s="2">
        <v>9</v>
      </c>
      <c r="R212" s="2">
        <v>16</v>
      </c>
      <c r="S212" s="2">
        <v>4</v>
      </c>
      <c r="T212" s="2">
        <v>0</v>
      </c>
      <c r="U212" s="2">
        <f t="shared" si="29"/>
        <v>11</v>
      </c>
      <c r="V212" s="2">
        <f t="shared" si="30"/>
        <v>16</v>
      </c>
      <c r="W212" s="2">
        <f t="shared" si="31"/>
        <v>4</v>
      </c>
      <c r="X212" s="2">
        <f>MAX(O212:O241)</f>
        <v>31</v>
      </c>
      <c r="Y212" s="5">
        <v>31</v>
      </c>
      <c r="Z212" s="6">
        <f t="shared" si="32"/>
        <v>24</v>
      </c>
      <c r="AA212" s="2">
        <v>4</v>
      </c>
      <c r="AB212" s="2">
        <v>10</v>
      </c>
      <c r="AC212" s="2">
        <v>6</v>
      </c>
      <c r="AD212" s="2">
        <v>4</v>
      </c>
      <c r="AE212" s="2">
        <v>0</v>
      </c>
      <c r="AF212" s="2">
        <f t="shared" si="33"/>
        <v>14</v>
      </c>
      <c r="AG212" s="2">
        <f t="shared" si="34"/>
        <v>6</v>
      </c>
      <c r="AH212" s="2">
        <f t="shared" si="35"/>
        <v>4</v>
      </c>
      <c r="AI212" s="2">
        <f>MAX(Z212:Z241)</f>
        <v>24</v>
      </c>
      <c r="AJ212" s="5">
        <f>33-SUM(AJ152:AJ182)</f>
        <v>0</v>
      </c>
    </row>
    <row r="213" spans="7:36" x14ac:dyDescent="0.35">
      <c r="G213" s="2" t="s">
        <v>3</v>
      </c>
      <c r="H213" s="2" t="s">
        <v>4</v>
      </c>
      <c r="I213" s="2" t="s">
        <v>110</v>
      </c>
      <c r="J213" s="2" t="s">
        <v>111</v>
      </c>
      <c r="K213" s="2" t="s">
        <v>111</v>
      </c>
      <c r="L213" s="2" t="s">
        <v>111</v>
      </c>
      <c r="M213" s="2" t="s">
        <v>3</v>
      </c>
      <c r="N213" s="2">
        <v>2</v>
      </c>
      <c r="O213" s="6">
        <f t="shared" si="36"/>
        <v>31</v>
      </c>
      <c r="P213" s="2">
        <v>3</v>
      </c>
      <c r="Q213" s="2">
        <v>8</v>
      </c>
      <c r="R213" s="2">
        <v>13</v>
      </c>
      <c r="S213" s="2">
        <v>6</v>
      </c>
      <c r="T213" s="2">
        <v>1</v>
      </c>
      <c r="U213" s="2">
        <f t="shared" si="29"/>
        <v>11</v>
      </c>
      <c r="V213" s="2">
        <f t="shared" si="30"/>
        <v>13</v>
      </c>
      <c r="W213" s="2">
        <f t="shared" si="31"/>
        <v>7</v>
      </c>
      <c r="Y213" s="5"/>
      <c r="Z213" s="6">
        <f t="shared" si="32"/>
        <v>24</v>
      </c>
      <c r="AA213" s="2">
        <v>3</v>
      </c>
      <c r="AB213" s="2">
        <v>7</v>
      </c>
      <c r="AC213" s="2">
        <v>12</v>
      </c>
      <c r="AD213" s="2">
        <v>2</v>
      </c>
      <c r="AE213" s="2">
        <v>0</v>
      </c>
      <c r="AF213" s="2">
        <f t="shared" si="33"/>
        <v>10</v>
      </c>
      <c r="AG213" s="2">
        <f t="shared" si="34"/>
        <v>12</v>
      </c>
      <c r="AH213" s="2">
        <f t="shared" si="35"/>
        <v>2</v>
      </c>
      <c r="AJ213" s="5"/>
    </row>
    <row r="214" spans="7:36" x14ac:dyDescent="0.35">
      <c r="G214" s="2" t="s">
        <v>3</v>
      </c>
      <c r="H214" s="2" t="s">
        <v>4</v>
      </c>
      <c r="I214" s="2" t="s">
        <v>110</v>
      </c>
      <c r="J214" s="2" t="s">
        <v>111</v>
      </c>
      <c r="K214" s="2" t="s">
        <v>111</v>
      </c>
      <c r="L214" s="2" t="s">
        <v>111</v>
      </c>
      <c r="M214" s="2" t="s">
        <v>3</v>
      </c>
      <c r="N214" s="2">
        <v>3</v>
      </c>
      <c r="O214" s="6">
        <f t="shared" si="36"/>
        <v>31</v>
      </c>
      <c r="P214" s="2">
        <v>10</v>
      </c>
      <c r="Q214" s="2">
        <v>14</v>
      </c>
      <c r="R214" s="2">
        <v>5</v>
      </c>
      <c r="S214" s="2">
        <v>2</v>
      </c>
      <c r="T214" s="2">
        <v>0</v>
      </c>
      <c r="U214" s="2">
        <f t="shared" si="29"/>
        <v>24</v>
      </c>
      <c r="V214" s="2">
        <f t="shared" si="30"/>
        <v>5</v>
      </c>
      <c r="W214" s="2">
        <f t="shared" si="31"/>
        <v>2</v>
      </c>
      <c r="Y214" s="5"/>
      <c r="Z214" s="6">
        <f t="shared" si="32"/>
        <v>24</v>
      </c>
      <c r="AA214" s="2">
        <v>11</v>
      </c>
      <c r="AB214" s="2">
        <v>6</v>
      </c>
      <c r="AC214" s="2">
        <v>7</v>
      </c>
      <c r="AD214" s="2">
        <v>0</v>
      </c>
      <c r="AE214" s="2">
        <v>0</v>
      </c>
      <c r="AF214" s="2">
        <f t="shared" si="33"/>
        <v>17</v>
      </c>
      <c r="AG214" s="2">
        <f t="shared" si="34"/>
        <v>7</v>
      </c>
      <c r="AH214" s="2">
        <f t="shared" si="35"/>
        <v>0</v>
      </c>
      <c r="AJ214" s="5"/>
    </row>
    <row r="215" spans="7:36" x14ac:dyDescent="0.35">
      <c r="G215" s="2" t="s">
        <v>3</v>
      </c>
      <c r="H215" s="2" t="s">
        <v>4</v>
      </c>
      <c r="I215" s="2" t="s">
        <v>110</v>
      </c>
      <c r="J215" s="2" t="s">
        <v>111</v>
      </c>
      <c r="K215" s="2" t="s">
        <v>111</v>
      </c>
      <c r="L215" s="2" t="s">
        <v>111</v>
      </c>
      <c r="M215" s="2" t="s">
        <v>3</v>
      </c>
      <c r="N215" s="2">
        <v>4</v>
      </c>
      <c r="O215" s="6">
        <f t="shared" si="36"/>
        <v>31</v>
      </c>
      <c r="P215" s="2">
        <v>16</v>
      </c>
      <c r="Q215" s="2">
        <v>13</v>
      </c>
      <c r="R215" s="2">
        <v>1</v>
      </c>
      <c r="S215" s="2">
        <v>0</v>
      </c>
      <c r="T215" s="2">
        <v>1</v>
      </c>
      <c r="U215" s="2">
        <f t="shared" si="29"/>
        <v>29</v>
      </c>
      <c r="V215" s="2">
        <f t="shared" si="30"/>
        <v>1</v>
      </c>
      <c r="W215" s="2">
        <f t="shared" si="31"/>
        <v>1</v>
      </c>
      <c r="Y215" s="5"/>
      <c r="Z215" s="6">
        <f t="shared" si="32"/>
        <v>24</v>
      </c>
      <c r="AA215" s="2">
        <v>16</v>
      </c>
      <c r="AB215" s="2">
        <v>4</v>
      </c>
      <c r="AC215" s="2">
        <v>3</v>
      </c>
      <c r="AD215" s="2">
        <v>1</v>
      </c>
      <c r="AE215" s="2">
        <v>0</v>
      </c>
      <c r="AF215" s="2">
        <f t="shared" si="33"/>
        <v>20</v>
      </c>
      <c r="AG215" s="2">
        <f t="shared" si="34"/>
        <v>3</v>
      </c>
      <c r="AH215" s="2">
        <f t="shared" si="35"/>
        <v>1</v>
      </c>
      <c r="AJ215" s="5"/>
    </row>
    <row r="216" spans="7:36" x14ac:dyDescent="0.35">
      <c r="G216" s="2" t="s">
        <v>3</v>
      </c>
      <c r="H216" s="2" t="s">
        <v>4</v>
      </c>
      <c r="I216" s="2" t="s">
        <v>110</v>
      </c>
      <c r="J216" s="2" t="s">
        <v>111</v>
      </c>
      <c r="K216" s="2" t="s">
        <v>111</v>
      </c>
      <c r="L216" s="2" t="s">
        <v>111</v>
      </c>
      <c r="M216" s="2" t="s">
        <v>3</v>
      </c>
      <c r="N216" s="2">
        <v>5</v>
      </c>
      <c r="O216" s="6">
        <f t="shared" si="36"/>
        <v>31</v>
      </c>
      <c r="P216" s="2">
        <v>7</v>
      </c>
      <c r="Q216" s="2">
        <v>11</v>
      </c>
      <c r="R216" s="2">
        <v>8</v>
      </c>
      <c r="S216" s="2">
        <v>2</v>
      </c>
      <c r="T216" s="2">
        <v>3</v>
      </c>
      <c r="U216" s="2">
        <f t="shared" si="29"/>
        <v>18</v>
      </c>
      <c r="V216" s="2">
        <f t="shared" si="30"/>
        <v>8</v>
      </c>
      <c r="W216" s="2">
        <f t="shared" si="31"/>
        <v>5</v>
      </c>
      <c r="Y216" s="5"/>
      <c r="Z216" s="6">
        <f t="shared" si="32"/>
        <v>24</v>
      </c>
      <c r="AA216" s="2">
        <v>5</v>
      </c>
      <c r="AB216" s="2">
        <v>11</v>
      </c>
      <c r="AC216" s="2">
        <v>6</v>
      </c>
      <c r="AD216" s="2">
        <v>2</v>
      </c>
      <c r="AE216" s="2">
        <v>0</v>
      </c>
      <c r="AF216" s="2">
        <f t="shared" si="33"/>
        <v>16</v>
      </c>
      <c r="AG216" s="2">
        <f t="shared" si="34"/>
        <v>6</v>
      </c>
      <c r="AH216" s="2">
        <f t="shared" si="35"/>
        <v>2</v>
      </c>
      <c r="AJ216" s="5"/>
    </row>
    <row r="217" spans="7:36" x14ac:dyDescent="0.35">
      <c r="G217" s="2" t="s">
        <v>3</v>
      </c>
      <c r="H217" s="2" t="s">
        <v>4</v>
      </c>
      <c r="I217" s="2" t="s">
        <v>110</v>
      </c>
      <c r="J217" s="2" t="s">
        <v>111</v>
      </c>
      <c r="K217" s="2" t="s">
        <v>111</v>
      </c>
      <c r="L217" s="2" t="s">
        <v>111</v>
      </c>
      <c r="M217" s="2" t="s">
        <v>3</v>
      </c>
      <c r="N217" s="2">
        <v>6</v>
      </c>
      <c r="O217" s="6">
        <f t="shared" si="36"/>
        <v>31</v>
      </c>
      <c r="P217" s="2">
        <v>5</v>
      </c>
      <c r="Q217" s="2">
        <v>10</v>
      </c>
      <c r="R217" s="2">
        <v>11</v>
      </c>
      <c r="S217" s="2">
        <v>2</v>
      </c>
      <c r="T217" s="2">
        <v>3</v>
      </c>
      <c r="U217" s="2">
        <f t="shared" si="29"/>
        <v>15</v>
      </c>
      <c r="V217" s="2">
        <f t="shared" si="30"/>
        <v>11</v>
      </c>
      <c r="W217" s="2">
        <f t="shared" si="31"/>
        <v>5</v>
      </c>
      <c r="Y217" s="5"/>
      <c r="Z217" s="6">
        <f t="shared" si="32"/>
        <v>24</v>
      </c>
      <c r="AA217" s="2">
        <v>4</v>
      </c>
      <c r="AB217" s="2">
        <v>5</v>
      </c>
      <c r="AC217" s="2">
        <v>13</v>
      </c>
      <c r="AD217" s="2">
        <v>2</v>
      </c>
      <c r="AE217" s="2">
        <v>0</v>
      </c>
      <c r="AF217" s="2">
        <f t="shared" si="33"/>
        <v>9</v>
      </c>
      <c r="AG217" s="2">
        <f t="shared" si="34"/>
        <v>13</v>
      </c>
      <c r="AH217" s="2">
        <f t="shared" si="35"/>
        <v>2</v>
      </c>
      <c r="AJ217" s="5"/>
    </row>
    <row r="218" spans="7:36" x14ac:dyDescent="0.35">
      <c r="G218" s="2" t="s">
        <v>3</v>
      </c>
      <c r="H218" s="2" t="s">
        <v>4</v>
      </c>
      <c r="I218" s="2" t="s">
        <v>110</v>
      </c>
      <c r="J218" s="2" t="s">
        <v>111</v>
      </c>
      <c r="K218" s="2" t="s">
        <v>111</v>
      </c>
      <c r="L218" s="2" t="s">
        <v>111</v>
      </c>
      <c r="M218" s="2" t="s">
        <v>3</v>
      </c>
      <c r="N218" s="2">
        <v>7</v>
      </c>
      <c r="O218" s="6">
        <f t="shared" si="36"/>
        <v>29</v>
      </c>
      <c r="P218" s="2">
        <v>16</v>
      </c>
      <c r="Q218" s="2">
        <v>6</v>
      </c>
      <c r="R218" s="2">
        <v>4</v>
      </c>
      <c r="S218" s="2">
        <v>2</v>
      </c>
      <c r="T218" s="2">
        <v>1</v>
      </c>
      <c r="U218" s="2">
        <f t="shared" si="29"/>
        <v>22</v>
      </c>
      <c r="V218" s="2">
        <f t="shared" si="30"/>
        <v>4</v>
      </c>
      <c r="W218" s="2">
        <f t="shared" si="31"/>
        <v>3</v>
      </c>
      <c r="Y218" s="5"/>
      <c r="Z218" s="6">
        <f t="shared" si="32"/>
        <v>24</v>
      </c>
      <c r="AA218" s="2">
        <v>12</v>
      </c>
      <c r="AB218" s="2">
        <v>4</v>
      </c>
      <c r="AC218" s="2">
        <v>6</v>
      </c>
      <c r="AD218" s="2">
        <v>0</v>
      </c>
      <c r="AE218" s="2">
        <v>2</v>
      </c>
      <c r="AF218" s="2">
        <f t="shared" si="33"/>
        <v>16</v>
      </c>
      <c r="AG218" s="2">
        <f t="shared" si="34"/>
        <v>6</v>
      </c>
      <c r="AH218" s="2">
        <f t="shared" si="35"/>
        <v>2</v>
      </c>
      <c r="AJ218" s="5"/>
    </row>
    <row r="219" spans="7:36" x14ac:dyDescent="0.35">
      <c r="G219" s="2" t="s">
        <v>3</v>
      </c>
      <c r="H219" s="2" t="s">
        <v>4</v>
      </c>
      <c r="I219" s="2" t="s">
        <v>110</v>
      </c>
      <c r="J219" s="2" t="s">
        <v>111</v>
      </c>
      <c r="K219" s="2" t="s">
        <v>111</v>
      </c>
      <c r="L219" s="2" t="s">
        <v>111</v>
      </c>
      <c r="M219" s="2" t="s">
        <v>3</v>
      </c>
      <c r="N219" s="2">
        <v>8</v>
      </c>
      <c r="O219" s="6">
        <f t="shared" si="36"/>
        <v>30</v>
      </c>
      <c r="P219" s="2">
        <v>4</v>
      </c>
      <c r="Q219" s="2">
        <v>4</v>
      </c>
      <c r="R219" s="2">
        <v>7</v>
      </c>
      <c r="S219" s="2">
        <v>10</v>
      </c>
      <c r="T219" s="2">
        <v>5</v>
      </c>
      <c r="U219" s="2">
        <f t="shared" si="29"/>
        <v>8</v>
      </c>
      <c r="V219" s="2">
        <f t="shared" si="30"/>
        <v>7</v>
      </c>
      <c r="W219" s="2">
        <f t="shared" si="31"/>
        <v>15</v>
      </c>
      <c r="Y219" s="5"/>
      <c r="Z219" s="6">
        <f t="shared" si="32"/>
        <v>24</v>
      </c>
      <c r="AA219" s="2">
        <v>4</v>
      </c>
      <c r="AB219" s="2">
        <v>7</v>
      </c>
      <c r="AC219" s="2">
        <v>6</v>
      </c>
      <c r="AD219" s="2">
        <v>4</v>
      </c>
      <c r="AE219" s="2">
        <v>3</v>
      </c>
      <c r="AF219" s="2">
        <f t="shared" si="33"/>
        <v>11</v>
      </c>
      <c r="AG219" s="2">
        <f t="shared" si="34"/>
        <v>6</v>
      </c>
      <c r="AH219" s="2">
        <f t="shared" si="35"/>
        <v>7</v>
      </c>
      <c r="AJ219" s="5"/>
    </row>
    <row r="220" spans="7:36" x14ac:dyDescent="0.35">
      <c r="G220" s="2" t="s">
        <v>3</v>
      </c>
      <c r="H220" s="2" t="s">
        <v>4</v>
      </c>
      <c r="I220" s="2" t="s">
        <v>110</v>
      </c>
      <c r="J220" s="2" t="s">
        <v>111</v>
      </c>
      <c r="K220" s="2" t="s">
        <v>111</v>
      </c>
      <c r="L220" s="2" t="s">
        <v>111</v>
      </c>
      <c r="M220" s="2" t="s">
        <v>3</v>
      </c>
      <c r="N220" s="2">
        <v>9</v>
      </c>
      <c r="O220" s="6">
        <f t="shared" si="36"/>
        <v>31</v>
      </c>
      <c r="P220" s="2">
        <v>3</v>
      </c>
      <c r="Q220" s="2">
        <v>6</v>
      </c>
      <c r="R220" s="2">
        <v>8</v>
      </c>
      <c r="S220" s="2">
        <v>8</v>
      </c>
      <c r="T220" s="2">
        <v>6</v>
      </c>
      <c r="U220" s="2">
        <f t="shared" si="29"/>
        <v>9</v>
      </c>
      <c r="V220" s="2">
        <f t="shared" si="30"/>
        <v>8</v>
      </c>
      <c r="W220" s="2">
        <f t="shared" si="31"/>
        <v>14</v>
      </c>
      <c r="Y220" s="5"/>
      <c r="Z220" s="6">
        <f t="shared" si="32"/>
        <v>24</v>
      </c>
      <c r="AA220" s="2">
        <v>5</v>
      </c>
      <c r="AB220" s="2">
        <v>3</v>
      </c>
      <c r="AC220" s="2">
        <v>8</v>
      </c>
      <c r="AD220" s="2">
        <v>5</v>
      </c>
      <c r="AE220" s="2">
        <v>3</v>
      </c>
      <c r="AF220" s="2">
        <f t="shared" si="33"/>
        <v>8</v>
      </c>
      <c r="AG220" s="2">
        <f t="shared" si="34"/>
        <v>8</v>
      </c>
      <c r="AH220" s="2">
        <f t="shared" si="35"/>
        <v>8</v>
      </c>
      <c r="AJ220" s="5"/>
    </row>
    <row r="221" spans="7:36" x14ac:dyDescent="0.35">
      <c r="G221" s="2" t="s">
        <v>3</v>
      </c>
      <c r="H221" s="2" t="s">
        <v>4</v>
      </c>
      <c r="I221" s="2" t="s">
        <v>110</v>
      </c>
      <c r="J221" s="2" t="s">
        <v>111</v>
      </c>
      <c r="K221" s="2" t="s">
        <v>111</v>
      </c>
      <c r="L221" s="2" t="s">
        <v>111</v>
      </c>
      <c r="M221" s="2" t="s">
        <v>67</v>
      </c>
      <c r="N221" s="2">
        <v>10</v>
      </c>
      <c r="O221" s="6">
        <f t="shared" si="36"/>
        <v>31</v>
      </c>
      <c r="P221" s="2">
        <v>13</v>
      </c>
      <c r="Q221" s="2">
        <v>13</v>
      </c>
      <c r="R221" s="2">
        <v>3</v>
      </c>
      <c r="S221" s="2">
        <v>2</v>
      </c>
      <c r="T221" s="2">
        <v>0</v>
      </c>
      <c r="U221" s="2">
        <f t="shared" si="29"/>
        <v>26</v>
      </c>
      <c r="V221" s="2">
        <f t="shared" si="30"/>
        <v>3</v>
      </c>
      <c r="W221" s="2">
        <f t="shared" si="31"/>
        <v>2</v>
      </c>
      <c r="Y221" s="5"/>
      <c r="Z221" s="6">
        <f t="shared" si="32"/>
        <v>24</v>
      </c>
      <c r="AA221" s="2">
        <v>10</v>
      </c>
      <c r="AB221" s="2">
        <v>10</v>
      </c>
      <c r="AC221" s="2">
        <v>4</v>
      </c>
      <c r="AD221" s="2">
        <v>0</v>
      </c>
      <c r="AE221" s="2">
        <v>0</v>
      </c>
      <c r="AF221" s="2">
        <f t="shared" si="33"/>
        <v>20</v>
      </c>
      <c r="AG221" s="2">
        <f t="shared" si="34"/>
        <v>4</v>
      </c>
      <c r="AH221" s="2">
        <f t="shared" si="35"/>
        <v>0</v>
      </c>
      <c r="AJ221" s="5"/>
    </row>
    <row r="222" spans="7:36" x14ac:dyDescent="0.35">
      <c r="G222" s="2" t="s">
        <v>3</v>
      </c>
      <c r="H222" s="2" t="s">
        <v>4</v>
      </c>
      <c r="I222" s="2" t="s">
        <v>110</v>
      </c>
      <c r="J222" s="2" t="s">
        <v>111</v>
      </c>
      <c r="K222" s="2" t="s">
        <v>111</v>
      </c>
      <c r="L222" s="2" t="s">
        <v>111</v>
      </c>
      <c r="M222" s="2" t="s">
        <v>67</v>
      </c>
      <c r="N222" s="2">
        <v>11</v>
      </c>
      <c r="O222" s="6">
        <f t="shared" si="36"/>
        <v>31</v>
      </c>
      <c r="P222" s="2">
        <v>10</v>
      </c>
      <c r="Q222" s="2">
        <v>9</v>
      </c>
      <c r="R222" s="2">
        <v>7</v>
      </c>
      <c r="S222" s="2">
        <v>3</v>
      </c>
      <c r="T222" s="2">
        <v>2</v>
      </c>
      <c r="U222" s="2">
        <f t="shared" si="29"/>
        <v>19</v>
      </c>
      <c r="V222" s="2">
        <f t="shared" si="30"/>
        <v>7</v>
      </c>
      <c r="W222" s="2">
        <f t="shared" si="31"/>
        <v>5</v>
      </c>
      <c r="Y222" s="5"/>
      <c r="Z222" s="6">
        <f t="shared" si="32"/>
        <v>24</v>
      </c>
      <c r="AA222" s="2">
        <v>1</v>
      </c>
      <c r="AB222" s="2">
        <v>11</v>
      </c>
      <c r="AC222" s="2">
        <v>9</v>
      </c>
      <c r="AD222" s="2">
        <v>3</v>
      </c>
      <c r="AE222" s="2">
        <v>0</v>
      </c>
      <c r="AF222" s="2">
        <f t="shared" si="33"/>
        <v>12</v>
      </c>
      <c r="AG222" s="2">
        <f t="shared" si="34"/>
        <v>9</v>
      </c>
      <c r="AH222" s="2">
        <f t="shared" si="35"/>
        <v>3</v>
      </c>
      <c r="AJ222" s="5"/>
    </row>
    <row r="223" spans="7:36" x14ac:dyDescent="0.35">
      <c r="G223" s="2" t="s">
        <v>3</v>
      </c>
      <c r="H223" s="2" t="s">
        <v>4</v>
      </c>
      <c r="I223" s="2" t="s">
        <v>110</v>
      </c>
      <c r="J223" s="2" t="s">
        <v>111</v>
      </c>
      <c r="K223" s="2" t="s">
        <v>111</v>
      </c>
      <c r="L223" s="2" t="s">
        <v>111</v>
      </c>
      <c r="M223" s="2" t="s">
        <v>67</v>
      </c>
      <c r="N223" s="2">
        <v>12</v>
      </c>
      <c r="O223" s="6">
        <f t="shared" si="36"/>
        <v>31</v>
      </c>
      <c r="P223" s="2">
        <v>2</v>
      </c>
      <c r="Q223" s="2">
        <v>16</v>
      </c>
      <c r="R223" s="2">
        <v>8</v>
      </c>
      <c r="S223" s="2">
        <v>4</v>
      </c>
      <c r="T223" s="2">
        <v>1</v>
      </c>
      <c r="U223" s="2">
        <f t="shared" si="29"/>
        <v>18</v>
      </c>
      <c r="V223" s="2">
        <f t="shared" si="30"/>
        <v>8</v>
      </c>
      <c r="W223" s="2">
        <f t="shared" si="31"/>
        <v>5</v>
      </c>
      <c r="Y223" s="5"/>
      <c r="Z223" s="6">
        <f t="shared" si="32"/>
        <v>24</v>
      </c>
      <c r="AA223" s="2">
        <v>2</v>
      </c>
      <c r="AB223" s="2">
        <v>8</v>
      </c>
      <c r="AC223" s="2">
        <v>13</v>
      </c>
      <c r="AD223" s="2">
        <v>1</v>
      </c>
      <c r="AE223" s="2">
        <v>0</v>
      </c>
      <c r="AF223" s="2">
        <f t="shared" si="33"/>
        <v>10</v>
      </c>
      <c r="AG223" s="2">
        <f t="shared" si="34"/>
        <v>13</v>
      </c>
      <c r="AH223" s="2">
        <f t="shared" si="35"/>
        <v>1</v>
      </c>
      <c r="AJ223" s="5"/>
    </row>
    <row r="224" spans="7:36" x14ac:dyDescent="0.35">
      <c r="G224" s="2" t="s">
        <v>3</v>
      </c>
      <c r="H224" s="2" t="s">
        <v>4</v>
      </c>
      <c r="I224" s="2" t="s">
        <v>110</v>
      </c>
      <c r="J224" s="2" t="s">
        <v>111</v>
      </c>
      <c r="K224" s="2" t="s">
        <v>111</v>
      </c>
      <c r="L224" s="2" t="s">
        <v>111</v>
      </c>
      <c r="M224" s="2" t="s">
        <v>67</v>
      </c>
      <c r="N224" s="2">
        <v>13</v>
      </c>
      <c r="O224" s="6">
        <f t="shared" si="36"/>
        <v>31</v>
      </c>
      <c r="P224" s="2">
        <v>2</v>
      </c>
      <c r="Q224" s="2">
        <v>13</v>
      </c>
      <c r="R224" s="2">
        <v>6</v>
      </c>
      <c r="S224" s="2">
        <v>8</v>
      </c>
      <c r="T224" s="2">
        <v>2</v>
      </c>
      <c r="U224" s="2">
        <f t="shared" si="29"/>
        <v>15</v>
      </c>
      <c r="V224" s="2">
        <f t="shared" si="30"/>
        <v>6</v>
      </c>
      <c r="W224" s="2">
        <f t="shared" si="31"/>
        <v>10</v>
      </c>
      <c r="Y224" s="5"/>
      <c r="Z224" s="6">
        <f t="shared" si="32"/>
        <v>24</v>
      </c>
      <c r="AA224" s="2">
        <v>7</v>
      </c>
      <c r="AB224" s="2">
        <v>7</v>
      </c>
      <c r="AC224" s="2">
        <v>5</v>
      </c>
      <c r="AD224" s="2">
        <v>3</v>
      </c>
      <c r="AE224" s="2">
        <v>2</v>
      </c>
      <c r="AF224" s="2">
        <f t="shared" si="33"/>
        <v>14</v>
      </c>
      <c r="AG224" s="2">
        <f t="shared" si="34"/>
        <v>5</v>
      </c>
      <c r="AH224" s="2">
        <f t="shared" si="35"/>
        <v>5</v>
      </c>
      <c r="AJ224" s="5"/>
    </row>
    <row r="225" spans="7:36" x14ac:dyDescent="0.35">
      <c r="G225" s="2" t="s">
        <v>3</v>
      </c>
      <c r="H225" s="2" t="s">
        <v>4</v>
      </c>
      <c r="I225" s="2" t="s">
        <v>110</v>
      </c>
      <c r="J225" s="2" t="s">
        <v>111</v>
      </c>
      <c r="K225" s="2" t="s">
        <v>111</v>
      </c>
      <c r="L225" s="2" t="s">
        <v>111</v>
      </c>
      <c r="M225" s="2" t="s">
        <v>67</v>
      </c>
      <c r="N225" s="2">
        <v>14</v>
      </c>
      <c r="O225" s="6">
        <f t="shared" si="36"/>
        <v>30</v>
      </c>
      <c r="P225" s="2">
        <v>3</v>
      </c>
      <c r="Q225" s="2">
        <v>9</v>
      </c>
      <c r="R225" s="2">
        <v>9</v>
      </c>
      <c r="S225" s="2">
        <v>7</v>
      </c>
      <c r="T225" s="2">
        <v>2</v>
      </c>
      <c r="U225" s="2">
        <f t="shared" si="29"/>
        <v>12</v>
      </c>
      <c r="V225" s="2">
        <f t="shared" si="30"/>
        <v>9</v>
      </c>
      <c r="W225" s="2">
        <f t="shared" si="31"/>
        <v>9</v>
      </c>
      <c r="Y225" s="5"/>
      <c r="Z225" s="6">
        <f t="shared" si="32"/>
        <v>24</v>
      </c>
      <c r="AA225" s="2">
        <v>4</v>
      </c>
      <c r="AB225" s="2">
        <v>5</v>
      </c>
      <c r="AC225" s="2">
        <v>9</v>
      </c>
      <c r="AD225" s="2">
        <v>4</v>
      </c>
      <c r="AE225" s="2">
        <v>2</v>
      </c>
      <c r="AF225" s="2">
        <f t="shared" si="33"/>
        <v>9</v>
      </c>
      <c r="AG225" s="2">
        <f t="shared" si="34"/>
        <v>9</v>
      </c>
      <c r="AH225" s="2">
        <f t="shared" si="35"/>
        <v>6</v>
      </c>
      <c r="AJ225" s="5"/>
    </row>
    <row r="226" spans="7:36" x14ac:dyDescent="0.35">
      <c r="G226" s="2" t="s">
        <v>3</v>
      </c>
      <c r="H226" s="2" t="s">
        <v>4</v>
      </c>
      <c r="I226" s="2" t="s">
        <v>110</v>
      </c>
      <c r="J226" s="2" t="s">
        <v>111</v>
      </c>
      <c r="K226" s="2" t="s">
        <v>111</v>
      </c>
      <c r="L226" s="2" t="s">
        <v>111</v>
      </c>
      <c r="M226" s="2" t="s">
        <v>67</v>
      </c>
      <c r="N226" s="2">
        <v>15</v>
      </c>
      <c r="O226" s="6">
        <f t="shared" si="36"/>
        <v>30</v>
      </c>
      <c r="P226" s="2">
        <v>3</v>
      </c>
      <c r="Q226" s="2">
        <v>6</v>
      </c>
      <c r="R226" s="2">
        <v>11</v>
      </c>
      <c r="S226" s="2">
        <v>5</v>
      </c>
      <c r="T226" s="2">
        <v>5</v>
      </c>
      <c r="U226" s="2">
        <f t="shared" si="29"/>
        <v>9</v>
      </c>
      <c r="V226" s="2">
        <f t="shared" si="30"/>
        <v>11</v>
      </c>
      <c r="W226" s="2">
        <f t="shared" si="31"/>
        <v>10</v>
      </c>
      <c r="Y226" s="5"/>
      <c r="Z226" s="6">
        <f t="shared" si="32"/>
        <v>24</v>
      </c>
      <c r="AA226" s="2">
        <v>4</v>
      </c>
      <c r="AB226" s="2">
        <v>6</v>
      </c>
      <c r="AC226" s="2">
        <v>7</v>
      </c>
      <c r="AD226" s="2">
        <v>5</v>
      </c>
      <c r="AE226" s="2">
        <v>2</v>
      </c>
      <c r="AF226" s="2">
        <f t="shared" si="33"/>
        <v>10</v>
      </c>
      <c r="AG226" s="2">
        <f t="shared" si="34"/>
        <v>7</v>
      </c>
      <c r="AH226" s="2">
        <f t="shared" si="35"/>
        <v>7</v>
      </c>
      <c r="AJ226" s="5"/>
    </row>
    <row r="227" spans="7:36" x14ac:dyDescent="0.35">
      <c r="G227" s="2" t="s">
        <v>3</v>
      </c>
      <c r="H227" s="2" t="s">
        <v>4</v>
      </c>
      <c r="I227" s="2" t="s">
        <v>110</v>
      </c>
      <c r="J227" s="2" t="s">
        <v>111</v>
      </c>
      <c r="K227" s="2" t="s">
        <v>111</v>
      </c>
      <c r="L227" s="2" t="s">
        <v>111</v>
      </c>
      <c r="M227" s="2" t="s">
        <v>67</v>
      </c>
      <c r="N227" s="2">
        <v>16</v>
      </c>
      <c r="O227" s="6">
        <f t="shared" si="36"/>
        <v>29</v>
      </c>
      <c r="P227" s="2">
        <v>3</v>
      </c>
      <c r="Q227" s="2">
        <v>14</v>
      </c>
      <c r="R227" s="2">
        <v>5</v>
      </c>
      <c r="S227" s="2">
        <v>4</v>
      </c>
      <c r="T227" s="2">
        <v>3</v>
      </c>
      <c r="U227" s="2">
        <f t="shared" si="29"/>
        <v>17</v>
      </c>
      <c r="V227" s="2">
        <f t="shared" si="30"/>
        <v>5</v>
      </c>
      <c r="W227" s="2">
        <f t="shared" si="31"/>
        <v>7</v>
      </c>
      <c r="Y227" s="5"/>
      <c r="Z227" s="6">
        <f t="shared" si="32"/>
        <v>24</v>
      </c>
      <c r="AA227" s="2">
        <v>3</v>
      </c>
      <c r="AB227" s="2">
        <v>14</v>
      </c>
      <c r="AC227" s="2">
        <v>4</v>
      </c>
      <c r="AD227" s="2">
        <v>1</v>
      </c>
      <c r="AE227" s="2">
        <v>2</v>
      </c>
      <c r="AF227" s="2">
        <f t="shared" si="33"/>
        <v>17</v>
      </c>
      <c r="AG227" s="2">
        <f t="shared" si="34"/>
        <v>4</v>
      </c>
      <c r="AH227" s="2">
        <f t="shared" si="35"/>
        <v>3</v>
      </c>
      <c r="AJ227" s="5"/>
    </row>
    <row r="228" spans="7:36" x14ac:dyDescent="0.35">
      <c r="G228" s="2" t="s">
        <v>3</v>
      </c>
      <c r="H228" s="2" t="s">
        <v>4</v>
      </c>
      <c r="I228" s="2" t="s">
        <v>110</v>
      </c>
      <c r="J228" s="2" t="s">
        <v>111</v>
      </c>
      <c r="K228" s="2" t="s">
        <v>111</v>
      </c>
      <c r="L228" s="2" t="s">
        <v>111</v>
      </c>
      <c r="M228" s="2" t="s">
        <v>67</v>
      </c>
      <c r="N228" s="2">
        <v>17</v>
      </c>
      <c r="O228" s="6">
        <f t="shared" si="36"/>
        <v>31</v>
      </c>
      <c r="P228" s="2">
        <v>3</v>
      </c>
      <c r="Q228" s="2">
        <v>9</v>
      </c>
      <c r="R228" s="2">
        <v>10</v>
      </c>
      <c r="S228" s="2">
        <v>5</v>
      </c>
      <c r="T228" s="2">
        <v>4</v>
      </c>
      <c r="U228" s="2">
        <f t="shared" si="29"/>
        <v>12</v>
      </c>
      <c r="V228" s="2">
        <f t="shared" si="30"/>
        <v>10</v>
      </c>
      <c r="W228" s="2">
        <f t="shared" si="31"/>
        <v>9</v>
      </c>
      <c r="Y228" s="5"/>
      <c r="Z228" s="6">
        <f t="shared" si="32"/>
        <v>24</v>
      </c>
      <c r="AA228" s="2">
        <v>4</v>
      </c>
      <c r="AB228" s="2">
        <v>10</v>
      </c>
      <c r="AC228" s="2">
        <v>9</v>
      </c>
      <c r="AD228" s="2">
        <v>1</v>
      </c>
      <c r="AE228" s="2">
        <v>0</v>
      </c>
      <c r="AF228" s="2">
        <f t="shared" si="33"/>
        <v>14</v>
      </c>
      <c r="AG228" s="2">
        <f t="shared" si="34"/>
        <v>9</v>
      </c>
      <c r="AH228" s="2">
        <f t="shared" si="35"/>
        <v>1</v>
      </c>
      <c r="AJ228" s="5"/>
    </row>
    <row r="229" spans="7:36" x14ac:dyDescent="0.35">
      <c r="G229" s="2" t="s">
        <v>3</v>
      </c>
      <c r="H229" s="2" t="s">
        <v>4</v>
      </c>
      <c r="I229" s="2" t="s">
        <v>110</v>
      </c>
      <c r="J229" s="2" t="s">
        <v>111</v>
      </c>
      <c r="K229" s="2" t="s">
        <v>111</v>
      </c>
      <c r="L229" s="2" t="s">
        <v>111</v>
      </c>
      <c r="M229" s="2" t="s">
        <v>67</v>
      </c>
      <c r="N229" s="2">
        <v>18</v>
      </c>
      <c r="O229" s="6">
        <f t="shared" si="36"/>
        <v>31</v>
      </c>
      <c r="P229" s="2">
        <v>8</v>
      </c>
      <c r="Q229" s="2">
        <v>11</v>
      </c>
      <c r="R229" s="2">
        <v>11</v>
      </c>
      <c r="S229" s="2">
        <v>0</v>
      </c>
      <c r="T229" s="2">
        <v>1</v>
      </c>
      <c r="U229" s="2">
        <f t="shared" si="29"/>
        <v>19</v>
      </c>
      <c r="V229" s="2">
        <f t="shared" si="30"/>
        <v>11</v>
      </c>
      <c r="W229" s="2">
        <f t="shared" si="31"/>
        <v>1</v>
      </c>
      <c r="Y229" s="5"/>
      <c r="Z229" s="6">
        <f t="shared" si="32"/>
        <v>24</v>
      </c>
      <c r="AA229" s="2">
        <v>14</v>
      </c>
      <c r="AB229" s="2">
        <v>8</v>
      </c>
      <c r="AC229" s="2">
        <v>1</v>
      </c>
      <c r="AD229" s="2">
        <v>0</v>
      </c>
      <c r="AE229" s="2">
        <v>1</v>
      </c>
      <c r="AF229" s="2">
        <f t="shared" si="33"/>
        <v>22</v>
      </c>
      <c r="AG229" s="2">
        <f t="shared" si="34"/>
        <v>1</v>
      </c>
      <c r="AH229" s="2">
        <f t="shared" si="35"/>
        <v>1</v>
      </c>
      <c r="AJ229" s="5"/>
    </row>
    <row r="230" spans="7:36" x14ac:dyDescent="0.35">
      <c r="G230" s="2" t="s">
        <v>3</v>
      </c>
      <c r="H230" s="2" t="s">
        <v>4</v>
      </c>
      <c r="I230" s="2" t="s">
        <v>110</v>
      </c>
      <c r="J230" s="2" t="s">
        <v>111</v>
      </c>
      <c r="K230" s="2" t="s">
        <v>111</v>
      </c>
      <c r="L230" s="2" t="s">
        <v>111</v>
      </c>
      <c r="M230" s="2" t="s">
        <v>76</v>
      </c>
      <c r="N230" s="2">
        <v>19</v>
      </c>
      <c r="O230" s="6">
        <f t="shared" si="36"/>
        <v>31</v>
      </c>
      <c r="P230" s="2">
        <v>6</v>
      </c>
      <c r="Q230" s="2">
        <v>5</v>
      </c>
      <c r="R230" s="2">
        <v>10</v>
      </c>
      <c r="S230" s="2">
        <v>8</v>
      </c>
      <c r="T230" s="2">
        <v>2</v>
      </c>
      <c r="U230" s="2">
        <f t="shared" si="29"/>
        <v>11</v>
      </c>
      <c r="V230" s="2">
        <f t="shared" si="30"/>
        <v>10</v>
      </c>
      <c r="W230" s="2">
        <f t="shared" si="31"/>
        <v>10</v>
      </c>
      <c r="Y230" s="5"/>
      <c r="Z230" s="6">
        <f t="shared" si="32"/>
        <v>24</v>
      </c>
      <c r="AA230" s="2">
        <v>11</v>
      </c>
      <c r="AB230" s="2">
        <v>4</v>
      </c>
      <c r="AC230" s="2">
        <v>8</v>
      </c>
      <c r="AD230" s="2">
        <v>1</v>
      </c>
      <c r="AE230" s="2">
        <v>0</v>
      </c>
      <c r="AF230" s="2">
        <f t="shared" si="33"/>
        <v>15</v>
      </c>
      <c r="AG230" s="2">
        <f t="shared" si="34"/>
        <v>8</v>
      </c>
      <c r="AH230" s="2">
        <f t="shared" si="35"/>
        <v>1</v>
      </c>
      <c r="AJ230" s="5"/>
    </row>
    <row r="231" spans="7:36" x14ac:dyDescent="0.35">
      <c r="G231" s="2" t="s">
        <v>3</v>
      </c>
      <c r="H231" s="2" t="s">
        <v>4</v>
      </c>
      <c r="I231" s="2" t="s">
        <v>110</v>
      </c>
      <c r="J231" s="2" t="s">
        <v>111</v>
      </c>
      <c r="K231" s="2" t="s">
        <v>111</v>
      </c>
      <c r="L231" s="2" t="s">
        <v>111</v>
      </c>
      <c r="M231" s="2" t="s">
        <v>76</v>
      </c>
      <c r="N231" s="2">
        <v>20</v>
      </c>
      <c r="O231" s="6">
        <f t="shared" si="36"/>
        <v>31</v>
      </c>
      <c r="P231" s="2">
        <v>4</v>
      </c>
      <c r="Q231" s="2">
        <v>6</v>
      </c>
      <c r="R231" s="2">
        <v>11</v>
      </c>
      <c r="S231" s="2">
        <v>6</v>
      </c>
      <c r="T231" s="2">
        <v>4</v>
      </c>
      <c r="U231" s="2">
        <f t="shared" si="29"/>
        <v>10</v>
      </c>
      <c r="V231" s="2">
        <f t="shared" si="30"/>
        <v>11</v>
      </c>
      <c r="W231" s="2">
        <f t="shared" si="31"/>
        <v>10</v>
      </c>
      <c r="Y231" s="5"/>
      <c r="Z231" s="6">
        <f t="shared" si="32"/>
        <v>24</v>
      </c>
      <c r="AA231" s="2">
        <v>7</v>
      </c>
      <c r="AB231" s="2">
        <v>9</v>
      </c>
      <c r="AC231" s="2">
        <v>8</v>
      </c>
      <c r="AD231" s="2">
        <v>0</v>
      </c>
      <c r="AE231" s="2">
        <v>0</v>
      </c>
      <c r="AF231" s="2">
        <f t="shared" si="33"/>
        <v>16</v>
      </c>
      <c r="AG231" s="2">
        <f t="shared" si="34"/>
        <v>8</v>
      </c>
      <c r="AH231" s="2">
        <f t="shared" si="35"/>
        <v>0</v>
      </c>
      <c r="AJ231" s="5"/>
    </row>
    <row r="232" spans="7:36" x14ac:dyDescent="0.35">
      <c r="G232" s="2" t="s">
        <v>3</v>
      </c>
      <c r="H232" s="2" t="s">
        <v>4</v>
      </c>
      <c r="I232" s="2" t="s">
        <v>110</v>
      </c>
      <c r="J232" s="2" t="s">
        <v>111</v>
      </c>
      <c r="K232" s="2" t="s">
        <v>111</v>
      </c>
      <c r="L232" s="2" t="s">
        <v>111</v>
      </c>
      <c r="M232" s="2" t="s">
        <v>76</v>
      </c>
      <c r="N232" s="2">
        <v>21</v>
      </c>
      <c r="O232" s="6">
        <f t="shared" si="36"/>
        <v>31</v>
      </c>
      <c r="P232" s="2">
        <v>4</v>
      </c>
      <c r="Q232" s="2">
        <v>7</v>
      </c>
      <c r="R232" s="2">
        <v>14</v>
      </c>
      <c r="S232" s="2">
        <v>1</v>
      </c>
      <c r="T232" s="2">
        <v>5</v>
      </c>
      <c r="U232" s="2">
        <f t="shared" si="29"/>
        <v>11</v>
      </c>
      <c r="V232" s="2">
        <f t="shared" si="30"/>
        <v>14</v>
      </c>
      <c r="W232" s="2">
        <f t="shared" si="31"/>
        <v>6</v>
      </c>
      <c r="Y232" s="5"/>
      <c r="Z232" s="6">
        <f t="shared" si="32"/>
        <v>24</v>
      </c>
      <c r="AA232" s="2">
        <v>8</v>
      </c>
      <c r="AB232" s="2">
        <v>8</v>
      </c>
      <c r="AC232" s="2">
        <v>8</v>
      </c>
      <c r="AD232" s="2">
        <v>0</v>
      </c>
      <c r="AE232" s="2">
        <v>0</v>
      </c>
      <c r="AF232" s="2">
        <f t="shared" si="33"/>
        <v>16</v>
      </c>
      <c r="AG232" s="2">
        <f t="shared" si="34"/>
        <v>8</v>
      </c>
      <c r="AH232" s="2">
        <f t="shared" si="35"/>
        <v>0</v>
      </c>
      <c r="AJ232" s="5"/>
    </row>
    <row r="233" spans="7:36" x14ac:dyDescent="0.35">
      <c r="G233" s="2" t="s">
        <v>3</v>
      </c>
      <c r="H233" s="2" t="s">
        <v>4</v>
      </c>
      <c r="I233" s="2" t="s">
        <v>110</v>
      </c>
      <c r="J233" s="2" t="s">
        <v>111</v>
      </c>
      <c r="K233" s="2" t="s">
        <v>111</v>
      </c>
      <c r="L233" s="2" t="s">
        <v>111</v>
      </c>
      <c r="M233" s="2" t="s">
        <v>76</v>
      </c>
      <c r="N233" s="2">
        <v>22</v>
      </c>
      <c r="O233" s="6">
        <f t="shared" si="36"/>
        <v>31</v>
      </c>
      <c r="P233" s="2">
        <v>9</v>
      </c>
      <c r="Q233" s="2">
        <v>10</v>
      </c>
      <c r="R233" s="2">
        <v>10</v>
      </c>
      <c r="S233" s="2">
        <v>0</v>
      </c>
      <c r="T233" s="2">
        <v>2</v>
      </c>
      <c r="U233" s="2">
        <f t="shared" si="29"/>
        <v>19</v>
      </c>
      <c r="V233" s="2">
        <f t="shared" si="30"/>
        <v>10</v>
      </c>
      <c r="W233" s="2">
        <f t="shared" si="31"/>
        <v>2</v>
      </c>
      <c r="Y233" s="5"/>
      <c r="Z233" s="6">
        <f t="shared" si="32"/>
        <v>24</v>
      </c>
      <c r="AA233" s="2">
        <v>14</v>
      </c>
      <c r="AB233" s="2">
        <v>5</v>
      </c>
      <c r="AC233" s="2">
        <v>4</v>
      </c>
      <c r="AD233" s="2">
        <v>0</v>
      </c>
      <c r="AE233" s="2">
        <v>1</v>
      </c>
      <c r="AF233" s="2">
        <f t="shared" si="33"/>
        <v>19</v>
      </c>
      <c r="AG233" s="2">
        <f t="shared" si="34"/>
        <v>4</v>
      </c>
      <c r="AH233" s="2">
        <f t="shared" si="35"/>
        <v>1</v>
      </c>
      <c r="AJ233" s="5"/>
    </row>
    <row r="234" spans="7:36" x14ac:dyDescent="0.35">
      <c r="G234" s="2" t="s">
        <v>3</v>
      </c>
      <c r="H234" s="2" t="s">
        <v>4</v>
      </c>
      <c r="I234" s="2" t="s">
        <v>110</v>
      </c>
      <c r="J234" s="2" t="s">
        <v>111</v>
      </c>
      <c r="K234" s="2" t="s">
        <v>111</v>
      </c>
      <c r="L234" s="2" t="s">
        <v>111</v>
      </c>
      <c r="M234" s="2" t="s">
        <v>76</v>
      </c>
      <c r="N234" s="2">
        <v>23</v>
      </c>
      <c r="O234" s="6">
        <f t="shared" si="36"/>
        <v>31</v>
      </c>
      <c r="P234" s="2">
        <v>4</v>
      </c>
      <c r="Q234" s="2">
        <v>14</v>
      </c>
      <c r="R234" s="2">
        <v>7</v>
      </c>
      <c r="S234" s="2">
        <v>3</v>
      </c>
      <c r="T234" s="2">
        <v>3</v>
      </c>
      <c r="U234" s="2">
        <f t="shared" si="29"/>
        <v>18</v>
      </c>
      <c r="V234" s="2">
        <f t="shared" si="30"/>
        <v>7</v>
      </c>
      <c r="W234" s="2">
        <f t="shared" si="31"/>
        <v>6</v>
      </c>
      <c r="Y234" s="5"/>
      <c r="Z234" s="6">
        <f t="shared" si="32"/>
        <v>24</v>
      </c>
      <c r="AA234" s="2">
        <v>12</v>
      </c>
      <c r="AB234" s="2">
        <v>6</v>
      </c>
      <c r="AC234" s="2">
        <v>5</v>
      </c>
      <c r="AD234" s="2">
        <v>0</v>
      </c>
      <c r="AE234" s="2">
        <v>1</v>
      </c>
      <c r="AF234" s="2">
        <f t="shared" si="33"/>
        <v>18</v>
      </c>
      <c r="AG234" s="2">
        <f t="shared" si="34"/>
        <v>5</v>
      </c>
      <c r="AH234" s="2">
        <f t="shared" si="35"/>
        <v>1</v>
      </c>
      <c r="AJ234" s="5"/>
    </row>
    <row r="235" spans="7:36" x14ac:dyDescent="0.35">
      <c r="G235" s="2" t="s">
        <v>3</v>
      </c>
      <c r="H235" s="2" t="s">
        <v>4</v>
      </c>
      <c r="I235" s="2" t="s">
        <v>110</v>
      </c>
      <c r="J235" s="2" t="s">
        <v>111</v>
      </c>
      <c r="K235" s="2" t="s">
        <v>111</v>
      </c>
      <c r="L235" s="2" t="s">
        <v>111</v>
      </c>
      <c r="M235" s="2" t="s">
        <v>76</v>
      </c>
      <c r="N235" s="2">
        <v>24</v>
      </c>
      <c r="O235" s="6">
        <f t="shared" si="36"/>
        <v>31</v>
      </c>
      <c r="P235" s="2">
        <v>4</v>
      </c>
      <c r="Q235" s="2">
        <v>8</v>
      </c>
      <c r="R235" s="2">
        <v>12</v>
      </c>
      <c r="S235" s="2">
        <v>5</v>
      </c>
      <c r="T235" s="2">
        <v>2</v>
      </c>
      <c r="U235" s="2">
        <f t="shared" si="29"/>
        <v>12</v>
      </c>
      <c r="V235" s="2">
        <f t="shared" si="30"/>
        <v>12</v>
      </c>
      <c r="W235" s="2">
        <f t="shared" si="31"/>
        <v>7</v>
      </c>
      <c r="Y235" s="5"/>
      <c r="Z235" s="6">
        <f t="shared" si="32"/>
        <v>24</v>
      </c>
      <c r="AA235" s="2">
        <v>7</v>
      </c>
      <c r="AB235" s="2">
        <v>8</v>
      </c>
      <c r="AC235" s="2">
        <v>6</v>
      </c>
      <c r="AD235" s="2">
        <v>3</v>
      </c>
      <c r="AE235" s="2">
        <v>0</v>
      </c>
      <c r="AF235" s="2">
        <f t="shared" si="33"/>
        <v>15</v>
      </c>
      <c r="AG235" s="2">
        <f t="shared" si="34"/>
        <v>6</v>
      </c>
      <c r="AH235" s="2">
        <f t="shared" si="35"/>
        <v>3</v>
      </c>
      <c r="AJ235" s="5"/>
    </row>
    <row r="236" spans="7:36" x14ac:dyDescent="0.35">
      <c r="G236" s="2" t="s">
        <v>3</v>
      </c>
      <c r="H236" s="2" t="s">
        <v>4</v>
      </c>
      <c r="I236" s="2" t="s">
        <v>110</v>
      </c>
      <c r="J236" s="2" t="s">
        <v>111</v>
      </c>
      <c r="K236" s="2" t="s">
        <v>111</v>
      </c>
      <c r="L236" s="2" t="s">
        <v>111</v>
      </c>
      <c r="M236" s="2" t="s">
        <v>76</v>
      </c>
      <c r="N236" s="2">
        <v>25</v>
      </c>
      <c r="O236" s="6">
        <f t="shared" si="36"/>
        <v>31</v>
      </c>
      <c r="P236" s="2">
        <v>1</v>
      </c>
      <c r="Q236" s="2">
        <v>13</v>
      </c>
      <c r="R236" s="2">
        <v>9</v>
      </c>
      <c r="S236" s="2">
        <v>6</v>
      </c>
      <c r="T236" s="2">
        <v>2</v>
      </c>
      <c r="U236" s="2">
        <f t="shared" si="29"/>
        <v>14</v>
      </c>
      <c r="V236" s="2">
        <f t="shared" si="30"/>
        <v>9</v>
      </c>
      <c r="W236" s="2">
        <f t="shared" si="31"/>
        <v>8</v>
      </c>
      <c r="Y236" s="5"/>
      <c r="Z236" s="6">
        <f t="shared" si="32"/>
        <v>24</v>
      </c>
      <c r="AA236" s="2">
        <v>8</v>
      </c>
      <c r="AB236" s="2">
        <v>8</v>
      </c>
      <c r="AC236" s="2">
        <v>7</v>
      </c>
      <c r="AD236" s="2">
        <v>1</v>
      </c>
      <c r="AE236" s="2">
        <v>0</v>
      </c>
      <c r="AF236" s="2">
        <f t="shared" si="33"/>
        <v>16</v>
      </c>
      <c r="AG236" s="2">
        <f t="shared" si="34"/>
        <v>7</v>
      </c>
      <c r="AH236" s="2">
        <f t="shared" si="35"/>
        <v>1</v>
      </c>
      <c r="AJ236" s="5"/>
    </row>
    <row r="237" spans="7:36" x14ac:dyDescent="0.35">
      <c r="G237" s="2" t="s">
        <v>3</v>
      </c>
      <c r="H237" s="2" t="s">
        <v>4</v>
      </c>
      <c r="I237" s="2" t="s">
        <v>110</v>
      </c>
      <c r="J237" s="2" t="s">
        <v>111</v>
      </c>
      <c r="K237" s="2" t="s">
        <v>111</v>
      </c>
      <c r="L237" s="2" t="s">
        <v>111</v>
      </c>
      <c r="M237" s="2" t="s">
        <v>76</v>
      </c>
      <c r="N237" s="2">
        <v>26</v>
      </c>
      <c r="O237" s="6">
        <f t="shared" si="36"/>
        <v>31</v>
      </c>
      <c r="P237" s="2">
        <v>3</v>
      </c>
      <c r="Q237" s="2">
        <v>9</v>
      </c>
      <c r="R237" s="2">
        <v>12</v>
      </c>
      <c r="S237" s="2">
        <v>5</v>
      </c>
      <c r="T237" s="2">
        <v>2</v>
      </c>
      <c r="U237" s="2">
        <f t="shared" si="29"/>
        <v>12</v>
      </c>
      <c r="V237" s="2">
        <f t="shared" si="30"/>
        <v>12</v>
      </c>
      <c r="W237" s="2">
        <f t="shared" si="31"/>
        <v>7</v>
      </c>
      <c r="Y237" s="5"/>
      <c r="Z237" s="6">
        <f t="shared" si="32"/>
        <v>24</v>
      </c>
      <c r="AA237" s="2">
        <v>7</v>
      </c>
      <c r="AB237" s="2">
        <v>11</v>
      </c>
      <c r="AC237" s="2">
        <v>5</v>
      </c>
      <c r="AD237" s="2">
        <v>1</v>
      </c>
      <c r="AE237" s="2">
        <v>0</v>
      </c>
      <c r="AF237" s="2">
        <f t="shared" si="33"/>
        <v>18</v>
      </c>
      <c r="AG237" s="2">
        <f t="shared" si="34"/>
        <v>5</v>
      </c>
      <c r="AH237" s="2">
        <f t="shared" si="35"/>
        <v>1</v>
      </c>
      <c r="AJ237" s="5"/>
    </row>
    <row r="238" spans="7:36" x14ac:dyDescent="0.35">
      <c r="G238" s="2" t="s">
        <v>3</v>
      </c>
      <c r="H238" s="2" t="s">
        <v>4</v>
      </c>
      <c r="I238" s="2" t="s">
        <v>110</v>
      </c>
      <c r="J238" s="2" t="s">
        <v>111</v>
      </c>
      <c r="K238" s="2" t="s">
        <v>111</v>
      </c>
      <c r="L238" s="2" t="s">
        <v>111</v>
      </c>
      <c r="M238" s="2" t="s">
        <v>76</v>
      </c>
      <c r="N238" s="2">
        <v>27</v>
      </c>
      <c r="O238" s="6">
        <f t="shared" si="36"/>
        <v>30</v>
      </c>
      <c r="P238" s="2">
        <v>3</v>
      </c>
      <c r="Q238" s="2">
        <v>11</v>
      </c>
      <c r="R238" s="2">
        <v>7</v>
      </c>
      <c r="S238" s="2">
        <v>7</v>
      </c>
      <c r="T238" s="2">
        <v>2</v>
      </c>
      <c r="U238" s="2">
        <f t="shared" si="29"/>
        <v>14</v>
      </c>
      <c r="V238" s="2">
        <f t="shared" si="30"/>
        <v>7</v>
      </c>
      <c r="W238" s="2">
        <f t="shared" si="31"/>
        <v>9</v>
      </c>
      <c r="Y238" s="5"/>
      <c r="Z238" s="6">
        <f t="shared" si="32"/>
        <v>24</v>
      </c>
      <c r="AA238" s="2">
        <v>7</v>
      </c>
      <c r="AB238" s="2">
        <v>9</v>
      </c>
      <c r="AC238" s="2">
        <v>7</v>
      </c>
      <c r="AD238" s="2">
        <v>1</v>
      </c>
      <c r="AE238" s="2">
        <v>0</v>
      </c>
      <c r="AF238" s="2">
        <f t="shared" si="33"/>
        <v>16</v>
      </c>
      <c r="AG238" s="2">
        <f t="shared" si="34"/>
        <v>7</v>
      </c>
      <c r="AH238" s="2">
        <f t="shared" si="35"/>
        <v>1</v>
      </c>
      <c r="AJ238" s="5"/>
    </row>
    <row r="239" spans="7:36" x14ac:dyDescent="0.35">
      <c r="G239" s="2" t="s">
        <v>3</v>
      </c>
      <c r="H239" s="2" t="s">
        <v>4</v>
      </c>
      <c r="I239" s="2" t="s">
        <v>110</v>
      </c>
      <c r="J239" s="2" t="s">
        <v>111</v>
      </c>
      <c r="K239" s="2" t="s">
        <v>111</v>
      </c>
      <c r="L239" s="2" t="s">
        <v>111</v>
      </c>
      <c r="M239" s="2" t="s">
        <v>76</v>
      </c>
      <c r="N239" s="2">
        <v>28</v>
      </c>
      <c r="O239" s="6">
        <f t="shared" si="36"/>
        <v>31</v>
      </c>
      <c r="P239" s="2">
        <v>13</v>
      </c>
      <c r="Q239" s="2">
        <v>13</v>
      </c>
      <c r="R239" s="2">
        <v>3</v>
      </c>
      <c r="S239" s="2">
        <v>1</v>
      </c>
      <c r="T239" s="2">
        <v>1</v>
      </c>
      <c r="U239" s="2">
        <f t="shared" si="29"/>
        <v>26</v>
      </c>
      <c r="V239" s="2">
        <f t="shared" si="30"/>
        <v>3</v>
      </c>
      <c r="W239" s="2">
        <f t="shared" si="31"/>
        <v>2</v>
      </c>
      <c r="Y239" s="5"/>
      <c r="Z239" s="6">
        <f t="shared" si="32"/>
        <v>24</v>
      </c>
      <c r="AA239" s="2">
        <v>12</v>
      </c>
      <c r="AB239" s="2">
        <v>9</v>
      </c>
      <c r="AC239" s="2">
        <v>3</v>
      </c>
      <c r="AD239" s="2">
        <v>0</v>
      </c>
      <c r="AE239" s="2">
        <v>0</v>
      </c>
      <c r="AF239" s="2">
        <f t="shared" si="33"/>
        <v>21</v>
      </c>
      <c r="AG239" s="2">
        <f t="shared" si="34"/>
        <v>3</v>
      </c>
      <c r="AH239" s="2">
        <f t="shared" si="35"/>
        <v>0</v>
      </c>
      <c r="AJ239" s="5"/>
    </row>
    <row r="240" spans="7:36" x14ac:dyDescent="0.35">
      <c r="G240" s="2" t="s">
        <v>3</v>
      </c>
      <c r="H240" s="2" t="s">
        <v>4</v>
      </c>
      <c r="I240" s="2" t="s">
        <v>110</v>
      </c>
      <c r="J240" s="2" t="s">
        <v>111</v>
      </c>
      <c r="K240" s="2" t="s">
        <v>111</v>
      </c>
      <c r="L240" s="2" t="s">
        <v>111</v>
      </c>
      <c r="M240" s="2" t="s">
        <v>76</v>
      </c>
      <c r="N240" s="2">
        <v>29</v>
      </c>
      <c r="O240" s="6">
        <f t="shared" si="36"/>
        <v>31</v>
      </c>
      <c r="P240" s="2">
        <v>2</v>
      </c>
      <c r="Q240" s="2">
        <v>7</v>
      </c>
      <c r="R240" s="2">
        <v>9</v>
      </c>
      <c r="S240" s="2">
        <v>11</v>
      </c>
      <c r="T240" s="2">
        <v>2</v>
      </c>
      <c r="U240" s="2">
        <f t="shared" si="29"/>
        <v>9</v>
      </c>
      <c r="V240" s="2">
        <f t="shared" si="30"/>
        <v>9</v>
      </c>
      <c r="W240" s="2">
        <f t="shared" si="31"/>
        <v>13</v>
      </c>
      <c r="Y240" s="5"/>
      <c r="Z240" s="6">
        <f t="shared" si="32"/>
        <v>24</v>
      </c>
      <c r="AA240" s="2">
        <v>6</v>
      </c>
      <c r="AB240" s="2">
        <v>10</v>
      </c>
      <c r="AC240" s="2">
        <v>6</v>
      </c>
      <c r="AD240" s="2">
        <v>0</v>
      </c>
      <c r="AE240" s="2">
        <v>2</v>
      </c>
      <c r="AF240" s="2">
        <f t="shared" si="33"/>
        <v>16</v>
      </c>
      <c r="AG240" s="2">
        <f t="shared" si="34"/>
        <v>6</v>
      </c>
      <c r="AH240" s="2">
        <f t="shared" si="35"/>
        <v>2</v>
      </c>
      <c r="AJ240" s="5"/>
    </row>
    <row r="241" spans="7:36" x14ac:dyDescent="0.35">
      <c r="G241" s="2" t="s">
        <v>3</v>
      </c>
      <c r="H241" s="2" t="s">
        <v>4</v>
      </c>
      <c r="I241" s="2" t="s">
        <v>110</v>
      </c>
      <c r="J241" s="2" t="s">
        <v>111</v>
      </c>
      <c r="K241" s="2" t="s">
        <v>111</v>
      </c>
      <c r="L241" s="2" t="s">
        <v>111</v>
      </c>
      <c r="M241" s="2" t="s">
        <v>76</v>
      </c>
      <c r="N241" s="2">
        <v>30</v>
      </c>
      <c r="O241" s="6">
        <f t="shared" si="36"/>
        <v>31</v>
      </c>
      <c r="P241" s="2">
        <v>4</v>
      </c>
      <c r="Q241" s="2">
        <v>9</v>
      </c>
      <c r="R241" s="2">
        <v>12</v>
      </c>
      <c r="S241" s="2">
        <v>3</v>
      </c>
      <c r="T241" s="2">
        <v>3</v>
      </c>
      <c r="U241" s="2">
        <f t="shared" si="29"/>
        <v>13</v>
      </c>
      <c r="V241" s="2">
        <f t="shared" si="30"/>
        <v>12</v>
      </c>
      <c r="W241" s="2">
        <f t="shared" si="31"/>
        <v>6</v>
      </c>
      <c r="Y241" s="5"/>
      <c r="Z241" s="6">
        <f t="shared" si="32"/>
        <v>24</v>
      </c>
      <c r="AA241" s="2">
        <v>8</v>
      </c>
      <c r="AB241" s="2">
        <v>8</v>
      </c>
      <c r="AC241" s="2">
        <v>8</v>
      </c>
      <c r="AD241" s="2">
        <v>0</v>
      </c>
      <c r="AE241" s="2">
        <v>0</v>
      </c>
      <c r="AF241" s="2">
        <f t="shared" si="33"/>
        <v>16</v>
      </c>
      <c r="AG241" s="2">
        <f t="shared" si="34"/>
        <v>8</v>
      </c>
      <c r="AH241" s="2">
        <f t="shared" si="35"/>
        <v>0</v>
      </c>
      <c r="AJ241" s="5"/>
    </row>
    <row r="242" spans="7:36" x14ac:dyDescent="0.35">
      <c r="G242" s="2" t="s">
        <v>3</v>
      </c>
      <c r="H242" s="2" t="s">
        <v>4</v>
      </c>
      <c r="I242" s="2" t="s">
        <v>110</v>
      </c>
      <c r="J242" s="2" t="s">
        <v>11</v>
      </c>
      <c r="K242" s="2" t="s">
        <v>11</v>
      </c>
      <c r="L242" s="2" t="s">
        <v>11</v>
      </c>
      <c r="M242" s="2" t="s">
        <v>3</v>
      </c>
      <c r="N242" s="2">
        <v>1</v>
      </c>
      <c r="O242" s="6">
        <f t="shared" si="36"/>
        <v>30</v>
      </c>
      <c r="P242" s="2">
        <v>5</v>
      </c>
      <c r="Q242" s="2">
        <v>14</v>
      </c>
      <c r="R242" s="2">
        <v>7</v>
      </c>
      <c r="S242" s="2">
        <v>2</v>
      </c>
      <c r="T242" s="2">
        <v>2</v>
      </c>
      <c r="U242" s="2">
        <f t="shared" si="29"/>
        <v>19</v>
      </c>
      <c r="V242" s="2">
        <f t="shared" si="30"/>
        <v>7</v>
      </c>
      <c r="W242" s="2">
        <f t="shared" si="31"/>
        <v>4</v>
      </c>
      <c r="X242" s="2">
        <f>MAX(O242:O271)</f>
        <v>31</v>
      </c>
      <c r="Y242" s="5">
        <v>46</v>
      </c>
      <c r="Z242" s="6">
        <f t="shared" si="32"/>
        <v>15</v>
      </c>
      <c r="AA242" s="2">
        <v>5</v>
      </c>
      <c r="AB242" s="2">
        <v>8</v>
      </c>
      <c r="AC242" s="2">
        <v>1</v>
      </c>
      <c r="AD242" s="2">
        <v>1</v>
      </c>
      <c r="AE242" s="2">
        <v>0</v>
      </c>
      <c r="AF242" s="2">
        <f t="shared" si="33"/>
        <v>13</v>
      </c>
      <c r="AG242" s="2">
        <f t="shared" si="34"/>
        <v>1</v>
      </c>
      <c r="AH242" s="2">
        <f t="shared" si="35"/>
        <v>1</v>
      </c>
      <c r="AI242" s="2">
        <f>MAX(Z242:Z271)</f>
        <v>15</v>
      </c>
      <c r="AJ242" s="5">
        <v>64</v>
      </c>
    </row>
    <row r="243" spans="7:36" x14ac:dyDescent="0.35">
      <c r="G243" s="2" t="s">
        <v>3</v>
      </c>
      <c r="H243" s="2" t="s">
        <v>4</v>
      </c>
      <c r="I243" s="2" t="s">
        <v>110</v>
      </c>
      <c r="J243" s="2" t="s">
        <v>11</v>
      </c>
      <c r="K243" s="2" t="s">
        <v>11</v>
      </c>
      <c r="L243" s="2" t="s">
        <v>11</v>
      </c>
      <c r="M243" s="2" t="s">
        <v>3</v>
      </c>
      <c r="N243" s="2">
        <v>2</v>
      </c>
      <c r="O243" s="6">
        <f t="shared" si="36"/>
        <v>31</v>
      </c>
      <c r="P243" s="2">
        <v>1</v>
      </c>
      <c r="Q243" s="2">
        <v>10</v>
      </c>
      <c r="R243" s="2">
        <v>12</v>
      </c>
      <c r="S243" s="2">
        <v>6</v>
      </c>
      <c r="T243" s="2">
        <v>2</v>
      </c>
      <c r="U243" s="2">
        <f t="shared" si="29"/>
        <v>11</v>
      </c>
      <c r="V243" s="2">
        <f t="shared" si="30"/>
        <v>12</v>
      </c>
      <c r="W243" s="2">
        <f t="shared" si="31"/>
        <v>8</v>
      </c>
      <c r="Y243" s="5"/>
      <c r="Z243" s="6">
        <f t="shared" si="32"/>
        <v>15</v>
      </c>
      <c r="AA243" s="2">
        <v>6</v>
      </c>
      <c r="AB243" s="2">
        <v>6</v>
      </c>
      <c r="AC243" s="2">
        <v>1</v>
      </c>
      <c r="AD243" s="2">
        <v>1</v>
      </c>
      <c r="AE243" s="2">
        <v>1</v>
      </c>
      <c r="AF243" s="2">
        <f t="shared" si="33"/>
        <v>12</v>
      </c>
      <c r="AG243" s="2">
        <f t="shared" si="34"/>
        <v>1</v>
      </c>
      <c r="AH243" s="2">
        <f t="shared" si="35"/>
        <v>2</v>
      </c>
      <c r="AJ243" s="5"/>
    </row>
    <row r="244" spans="7:36" x14ac:dyDescent="0.35">
      <c r="G244" s="2" t="s">
        <v>3</v>
      </c>
      <c r="H244" s="2" t="s">
        <v>4</v>
      </c>
      <c r="I244" s="2" t="s">
        <v>110</v>
      </c>
      <c r="J244" s="2" t="s">
        <v>11</v>
      </c>
      <c r="K244" s="2" t="s">
        <v>11</v>
      </c>
      <c r="L244" s="2" t="s">
        <v>11</v>
      </c>
      <c r="M244" s="2" t="s">
        <v>3</v>
      </c>
      <c r="N244" s="2">
        <v>3</v>
      </c>
      <c r="O244" s="6">
        <f t="shared" si="36"/>
        <v>31</v>
      </c>
      <c r="P244" s="2">
        <v>12</v>
      </c>
      <c r="Q244" s="2">
        <v>10</v>
      </c>
      <c r="R244" s="2">
        <v>6</v>
      </c>
      <c r="S244" s="2">
        <v>2</v>
      </c>
      <c r="T244" s="2">
        <v>1</v>
      </c>
      <c r="U244" s="2">
        <f t="shared" si="29"/>
        <v>22</v>
      </c>
      <c r="V244" s="2">
        <f t="shared" si="30"/>
        <v>6</v>
      </c>
      <c r="W244" s="2">
        <f t="shared" si="31"/>
        <v>3</v>
      </c>
      <c r="Y244" s="5"/>
      <c r="Z244" s="6">
        <f t="shared" si="32"/>
        <v>15</v>
      </c>
      <c r="AA244" s="2">
        <v>10</v>
      </c>
      <c r="AB244" s="2">
        <v>2</v>
      </c>
      <c r="AC244" s="2">
        <v>2</v>
      </c>
      <c r="AD244" s="2">
        <v>1</v>
      </c>
      <c r="AE244" s="2">
        <v>0</v>
      </c>
      <c r="AF244" s="2">
        <f t="shared" si="33"/>
        <v>12</v>
      </c>
      <c r="AG244" s="2">
        <f t="shared" si="34"/>
        <v>2</v>
      </c>
      <c r="AH244" s="2">
        <f t="shared" si="35"/>
        <v>1</v>
      </c>
      <c r="AJ244" s="5"/>
    </row>
    <row r="245" spans="7:36" x14ac:dyDescent="0.35">
      <c r="G245" s="2" t="s">
        <v>3</v>
      </c>
      <c r="H245" s="2" t="s">
        <v>4</v>
      </c>
      <c r="I245" s="2" t="s">
        <v>110</v>
      </c>
      <c r="J245" s="2" t="s">
        <v>11</v>
      </c>
      <c r="K245" s="2" t="s">
        <v>11</v>
      </c>
      <c r="L245" s="2" t="s">
        <v>11</v>
      </c>
      <c r="M245" s="2" t="s">
        <v>3</v>
      </c>
      <c r="N245" s="2">
        <v>4</v>
      </c>
      <c r="O245" s="6">
        <f t="shared" si="36"/>
        <v>31</v>
      </c>
      <c r="P245" s="2">
        <v>17</v>
      </c>
      <c r="Q245" s="2">
        <v>11</v>
      </c>
      <c r="R245" s="2">
        <v>3</v>
      </c>
      <c r="S245" s="2">
        <v>0</v>
      </c>
      <c r="T245" s="2">
        <v>0</v>
      </c>
      <c r="U245" s="2">
        <f t="shared" si="29"/>
        <v>28</v>
      </c>
      <c r="V245" s="2">
        <f t="shared" si="30"/>
        <v>3</v>
      </c>
      <c r="W245" s="2">
        <f t="shared" si="31"/>
        <v>0</v>
      </c>
      <c r="Y245" s="5"/>
      <c r="Z245" s="6">
        <f t="shared" si="32"/>
        <v>15</v>
      </c>
      <c r="AA245" s="2">
        <v>9</v>
      </c>
      <c r="AB245" s="2">
        <v>5</v>
      </c>
      <c r="AC245" s="2">
        <v>1</v>
      </c>
      <c r="AD245" s="2">
        <v>0</v>
      </c>
      <c r="AE245" s="2">
        <v>0</v>
      </c>
      <c r="AF245" s="2">
        <f t="shared" si="33"/>
        <v>14</v>
      </c>
      <c r="AG245" s="2">
        <f t="shared" si="34"/>
        <v>1</v>
      </c>
      <c r="AH245" s="2">
        <f t="shared" si="35"/>
        <v>0</v>
      </c>
      <c r="AJ245" s="5"/>
    </row>
    <row r="246" spans="7:36" x14ac:dyDescent="0.35">
      <c r="G246" s="2" t="s">
        <v>3</v>
      </c>
      <c r="H246" s="2" t="s">
        <v>4</v>
      </c>
      <c r="I246" s="2" t="s">
        <v>110</v>
      </c>
      <c r="J246" s="2" t="s">
        <v>11</v>
      </c>
      <c r="K246" s="2" t="s">
        <v>11</v>
      </c>
      <c r="L246" s="2" t="s">
        <v>11</v>
      </c>
      <c r="M246" s="2" t="s">
        <v>3</v>
      </c>
      <c r="N246" s="2">
        <v>5</v>
      </c>
      <c r="O246" s="6">
        <f t="shared" si="36"/>
        <v>31</v>
      </c>
      <c r="P246" s="2">
        <v>9</v>
      </c>
      <c r="Q246" s="2">
        <v>12</v>
      </c>
      <c r="R246" s="2">
        <v>7</v>
      </c>
      <c r="S246" s="2">
        <v>2</v>
      </c>
      <c r="T246" s="2">
        <v>1</v>
      </c>
      <c r="U246" s="2">
        <f t="shared" si="29"/>
        <v>21</v>
      </c>
      <c r="V246" s="2">
        <f t="shared" si="30"/>
        <v>7</v>
      </c>
      <c r="W246" s="2">
        <f t="shared" si="31"/>
        <v>3</v>
      </c>
      <c r="Y246" s="5"/>
      <c r="Z246" s="6">
        <f t="shared" si="32"/>
        <v>15</v>
      </c>
      <c r="AA246" s="2">
        <v>10</v>
      </c>
      <c r="AB246" s="2">
        <v>2</v>
      </c>
      <c r="AC246" s="2">
        <v>2</v>
      </c>
      <c r="AD246" s="2">
        <v>1</v>
      </c>
      <c r="AE246" s="2">
        <v>0</v>
      </c>
      <c r="AF246" s="2">
        <f t="shared" si="33"/>
        <v>12</v>
      </c>
      <c r="AG246" s="2">
        <f t="shared" si="34"/>
        <v>2</v>
      </c>
      <c r="AH246" s="2">
        <f t="shared" si="35"/>
        <v>1</v>
      </c>
      <c r="AJ246" s="5"/>
    </row>
    <row r="247" spans="7:36" x14ac:dyDescent="0.35">
      <c r="G247" s="2" t="s">
        <v>3</v>
      </c>
      <c r="H247" s="2" t="s">
        <v>4</v>
      </c>
      <c r="I247" s="2" t="s">
        <v>110</v>
      </c>
      <c r="J247" s="2" t="s">
        <v>11</v>
      </c>
      <c r="K247" s="2" t="s">
        <v>11</v>
      </c>
      <c r="L247" s="2" t="s">
        <v>11</v>
      </c>
      <c r="M247" s="2" t="s">
        <v>3</v>
      </c>
      <c r="N247" s="2">
        <v>6</v>
      </c>
      <c r="O247" s="6">
        <f t="shared" si="36"/>
        <v>31</v>
      </c>
      <c r="P247" s="2">
        <v>8</v>
      </c>
      <c r="Q247" s="2">
        <v>8</v>
      </c>
      <c r="R247" s="2">
        <v>8</v>
      </c>
      <c r="S247" s="2">
        <v>4</v>
      </c>
      <c r="T247" s="2">
        <v>3</v>
      </c>
      <c r="U247" s="2">
        <f t="shared" si="29"/>
        <v>16</v>
      </c>
      <c r="V247" s="2">
        <f t="shared" si="30"/>
        <v>8</v>
      </c>
      <c r="W247" s="2">
        <f t="shared" si="31"/>
        <v>7</v>
      </c>
      <c r="Y247" s="5"/>
      <c r="Z247" s="6">
        <f t="shared" si="32"/>
        <v>15</v>
      </c>
      <c r="AA247" s="2">
        <v>7</v>
      </c>
      <c r="AB247" s="2">
        <v>4</v>
      </c>
      <c r="AC247" s="2">
        <v>2</v>
      </c>
      <c r="AD247" s="2">
        <v>1</v>
      </c>
      <c r="AE247" s="2">
        <v>1</v>
      </c>
      <c r="AF247" s="2">
        <f t="shared" si="33"/>
        <v>11</v>
      </c>
      <c r="AG247" s="2">
        <f t="shared" si="34"/>
        <v>2</v>
      </c>
      <c r="AH247" s="2">
        <f t="shared" si="35"/>
        <v>2</v>
      </c>
      <c r="AJ247" s="5"/>
    </row>
    <row r="248" spans="7:36" x14ac:dyDescent="0.35">
      <c r="G248" s="2" t="s">
        <v>3</v>
      </c>
      <c r="H248" s="2" t="s">
        <v>4</v>
      </c>
      <c r="I248" s="2" t="s">
        <v>110</v>
      </c>
      <c r="J248" s="2" t="s">
        <v>11</v>
      </c>
      <c r="K248" s="2" t="s">
        <v>11</v>
      </c>
      <c r="L248" s="2" t="s">
        <v>11</v>
      </c>
      <c r="M248" s="2" t="s">
        <v>3</v>
      </c>
      <c r="N248" s="2">
        <v>7</v>
      </c>
      <c r="O248" s="6">
        <f t="shared" si="36"/>
        <v>30</v>
      </c>
      <c r="P248" s="2">
        <v>21</v>
      </c>
      <c r="Q248" s="2">
        <v>4</v>
      </c>
      <c r="R248" s="2">
        <v>3</v>
      </c>
      <c r="S248" s="2">
        <v>1</v>
      </c>
      <c r="T248" s="2">
        <v>1</v>
      </c>
      <c r="U248" s="2">
        <f t="shared" si="29"/>
        <v>25</v>
      </c>
      <c r="V248" s="2">
        <f t="shared" si="30"/>
        <v>3</v>
      </c>
      <c r="W248" s="2">
        <f t="shared" si="31"/>
        <v>2</v>
      </c>
      <c r="Y248" s="5"/>
      <c r="Z248" s="6">
        <f t="shared" si="32"/>
        <v>15</v>
      </c>
      <c r="AA248" s="2">
        <v>10</v>
      </c>
      <c r="AB248" s="2">
        <v>3</v>
      </c>
      <c r="AC248" s="2">
        <v>0</v>
      </c>
      <c r="AD248" s="2">
        <v>1</v>
      </c>
      <c r="AE248" s="2">
        <v>1</v>
      </c>
      <c r="AF248" s="2">
        <f t="shared" si="33"/>
        <v>13</v>
      </c>
      <c r="AG248" s="2">
        <f t="shared" si="34"/>
        <v>0</v>
      </c>
      <c r="AH248" s="2">
        <f t="shared" si="35"/>
        <v>2</v>
      </c>
      <c r="AJ248" s="5"/>
    </row>
    <row r="249" spans="7:36" x14ac:dyDescent="0.35">
      <c r="G249" s="2" t="s">
        <v>3</v>
      </c>
      <c r="H249" s="2" t="s">
        <v>4</v>
      </c>
      <c r="I249" s="2" t="s">
        <v>110</v>
      </c>
      <c r="J249" s="2" t="s">
        <v>11</v>
      </c>
      <c r="K249" s="2" t="s">
        <v>11</v>
      </c>
      <c r="L249" s="2" t="s">
        <v>11</v>
      </c>
      <c r="M249" s="2" t="s">
        <v>3</v>
      </c>
      <c r="N249" s="2">
        <v>8</v>
      </c>
      <c r="O249" s="6">
        <f t="shared" si="36"/>
        <v>31</v>
      </c>
      <c r="P249" s="2">
        <v>3</v>
      </c>
      <c r="Q249" s="2">
        <v>7</v>
      </c>
      <c r="R249" s="2">
        <v>12</v>
      </c>
      <c r="S249" s="2">
        <v>5</v>
      </c>
      <c r="T249" s="2">
        <v>4</v>
      </c>
      <c r="U249" s="2">
        <f t="shared" si="29"/>
        <v>10</v>
      </c>
      <c r="V249" s="2">
        <f t="shared" si="30"/>
        <v>12</v>
      </c>
      <c r="W249" s="2">
        <f t="shared" si="31"/>
        <v>9</v>
      </c>
      <c r="Y249" s="5"/>
      <c r="Z249" s="6">
        <f t="shared" si="32"/>
        <v>15</v>
      </c>
      <c r="AA249" s="2">
        <v>5</v>
      </c>
      <c r="AB249" s="2">
        <v>3</v>
      </c>
      <c r="AC249" s="2">
        <v>5</v>
      </c>
      <c r="AD249" s="2">
        <v>1</v>
      </c>
      <c r="AE249" s="2">
        <v>1</v>
      </c>
      <c r="AF249" s="2">
        <f t="shared" si="33"/>
        <v>8</v>
      </c>
      <c r="AG249" s="2">
        <f t="shared" si="34"/>
        <v>5</v>
      </c>
      <c r="AH249" s="2">
        <f t="shared" si="35"/>
        <v>2</v>
      </c>
      <c r="AJ249" s="5"/>
    </row>
    <row r="250" spans="7:36" x14ac:dyDescent="0.35">
      <c r="G250" s="2" t="s">
        <v>3</v>
      </c>
      <c r="H250" s="2" t="s">
        <v>4</v>
      </c>
      <c r="I250" s="2" t="s">
        <v>110</v>
      </c>
      <c r="J250" s="2" t="s">
        <v>11</v>
      </c>
      <c r="K250" s="2" t="s">
        <v>11</v>
      </c>
      <c r="L250" s="2" t="s">
        <v>11</v>
      </c>
      <c r="M250" s="2" t="s">
        <v>3</v>
      </c>
      <c r="N250" s="2">
        <v>9</v>
      </c>
      <c r="O250" s="6">
        <f t="shared" si="36"/>
        <v>31</v>
      </c>
      <c r="P250" s="2">
        <v>6</v>
      </c>
      <c r="Q250" s="2">
        <v>6</v>
      </c>
      <c r="R250" s="2">
        <v>5</v>
      </c>
      <c r="S250" s="2">
        <v>9</v>
      </c>
      <c r="T250" s="2">
        <v>5</v>
      </c>
      <c r="U250" s="2">
        <f t="shared" si="29"/>
        <v>12</v>
      </c>
      <c r="V250" s="2">
        <f t="shared" si="30"/>
        <v>5</v>
      </c>
      <c r="W250" s="2">
        <f t="shared" si="31"/>
        <v>14</v>
      </c>
      <c r="Y250" s="5"/>
      <c r="Z250" s="6">
        <f t="shared" si="32"/>
        <v>15</v>
      </c>
      <c r="AA250" s="2">
        <v>6</v>
      </c>
      <c r="AB250" s="2">
        <v>2</v>
      </c>
      <c r="AC250" s="2">
        <v>4</v>
      </c>
      <c r="AD250" s="2">
        <v>1</v>
      </c>
      <c r="AE250" s="2">
        <v>2</v>
      </c>
      <c r="AF250" s="2">
        <f t="shared" si="33"/>
        <v>8</v>
      </c>
      <c r="AG250" s="2">
        <f t="shared" si="34"/>
        <v>4</v>
      </c>
      <c r="AH250" s="2">
        <f t="shared" si="35"/>
        <v>3</v>
      </c>
      <c r="AJ250" s="5"/>
    </row>
    <row r="251" spans="7:36" x14ac:dyDescent="0.35">
      <c r="G251" s="2" t="s">
        <v>3</v>
      </c>
      <c r="H251" s="2" t="s">
        <v>4</v>
      </c>
      <c r="I251" s="2" t="s">
        <v>110</v>
      </c>
      <c r="J251" s="2" t="s">
        <v>11</v>
      </c>
      <c r="K251" s="2" t="s">
        <v>11</v>
      </c>
      <c r="L251" s="2" t="s">
        <v>11</v>
      </c>
      <c r="M251" s="2" t="s">
        <v>67</v>
      </c>
      <c r="N251" s="2">
        <v>10</v>
      </c>
      <c r="O251" s="6">
        <f t="shared" si="36"/>
        <v>31</v>
      </c>
      <c r="P251" s="2">
        <v>18</v>
      </c>
      <c r="Q251" s="2">
        <v>7</v>
      </c>
      <c r="R251" s="2">
        <v>5</v>
      </c>
      <c r="S251" s="2">
        <v>0</v>
      </c>
      <c r="T251" s="2">
        <v>1</v>
      </c>
      <c r="U251" s="2">
        <f t="shared" si="29"/>
        <v>25</v>
      </c>
      <c r="V251" s="2">
        <f t="shared" si="30"/>
        <v>5</v>
      </c>
      <c r="W251" s="2">
        <f t="shared" si="31"/>
        <v>1</v>
      </c>
      <c r="Y251" s="5"/>
      <c r="Z251" s="6">
        <f t="shared" si="32"/>
        <v>15</v>
      </c>
      <c r="AA251" s="2">
        <v>9</v>
      </c>
      <c r="AB251" s="2">
        <v>5</v>
      </c>
      <c r="AC251" s="2">
        <v>1</v>
      </c>
      <c r="AD251" s="2">
        <v>0</v>
      </c>
      <c r="AE251" s="2">
        <v>0</v>
      </c>
      <c r="AF251" s="2">
        <f t="shared" si="33"/>
        <v>14</v>
      </c>
      <c r="AG251" s="2">
        <f t="shared" si="34"/>
        <v>1</v>
      </c>
      <c r="AH251" s="2">
        <f t="shared" si="35"/>
        <v>0</v>
      </c>
      <c r="AJ251" s="5"/>
    </row>
    <row r="252" spans="7:36" x14ac:dyDescent="0.35">
      <c r="G252" s="2" t="s">
        <v>3</v>
      </c>
      <c r="H252" s="2" t="s">
        <v>4</v>
      </c>
      <c r="I252" s="2" t="s">
        <v>110</v>
      </c>
      <c r="J252" s="2" t="s">
        <v>11</v>
      </c>
      <c r="K252" s="2" t="s">
        <v>11</v>
      </c>
      <c r="L252" s="2" t="s">
        <v>11</v>
      </c>
      <c r="M252" s="2" t="s">
        <v>67</v>
      </c>
      <c r="N252" s="2">
        <v>11</v>
      </c>
      <c r="O252" s="6">
        <f t="shared" si="36"/>
        <v>31</v>
      </c>
      <c r="P252" s="2">
        <v>10</v>
      </c>
      <c r="Q252" s="2">
        <v>9</v>
      </c>
      <c r="R252" s="2">
        <v>7</v>
      </c>
      <c r="S252" s="2">
        <v>4</v>
      </c>
      <c r="T252" s="2">
        <v>1</v>
      </c>
      <c r="U252" s="2">
        <f t="shared" si="29"/>
        <v>19</v>
      </c>
      <c r="V252" s="2">
        <f t="shared" si="30"/>
        <v>7</v>
      </c>
      <c r="W252" s="2">
        <f t="shared" si="31"/>
        <v>5</v>
      </c>
      <c r="Y252" s="5"/>
      <c r="Z252" s="6">
        <f t="shared" si="32"/>
        <v>15</v>
      </c>
      <c r="AA252" s="2">
        <v>4</v>
      </c>
      <c r="AB252" s="2">
        <v>4</v>
      </c>
      <c r="AC252" s="2">
        <v>5</v>
      </c>
      <c r="AD252" s="2">
        <v>2</v>
      </c>
      <c r="AE252" s="2">
        <v>0</v>
      </c>
      <c r="AF252" s="2">
        <f t="shared" si="33"/>
        <v>8</v>
      </c>
      <c r="AG252" s="2">
        <f t="shared" si="34"/>
        <v>5</v>
      </c>
      <c r="AH252" s="2">
        <f t="shared" si="35"/>
        <v>2</v>
      </c>
      <c r="AJ252" s="5"/>
    </row>
    <row r="253" spans="7:36" x14ac:dyDescent="0.35">
      <c r="G253" s="2" t="s">
        <v>3</v>
      </c>
      <c r="H253" s="2" t="s">
        <v>4</v>
      </c>
      <c r="I253" s="2" t="s">
        <v>110</v>
      </c>
      <c r="J253" s="2" t="s">
        <v>11</v>
      </c>
      <c r="K253" s="2" t="s">
        <v>11</v>
      </c>
      <c r="L253" s="2" t="s">
        <v>11</v>
      </c>
      <c r="M253" s="2" t="s">
        <v>67</v>
      </c>
      <c r="N253" s="2">
        <v>12</v>
      </c>
      <c r="O253" s="6">
        <f t="shared" si="36"/>
        <v>31</v>
      </c>
      <c r="P253" s="2">
        <v>5</v>
      </c>
      <c r="Q253" s="2">
        <v>16</v>
      </c>
      <c r="R253" s="2">
        <v>6</v>
      </c>
      <c r="S253" s="2">
        <v>3</v>
      </c>
      <c r="T253" s="2">
        <v>1</v>
      </c>
      <c r="U253" s="2">
        <f t="shared" si="29"/>
        <v>21</v>
      </c>
      <c r="V253" s="2">
        <f t="shared" si="30"/>
        <v>6</v>
      </c>
      <c r="W253" s="2">
        <f t="shared" si="31"/>
        <v>4</v>
      </c>
      <c r="Y253" s="5"/>
      <c r="Z253" s="6">
        <f t="shared" si="32"/>
        <v>15</v>
      </c>
      <c r="AA253" s="2">
        <v>7</v>
      </c>
      <c r="AB253" s="2">
        <v>4</v>
      </c>
      <c r="AC253" s="2">
        <v>3</v>
      </c>
      <c r="AD253" s="2">
        <v>1</v>
      </c>
      <c r="AE253" s="2">
        <v>0</v>
      </c>
      <c r="AF253" s="2">
        <f t="shared" si="33"/>
        <v>11</v>
      </c>
      <c r="AG253" s="2">
        <f t="shared" si="34"/>
        <v>3</v>
      </c>
      <c r="AH253" s="2">
        <f t="shared" si="35"/>
        <v>1</v>
      </c>
      <c r="AJ253" s="5"/>
    </row>
    <row r="254" spans="7:36" x14ac:dyDescent="0.35">
      <c r="G254" s="2" t="s">
        <v>3</v>
      </c>
      <c r="H254" s="2" t="s">
        <v>4</v>
      </c>
      <c r="I254" s="2" t="s">
        <v>110</v>
      </c>
      <c r="J254" s="2" t="s">
        <v>11</v>
      </c>
      <c r="K254" s="2" t="s">
        <v>11</v>
      </c>
      <c r="L254" s="2" t="s">
        <v>11</v>
      </c>
      <c r="M254" s="2" t="s">
        <v>67</v>
      </c>
      <c r="N254" s="2">
        <v>13</v>
      </c>
      <c r="O254" s="6">
        <f t="shared" si="36"/>
        <v>31</v>
      </c>
      <c r="P254" s="2">
        <v>6</v>
      </c>
      <c r="Q254" s="2">
        <v>16</v>
      </c>
      <c r="R254" s="2">
        <v>5</v>
      </c>
      <c r="S254" s="2">
        <v>2</v>
      </c>
      <c r="T254" s="2">
        <v>2</v>
      </c>
      <c r="U254" s="2">
        <f t="shared" si="29"/>
        <v>22</v>
      </c>
      <c r="V254" s="2">
        <f t="shared" si="30"/>
        <v>5</v>
      </c>
      <c r="W254" s="2">
        <f t="shared" si="31"/>
        <v>4</v>
      </c>
      <c r="Y254" s="5"/>
      <c r="Z254" s="6">
        <f t="shared" si="32"/>
        <v>15</v>
      </c>
      <c r="AA254" s="2">
        <v>5</v>
      </c>
      <c r="AB254" s="2">
        <v>8</v>
      </c>
      <c r="AC254" s="2">
        <v>1</v>
      </c>
      <c r="AD254" s="2">
        <v>1</v>
      </c>
      <c r="AE254" s="2">
        <v>0</v>
      </c>
      <c r="AF254" s="2">
        <f t="shared" si="33"/>
        <v>13</v>
      </c>
      <c r="AG254" s="2">
        <f t="shared" si="34"/>
        <v>1</v>
      </c>
      <c r="AH254" s="2">
        <f t="shared" si="35"/>
        <v>1</v>
      </c>
      <c r="AJ254" s="5"/>
    </row>
    <row r="255" spans="7:36" x14ac:dyDescent="0.35">
      <c r="G255" s="2" t="s">
        <v>3</v>
      </c>
      <c r="H255" s="2" t="s">
        <v>4</v>
      </c>
      <c r="I255" s="2" t="s">
        <v>110</v>
      </c>
      <c r="J255" s="2" t="s">
        <v>11</v>
      </c>
      <c r="K255" s="2" t="s">
        <v>11</v>
      </c>
      <c r="L255" s="2" t="s">
        <v>11</v>
      </c>
      <c r="M255" s="2" t="s">
        <v>67</v>
      </c>
      <c r="N255" s="2">
        <v>14</v>
      </c>
      <c r="O255" s="6">
        <f t="shared" si="36"/>
        <v>31</v>
      </c>
      <c r="P255" s="2">
        <v>5</v>
      </c>
      <c r="Q255" s="2">
        <v>9</v>
      </c>
      <c r="R255" s="2">
        <v>10</v>
      </c>
      <c r="S255" s="2">
        <v>5</v>
      </c>
      <c r="T255" s="2">
        <v>2</v>
      </c>
      <c r="U255" s="2">
        <f t="shared" si="29"/>
        <v>14</v>
      </c>
      <c r="V255" s="2">
        <f t="shared" si="30"/>
        <v>10</v>
      </c>
      <c r="W255" s="2">
        <f t="shared" si="31"/>
        <v>7</v>
      </c>
      <c r="Y255" s="5"/>
      <c r="Z255" s="6">
        <f t="shared" si="32"/>
        <v>15</v>
      </c>
      <c r="AA255" s="2">
        <v>7</v>
      </c>
      <c r="AB255" s="2">
        <v>5</v>
      </c>
      <c r="AC255" s="2">
        <v>0</v>
      </c>
      <c r="AD255" s="2">
        <v>3</v>
      </c>
      <c r="AE255" s="2">
        <v>0</v>
      </c>
      <c r="AF255" s="2">
        <f t="shared" si="33"/>
        <v>12</v>
      </c>
      <c r="AG255" s="2">
        <f t="shared" si="34"/>
        <v>0</v>
      </c>
      <c r="AH255" s="2">
        <f t="shared" si="35"/>
        <v>3</v>
      </c>
      <c r="AJ255" s="5"/>
    </row>
    <row r="256" spans="7:36" x14ac:dyDescent="0.35">
      <c r="G256" s="2" t="s">
        <v>3</v>
      </c>
      <c r="H256" s="2" t="s">
        <v>4</v>
      </c>
      <c r="I256" s="2" t="s">
        <v>110</v>
      </c>
      <c r="J256" s="2" t="s">
        <v>11</v>
      </c>
      <c r="K256" s="2" t="s">
        <v>11</v>
      </c>
      <c r="L256" s="2" t="s">
        <v>11</v>
      </c>
      <c r="M256" s="2" t="s">
        <v>67</v>
      </c>
      <c r="N256" s="2">
        <v>15</v>
      </c>
      <c r="O256" s="6">
        <f t="shared" si="36"/>
        <v>31</v>
      </c>
      <c r="P256" s="2">
        <v>6</v>
      </c>
      <c r="Q256" s="2">
        <v>10</v>
      </c>
      <c r="R256" s="2">
        <v>8</v>
      </c>
      <c r="S256" s="2">
        <v>4</v>
      </c>
      <c r="T256" s="2">
        <v>3</v>
      </c>
      <c r="U256" s="2">
        <f t="shared" si="29"/>
        <v>16</v>
      </c>
      <c r="V256" s="2">
        <f t="shared" si="30"/>
        <v>8</v>
      </c>
      <c r="W256" s="2">
        <f t="shared" si="31"/>
        <v>7</v>
      </c>
      <c r="Y256" s="5"/>
      <c r="Z256" s="6">
        <f t="shared" si="32"/>
        <v>15</v>
      </c>
      <c r="AA256" s="2">
        <v>4</v>
      </c>
      <c r="AB256" s="2">
        <v>6</v>
      </c>
      <c r="AC256" s="2">
        <v>3</v>
      </c>
      <c r="AD256" s="2">
        <v>1</v>
      </c>
      <c r="AE256" s="2">
        <v>1</v>
      </c>
      <c r="AF256" s="2">
        <f t="shared" si="33"/>
        <v>10</v>
      </c>
      <c r="AG256" s="2">
        <f t="shared" si="34"/>
        <v>3</v>
      </c>
      <c r="AH256" s="2">
        <f t="shared" si="35"/>
        <v>2</v>
      </c>
      <c r="AJ256" s="5"/>
    </row>
    <row r="257" spans="7:36" x14ac:dyDescent="0.35">
      <c r="G257" s="2" t="s">
        <v>3</v>
      </c>
      <c r="H257" s="2" t="s">
        <v>4</v>
      </c>
      <c r="I257" s="2" t="s">
        <v>110</v>
      </c>
      <c r="J257" s="2" t="s">
        <v>11</v>
      </c>
      <c r="K257" s="2" t="s">
        <v>11</v>
      </c>
      <c r="L257" s="2" t="s">
        <v>11</v>
      </c>
      <c r="M257" s="2" t="s">
        <v>67</v>
      </c>
      <c r="N257" s="2">
        <v>16</v>
      </c>
      <c r="O257" s="6">
        <f t="shared" si="36"/>
        <v>29</v>
      </c>
      <c r="P257" s="2">
        <v>8</v>
      </c>
      <c r="Q257" s="2">
        <v>7</v>
      </c>
      <c r="R257" s="2">
        <v>9</v>
      </c>
      <c r="S257" s="2">
        <v>3</v>
      </c>
      <c r="T257" s="2">
        <v>2</v>
      </c>
      <c r="U257" s="2">
        <f t="shared" si="29"/>
        <v>15</v>
      </c>
      <c r="V257" s="2">
        <f t="shared" si="30"/>
        <v>9</v>
      </c>
      <c r="W257" s="2">
        <f t="shared" si="31"/>
        <v>5</v>
      </c>
      <c r="Y257" s="5"/>
      <c r="Z257" s="6">
        <f t="shared" si="32"/>
        <v>15</v>
      </c>
      <c r="AA257" s="2">
        <v>4</v>
      </c>
      <c r="AB257" s="2">
        <v>5</v>
      </c>
      <c r="AC257" s="2">
        <v>4</v>
      </c>
      <c r="AD257" s="2">
        <v>2</v>
      </c>
      <c r="AE257" s="2">
        <v>0</v>
      </c>
      <c r="AF257" s="2">
        <f t="shared" si="33"/>
        <v>9</v>
      </c>
      <c r="AG257" s="2">
        <f t="shared" si="34"/>
        <v>4</v>
      </c>
      <c r="AH257" s="2">
        <f t="shared" si="35"/>
        <v>2</v>
      </c>
      <c r="AJ257" s="5"/>
    </row>
    <row r="258" spans="7:36" x14ac:dyDescent="0.35">
      <c r="G258" s="2" t="s">
        <v>3</v>
      </c>
      <c r="H258" s="2" t="s">
        <v>4</v>
      </c>
      <c r="I258" s="2" t="s">
        <v>110</v>
      </c>
      <c r="J258" s="2" t="s">
        <v>11</v>
      </c>
      <c r="K258" s="2" t="s">
        <v>11</v>
      </c>
      <c r="L258" s="2" t="s">
        <v>11</v>
      </c>
      <c r="M258" s="2" t="s">
        <v>67</v>
      </c>
      <c r="N258" s="2">
        <v>17</v>
      </c>
      <c r="O258" s="6">
        <f t="shared" si="36"/>
        <v>31</v>
      </c>
      <c r="P258" s="2">
        <v>6</v>
      </c>
      <c r="Q258" s="2">
        <v>9</v>
      </c>
      <c r="R258" s="2">
        <v>9</v>
      </c>
      <c r="S258" s="2">
        <v>5</v>
      </c>
      <c r="T258" s="2">
        <v>2</v>
      </c>
      <c r="U258" s="2">
        <f t="shared" ref="U258:U351" si="37">P258+Q258</f>
        <v>15</v>
      </c>
      <c r="V258" s="2">
        <f t="shared" ref="V258:V351" si="38">R258</f>
        <v>9</v>
      </c>
      <c r="W258" s="2">
        <f t="shared" ref="W258:W351" si="39">S258+T258</f>
        <v>7</v>
      </c>
      <c r="Y258" s="5"/>
      <c r="Z258" s="6">
        <f t="shared" ref="Z258:Z351" si="40">SUM(AF258:AH258)</f>
        <v>15</v>
      </c>
      <c r="AA258" s="2">
        <v>8</v>
      </c>
      <c r="AB258" s="2">
        <v>3</v>
      </c>
      <c r="AC258" s="2">
        <v>2</v>
      </c>
      <c r="AD258" s="2">
        <v>1</v>
      </c>
      <c r="AE258" s="2">
        <v>1</v>
      </c>
      <c r="AF258" s="2">
        <f t="shared" ref="AF258:AF351" si="41">AA258+AB258</f>
        <v>11</v>
      </c>
      <c r="AG258" s="2">
        <f t="shared" ref="AG258:AG351" si="42">AC258</f>
        <v>2</v>
      </c>
      <c r="AH258" s="2">
        <f t="shared" ref="AH258:AH351" si="43">AD258+AE258</f>
        <v>2</v>
      </c>
      <c r="AJ258" s="5"/>
    </row>
    <row r="259" spans="7:36" x14ac:dyDescent="0.35">
      <c r="G259" s="2" t="s">
        <v>3</v>
      </c>
      <c r="H259" s="2" t="s">
        <v>4</v>
      </c>
      <c r="I259" s="2" t="s">
        <v>110</v>
      </c>
      <c r="J259" s="2" t="s">
        <v>11</v>
      </c>
      <c r="K259" s="2" t="s">
        <v>11</v>
      </c>
      <c r="L259" s="2" t="s">
        <v>11</v>
      </c>
      <c r="M259" s="2" t="s">
        <v>67</v>
      </c>
      <c r="N259" s="2">
        <v>18</v>
      </c>
      <c r="O259" s="6">
        <f t="shared" si="36"/>
        <v>31</v>
      </c>
      <c r="P259" s="2">
        <v>18</v>
      </c>
      <c r="Q259" s="2">
        <v>8</v>
      </c>
      <c r="R259" s="2">
        <v>5</v>
      </c>
      <c r="S259" s="2">
        <v>0</v>
      </c>
      <c r="T259" s="2">
        <v>0</v>
      </c>
      <c r="U259" s="2">
        <f t="shared" si="37"/>
        <v>26</v>
      </c>
      <c r="V259" s="2">
        <f t="shared" si="38"/>
        <v>5</v>
      </c>
      <c r="W259" s="2">
        <f t="shared" si="39"/>
        <v>0</v>
      </c>
      <c r="Y259" s="5"/>
      <c r="Z259" s="6">
        <f t="shared" si="40"/>
        <v>15</v>
      </c>
      <c r="AA259" s="2">
        <v>10</v>
      </c>
      <c r="AB259" s="2">
        <v>4</v>
      </c>
      <c r="AC259" s="2">
        <v>0</v>
      </c>
      <c r="AD259" s="2">
        <v>1</v>
      </c>
      <c r="AE259" s="2">
        <v>0</v>
      </c>
      <c r="AF259" s="2">
        <f t="shared" si="41"/>
        <v>14</v>
      </c>
      <c r="AG259" s="2">
        <f t="shared" si="42"/>
        <v>0</v>
      </c>
      <c r="AH259" s="2">
        <f t="shared" si="43"/>
        <v>1</v>
      </c>
      <c r="AJ259" s="5"/>
    </row>
    <row r="260" spans="7:36" x14ac:dyDescent="0.35">
      <c r="G260" s="2" t="s">
        <v>3</v>
      </c>
      <c r="H260" s="2" t="s">
        <v>4</v>
      </c>
      <c r="I260" s="2" t="s">
        <v>110</v>
      </c>
      <c r="J260" s="2" t="s">
        <v>11</v>
      </c>
      <c r="K260" s="2" t="s">
        <v>11</v>
      </c>
      <c r="L260" s="2" t="s">
        <v>11</v>
      </c>
      <c r="M260" s="2" t="s">
        <v>76</v>
      </c>
      <c r="N260" s="2">
        <v>19</v>
      </c>
      <c r="O260" s="6">
        <f t="shared" si="36"/>
        <v>31</v>
      </c>
      <c r="P260" s="2">
        <v>12</v>
      </c>
      <c r="Q260" s="2">
        <v>5</v>
      </c>
      <c r="R260" s="2">
        <v>5</v>
      </c>
      <c r="S260" s="2">
        <v>5</v>
      </c>
      <c r="T260" s="2">
        <v>4</v>
      </c>
      <c r="U260" s="2">
        <f t="shared" si="37"/>
        <v>17</v>
      </c>
      <c r="V260" s="2">
        <f t="shared" si="38"/>
        <v>5</v>
      </c>
      <c r="W260" s="2">
        <f t="shared" si="39"/>
        <v>9</v>
      </c>
      <c r="Y260" s="5"/>
      <c r="Z260" s="6">
        <f t="shared" si="40"/>
        <v>15</v>
      </c>
      <c r="AA260" s="2">
        <v>9</v>
      </c>
      <c r="AB260" s="2">
        <v>5</v>
      </c>
      <c r="AC260" s="2">
        <v>0</v>
      </c>
      <c r="AD260" s="2">
        <v>1</v>
      </c>
      <c r="AE260" s="2">
        <v>0</v>
      </c>
      <c r="AF260" s="2">
        <f t="shared" si="41"/>
        <v>14</v>
      </c>
      <c r="AG260" s="2">
        <f t="shared" si="42"/>
        <v>0</v>
      </c>
      <c r="AH260" s="2">
        <f t="shared" si="43"/>
        <v>1</v>
      </c>
      <c r="AJ260" s="5"/>
    </row>
    <row r="261" spans="7:36" x14ac:dyDescent="0.35">
      <c r="G261" s="2" t="s">
        <v>3</v>
      </c>
      <c r="H261" s="2" t="s">
        <v>4</v>
      </c>
      <c r="I261" s="2" t="s">
        <v>110</v>
      </c>
      <c r="J261" s="2" t="s">
        <v>11</v>
      </c>
      <c r="K261" s="2" t="s">
        <v>11</v>
      </c>
      <c r="L261" s="2" t="s">
        <v>11</v>
      </c>
      <c r="M261" s="2" t="s">
        <v>76</v>
      </c>
      <c r="N261" s="2">
        <v>20</v>
      </c>
      <c r="O261" s="6">
        <f t="shared" si="36"/>
        <v>31</v>
      </c>
      <c r="P261" s="2">
        <v>8</v>
      </c>
      <c r="Q261" s="2">
        <v>4</v>
      </c>
      <c r="R261" s="2">
        <v>6</v>
      </c>
      <c r="S261" s="2">
        <v>7</v>
      </c>
      <c r="T261" s="2">
        <v>6</v>
      </c>
      <c r="U261" s="2">
        <f t="shared" si="37"/>
        <v>12</v>
      </c>
      <c r="V261" s="2">
        <f t="shared" si="38"/>
        <v>6</v>
      </c>
      <c r="W261" s="2">
        <f t="shared" si="39"/>
        <v>13</v>
      </c>
      <c r="Y261" s="5"/>
      <c r="Z261" s="6">
        <f t="shared" si="40"/>
        <v>15</v>
      </c>
      <c r="AA261" s="2">
        <v>8</v>
      </c>
      <c r="AB261" s="2">
        <v>3</v>
      </c>
      <c r="AC261" s="2">
        <v>3</v>
      </c>
      <c r="AD261" s="2">
        <v>1</v>
      </c>
      <c r="AE261" s="2">
        <v>0</v>
      </c>
      <c r="AF261" s="2">
        <f t="shared" si="41"/>
        <v>11</v>
      </c>
      <c r="AG261" s="2">
        <f t="shared" si="42"/>
        <v>3</v>
      </c>
      <c r="AH261" s="2">
        <f t="shared" si="43"/>
        <v>1</v>
      </c>
      <c r="AJ261" s="5"/>
    </row>
    <row r="262" spans="7:36" x14ac:dyDescent="0.35">
      <c r="G262" s="2" t="s">
        <v>3</v>
      </c>
      <c r="H262" s="2" t="s">
        <v>4</v>
      </c>
      <c r="I262" s="2" t="s">
        <v>110</v>
      </c>
      <c r="J262" s="2" t="s">
        <v>11</v>
      </c>
      <c r="K262" s="2" t="s">
        <v>11</v>
      </c>
      <c r="L262" s="2" t="s">
        <v>11</v>
      </c>
      <c r="M262" s="2" t="s">
        <v>76</v>
      </c>
      <c r="N262" s="2">
        <v>21</v>
      </c>
      <c r="O262" s="6">
        <f t="shared" si="36"/>
        <v>31</v>
      </c>
      <c r="P262" s="2">
        <v>9</v>
      </c>
      <c r="Q262" s="2">
        <v>7</v>
      </c>
      <c r="R262" s="2">
        <v>7</v>
      </c>
      <c r="S262" s="2">
        <v>6</v>
      </c>
      <c r="T262" s="2">
        <v>2</v>
      </c>
      <c r="U262" s="2">
        <f t="shared" si="37"/>
        <v>16</v>
      </c>
      <c r="V262" s="2">
        <f t="shared" si="38"/>
        <v>7</v>
      </c>
      <c r="W262" s="2">
        <f t="shared" si="39"/>
        <v>8</v>
      </c>
      <c r="Y262" s="5"/>
      <c r="Z262" s="6">
        <f t="shared" si="40"/>
        <v>15</v>
      </c>
      <c r="AA262" s="2">
        <v>7</v>
      </c>
      <c r="AB262" s="2">
        <v>4</v>
      </c>
      <c r="AC262" s="2">
        <v>3</v>
      </c>
      <c r="AD262" s="2">
        <v>0</v>
      </c>
      <c r="AE262" s="2">
        <v>1</v>
      </c>
      <c r="AF262" s="2">
        <f t="shared" si="41"/>
        <v>11</v>
      </c>
      <c r="AG262" s="2">
        <f t="shared" si="42"/>
        <v>3</v>
      </c>
      <c r="AH262" s="2">
        <f t="shared" si="43"/>
        <v>1</v>
      </c>
      <c r="AJ262" s="5"/>
    </row>
    <row r="263" spans="7:36" x14ac:dyDescent="0.35">
      <c r="G263" s="2" t="s">
        <v>3</v>
      </c>
      <c r="H263" s="2" t="s">
        <v>4</v>
      </c>
      <c r="I263" s="2" t="s">
        <v>110</v>
      </c>
      <c r="J263" s="2" t="s">
        <v>11</v>
      </c>
      <c r="K263" s="2" t="s">
        <v>11</v>
      </c>
      <c r="L263" s="2" t="s">
        <v>11</v>
      </c>
      <c r="M263" s="2" t="s">
        <v>76</v>
      </c>
      <c r="N263" s="2">
        <v>22</v>
      </c>
      <c r="O263" s="6">
        <f t="shared" si="36"/>
        <v>31</v>
      </c>
      <c r="P263" s="2">
        <v>16</v>
      </c>
      <c r="Q263" s="2">
        <v>8</v>
      </c>
      <c r="R263" s="2">
        <v>5</v>
      </c>
      <c r="S263" s="2">
        <v>1</v>
      </c>
      <c r="T263" s="2">
        <v>1</v>
      </c>
      <c r="U263" s="2">
        <f t="shared" si="37"/>
        <v>24</v>
      </c>
      <c r="V263" s="2">
        <f t="shared" si="38"/>
        <v>5</v>
      </c>
      <c r="W263" s="2">
        <f t="shared" si="39"/>
        <v>2</v>
      </c>
      <c r="Y263" s="5"/>
      <c r="Z263" s="6">
        <f t="shared" si="40"/>
        <v>15</v>
      </c>
      <c r="AA263" s="2">
        <v>12</v>
      </c>
      <c r="AB263" s="2">
        <v>2</v>
      </c>
      <c r="AC263" s="2">
        <v>0</v>
      </c>
      <c r="AD263" s="2">
        <v>0</v>
      </c>
      <c r="AE263" s="2">
        <v>1</v>
      </c>
      <c r="AF263" s="2">
        <f t="shared" si="41"/>
        <v>14</v>
      </c>
      <c r="AG263" s="2">
        <f t="shared" si="42"/>
        <v>0</v>
      </c>
      <c r="AH263" s="2">
        <f t="shared" si="43"/>
        <v>1</v>
      </c>
      <c r="AJ263" s="5"/>
    </row>
    <row r="264" spans="7:36" x14ac:dyDescent="0.35">
      <c r="G264" s="2" t="s">
        <v>3</v>
      </c>
      <c r="H264" s="2" t="s">
        <v>4</v>
      </c>
      <c r="I264" s="2" t="s">
        <v>110</v>
      </c>
      <c r="J264" s="2" t="s">
        <v>11</v>
      </c>
      <c r="K264" s="2" t="s">
        <v>11</v>
      </c>
      <c r="L264" s="2" t="s">
        <v>11</v>
      </c>
      <c r="M264" s="2" t="s">
        <v>76</v>
      </c>
      <c r="N264" s="2">
        <v>23</v>
      </c>
      <c r="O264" s="6">
        <f t="shared" si="36"/>
        <v>31</v>
      </c>
      <c r="P264" s="2">
        <v>12</v>
      </c>
      <c r="Q264" s="2">
        <v>6</v>
      </c>
      <c r="R264" s="2">
        <v>5</v>
      </c>
      <c r="S264" s="2">
        <v>5</v>
      </c>
      <c r="T264" s="2">
        <v>3</v>
      </c>
      <c r="U264" s="2">
        <f t="shared" si="37"/>
        <v>18</v>
      </c>
      <c r="V264" s="2">
        <f t="shared" si="38"/>
        <v>5</v>
      </c>
      <c r="W264" s="2">
        <f t="shared" si="39"/>
        <v>8</v>
      </c>
      <c r="Y264" s="5"/>
      <c r="Z264" s="6">
        <f t="shared" si="40"/>
        <v>15</v>
      </c>
      <c r="AA264" s="2">
        <v>8</v>
      </c>
      <c r="AB264" s="2">
        <v>5</v>
      </c>
      <c r="AC264" s="2">
        <v>1</v>
      </c>
      <c r="AD264" s="2">
        <v>0</v>
      </c>
      <c r="AE264" s="2">
        <v>1</v>
      </c>
      <c r="AF264" s="2">
        <f t="shared" si="41"/>
        <v>13</v>
      </c>
      <c r="AG264" s="2">
        <f t="shared" si="42"/>
        <v>1</v>
      </c>
      <c r="AH264" s="2">
        <f t="shared" si="43"/>
        <v>1</v>
      </c>
      <c r="AJ264" s="5"/>
    </row>
    <row r="265" spans="7:36" x14ac:dyDescent="0.35">
      <c r="G265" s="2" t="s">
        <v>3</v>
      </c>
      <c r="H265" s="2" t="s">
        <v>4</v>
      </c>
      <c r="I265" s="2" t="s">
        <v>110</v>
      </c>
      <c r="J265" s="2" t="s">
        <v>11</v>
      </c>
      <c r="K265" s="2" t="s">
        <v>11</v>
      </c>
      <c r="L265" s="2" t="s">
        <v>11</v>
      </c>
      <c r="M265" s="2" t="s">
        <v>76</v>
      </c>
      <c r="N265" s="2">
        <v>24</v>
      </c>
      <c r="O265" s="6">
        <f t="shared" si="36"/>
        <v>29</v>
      </c>
      <c r="P265" s="2">
        <v>8</v>
      </c>
      <c r="Q265" s="2">
        <v>8</v>
      </c>
      <c r="R265" s="2">
        <v>10</v>
      </c>
      <c r="S265" s="2">
        <v>1</v>
      </c>
      <c r="T265" s="2">
        <v>2</v>
      </c>
      <c r="U265" s="2">
        <f t="shared" si="37"/>
        <v>16</v>
      </c>
      <c r="V265" s="2">
        <f t="shared" si="38"/>
        <v>10</v>
      </c>
      <c r="W265" s="2">
        <f t="shared" si="39"/>
        <v>3</v>
      </c>
      <c r="Y265" s="5"/>
      <c r="Z265" s="6">
        <f t="shared" si="40"/>
        <v>15</v>
      </c>
      <c r="AA265" s="2">
        <v>7</v>
      </c>
      <c r="AB265" s="2">
        <v>6</v>
      </c>
      <c r="AC265" s="2">
        <v>2</v>
      </c>
      <c r="AD265" s="2">
        <v>0</v>
      </c>
      <c r="AE265" s="2">
        <v>0</v>
      </c>
      <c r="AF265" s="2">
        <f t="shared" si="41"/>
        <v>13</v>
      </c>
      <c r="AG265" s="2">
        <f t="shared" si="42"/>
        <v>2</v>
      </c>
      <c r="AH265" s="2">
        <f t="shared" si="43"/>
        <v>0</v>
      </c>
      <c r="AJ265" s="5"/>
    </row>
    <row r="266" spans="7:36" x14ac:dyDescent="0.35">
      <c r="G266" s="2" t="s">
        <v>3</v>
      </c>
      <c r="H266" s="2" t="s">
        <v>4</v>
      </c>
      <c r="I266" s="2" t="s">
        <v>110</v>
      </c>
      <c r="J266" s="2" t="s">
        <v>11</v>
      </c>
      <c r="K266" s="2" t="s">
        <v>11</v>
      </c>
      <c r="L266" s="2" t="s">
        <v>11</v>
      </c>
      <c r="M266" s="2" t="s">
        <v>76</v>
      </c>
      <c r="N266" s="2">
        <v>25</v>
      </c>
      <c r="O266" s="6">
        <f t="shared" si="36"/>
        <v>31</v>
      </c>
      <c r="P266" s="2">
        <v>9</v>
      </c>
      <c r="Q266" s="2">
        <v>4</v>
      </c>
      <c r="R266" s="2">
        <v>12</v>
      </c>
      <c r="S266" s="2">
        <v>3</v>
      </c>
      <c r="T266" s="2">
        <v>3</v>
      </c>
      <c r="U266" s="2">
        <f t="shared" si="37"/>
        <v>13</v>
      </c>
      <c r="V266" s="2">
        <f t="shared" si="38"/>
        <v>12</v>
      </c>
      <c r="W266" s="2">
        <f t="shared" si="39"/>
        <v>6</v>
      </c>
      <c r="Y266" s="5"/>
      <c r="Z266" s="6">
        <f t="shared" si="40"/>
        <v>15</v>
      </c>
      <c r="AA266" s="2">
        <v>9</v>
      </c>
      <c r="AB266" s="2">
        <v>3</v>
      </c>
      <c r="AC266" s="2">
        <v>2</v>
      </c>
      <c r="AD266" s="2">
        <v>0</v>
      </c>
      <c r="AE266" s="2">
        <v>1</v>
      </c>
      <c r="AF266" s="2">
        <f t="shared" si="41"/>
        <v>12</v>
      </c>
      <c r="AG266" s="2">
        <f t="shared" si="42"/>
        <v>2</v>
      </c>
      <c r="AH266" s="2">
        <f t="shared" si="43"/>
        <v>1</v>
      </c>
      <c r="AJ266" s="5"/>
    </row>
    <row r="267" spans="7:36" x14ac:dyDescent="0.35">
      <c r="G267" s="2" t="s">
        <v>3</v>
      </c>
      <c r="H267" s="2" t="s">
        <v>4</v>
      </c>
      <c r="I267" s="2" t="s">
        <v>110</v>
      </c>
      <c r="J267" s="2" t="s">
        <v>11</v>
      </c>
      <c r="K267" s="2" t="s">
        <v>11</v>
      </c>
      <c r="L267" s="2" t="s">
        <v>11</v>
      </c>
      <c r="M267" s="2" t="s">
        <v>76</v>
      </c>
      <c r="N267" s="2">
        <v>26</v>
      </c>
      <c r="O267" s="6">
        <f t="shared" si="36"/>
        <v>31</v>
      </c>
      <c r="P267" s="2">
        <v>8</v>
      </c>
      <c r="Q267" s="2">
        <v>6</v>
      </c>
      <c r="R267" s="2">
        <v>9</v>
      </c>
      <c r="S267" s="2">
        <v>5</v>
      </c>
      <c r="T267" s="2">
        <v>3</v>
      </c>
      <c r="U267" s="2">
        <f t="shared" si="37"/>
        <v>14</v>
      </c>
      <c r="V267" s="2">
        <f t="shared" si="38"/>
        <v>9</v>
      </c>
      <c r="W267" s="2">
        <f t="shared" si="39"/>
        <v>8</v>
      </c>
      <c r="Y267" s="5"/>
      <c r="Z267" s="6">
        <f t="shared" si="40"/>
        <v>15</v>
      </c>
      <c r="AA267" s="2">
        <v>8</v>
      </c>
      <c r="AB267" s="2">
        <v>4</v>
      </c>
      <c r="AC267" s="2">
        <v>2</v>
      </c>
      <c r="AD267" s="2">
        <v>0</v>
      </c>
      <c r="AE267" s="2">
        <v>1</v>
      </c>
      <c r="AF267" s="2">
        <f t="shared" si="41"/>
        <v>12</v>
      </c>
      <c r="AG267" s="2">
        <f t="shared" si="42"/>
        <v>2</v>
      </c>
      <c r="AH267" s="2">
        <f t="shared" si="43"/>
        <v>1</v>
      </c>
      <c r="AJ267" s="5"/>
    </row>
    <row r="268" spans="7:36" x14ac:dyDescent="0.35">
      <c r="G268" s="2" t="s">
        <v>3</v>
      </c>
      <c r="H268" s="2" t="s">
        <v>4</v>
      </c>
      <c r="I268" s="2" t="s">
        <v>110</v>
      </c>
      <c r="J268" s="2" t="s">
        <v>11</v>
      </c>
      <c r="K268" s="2" t="s">
        <v>11</v>
      </c>
      <c r="L268" s="2" t="s">
        <v>11</v>
      </c>
      <c r="M268" s="2" t="s">
        <v>76</v>
      </c>
      <c r="N268" s="2">
        <v>27</v>
      </c>
      <c r="O268" s="6">
        <f t="shared" si="36"/>
        <v>31</v>
      </c>
      <c r="P268" s="2">
        <v>6</v>
      </c>
      <c r="Q268" s="2">
        <v>10</v>
      </c>
      <c r="R268" s="2">
        <v>9</v>
      </c>
      <c r="S268" s="2">
        <v>4</v>
      </c>
      <c r="T268" s="2">
        <v>2</v>
      </c>
      <c r="U268" s="2">
        <f t="shared" si="37"/>
        <v>16</v>
      </c>
      <c r="V268" s="2">
        <f t="shared" si="38"/>
        <v>9</v>
      </c>
      <c r="W268" s="2">
        <f t="shared" si="39"/>
        <v>6</v>
      </c>
      <c r="Y268" s="5"/>
      <c r="Z268" s="6">
        <f t="shared" si="40"/>
        <v>15</v>
      </c>
      <c r="AA268" s="2">
        <v>8</v>
      </c>
      <c r="AB268" s="2">
        <v>4</v>
      </c>
      <c r="AC268" s="2">
        <v>2</v>
      </c>
      <c r="AD268" s="2">
        <v>1</v>
      </c>
      <c r="AE268" s="2">
        <v>0</v>
      </c>
      <c r="AF268" s="2">
        <f t="shared" si="41"/>
        <v>12</v>
      </c>
      <c r="AG268" s="2">
        <f t="shared" si="42"/>
        <v>2</v>
      </c>
      <c r="AH268" s="2">
        <f t="shared" si="43"/>
        <v>1</v>
      </c>
      <c r="AJ268" s="5"/>
    </row>
    <row r="269" spans="7:36" x14ac:dyDescent="0.35">
      <c r="G269" s="2" t="s">
        <v>3</v>
      </c>
      <c r="H269" s="2" t="s">
        <v>4</v>
      </c>
      <c r="I269" s="2" t="s">
        <v>110</v>
      </c>
      <c r="J269" s="2" t="s">
        <v>11</v>
      </c>
      <c r="K269" s="2" t="s">
        <v>11</v>
      </c>
      <c r="L269" s="2" t="s">
        <v>11</v>
      </c>
      <c r="M269" s="2" t="s">
        <v>76</v>
      </c>
      <c r="N269" s="2">
        <v>28</v>
      </c>
      <c r="O269" s="6">
        <f t="shared" si="36"/>
        <v>30</v>
      </c>
      <c r="P269" s="2">
        <v>16</v>
      </c>
      <c r="Q269" s="2">
        <v>9</v>
      </c>
      <c r="R269" s="2">
        <v>3</v>
      </c>
      <c r="S269" s="2">
        <v>0</v>
      </c>
      <c r="T269" s="2">
        <v>2</v>
      </c>
      <c r="U269" s="2">
        <f t="shared" si="37"/>
        <v>25</v>
      </c>
      <c r="V269" s="2">
        <f t="shared" si="38"/>
        <v>3</v>
      </c>
      <c r="W269" s="2">
        <f t="shared" si="39"/>
        <v>2</v>
      </c>
      <c r="Y269" s="5"/>
      <c r="Z269" s="6">
        <f t="shared" si="40"/>
        <v>15</v>
      </c>
      <c r="AA269" s="2">
        <v>13</v>
      </c>
      <c r="AB269" s="2">
        <v>1</v>
      </c>
      <c r="AC269" s="2">
        <v>0</v>
      </c>
      <c r="AD269" s="2">
        <v>0</v>
      </c>
      <c r="AE269" s="2">
        <v>1</v>
      </c>
      <c r="AF269" s="2">
        <f t="shared" si="41"/>
        <v>14</v>
      </c>
      <c r="AG269" s="2">
        <f t="shared" si="42"/>
        <v>0</v>
      </c>
      <c r="AH269" s="2">
        <f t="shared" si="43"/>
        <v>1</v>
      </c>
      <c r="AJ269" s="5"/>
    </row>
    <row r="270" spans="7:36" x14ac:dyDescent="0.35">
      <c r="G270" s="2" t="s">
        <v>3</v>
      </c>
      <c r="H270" s="2" t="s">
        <v>4</v>
      </c>
      <c r="I270" s="2" t="s">
        <v>110</v>
      </c>
      <c r="J270" s="2" t="s">
        <v>11</v>
      </c>
      <c r="K270" s="2" t="s">
        <v>11</v>
      </c>
      <c r="L270" s="2" t="s">
        <v>11</v>
      </c>
      <c r="M270" s="2" t="s">
        <v>76</v>
      </c>
      <c r="N270" s="2">
        <v>29</v>
      </c>
      <c r="O270" s="6">
        <f t="shared" si="36"/>
        <v>31</v>
      </c>
      <c r="P270" s="2">
        <v>5</v>
      </c>
      <c r="Q270" s="2">
        <v>7</v>
      </c>
      <c r="R270" s="2">
        <v>9</v>
      </c>
      <c r="S270" s="2">
        <v>6</v>
      </c>
      <c r="T270" s="2">
        <v>4</v>
      </c>
      <c r="U270" s="2">
        <f t="shared" si="37"/>
        <v>12</v>
      </c>
      <c r="V270" s="2">
        <f t="shared" si="38"/>
        <v>9</v>
      </c>
      <c r="W270" s="2">
        <f t="shared" si="39"/>
        <v>10</v>
      </c>
      <c r="Y270" s="5"/>
      <c r="Z270" s="6">
        <f t="shared" si="40"/>
        <v>15</v>
      </c>
      <c r="AA270" s="2">
        <v>7</v>
      </c>
      <c r="AB270" s="2">
        <v>4</v>
      </c>
      <c r="AC270" s="2">
        <v>3</v>
      </c>
      <c r="AD270" s="2">
        <v>0</v>
      </c>
      <c r="AE270" s="2">
        <v>1</v>
      </c>
      <c r="AF270" s="2">
        <f t="shared" si="41"/>
        <v>11</v>
      </c>
      <c r="AG270" s="2">
        <f t="shared" si="42"/>
        <v>3</v>
      </c>
      <c r="AH270" s="2">
        <f t="shared" si="43"/>
        <v>1</v>
      </c>
      <c r="AJ270" s="5"/>
    </row>
    <row r="271" spans="7:36" x14ac:dyDescent="0.35">
      <c r="G271" s="2" t="s">
        <v>3</v>
      </c>
      <c r="H271" s="2" t="s">
        <v>4</v>
      </c>
      <c r="I271" s="2" t="s">
        <v>110</v>
      </c>
      <c r="J271" s="2" t="s">
        <v>11</v>
      </c>
      <c r="K271" s="2" t="s">
        <v>11</v>
      </c>
      <c r="L271" s="2" t="s">
        <v>11</v>
      </c>
      <c r="M271" s="2" t="s">
        <v>76</v>
      </c>
      <c r="N271" s="2">
        <v>30</v>
      </c>
      <c r="O271" s="6">
        <f t="shared" si="36"/>
        <v>31</v>
      </c>
      <c r="P271" s="2">
        <v>9</v>
      </c>
      <c r="Q271" s="2">
        <v>7</v>
      </c>
      <c r="R271" s="2">
        <v>9</v>
      </c>
      <c r="S271" s="2">
        <v>4</v>
      </c>
      <c r="T271" s="2">
        <v>2</v>
      </c>
      <c r="U271" s="2">
        <f t="shared" si="37"/>
        <v>16</v>
      </c>
      <c r="V271" s="2">
        <f t="shared" si="38"/>
        <v>9</v>
      </c>
      <c r="W271" s="2">
        <f t="shared" si="39"/>
        <v>6</v>
      </c>
      <c r="Y271" s="5"/>
      <c r="Z271" s="6">
        <f t="shared" si="40"/>
        <v>15</v>
      </c>
      <c r="AA271" s="2">
        <v>8</v>
      </c>
      <c r="AB271" s="2">
        <v>6</v>
      </c>
      <c r="AC271" s="2">
        <v>1</v>
      </c>
      <c r="AD271" s="2">
        <v>0</v>
      </c>
      <c r="AE271" s="2">
        <v>0</v>
      </c>
      <c r="AF271" s="2">
        <f t="shared" si="41"/>
        <v>14</v>
      </c>
      <c r="AG271" s="2">
        <f t="shared" si="42"/>
        <v>1</v>
      </c>
      <c r="AH271" s="2">
        <f t="shared" si="43"/>
        <v>0</v>
      </c>
      <c r="AJ271" s="5"/>
    </row>
    <row r="272" spans="7:36" x14ac:dyDescent="0.35">
      <c r="G272" s="2" t="s">
        <v>3</v>
      </c>
      <c r="H272" s="2" t="s">
        <v>4</v>
      </c>
      <c r="I272" s="2" t="s">
        <v>110</v>
      </c>
      <c r="J272" s="2" t="s">
        <v>11</v>
      </c>
      <c r="K272" s="2" t="s">
        <v>129</v>
      </c>
      <c r="L272" s="2" t="s">
        <v>129</v>
      </c>
      <c r="M272" s="2" t="s">
        <v>3</v>
      </c>
      <c r="N272" s="2">
        <v>1</v>
      </c>
      <c r="O272" s="6">
        <f t="shared" si="36"/>
        <v>18</v>
      </c>
      <c r="P272" s="2">
        <v>2</v>
      </c>
      <c r="Q272" s="2">
        <v>9</v>
      </c>
      <c r="R272" s="2">
        <v>5</v>
      </c>
      <c r="S272" s="2">
        <v>2</v>
      </c>
      <c r="T272" s="2">
        <v>0</v>
      </c>
      <c r="U272" s="2">
        <f t="shared" si="37"/>
        <v>11</v>
      </c>
      <c r="V272" s="2">
        <f t="shared" si="38"/>
        <v>5</v>
      </c>
      <c r="W272" s="2">
        <f t="shared" si="39"/>
        <v>2</v>
      </c>
      <c r="X272" s="2">
        <f>MAX(O272:O301)</f>
        <v>18</v>
      </c>
      <c r="Y272" s="5">
        <v>38</v>
      </c>
      <c r="Z272" s="6">
        <f t="shared" si="40"/>
        <v>12</v>
      </c>
      <c r="AA272" s="2">
        <v>3</v>
      </c>
      <c r="AB272" s="2">
        <v>4</v>
      </c>
      <c r="AC272" s="2">
        <v>3</v>
      </c>
      <c r="AD272" s="2">
        <v>2</v>
      </c>
      <c r="AE272" s="2">
        <v>0</v>
      </c>
      <c r="AF272" s="2">
        <f t="shared" si="41"/>
        <v>7</v>
      </c>
      <c r="AG272" s="2">
        <f t="shared" si="42"/>
        <v>3</v>
      </c>
      <c r="AH272" s="2">
        <f t="shared" si="43"/>
        <v>2</v>
      </c>
      <c r="AI272" s="2">
        <f>MAX(Z272:Z301)</f>
        <v>12</v>
      </c>
      <c r="AJ272" s="5">
        <v>15</v>
      </c>
    </row>
    <row r="273" spans="7:36" x14ac:dyDescent="0.35">
      <c r="G273" s="2" t="s">
        <v>3</v>
      </c>
      <c r="H273" s="2" t="s">
        <v>4</v>
      </c>
      <c r="I273" s="2" t="s">
        <v>110</v>
      </c>
      <c r="J273" s="2" t="s">
        <v>11</v>
      </c>
      <c r="K273" s="2" t="s">
        <v>129</v>
      </c>
      <c r="L273" s="2" t="s">
        <v>129</v>
      </c>
      <c r="M273" s="2" t="s">
        <v>3</v>
      </c>
      <c r="N273" s="2">
        <v>2</v>
      </c>
      <c r="O273" s="6">
        <f t="shared" si="36"/>
        <v>18</v>
      </c>
      <c r="P273" s="2">
        <v>2</v>
      </c>
      <c r="Q273" s="2">
        <v>4</v>
      </c>
      <c r="R273" s="2">
        <v>10</v>
      </c>
      <c r="S273" s="2">
        <v>2</v>
      </c>
      <c r="T273" s="2">
        <v>0</v>
      </c>
      <c r="U273" s="2">
        <f t="shared" si="37"/>
        <v>6</v>
      </c>
      <c r="V273" s="2">
        <f t="shared" si="38"/>
        <v>10</v>
      </c>
      <c r="W273" s="2">
        <f t="shared" si="39"/>
        <v>2</v>
      </c>
      <c r="Y273" s="5"/>
      <c r="Z273" s="6">
        <f t="shared" si="40"/>
        <v>12</v>
      </c>
      <c r="AA273" s="2">
        <v>3</v>
      </c>
      <c r="AB273" s="2">
        <v>4</v>
      </c>
      <c r="AC273" s="2">
        <v>3</v>
      </c>
      <c r="AD273" s="2">
        <v>1</v>
      </c>
      <c r="AE273" s="2">
        <v>1</v>
      </c>
      <c r="AF273" s="2">
        <f t="shared" si="41"/>
        <v>7</v>
      </c>
      <c r="AG273" s="2">
        <f t="shared" si="42"/>
        <v>3</v>
      </c>
      <c r="AH273" s="2">
        <f t="shared" si="43"/>
        <v>2</v>
      </c>
      <c r="AJ273" s="5"/>
    </row>
    <row r="274" spans="7:36" x14ac:dyDescent="0.35">
      <c r="G274" s="2" t="s">
        <v>3</v>
      </c>
      <c r="H274" s="2" t="s">
        <v>4</v>
      </c>
      <c r="I274" s="2" t="s">
        <v>110</v>
      </c>
      <c r="J274" s="2" t="s">
        <v>11</v>
      </c>
      <c r="K274" s="2" t="s">
        <v>129</v>
      </c>
      <c r="L274" s="2" t="s">
        <v>129</v>
      </c>
      <c r="M274" s="2" t="s">
        <v>3</v>
      </c>
      <c r="N274" s="2">
        <v>3</v>
      </c>
      <c r="O274" s="6">
        <f t="shared" si="36"/>
        <v>18</v>
      </c>
      <c r="P274" s="2">
        <v>6</v>
      </c>
      <c r="Q274" s="2">
        <v>7</v>
      </c>
      <c r="R274" s="2">
        <v>3</v>
      </c>
      <c r="S274" s="2">
        <v>1</v>
      </c>
      <c r="T274" s="2">
        <v>1</v>
      </c>
      <c r="U274" s="2">
        <f t="shared" si="37"/>
        <v>13</v>
      </c>
      <c r="V274" s="2">
        <f t="shared" si="38"/>
        <v>3</v>
      </c>
      <c r="W274" s="2">
        <f t="shared" si="39"/>
        <v>2</v>
      </c>
      <c r="Y274" s="5"/>
      <c r="Z274" s="6">
        <f t="shared" si="40"/>
        <v>12</v>
      </c>
      <c r="AA274" s="2">
        <v>10</v>
      </c>
      <c r="AB274" s="2">
        <v>2</v>
      </c>
      <c r="AC274" s="2">
        <v>0</v>
      </c>
      <c r="AD274" s="2">
        <v>0</v>
      </c>
      <c r="AE274" s="2">
        <v>0</v>
      </c>
      <c r="AF274" s="2">
        <f t="shared" si="41"/>
        <v>12</v>
      </c>
      <c r="AG274" s="2">
        <f t="shared" si="42"/>
        <v>0</v>
      </c>
      <c r="AH274" s="2">
        <f t="shared" si="43"/>
        <v>0</v>
      </c>
      <c r="AJ274" s="5"/>
    </row>
    <row r="275" spans="7:36" x14ac:dyDescent="0.35">
      <c r="G275" s="2" t="s">
        <v>3</v>
      </c>
      <c r="H275" s="2" t="s">
        <v>4</v>
      </c>
      <c r="I275" s="2" t="s">
        <v>110</v>
      </c>
      <c r="J275" s="2" t="s">
        <v>11</v>
      </c>
      <c r="K275" s="2" t="s">
        <v>129</v>
      </c>
      <c r="L275" s="2" t="s">
        <v>129</v>
      </c>
      <c r="M275" s="2" t="s">
        <v>3</v>
      </c>
      <c r="N275" s="2">
        <v>4</v>
      </c>
      <c r="O275" s="6">
        <f t="shared" si="36"/>
        <v>18</v>
      </c>
      <c r="P275" s="2">
        <v>10</v>
      </c>
      <c r="Q275" s="2">
        <v>8</v>
      </c>
      <c r="R275" s="2">
        <v>0</v>
      </c>
      <c r="S275" s="2">
        <v>0</v>
      </c>
      <c r="T275" s="2">
        <v>0</v>
      </c>
      <c r="U275" s="2">
        <f t="shared" si="37"/>
        <v>18</v>
      </c>
      <c r="V275" s="2">
        <f t="shared" si="38"/>
        <v>0</v>
      </c>
      <c r="W275" s="2">
        <f t="shared" si="39"/>
        <v>0</v>
      </c>
      <c r="Y275" s="5"/>
      <c r="Z275" s="6">
        <f t="shared" si="40"/>
        <v>12</v>
      </c>
      <c r="AA275" s="2">
        <v>10</v>
      </c>
      <c r="AB275" s="2">
        <v>2</v>
      </c>
      <c r="AC275" s="2">
        <v>0</v>
      </c>
      <c r="AD275" s="2">
        <v>0</v>
      </c>
      <c r="AE275" s="2">
        <v>0</v>
      </c>
      <c r="AF275" s="2">
        <f t="shared" si="41"/>
        <v>12</v>
      </c>
      <c r="AG275" s="2">
        <f t="shared" si="42"/>
        <v>0</v>
      </c>
      <c r="AH275" s="2">
        <f t="shared" si="43"/>
        <v>0</v>
      </c>
      <c r="AJ275" s="5"/>
    </row>
    <row r="276" spans="7:36" x14ac:dyDescent="0.35">
      <c r="G276" s="2" t="s">
        <v>3</v>
      </c>
      <c r="H276" s="2" t="s">
        <v>4</v>
      </c>
      <c r="I276" s="2" t="s">
        <v>110</v>
      </c>
      <c r="J276" s="2" t="s">
        <v>11</v>
      </c>
      <c r="K276" s="2" t="s">
        <v>129</v>
      </c>
      <c r="L276" s="2" t="s">
        <v>129</v>
      </c>
      <c r="M276" s="2" t="s">
        <v>3</v>
      </c>
      <c r="N276" s="2">
        <v>5</v>
      </c>
      <c r="O276" s="6">
        <f t="shared" si="36"/>
        <v>18</v>
      </c>
      <c r="P276" s="2">
        <v>3</v>
      </c>
      <c r="Q276" s="2">
        <v>6</v>
      </c>
      <c r="R276" s="2">
        <v>7</v>
      </c>
      <c r="S276" s="2">
        <v>2</v>
      </c>
      <c r="T276" s="2">
        <v>0</v>
      </c>
      <c r="U276" s="2">
        <f t="shared" si="37"/>
        <v>9</v>
      </c>
      <c r="V276" s="2">
        <f t="shared" si="38"/>
        <v>7</v>
      </c>
      <c r="W276" s="2">
        <f t="shared" si="39"/>
        <v>2</v>
      </c>
      <c r="Y276" s="5"/>
      <c r="Z276" s="6">
        <f t="shared" si="40"/>
        <v>12</v>
      </c>
      <c r="AA276" s="2">
        <v>6</v>
      </c>
      <c r="AB276" s="2">
        <v>2</v>
      </c>
      <c r="AC276" s="2">
        <v>3</v>
      </c>
      <c r="AD276" s="2">
        <v>1</v>
      </c>
      <c r="AE276" s="2">
        <v>0</v>
      </c>
      <c r="AF276" s="2">
        <f t="shared" si="41"/>
        <v>8</v>
      </c>
      <c r="AG276" s="2">
        <f t="shared" si="42"/>
        <v>3</v>
      </c>
      <c r="AH276" s="2">
        <f t="shared" si="43"/>
        <v>1</v>
      </c>
      <c r="AJ276" s="5"/>
    </row>
    <row r="277" spans="7:36" x14ac:dyDescent="0.35">
      <c r="G277" s="2" t="s">
        <v>3</v>
      </c>
      <c r="H277" s="2" t="s">
        <v>4</v>
      </c>
      <c r="I277" s="2" t="s">
        <v>110</v>
      </c>
      <c r="J277" s="2" t="s">
        <v>11</v>
      </c>
      <c r="K277" s="2" t="s">
        <v>129</v>
      </c>
      <c r="L277" s="2" t="s">
        <v>129</v>
      </c>
      <c r="M277" s="2" t="s">
        <v>3</v>
      </c>
      <c r="N277" s="2">
        <v>6</v>
      </c>
      <c r="O277" s="6">
        <f t="shared" si="36"/>
        <v>18</v>
      </c>
      <c r="P277" s="2">
        <v>1</v>
      </c>
      <c r="Q277" s="2">
        <v>3</v>
      </c>
      <c r="R277" s="2">
        <v>7</v>
      </c>
      <c r="S277" s="2">
        <v>4</v>
      </c>
      <c r="T277" s="2">
        <v>3</v>
      </c>
      <c r="U277" s="2">
        <f t="shared" si="37"/>
        <v>4</v>
      </c>
      <c r="V277" s="2">
        <f t="shared" si="38"/>
        <v>7</v>
      </c>
      <c r="W277" s="2">
        <f t="shared" si="39"/>
        <v>7</v>
      </c>
      <c r="Y277" s="5"/>
      <c r="Z277" s="6">
        <f t="shared" si="40"/>
        <v>12</v>
      </c>
      <c r="AA277" s="2">
        <v>5</v>
      </c>
      <c r="AB277" s="2">
        <v>1</v>
      </c>
      <c r="AC277" s="2">
        <v>3</v>
      </c>
      <c r="AD277" s="2">
        <v>1</v>
      </c>
      <c r="AE277" s="2">
        <v>2</v>
      </c>
      <c r="AF277" s="2">
        <f t="shared" si="41"/>
        <v>6</v>
      </c>
      <c r="AG277" s="2">
        <f t="shared" si="42"/>
        <v>3</v>
      </c>
      <c r="AH277" s="2">
        <f t="shared" si="43"/>
        <v>3</v>
      </c>
      <c r="AJ277" s="5"/>
    </row>
    <row r="278" spans="7:36" x14ac:dyDescent="0.35">
      <c r="G278" s="2" t="s">
        <v>3</v>
      </c>
      <c r="H278" s="2" t="s">
        <v>4</v>
      </c>
      <c r="I278" s="2" t="s">
        <v>110</v>
      </c>
      <c r="J278" s="2" t="s">
        <v>11</v>
      </c>
      <c r="K278" s="2" t="s">
        <v>129</v>
      </c>
      <c r="L278" s="2" t="s">
        <v>129</v>
      </c>
      <c r="M278" s="2" t="s">
        <v>3</v>
      </c>
      <c r="N278" s="2">
        <v>7</v>
      </c>
      <c r="O278" s="6">
        <f t="shared" si="36"/>
        <v>18</v>
      </c>
      <c r="P278" s="2">
        <v>9</v>
      </c>
      <c r="Q278" s="2">
        <v>4</v>
      </c>
      <c r="R278" s="2">
        <v>3</v>
      </c>
      <c r="S278" s="2">
        <v>1</v>
      </c>
      <c r="T278" s="2">
        <v>1</v>
      </c>
      <c r="U278" s="2">
        <f t="shared" si="37"/>
        <v>13</v>
      </c>
      <c r="V278" s="2">
        <f t="shared" si="38"/>
        <v>3</v>
      </c>
      <c r="W278" s="2">
        <f t="shared" si="39"/>
        <v>2</v>
      </c>
      <c r="Y278" s="5"/>
      <c r="Z278" s="6">
        <f t="shared" si="40"/>
        <v>12</v>
      </c>
      <c r="AA278" s="2">
        <v>8</v>
      </c>
      <c r="AB278" s="2">
        <v>2</v>
      </c>
      <c r="AC278" s="2">
        <v>1</v>
      </c>
      <c r="AD278" s="2">
        <v>0</v>
      </c>
      <c r="AE278" s="2">
        <v>1</v>
      </c>
      <c r="AF278" s="2">
        <f t="shared" si="41"/>
        <v>10</v>
      </c>
      <c r="AG278" s="2">
        <f t="shared" si="42"/>
        <v>1</v>
      </c>
      <c r="AH278" s="2">
        <f t="shared" si="43"/>
        <v>1</v>
      </c>
      <c r="AJ278" s="5"/>
    </row>
    <row r="279" spans="7:36" x14ac:dyDescent="0.35">
      <c r="G279" s="2" t="s">
        <v>3</v>
      </c>
      <c r="H279" s="2" t="s">
        <v>4</v>
      </c>
      <c r="I279" s="2" t="s">
        <v>110</v>
      </c>
      <c r="J279" s="2" t="s">
        <v>11</v>
      </c>
      <c r="K279" s="2" t="s">
        <v>129</v>
      </c>
      <c r="L279" s="2" t="s">
        <v>129</v>
      </c>
      <c r="M279" s="2" t="s">
        <v>3</v>
      </c>
      <c r="N279" s="2">
        <v>8</v>
      </c>
      <c r="O279" s="6">
        <f t="shared" si="36"/>
        <v>18</v>
      </c>
      <c r="P279" s="2">
        <v>0</v>
      </c>
      <c r="Q279" s="2">
        <v>2</v>
      </c>
      <c r="R279" s="2">
        <v>7</v>
      </c>
      <c r="S279" s="2">
        <v>3</v>
      </c>
      <c r="T279" s="2">
        <v>6</v>
      </c>
      <c r="U279" s="2">
        <f t="shared" si="37"/>
        <v>2</v>
      </c>
      <c r="V279" s="2">
        <f t="shared" si="38"/>
        <v>7</v>
      </c>
      <c r="W279" s="2">
        <f t="shared" si="39"/>
        <v>9</v>
      </c>
      <c r="Y279" s="5"/>
      <c r="Z279" s="6">
        <f t="shared" si="40"/>
        <v>12</v>
      </c>
      <c r="AA279" s="2">
        <v>3</v>
      </c>
      <c r="AB279" s="2">
        <v>3</v>
      </c>
      <c r="AC279" s="2">
        <v>3</v>
      </c>
      <c r="AD279" s="2">
        <v>1</v>
      </c>
      <c r="AE279" s="2">
        <v>2</v>
      </c>
      <c r="AF279" s="2">
        <f t="shared" si="41"/>
        <v>6</v>
      </c>
      <c r="AG279" s="2">
        <f t="shared" si="42"/>
        <v>3</v>
      </c>
      <c r="AH279" s="2">
        <f t="shared" si="43"/>
        <v>3</v>
      </c>
      <c r="AJ279" s="5"/>
    </row>
    <row r="280" spans="7:36" x14ac:dyDescent="0.35">
      <c r="G280" s="2" t="s">
        <v>3</v>
      </c>
      <c r="H280" s="2" t="s">
        <v>4</v>
      </c>
      <c r="I280" s="2" t="s">
        <v>110</v>
      </c>
      <c r="J280" s="2" t="s">
        <v>11</v>
      </c>
      <c r="K280" s="2" t="s">
        <v>129</v>
      </c>
      <c r="L280" s="2" t="s">
        <v>129</v>
      </c>
      <c r="M280" s="2" t="s">
        <v>3</v>
      </c>
      <c r="N280" s="2">
        <v>9</v>
      </c>
      <c r="O280" s="6">
        <f t="shared" si="36"/>
        <v>18</v>
      </c>
      <c r="P280" s="2">
        <v>1</v>
      </c>
      <c r="Q280" s="2">
        <v>0</v>
      </c>
      <c r="R280" s="2">
        <v>8</v>
      </c>
      <c r="S280" s="2">
        <v>5</v>
      </c>
      <c r="T280" s="2">
        <v>4</v>
      </c>
      <c r="U280" s="2">
        <f t="shared" si="37"/>
        <v>1</v>
      </c>
      <c r="V280" s="2">
        <f t="shared" si="38"/>
        <v>8</v>
      </c>
      <c r="W280" s="2">
        <f t="shared" si="39"/>
        <v>9</v>
      </c>
      <c r="Y280" s="5"/>
      <c r="Z280" s="6">
        <f t="shared" si="40"/>
        <v>12</v>
      </c>
      <c r="AA280" s="2">
        <v>2</v>
      </c>
      <c r="AB280" s="2">
        <v>3</v>
      </c>
      <c r="AC280" s="2">
        <v>3</v>
      </c>
      <c r="AD280" s="2">
        <v>3</v>
      </c>
      <c r="AE280" s="2">
        <v>1</v>
      </c>
      <c r="AF280" s="2">
        <f t="shared" si="41"/>
        <v>5</v>
      </c>
      <c r="AG280" s="2">
        <f t="shared" si="42"/>
        <v>3</v>
      </c>
      <c r="AH280" s="2">
        <f t="shared" si="43"/>
        <v>4</v>
      </c>
      <c r="AJ280" s="5"/>
    </row>
    <row r="281" spans="7:36" x14ac:dyDescent="0.35">
      <c r="G281" s="2" t="s">
        <v>3</v>
      </c>
      <c r="H281" s="2" t="s">
        <v>4</v>
      </c>
      <c r="I281" s="2" t="s">
        <v>110</v>
      </c>
      <c r="J281" s="2" t="s">
        <v>11</v>
      </c>
      <c r="K281" s="2" t="s">
        <v>129</v>
      </c>
      <c r="L281" s="2" t="s">
        <v>129</v>
      </c>
      <c r="M281" s="2" t="s">
        <v>67</v>
      </c>
      <c r="N281" s="2">
        <v>10</v>
      </c>
      <c r="O281" s="6">
        <f t="shared" si="36"/>
        <v>18</v>
      </c>
      <c r="P281" s="2">
        <v>8</v>
      </c>
      <c r="Q281" s="2">
        <v>7</v>
      </c>
      <c r="R281" s="2">
        <v>2</v>
      </c>
      <c r="S281" s="2">
        <v>1</v>
      </c>
      <c r="T281" s="2">
        <v>0</v>
      </c>
      <c r="U281" s="2">
        <f t="shared" si="37"/>
        <v>15</v>
      </c>
      <c r="V281" s="2">
        <f t="shared" si="38"/>
        <v>2</v>
      </c>
      <c r="W281" s="2">
        <f t="shared" si="39"/>
        <v>1</v>
      </c>
      <c r="Y281" s="5"/>
      <c r="Z281" s="6">
        <f t="shared" si="40"/>
        <v>12</v>
      </c>
      <c r="AA281" s="2">
        <v>7</v>
      </c>
      <c r="AB281" s="2">
        <v>3</v>
      </c>
      <c r="AC281" s="2">
        <v>0</v>
      </c>
      <c r="AD281" s="2">
        <v>1</v>
      </c>
      <c r="AE281" s="2">
        <v>1</v>
      </c>
      <c r="AF281" s="2">
        <f t="shared" si="41"/>
        <v>10</v>
      </c>
      <c r="AG281" s="2">
        <f t="shared" si="42"/>
        <v>0</v>
      </c>
      <c r="AH281" s="2">
        <f t="shared" si="43"/>
        <v>2</v>
      </c>
      <c r="AJ281" s="5"/>
    </row>
    <row r="282" spans="7:36" x14ac:dyDescent="0.35">
      <c r="G282" s="2" t="s">
        <v>3</v>
      </c>
      <c r="H282" s="2" t="s">
        <v>4</v>
      </c>
      <c r="I282" s="2" t="s">
        <v>110</v>
      </c>
      <c r="J282" s="2" t="s">
        <v>11</v>
      </c>
      <c r="K282" s="2" t="s">
        <v>129</v>
      </c>
      <c r="L282" s="2" t="s">
        <v>129</v>
      </c>
      <c r="M282" s="2" t="s">
        <v>67</v>
      </c>
      <c r="N282" s="2">
        <v>11</v>
      </c>
      <c r="O282" s="6">
        <f t="shared" si="36"/>
        <v>18</v>
      </c>
      <c r="P282" s="2">
        <v>4</v>
      </c>
      <c r="Q282" s="2">
        <v>6</v>
      </c>
      <c r="R282" s="2">
        <v>6</v>
      </c>
      <c r="S282" s="2">
        <v>2</v>
      </c>
      <c r="T282" s="2">
        <v>0</v>
      </c>
      <c r="U282" s="2">
        <f t="shared" si="37"/>
        <v>10</v>
      </c>
      <c r="V282" s="2">
        <f t="shared" si="38"/>
        <v>6</v>
      </c>
      <c r="W282" s="2">
        <f t="shared" si="39"/>
        <v>2</v>
      </c>
      <c r="Y282" s="5"/>
      <c r="Z282" s="6">
        <f t="shared" si="40"/>
        <v>12</v>
      </c>
      <c r="AA282" s="2">
        <v>4</v>
      </c>
      <c r="AB282" s="2">
        <v>4</v>
      </c>
      <c r="AC282" s="2">
        <v>3</v>
      </c>
      <c r="AD282" s="2">
        <v>0</v>
      </c>
      <c r="AE282" s="2">
        <v>1</v>
      </c>
      <c r="AF282" s="2">
        <f t="shared" si="41"/>
        <v>8</v>
      </c>
      <c r="AG282" s="2">
        <f t="shared" si="42"/>
        <v>3</v>
      </c>
      <c r="AH282" s="2">
        <f t="shared" si="43"/>
        <v>1</v>
      </c>
      <c r="AJ282" s="5"/>
    </row>
    <row r="283" spans="7:36" x14ac:dyDescent="0.35">
      <c r="G283" s="2" t="s">
        <v>3</v>
      </c>
      <c r="H283" s="2" t="s">
        <v>4</v>
      </c>
      <c r="I283" s="2" t="s">
        <v>110</v>
      </c>
      <c r="J283" s="2" t="s">
        <v>11</v>
      </c>
      <c r="K283" s="2" t="s">
        <v>129</v>
      </c>
      <c r="L283" s="2" t="s">
        <v>129</v>
      </c>
      <c r="M283" s="2" t="s">
        <v>67</v>
      </c>
      <c r="N283" s="2">
        <v>12</v>
      </c>
      <c r="O283" s="6">
        <f t="shared" si="36"/>
        <v>18</v>
      </c>
      <c r="P283" s="2">
        <v>4</v>
      </c>
      <c r="Q283" s="2">
        <v>5</v>
      </c>
      <c r="R283" s="2">
        <v>7</v>
      </c>
      <c r="S283" s="2">
        <v>1</v>
      </c>
      <c r="T283" s="2">
        <v>1</v>
      </c>
      <c r="U283" s="2">
        <f t="shared" si="37"/>
        <v>9</v>
      </c>
      <c r="V283" s="2">
        <f t="shared" si="38"/>
        <v>7</v>
      </c>
      <c r="W283" s="2">
        <f t="shared" si="39"/>
        <v>2</v>
      </c>
      <c r="Y283" s="5"/>
      <c r="Z283" s="6">
        <f t="shared" si="40"/>
        <v>12</v>
      </c>
      <c r="AA283" s="2">
        <v>4</v>
      </c>
      <c r="AB283" s="2">
        <v>4</v>
      </c>
      <c r="AC283" s="2">
        <v>1</v>
      </c>
      <c r="AD283" s="2">
        <v>2</v>
      </c>
      <c r="AE283" s="2">
        <v>1</v>
      </c>
      <c r="AF283" s="2">
        <f t="shared" si="41"/>
        <v>8</v>
      </c>
      <c r="AG283" s="2">
        <f t="shared" si="42"/>
        <v>1</v>
      </c>
      <c r="AH283" s="2">
        <f t="shared" si="43"/>
        <v>3</v>
      </c>
      <c r="AJ283" s="5"/>
    </row>
    <row r="284" spans="7:36" x14ac:dyDescent="0.35">
      <c r="G284" s="2" t="s">
        <v>3</v>
      </c>
      <c r="H284" s="2" t="s">
        <v>4</v>
      </c>
      <c r="I284" s="2" t="s">
        <v>110</v>
      </c>
      <c r="J284" s="2" t="s">
        <v>11</v>
      </c>
      <c r="K284" s="2" t="s">
        <v>129</v>
      </c>
      <c r="L284" s="2" t="s">
        <v>129</v>
      </c>
      <c r="M284" s="2" t="s">
        <v>67</v>
      </c>
      <c r="N284" s="2">
        <v>13</v>
      </c>
      <c r="O284" s="6">
        <f t="shared" si="36"/>
        <v>18</v>
      </c>
      <c r="P284" s="2">
        <v>2</v>
      </c>
      <c r="Q284" s="2">
        <v>5</v>
      </c>
      <c r="R284" s="2">
        <v>5</v>
      </c>
      <c r="S284" s="2">
        <v>0</v>
      </c>
      <c r="T284" s="2">
        <v>6</v>
      </c>
      <c r="U284" s="2">
        <f t="shared" si="37"/>
        <v>7</v>
      </c>
      <c r="V284" s="2">
        <f t="shared" si="38"/>
        <v>5</v>
      </c>
      <c r="W284" s="2">
        <f t="shared" si="39"/>
        <v>6</v>
      </c>
      <c r="Y284" s="5"/>
      <c r="Z284" s="6">
        <f t="shared" si="40"/>
        <v>12</v>
      </c>
      <c r="AA284" s="2">
        <v>4</v>
      </c>
      <c r="AB284" s="2">
        <v>2</v>
      </c>
      <c r="AC284" s="2">
        <v>4</v>
      </c>
      <c r="AD284" s="2">
        <v>1</v>
      </c>
      <c r="AE284" s="2">
        <v>1</v>
      </c>
      <c r="AF284" s="2">
        <f t="shared" si="41"/>
        <v>6</v>
      </c>
      <c r="AG284" s="2">
        <f t="shared" si="42"/>
        <v>4</v>
      </c>
      <c r="AH284" s="2">
        <f t="shared" si="43"/>
        <v>2</v>
      </c>
      <c r="AJ284" s="5"/>
    </row>
    <row r="285" spans="7:36" x14ac:dyDescent="0.35">
      <c r="G285" s="2" t="s">
        <v>3</v>
      </c>
      <c r="H285" s="2" t="s">
        <v>4</v>
      </c>
      <c r="I285" s="2" t="s">
        <v>110</v>
      </c>
      <c r="J285" s="2" t="s">
        <v>11</v>
      </c>
      <c r="K285" s="2" t="s">
        <v>129</v>
      </c>
      <c r="L285" s="2" t="s">
        <v>129</v>
      </c>
      <c r="M285" s="2" t="s">
        <v>67</v>
      </c>
      <c r="N285" s="2">
        <v>14</v>
      </c>
      <c r="O285" s="6">
        <f t="shared" si="36"/>
        <v>18</v>
      </c>
      <c r="P285" s="2">
        <v>0</v>
      </c>
      <c r="Q285" s="2">
        <v>4</v>
      </c>
      <c r="R285" s="2">
        <v>7</v>
      </c>
      <c r="S285" s="2">
        <v>2</v>
      </c>
      <c r="T285" s="2">
        <v>5</v>
      </c>
      <c r="U285" s="2">
        <f t="shared" si="37"/>
        <v>4</v>
      </c>
      <c r="V285" s="2">
        <f t="shared" si="38"/>
        <v>7</v>
      </c>
      <c r="W285" s="2">
        <f t="shared" si="39"/>
        <v>7</v>
      </c>
      <c r="Y285" s="5"/>
      <c r="Z285" s="6">
        <f t="shared" si="40"/>
        <v>12</v>
      </c>
      <c r="AA285" s="2">
        <v>4</v>
      </c>
      <c r="AB285" s="2">
        <v>4</v>
      </c>
      <c r="AC285" s="2">
        <v>1</v>
      </c>
      <c r="AD285" s="2">
        <v>2</v>
      </c>
      <c r="AE285" s="2">
        <v>1</v>
      </c>
      <c r="AF285" s="2">
        <f t="shared" si="41"/>
        <v>8</v>
      </c>
      <c r="AG285" s="2">
        <f t="shared" si="42"/>
        <v>1</v>
      </c>
      <c r="AH285" s="2">
        <f t="shared" si="43"/>
        <v>3</v>
      </c>
      <c r="AJ285" s="5"/>
    </row>
    <row r="286" spans="7:36" x14ac:dyDescent="0.35">
      <c r="G286" s="2" t="s">
        <v>3</v>
      </c>
      <c r="H286" s="2" t="s">
        <v>4</v>
      </c>
      <c r="I286" s="2" t="s">
        <v>110</v>
      </c>
      <c r="J286" s="2" t="s">
        <v>11</v>
      </c>
      <c r="K286" s="2" t="s">
        <v>129</v>
      </c>
      <c r="L286" s="2" t="s">
        <v>129</v>
      </c>
      <c r="M286" s="2" t="s">
        <v>67</v>
      </c>
      <c r="N286" s="2">
        <v>15</v>
      </c>
      <c r="O286" s="6">
        <f t="shared" si="36"/>
        <v>18</v>
      </c>
      <c r="P286" s="2">
        <v>1</v>
      </c>
      <c r="Q286" s="2">
        <v>3</v>
      </c>
      <c r="R286" s="2">
        <v>6</v>
      </c>
      <c r="S286" s="2">
        <v>5</v>
      </c>
      <c r="T286" s="2">
        <v>3</v>
      </c>
      <c r="U286" s="2">
        <f t="shared" si="37"/>
        <v>4</v>
      </c>
      <c r="V286" s="2">
        <f t="shared" si="38"/>
        <v>6</v>
      </c>
      <c r="W286" s="2">
        <f t="shared" si="39"/>
        <v>8</v>
      </c>
      <c r="Y286" s="5"/>
      <c r="Z286" s="6">
        <f t="shared" si="40"/>
        <v>12</v>
      </c>
      <c r="AA286" s="2">
        <v>5</v>
      </c>
      <c r="AB286" s="2">
        <v>1</v>
      </c>
      <c r="AC286" s="2">
        <v>2</v>
      </c>
      <c r="AD286" s="2">
        <v>3</v>
      </c>
      <c r="AE286" s="2">
        <v>1</v>
      </c>
      <c r="AF286" s="2">
        <f t="shared" si="41"/>
        <v>6</v>
      </c>
      <c r="AG286" s="2">
        <f t="shared" si="42"/>
        <v>2</v>
      </c>
      <c r="AH286" s="2">
        <f t="shared" si="43"/>
        <v>4</v>
      </c>
      <c r="AJ286" s="5"/>
    </row>
    <row r="287" spans="7:36" x14ac:dyDescent="0.35">
      <c r="G287" s="2" t="s">
        <v>3</v>
      </c>
      <c r="H287" s="2" t="s">
        <v>4</v>
      </c>
      <c r="I287" s="2" t="s">
        <v>110</v>
      </c>
      <c r="J287" s="2" t="s">
        <v>11</v>
      </c>
      <c r="K287" s="2" t="s">
        <v>129</v>
      </c>
      <c r="L287" s="2" t="s">
        <v>129</v>
      </c>
      <c r="M287" s="2" t="s">
        <v>67</v>
      </c>
      <c r="N287" s="2">
        <v>16</v>
      </c>
      <c r="O287" s="6">
        <f t="shared" si="36"/>
        <v>18</v>
      </c>
      <c r="P287" s="2">
        <v>4</v>
      </c>
      <c r="Q287" s="2">
        <v>5</v>
      </c>
      <c r="R287" s="2">
        <v>6</v>
      </c>
      <c r="S287" s="2">
        <v>2</v>
      </c>
      <c r="T287" s="2">
        <v>1</v>
      </c>
      <c r="U287" s="2">
        <f t="shared" si="37"/>
        <v>9</v>
      </c>
      <c r="V287" s="2">
        <f t="shared" si="38"/>
        <v>6</v>
      </c>
      <c r="W287" s="2">
        <f t="shared" si="39"/>
        <v>3</v>
      </c>
      <c r="Y287" s="5"/>
      <c r="Z287" s="6">
        <f t="shared" si="40"/>
        <v>12</v>
      </c>
      <c r="AA287" s="2">
        <v>6</v>
      </c>
      <c r="AB287" s="2">
        <v>1</v>
      </c>
      <c r="AC287" s="2">
        <v>2</v>
      </c>
      <c r="AD287" s="2">
        <v>2</v>
      </c>
      <c r="AE287" s="2">
        <v>1</v>
      </c>
      <c r="AF287" s="2">
        <f t="shared" si="41"/>
        <v>7</v>
      </c>
      <c r="AG287" s="2">
        <f t="shared" si="42"/>
        <v>2</v>
      </c>
      <c r="AH287" s="2">
        <f t="shared" si="43"/>
        <v>3</v>
      </c>
      <c r="AJ287" s="5"/>
    </row>
    <row r="288" spans="7:36" x14ac:dyDescent="0.35">
      <c r="G288" s="2" t="s">
        <v>3</v>
      </c>
      <c r="H288" s="2" t="s">
        <v>4</v>
      </c>
      <c r="I288" s="2" t="s">
        <v>110</v>
      </c>
      <c r="J288" s="2" t="s">
        <v>11</v>
      </c>
      <c r="K288" s="2" t="s">
        <v>129</v>
      </c>
      <c r="L288" s="2" t="s">
        <v>129</v>
      </c>
      <c r="M288" s="2" t="s">
        <v>67</v>
      </c>
      <c r="N288" s="2">
        <v>17</v>
      </c>
      <c r="O288" s="6">
        <f t="shared" si="36"/>
        <v>18</v>
      </c>
      <c r="P288" s="2">
        <v>3</v>
      </c>
      <c r="Q288" s="2">
        <v>7</v>
      </c>
      <c r="R288" s="2">
        <v>4</v>
      </c>
      <c r="S288" s="2">
        <v>3</v>
      </c>
      <c r="T288" s="2">
        <v>1</v>
      </c>
      <c r="U288" s="2">
        <f t="shared" si="37"/>
        <v>10</v>
      </c>
      <c r="V288" s="2">
        <f t="shared" si="38"/>
        <v>4</v>
      </c>
      <c r="W288" s="2">
        <f t="shared" si="39"/>
        <v>4</v>
      </c>
      <c r="Y288" s="5"/>
      <c r="Z288" s="6">
        <f t="shared" si="40"/>
        <v>12</v>
      </c>
      <c r="AA288" s="2">
        <v>4</v>
      </c>
      <c r="AB288" s="2">
        <v>3</v>
      </c>
      <c r="AC288" s="2">
        <v>3</v>
      </c>
      <c r="AD288" s="2">
        <v>0</v>
      </c>
      <c r="AE288" s="2">
        <v>2</v>
      </c>
      <c r="AF288" s="2">
        <f t="shared" si="41"/>
        <v>7</v>
      </c>
      <c r="AG288" s="2">
        <f t="shared" si="42"/>
        <v>3</v>
      </c>
      <c r="AH288" s="2">
        <f t="shared" si="43"/>
        <v>2</v>
      </c>
      <c r="AJ288" s="5"/>
    </row>
    <row r="289" spans="7:36" x14ac:dyDescent="0.35">
      <c r="G289" s="2" t="s">
        <v>3</v>
      </c>
      <c r="H289" s="2" t="s">
        <v>4</v>
      </c>
      <c r="I289" s="2" t="s">
        <v>110</v>
      </c>
      <c r="J289" s="2" t="s">
        <v>11</v>
      </c>
      <c r="K289" s="2" t="s">
        <v>129</v>
      </c>
      <c r="L289" s="2" t="s">
        <v>129</v>
      </c>
      <c r="M289" s="2" t="s">
        <v>67</v>
      </c>
      <c r="N289" s="2">
        <v>18</v>
      </c>
      <c r="O289" s="6">
        <f t="shared" si="36"/>
        <v>18</v>
      </c>
      <c r="P289" s="2">
        <v>5</v>
      </c>
      <c r="Q289" s="2">
        <v>4</v>
      </c>
      <c r="R289" s="2">
        <v>2</v>
      </c>
      <c r="S289" s="2">
        <v>6</v>
      </c>
      <c r="T289" s="2">
        <v>1</v>
      </c>
      <c r="U289" s="2">
        <f t="shared" si="37"/>
        <v>9</v>
      </c>
      <c r="V289" s="2">
        <f t="shared" si="38"/>
        <v>2</v>
      </c>
      <c r="W289" s="2">
        <f t="shared" si="39"/>
        <v>7</v>
      </c>
      <c r="Y289" s="5"/>
      <c r="Z289" s="6">
        <f t="shared" si="40"/>
        <v>12</v>
      </c>
      <c r="AA289" s="2">
        <v>7</v>
      </c>
      <c r="AB289" s="2">
        <v>3</v>
      </c>
      <c r="AC289" s="2">
        <v>0</v>
      </c>
      <c r="AD289" s="2">
        <v>1</v>
      </c>
      <c r="AE289" s="2">
        <v>1</v>
      </c>
      <c r="AF289" s="2">
        <f t="shared" si="41"/>
        <v>10</v>
      </c>
      <c r="AG289" s="2">
        <f t="shared" si="42"/>
        <v>0</v>
      </c>
      <c r="AH289" s="2">
        <f t="shared" si="43"/>
        <v>2</v>
      </c>
      <c r="AJ289" s="5"/>
    </row>
    <row r="290" spans="7:36" x14ac:dyDescent="0.35">
      <c r="G290" s="2" t="s">
        <v>3</v>
      </c>
      <c r="H290" s="2" t="s">
        <v>4</v>
      </c>
      <c r="I290" s="2" t="s">
        <v>110</v>
      </c>
      <c r="J290" s="2" t="s">
        <v>11</v>
      </c>
      <c r="K290" s="2" t="s">
        <v>129</v>
      </c>
      <c r="L290" s="2" t="s">
        <v>129</v>
      </c>
      <c r="M290" s="2" t="s">
        <v>76</v>
      </c>
      <c r="N290" s="2">
        <v>19</v>
      </c>
      <c r="O290" s="6">
        <f t="shared" si="36"/>
        <v>18</v>
      </c>
      <c r="P290" s="2">
        <v>2</v>
      </c>
      <c r="Q290" s="2">
        <v>3</v>
      </c>
      <c r="R290" s="2">
        <v>0</v>
      </c>
      <c r="S290" s="2">
        <v>4</v>
      </c>
      <c r="T290" s="2">
        <v>9</v>
      </c>
      <c r="U290" s="2">
        <f t="shared" si="37"/>
        <v>5</v>
      </c>
      <c r="V290" s="2">
        <f t="shared" si="38"/>
        <v>0</v>
      </c>
      <c r="W290" s="2">
        <f t="shared" si="39"/>
        <v>13</v>
      </c>
      <c r="Y290" s="5"/>
      <c r="Z290" s="6">
        <f t="shared" si="40"/>
        <v>12</v>
      </c>
      <c r="AA290" s="2">
        <v>6</v>
      </c>
      <c r="AB290" s="2">
        <v>0</v>
      </c>
      <c r="AC290" s="2">
        <v>4</v>
      </c>
      <c r="AD290" s="2">
        <v>1</v>
      </c>
      <c r="AE290" s="2">
        <v>1</v>
      </c>
      <c r="AF290" s="2">
        <f t="shared" si="41"/>
        <v>6</v>
      </c>
      <c r="AG290" s="2">
        <f t="shared" si="42"/>
        <v>4</v>
      </c>
      <c r="AH290" s="2">
        <f t="shared" si="43"/>
        <v>2</v>
      </c>
      <c r="AJ290" s="5"/>
    </row>
    <row r="291" spans="7:36" x14ac:dyDescent="0.35">
      <c r="G291" s="2" t="s">
        <v>3</v>
      </c>
      <c r="H291" s="2" t="s">
        <v>4</v>
      </c>
      <c r="I291" s="2" t="s">
        <v>110</v>
      </c>
      <c r="J291" s="2" t="s">
        <v>11</v>
      </c>
      <c r="K291" s="2" t="s">
        <v>129</v>
      </c>
      <c r="L291" s="2" t="s">
        <v>129</v>
      </c>
      <c r="M291" s="2" t="s">
        <v>76</v>
      </c>
      <c r="N291" s="2">
        <v>20</v>
      </c>
      <c r="O291" s="6">
        <f t="shared" si="36"/>
        <v>18</v>
      </c>
      <c r="P291" s="2">
        <v>0</v>
      </c>
      <c r="Q291" s="2">
        <v>5</v>
      </c>
      <c r="R291" s="2">
        <v>1</v>
      </c>
      <c r="S291" s="2">
        <v>1</v>
      </c>
      <c r="T291" s="2">
        <v>11</v>
      </c>
      <c r="U291" s="2">
        <f t="shared" si="37"/>
        <v>5</v>
      </c>
      <c r="V291" s="2">
        <f t="shared" si="38"/>
        <v>1</v>
      </c>
      <c r="W291" s="2">
        <f t="shared" si="39"/>
        <v>12</v>
      </c>
      <c r="Y291" s="5"/>
      <c r="Z291" s="6">
        <f t="shared" si="40"/>
        <v>12</v>
      </c>
      <c r="AA291" s="2">
        <v>2</v>
      </c>
      <c r="AB291" s="2">
        <v>4</v>
      </c>
      <c r="AC291" s="2">
        <v>3</v>
      </c>
      <c r="AD291" s="2">
        <v>1</v>
      </c>
      <c r="AE291" s="2">
        <v>2</v>
      </c>
      <c r="AF291" s="2">
        <f t="shared" si="41"/>
        <v>6</v>
      </c>
      <c r="AG291" s="2">
        <f t="shared" si="42"/>
        <v>3</v>
      </c>
      <c r="AH291" s="2">
        <f t="shared" si="43"/>
        <v>3</v>
      </c>
      <c r="AJ291" s="5"/>
    </row>
    <row r="292" spans="7:36" x14ac:dyDescent="0.35">
      <c r="G292" s="2" t="s">
        <v>3</v>
      </c>
      <c r="H292" s="2" t="s">
        <v>4</v>
      </c>
      <c r="I292" s="2" t="s">
        <v>110</v>
      </c>
      <c r="J292" s="2" t="s">
        <v>11</v>
      </c>
      <c r="K292" s="2" t="s">
        <v>129</v>
      </c>
      <c r="L292" s="2" t="s">
        <v>129</v>
      </c>
      <c r="M292" s="2" t="s">
        <v>76</v>
      </c>
      <c r="N292" s="2">
        <v>21</v>
      </c>
      <c r="O292" s="6">
        <f t="shared" ref="O292:O355" si="44">SUM(U292:W292)</f>
        <v>18</v>
      </c>
      <c r="P292" s="2">
        <v>1</v>
      </c>
      <c r="Q292" s="2">
        <v>5</v>
      </c>
      <c r="R292" s="2">
        <v>2</v>
      </c>
      <c r="S292" s="2">
        <v>3</v>
      </c>
      <c r="T292" s="2">
        <v>7</v>
      </c>
      <c r="U292" s="2">
        <f t="shared" si="37"/>
        <v>6</v>
      </c>
      <c r="V292" s="2">
        <f t="shared" si="38"/>
        <v>2</v>
      </c>
      <c r="W292" s="2">
        <f t="shared" si="39"/>
        <v>10</v>
      </c>
      <c r="Y292" s="5"/>
      <c r="Z292" s="6">
        <f t="shared" si="40"/>
        <v>12</v>
      </c>
      <c r="AA292" s="2">
        <v>5</v>
      </c>
      <c r="AB292" s="2">
        <v>1</v>
      </c>
      <c r="AC292" s="2">
        <v>2</v>
      </c>
      <c r="AD292" s="2">
        <v>2</v>
      </c>
      <c r="AE292" s="2">
        <v>2</v>
      </c>
      <c r="AF292" s="2">
        <f t="shared" si="41"/>
        <v>6</v>
      </c>
      <c r="AG292" s="2">
        <f t="shared" si="42"/>
        <v>2</v>
      </c>
      <c r="AH292" s="2">
        <f t="shared" si="43"/>
        <v>4</v>
      </c>
      <c r="AJ292" s="5"/>
    </row>
    <row r="293" spans="7:36" x14ac:dyDescent="0.35">
      <c r="G293" s="2" t="s">
        <v>3</v>
      </c>
      <c r="H293" s="2" t="s">
        <v>4</v>
      </c>
      <c r="I293" s="2" t="s">
        <v>110</v>
      </c>
      <c r="J293" s="2" t="s">
        <v>11</v>
      </c>
      <c r="K293" s="2" t="s">
        <v>129</v>
      </c>
      <c r="L293" s="2" t="s">
        <v>129</v>
      </c>
      <c r="M293" s="2" t="s">
        <v>76</v>
      </c>
      <c r="N293" s="2">
        <v>22</v>
      </c>
      <c r="O293" s="6">
        <f t="shared" si="44"/>
        <v>18</v>
      </c>
      <c r="P293" s="2">
        <v>4</v>
      </c>
      <c r="Q293" s="2">
        <v>6</v>
      </c>
      <c r="R293" s="2">
        <v>4</v>
      </c>
      <c r="S293" s="2">
        <v>1</v>
      </c>
      <c r="T293" s="2">
        <v>3</v>
      </c>
      <c r="U293" s="2">
        <f t="shared" si="37"/>
        <v>10</v>
      </c>
      <c r="V293" s="2">
        <f t="shared" si="38"/>
        <v>4</v>
      </c>
      <c r="W293" s="2">
        <f t="shared" si="39"/>
        <v>4</v>
      </c>
      <c r="Y293" s="5"/>
      <c r="Z293" s="6">
        <f t="shared" si="40"/>
        <v>12</v>
      </c>
      <c r="AA293" s="2">
        <v>6</v>
      </c>
      <c r="AB293" s="2">
        <v>2</v>
      </c>
      <c r="AC293" s="2">
        <v>2</v>
      </c>
      <c r="AD293" s="2">
        <v>1</v>
      </c>
      <c r="AE293" s="2">
        <v>1</v>
      </c>
      <c r="AF293" s="2">
        <f t="shared" si="41"/>
        <v>8</v>
      </c>
      <c r="AG293" s="2">
        <f t="shared" si="42"/>
        <v>2</v>
      </c>
      <c r="AH293" s="2">
        <f t="shared" si="43"/>
        <v>2</v>
      </c>
      <c r="AJ293" s="5"/>
    </row>
    <row r="294" spans="7:36" x14ac:dyDescent="0.35">
      <c r="G294" s="2" t="s">
        <v>3</v>
      </c>
      <c r="H294" s="2" t="s">
        <v>4</v>
      </c>
      <c r="I294" s="2" t="s">
        <v>110</v>
      </c>
      <c r="J294" s="2" t="s">
        <v>11</v>
      </c>
      <c r="K294" s="2" t="s">
        <v>129</v>
      </c>
      <c r="L294" s="2" t="s">
        <v>129</v>
      </c>
      <c r="M294" s="2" t="s">
        <v>76</v>
      </c>
      <c r="N294" s="2">
        <v>23</v>
      </c>
      <c r="O294" s="6">
        <f t="shared" si="44"/>
        <v>18</v>
      </c>
      <c r="P294" s="2">
        <v>3</v>
      </c>
      <c r="Q294" s="2">
        <v>2</v>
      </c>
      <c r="R294" s="2">
        <v>2</v>
      </c>
      <c r="S294" s="2">
        <v>2</v>
      </c>
      <c r="T294" s="2">
        <v>9</v>
      </c>
      <c r="U294" s="2">
        <f t="shared" si="37"/>
        <v>5</v>
      </c>
      <c r="V294" s="2">
        <f t="shared" si="38"/>
        <v>2</v>
      </c>
      <c r="W294" s="2">
        <f t="shared" si="39"/>
        <v>11</v>
      </c>
      <c r="Y294" s="5"/>
      <c r="Z294" s="6">
        <f t="shared" si="40"/>
        <v>12</v>
      </c>
      <c r="AA294" s="2">
        <v>5</v>
      </c>
      <c r="AB294" s="2">
        <v>2</v>
      </c>
      <c r="AC294" s="2">
        <v>3</v>
      </c>
      <c r="AD294" s="2">
        <v>1</v>
      </c>
      <c r="AE294" s="2">
        <v>1</v>
      </c>
      <c r="AF294" s="2">
        <f t="shared" si="41"/>
        <v>7</v>
      </c>
      <c r="AG294" s="2">
        <f t="shared" si="42"/>
        <v>3</v>
      </c>
      <c r="AH294" s="2">
        <f t="shared" si="43"/>
        <v>2</v>
      </c>
      <c r="AJ294" s="5"/>
    </row>
    <row r="295" spans="7:36" x14ac:dyDescent="0.35">
      <c r="G295" s="2" t="s">
        <v>3</v>
      </c>
      <c r="H295" s="2" t="s">
        <v>4</v>
      </c>
      <c r="I295" s="2" t="s">
        <v>110</v>
      </c>
      <c r="J295" s="2" t="s">
        <v>11</v>
      </c>
      <c r="K295" s="2" t="s">
        <v>129</v>
      </c>
      <c r="L295" s="2" t="s">
        <v>129</v>
      </c>
      <c r="M295" s="2" t="s">
        <v>76</v>
      </c>
      <c r="N295" s="2">
        <v>24</v>
      </c>
      <c r="O295" s="6">
        <f t="shared" si="44"/>
        <v>17</v>
      </c>
      <c r="P295" s="2">
        <v>3</v>
      </c>
      <c r="Q295" s="2">
        <v>2</v>
      </c>
      <c r="R295" s="2">
        <v>6</v>
      </c>
      <c r="S295" s="2">
        <v>3</v>
      </c>
      <c r="T295" s="2">
        <v>3</v>
      </c>
      <c r="U295" s="2">
        <f t="shared" si="37"/>
        <v>5</v>
      </c>
      <c r="V295" s="2">
        <f t="shared" si="38"/>
        <v>6</v>
      </c>
      <c r="W295" s="2">
        <f t="shared" si="39"/>
        <v>6</v>
      </c>
      <c r="Y295" s="5"/>
      <c r="Z295" s="6">
        <f t="shared" si="40"/>
        <v>12</v>
      </c>
      <c r="AA295" s="2">
        <v>6</v>
      </c>
      <c r="AB295" s="2">
        <v>1</v>
      </c>
      <c r="AC295" s="2">
        <v>2</v>
      </c>
      <c r="AD295" s="2">
        <v>1</v>
      </c>
      <c r="AE295" s="2">
        <v>2</v>
      </c>
      <c r="AF295" s="2">
        <f t="shared" si="41"/>
        <v>7</v>
      </c>
      <c r="AG295" s="2">
        <f t="shared" si="42"/>
        <v>2</v>
      </c>
      <c r="AH295" s="2">
        <f t="shared" si="43"/>
        <v>3</v>
      </c>
      <c r="AJ295" s="5"/>
    </row>
    <row r="296" spans="7:36" x14ac:dyDescent="0.35">
      <c r="G296" s="2" t="s">
        <v>3</v>
      </c>
      <c r="H296" s="2" t="s">
        <v>4</v>
      </c>
      <c r="I296" s="2" t="s">
        <v>110</v>
      </c>
      <c r="J296" s="2" t="s">
        <v>11</v>
      </c>
      <c r="K296" s="2" t="s">
        <v>129</v>
      </c>
      <c r="L296" s="2" t="s">
        <v>129</v>
      </c>
      <c r="M296" s="2" t="s">
        <v>76</v>
      </c>
      <c r="N296" s="2">
        <v>25</v>
      </c>
      <c r="O296" s="6">
        <f t="shared" si="44"/>
        <v>17</v>
      </c>
      <c r="P296" s="2">
        <v>3</v>
      </c>
      <c r="Q296" s="2">
        <v>2</v>
      </c>
      <c r="R296" s="2">
        <v>6</v>
      </c>
      <c r="S296" s="2">
        <v>0</v>
      </c>
      <c r="T296" s="2">
        <v>6</v>
      </c>
      <c r="U296" s="2">
        <f t="shared" si="37"/>
        <v>5</v>
      </c>
      <c r="V296" s="2">
        <f t="shared" si="38"/>
        <v>6</v>
      </c>
      <c r="W296" s="2">
        <f t="shared" si="39"/>
        <v>6</v>
      </c>
      <c r="Y296" s="5"/>
      <c r="Z296" s="6">
        <f t="shared" si="40"/>
        <v>12</v>
      </c>
      <c r="AA296" s="2">
        <v>4</v>
      </c>
      <c r="AB296" s="2">
        <v>2</v>
      </c>
      <c r="AC296" s="2">
        <v>3</v>
      </c>
      <c r="AD296" s="2">
        <v>2</v>
      </c>
      <c r="AE296" s="2">
        <v>1</v>
      </c>
      <c r="AF296" s="2">
        <f t="shared" si="41"/>
        <v>6</v>
      </c>
      <c r="AG296" s="2">
        <f t="shared" si="42"/>
        <v>3</v>
      </c>
      <c r="AH296" s="2">
        <f t="shared" si="43"/>
        <v>3</v>
      </c>
      <c r="AJ296" s="5"/>
    </row>
    <row r="297" spans="7:36" x14ac:dyDescent="0.35">
      <c r="G297" s="2" t="s">
        <v>3</v>
      </c>
      <c r="H297" s="2" t="s">
        <v>4</v>
      </c>
      <c r="I297" s="2" t="s">
        <v>110</v>
      </c>
      <c r="J297" s="2" t="s">
        <v>11</v>
      </c>
      <c r="K297" s="2" t="s">
        <v>129</v>
      </c>
      <c r="L297" s="2" t="s">
        <v>129</v>
      </c>
      <c r="M297" s="2" t="s">
        <v>76</v>
      </c>
      <c r="N297" s="2">
        <v>26</v>
      </c>
      <c r="O297" s="6">
        <f t="shared" si="44"/>
        <v>18</v>
      </c>
      <c r="P297" s="2">
        <v>3</v>
      </c>
      <c r="Q297" s="2">
        <v>3</v>
      </c>
      <c r="R297" s="2">
        <v>4</v>
      </c>
      <c r="S297" s="2">
        <v>3</v>
      </c>
      <c r="T297" s="2">
        <v>5</v>
      </c>
      <c r="U297" s="2">
        <f t="shared" si="37"/>
        <v>6</v>
      </c>
      <c r="V297" s="2">
        <f t="shared" si="38"/>
        <v>4</v>
      </c>
      <c r="W297" s="2">
        <f t="shared" si="39"/>
        <v>8</v>
      </c>
      <c r="Y297" s="5"/>
      <c r="Z297" s="6">
        <f t="shared" si="40"/>
        <v>12</v>
      </c>
      <c r="AA297" s="2">
        <v>4</v>
      </c>
      <c r="AB297" s="2">
        <v>2</v>
      </c>
      <c r="AC297" s="2">
        <v>2</v>
      </c>
      <c r="AD297" s="2">
        <v>2</v>
      </c>
      <c r="AE297" s="2">
        <v>2</v>
      </c>
      <c r="AF297" s="2">
        <f t="shared" si="41"/>
        <v>6</v>
      </c>
      <c r="AG297" s="2">
        <f t="shared" si="42"/>
        <v>2</v>
      </c>
      <c r="AH297" s="2">
        <f t="shared" si="43"/>
        <v>4</v>
      </c>
      <c r="AJ297" s="5"/>
    </row>
    <row r="298" spans="7:36" x14ac:dyDescent="0.35">
      <c r="G298" s="2" t="s">
        <v>3</v>
      </c>
      <c r="H298" s="2" t="s">
        <v>4</v>
      </c>
      <c r="I298" s="2" t="s">
        <v>110</v>
      </c>
      <c r="J298" s="2" t="s">
        <v>11</v>
      </c>
      <c r="K298" s="2" t="s">
        <v>129</v>
      </c>
      <c r="L298" s="2" t="s">
        <v>129</v>
      </c>
      <c r="M298" s="2" t="s">
        <v>76</v>
      </c>
      <c r="N298" s="2">
        <v>27</v>
      </c>
      <c r="O298" s="6">
        <f t="shared" si="44"/>
        <v>17</v>
      </c>
      <c r="P298" s="2">
        <v>2</v>
      </c>
      <c r="Q298" s="2">
        <v>3</v>
      </c>
      <c r="R298" s="2">
        <v>5</v>
      </c>
      <c r="S298" s="2">
        <v>5</v>
      </c>
      <c r="T298" s="2">
        <v>2</v>
      </c>
      <c r="U298" s="2">
        <f t="shared" si="37"/>
        <v>5</v>
      </c>
      <c r="V298" s="2">
        <f t="shared" si="38"/>
        <v>5</v>
      </c>
      <c r="W298" s="2">
        <f t="shared" si="39"/>
        <v>7</v>
      </c>
      <c r="Y298" s="5"/>
      <c r="Z298" s="6">
        <f t="shared" si="40"/>
        <v>12</v>
      </c>
      <c r="AA298" s="2">
        <v>5</v>
      </c>
      <c r="AB298" s="2">
        <v>3</v>
      </c>
      <c r="AC298" s="2">
        <v>1</v>
      </c>
      <c r="AD298" s="2">
        <v>2</v>
      </c>
      <c r="AE298" s="2">
        <v>1</v>
      </c>
      <c r="AF298" s="2">
        <f t="shared" si="41"/>
        <v>8</v>
      </c>
      <c r="AG298" s="2">
        <f t="shared" si="42"/>
        <v>1</v>
      </c>
      <c r="AH298" s="2">
        <f t="shared" si="43"/>
        <v>3</v>
      </c>
      <c r="AJ298" s="5"/>
    </row>
    <row r="299" spans="7:36" x14ac:dyDescent="0.35">
      <c r="G299" s="2" t="s">
        <v>3</v>
      </c>
      <c r="H299" s="2" t="s">
        <v>4</v>
      </c>
      <c r="I299" s="2" t="s">
        <v>110</v>
      </c>
      <c r="J299" s="2" t="s">
        <v>11</v>
      </c>
      <c r="K299" s="2" t="s">
        <v>129</v>
      </c>
      <c r="L299" s="2" t="s">
        <v>129</v>
      </c>
      <c r="M299" s="2" t="s">
        <v>76</v>
      </c>
      <c r="N299" s="2">
        <v>28</v>
      </c>
      <c r="O299" s="6">
        <f t="shared" si="44"/>
        <v>18</v>
      </c>
      <c r="P299" s="2">
        <v>8</v>
      </c>
      <c r="Q299" s="2">
        <v>7</v>
      </c>
      <c r="R299" s="2">
        <v>0</v>
      </c>
      <c r="S299" s="2">
        <v>2</v>
      </c>
      <c r="T299" s="2">
        <v>1</v>
      </c>
      <c r="U299" s="2">
        <f t="shared" si="37"/>
        <v>15</v>
      </c>
      <c r="V299" s="2">
        <f t="shared" si="38"/>
        <v>0</v>
      </c>
      <c r="W299" s="2">
        <f t="shared" si="39"/>
        <v>3</v>
      </c>
      <c r="Y299" s="5"/>
      <c r="Z299" s="6">
        <f t="shared" si="40"/>
        <v>12</v>
      </c>
      <c r="AA299" s="2">
        <v>7</v>
      </c>
      <c r="AB299" s="2">
        <v>3</v>
      </c>
      <c r="AC299" s="2">
        <v>0</v>
      </c>
      <c r="AD299" s="2">
        <v>1</v>
      </c>
      <c r="AE299" s="2">
        <v>1</v>
      </c>
      <c r="AF299" s="2">
        <f t="shared" si="41"/>
        <v>10</v>
      </c>
      <c r="AG299" s="2">
        <f t="shared" si="42"/>
        <v>0</v>
      </c>
      <c r="AH299" s="2">
        <f t="shared" si="43"/>
        <v>2</v>
      </c>
      <c r="AJ299" s="5"/>
    </row>
    <row r="300" spans="7:36" x14ac:dyDescent="0.35">
      <c r="G300" s="2" t="s">
        <v>3</v>
      </c>
      <c r="H300" s="2" t="s">
        <v>4</v>
      </c>
      <c r="I300" s="2" t="s">
        <v>110</v>
      </c>
      <c r="J300" s="2" t="s">
        <v>11</v>
      </c>
      <c r="K300" s="2" t="s">
        <v>129</v>
      </c>
      <c r="L300" s="2" t="s">
        <v>129</v>
      </c>
      <c r="M300" s="2" t="s">
        <v>76</v>
      </c>
      <c r="N300" s="2">
        <v>29</v>
      </c>
      <c r="O300" s="6">
        <f t="shared" si="44"/>
        <v>18</v>
      </c>
      <c r="P300" s="2">
        <v>2</v>
      </c>
      <c r="Q300" s="2">
        <v>2</v>
      </c>
      <c r="R300" s="2">
        <v>7</v>
      </c>
      <c r="S300" s="2">
        <v>3</v>
      </c>
      <c r="T300" s="2">
        <v>4</v>
      </c>
      <c r="U300" s="2">
        <f t="shared" si="37"/>
        <v>4</v>
      </c>
      <c r="V300" s="2">
        <f t="shared" si="38"/>
        <v>7</v>
      </c>
      <c r="W300" s="2">
        <f t="shared" si="39"/>
        <v>7</v>
      </c>
      <c r="Y300" s="5"/>
      <c r="Z300" s="6">
        <f t="shared" si="40"/>
        <v>12</v>
      </c>
      <c r="AA300" s="2">
        <v>3</v>
      </c>
      <c r="AB300" s="2">
        <v>2</v>
      </c>
      <c r="AC300" s="2">
        <v>4</v>
      </c>
      <c r="AD300" s="2">
        <v>2</v>
      </c>
      <c r="AE300" s="2">
        <v>1</v>
      </c>
      <c r="AF300" s="2">
        <f t="shared" si="41"/>
        <v>5</v>
      </c>
      <c r="AG300" s="2">
        <f t="shared" si="42"/>
        <v>4</v>
      </c>
      <c r="AH300" s="2">
        <f t="shared" si="43"/>
        <v>3</v>
      </c>
      <c r="AJ300" s="5"/>
    </row>
    <row r="301" spans="7:36" x14ac:dyDescent="0.35">
      <c r="G301" s="2" t="s">
        <v>3</v>
      </c>
      <c r="H301" s="2" t="s">
        <v>4</v>
      </c>
      <c r="I301" s="2" t="s">
        <v>110</v>
      </c>
      <c r="J301" s="2" t="s">
        <v>11</v>
      </c>
      <c r="K301" s="2" t="s">
        <v>129</v>
      </c>
      <c r="L301" s="2" t="s">
        <v>129</v>
      </c>
      <c r="M301" s="2" t="s">
        <v>76</v>
      </c>
      <c r="N301" s="2">
        <v>30</v>
      </c>
      <c r="O301" s="6">
        <f t="shared" si="44"/>
        <v>18</v>
      </c>
      <c r="P301" s="2">
        <v>4</v>
      </c>
      <c r="Q301" s="2">
        <v>1</v>
      </c>
      <c r="R301" s="2">
        <v>4</v>
      </c>
      <c r="S301" s="2">
        <v>4</v>
      </c>
      <c r="T301" s="2">
        <v>5</v>
      </c>
      <c r="U301" s="2">
        <f t="shared" si="37"/>
        <v>5</v>
      </c>
      <c r="V301" s="2">
        <f t="shared" si="38"/>
        <v>4</v>
      </c>
      <c r="W301" s="2">
        <f t="shared" si="39"/>
        <v>9</v>
      </c>
      <c r="Y301" s="5"/>
      <c r="Z301" s="6">
        <f t="shared" si="40"/>
        <v>12</v>
      </c>
      <c r="AA301" s="2">
        <v>6</v>
      </c>
      <c r="AB301" s="2">
        <v>0</v>
      </c>
      <c r="AC301" s="2">
        <v>5</v>
      </c>
      <c r="AD301" s="2">
        <v>0</v>
      </c>
      <c r="AE301" s="2">
        <v>1</v>
      </c>
      <c r="AF301" s="2">
        <f t="shared" si="41"/>
        <v>6</v>
      </c>
      <c r="AG301" s="2">
        <f t="shared" si="42"/>
        <v>5</v>
      </c>
      <c r="AH301" s="2">
        <f t="shared" si="43"/>
        <v>1</v>
      </c>
      <c r="AJ301" s="5"/>
    </row>
    <row r="302" spans="7:36" x14ac:dyDescent="0.35">
      <c r="G302" s="2" t="s">
        <v>3</v>
      </c>
      <c r="H302" s="2" t="s">
        <v>4</v>
      </c>
      <c r="I302" s="2" t="s">
        <v>110</v>
      </c>
      <c r="J302" s="2" t="s">
        <v>11</v>
      </c>
      <c r="K302" s="2" t="s">
        <v>12</v>
      </c>
      <c r="L302" s="2" t="s">
        <v>12</v>
      </c>
      <c r="M302" s="2" t="s">
        <v>3</v>
      </c>
      <c r="N302" s="2">
        <v>1</v>
      </c>
      <c r="O302" s="6">
        <f t="shared" si="44"/>
        <v>16</v>
      </c>
      <c r="P302" s="2">
        <v>2</v>
      </c>
      <c r="Q302" s="2">
        <v>7</v>
      </c>
      <c r="R302" s="2">
        <v>3</v>
      </c>
      <c r="S302" s="2">
        <v>3</v>
      </c>
      <c r="T302" s="2">
        <v>1</v>
      </c>
      <c r="U302" s="2">
        <f t="shared" si="37"/>
        <v>9</v>
      </c>
      <c r="V302" s="2">
        <f t="shared" si="38"/>
        <v>3</v>
      </c>
      <c r="W302" s="2">
        <f t="shared" si="39"/>
        <v>4</v>
      </c>
      <c r="X302" s="2">
        <f>MAX(O302:O331)</f>
        <v>16</v>
      </c>
      <c r="Y302" s="5">
        <v>16</v>
      </c>
      <c r="Z302" s="6">
        <f t="shared" si="40"/>
        <v>6</v>
      </c>
      <c r="AA302" s="2">
        <v>0</v>
      </c>
      <c r="AB302" s="2">
        <v>3</v>
      </c>
      <c r="AC302" s="2">
        <v>2</v>
      </c>
      <c r="AD302" s="2">
        <v>1</v>
      </c>
      <c r="AE302" s="2">
        <v>0</v>
      </c>
      <c r="AF302" s="2">
        <f t="shared" si="41"/>
        <v>3</v>
      </c>
      <c r="AG302" s="2">
        <f t="shared" si="42"/>
        <v>2</v>
      </c>
      <c r="AH302" s="2">
        <f t="shared" si="43"/>
        <v>1</v>
      </c>
      <c r="AI302" s="2">
        <f>MAX(Z302:Z331)</f>
        <v>6</v>
      </c>
      <c r="AJ302" s="5">
        <v>15</v>
      </c>
    </row>
    <row r="303" spans="7:36" x14ac:dyDescent="0.35">
      <c r="G303" s="2" t="s">
        <v>3</v>
      </c>
      <c r="H303" s="2" t="s">
        <v>4</v>
      </c>
      <c r="I303" s="2" t="s">
        <v>110</v>
      </c>
      <c r="J303" s="2" t="s">
        <v>11</v>
      </c>
      <c r="K303" s="2" t="s">
        <v>12</v>
      </c>
      <c r="L303" s="2" t="s">
        <v>12</v>
      </c>
      <c r="M303" s="2" t="s">
        <v>3</v>
      </c>
      <c r="N303" s="2">
        <v>2</v>
      </c>
      <c r="O303" s="6">
        <f t="shared" si="44"/>
        <v>16</v>
      </c>
      <c r="P303" s="2">
        <v>2</v>
      </c>
      <c r="Q303" s="2">
        <v>3</v>
      </c>
      <c r="R303" s="2">
        <v>5</v>
      </c>
      <c r="S303" s="2">
        <v>6</v>
      </c>
      <c r="T303" s="2">
        <v>0</v>
      </c>
      <c r="U303" s="2">
        <f t="shared" si="37"/>
        <v>5</v>
      </c>
      <c r="V303" s="2">
        <f t="shared" si="38"/>
        <v>5</v>
      </c>
      <c r="W303" s="2">
        <f t="shared" si="39"/>
        <v>6</v>
      </c>
      <c r="Y303" s="5"/>
      <c r="Z303" s="6">
        <f t="shared" si="40"/>
        <v>6</v>
      </c>
      <c r="AA303" s="2">
        <v>0</v>
      </c>
      <c r="AB303" s="2">
        <v>2</v>
      </c>
      <c r="AC303" s="2">
        <v>3</v>
      </c>
      <c r="AD303" s="2">
        <v>0</v>
      </c>
      <c r="AE303" s="2">
        <v>1</v>
      </c>
      <c r="AF303" s="2">
        <f t="shared" si="41"/>
        <v>2</v>
      </c>
      <c r="AG303" s="2">
        <f t="shared" si="42"/>
        <v>3</v>
      </c>
      <c r="AH303" s="2">
        <f t="shared" si="43"/>
        <v>1</v>
      </c>
      <c r="AJ303" s="5"/>
    </row>
    <row r="304" spans="7:36" x14ac:dyDescent="0.35">
      <c r="G304" s="2" t="s">
        <v>3</v>
      </c>
      <c r="H304" s="2" t="s">
        <v>4</v>
      </c>
      <c r="I304" s="2" t="s">
        <v>110</v>
      </c>
      <c r="J304" s="2" t="s">
        <v>11</v>
      </c>
      <c r="K304" s="2" t="s">
        <v>12</v>
      </c>
      <c r="L304" s="2" t="s">
        <v>12</v>
      </c>
      <c r="M304" s="2" t="s">
        <v>3</v>
      </c>
      <c r="N304" s="2">
        <v>3</v>
      </c>
      <c r="O304" s="6">
        <f t="shared" si="44"/>
        <v>16</v>
      </c>
      <c r="P304" s="2">
        <v>5</v>
      </c>
      <c r="Q304" s="2">
        <v>7</v>
      </c>
      <c r="R304" s="2">
        <v>4</v>
      </c>
      <c r="S304" s="2">
        <v>0</v>
      </c>
      <c r="T304" s="2">
        <v>0</v>
      </c>
      <c r="U304" s="2">
        <f t="shared" si="37"/>
        <v>12</v>
      </c>
      <c r="V304" s="2">
        <f t="shared" si="38"/>
        <v>4</v>
      </c>
      <c r="W304" s="2">
        <f t="shared" si="39"/>
        <v>0</v>
      </c>
      <c r="Y304" s="5"/>
      <c r="Z304" s="6">
        <f t="shared" si="40"/>
        <v>6</v>
      </c>
      <c r="AA304" s="2">
        <v>2</v>
      </c>
      <c r="AB304" s="2">
        <v>2</v>
      </c>
      <c r="AC304" s="2">
        <v>1</v>
      </c>
      <c r="AD304" s="2">
        <v>1</v>
      </c>
      <c r="AE304" s="2">
        <v>0</v>
      </c>
      <c r="AF304" s="2">
        <f t="shared" si="41"/>
        <v>4</v>
      </c>
      <c r="AG304" s="2">
        <f t="shared" si="42"/>
        <v>1</v>
      </c>
      <c r="AH304" s="2">
        <f t="shared" si="43"/>
        <v>1</v>
      </c>
      <c r="AJ304" s="5"/>
    </row>
    <row r="305" spans="7:36" x14ac:dyDescent="0.35">
      <c r="G305" s="2" t="s">
        <v>3</v>
      </c>
      <c r="H305" s="2" t="s">
        <v>4</v>
      </c>
      <c r="I305" s="2" t="s">
        <v>110</v>
      </c>
      <c r="J305" s="2" t="s">
        <v>11</v>
      </c>
      <c r="K305" s="2" t="s">
        <v>12</v>
      </c>
      <c r="L305" s="2" t="s">
        <v>12</v>
      </c>
      <c r="M305" s="2" t="s">
        <v>3</v>
      </c>
      <c r="N305" s="2">
        <v>4</v>
      </c>
      <c r="O305" s="6">
        <f t="shared" si="44"/>
        <v>16</v>
      </c>
      <c r="P305" s="2">
        <v>8</v>
      </c>
      <c r="Q305" s="2">
        <v>6</v>
      </c>
      <c r="R305" s="2">
        <v>2</v>
      </c>
      <c r="S305" s="2">
        <v>0</v>
      </c>
      <c r="T305" s="2">
        <v>0</v>
      </c>
      <c r="U305" s="2">
        <f t="shared" si="37"/>
        <v>14</v>
      </c>
      <c r="V305" s="2">
        <f t="shared" si="38"/>
        <v>2</v>
      </c>
      <c r="W305" s="2">
        <f t="shared" si="39"/>
        <v>0</v>
      </c>
      <c r="Y305" s="5"/>
      <c r="Z305" s="6">
        <f t="shared" si="40"/>
        <v>6</v>
      </c>
      <c r="AA305" s="2">
        <v>3</v>
      </c>
      <c r="AB305" s="2">
        <v>2</v>
      </c>
      <c r="AC305" s="2">
        <v>1</v>
      </c>
      <c r="AD305" s="2">
        <v>0</v>
      </c>
      <c r="AE305" s="2">
        <v>0</v>
      </c>
      <c r="AF305" s="2">
        <f t="shared" si="41"/>
        <v>5</v>
      </c>
      <c r="AG305" s="2">
        <f t="shared" si="42"/>
        <v>1</v>
      </c>
      <c r="AH305" s="2">
        <f t="shared" si="43"/>
        <v>0</v>
      </c>
      <c r="AJ305" s="5"/>
    </row>
    <row r="306" spans="7:36" x14ac:dyDescent="0.35">
      <c r="G306" s="2" t="s">
        <v>3</v>
      </c>
      <c r="H306" s="2" t="s">
        <v>4</v>
      </c>
      <c r="I306" s="2" t="s">
        <v>110</v>
      </c>
      <c r="J306" s="2" t="s">
        <v>11</v>
      </c>
      <c r="K306" s="2" t="s">
        <v>12</v>
      </c>
      <c r="L306" s="2" t="s">
        <v>12</v>
      </c>
      <c r="M306" s="2" t="s">
        <v>3</v>
      </c>
      <c r="N306" s="2">
        <v>5</v>
      </c>
      <c r="O306" s="6">
        <f t="shared" si="44"/>
        <v>16</v>
      </c>
      <c r="P306" s="2">
        <v>3</v>
      </c>
      <c r="Q306" s="2">
        <v>7</v>
      </c>
      <c r="R306" s="2">
        <v>5</v>
      </c>
      <c r="S306" s="2">
        <v>1</v>
      </c>
      <c r="T306" s="2">
        <v>0</v>
      </c>
      <c r="U306" s="2">
        <f t="shared" si="37"/>
        <v>10</v>
      </c>
      <c r="V306" s="2">
        <f t="shared" si="38"/>
        <v>5</v>
      </c>
      <c r="W306" s="2">
        <f t="shared" si="39"/>
        <v>1</v>
      </c>
      <c r="Y306" s="5"/>
      <c r="Z306" s="6">
        <f t="shared" si="40"/>
        <v>6</v>
      </c>
      <c r="AA306" s="2">
        <v>1</v>
      </c>
      <c r="AB306" s="2">
        <v>2</v>
      </c>
      <c r="AC306" s="2">
        <v>2</v>
      </c>
      <c r="AD306" s="2">
        <v>1</v>
      </c>
      <c r="AE306" s="2">
        <v>0</v>
      </c>
      <c r="AF306" s="2">
        <f t="shared" si="41"/>
        <v>3</v>
      </c>
      <c r="AG306" s="2">
        <f t="shared" si="42"/>
        <v>2</v>
      </c>
      <c r="AH306" s="2">
        <f t="shared" si="43"/>
        <v>1</v>
      </c>
      <c r="AJ306" s="5"/>
    </row>
    <row r="307" spans="7:36" x14ac:dyDescent="0.35">
      <c r="G307" s="2" t="s">
        <v>3</v>
      </c>
      <c r="H307" s="2" t="s">
        <v>4</v>
      </c>
      <c r="I307" s="2" t="s">
        <v>110</v>
      </c>
      <c r="J307" s="2" t="s">
        <v>11</v>
      </c>
      <c r="K307" s="2" t="s">
        <v>12</v>
      </c>
      <c r="L307" s="2" t="s">
        <v>12</v>
      </c>
      <c r="M307" s="2" t="s">
        <v>3</v>
      </c>
      <c r="N307" s="2">
        <v>6</v>
      </c>
      <c r="O307" s="6">
        <f t="shared" si="44"/>
        <v>16</v>
      </c>
      <c r="P307" s="2">
        <v>3</v>
      </c>
      <c r="Q307" s="2">
        <v>7</v>
      </c>
      <c r="R307" s="2">
        <v>5</v>
      </c>
      <c r="S307" s="2">
        <v>0</v>
      </c>
      <c r="T307" s="2">
        <v>1</v>
      </c>
      <c r="U307" s="2">
        <f t="shared" si="37"/>
        <v>10</v>
      </c>
      <c r="V307" s="2">
        <f t="shared" si="38"/>
        <v>5</v>
      </c>
      <c r="W307" s="2">
        <f t="shared" si="39"/>
        <v>1</v>
      </c>
      <c r="Y307" s="5"/>
      <c r="Z307" s="6">
        <f t="shared" si="40"/>
        <v>6</v>
      </c>
      <c r="AA307" s="2">
        <v>1</v>
      </c>
      <c r="AB307" s="2">
        <v>2</v>
      </c>
      <c r="AC307" s="2">
        <v>1</v>
      </c>
      <c r="AD307" s="2">
        <v>1</v>
      </c>
      <c r="AE307" s="2">
        <v>1</v>
      </c>
      <c r="AF307" s="2">
        <f t="shared" si="41"/>
        <v>3</v>
      </c>
      <c r="AG307" s="2">
        <f t="shared" si="42"/>
        <v>1</v>
      </c>
      <c r="AH307" s="2">
        <f t="shared" si="43"/>
        <v>2</v>
      </c>
      <c r="AJ307" s="5"/>
    </row>
    <row r="308" spans="7:36" x14ac:dyDescent="0.35">
      <c r="G308" s="2" t="s">
        <v>3</v>
      </c>
      <c r="H308" s="2" t="s">
        <v>4</v>
      </c>
      <c r="I308" s="2" t="s">
        <v>110</v>
      </c>
      <c r="J308" s="2" t="s">
        <v>11</v>
      </c>
      <c r="K308" s="2" t="s">
        <v>12</v>
      </c>
      <c r="L308" s="2" t="s">
        <v>12</v>
      </c>
      <c r="M308" s="2" t="s">
        <v>3</v>
      </c>
      <c r="N308" s="2">
        <v>7</v>
      </c>
      <c r="O308" s="6">
        <f t="shared" si="44"/>
        <v>16</v>
      </c>
      <c r="P308" s="2">
        <v>9</v>
      </c>
      <c r="Q308" s="2">
        <v>6</v>
      </c>
      <c r="R308" s="2">
        <v>0</v>
      </c>
      <c r="S308" s="2">
        <v>0</v>
      </c>
      <c r="T308" s="2">
        <v>1</v>
      </c>
      <c r="U308" s="2">
        <f t="shared" si="37"/>
        <v>15</v>
      </c>
      <c r="V308" s="2">
        <f t="shared" si="38"/>
        <v>0</v>
      </c>
      <c r="W308" s="2">
        <f t="shared" si="39"/>
        <v>1</v>
      </c>
      <c r="Y308" s="5"/>
      <c r="Z308" s="6">
        <f t="shared" si="40"/>
        <v>6</v>
      </c>
      <c r="AA308" s="2">
        <v>3</v>
      </c>
      <c r="AB308" s="2">
        <v>1</v>
      </c>
      <c r="AC308" s="2">
        <v>0</v>
      </c>
      <c r="AD308" s="2">
        <v>0</v>
      </c>
      <c r="AE308" s="2">
        <v>2</v>
      </c>
      <c r="AF308" s="2">
        <f t="shared" si="41"/>
        <v>4</v>
      </c>
      <c r="AG308" s="2">
        <f t="shared" si="42"/>
        <v>0</v>
      </c>
      <c r="AH308" s="2">
        <f t="shared" si="43"/>
        <v>2</v>
      </c>
      <c r="AJ308" s="5"/>
    </row>
    <row r="309" spans="7:36" x14ac:dyDescent="0.35">
      <c r="G309" s="2" t="s">
        <v>3</v>
      </c>
      <c r="H309" s="2" t="s">
        <v>4</v>
      </c>
      <c r="I309" s="2" t="s">
        <v>110</v>
      </c>
      <c r="J309" s="2" t="s">
        <v>11</v>
      </c>
      <c r="K309" s="2" t="s">
        <v>12</v>
      </c>
      <c r="L309" s="2" t="s">
        <v>12</v>
      </c>
      <c r="M309" s="2" t="s">
        <v>3</v>
      </c>
      <c r="N309" s="2">
        <v>8</v>
      </c>
      <c r="O309" s="6">
        <f t="shared" si="44"/>
        <v>16</v>
      </c>
      <c r="P309" s="2">
        <v>1</v>
      </c>
      <c r="Q309" s="2">
        <v>5</v>
      </c>
      <c r="R309" s="2">
        <v>3</v>
      </c>
      <c r="S309" s="2">
        <v>5</v>
      </c>
      <c r="T309" s="2">
        <v>2</v>
      </c>
      <c r="U309" s="2">
        <f t="shared" si="37"/>
        <v>6</v>
      </c>
      <c r="V309" s="2">
        <f t="shared" si="38"/>
        <v>3</v>
      </c>
      <c r="W309" s="2">
        <f t="shared" si="39"/>
        <v>7</v>
      </c>
      <c r="Y309" s="5"/>
      <c r="Z309" s="6">
        <f t="shared" si="40"/>
        <v>6</v>
      </c>
      <c r="AA309" s="2">
        <v>0</v>
      </c>
      <c r="AB309" s="2">
        <v>1</v>
      </c>
      <c r="AC309" s="2">
        <v>4</v>
      </c>
      <c r="AD309" s="2">
        <v>1</v>
      </c>
      <c r="AE309" s="2">
        <v>0</v>
      </c>
      <c r="AF309" s="2">
        <f t="shared" si="41"/>
        <v>1</v>
      </c>
      <c r="AG309" s="2">
        <f t="shared" si="42"/>
        <v>4</v>
      </c>
      <c r="AH309" s="2">
        <f t="shared" si="43"/>
        <v>1</v>
      </c>
      <c r="AJ309" s="5"/>
    </row>
    <row r="310" spans="7:36" x14ac:dyDescent="0.35">
      <c r="G310" s="2" t="s">
        <v>3</v>
      </c>
      <c r="H310" s="2" t="s">
        <v>4</v>
      </c>
      <c r="I310" s="2" t="s">
        <v>110</v>
      </c>
      <c r="J310" s="2" t="s">
        <v>11</v>
      </c>
      <c r="K310" s="2" t="s">
        <v>12</v>
      </c>
      <c r="L310" s="2" t="s">
        <v>12</v>
      </c>
      <c r="M310" s="2" t="s">
        <v>3</v>
      </c>
      <c r="N310" s="2">
        <v>9</v>
      </c>
      <c r="O310" s="6">
        <f t="shared" si="44"/>
        <v>16</v>
      </c>
      <c r="P310" s="2">
        <v>0</v>
      </c>
      <c r="Q310" s="2">
        <v>2</v>
      </c>
      <c r="R310" s="2">
        <v>5</v>
      </c>
      <c r="S310" s="2">
        <v>5</v>
      </c>
      <c r="T310" s="2">
        <v>4</v>
      </c>
      <c r="U310" s="2">
        <f t="shared" si="37"/>
        <v>2</v>
      </c>
      <c r="V310" s="2">
        <f t="shared" si="38"/>
        <v>5</v>
      </c>
      <c r="W310" s="2">
        <f t="shared" si="39"/>
        <v>9</v>
      </c>
      <c r="Y310" s="5"/>
      <c r="Z310" s="6">
        <f t="shared" si="40"/>
        <v>6</v>
      </c>
      <c r="AA310" s="2">
        <v>0</v>
      </c>
      <c r="AB310" s="2">
        <v>1</v>
      </c>
      <c r="AC310" s="2">
        <v>2</v>
      </c>
      <c r="AD310" s="2">
        <v>1</v>
      </c>
      <c r="AE310" s="2">
        <v>2</v>
      </c>
      <c r="AF310" s="2">
        <f t="shared" si="41"/>
        <v>1</v>
      </c>
      <c r="AG310" s="2">
        <f t="shared" si="42"/>
        <v>2</v>
      </c>
      <c r="AH310" s="2">
        <f t="shared" si="43"/>
        <v>3</v>
      </c>
      <c r="AJ310" s="5"/>
    </row>
    <row r="311" spans="7:36" x14ac:dyDescent="0.35">
      <c r="G311" s="2" t="s">
        <v>3</v>
      </c>
      <c r="H311" s="2" t="s">
        <v>4</v>
      </c>
      <c r="I311" s="2" t="s">
        <v>110</v>
      </c>
      <c r="J311" s="2" t="s">
        <v>11</v>
      </c>
      <c r="K311" s="2" t="s">
        <v>12</v>
      </c>
      <c r="L311" s="2" t="s">
        <v>12</v>
      </c>
      <c r="M311" s="2" t="s">
        <v>67</v>
      </c>
      <c r="N311" s="2">
        <v>10</v>
      </c>
      <c r="O311" s="6">
        <f t="shared" si="44"/>
        <v>16</v>
      </c>
      <c r="P311" s="2">
        <v>7</v>
      </c>
      <c r="Q311" s="2">
        <v>8</v>
      </c>
      <c r="R311" s="2">
        <v>1</v>
      </c>
      <c r="S311" s="2">
        <v>0</v>
      </c>
      <c r="T311" s="2">
        <v>0</v>
      </c>
      <c r="U311" s="2">
        <f t="shared" si="37"/>
        <v>15</v>
      </c>
      <c r="V311" s="2">
        <f t="shared" si="38"/>
        <v>1</v>
      </c>
      <c r="W311" s="2">
        <f t="shared" si="39"/>
        <v>0</v>
      </c>
      <c r="Y311" s="5"/>
      <c r="Z311" s="6">
        <f t="shared" si="40"/>
        <v>6</v>
      </c>
      <c r="AA311" s="2">
        <v>1</v>
      </c>
      <c r="AB311" s="2">
        <v>4</v>
      </c>
      <c r="AC311" s="2">
        <v>1</v>
      </c>
      <c r="AD311" s="2">
        <v>0</v>
      </c>
      <c r="AE311" s="2">
        <v>0</v>
      </c>
      <c r="AF311" s="2">
        <f t="shared" si="41"/>
        <v>5</v>
      </c>
      <c r="AG311" s="2">
        <f t="shared" si="42"/>
        <v>1</v>
      </c>
      <c r="AH311" s="2">
        <f t="shared" si="43"/>
        <v>0</v>
      </c>
      <c r="AJ311" s="5"/>
    </row>
    <row r="312" spans="7:36" x14ac:dyDescent="0.35">
      <c r="G312" s="2" t="s">
        <v>3</v>
      </c>
      <c r="H312" s="2" t="s">
        <v>4</v>
      </c>
      <c r="I312" s="2" t="s">
        <v>110</v>
      </c>
      <c r="J312" s="2" t="s">
        <v>11</v>
      </c>
      <c r="K312" s="2" t="s">
        <v>12</v>
      </c>
      <c r="L312" s="2" t="s">
        <v>12</v>
      </c>
      <c r="M312" s="2" t="s">
        <v>67</v>
      </c>
      <c r="N312" s="2">
        <v>11</v>
      </c>
      <c r="O312" s="6">
        <f t="shared" si="44"/>
        <v>16</v>
      </c>
      <c r="P312" s="2">
        <v>4</v>
      </c>
      <c r="Q312" s="2">
        <v>8</v>
      </c>
      <c r="R312" s="2">
        <v>3</v>
      </c>
      <c r="S312" s="2">
        <v>1</v>
      </c>
      <c r="T312" s="2">
        <v>0</v>
      </c>
      <c r="U312" s="2">
        <f t="shared" si="37"/>
        <v>12</v>
      </c>
      <c r="V312" s="2">
        <f t="shared" si="38"/>
        <v>3</v>
      </c>
      <c r="W312" s="2">
        <f t="shared" si="39"/>
        <v>1</v>
      </c>
      <c r="Y312" s="5"/>
      <c r="Z312" s="6">
        <f t="shared" si="40"/>
        <v>6</v>
      </c>
      <c r="AA312" s="2">
        <v>2</v>
      </c>
      <c r="AB312" s="2">
        <v>2</v>
      </c>
      <c r="AC312" s="2">
        <v>2</v>
      </c>
      <c r="AD312" s="2">
        <v>0</v>
      </c>
      <c r="AE312" s="2">
        <v>0</v>
      </c>
      <c r="AF312" s="2">
        <f t="shared" si="41"/>
        <v>4</v>
      </c>
      <c r="AG312" s="2">
        <f t="shared" si="42"/>
        <v>2</v>
      </c>
      <c r="AH312" s="2">
        <f t="shared" si="43"/>
        <v>0</v>
      </c>
      <c r="AJ312" s="5"/>
    </row>
    <row r="313" spans="7:36" x14ac:dyDescent="0.35">
      <c r="G313" s="2" t="s">
        <v>3</v>
      </c>
      <c r="H313" s="2" t="s">
        <v>4</v>
      </c>
      <c r="I313" s="2" t="s">
        <v>110</v>
      </c>
      <c r="J313" s="2" t="s">
        <v>11</v>
      </c>
      <c r="K313" s="2" t="s">
        <v>12</v>
      </c>
      <c r="L313" s="2" t="s">
        <v>12</v>
      </c>
      <c r="M313" s="2" t="s">
        <v>67</v>
      </c>
      <c r="N313" s="2">
        <v>12</v>
      </c>
      <c r="O313" s="6">
        <f t="shared" si="44"/>
        <v>16</v>
      </c>
      <c r="P313" s="2">
        <v>6</v>
      </c>
      <c r="Q313" s="2">
        <v>7</v>
      </c>
      <c r="R313" s="2">
        <v>3</v>
      </c>
      <c r="S313" s="2">
        <v>0</v>
      </c>
      <c r="T313" s="2">
        <v>0</v>
      </c>
      <c r="U313" s="2">
        <f t="shared" si="37"/>
        <v>13</v>
      </c>
      <c r="V313" s="2">
        <f t="shared" si="38"/>
        <v>3</v>
      </c>
      <c r="W313" s="2">
        <f t="shared" si="39"/>
        <v>0</v>
      </c>
      <c r="Y313" s="5"/>
      <c r="Z313" s="6">
        <f t="shared" si="40"/>
        <v>6</v>
      </c>
      <c r="AA313" s="2">
        <v>2</v>
      </c>
      <c r="AB313" s="2">
        <v>2</v>
      </c>
      <c r="AC313" s="2">
        <v>2</v>
      </c>
      <c r="AD313" s="2">
        <v>0</v>
      </c>
      <c r="AE313" s="2">
        <v>0</v>
      </c>
      <c r="AF313" s="2">
        <f t="shared" si="41"/>
        <v>4</v>
      </c>
      <c r="AG313" s="2">
        <f t="shared" si="42"/>
        <v>2</v>
      </c>
      <c r="AH313" s="2">
        <f t="shared" si="43"/>
        <v>0</v>
      </c>
      <c r="AJ313" s="5"/>
    </row>
    <row r="314" spans="7:36" x14ac:dyDescent="0.35">
      <c r="G314" s="2" t="s">
        <v>3</v>
      </c>
      <c r="H314" s="2" t="s">
        <v>4</v>
      </c>
      <c r="I314" s="2" t="s">
        <v>110</v>
      </c>
      <c r="J314" s="2" t="s">
        <v>11</v>
      </c>
      <c r="K314" s="2" t="s">
        <v>12</v>
      </c>
      <c r="L314" s="2" t="s">
        <v>12</v>
      </c>
      <c r="M314" s="2" t="s">
        <v>67</v>
      </c>
      <c r="N314" s="2">
        <v>13</v>
      </c>
      <c r="O314" s="6">
        <f t="shared" si="44"/>
        <v>16</v>
      </c>
      <c r="P314" s="2">
        <v>7</v>
      </c>
      <c r="Q314" s="2">
        <v>5</v>
      </c>
      <c r="R314" s="2">
        <v>2</v>
      </c>
      <c r="S314" s="2">
        <v>1</v>
      </c>
      <c r="T314" s="2">
        <v>1</v>
      </c>
      <c r="U314" s="2">
        <f t="shared" si="37"/>
        <v>12</v>
      </c>
      <c r="V314" s="2">
        <f t="shared" si="38"/>
        <v>2</v>
      </c>
      <c r="W314" s="2">
        <f t="shared" si="39"/>
        <v>2</v>
      </c>
      <c r="Y314" s="5"/>
      <c r="Z314" s="6">
        <f t="shared" si="40"/>
        <v>6</v>
      </c>
      <c r="AA314" s="2">
        <v>2</v>
      </c>
      <c r="AB314" s="2">
        <v>2</v>
      </c>
      <c r="AC314" s="2">
        <v>2</v>
      </c>
      <c r="AD314" s="2">
        <v>0</v>
      </c>
      <c r="AE314" s="2">
        <v>0</v>
      </c>
      <c r="AF314" s="2">
        <f t="shared" si="41"/>
        <v>4</v>
      </c>
      <c r="AG314" s="2">
        <f t="shared" si="42"/>
        <v>2</v>
      </c>
      <c r="AH314" s="2">
        <f t="shared" si="43"/>
        <v>0</v>
      </c>
      <c r="AJ314" s="5"/>
    </row>
    <row r="315" spans="7:36" x14ac:dyDescent="0.35">
      <c r="G315" s="2" t="s">
        <v>3</v>
      </c>
      <c r="H315" s="2" t="s">
        <v>4</v>
      </c>
      <c r="I315" s="2" t="s">
        <v>110</v>
      </c>
      <c r="J315" s="2" t="s">
        <v>11</v>
      </c>
      <c r="K315" s="2" t="s">
        <v>12</v>
      </c>
      <c r="L315" s="2" t="s">
        <v>12</v>
      </c>
      <c r="M315" s="2" t="s">
        <v>67</v>
      </c>
      <c r="N315" s="2">
        <v>14</v>
      </c>
      <c r="O315" s="6">
        <f t="shared" si="44"/>
        <v>16</v>
      </c>
      <c r="P315" s="2">
        <v>2</v>
      </c>
      <c r="Q315" s="2">
        <v>4</v>
      </c>
      <c r="R315" s="2">
        <v>5</v>
      </c>
      <c r="S315" s="2">
        <v>2</v>
      </c>
      <c r="T315" s="2">
        <v>3</v>
      </c>
      <c r="U315" s="2">
        <f t="shared" si="37"/>
        <v>6</v>
      </c>
      <c r="V315" s="2">
        <f t="shared" si="38"/>
        <v>5</v>
      </c>
      <c r="W315" s="2">
        <f t="shared" si="39"/>
        <v>5</v>
      </c>
      <c r="Y315" s="5"/>
      <c r="Z315" s="6">
        <f t="shared" si="40"/>
        <v>6</v>
      </c>
      <c r="AA315" s="2">
        <v>0</v>
      </c>
      <c r="AB315" s="2">
        <v>3</v>
      </c>
      <c r="AC315" s="2">
        <v>2</v>
      </c>
      <c r="AD315" s="2">
        <v>1</v>
      </c>
      <c r="AE315" s="2">
        <v>0</v>
      </c>
      <c r="AF315" s="2">
        <f t="shared" si="41"/>
        <v>3</v>
      </c>
      <c r="AG315" s="2">
        <f t="shared" si="42"/>
        <v>2</v>
      </c>
      <c r="AH315" s="2">
        <f t="shared" si="43"/>
        <v>1</v>
      </c>
      <c r="AJ315" s="5"/>
    </row>
    <row r="316" spans="7:36" x14ac:dyDescent="0.35">
      <c r="G316" s="2" t="s">
        <v>3</v>
      </c>
      <c r="H316" s="2" t="s">
        <v>4</v>
      </c>
      <c r="I316" s="2" t="s">
        <v>110</v>
      </c>
      <c r="J316" s="2" t="s">
        <v>11</v>
      </c>
      <c r="K316" s="2" t="s">
        <v>12</v>
      </c>
      <c r="L316" s="2" t="s">
        <v>12</v>
      </c>
      <c r="M316" s="2" t="s">
        <v>67</v>
      </c>
      <c r="N316" s="2">
        <v>15</v>
      </c>
      <c r="O316" s="6">
        <f t="shared" si="44"/>
        <v>16</v>
      </c>
      <c r="P316" s="2">
        <v>0</v>
      </c>
      <c r="Q316" s="2">
        <v>3</v>
      </c>
      <c r="R316" s="2">
        <v>11</v>
      </c>
      <c r="S316" s="2">
        <v>2</v>
      </c>
      <c r="T316" s="2">
        <v>0</v>
      </c>
      <c r="U316" s="2">
        <f t="shared" si="37"/>
        <v>3</v>
      </c>
      <c r="V316" s="2">
        <f t="shared" si="38"/>
        <v>11</v>
      </c>
      <c r="W316" s="2">
        <f t="shared" si="39"/>
        <v>2</v>
      </c>
      <c r="Y316" s="5"/>
      <c r="Z316" s="6">
        <f t="shared" si="40"/>
        <v>6</v>
      </c>
      <c r="AA316" s="2">
        <v>0</v>
      </c>
      <c r="AB316" s="2">
        <v>3</v>
      </c>
      <c r="AC316" s="2">
        <v>0</v>
      </c>
      <c r="AD316" s="2">
        <v>2</v>
      </c>
      <c r="AE316" s="2">
        <v>1</v>
      </c>
      <c r="AF316" s="2">
        <f t="shared" si="41"/>
        <v>3</v>
      </c>
      <c r="AG316" s="2">
        <f t="shared" si="42"/>
        <v>0</v>
      </c>
      <c r="AH316" s="2">
        <f t="shared" si="43"/>
        <v>3</v>
      </c>
      <c r="AJ316" s="5"/>
    </row>
    <row r="317" spans="7:36" x14ac:dyDescent="0.35">
      <c r="G317" s="2" t="s">
        <v>3</v>
      </c>
      <c r="H317" s="2" t="s">
        <v>4</v>
      </c>
      <c r="I317" s="2" t="s">
        <v>110</v>
      </c>
      <c r="J317" s="2" t="s">
        <v>11</v>
      </c>
      <c r="K317" s="2" t="s">
        <v>12</v>
      </c>
      <c r="L317" s="2" t="s">
        <v>12</v>
      </c>
      <c r="M317" s="2" t="s">
        <v>67</v>
      </c>
      <c r="N317" s="2">
        <v>16</v>
      </c>
      <c r="O317" s="6">
        <f t="shared" si="44"/>
        <v>16</v>
      </c>
      <c r="P317" s="2">
        <v>2</v>
      </c>
      <c r="Q317" s="2">
        <v>5</v>
      </c>
      <c r="R317" s="2">
        <v>6</v>
      </c>
      <c r="S317" s="2">
        <v>0</v>
      </c>
      <c r="T317" s="2">
        <v>3</v>
      </c>
      <c r="U317" s="2">
        <f t="shared" si="37"/>
        <v>7</v>
      </c>
      <c r="V317" s="2">
        <f t="shared" si="38"/>
        <v>6</v>
      </c>
      <c r="W317" s="2">
        <f t="shared" si="39"/>
        <v>3</v>
      </c>
      <c r="Y317" s="5"/>
      <c r="Z317" s="6">
        <f t="shared" si="40"/>
        <v>6</v>
      </c>
      <c r="AA317" s="2">
        <v>1</v>
      </c>
      <c r="AB317" s="2">
        <v>2</v>
      </c>
      <c r="AC317" s="2">
        <v>2</v>
      </c>
      <c r="AD317" s="2">
        <v>1</v>
      </c>
      <c r="AE317" s="2">
        <v>0</v>
      </c>
      <c r="AF317" s="2">
        <f t="shared" si="41"/>
        <v>3</v>
      </c>
      <c r="AG317" s="2">
        <f t="shared" si="42"/>
        <v>2</v>
      </c>
      <c r="AH317" s="2">
        <f t="shared" si="43"/>
        <v>1</v>
      </c>
      <c r="AJ317" s="5"/>
    </row>
    <row r="318" spans="7:36" x14ac:dyDescent="0.35">
      <c r="G318" s="2" t="s">
        <v>3</v>
      </c>
      <c r="H318" s="2" t="s">
        <v>4</v>
      </c>
      <c r="I318" s="2" t="s">
        <v>110</v>
      </c>
      <c r="J318" s="2" t="s">
        <v>11</v>
      </c>
      <c r="K318" s="2" t="s">
        <v>12</v>
      </c>
      <c r="L318" s="2" t="s">
        <v>12</v>
      </c>
      <c r="M318" s="2" t="s">
        <v>67</v>
      </c>
      <c r="N318" s="2">
        <v>17</v>
      </c>
      <c r="O318" s="6">
        <f t="shared" si="44"/>
        <v>16</v>
      </c>
      <c r="P318" s="2">
        <v>2</v>
      </c>
      <c r="Q318" s="2">
        <v>4</v>
      </c>
      <c r="R318" s="2">
        <v>10</v>
      </c>
      <c r="S318" s="2">
        <v>0</v>
      </c>
      <c r="T318" s="2">
        <v>0</v>
      </c>
      <c r="U318" s="2">
        <f t="shared" si="37"/>
        <v>6</v>
      </c>
      <c r="V318" s="2">
        <f t="shared" si="38"/>
        <v>10</v>
      </c>
      <c r="W318" s="2">
        <f t="shared" si="39"/>
        <v>0</v>
      </c>
      <c r="Y318" s="5"/>
      <c r="Z318" s="6">
        <f t="shared" si="40"/>
        <v>6</v>
      </c>
      <c r="AA318" s="2">
        <v>0</v>
      </c>
      <c r="AB318" s="2">
        <v>3</v>
      </c>
      <c r="AC318" s="2">
        <v>3</v>
      </c>
      <c r="AD318" s="2">
        <v>0</v>
      </c>
      <c r="AE318" s="2">
        <v>0</v>
      </c>
      <c r="AF318" s="2">
        <f t="shared" si="41"/>
        <v>3</v>
      </c>
      <c r="AG318" s="2">
        <f t="shared" si="42"/>
        <v>3</v>
      </c>
      <c r="AH318" s="2">
        <f t="shared" si="43"/>
        <v>0</v>
      </c>
      <c r="AJ318" s="5"/>
    </row>
    <row r="319" spans="7:36" x14ac:dyDescent="0.35">
      <c r="G319" s="2" t="s">
        <v>3</v>
      </c>
      <c r="H319" s="2" t="s">
        <v>4</v>
      </c>
      <c r="I319" s="2" t="s">
        <v>110</v>
      </c>
      <c r="J319" s="2" t="s">
        <v>11</v>
      </c>
      <c r="K319" s="2" t="s">
        <v>12</v>
      </c>
      <c r="L319" s="2" t="s">
        <v>12</v>
      </c>
      <c r="M319" s="2" t="s">
        <v>67</v>
      </c>
      <c r="N319" s="2">
        <v>18</v>
      </c>
      <c r="O319" s="6">
        <f t="shared" si="44"/>
        <v>16</v>
      </c>
      <c r="P319" s="2">
        <v>8</v>
      </c>
      <c r="Q319" s="2">
        <v>3</v>
      </c>
      <c r="R319" s="2">
        <v>2</v>
      </c>
      <c r="S319" s="2">
        <v>3</v>
      </c>
      <c r="T319" s="2">
        <v>0</v>
      </c>
      <c r="U319" s="2">
        <f t="shared" si="37"/>
        <v>11</v>
      </c>
      <c r="V319" s="2">
        <f t="shared" si="38"/>
        <v>2</v>
      </c>
      <c r="W319" s="2">
        <f t="shared" si="39"/>
        <v>3</v>
      </c>
      <c r="Y319" s="5"/>
      <c r="Z319" s="6">
        <f t="shared" si="40"/>
        <v>6</v>
      </c>
      <c r="AA319" s="2">
        <v>4</v>
      </c>
      <c r="AB319" s="2">
        <v>0</v>
      </c>
      <c r="AC319" s="2">
        <v>1</v>
      </c>
      <c r="AD319" s="2">
        <v>0</v>
      </c>
      <c r="AE319" s="2">
        <v>1</v>
      </c>
      <c r="AF319" s="2">
        <f t="shared" si="41"/>
        <v>4</v>
      </c>
      <c r="AG319" s="2">
        <f t="shared" si="42"/>
        <v>1</v>
      </c>
      <c r="AH319" s="2">
        <f t="shared" si="43"/>
        <v>1</v>
      </c>
      <c r="AJ319" s="5"/>
    </row>
    <row r="320" spans="7:36" x14ac:dyDescent="0.35">
      <c r="G320" s="2" t="s">
        <v>3</v>
      </c>
      <c r="H320" s="2" t="s">
        <v>4</v>
      </c>
      <c r="I320" s="2" t="s">
        <v>110</v>
      </c>
      <c r="J320" s="2" t="s">
        <v>11</v>
      </c>
      <c r="K320" s="2" t="s">
        <v>12</v>
      </c>
      <c r="L320" s="2" t="s">
        <v>12</v>
      </c>
      <c r="M320" s="2" t="s">
        <v>76</v>
      </c>
      <c r="N320" s="2">
        <v>19</v>
      </c>
      <c r="O320" s="6">
        <f t="shared" si="44"/>
        <v>16</v>
      </c>
      <c r="P320" s="2">
        <v>3</v>
      </c>
      <c r="Q320" s="2">
        <v>8</v>
      </c>
      <c r="R320" s="2">
        <v>5</v>
      </c>
      <c r="S320" s="2">
        <v>0</v>
      </c>
      <c r="T320" s="2">
        <v>0</v>
      </c>
      <c r="U320" s="2">
        <f t="shared" si="37"/>
        <v>11</v>
      </c>
      <c r="V320" s="2">
        <f t="shared" si="38"/>
        <v>5</v>
      </c>
      <c r="W320" s="2">
        <f t="shared" si="39"/>
        <v>0</v>
      </c>
      <c r="Y320" s="5"/>
      <c r="Z320" s="6">
        <f t="shared" si="40"/>
        <v>6</v>
      </c>
      <c r="AA320" s="2">
        <v>2</v>
      </c>
      <c r="AB320" s="2">
        <v>1</v>
      </c>
      <c r="AC320" s="2">
        <v>2</v>
      </c>
      <c r="AD320" s="2">
        <v>1</v>
      </c>
      <c r="AE320" s="2">
        <v>0</v>
      </c>
      <c r="AF320" s="2">
        <f t="shared" si="41"/>
        <v>3</v>
      </c>
      <c r="AG320" s="2">
        <f t="shared" si="42"/>
        <v>2</v>
      </c>
      <c r="AH320" s="2">
        <f t="shared" si="43"/>
        <v>1</v>
      </c>
      <c r="AJ320" s="5"/>
    </row>
    <row r="321" spans="7:36" x14ac:dyDescent="0.35">
      <c r="G321" s="2" t="s">
        <v>3</v>
      </c>
      <c r="H321" s="2" t="s">
        <v>4</v>
      </c>
      <c r="I321" s="2" t="s">
        <v>110</v>
      </c>
      <c r="J321" s="2" t="s">
        <v>11</v>
      </c>
      <c r="K321" s="2" t="s">
        <v>12</v>
      </c>
      <c r="L321" s="2" t="s">
        <v>12</v>
      </c>
      <c r="M321" s="2" t="s">
        <v>76</v>
      </c>
      <c r="N321" s="2">
        <v>20</v>
      </c>
      <c r="O321" s="6">
        <f t="shared" si="44"/>
        <v>15</v>
      </c>
      <c r="P321" s="2">
        <v>5</v>
      </c>
      <c r="Q321" s="2">
        <v>6</v>
      </c>
      <c r="R321" s="2">
        <v>3</v>
      </c>
      <c r="S321" s="2">
        <v>1</v>
      </c>
      <c r="T321" s="2">
        <v>0</v>
      </c>
      <c r="U321" s="2">
        <f t="shared" si="37"/>
        <v>11</v>
      </c>
      <c r="V321" s="2">
        <f t="shared" si="38"/>
        <v>3</v>
      </c>
      <c r="W321" s="2">
        <f t="shared" si="39"/>
        <v>1</v>
      </c>
      <c r="Y321" s="5"/>
      <c r="Z321" s="6">
        <f t="shared" si="40"/>
        <v>6</v>
      </c>
      <c r="AA321" s="2">
        <v>1</v>
      </c>
      <c r="AB321" s="2">
        <v>2</v>
      </c>
      <c r="AC321" s="2">
        <v>2</v>
      </c>
      <c r="AD321" s="2">
        <v>1</v>
      </c>
      <c r="AE321" s="2">
        <v>0</v>
      </c>
      <c r="AF321" s="2">
        <f t="shared" si="41"/>
        <v>3</v>
      </c>
      <c r="AG321" s="2">
        <f t="shared" si="42"/>
        <v>2</v>
      </c>
      <c r="AH321" s="2">
        <f t="shared" si="43"/>
        <v>1</v>
      </c>
      <c r="AJ321" s="5"/>
    </row>
    <row r="322" spans="7:36" x14ac:dyDescent="0.35">
      <c r="G322" s="2" t="s">
        <v>3</v>
      </c>
      <c r="H322" s="2" t="s">
        <v>4</v>
      </c>
      <c r="I322" s="2" t="s">
        <v>110</v>
      </c>
      <c r="J322" s="2" t="s">
        <v>11</v>
      </c>
      <c r="K322" s="2" t="s">
        <v>12</v>
      </c>
      <c r="L322" s="2" t="s">
        <v>12</v>
      </c>
      <c r="M322" s="2" t="s">
        <v>76</v>
      </c>
      <c r="N322" s="2">
        <v>21</v>
      </c>
      <c r="O322" s="6">
        <f t="shared" si="44"/>
        <v>16</v>
      </c>
      <c r="P322" s="2">
        <v>2</v>
      </c>
      <c r="Q322" s="2">
        <v>6</v>
      </c>
      <c r="R322" s="2">
        <v>4</v>
      </c>
      <c r="S322" s="2">
        <v>3</v>
      </c>
      <c r="T322" s="2">
        <v>1</v>
      </c>
      <c r="U322" s="2">
        <f t="shared" si="37"/>
        <v>8</v>
      </c>
      <c r="V322" s="2">
        <f t="shared" si="38"/>
        <v>4</v>
      </c>
      <c r="W322" s="2">
        <f t="shared" si="39"/>
        <v>4</v>
      </c>
      <c r="Y322" s="5"/>
      <c r="Z322" s="6">
        <f t="shared" si="40"/>
        <v>6</v>
      </c>
      <c r="AA322" s="2">
        <v>1</v>
      </c>
      <c r="AB322" s="2">
        <v>1</v>
      </c>
      <c r="AC322" s="2">
        <v>4</v>
      </c>
      <c r="AD322" s="2">
        <v>0</v>
      </c>
      <c r="AE322" s="2">
        <v>0</v>
      </c>
      <c r="AF322" s="2">
        <f t="shared" si="41"/>
        <v>2</v>
      </c>
      <c r="AG322" s="2">
        <f t="shared" si="42"/>
        <v>4</v>
      </c>
      <c r="AH322" s="2">
        <f t="shared" si="43"/>
        <v>0</v>
      </c>
      <c r="AJ322" s="5"/>
    </row>
    <row r="323" spans="7:36" x14ac:dyDescent="0.35">
      <c r="G323" s="2" t="s">
        <v>3</v>
      </c>
      <c r="H323" s="2" t="s">
        <v>4</v>
      </c>
      <c r="I323" s="2" t="s">
        <v>110</v>
      </c>
      <c r="J323" s="2" t="s">
        <v>11</v>
      </c>
      <c r="K323" s="2" t="s">
        <v>12</v>
      </c>
      <c r="L323" s="2" t="s">
        <v>12</v>
      </c>
      <c r="M323" s="2" t="s">
        <v>76</v>
      </c>
      <c r="N323" s="2">
        <v>22</v>
      </c>
      <c r="O323" s="6">
        <f t="shared" si="44"/>
        <v>16</v>
      </c>
      <c r="P323" s="2">
        <v>6</v>
      </c>
      <c r="Q323" s="2">
        <v>4</v>
      </c>
      <c r="R323" s="2">
        <v>3</v>
      </c>
      <c r="S323" s="2">
        <v>3</v>
      </c>
      <c r="T323" s="2">
        <v>0</v>
      </c>
      <c r="U323" s="2">
        <f t="shared" si="37"/>
        <v>10</v>
      </c>
      <c r="V323" s="2">
        <f t="shared" si="38"/>
        <v>3</v>
      </c>
      <c r="W323" s="2">
        <f t="shared" si="39"/>
        <v>3</v>
      </c>
      <c r="Y323" s="5"/>
      <c r="Z323" s="6">
        <f t="shared" si="40"/>
        <v>6</v>
      </c>
      <c r="AA323" s="2">
        <v>3</v>
      </c>
      <c r="AB323" s="2">
        <v>2</v>
      </c>
      <c r="AC323" s="2">
        <v>1</v>
      </c>
      <c r="AD323" s="2">
        <v>0</v>
      </c>
      <c r="AE323" s="2">
        <v>0</v>
      </c>
      <c r="AF323" s="2">
        <f t="shared" si="41"/>
        <v>5</v>
      </c>
      <c r="AG323" s="2">
        <f t="shared" si="42"/>
        <v>1</v>
      </c>
      <c r="AH323" s="2">
        <f t="shared" si="43"/>
        <v>0</v>
      </c>
      <c r="AJ323" s="5"/>
    </row>
    <row r="324" spans="7:36" x14ac:dyDescent="0.35">
      <c r="G324" s="2" t="s">
        <v>3</v>
      </c>
      <c r="H324" s="2" t="s">
        <v>4</v>
      </c>
      <c r="I324" s="2" t="s">
        <v>110</v>
      </c>
      <c r="J324" s="2" t="s">
        <v>11</v>
      </c>
      <c r="K324" s="2" t="s">
        <v>12</v>
      </c>
      <c r="L324" s="2" t="s">
        <v>12</v>
      </c>
      <c r="M324" s="2" t="s">
        <v>76</v>
      </c>
      <c r="N324" s="2">
        <v>23</v>
      </c>
      <c r="O324" s="6">
        <f t="shared" si="44"/>
        <v>16</v>
      </c>
      <c r="P324" s="2">
        <v>4</v>
      </c>
      <c r="Q324" s="2">
        <v>5</v>
      </c>
      <c r="R324" s="2">
        <v>2</v>
      </c>
      <c r="S324" s="2">
        <v>4</v>
      </c>
      <c r="T324" s="2">
        <v>1</v>
      </c>
      <c r="U324" s="2">
        <f t="shared" si="37"/>
        <v>9</v>
      </c>
      <c r="V324" s="2">
        <f t="shared" si="38"/>
        <v>2</v>
      </c>
      <c r="W324" s="2">
        <f t="shared" si="39"/>
        <v>5</v>
      </c>
      <c r="Y324" s="5"/>
      <c r="Z324" s="6">
        <f t="shared" si="40"/>
        <v>6</v>
      </c>
      <c r="AA324" s="2">
        <v>2</v>
      </c>
      <c r="AB324" s="2">
        <v>3</v>
      </c>
      <c r="AC324" s="2">
        <v>0</v>
      </c>
      <c r="AD324" s="2">
        <v>1</v>
      </c>
      <c r="AE324" s="2">
        <v>0</v>
      </c>
      <c r="AF324" s="2">
        <f t="shared" si="41"/>
        <v>5</v>
      </c>
      <c r="AG324" s="2">
        <f t="shared" si="42"/>
        <v>0</v>
      </c>
      <c r="AH324" s="2">
        <f t="shared" si="43"/>
        <v>1</v>
      </c>
      <c r="AJ324" s="5"/>
    </row>
    <row r="325" spans="7:36" x14ac:dyDescent="0.35">
      <c r="G325" s="2" t="s">
        <v>3</v>
      </c>
      <c r="H325" s="2" t="s">
        <v>4</v>
      </c>
      <c r="I325" s="2" t="s">
        <v>110</v>
      </c>
      <c r="J325" s="2" t="s">
        <v>11</v>
      </c>
      <c r="K325" s="2" t="s">
        <v>12</v>
      </c>
      <c r="L325" s="2" t="s">
        <v>12</v>
      </c>
      <c r="M325" s="2" t="s">
        <v>76</v>
      </c>
      <c r="N325" s="2">
        <v>24</v>
      </c>
      <c r="O325" s="6">
        <f t="shared" si="44"/>
        <v>16</v>
      </c>
      <c r="P325" s="2">
        <v>1</v>
      </c>
      <c r="Q325" s="2">
        <v>5</v>
      </c>
      <c r="R325" s="2">
        <v>7</v>
      </c>
      <c r="S325" s="2">
        <v>3</v>
      </c>
      <c r="T325" s="2">
        <v>0</v>
      </c>
      <c r="U325" s="2">
        <f t="shared" si="37"/>
        <v>6</v>
      </c>
      <c r="V325" s="2">
        <f t="shared" si="38"/>
        <v>7</v>
      </c>
      <c r="W325" s="2">
        <f t="shared" si="39"/>
        <v>3</v>
      </c>
      <c r="Y325" s="5"/>
      <c r="Z325" s="6">
        <f t="shared" si="40"/>
        <v>6</v>
      </c>
      <c r="AA325" s="2">
        <v>0</v>
      </c>
      <c r="AB325" s="2">
        <v>4</v>
      </c>
      <c r="AC325" s="2">
        <v>1</v>
      </c>
      <c r="AD325" s="2">
        <v>1</v>
      </c>
      <c r="AE325" s="2">
        <v>0</v>
      </c>
      <c r="AF325" s="2">
        <f t="shared" si="41"/>
        <v>4</v>
      </c>
      <c r="AG325" s="2">
        <f t="shared" si="42"/>
        <v>1</v>
      </c>
      <c r="AH325" s="2">
        <f t="shared" si="43"/>
        <v>1</v>
      </c>
      <c r="AJ325" s="5"/>
    </row>
    <row r="326" spans="7:36" x14ac:dyDescent="0.35">
      <c r="G326" s="2" t="s">
        <v>3</v>
      </c>
      <c r="H326" s="2" t="s">
        <v>4</v>
      </c>
      <c r="I326" s="2" t="s">
        <v>110</v>
      </c>
      <c r="J326" s="2" t="s">
        <v>11</v>
      </c>
      <c r="K326" s="2" t="s">
        <v>12</v>
      </c>
      <c r="L326" s="2" t="s">
        <v>12</v>
      </c>
      <c r="M326" s="2" t="s">
        <v>76</v>
      </c>
      <c r="N326" s="2">
        <v>25</v>
      </c>
      <c r="O326" s="6">
        <f t="shared" si="44"/>
        <v>16</v>
      </c>
      <c r="P326" s="2">
        <v>3</v>
      </c>
      <c r="Q326" s="2">
        <v>2</v>
      </c>
      <c r="R326" s="2">
        <v>7</v>
      </c>
      <c r="S326" s="2">
        <v>2</v>
      </c>
      <c r="T326" s="2">
        <v>2</v>
      </c>
      <c r="U326" s="2">
        <f t="shared" si="37"/>
        <v>5</v>
      </c>
      <c r="V326" s="2">
        <f t="shared" si="38"/>
        <v>7</v>
      </c>
      <c r="W326" s="2">
        <f t="shared" si="39"/>
        <v>4</v>
      </c>
      <c r="Y326" s="5"/>
      <c r="Z326" s="6">
        <f t="shared" si="40"/>
        <v>6</v>
      </c>
      <c r="AA326" s="2">
        <v>1</v>
      </c>
      <c r="AB326" s="2">
        <v>2</v>
      </c>
      <c r="AC326" s="2">
        <v>2</v>
      </c>
      <c r="AD326" s="2">
        <v>1</v>
      </c>
      <c r="AE326" s="2">
        <v>0</v>
      </c>
      <c r="AF326" s="2">
        <f t="shared" si="41"/>
        <v>3</v>
      </c>
      <c r="AG326" s="2">
        <f t="shared" si="42"/>
        <v>2</v>
      </c>
      <c r="AH326" s="2">
        <f t="shared" si="43"/>
        <v>1</v>
      </c>
      <c r="AJ326" s="5"/>
    </row>
    <row r="327" spans="7:36" x14ac:dyDescent="0.35">
      <c r="G327" s="2" t="s">
        <v>3</v>
      </c>
      <c r="H327" s="2" t="s">
        <v>4</v>
      </c>
      <c r="I327" s="2" t="s">
        <v>110</v>
      </c>
      <c r="J327" s="2" t="s">
        <v>11</v>
      </c>
      <c r="K327" s="2" t="s">
        <v>12</v>
      </c>
      <c r="L327" s="2" t="s">
        <v>12</v>
      </c>
      <c r="M327" s="2" t="s">
        <v>76</v>
      </c>
      <c r="N327" s="2">
        <v>26</v>
      </c>
      <c r="O327" s="6">
        <f t="shared" si="44"/>
        <v>16</v>
      </c>
      <c r="P327" s="2">
        <v>2</v>
      </c>
      <c r="Q327" s="2">
        <v>5</v>
      </c>
      <c r="R327" s="2">
        <v>4</v>
      </c>
      <c r="S327" s="2">
        <v>5</v>
      </c>
      <c r="T327" s="2">
        <v>0</v>
      </c>
      <c r="U327" s="2">
        <f t="shared" si="37"/>
        <v>7</v>
      </c>
      <c r="V327" s="2">
        <f t="shared" si="38"/>
        <v>4</v>
      </c>
      <c r="W327" s="2">
        <f t="shared" si="39"/>
        <v>5</v>
      </c>
      <c r="Y327" s="5"/>
      <c r="Z327" s="6">
        <f t="shared" si="40"/>
        <v>6</v>
      </c>
      <c r="AA327" s="2">
        <v>0</v>
      </c>
      <c r="AB327" s="2">
        <v>2</v>
      </c>
      <c r="AC327" s="2">
        <v>3</v>
      </c>
      <c r="AD327" s="2">
        <v>1</v>
      </c>
      <c r="AE327" s="2">
        <v>0</v>
      </c>
      <c r="AF327" s="2">
        <f t="shared" si="41"/>
        <v>2</v>
      </c>
      <c r="AG327" s="2">
        <f t="shared" si="42"/>
        <v>3</v>
      </c>
      <c r="AH327" s="2">
        <f t="shared" si="43"/>
        <v>1</v>
      </c>
      <c r="AJ327" s="5"/>
    </row>
    <row r="328" spans="7:36" x14ac:dyDescent="0.35">
      <c r="G328" s="2" t="s">
        <v>3</v>
      </c>
      <c r="H328" s="2" t="s">
        <v>4</v>
      </c>
      <c r="I328" s="2" t="s">
        <v>110</v>
      </c>
      <c r="J328" s="2" t="s">
        <v>11</v>
      </c>
      <c r="K328" s="2" t="s">
        <v>12</v>
      </c>
      <c r="L328" s="2" t="s">
        <v>12</v>
      </c>
      <c r="M328" s="2" t="s">
        <v>76</v>
      </c>
      <c r="N328" s="2">
        <v>27</v>
      </c>
      <c r="O328" s="6">
        <f t="shared" si="44"/>
        <v>16</v>
      </c>
      <c r="P328" s="2">
        <v>1</v>
      </c>
      <c r="Q328" s="2">
        <v>8</v>
      </c>
      <c r="R328" s="2">
        <v>3</v>
      </c>
      <c r="S328" s="2">
        <v>2</v>
      </c>
      <c r="T328" s="2">
        <v>2</v>
      </c>
      <c r="U328" s="2">
        <f t="shared" si="37"/>
        <v>9</v>
      </c>
      <c r="V328" s="2">
        <f t="shared" si="38"/>
        <v>3</v>
      </c>
      <c r="W328" s="2">
        <f t="shared" si="39"/>
        <v>4</v>
      </c>
      <c r="Y328" s="5"/>
      <c r="Z328" s="6">
        <f t="shared" si="40"/>
        <v>6</v>
      </c>
      <c r="AA328" s="2">
        <v>1</v>
      </c>
      <c r="AB328" s="2">
        <v>3</v>
      </c>
      <c r="AC328" s="2">
        <v>1</v>
      </c>
      <c r="AD328" s="2">
        <v>1</v>
      </c>
      <c r="AE328" s="2">
        <v>0</v>
      </c>
      <c r="AF328" s="2">
        <f t="shared" si="41"/>
        <v>4</v>
      </c>
      <c r="AG328" s="2">
        <f t="shared" si="42"/>
        <v>1</v>
      </c>
      <c r="AH328" s="2">
        <f t="shared" si="43"/>
        <v>1</v>
      </c>
      <c r="AJ328" s="5"/>
    </row>
    <row r="329" spans="7:36" x14ac:dyDescent="0.35">
      <c r="G329" s="2" t="s">
        <v>3</v>
      </c>
      <c r="H329" s="2" t="s">
        <v>4</v>
      </c>
      <c r="I329" s="2" t="s">
        <v>110</v>
      </c>
      <c r="J329" s="2" t="s">
        <v>11</v>
      </c>
      <c r="K329" s="2" t="s">
        <v>12</v>
      </c>
      <c r="L329" s="2" t="s">
        <v>12</v>
      </c>
      <c r="M329" s="2" t="s">
        <v>76</v>
      </c>
      <c r="N329" s="2">
        <v>28</v>
      </c>
      <c r="O329" s="6">
        <f t="shared" si="44"/>
        <v>15</v>
      </c>
      <c r="P329" s="2">
        <v>7</v>
      </c>
      <c r="Q329" s="2">
        <v>6</v>
      </c>
      <c r="R329" s="2">
        <v>2</v>
      </c>
      <c r="S329" s="2">
        <v>0</v>
      </c>
      <c r="T329" s="2">
        <v>0</v>
      </c>
      <c r="U329" s="2">
        <f t="shared" si="37"/>
        <v>13</v>
      </c>
      <c r="V329" s="2">
        <f t="shared" si="38"/>
        <v>2</v>
      </c>
      <c r="W329" s="2">
        <f t="shared" si="39"/>
        <v>0</v>
      </c>
      <c r="Y329" s="5"/>
      <c r="Z329" s="6">
        <f t="shared" si="40"/>
        <v>6</v>
      </c>
      <c r="AA329" s="2">
        <v>4</v>
      </c>
      <c r="AB329" s="2">
        <v>2</v>
      </c>
      <c r="AC329" s="2">
        <v>0</v>
      </c>
      <c r="AD329" s="2">
        <v>0</v>
      </c>
      <c r="AE329" s="2">
        <v>0</v>
      </c>
      <c r="AF329" s="2">
        <f t="shared" si="41"/>
        <v>6</v>
      </c>
      <c r="AG329" s="2">
        <f t="shared" si="42"/>
        <v>0</v>
      </c>
      <c r="AH329" s="2">
        <f t="shared" si="43"/>
        <v>0</v>
      </c>
      <c r="AJ329" s="5"/>
    </row>
    <row r="330" spans="7:36" x14ac:dyDescent="0.35">
      <c r="G330" s="2" t="s">
        <v>3</v>
      </c>
      <c r="H330" s="2" t="s">
        <v>4</v>
      </c>
      <c r="I330" s="2" t="s">
        <v>110</v>
      </c>
      <c r="J330" s="2" t="s">
        <v>11</v>
      </c>
      <c r="K330" s="2" t="s">
        <v>12</v>
      </c>
      <c r="L330" s="2" t="s">
        <v>12</v>
      </c>
      <c r="M330" s="2" t="s">
        <v>76</v>
      </c>
      <c r="N330" s="2">
        <v>29</v>
      </c>
      <c r="O330" s="6">
        <f t="shared" si="44"/>
        <v>16</v>
      </c>
      <c r="P330" s="2">
        <v>3</v>
      </c>
      <c r="Q330" s="2">
        <v>6</v>
      </c>
      <c r="R330" s="2">
        <v>4</v>
      </c>
      <c r="S330" s="2">
        <v>2</v>
      </c>
      <c r="T330" s="2">
        <v>1</v>
      </c>
      <c r="U330" s="2">
        <f t="shared" si="37"/>
        <v>9</v>
      </c>
      <c r="V330" s="2">
        <f t="shared" si="38"/>
        <v>4</v>
      </c>
      <c r="W330" s="2">
        <f t="shared" si="39"/>
        <v>3</v>
      </c>
      <c r="Y330" s="5"/>
      <c r="Z330" s="6">
        <f t="shared" si="40"/>
        <v>6</v>
      </c>
      <c r="AA330" s="2">
        <v>0</v>
      </c>
      <c r="AB330" s="2">
        <v>3</v>
      </c>
      <c r="AC330" s="2">
        <v>1</v>
      </c>
      <c r="AD330" s="2">
        <v>2</v>
      </c>
      <c r="AE330" s="2">
        <v>0</v>
      </c>
      <c r="AF330" s="2">
        <f t="shared" si="41"/>
        <v>3</v>
      </c>
      <c r="AG330" s="2">
        <f t="shared" si="42"/>
        <v>1</v>
      </c>
      <c r="AH330" s="2">
        <f t="shared" si="43"/>
        <v>2</v>
      </c>
      <c r="AJ330" s="5"/>
    </row>
    <row r="331" spans="7:36" x14ac:dyDescent="0.35">
      <c r="G331" s="2" t="s">
        <v>3</v>
      </c>
      <c r="H331" s="2" t="s">
        <v>4</v>
      </c>
      <c r="I331" s="2" t="s">
        <v>110</v>
      </c>
      <c r="J331" s="2" t="s">
        <v>11</v>
      </c>
      <c r="K331" s="2" t="s">
        <v>12</v>
      </c>
      <c r="L331" s="2" t="s">
        <v>12</v>
      </c>
      <c r="M331" s="2" t="s">
        <v>76</v>
      </c>
      <c r="N331" s="2">
        <v>30</v>
      </c>
      <c r="O331" s="6">
        <f t="shared" si="44"/>
        <v>16</v>
      </c>
      <c r="P331" s="2">
        <v>3</v>
      </c>
      <c r="Q331" s="2">
        <v>6</v>
      </c>
      <c r="R331" s="2">
        <v>3</v>
      </c>
      <c r="S331" s="2">
        <v>2</v>
      </c>
      <c r="T331" s="2">
        <v>2</v>
      </c>
      <c r="U331" s="2">
        <f t="shared" si="37"/>
        <v>9</v>
      </c>
      <c r="V331" s="2">
        <f t="shared" si="38"/>
        <v>3</v>
      </c>
      <c r="W331" s="2">
        <f t="shared" si="39"/>
        <v>4</v>
      </c>
      <c r="Y331" s="5"/>
      <c r="Z331" s="6">
        <f t="shared" si="40"/>
        <v>6</v>
      </c>
      <c r="AA331" s="2">
        <v>0</v>
      </c>
      <c r="AB331" s="2">
        <v>5</v>
      </c>
      <c r="AC331" s="2">
        <v>0</v>
      </c>
      <c r="AD331" s="2">
        <v>1</v>
      </c>
      <c r="AE331" s="2">
        <v>0</v>
      </c>
      <c r="AF331" s="2">
        <f t="shared" si="41"/>
        <v>5</v>
      </c>
      <c r="AG331" s="2">
        <f t="shared" si="42"/>
        <v>0</v>
      </c>
      <c r="AH331" s="2">
        <f t="shared" si="43"/>
        <v>1</v>
      </c>
      <c r="AJ331" s="5"/>
    </row>
    <row r="332" spans="7:36" x14ac:dyDescent="0.35">
      <c r="G332" s="2" t="s">
        <v>3</v>
      </c>
      <c r="H332" s="2" t="s">
        <v>4</v>
      </c>
      <c r="I332" s="2" t="s">
        <v>110</v>
      </c>
      <c r="J332" s="2" t="s">
        <v>110</v>
      </c>
      <c r="K332" s="2" t="s">
        <v>110</v>
      </c>
      <c r="L332" s="2" t="s">
        <v>110</v>
      </c>
      <c r="M332" s="2" t="s">
        <v>3</v>
      </c>
      <c r="N332" s="2">
        <v>1</v>
      </c>
      <c r="O332" s="6">
        <f t="shared" si="44"/>
        <v>1</v>
      </c>
      <c r="P332" s="2">
        <v>0</v>
      </c>
      <c r="Q332" s="2">
        <v>1</v>
      </c>
      <c r="R332" s="2">
        <v>0</v>
      </c>
      <c r="S332" s="2">
        <v>0</v>
      </c>
      <c r="T332" s="2">
        <v>0</v>
      </c>
      <c r="U332" s="2">
        <f t="shared" si="37"/>
        <v>1</v>
      </c>
      <c r="V332" s="2">
        <f t="shared" si="38"/>
        <v>0</v>
      </c>
      <c r="W332" s="2">
        <f t="shared" si="39"/>
        <v>0</v>
      </c>
      <c r="X332" s="2">
        <f>MAX(O332:O361)</f>
        <v>1</v>
      </c>
      <c r="Y332" s="5">
        <v>119</v>
      </c>
      <c r="Z332" s="6">
        <f t="shared" si="40"/>
        <v>0</v>
      </c>
      <c r="AA332" s="2">
        <v>0</v>
      </c>
      <c r="AB332" s="2">
        <v>0</v>
      </c>
      <c r="AC332" s="2">
        <v>0</v>
      </c>
      <c r="AD332" s="2">
        <v>0</v>
      </c>
      <c r="AE332" s="2">
        <v>0</v>
      </c>
      <c r="AF332" s="2">
        <f t="shared" si="41"/>
        <v>0</v>
      </c>
      <c r="AG332" s="2">
        <f t="shared" si="42"/>
        <v>0</v>
      </c>
      <c r="AH332" s="2">
        <f t="shared" si="43"/>
        <v>0</v>
      </c>
      <c r="AI332" s="2">
        <f>MAX(Z332:Z361)</f>
        <v>0</v>
      </c>
      <c r="AJ332" s="5">
        <f>137-SUM(AJ152:AJ302)</f>
        <v>10</v>
      </c>
    </row>
    <row r="333" spans="7:36" x14ac:dyDescent="0.35">
      <c r="G333" s="2" t="s">
        <v>3</v>
      </c>
      <c r="H333" s="2" t="s">
        <v>4</v>
      </c>
      <c r="I333" s="2" t="s">
        <v>110</v>
      </c>
      <c r="J333" s="2" t="s">
        <v>110</v>
      </c>
      <c r="K333" s="2" t="s">
        <v>110</v>
      </c>
      <c r="L333" s="2" t="s">
        <v>110</v>
      </c>
      <c r="M333" s="2" t="s">
        <v>3</v>
      </c>
      <c r="N333" s="2">
        <v>2</v>
      </c>
      <c r="O333" s="6">
        <f t="shared" si="44"/>
        <v>1</v>
      </c>
      <c r="P333" s="2">
        <v>0</v>
      </c>
      <c r="Q333" s="2">
        <v>0</v>
      </c>
      <c r="R333" s="2">
        <v>1</v>
      </c>
      <c r="S333" s="2">
        <v>0</v>
      </c>
      <c r="T333" s="2">
        <v>0</v>
      </c>
      <c r="U333" s="2">
        <f t="shared" si="37"/>
        <v>0</v>
      </c>
      <c r="V333" s="2">
        <f t="shared" si="38"/>
        <v>1</v>
      </c>
      <c r="W333" s="2">
        <f t="shared" si="39"/>
        <v>0</v>
      </c>
      <c r="Y333" s="5"/>
      <c r="Z333" s="6">
        <f t="shared" si="40"/>
        <v>0</v>
      </c>
      <c r="AA333" s="2">
        <v>0</v>
      </c>
      <c r="AB333" s="2">
        <v>0</v>
      </c>
      <c r="AC333" s="2">
        <v>0</v>
      </c>
      <c r="AD333" s="2">
        <v>0</v>
      </c>
      <c r="AE333" s="2">
        <v>0</v>
      </c>
      <c r="AF333" s="2">
        <f t="shared" si="41"/>
        <v>0</v>
      </c>
      <c r="AG333" s="2">
        <f t="shared" si="42"/>
        <v>0</v>
      </c>
      <c r="AH333" s="2">
        <f t="shared" si="43"/>
        <v>0</v>
      </c>
      <c r="AJ333" s="5"/>
    </row>
    <row r="334" spans="7:36" x14ac:dyDescent="0.35">
      <c r="G334" s="2" t="s">
        <v>3</v>
      </c>
      <c r="H334" s="2" t="s">
        <v>4</v>
      </c>
      <c r="I334" s="2" t="s">
        <v>110</v>
      </c>
      <c r="J334" s="2" t="s">
        <v>110</v>
      </c>
      <c r="K334" s="2" t="s">
        <v>110</v>
      </c>
      <c r="L334" s="2" t="s">
        <v>110</v>
      </c>
      <c r="M334" s="2" t="s">
        <v>3</v>
      </c>
      <c r="N334" s="2">
        <v>3</v>
      </c>
      <c r="O334" s="6">
        <f t="shared" si="44"/>
        <v>1</v>
      </c>
      <c r="P334" s="2">
        <v>0</v>
      </c>
      <c r="Q334" s="2">
        <v>1</v>
      </c>
      <c r="R334" s="2">
        <v>0</v>
      </c>
      <c r="S334" s="2">
        <v>0</v>
      </c>
      <c r="T334" s="2">
        <v>0</v>
      </c>
      <c r="U334" s="2">
        <f t="shared" si="37"/>
        <v>1</v>
      </c>
      <c r="V334" s="2">
        <f t="shared" si="38"/>
        <v>0</v>
      </c>
      <c r="W334" s="2">
        <f t="shared" si="39"/>
        <v>0</v>
      </c>
      <c r="Y334" s="5"/>
      <c r="Z334" s="6">
        <f t="shared" si="40"/>
        <v>0</v>
      </c>
      <c r="AA334" s="2">
        <v>0</v>
      </c>
      <c r="AB334" s="2">
        <v>0</v>
      </c>
      <c r="AC334" s="2">
        <v>0</v>
      </c>
      <c r="AD334" s="2">
        <v>0</v>
      </c>
      <c r="AE334" s="2">
        <v>0</v>
      </c>
      <c r="AF334" s="2">
        <f t="shared" si="41"/>
        <v>0</v>
      </c>
      <c r="AG334" s="2">
        <f t="shared" si="42"/>
        <v>0</v>
      </c>
      <c r="AH334" s="2">
        <f t="shared" si="43"/>
        <v>0</v>
      </c>
      <c r="AJ334" s="5"/>
    </row>
    <row r="335" spans="7:36" x14ac:dyDescent="0.35">
      <c r="G335" s="2" t="s">
        <v>3</v>
      </c>
      <c r="H335" s="2" t="s">
        <v>4</v>
      </c>
      <c r="I335" s="2" t="s">
        <v>110</v>
      </c>
      <c r="J335" s="2" t="s">
        <v>110</v>
      </c>
      <c r="K335" s="2" t="s">
        <v>110</v>
      </c>
      <c r="L335" s="2" t="s">
        <v>110</v>
      </c>
      <c r="M335" s="2" t="s">
        <v>3</v>
      </c>
      <c r="N335" s="2">
        <v>4</v>
      </c>
      <c r="O335" s="6">
        <f t="shared" si="44"/>
        <v>1</v>
      </c>
      <c r="P335" s="2">
        <v>0</v>
      </c>
      <c r="Q335" s="2">
        <v>1</v>
      </c>
      <c r="R335" s="2">
        <v>0</v>
      </c>
      <c r="S335" s="2">
        <v>0</v>
      </c>
      <c r="T335" s="2">
        <v>0</v>
      </c>
      <c r="U335" s="2">
        <f t="shared" si="37"/>
        <v>1</v>
      </c>
      <c r="V335" s="2">
        <f t="shared" si="38"/>
        <v>0</v>
      </c>
      <c r="W335" s="2">
        <f t="shared" si="39"/>
        <v>0</v>
      </c>
      <c r="Y335" s="5"/>
      <c r="Z335" s="6">
        <f t="shared" si="40"/>
        <v>0</v>
      </c>
      <c r="AA335" s="2">
        <v>0</v>
      </c>
      <c r="AB335" s="2">
        <v>0</v>
      </c>
      <c r="AC335" s="2">
        <v>0</v>
      </c>
      <c r="AD335" s="2">
        <v>0</v>
      </c>
      <c r="AE335" s="2">
        <v>0</v>
      </c>
      <c r="AF335" s="2">
        <f t="shared" si="41"/>
        <v>0</v>
      </c>
      <c r="AG335" s="2">
        <f t="shared" si="42"/>
        <v>0</v>
      </c>
      <c r="AH335" s="2">
        <f t="shared" si="43"/>
        <v>0</v>
      </c>
      <c r="AJ335" s="5"/>
    </row>
    <row r="336" spans="7:36" x14ac:dyDescent="0.35">
      <c r="G336" s="2" t="s">
        <v>3</v>
      </c>
      <c r="H336" s="2" t="s">
        <v>4</v>
      </c>
      <c r="I336" s="2" t="s">
        <v>110</v>
      </c>
      <c r="J336" s="2" t="s">
        <v>110</v>
      </c>
      <c r="K336" s="2" t="s">
        <v>110</v>
      </c>
      <c r="L336" s="2" t="s">
        <v>110</v>
      </c>
      <c r="M336" s="2" t="s">
        <v>3</v>
      </c>
      <c r="N336" s="2">
        <v>5</v>
      </c>
      <c r="O336" s="6">
        <f t="shared" si="44"/>
        <v>1</v>
      </c>
      <c r="P336" s="2">
        <v>0</v>
      </c>
      <c r="Q336" s="2">
        <v>0</v>
      </c>
      <c r="R336" s="2">
        <v>1</v>
      </c>
      <c r="S336" s="2">
        <v>0</v>
      </c>
      <c r="T336" s="2">
        <v>0</v>
      </c>
      <c r="U336" s="2">
        <f t="shared" si="37"/>
        <v>0</v>
      </c>
      <c r="V336" s="2">
        <f t="shared" si="38"/>
        <v>1</v>
      </c>
      <c r="W336" s="2">
        <f t="shared" si="39"/>
        <v>0</v>
      </c>
      <c r="Y336" s="5"/>
      <c r="Z336" s="6">
        <f t="shared" si="40"/>
        <v>0</v>
      </c>
      <c r="AA336" s="2">
        <v>0</v>
      </c>
      <c r="AB336" s="2">
        <v>0</v>
      </c>
      <c r="AC336" s="2">
        <v>0</v>
      </c>
      <c r="AD336" s="2">
        <v>0</v>
      </c>
      <c r="AE336" s="2">
        <v>0</v>
      </c>
      <c r="AF336" s="2">
        <f t="shared" si="41"/>
        <v>0</v>
      </c>
      <c r="AG336" s="2">
        <f t="shared" si="42"/>
        <v>0</v>
      </c>
      <c r="AH336" s="2">
        <f t="shared" si="43"/>
        <v>0</v>
      </c>
      <c r="AJ336" s="5"/>
    </row>
    <row r="337" spans="7:36" x14ac:dyDescent="0.35">
      <c r="G337" s="2" t="s">
        <v>3</v>
      </c>
      <c r="H337" s="2" t="s">
        <v>4</v>
      </c>
      <c r="I337" s="2" t="s">
        <v>110</v>
      </c>
      <c r="J337" s="2" t="s">
        <v>110</v>
      </c>
      <c r="K337" s="2" t="s">
        <v>110</v>
      </c>
      <c r="L337" s="2" t="s">
        <v>110</v>
      </c>
      <c r="M337" s="2" t="s">
        <v>3</v>
      </c>
      <c r="N337" s="2">
        <v>6</v>
      </c>
      <c r="O337" s="6">
        <f t="shared" si="44"/>
        <v>1</v>
      </c>
      <c r="P337" s="2">
        <v>0</v>
      </c>
      <c r="Q337" s="2">
        <v>0</v>
      </c>
      <c r="R337" s="2">
        <v>1</v>
      </c>
      <c r="S337" s="2">
        <v>0</v>
      </c>
      <c r="T337" s="2">
        <v>0</v>
      </c>
      <c r="U337" s="2">
        <f t="shared" si="37"/>
        <v>0</v>
      </c>
      <c r="V337" s="2">
        <f t="shared" si="38"/>
        <v>1</v>
      </c>
      <c r="W337" s="2">
        <f t="shared" si="39"/>
        <v>0</v>
      </c>
      <c r="Y337" s="5"/>
      <c r="Z337" s="6">
        <f t="shared" si="40"/>
        <v>0</v>
      </c>
      <c r="AA337" s="2">
        <v>0</v>
      </c>
      <c r="AB337" s="2">
        <v>0</v>
      </c>
      <c r="AC337" s="2">
        <v>0</v>
      </c>
      <c r="AD337" s="2">
        <v>0</v>
      </c>
      <c r="AE337" s="2">
        <v>0</v>
      </c>
      <c r="AF337" s="2">
        <f t="shared" si="41"/>
        <v>0</v>
      </c>
      <c r="AG337" s="2">
        <f t="shared" si="42"/>
        <v>0</v>
      </c>
      <c r="AH337" s="2">
        <f t="shared" si="43"/>
        <v>0</v>
      </c>
      <c r="AJ337" s="5"/>
    </row>
    <row r="338" spans="7:36" x14ac:dyDescent="0.35">
      <c r="G338" s="2" t="s">
        <v>3</v>
      </c>
      <c r="H338" s="2" t="s">
        <v>4</v>
      </c>
      <c r="I338" s="2" t="s">
        <v>110</v>
      </c>
      <c r="J338" s="2" t="s">
        <v>110</v>
      </c>
      <c r="K338" s="2" t="s">
        <v>110</v>
      </c>
      <c r="L338" s="2" t="s">
        <v>110</v>
      </c>
      <c r="M338" s="2" t="s">
        <v>3</v>
      </c>
      <c r="N338" s="2">
        <v>7</v>
      </c>
      <c r="O338" s="6">
        <f t="shared" si="44"/>
        <v>1</v>
      </c>
      <c r="P338" s="2">
        <v>1</v>
      </c>
      <c r="Q338" s="2">
        <v>0</v>
      </c>
      <c r="R338" s="2">
        <v>0</v>
      </c>
      <c r="S338" s="2">
        <v>0</v>
      </c>
      <c r="T338" s="2">
        <v>0</v>
      </c>
      <c r="U338" s="2">
        <f t="shared" si="37"/>
        <v>1</v>
      </c>
      <c r="V338" s="2">
        <f t="shared" si="38"/>
        <v>0</v>
      </c>
      <c r="W338" s="2">
        <f t="shared" si="39"/>
        <v>0</v>
      </c>
      <c r="Y338" s="5"/>
      <c r="Z338" s="6">
        <f t="shared" si="40"/>
        <v>0</v>
      </c>
      <c r="AA338" s="2">
        <v>0</v>
      </c>
      <c r="AB338" s="2">
        <v>0</v>
      </c>
      <c r="AC338" s="2">
        <v>0</v>
      </c>
      <c r="AD338" s="2">
        <v>0</v>
      </c>
      <c r="AE338" s="2">
        <v>0</v>
      </c>
      <c r="AF338" s="2">
        <f t="shared" si="41"/>
        <v>0</v>
      </c>
      <c r="AG338" s="2">
        <f t="shared" si="42"/>
        <v>0</v>
      </c>
      <c r="AH338" s="2">
        <f t="shared" si="43"/>
        <v>0</v>
      </c>
      <c r="AJ338" s="5"/>
    </row>
    <row r="339" spans="7:36" x14ac:dyDescent="0.35">
      <c r="G339" s="2" t="s">
        <v>3</v>
      </c>
      <c r="H339" s="2" t="s">
        <v>4</v>
      </c>
      <c r="I339" s="2" t="s">
        <v>110</v>
      </c>
      <c r="J339" s="2" t="s">
        <v>110</v>
      </c>
      <c r="K339" s="2" t="s">
        <v>110</v>
      </c>
      <c r="L339" s="2" t="s">
        <v>110</v>
      </c>
      <c r="M339" s="2" t="s">
        <v>3</v>
      </c>
      <c r="N339" s="2">
        <v>8</v>
      </c>
      <c r="O339" s="6">
        <f t="shared" si="44"/>
        <v>1</v>
      </c>
      <c r="P339" s="2">
        <v>0</v>
      </c>
      <c r="Q339" s="2">
        <v>0</v>
      </c>
      <c r="R339" s="2">
        <v>0</v>
      </c>
      <c r="S339" s="2">
        <v>1</v>
      </c>
      <c r="T339" s="2">
        <v>0</v>
      </c>
      <c r="U339" s="2">
        <f t="shared" si="37"/>
        <v>0</v>
      </c>
      <c r="V339" s="2">
        <f t="shared" si="38"/>
        <v>0</v>
      </c>
      <c r="W339" s="2">
        <f t="shared" si="39"/>
        <v>1</v>
      </c>
      <c r="Y339" s="5"/>
      <c r="Z339" s="6">
        <f t="shared" si="40"/>
        <v>0</v>
      </c>
      <c r="AA339" s="2">
        <v>0</v>
      </c>
      <c r="AB339" s="2">
        <v>0</v>
      </c>
      <c r="AC339" s="2">
        <v>0</v>
      </c>
      <c r="AD339" s="2">
        <v>0</v>
      </c>
      <c r="AE339" s="2">
        <v>0</v>
      </c>
      <c r="AF339" s="2">
        <f t="shared" si="41"/>
        <v>0</v>
      </c>
      <c r="AG339" s="2">
        <f t="shared" si="42"/>
        <v>0</v>
      </c>
      <c r="AH339" s="2">
        <f t="shared" si="43"/>
        <v>0</v>
      </c>
      <c r="AJ339" s="5"/>
    </row>
    <row r="340" spans="7:36" x14ac:dyDescent="0.35">
      <c r="G340" s="2" t="s">
        <v>3</v>
      </c>
      <c r="H340" s="2" t="s">
        <v>4</v>
      </c>
      <c r="I340" s="2" t="s">
        <v>110</v>
      </c>
      <c r="J340" s="2" t="s">
        <v>110</v>
      </c>
      <c r="K340" s="2" t="s">
        <v>110</v>
      </c>
      <c r="L340" s="2" t="s">
        <v>110</v>
      </c>
      <c r="M340" s="2" t="s">
        <v>3</v>
      </c>
      <c r="N340" s="2">
        <v>9</v>
      </c>
      <c r="O340" s="6">
        <f t="shared" si="44"/>
        <v>1</v>
      </c>
      <c r="P340" s="2">
        <v>0</v>
      </c>
      <c r="Q340" s="2">
        <v>0</v>
      </c>
      <c r="R340" s="2">
        <v>0</v>
      </c>
      <c r="S340" s="2">
        <v>1</v>
      </c>
      <c r="T340" s="2">
        <v>0</v>
      </c>
      <c r="U340" s="2">
        <f t="shared" si="37"/>
        <v>0</v>
      </c>
      <c r="V340" s="2">
        <f t="shared" si="38"/>
        <v>0</v>
      </c>
      <c r="W340" s="2">
        <f t="shared" si="39"/>
        <v>1</v>
      </c>
      <c r="Y340" s="5"/>
      <c r="Z340" s="6">
        <f t="shared" si="40"/>
        <v>0</v>
      </c>
      <c r="AA340" s="2">
        <v>0</v>
      </c>
      <c r="AB340" s="2">
        <v>0</v>
      </c>
      <c r="AC340" s="2">
        <v>0</v>
      </c>
      <c r="AD340" s="2">
        <v>0</v>
      </c>
      <c r="AE340" s="2">
        <v>0</v>
      </c>
      <c r="AF340" s="2">
        <f t="shared" si="41"/>
        <v>0</v>
      </c>
      <c r="AG340" s="2">
        <f t="shared" si="42"/>
        <v>0</v>
      </c>
      <c r="AH340" s="2">
        <f t="shared" si="43"/>
        <v>0</v>
      </c>
      <c r="AJ340" s="5"/>
    </row>
    <row r="341" spans="7:36" x14ac:dyDescent="0.35">
      <c r="G341" s="2" t="s">
        <v>3</v>
      </c>
      <c r="H341" s="2" t="s">
        <v>4</v>
      </c>
      <c r="I341" s="2" t="s">
        <v>110</v>
      </c>
      <c r="J341" s="2" t="s">
        <v>110</v>
      </c>
      <c r="K341" s="2" t="s">
        <v>110</v>
      </c>
      <c r="L341" s="2" t="s">
        <v>110</v>
      </c>
      <c r="M341" s="2" t="s">
        <v>67</v>
      </c>
      <c r="N341" s="2">
        <v>10</v>
      </c>
      <c r="O341" s="6">
        <f t="shared" si="44"/>
        <v>1</v>
      </c>
      <c r="P341" s="2">
        <v>0</v>
      </c>
      <c r="Q341" s="2">
        <v>0</v>
      </c>
      <c r="R341" s="2">
        <v>1</v>
      </c>
      <c r="S341" s="2">
        <v>0</v>
      </c>
      <c r="T341" s="2">
        <v>0</v>
      </c>
      <c r="U341" s="2">
        <f t="shared" si="37"/>
        <v>0</v>
      </c>
      <c r="V341" s="2">
        <f t="shared" si="38"/>
        <v>1</v>
      </c>
      <c r="W341" s="2">
        <f t="shared" si="39"/>
        <v>0</v>
      </c>
      <c r="Y341" s="5"/>
      <c r="Z341" s="6">
        <f t="shared" si="40"/>
        <v>0</v>
      </c>
      <c r="AA341" s="2">
        <v>0</v>
      </c>
      <c r="AB341" s="2">
        <v>0</v>
      </c>
      <c r="AC341" s="2">
        <v>0</v>
      </c>
      <c r="AD341" s="2">
        <v>0</v>
      </c>
      <c r="AE341" s="2">
        <v>0</v>
      </c>
      <c r="AF341" s="2">
        <f t="shared" si="41"/>
        <v>0</v>
      </c>
      <c r="AG341" s="2">
        <f t="shared" si="42"/>
        <v>0</v>
      </c>
      <c r="AH341" s="2">
        <f t="shared" si="43"/>
        <v>0</v>
      </c>
      <c r="AJ341" s="5"/>
    </row>
    <row r="342" spans="7:36" x14ac:dyDescent="0.35">
      <c r="G342" s="2" t="s">
        <v>3</v>
      </c>
      <c r="H342" s="2" t="s">
        <v>4</v>
      </c>
      <c r="I342" s="2" t="s">
        <v>110</v>
      </c>
      <c r="J342" s="2" t="s">
        <v>110</v>
      </c>
      <c r="K342" s="2" t="s">
        <v>110</v>
      </c>
      <c r="L342" s="2" t="s">
        <v>110</v>
      </c>
      <c r="M342" s="2" t="s">
        <v>67</v>
      </c>
      <c r="N342" s="2">
        <v>11</v>
      </c>
      <c r="O342" s="6">
        <f t="shared" si="44"/>
        <v>1</v>
      </c>
      <c r="P342" s="2">
        <v>0</v>
      </c>
      <c r="Q342" s="2">
        <v>0</v>
      </c>
      <c r="R342" s="2">
        <v>0</v>
      </c>
      <c r="S342" s="2">
        <v>1</v>
      </c>
      <c r="T342" s="2">
        <v>0</v>
      </c>
      <c r="U342" s="2">
        <f t="shared" si="37"/>
        <v>0</v>
      </c>
      <c r="V342" s="2">
        <f t="shared" si="38"/>
        <v>0</v>
      </c>
      <c r="W342" s="2">
        <f t="shared" si="39"/>
        <v>1</v>
      </c>
      <c r="Y342" s="5"/>
      <c r="Z342" s="6">
        <f t="shared" si="40"/>
        <v>0</v>
      </c>
      <c r="AA342" s="2">
        <v>0</v>
      </c>
      <c r="AB342" s="2">
        <v>0</v>
      </c>
      <c r="AC342" s="2">
        <v>0</v>
      </c>
      <c r="AD342" s="2">
        <v>0</v>
      </c>
      <c r="AE342" s="2">
        <v>0</v>
      </c>
      <c r="AF342" s="2">
        <f t="shared" si="41"/>
        <v>0</v>
      </c>
      <c r="AG342" s="2">
        <f t="shared" si="42"/>
        <v>0</v>
      </c>
      <c r="AH342" s="2">
        <f t="shared" si="43"/>
        <v>0</v>
      </c>
      <c r="AJ342" s="5"/>
    </row>
    <row r="343" spans="7:36" x14ac:dyDescent="0.35">
      <c r="G343" s="2" t="s">
        <v>3</v>
      </c>
      <c r="H343" s="2" t="s">
        <v>4</v>
      </c>
      <c r="I343" s="2" t="s">
        <v>110</v>
      </c>
      <c r="J343" s="2" t="s">
        <v>110</v>
      </c>
      <c r="K343" s="2" t="s">
        <v>110</v>
      </c>
      <c r="L343" s="2" t="s">
        <v>110</v>
      </c>
      <c r="M343" s="2" t="s">
        <v>67</v>
      </c>
      <c r="N343" s="2">
        <v>12</v>
      </c>
      <c r="O343" s="6">
        <f t="shared" si="44"/>
        <v>1</v>
      </c>
      <c r="P343" s="2">
        <v>0</v>
      </c>
      <c r="Q343" s="2">
        <v>0</v>
      </c>
      <c r="R343" s="2">
        <v>1</v>
      </c>
      <c r="S343" s="2">
        <v>0</v>
      </c>
      <c r="T343" s="2">
        <v>0</v>
      </c>
      <c r="U343" s="2">
        <f t="shared" si="37"/>
        <v>0</v>
      </c>
      <c r="V343" s="2">
        <f t="shared" si="38"/>
        <v>1</v>
      </c>
      <c r="W343" s="2">
        <f t="shared" si="39"/>
        <v>0</v>
      </c>
      <c r="Y343" s="5"/>
      <c r="Z343" s="6">
        <f t="shared" si="40"/>
        <v>0</v>
      </c>
      <c r="AA343" s="2">
        <v>0</v>
      </c>
      <c r="AB343" s="2">
        <v>0</v>
      </c>
      <c r="AC343" s="2">
        <v>0</v>
      </c>
      <c r="AD343" s="2">
        <v>0</v>
      </c>
      <c r="AE343" s="2">
        <v>0</v>
      </c>
      <c r="AF343" s="2">
        <f t="shared" si="41"/>
        <v>0</v>
      </c>
      <c r="AG343" s="2">
        <f t="shared" si="42"/>
        <v>0</v>
      </c>
      <c r="AH343" s="2">
        <f t="shared" si="43"/>
        <v>0</v>
      </c>
      <c r="AJ343" s="5"/>
    </row>
    <row r="344" spans="7:36" x14ac:dyDescent="0.35">
      <c r="G344" s="2" t="s">
        <v>3</v>
      </c>
      <c r="H344" s="2" t="s">
        <v>4</v>
      </c>
      <c r="I344" s="2" t="s">
        <v>110</v>
      </c>
      <c r="J344" s="2" t="s">
        <v>110</v>
      </c>
      <c r="K344" s="2" t="s">
        <v>110</v>
      </c>
      <c r="L344" s="2" t="s">
        <v>110</v>
      </c>
      <c r="M344" s="2" t="s">
        <v>67</v>
      </c>
      <c r="N344" s="2">
        <v>13</v>
      </c>
      <c r="O344" s="6">
        <f t="shared" si="44"/>
        <v>1</v>
      </c>
      <c r="P344" s="2">
        <v>0</v>
      </c>
      <c r="Q344" s="2">
        <v>0</v>
      </c>
      <c r="R344" s="2">
        <v>0</v>
      </c>
      <c r="S344" s="2">
        <v>1</v>
      </c>
      <c r="T344" s="2">
        <v>0</v>
      </c>
      <c r="U344" s="2">
        <f t="shared" si="37"/>
        <v>0</v>
      </c>
      <c r="V344" s="2">
        <f t="shared" si="38"/>
        <v>0</v>
      </c>
      <c r="W344" s="2">
        <f t="shared" si="39"/>
        <v>1</v>
      </c>
      <c r="Y344" s="5"/>
      <c r="Z344" s="6">
        <f t="shared" si="40"/>
        <v>0</v>
      </c>
      <c r="AA344" s="2">
        <v>0</v>
      </c>
      <c r="AB344" s="2">
        <v>0</v>
      </c>
      <c r="AC344" s="2">
        <v>0</v>
      </c>
      <c r="AD344" s="2">
        <v>0</v>
      </c>
      <c r="AE344" s="2">
        <v>0</v>
      </c>
      <c r="AF344" s="2">
        <f t="shared" si="41"/>
        <v>0</v>
      </c>
      <c r="AG344" s="2">
        <f t="shared" si="42"/>
        <v>0</v>
      </c>
      <c r="AH344" s="2">
        <f t="shared" si="43"/>
        <v>0</v>
      </c>
      <c r="AJ344" s="5"/>
    </row>
    <row r="345" spans="7:36" x14ac:dyDescent="0.35">
      <c r="G345" s="2" t="s">
        <v>3</v>
      </c>
      <c r="H345" s="2" t="s">
        <v>4</v>
      </c>
      <c r="I345" s="2" t="s">
        <v>110</v>
      </c>
      <c r="J345" s="2" t="s">
        <v>110</v>
      </c>
      <c r="K345" s="2" t="s">
        <v>110</v>
      </c>
      <c r="L345" s="2" t="s">
        <v>110</v>
      </c>
      <c r="M345" s="2" t="s">
        <v>67</v>
      </c>
      <c r="N345" s="2">
        <v>14</v>
      </c>
      <c r="O345" s="6">
        <f t="shared" si="44"/>
        <v>1</v>
      </c>
      <c r="P345" s="2">
        <v>0</v>
      </c>
      <c r="Q345" s="2">
        <v>0</v>
      </c>
      <c r="R345" s="2">
        <v>0</v>
      </c>
      <c r="S345" s="2">
        <v>1</v>
      </c>
      <c r="T345" s="2">
        <v>0</v>
      </c>
      <c r="U345" s="2">
        <f t="shared" si="37"/>
        <v>0</v>
      </c>
      <c r="V345" s="2">
        <f t="shared" si="38"/>
        <v>0</v>
      </c>
      <c r="W345" s="2">
        <f t="shared" si="39"/>
        <v>1</v>
      </c>
      <c r="Y345" s="5"/>
      <c r="Z345" s="6">
        <f t="shared" si="40"/>
        <v>0</v>
      </c>
      <c r="AA345" s="2">
        <v>0</v>
      </c>
      <c r="AB345" s="2">
        <v>0</v>
      </c>
      <c r="AC345" s="2">
        <v>0</v>
      </c>
      <c r="AD345" s="2">
        <v>0</v>
      </c>
      <c r="AE345" s="2">
        <v>0</v>
      </c>
      <c r="AF345" s="2">
        <f t="shared" si="41"/>
        <v>0</v>
      </c>
      <c r="AG345" s="2">
        <f t="shared" si="42"/>
        <v>0</v>
      </c>
      <c r="AH345" s="2">
        <f t="shared" si="43"/>
        <v>0</v>
      </c>
      <c r="AJ345" s="5"/>
    </row>
    <row r="346" spans="7:36" x14ac:dyDescent="0.35">
      <c r="G346" s="2" t="s">
        <v>3</v>
      </c>
      <c r="H346" s="2" t="s">
        <v>4</v>
      </c>
      <c r="I346" s="2" t="s">
        <v>110</v>
      </c>
      <c r="J346" s="2" t="s">
        <v>110</v>
      </c>
      <c r="K346" s="2" t="s">
        <v>110</v>
      </c>
      <c r="L346" s="2" t="s">
        <v>110</v>
      </c>
      <c r="M346" s="2" t="s">
        <v>67</v>
      </c>
      <c r="N346" s="2">
        <v>15</v>
      </c>
      <c r="O346" s="6">
        <f t="shared" si="44"/>
        <v>1</v>
      </c>
      <c r="P346" s="2">
        <v>0</v>
      </c>
      <c r="Q346" s="2">
        <v>0</v>
      </c>
      <c r="R346" s="2">
        <v>1</v>
      </c>
      <c r="S346" s="2">
        <v>0</v>
      </c>
      <c r="T346" s="2">
        <v>0</v>
      </c>
      <c r="U346" s="2">
        <f t="shared" si="37"/>
        <v>0</v>
      </c>
      <c r="V346" s="2">
        <f t="shared" si="38"/>
        <v>1</v>
      </c>
      <c r="W346" s="2">
        <f t="shared" si="39"/>
        <v>0</v>
      </c>
      <c r="Y346" s="5"/>
      <c r="Z346" s="6">
        <f t="shared" si="40"/>
        <v>0</v>
      </c>
      <c r="AA346" s="2">
        <v>0</v>
      </c>
      <c r="AB346" s="2">
        <v>0</v>
      </c>
      <c r="AC346" s="2">
        <v>0</v>
      </c>
      <c r="AD346" s="2">
        <v>0</v>
      </c>
      <c r="AE346" s="2">
        <v>0</v>
      </c>
      <c r="AF346" s="2">
        <f t="shared" si="41"/>
        <v>0</v>
      </c>
      <c r="AG346" s="2">
        <f t="shared" si="42"/>
        <v>0</v>
      </c>
      <c r="AH346" s="2">
        <f t="shared" si="43"/>
        <v>0</v>
      </c>
      <c r="AJ346" s="5"/>
    </row>
    <row r="347" spans="7:36" x14ac:dyDescent="0.35">
      <c r="G347" s="2" t="s">
        <v>3</v>
      </c>
      <c r="H347" s="2" t="s">
        <v>4</v>
      </c>
      <c r="I347" s="2" t="s">
        <v>110</v>
      </c>
      <c r="J347" s="2" t="s">
        <v>110</v>
      </c>
      <c r="K347" s="2" t="s">
        <v>110</v>
      </c>
      <c r="L347" s="2" t="s">
        <v>110</v>
      </c>
      <c r="M347" s="2" t="s">
        <v>67</v>
      </c>
      <c r="N347" s="2">
        <v>16</v>
      </c>
      <c r="O347" s="6">
        <f t="shared" si="44"/>
        <v>1</v>
      </c>
      <c r="P347" s="2">
        <v>0</v>
      </c>
      <c r="Q347" s="2">
        <v>0</v>
      </c>
      <c r="R347" s="2">
        <v>1</v>
      </c>
      <c r="S347" s="2">
        <v>0</v>
      </c>
      <c r="T347" s="2">
        <v>0</v>
      </c>
      <c r="U347" s="2">
        <f t="shared" si="37"/>
        <v>0</v>
      </c>
      <c r="V347" s="2">
        <f t="shared" si="38"/>
        <v>1</v>
      </c>
      <c r="W347" s="2">
        <f t="shared" si="39"/>
        <v>0</v>
      </c>
      <c r="Y347" s="5"/>
      <c r="Z347" s="6">
        <f t="shared" si="40"/>
        <v>0</v>
      </c>
      <c r="AA347" s="2">
        <v>0</v>
      </c>
      <c r="AB347" s="2">
        <v>0</v>
      </c>
      <c r="AC347" s="2">
        <v>0</v>
      </c>
      <c r="AD347" s="2">
        <v>0</v>
      </c>
      <c r="AE347" s="2">
        <v>0</v>
      </c>
      <c r="AF347" s="2">
        <f t="shared" si="41"/>
        <v>0</v>
      </c>
      <c r="AG347" s="2">
        <f t="shared" si="42"/>
        <v>0</v>
      </c>
      <c r="AH347" s="2">
        <f t="shared" si="43"/>
        <v>0</v>
      </c>
      <c r="AJ347" s="5"/>
    </row>
    <row r="348" spans="7:36" x14ac:dyDescent="0.35">
      <c r="G348" s="2" t="s">
        <v>3</v>
      </c>
      <c r="H348" s="2" t="s">
        <v>4</v>
      </c>
      <c r="I348" s="2" t="s">
        <v>110</v>
      </c>
      <c r="J348" s="2" t="s">
        <v>110</v>
      </c>
      <c r="K348" s="2" t="s">
        <v>110</v>
      </c>
      <c r="L348" s="2" t="s">
        <v>110</v>
      </c>
      <c r="M348" s="2" t="s">
        <v>67</v>
      </c>
      <c r="N348" s="2">
        <v>17</v>
      </c>
      <c r="O348" s="6">
        <f t="shared" si="44"/>
        <v>1</v>
      </c>
      <c r="P348" s="2">
        <v>0</v>
      </c>
      <c r="Q348" s="2">
        <v>0</v>
      </c>
      <c r="R348" s="2">
        <v>0</v>
      </c>
      <c r="S348" s="2">
        <v>1</v>
      </c>
      <c r="T348" s="2">
        <v>0</v>
      </c>
      <c r="U348" s="2">
        <f t="shared" si="37"/>
        <v>0</v>
      </c>
      <c r="V348" s="2">
        <f t="shared" si="38"/>
        <v>0</v>
      </c>
      <c r="W348" s="2">
        <f t="shared" si="39"/>
        <v>1</v>
      </c>
      <c r="Y348" s="5"/>
      <c r="Z348" s="6">
        <f t="shared" si="40"/>
        <v>0</v>
      </c>
      <c r="AA348" s="2">
        <v>0</v>
      </c>
      <c r="AB348" s="2">
        <v>0</v>
      </c>
      <c r="AC348" s="2">
        <v>0</v>
      </c>
      <c r="AD348" s="2">
        <v>0</v>
      </c>
      <c r="AE348" s="2">
        <v>0</v>
      </c>
      <c r="AF348" s="2">
        <f t="shared" si="41"/>
        <v>0</v>
      </c>
      <c r="AG348" s="2">
        <f t="shared" si="42"/>
        <v>0</v>
      </c>
      <c r="AH348" s="2">
        <f t="shared" si="43"/>
        <v>0</v>
      </c>
      <c r="AJ348" s="5"/>
    </row>
    <row r="349" spans="7:36" x14ac:dyDescent="0.35">
      <c r="G349" s="2" t="s">
        <v>3</v>
      </c>
      <c r="H349" s="2" t="s">
        <v>4</v>
      </c>
      <c r="I349" s="2" t="s">
        <v>110</v>
      </c>
      <c r="J349" s="2" t="s">
        <v>110</v>
      </c>
      <c r="K349" s="2" t="s">
        <v>110</v>
      </c>
      <c r="L349" s="2" t="s">
        <v>110</v>
      </c>
      <c r="M349" s="2" t="s">
        <v>67</v>
      </c>
      <c r="N349" s="2">
        <v>18</v>
      </c>
      <c r="O349" s="6">
        <f t="shared" si="44"/>
        <v>1</v>
      </c>
      <c r="P349" s="2">
        <v>1</v>
      </c>
      <c r="Q349" s="2">
        <v>0</v>
      </c>
      <c r="R349" s="2">
        <v>0</v>
      </c>
      <c r="S349" s="2">
        <v>0</v>
      </c>
      <c r="T349" s="2">
        <v>0</v>
      </c>
      <c r="U349" s="2">
        <f t="shared" si="37"/>
        <v>1</v>
      </c>
      <c r="V349" s="2">
        <f t="shared" si="38"/>
        <v>0</v>
      </c>
      <c r="W349" s="2">
        <f t="shared" si="39"/>
        <v>0</v>
      </c>
      <c r="Y349" s="5"/>
      <c r="Z349" s="6">
        <f t="shared" si="40"/>
        <v>0</v>
      </c>
      <c r="AA349" s="2">
        <v>0</v>
      </c>
      <c r="AB349" s="2">
        <v>0</v>
      </c>
      <c r="AC349" s="2">
        <v>0</v>
      </c>
      <c r="AD349" s="2">
        <v>0</v>
      </c>
      <c r="AE349" s="2">
        <v>0</v>
      </c>
      <c r="AF349" s="2">
        <f t="shared" si="41"/>
        <v>0</v>
      </c>
      <c r="AG349" s="2">
        <f t="shared" si="42"/>
        <v>0</v>
      </c>
      <c r="AH349" s="2">
        <f t="shared" si="43"/>
        <v>0</v>
      </c>
      <c r="AJ349" s="5"/>
    </row>
    <row r="350" spans="7:36" x14ac:dyDescent="0.35">
      <c r="G350" s="2" t="s">
        <v>3</v>
      </c>
      <c r="H350" s="2" t="s">
        <v>4</v>
      </c>
      <c r="I350" s="2" t="s">
        <v>110</v>
      </c>
      <c r="J350" s="2" t="s">
        <v>110</v>
      </c>
      <c r="K350" s="2" t="s">
        <v>110</v>
      </c>
      <c r="L350" s="2" t="s">
        <v>110</v>
      </c>
      <c r="M350" s="2" t="s">
        <v>76</v>
      </c>
      <c r="N350" s="2">
        <v>19</v>
      </c>
      <c r="O350" s="6">
        <f t="shared" si="44"/>
        <v>1</v>
      </c>
      <c r="P350" s="2">
        <v>0</v>
      </c>
      <c r="Q350" s="2">
        <v>0</v>
      </c>
      <c r="R350" s="2">
        <v>1</v>
      </c>
      <c r="S350" s="2">
        <v>0</v>
      </c>
      <c r="T350" s="2">
        <v>0</v>
      </c>
      <c r="U350" s="2">
        <f t="shared" si="37"/>
        <v>0</v>
      </c>
      <c r="V350" s="2">
        <f t="shared" si="38"/>
        <v>1</v>
      </c>
      <c r="W350" s="2">
        <f t="shared" si="39"/>
        <v>0</v>
      </c>
      <c r="Y350" s="5"/>
      <c r="Z350" s="6">
        <f t="shared" si="40"/>
        <v>0</v>
      </c>
      <c r="AA350" s="2">
        <v>0</v>
      </c>
      <c r="AB350" s="2">
        <v>0</v>
      </c>
      <c r="AC350" s="2">
        <v>0</v>
      </c>
      <c r="AD350" s="2">
        <v>0</v>
      </c>
      <c r="AE350" s="2">
        <v>0</v>
      </c>
      <c r="AF350" s="2">
        <f t="shared" si="41"/>
        <v>0</v>
      </c>
      <c r="AG350" s="2">
        <f t="shared" si="42"/>
        <v>0</v>
      </c>
      <c r="AH350" s="2">
        <f t="shared" si="43"/>
        <v>0</v>
      </c>
      <c r="AJ350" s="5"/>
    </row>
    <row r="351" spans="7:36" x14ac:dyDescent="0.35">
      <c r="G351" s="2" t="s">
        <v>3</v>
      </c>
      <c r="H351" s="2" t="s">
        <v>4</v>
      </c>
      <c r="I351" s="2" t="s">
        <v>110</v>
      </c>
      <c r="J351" s="2" t="s">
        <v>110</v>
      </c>
      <c r="K351" s="2" t="s">
        <v>110</v>
      </c>
      <c r="L351" s="2" t="s">
        <v>110</v>
      </c>
      <c r="M351" s="2" t="s">
        <v>76</v>
      </c>
      <c r="N351" s="2">
        <v>20</v>
      </c>
      <c r="O351" s="6">
        <f t="shared" si="44"/>
        <v>1</v>
      </c>
      <c r="P351" s="2">
        <v>0</v>
      </c>
      <c r="Q351" s="2">
        <v>0</v>
      </c>
      <c r="R351" s="2">
        <v>1</v>
      </c>
      <c r="S351" s="2">
        <v>0</v>
      </c>
      <c r="T351" s="2">
        <v>0</v>
      </c>
      <c r="U351" s="2">
        <f t="shared" si="37"/>
        <v>0</v>
      </c>
      <c r="V351" s="2">
        <f t="shared" si="38"/>
        <v>1</v>
      </c>
      <c r="W351" s="2">
        <f t="shared" si="39"/>
        <v>0</v>
      </c>
      <c r="Y351" s="5"/>
      <c r="Z351" s="6">
        <f t="shared" si="40"/>
        <v>0</v>
      </c>
      <c r="AA351" s="2">
        <v>0</v>
      </c>
      <c r="AB351" s="2">
        <v>0</v>
      </c>
      <c r="AC351" s="2">
        <v>0</v>
      </c>
      <c r="AD351" s="2">
        <v>0</v>
      </c>
      <c r="AE351" s="2">
        <v>0</v>
      </c>
      <c r="AF351" s="2">
        <f t="shared" si="41"/>
        <v>0</v>
      </c>
      <c r="AG351" s="2">
        <f t="shared" si="42"/>
        <v>0</v>
      </c>
      <c r="AH351" s="2">
        <f t="shared" si="43"/>
        <v>0</v>
      </c>
      <c r="AJ351" s="5"/>
    </row>
    <row r="352" spans="7:36" x14ac:dyDescent="0.35">
      <c r="G352" s="2" t="s">
        <v>3</v>
      </c>
      <c r="H352" s="2" t="s">
        <v>4</v>
      </c>
      <c r="I352" s="2" t="s">
        <v>110</v>
      </c>
      <c r="J352" s="2" t="s">
        <v>110</v>
      </c>
      <c r="K352" s="2" t="s">
        <v>110</v>
      </c>
      <c r="L352" s="2" t="s">
        <v>110</v>
      </c>
      <c r="M352" s="2" t="s">
        <v>76</v>
      </c>
      <c r="N352" s="2">
        <v>21</v>
      </c>
      <c r="O352" s="6">
        <f t="shared" si="44"/>
        <v>1</v>
      </c>
      <c r="P352" s="2">
        <v>0</v>
      </c>
      <c r="Q352" s="2">
        <v>0</v>
      </c>
      <c r="R352" s="2">
        <v>1</v>
      </c>
      <c r="S352" s="2">
        <v>0</v>
      </c>
      <c r="T352" s="2">
        <v>0</v>
      </c>
      <c r="U352" s="2">
        <f t="shared" ref="U352:U415" si="45">P352+Q352</f>
        <v>0</v>
      </c>
      <c r="V352" s="2">
        <f t="shared" ref="V352:V415" si="46">R352</f>
        <v>1</v>
      </c>
      <c r="W352" s="2">
        <f t="shared" ref="W352:W415" si="47">S352+T352</f>
        <v>0</v>
      </c>
      <c r="Y352" s="5"/>
      <c r="Z352" s="6">
        <f>SUM(AF352:AH352)</f>
        <v>0</v>
      </c>
      <c r="AA352" s="2">
        <v>0</v>
      </c>
      <c r="AB352" s="2">
        <v>0</v>
      </c>
      <c r="AC352" s="2">
        <v>0</v>
      </c>
      <c r="AD352" s="2">
        <v>0</v>
      </c>
      <c r="AE352" s="2">
        <v>0</v>
      </c>
      <c r="AF352" s="2">
        <f t="shared" ref="AF352:AF415" si="48">AA352+AB352</f>
        <v>0</v>
      </c>
      <c r="AG352" s="2">
        <f t="shared" ref="AG352:AG415" si="49">AC352</f>
        <v>0</v>
      </c>
      <c r="AH352" s="2">
        <f t="shared" ref="AH352:AH415" si="50">AD352+AE352</f>
        <v>0</v>
      </c>
      <c r="AJ352" s="5"/>
    </row>
    <row r="353" spans="7:36" x14ac:dyDescent="0.35">
      <c r="G353" s="2" t="s">
        <v>3</v>
      </c>
      <c r="H353" s="2" t="s">
        <v>4</v>
      </c>
      <c r="I353" s="2" t="s">
        <v>110</v>
      </c>
      <c r="J353" s="2" t="s">
        <v>110</v>
      </c>
      <c r="K353" s="2" t="s">
        <v>110</v>
      </c>
      <c r="L353" s="2" t="s">
        <v>110</v>
      </c>
      <c r="M353" s="2" t="s">
        <v>76</v>
      </c>
      <c r="N353" s="2">
        <v>22</v>
      </c>
      <c r="O353" s="6">
        <f t="shared" si="44"/>
        <v>1</v>
      </c>
      <c r="P353" s="2">
        <v>0</v>
      </c>
      <c r="Q353" s="2">
        <v>1</v>
      </c>
      <c r="R353" s="2">
        <v>0</v>
      </c>
      <c r="S353" s="2">
        <v>0</v>
      </c>
      <c r="T353" s="2">
        <v>0</v>
      </c>
      <c r="U353" s="2">
        <f t="shared" si="45"/>
        <v>1</v>
      </c>
      <c r="V353" s="2">
        <f t="shared" si="46"/>
        <v>0</v>
      </c>
      <c r="W353" s="2">
        <f t="shared" si="47"/>
        <v>0</v>
      </c>
      <c r="Y353" s="5"/>
      <c r="Z353" s="6">
        <f>SUM(AF353:AH353)</f>
        <v>0</v>
      </c>
      <c r="AA353" s="2">
        <v>0</v>
      </c>
      <c r="AB353" s="2">
        <v>0</v>
      </c>
      <c r="AC353" s="2">
        <v>0</v>
      </c>
      <c r="AD353" s="2">
        <v>0</v>
      </c>
      <c r="AE353" s="2">
        <v>0</v>
      </c>
      <c r="AF353" s="2">
        <f t="shared" si="48"/>
        <v>0</v>
      </c>
      <c r="AG353" s="2">
        <f t="shared" si="49"/>
        <v>0</v>
      </c>
      <c r="AH353" s="2">
        <f t="shared" si="50"/>
        <v>0</v>
      </c>
      <c r="AJ353" s="5"/>
    </row>
    <row r="354" spans="7:36" x14ac:dyDescent="0.35">
      <c r="G354" s="2" t="s">
        <v>3</v>
      </c>
      <c r="H354" s="2" t="s">
        <v>4</v>
      </c>
      <c r="I354" s="2" t="s">
        <v>110</v>
      </c>
      <c r="J354" s="2" t="s">
        <v>110</v>
      </c>
      <c r="K354" s="2" t="s">
        <v>110</v>
      </c>
      <c r="L354" s="2" t="s">
        <v>110</v>
      </c>
      <c r="M354" s="2" t="s">
        <v>76</v>
      </c>
      <c r="N354" s="2">
        <v>23</v>
      </c>
      <c r="O354" s="6">
        <f t="shared" si="44"/>
        <v>1</v>
      </c>
      <c r="P354" s="2">
        <v>0</v>
      </c>
      <c r="Q354" s="2">
        <v>0</v>
      </c>
      <c r="R354" s="2">
        <v>0</v>
      </c>
      <c r="S354" s="2">
        <v>1</v>
      </c>
      <c r="T354" s="2">
        <v>0</v>
      </c>
      <c r="U354" s="2">
        <f t="shared" si="45"/>
        <v>0</v>
      </c>
      <c r="V354" s="2">
        <f t="shared" si="46"/>
        <v>0</v>
      </c>
      <c r="W354" s="2">
        <f t="shared" si="47"/>
        <v>1</v>
      </c>
      <c r="Y354" s="5"/>
      <c r="Z354" s="6">
        <f>SUM(AF354:AH354)</f>
        <v>0</v>
      </c>
      <c r="AA354" s="2">
        <v>0</v>
      </c>
      <c r="AB354" s="2">
        <v>0</v>
      </c>
      <c r="AC354" s="2">
        <v>0</v>
      </c>
      <c r="AD354" s="2">
        <v>0</v>
      </c>
      <c r="AE354" s="2">
        <v>0</v>
      </c>
      <c r="AF354" s="2">
        <f t="shared" si="48"/>
        <v>0</v>
      </c>
      <c r="AG354" s="2">
        <f t="shared" si="49"/>
        <v>0</v>
      </c>
      <c r="AH354" s="2">
        <f t="shared" si="50"/>
        <v>0</v>
      </c>
      <c r="AJ354" s="5"/>
    </row>
    <row r="355" spans="7:36" x14ac:dyDescent="0.35">
      <c r="G355" s="2" t="s">
        <v>3</v>
      </c>
      <c r="H355" s="2" t="s">
        <v>4</v>
      </c>
      <c r="I355" s="2" t="s">
        <v>110</v>
      </c>
      <c r="J355" s="2" t="s">
        <v>110</v>
      </c>
      <c r="K355" s="2" t="s">
        <v>110</v>
      </c>
      <c r="L355" s="2" t="s">
        <v>110</v>
      </c>
      <c r="M355" s="2" t="s">
        <v>76</v>
      </c>
      <c r="N355" s="2">
        <v>24</v>
      </c>
      <c r="O355" s="6">
        <f t="shared" si="44"/>
        <v>1</v>
      </c>
      <c r="P355" s="2">
        <v>0</v>
      </c>
      <c r="Q355" s="2">
        <v>0</v>
      </c>
      <c r="R355" s="2">
        <v>0</v>
      </c>
      <c r="S355" s="2">
        <v>1</v>
      </c>
      <c r="T355" s="2">
        <v>0</v>
      </c>
      <c r="U355" s="2">
        <f t="shared" si="45"/>
        <v>0</v>
      </c>
      <c r="V355" s="2">
        <f t="shared" si="46"/>
        <v>0</v>
      </c>
      <c r="W355" s="2">
        <f t="shared" si="47"/>
        <v>1</v>
      </c>
      <c r="Y355" s="5"/>
      <c r="Z355" s="6">
        <f>SUM(AF355:AH355)</f>
        <v>0</v>
      </c>
      <c r="AA355" s="2">
        <v>0</v>
      </c>
      <c r="AB355" s="2">
        <v>0</v>
      </c>
      <c r="AC355" s="2">
        <v>0</v>
      </c>
      <c r="AD355" s="2">
        <v>0</v>
      </c>
      <c r="AE355" s="2">
        <v>0</v>
      </c>
      <c r="AF355" s="2">
        <f t="shared" si="48"/>
        <v>0</v>
      </c>
      <c r="AG355" s="2">
        <f t="shared" si="49"/>
        <v>0</v>
      </c>
      <c r="AH355" s="2">
        <f t="shared" si="50"/>
        <v>0</v>
      </c>
      <c r="AJ355" s="5"/>
    </row>
    <row r="356" spans="7:36" x14ac:dyDescent="0.35">
      <c r="G356" s="2" t="s">
        <v>3</v>
      </c>
      <c r="H356" s="2" t="s">
        <v>4</v>
      </c>
      <c r="I356" s="2" t="s">
        <v>110</v>
      </c>
      <c r="J356" s="2" t="s">
        <v>110</v>
      </c>
      <c r="K356" s="2" t="s">
        <v>110</v>
      </c>
      <c r="L356" s="2" t="s">
        <v>110</v>
      </c>
      <c r="M356" s="2" t="s">
        <v>76</v>
      </c>
      <c r="N356" s="2">
        <v>25</v>
      </c>
      <c r="O356" s="6">
        <f t="shared" ref="O356:O419" si="51">SUM(U356:W356)</f>
        <v>1</v>
      </c>
      <c r="P356" s="2">
        <v>0</v>
      </c>
      <c r="Q356" s="2">
        <v>0</v>
      </c>
      <c r="R356" s="2">
        <v>1</v>
      </c>
      <c r="S356" s="2">
        <v>0</v>
      </c>
      <c r="T356" s="2">
        <v>0</v>
      </c>
      <c r="U356" s="2">
        <f t="shared" si="45"/>
        <v>0</v>
      </c>
      <c r="V356" s="2">
        <f t="shared" si="46"/>
        <v>1</v>
      </c>
      <c r="W356" s="2">
        <f t="shared" si="47"/>
        <v>0</v>
      </c>
      <c r="Y356" s="5"/>
      <c r="Z356" s="6">
        <f t="shared" ref="Z356:Z419" si="52">SUM(AF356:AH356)</f>
        <v>0</v>
      </c>
      <c r="AA356" s="2">
        <v>0</v>
      </c>
      <c r="AB356" s="2">
        <v>0</v>
      </c>
      <c r="AC356" s="2">
        <v>0</v>
      </c>
      <c r="AD356" s="2">
        <v>0</v>
      </c>
      <c r="AE356" s="2">
        <v>0</v>
      </c>
      <c r="AF356" s="2">
        <f t="shared" si="48"/>
        <v>0</v>
      </c>
      <c r="AG356" s="2">
        <f t="shared" si="49"/>
        <v>0</v>
      </c>
      <c r="AH356" s="2">
        <f t="shared" si="50"/>
        <v>0</v>
      </c>
      <c r="AJ356" s="5"/>
    </row>
    <row r="357" spans="7:36" x14ac:dyDescent="0.35">
      <c r="G357" s="2" t="s">
        <v>3</v>
      </c>
      <c r="H357" s="2" t="s">
        <v>4</v>
      </c>
      <c r="I357" s="2" t="s">
        <v>110</v>
      </c>
      <c r="J357" s="2" t="s">
        <v>110</v>
      </c>
      <c r="K357" s="2" t="s">
        <v>110</v>
      </c>
      <c r="L357" s="2" t="s">
        <v>110</v>
      </c>
      <c r="M357" s="2" t="s">
        <v>76</v>
      </c>
      <c r="N357" s="2">
        <v>26</v>
      </c>
      <c r="O357" s="6">
        <f t="shared" si="51"/>
        <v>1</v>
      </c>
      <c r="P357" s="2">
        <v>0</v>
      </c>
      <c r="Q357" s="2">
        <v>0</v>
      </c>
      <c r="R357" s="2">
        <v>0</v>
      </c>
      <c r="S357" s="2">
        <v>1</v>
      </c>
      <c r="T357" s="2">
        <v>0</v>
      </c>
      <c r="U357" s="2">
        <f t="shared" si="45"/>
        <v>0</v>
      </c>
      <c r="V357" s="2">
        <f t="shared" si="46"/>
        <v>0</v>
      </c>
      <c r="W357" s="2">
        <f t="shared" si="47"/>
        <v>1</v>
      </c>
      <c r="Y357" s="5"/>
      <c r="Z357" s="6">
        <f t="shared" si="52"/>
        <v>0</v>
      </c>
      <c r="AA357" s="2">
        <v>0</v>
      </c>
      <c r="AB357" s="2">
        <v>0</v>
      </c>
      <c r="AC357" s="2">
        <v>0</v>
      </c>
      <c r="AD357" s="2">
        <v>0</v>
      </c>
      <c r="AE357" s="2">
        <v>0</v>
      </c>
      <c r="AF357" s="2">
        <f t="shared" si="48"/>
        <v>0</v>
      </c>
      <c r="AG357" s="2">
        <f t="shared" si="49"/>
        <v>0</v>
      </c>
      <c r="AH357" s="2">
        <f t="shared" si="50"/>
        <v>0</v>
      </c>
      <c r="AJ357" s="5"/>
    </row>
    <row r="358" spans="7:36" x14ac:dyDescent="0.35">
      <c r="G358" s="2" t="s">
        <v>3</v>
      </c>
      <c r="H358" s="2" t="s">
        <v>4</v>
      </c>
      <c r="I358" s="2" t="s">
        <v>110</v>
      </c>
      <c r="J358" s="2" t="s">
        <v>110</v>
      </c>
      <c r="K358" s="2" t="s">
        <v>110</v>
      </c>
      <c r="L358" s="2" t="s">
        <v>110</v>
      </c>
      <c r="M358" s="2" t="s">
        <v>76</v>
      </c>
      <c r="N358" s="2">
        <v>27</v>
      </c>
      <c r="O358" s="6">
        <f t="shared" si="51"/>
        <v>1</v>
      </c>
      <c r="P358" s="2">
        <v>0</v>
      </c>
      <c r="Q358" s="2">
        <v>0</v>
      </c>
      <c r="R358" s="2">
        <v>0</v>
      </c>
      <c r="S358" s="2">
        <v>1</v>
      </c>
      <c r="T358" s="2">
        <v>0</v>
      </c>
      <c r="U358" s="2">
        <f t="shared" si="45"/>
        <v>0</v>
      </c>
      <c r="V358" s="2">
        <f t="shared" si="46"/>
        <v>0</v>
      </c>
      <c r="W358" s="2">
        <f t="shared" si="47"/>
        <v>1</v>
      </c>
      <c r="Y358" s="5"/>
      <c r="Z358" s="6">
        <f t="shared" si="52"/>
        <v>0</v>
      </c>
      <c r="AA358" s="2">
        <v>0</v>
      </c>
      <c r="AB358" s="2">
        <v>0</v>
      </c>
      <c r="AC358" s="2">
        <v>0</v>
      </c>
      <c r="AD358" s="2">
        <v>0</v>
      </c>
      <c r="AE358" s="2">
        <v>0</v>
      </c>
      <c r="AF358" s="2">
        <f t="shared" si="48"/>
        <v>0</v>
      </c>
      <c r="AG358" s="2">
        <f t="shared" si="49"/>
        <v>0</v>
      </c>
      <c r="AH358" s="2">
        <f t="shared" si="50"/>
        <v>0</v>
      </c>
      <c r="AJ358" s="5"/>
    </row>
    <row r="359" spans="7:36" x14ac:dyDescent="0.35">
      <c r="G359" s="2" t="s">
        <v>3</v>
      </c>
      <c r="H359" s="2" t="s">
        <v>4</v>
      </c>
      <c r="I359" s="2" t="s">
        <v>110</v>
      </c>
      <c r="J359" s="2" t="s">
        <v>110</v>
      </c>
      <c r="K359" s="2" t="s">
        <v>110</v>
      </c>
      <c r="L359" s="2" t="s">
        <v>110</v>
      </c>
      <c r="M359" s="2" t="s">
        <v>76</v>
      </c>
      <c r="N359" s="2">
        <v>28</v>
      </c>
      <c r="O359" s="6">
        <f t="shared" si="51"/>
        <v>1</v>
      </c>
      <c r="P359" s="2">
        <v>1</v>
      </c>
      <c r="Q359" s="2">
        <v>0</v>
      </c>
      <c r="R359" s="2">
        <v>0</v>
      </c>
      <c r="S359" s="2">
        <v>0</v>
      </c>
      <c r="T359" s="2">
        <v>0</v>
      </c>
      <c r="U359" s="2">
        <f t="shared" si="45"/>
        <v>1</v>
      </c>
      <c r="V359" s="2">
        <f t="shared" si="46"/>
        <v>0</v>
      </c>
      <c r="W359" s="2">
        <f t="shared" si="47"/>
        <v>0</v>
      </c>
      <c r="Y359" s="5"/>
      <c r="Z359" s="6">
        <f t="shared" si="52"/>
        <v>0</v>
      </c>
      <c r="AA359" s="2">
        <v>0</v>
      </c>
      <c r="AB359" s="2">
        <v>0</v>
      </c>
      <c r="AC359" s="2">
        <v>0</v>
      </c>
      <c r="AD359" s="2">
        <v>0</v>
      </c>
      <c r="AE359" s="2">
        <v>0</v>
      </c>
      <c r="AF359" s="2">
        <f t="shared" si="48"/>
        <v>0</v>
      </c>
      <c r="AG359" s="2">
        <f t="shared" si="49"/>
        <v>0</v>
      </c>
      <c r="AH359" s="2">
        <f t="shared" si="50"/>
        <v>0</v>
      </c>
      <c r="AJ359" s="5"/>
    </row>
    <row r="360" spans="7:36" x14ac:dyDescent="0.35">
      <c r="G360" s="2" t="s">
        <v>3</v>
      </c>
      <c r="H360" s="2" t="s">
        <v>4</v>
      </c>
      <c r="I360" s="2" t="s">
        <v>110</v>
      </c>
      <c r="J360" s="2" t="s">
        <v>110</v>
      </c>
      <c r="K360" s="2" t="s">
        <v>110</v>
      </c>
      <c r="L360" s="2" t="s">
        <v>110</v>
      </c>
      <c r="M360" s="2" t="s">
        <v>76</v>
      </c>
      <c r="N360" s="2">
        <v>29</v>
      </c>
      <c r="O360" s="6">
        <f t="shared" si="51"/>
        <v>1</v>
      </c>
      <c r="P360" s="2">
        <v>0</v>
      </c>
      <c r="Q360" s="2">
        <v>1</v>
      </c>
      <c r="R360" s="2">
        <v>0</v>
      </c>
      <c r="S360" s="2">
        <v>0</v>
      </c>
      <c r="T360" s="2">
        <v>0</v>
      </c>
      <c r="U360" s="2">
        <f t="shared" si="45"/>
        <v>1</v>
      </c>
      <c r="V360" s="2">
        <f t="shared" si="46"/>
        <v>0</v>
      </c>
      <c r="W360" s="2">
        <f t="shared" si="47"/>
        <v>0</v>
      </c>
      <c r="Y360" s="5"/>
      <c r="Z360" s="6">
        <f t="shared" si="52"/>
        <v>0</v>
      </c>
      <c r="AA360" s="2">
        <v>0</v>
      </c>
      <c r="AB360" s="2">
        <v>0</v>
      </c>
      <c r="AC360" s="2">
        <v>0</v>
      </c>
      <c r="AD360" s="2">
        <v>0</v>
      </c>
      <c r="AE360" s="2">
        <v>0</v>
      </c>
      <c r="AF360" s="2">
        <f t="shared" si="48"/>
        <v>0</v>
      </c>
      <c r="AG360" s="2">
        <f t="shared" si="49"/>
        <v>0</v>
      </c>
      <c r="AH360" s="2">
        <f t="shared" si="50"/>
        <v>0</v>
      </c>
      <c r="AJ360" s="5"/>
    </row>
    <row r="361" spans="7:36" x14ac:dyDescent="0.35">
      <c r="G361" s="2" t="s">
        <v>3</v>
      </c>
      <c r="H361" s="2" t="s">
        <v>4</v>
      </c>
      <c r="I361" s="2" t="s">
        <v>110</v>
      </c>
      <c r="J361" s="2" t="s">
        <v>110</v>
      </c>
      <c r="K361" s="2" t="s">
        <v>110</v>
      </c>
      <c r="L361" s="2" t="s">
        <v>110</v>
      </c>
      <c r="M361" s="2" t="s">
        <v>76</v>
      </c>
      <c r="N361" s="2">
        <v>30</v>
      </c>
      <c r="O361" s="6">
        <f t="shared" si="51"/>
        <v>1</v>
      </c>
      <c r="P361" s="2">
        <v>0</v>
      </c>
      <c r="Q361" s="2">
        <v>0</v>
      </c>
      <c r="R361" s="2">
        <v>1</v>
      </c>
      <c r="S361" s="2">
        <v>0</v>
      </c>
      <c r="T361" s="2">
        <v>0</v>
      </c>
      <c r="U361" s="2">
        <f t="shared" si="45"/>
        <v>0</v>
      </c>
      <c r="V361" s="2">
        <f t="shared" si="46"/>
        <v>1</v>
      </c>
      <c r="W361" s="2">
        <f t="shared" si="47"/>
        <v>0</v>
      </c>
      <c r="Y361" s="5"/>
      <c r="Z361" s="6">
        <f t="shared" si="52"/>
        <v>0</v>
      </c>
      <c r="AA361" s="2">
        <v>0</v>
      </c>
      <c r="AB361" s="2">
        <v>0</v>
      </c>
      <c r="AC361" s="2">
        <v>0</v>
      </c>
      <c r="AD361" s="2">
        <v>0</v>
      </c>
      <c r="AE361" s="2">
        <v>0</v>
      </c>
      <c r="AF361" s="2">
        <f t="shared" si="48"/>
        <v>0</v>
      </c>
      <c r="AG361" s="2">
        <f t="shared" si="49"/>
        <v>0</v>
      </c>
      <c r="AH361" s="2">
        <f t="shared" si="50"/>
        <v>0</v>
      </c>
      <c r="AJ361" s="5"/>
    </row>
    <row r="362" spans="7:36" x14ac:dyDescent="0.35">
      <c r="G362" s="2" t="s">
        <v>3</v>
      </c>
      <c r="H362" s="2" t="s">
        <v>4</v>
      </c>
      <c r="I362" s="2" t="s">
        <v>143</v>
      </c>
      <c r="J362" s="2" t="s">
        <v>22</v>
      </c>
      <c r="K362" s="2" t="s">
        <v>23</v>
      </c>
      <c r="L362" s="2" t="s">
        <v>23</v>
      </c>
      <c r="M362" s="2" t="s">
        <v>3</v>
      </c>
      <c r="N362" s="2">
        <v>1</v>
      </c>
      <c r="O362" s="6">
        <f t="shared" si="51"/>
        <v>37</v>
      </c>
      <c r="P362" s="2">
        <v>4</v>
      </c>
      <c r="Q362" s="2">
        <v>13</v>
      </c>
      <c r="R362" s="2">
        <v>13</v>
      </c>
      <c r="S362" s="2">
        <v>7</v>
      </c>
      <c r="T362" s="2">
        <v>0</v>
      </c>
      <c r="U362" s="2">
        <f t="shared" si="45"/>
        <v>17</v>
      </c>
      <c r="V362" s="2">
        <f t="shared" si="46"/>
        <v>13</v>
      </c>
      <c r="W362" s="2">
        <f t="shared" si="47"/>
        <v>7</v>
      </c>
      <c r="X362" s="2">
        <f>MAX(O362:O391)</f>
        <v>37</v>
      </c>
      <c r="Y362" s="5">
        <v>37</v>
      </c>
      <c r="Z362" s="6">
        <f t="shared" si="52"/>
        <v>23</v>
      </c>
      <c r="AA362" s="2">
        <v>1</v>
      </c>
      <c r="AB362" s="2">
        <v>9</v>
      </c>
      <c r="AC362" s="2">
        <v>9</v>
      </c>
      <c r="AD362" s="2">
        <v>3</v>
      </c>
      <c r="AE362" s="2">
        <v>1</v>
      </c>
      <c r="AF362" s="2">
        <f t="shared" si="48"/>
        <v>10</v>
      </c>
      <c r="AG362" s="2">
        <f t="shared" si="49"/>
        <v>9</v>
      </c>
      <c r="AH362" s="2">
        <f t="shared" si="50"/>
        <v>4</v>
      </c>
      <c r="AI362" s="2">
        <f>MAX(Z362:Z391)</f>
        <v>23</v>
      </c>
      <c r="AJ362" s="5">
        <v>34</v>
      </c>
    </row>
    <row r="363" spans="7:36" x14ac:dyDescent="0.35">
      <c r="G363" s="2" t="s">
        <v>3</v>
      </c>
      <c r="H363" s="2" t="s">
        <v>4</v>
      </c>
      <c r="I363" s="2" t="s">
        <v>143</v>
      </c>
      <c r="J363" s="2" t="s">
        <v>22</v>
      </c>
      <c r="K363" s="2" t="s">
        <v>23</v>
      </c>
      <c r="L363" s="2" t="s">
        <v>23</v>
      </c>
      <c r="M363" s="2" t="s">
        <v>3</v>
      </c>
      <c r="N363" s="2">
        <v>2</v>
      </c>
      <c r="O363" s="6">
        <f t="shared" si="51"/>
        <v>36</v>
      </c>
      <c r="P363" s="2">
        <v>2</v>
      </c>
      <c r="Q363" s="2">
        <v>10</v>
      </c>
      <c r="R363" s="2">
        <v>14</v>
      </c>
      <c r="S363" s="2">
        <v>6</v>
      </c>
      <c r="T363" s="2">
        <v>4</v>
      </c>
      <c r="U363" s="2">
        <f t="shared" si="45"/>
        <v>12</v>
      </c>
      <c r="V363" s="2">
        <f t="shared" si="46"/>
        <v>14</v>
      </c>
      <c r="W363" s="2">
        <f t="shared" si="47"/>
        <v>10</v>
      </c>
      <c r="Y363" s="5"/>
      <c r="Z363" s="6">
        <f t="shared" si="52"/>
        <v>23</v>
      </c>
      <c r="AA363" s="2">
        <v>1</v>
      </c>
      <c r="AB363" s="2">
        <v>2</v>
      </c>
      <c r="AC363" s="2">
        <v>12</v>
      </c>
      <c r="AD363" s="2">
        <v>6</v>
      </c>
      <c r="AE363" s="2">
        <v>2</v>
      </c>
      <c r="AF363" s="2">
        <f t="shared" si="48"/>
        <v>3</v>
      </c>
      <c r="AG363" s="2">
        <f t="shared" si="49"/>
        <v>12</v>
      </c>
      <c r="AH363" s="2">
        <f t="shared" si="50"/>
        <v>8</v>
      </c>
      <c r="AJ363" s="5"/>
    </row>
    <row r="364" spans="7:36" x14ac:dyDescent="0.35">
      <c r="G364" s="2" t="s">
        <v>3</v>
      </c>
      <c r="H364" s="2" t="s">
        <v>4</v>
      </c>
      <c r="I364" s="2" t="s">
        <v>143</v>
      </c>
      <c r="J364" s="2" t="s">
        <v>22</v>
      </c>
      <c r="K364" s="2" t="s">
        <v>23</v>
      </c>
      <c r="L364" s="2" t="s">
        <v>23</v>
      </c>
      <c r="M364" s="2" t="s">
        <v>3</v>
      </c>
      <c r="N364" s="2">
        <v>3</v>
      </c>
      <c r="O364" s="6">
        <f t="shared" si="51"/>
        <v>37</v>
      </c>
      <c r="P364" s="2">
        <v>21</v>
      </c>
      <c r="Q364" s="2">
        <v>13</v>
      </c>
      <c r="R364" s="2">
        <v>2</v>
      </c>
      <c r="S364" s="2">
        <v>1</v>
      </c>
      <c r="T364" s="2">
        <v>0</v>
      </c>
      <c r="U364" s="2">
        <f t="shared" si="45"/>
        <v>34</v>
      </c>
      <c r="V364" s="2">
        <f t="shared" si="46"/>
        <v>2</v>
      </c>
      <c r="W364" s="2">
        <f t="shared" si="47"/>
        <v>1</v>
      </c>
      <c r="Y364" s="5"/>
      <c r="Z364" s="6">
        <f t="shared" si="52"/>
        <v>23</v>
      </c>
      <c r="AA364" s="2">
        <v>10</v>
      </c>
      <c r="AB364" s="2">
        <v>8</v>
      </c>
      <c r="AC364" s="2">
        <v>4</v>
      </c>
      <c r="AD364" s="2">
        <v>0</v>
      </c>
      <c r="AE364" s="2">
        <v>1</v>
      </c>
      <c r="AF364" s="2">
        <f t="shared" si="48"/>
        <v>18</v>
      </c>
      <c r="AG364" s="2">
        <f t="shared" si="49"/>
        <v>4</v>
      </c>
      <c r="AH364" s="2">
        <f t="shared" si="50"/>
        <v>1</v>
      </c>
      <c r="AJ364" s="5"/>
    </row>
    <row r="365" spans="7:36" x14ac:dyDescent="0.35">
      <c r="G365" s="2" t="s">
        <v>3</v>
      </c>
      <c r="H365" s="2" t="s">
        <v>4</v>
      </c>
      <c r="I365" s="2" t="s">
        <v>143</v>
      </c>
      <c r="J365" s="2" t="s">
        <v>22</v>
      </c>
      <c r="K365" s="2" t="s">
        <v>23</v>
      </c>
      <c r="L365" s="2" t="s">
        <v>23</v>
      </c>
      <c r="M365" s="2" t="s">
        <v>3</v>
      </c>
      <c r="N365" s="2">
        <v>4</v>
      </c>
      <c r="O365" s="6">
        <f t="shared" si="51"/>
        <v>37</v>
      </c>
      <c r="P365" s="2">
        <v>26</v>
      </c>
      <c r="Q365" s="2">
        <v>8</v>
      </c>
      <c r="R365" s="2">
        <v>3</v>
      </c>
      <c r="S365" s="2">
        <v>0</v>
      </c>
      <c r="T365" s="2">
        <v>0</v>
      </c>
      <c r="U365" s="2">
        <f t="shared" si="45"/>
        <v>34</v>
      </c>
      <c r="V365" s="2">
        <f t="shared" si="46"/>
        <v>3</v>
      </c>
      <c r="W365" s="2">
        <f t="shared" si="47"/>
        <v>0</v>
      </c>
      <c r="Y365" s="5"/>
      <c r="Z365" s="6">
        <f t="shared" si="52"/>
        <v>23</v>
      </c>
      <c r="AA365" s="2">
        <v>15</v>
      </c>
      <c r="AB365" s="2">
        <v>8</v>
      </c>
      <c r="AC365" s="2">
        <v>0</v>
      </c>
      <c r="AD365" s="2">
        <v>0</v>
      </c>
      <c r="AE365" s="2">
        <v>0</v>
      </c>
      <c r="AF365" s="2">
        <f t="shared" si="48"/>
        <v>23</v>
      </c>
      <c r="AG365" s="2">
        <f t="shared" si="49"/>
        <v>0</v>
      </c>
      <c r="AH365" s="2">
        <f t="shared" si="50"/>
        <v>0</v>
      </c>
      <c r="AJ365" s="5"/>
    </row>
    <row r="366" spans="7:36" x14ac:dyDescent="0.35">
      <c r="G366" s="2" t="s">
        <v>3</v>
      </c>
      <c r="H366" s="2" t="s">
        <v>4</v>
      </c>
      <c r="I366" s="2" t="s">
        <v>143</v>
      </c>
      <c r="J366" s="2" t="s">
        <v>22</v>
      </c>
      <c r="K366" s="2" t="s">
        <v>23</v>
      </c>
      <c r="L366" s="2" t="s">
        <v>23</v>
      </c>
      <c r="M366" s="2" t="s">
        <v>3</v>
      </c>
      <c r="N366" s="2">
        <v>5</v>
      </c>
      <c r="O366" s="6">
        <f t="shared" si="51"/>
        <v>37</v>
      </c>
      <c r="P366" s="2">
        <v>16</v>
      </c>
      <c r="Q366" s="2">
        <v>12</v>
      </c>
      <c r="R366" s="2">
        <v>6</v>
      </c>
      <c r="S366" s="2">
        <v>3</v>
      </c>
      <c r="T366" s="2">
        <v>0</v>
      </c>
      <c r="U366" s="2">
        <f t="shared" si="45"/>
        <v>28</v>
      </c>
      <c r="V366" s="2">
        <f t="shared" si="46"/>
        <v>6</v>
      </c>
      <c r="W366" s="2">
        <f t="shared" si="47"/>
        <v>3</v>
      </c>
      <c r="Y366" s="5"/>
      <c r="Z366" s="6">
        <f t="shared" si="52"/>
        <v>23</v>
      </c>
      <c r="AA366" s="2">
        <v>6</v>
      </c>
      <c r="AB366" s="2">
        <v>8</v>
      </c>
      <c r="AC366" s="2">
        <v>7</v>
      </c>
      <c r="AD366" s="2">
        <v>1</v>
      </c>
      <c r="AE366" s="2">
        <v>1</v>
      </c>
      <c r="AF366" s="2">
        <f t="shared" si="48"/>
        <v>14</v>
      </c>
      <c r="AG366" s="2">
        <f t="shared" si="49"/>
        <v>7</v>
      </c>
      <c r="AH366" s="2">
        <f t="shared" si="50"/>
        <v>2</v>
      </c>
      <c r="AJ366" s="5"/>
    </row>
    <row r="367" spans="7:36" x14ac:dyDescent="0.35">
      <c r="G367" s="2" t="s">
        <v>3</v>
      </c>
      <c r="H367" s="2" t="s">
        <v>4</v>
      </c>
      <c r="I367" s="2" t="s">
        <v>143</v>
      </c>
      <c r="J367" s="2" t="s">
        <v>22</v>
      </c>
      <c r="K367" s="2" t="s">
        <v>23</v>
      </c>
      <c r="L367" s="2" t="s">
        <v>23</v>
      </c>
      <c r="M367" s="2" t="s">
        <v>3</v>
      </c>
      <c r="N367" s="2">
        <v>6</v>
      </c>
      <c r="O367" s="6">
        <f t="shared" si="51"/>
        <v>37</v>
      </c>
      <c r="P367" s="2">
        <v>5</v>
      </c>
      <c r="Q367" s="2">
        <v>10</v>
      </c>
      <c r="R367" s="2">
        <v>15</v>
      </c>
      <c r="S367" s="2">
        <v>5</v>
      </c>
      <c r="T367" s="2">
        <v>2</v>
      </c>
      <c r="U367" s="2">
        <f t="shared" si="45"/>
        <v>15</v>
      </c>
      <c r="V367" s="2">
        <f t="shared" si="46"/>
        <v>15</v>
      </c>
      <c r="W367" s="2">
        <f t="shared" si="47"/>
        <v>7</v>
      </c>
      <c r="Y367" s="5"/>
      <c r="Z367" s="6">
        <f t="shared" si="52"/>
        <v>23</v>
      </c>
      <c r="AA367" s="2">
        <v>2</v>
      </c>
      <c r="AB367" s="2">
        <v>5</v>
      </c>
      <c r="AC367" s="2">
        <v>9</v>
      </c>
      <c r="AD367" s="2">
        <v>2</v>
      </c>
      <c r="AE367" s="2">
        <v>5</v>
      </c>
      <c r="AF367" s="2">
        <f t="shared" si="48"/>
        <v>7</v>
      </c>
      <c r="AG367" s="2">
        <f t="shared" si="49"/>
        <v>9</v>
      </c>
      <c r="AH367" s="2">
        <f t="shared" si="50"/>
        <v>7</v>
      </c>
      <c r="AJ367" s="5"/>
    </row>
    <row r="368" spans="7:36" x14ac:dyDescent="0.35">
      <c r="G368" s="2" t="s">
        <v>3</v>
      </c>
      <c r="H368" s="2" t="s">
        <v>4</v>
      </c>
      <c r="I368" s="2" t="s">
        <v>143</v>
      </c>
      <c r="J368" s="2" t="s">
        <v>22</v>
      </c>
      <c r="K368" s="2" t="s">
        <v>23</v>
      </c>
      <c r="L368" s="2" t="s">
        <v>23</v>
      </c>
      <c r="M368" s="2" t="s">
        <v>3</v>
      </c>
      <c r="N368" s="2">
        <v>7</v>
      </c>
      <c r="O368" s="6">
        <f t="shared" si="51"/>
        <v>36</v>
      </c>
      <c r="P368" s="2">
        <v>18</v>
      </c>
      <c r="Q368" s="2">
        <v>10</v>
      </c>
      <c r="R368" s="2">
        <v>3</v>
      </c>
      <c r="S368" s="2">
        <v>1</v>
      </c>
      <c r="T368" s="2">
        <v>4</v>
      </c>
      <c r="U368" s="2">
        <f t="shared" si="45"/>
        <v>28</v>
      </c>
      <c r="V368" s="2">
        <f t="shared" si="46"/>
        <v>3</v>
      </c>
      <c r="W368" s="2">
        <f t="shared" si="47"/>
        <v>5</v>
      </c>
      <c r="Y368" s="5"/>
      <c r="Z368" s="6">
        <f t="shared" si="52"/>
        <v>23</v>
      </c>
      <c r="AA368" s="2">
        <v>14</v>
      </c>
      <c r="AB368" s="2">
        <v>5</v>
      </c>
      <c r="AC368" s="2">
        <v>2</v>
      </c>
      <c r="AD368" s="2">
        <v>1</v>
      </c>
      <c r="AE368" s="2">
        <v>1</v>
      </c>
      <c r="AF368" s="2">
        <f t="shared" si="48"/>
        <v>19</v>
      </c>
      <c r="AG368" s="2">
        <f t="shared" si="49"/>
        <v>2</v>
      </c>
      <c r="AH368" s="2">
        <f t="shared" si="50"/>
        <v>2</v>
      </c>
      <c r="AJ368" s="5"/>
    </row>
    <row r="369" spans="7:36" x14ac:dyDescent="0.35">
      <c r="G369" s="2" t="s">
        <v>3</v>
      </c>
      <c r="H369" s="2" t="s">
        <v>4</v>
      </c>
      <c r="I369" s="2" t="s">
        <v>143</v>
      </c>
      <c r="J369" s="2" t="s">
        <v>22</v>
      </c>
      <c r="K369" s="2" t="s">
        <v>23</v>
      </c>
      <c r="L369" s="2" t="s">
        <v>23</v>
      </c>
      <c r="M369" s="2" t="s">
        <v>3</v>
      </c>
      <c r="N369" s="2">
        <v>8</v>
      </c>
      <c r="O369" s="6">
        <f t="shared" si="51"/>
        <v>37</v>
      </c>
      <c r="P369" s="2">
        <v>2</v>
      </c>
      <c r="Q369" s="2">
        <v>3</v>
      </c>
      <c r="R369" s="2">
        <v>16</v>
      </c>
      <c r="S369" s="2">
        <v>11</v>
      </c>
      <c r="T369" s="2">
        <v>5</v>
      </c>
      <c r="U369" s="2">
        <f t="shared" si="45"/>
        <v>5</v>
      </c>
      <c r="V369" s="2">
        <f t="shared" si="46"/>
        <v>16</v>
      </c>
      <c r="W369" s="2">
        <f t="shared" si="47"/>
        <v>16</v>
      </c>
      <c r="Y369" s="5"/>
      <c r="Z369" s="6">
        <f t="shared" si="52"/>
        <v>23</v>
      </c>
      <c r="AA369" s="2">
        <v>1</v>
      </c>
      <c r="AB369" s="2">
        <v>1</v>
      </c>
      <c r="AC369" s="2">
        <v>9</v>
      </c>
      <c r="AD369" s="2">
        <v>8</v>
      </c>
      <c r="AE369" s="2">
        <v>4</v>
      </c>
      <c r="AF369" s="2">
        <f t="shared" si="48"/>
        <v>2</v>
      </c>
      <c r="AG369" s="2">
        <f t="shared" si="49"/>
        <v>9</v>
      </c>
      <c r="AH369" s="2">
        <f t="shared" si="50"/>
        <v>12</v>
      </c>
      <c r="AJ369" s="5"/>
    </row>
    <row r="370" spans="7:36" x14ac:dyDescent="0.35">
      <c r="G370" s="2" t="s">
        <v>3</v>
      </c>
      <c r="H370" s="2" t="s">
        <v>4</v>
      </c>
      <c r="I370" s="2" t="s">
        <v>143</v>
      </c>
      <c r="J370" s="2" t="s">
        <v>22</v>
      </c>
      <c r="K370" s="2" t="s">
        <v>23</v>
      </c>
      <c r="L370" s="2" t="s">
        <v>23</v>
      </c>
      <c r="M370" s="2" t="s">
        <v>3</v>
      </c>
      <c r="N370" s="2">
        <v>9</v>
      </c>
      <c r="O370" s="6">
        <f t="shared" si="51"/>
        <v>37</v>
      </c>
      <c r="P370" s="2">
        <v>1</v>
      </c>
      <c r="Q370" s="2">
        <v>6</v>
      </c>
      <c r="R370" s="2">
        <v>13</v>
      </c>
      <c r="S370" s="2">
        <v>8</v>
      </c>
      <c r="T370" s="2">
        <v>9</v>
      </c>
      <c r="U370" s="2">
        <f t="shared" si="45"/>
        <v>7</v>
      </c>
      <c r="V370" s="2">
        <f t="shared" si="46"/>
        <v>13</v>
      </c>
      <c r="W370" s="2">
        <f t="shared" si="47"/>
        <v>17</v>
      </c>
      <c r="Y370" s="5"/>
      <c r="Z370" s="6">
        <f t="shared" si="52"/>
        <v>23</v>
      </c>
      <c r="AA370" s="2">
        <v>1</v>
      </c>
      <c r="AB370" s="2">
        <v>1</v>
      </c>
      <c r="AC370" s="2">
        <v>8</v>
      </c>
      <c r="AD370" s="2">
        <v>6</v>
      </c>
      <c r="AE370" s="2">
        <v>7</v>
      </c>
      <c r="AF370" s="2">
        <f t="shared" si="48"/>
        <v>2</v>
      </c>
      <c r="AG370" s="2">
        <f t="shared" si="49"/>
        <v>8</v>
      </c>
      <c r="AH370" s="2">
        <f t="shared" si="50"/>
        <v>13</v>
      </c>
      <c r="AJ370" s="5"/>
    </row>
    <row r="371" spans="7:36" x14ac:dyDescent="0.35">
      <c r="G371" s="2" t="s">
        <v>3</v>
      </c>
      <c r="H371" s="2" t="s">
        <v>4</v>
      </c>
      <c r="I371" s="2" t="s">
        <v>143</v>
      </c>
      <c r="J371" s="2" t="s">
        <v>22</v>
      </c>
      <c r="K371" s="2" t="s">
        <v>23</v>
      </c>
      <c r="L371" s="2" t="s">
        <v>23</v>
      </c>
      <c r="M371" s="2" t="s">
        <v>67</v>
      </c>
      <c r="N371" s="2">
        <v>10</v>
      </c>
      <c r="O371" s="6">
        <f t="shared" si="51"/>
        <v>37</v>
      </c>
      <c r="P371" s="2">
        <v>16</v>
      </c>
      <c r="Q371" s="2">
        <v>14</v>
      </c>
      <c r="R371" s="2">
        <v>5</v>
      </c>
      <c r="S371" s="2">
        <v>2</v>
      </c>
      <c r="T371" s="2">
        <v>0</v>
      </c>
      <c r="U371" s="2">
        <f t="shared" si="45"/>
        <v>30</v>
      </c>
      <c r="V371" s="2">
        <f t="shared" si="46"/>
        <v>5</v>
      </c>
      <c r="W371" s="2">
        <f t="shared" si="47"/>
        <v>2</v>
      </c>
      <c r="Y371" s="5"/>
      <c r="Z371" s="6">
        <f t="shared" si="52"/>
        <v>23</v>
      </c>
      <c r="AA371" s="2">
        <v>11</v>
      </c>
      <c r="AB371" s="2">
        <v>7</v>
      </c>
      <c r="AC371" s="2">
        <v>3</v>
      </c>
      <c r="AD371" s="2">
        <v>1</v>
      </c>
      <c r="AE371" s="2">
        <v>1</v>
      </c>
      <c r="AF371" s="2">
        <f t="shared" si="48"/>
        <v>18</v>
      </c>
      <c r="AG371" s="2">
        <f t="shared" si="49"/>
        <v>3</v>
      </c>
      <c r="AH371" s="2">
        <f t="shared" si="50"/>
        <v>2</v>
      </c>
      <c r="AJ371" s="5"/>
    </row>
    <row r="372" spans="7:36" x14ac:dyDescent="0.35">
      <c r="G372" s="2" t="s">
        <v>3</v>
      </c>
      <c r="H372" s="2" t="s">
        <v>4</v>
      </c>
      <c r="I372" s="2" t="s">
        <v>143</v>
      </c>
      <c r="J372" s="2" t="s">
        <v>22</v>
      </c>
      <c r="K372" s="2" t="s">
        <v>23</v>
      </c>
      <c r="L372" s="2" t="s">
        <v>23</v>
      </c>
      <c r="M372" s="2" t="s">
        <v>67</v>
      </c>
      <c r="N372" s="2">
        <v>11</v>
      </c>
      <c r="O372" s="6">
        <f t="shared" si="51"/>
        <v>36</v>
      </c>
      <c r="P372" s="2">
        <v>5</v>
      </c>
      <c r="Q372" s="2">
        <v>16</v>
      </c>
      <c r="R372" s="2">
        <v>10</v>
      </c>
      <c r="S372" s="2">
        <v>5</v>
      </c>
      <c r="T372" s="2">
        <v>0</v>
      </c>
      <c r="U372" s="2">
        <f t="shared" si="45"/>
        <v>21</v>
      </c>
      <c r="V372" s="2">
        <f t="shared" si="46"/>
        <v>10</v>
      </c>
      <c r="W372" s="2">
        <f t="shared" si="47"/>
        <v>5</v>
      </c>
      <c r="Y372" s="5"/>
      <c r="Z372" s="6">
        <f t="shared" si="52"/>
        <v>23</v>
      </c>
      <c r="AA372" s="2">
        <v>7</v>
      </c>
      <c r="AB372" s="2">
        <v>8</v>
      </c>
      <c r="AC372" s="2">
        <v>3</v>
      </c>
      <c r="AD372" s="2">
        <v>5</v>
      </c>
      <c r="AE372" s="2">
        <v>0</v>
      </c>
      <c r="AF372" s="2">
        <f t="shared" si="48"/>
        <v>15</v>
      </c>
      <c r="AG372" s="2">
        <f t="shared" si="49"/>
        <v>3</v>
      </c>
      <c r="AH372" s="2">
        <f t="shared" si="50"/>
        <v>5</v>
      </c>
      <c r="AJ372" s="5"/>
    </row>
    <row r="373" spans="7:36" x14ac:dyDescent="0.35">
      <c r="G373" s="2" t="s">
        <v>3</v>
      </c>
      <c r="H373" s="2" t="s">
        <v>4</v>
      </c>
      <c r="I373" s="2" t="s">
        <v>143</v>
      </c>
      <c r="J373" s="2" t="s">
        <v>22</v>
      </c>
      <c r="K373" s="2" t="s">
        <v>23</v>
      </c>
      <c r="L373" s="2" t="s">
        <v>23</v>
      </c>
      <c r="M373" s="2" t="s">
        <v>67</v>
      </c>
      <c r="N373" s="2">
        <v>12</v>
      </c>
      <c r="O373" s="6">
        <f t="shared" si="51"/>
        <v>37</v>
      </c>
      <c r="P373" s="2">
        <v>7</v>
      </c>
      <c r="Q373" s="2">
        <v>19</v>
      </c>
      <c r="R373" s="2">
        <v>8</v>
      </c>
      <c r="S373" s="2">
        <v>2</v>
      </c>
      <c r="T373" s="2">
        <v>1</v>
      </c>
      <c r="U373" s="2">
        <f t="shared" si="45"/>
        <v>26</v>
      </c>
      <c r="V373" s="2">
        <f t="shared" si="46"/>
        <v>8</v>
      </c>
      <c r="W373" s="2">
        <f t="shared" si="47"/>
        <v>3</v>
      </c>
      <c r="Y373" s="5"/>
      <c r="Z373" s="6">
        <f t="shared" si="52"/>
        <v>23</v>
      </c>
      <c r="AA373" s="2">
        <v>4</v>
      </c>
      <c r="AB373" s="2">
        <v>7</v>
      </c>
      <c r="AC373" s="2">
        <v>8</v>
      </c>
      <c r="AD373" s="2">
        <v>3</v>
      </c>
      <c r="AE373" s="2">
        <v>1</v>
      </c>
      <c r="AF373" s="2">
        <f t="shared" si="48"/>
        <v>11</v>
      </c>
      <c r="AG373" s="2">
        <f t="shared" si="49"/>
        <v>8</v>
      </c>
      <c r="AH373" s="2">
        <f t="shared" si="50"/>
        <v>4</v>
      </c>
      <c r="AJ373" s="5"/>
    </row>
    <row r="374" spans="7:36" x14ac:dyDescent="0.35">
      <c r="G374" s="2" t="s">
        <v>3</v>
      </c>
      <c r="H374" s="2" t="s">
        <v>4</v>
      </c>
      <c r="I374" s="2" t="s">
        <v>143</v>
      </c>
      <c r="J374" s="2" t="s">
        <v>22</v>
      </c>
      <c r="K374" s="2" t="s">
        <v>23</v>
      </c>
      <c r="L374" s="2" t="s">
        <v>23</v>
      </c>
      <c r="M374" s="2" t="s">
        <v>67</v>
      </c>
      <c r="N374" s="2">
        <v>13</v>
      </c>
      <c r="O374" s="6">
        <f t="shared" si="51"/>
        <v>37</v>
      </c>
      <c r="P374" s="2">
        <v>8</v>
      </c>
      <c r="Q374" s="2">
        <v>11</v>
      </c>
      <c r="R374" s="2">
        <v>14</v>
      </c>
      <c r="S374" s="2">
        <v>3</v>
      </c>
      <c r="T374" s="2">
        <v>1</v>
      </c>
      <c r="U374" s="2">
        <f t="shared" si="45"/>
        <v>19</v>
      </c>
      <c r="V374" s="2">
        <f t="shared" si="46"/>
        <v>14</v>
      </c>
      <c r="W374" s="2">
        <f t="shared" si="47"/>
        <v>4</v>
      </c>
      <c r="Y374" s="5"/>
      <c r="Z374" s="6">
        <f t="shared" si="52"/>
        <v>23</v>
      </c>
      <c r="AA374" s="2">
        <v>4</v>
      </c>
      <c r="AB374" s="2">
        <v>11</v>
      </c>
      <c r="AC374" s="2">
        <v>4</v>
      </c>
      <c r="AD374" s="2">
        <v>3</v>
      </c>
      <c r="AE374" s="2">
        <v>1</v>
      </c>
      <c r="AF374" s="2">
        <f t="shared" si="48"/>
        <v>15</v>
      </c>
      <c r="AG374" s="2">
        <f t="shared" si="49"/>
        <v>4</v>
      </c>
      <c r="AH374" s="2">
        <f t="shared" si="50"/>
        <v>4</v>
      </c>
      <c r="AJ374" s="5"/>
    </row>
    <row r="375" spans="7:36" x14ac:dyDescent="0.35">
      <c r="G375" s="2" t="s">
        <v>3</v>
      </c>
      <c r="H375" s="2" t="s">
        <v>4</v>
      </c>
      <c r="I375" s="2" t="s">
        <v>143</v>
      </c>
      <c r="J375" s="2" t="s">
        <v>22</v>
      </c>
      <c r="K375" s="2" t="s">
        <v>23</v>
      </c>
      <c r="L375" s="2" t="s">
        <v>23</v>
      </c>
      <c r="M375" s="2" t="s">
        <v>67</v>
      </c>
      <c r="N375" s="2">
        <v>14</v>
      </c>
      <c r="O375" s="6">
        <f t="shared" si="51"/>
        <v>37</v>
      </c>
      <c r="P375" s="2">
        <v>5</v>
      </c>
      <c r="Q375" s="2">
        <v>9</v>
      </c>
      <c r="R375" s="2">
        <v>10</v>
      </c>
      <c r="S375" s="2">
        <v>7</v>
      </c>
      <c r="T375" s="2">
        <v>6</v>
      </c>
      <c r="U375" s="2">
        <f t="shared" si="45"/>
        <v>14</v>
      </c>
      <c r="V375" s="2">
        <f t="shared" si="46"/>
        <v>10</v>
      </c>
      <c r="W375" s="2">
        <f t="shared" si="47"/>
        <v>13</v>
      </c>
      <c r="Y375" s="5"/>
      <c r="Z375" s="6">
        <f t="shared" si="52"/>
        <v>23</v>
      </c>
      <c r="AA375" s="2">
        <v>2</v>
      </c>
      <c r="AB375" s="2">
        <v>7</v>
      </c>
      <c r="AC375" s="2">
        <v>7</v>
      </c>
      <c r="AD375" s="2">
        <v>6</v>
      </c>
      <c r="AE375" s="2">
        <v>1</v>
      </c>
      <c r="AF375" s="2">
        <f t="shared" si="48"/>
        <v>9</v>
      </c>
      <c r="AG375" s="2">
        <f t="shared" si="49"/>
        <v>7</v>
      </c>
      <c r="AH375" s="2">
        <f t="shared" si="50"/>
        <v>7</v>
      </c>
      <c r="AJ375" s="5"/>
    </row>
    <row r="376" spans="7:36" x14ac:dyDescent="0.35">
      <c r="G376" s="2" t="s">
        <v>3</v>
      </c>
      <c r="H376" s="2" t="s">
        <v>4</v>
      </c>
      <c r="I376" s="2" t="s">
        <v>143</v>
      </c>
      <c r="J376" s="2" t="s">
        <v>22</v>
      </c>
      <c r="K376" s="2" t="s">
        <v>23</v>
      </c>
      <c r="L376" s="2" t="s">
        <v>23</v>
      </c>
      <c r="M376" s="2" t="s">
        <v>67</v>
      </c>
      <c r="N376" s="2">
        <v>15</v>
      </c>
      <c r="O376" s="6">
        <f t="shared" si="51"/>
        <v>37</v>
      </c>
      <c r="P376" s="2">
        <v>3</v>
      </c>
      <c r="Q376" s="2">
        <v>9</v>
      </c>
      <c r="R376" s="2">
        <v>13</v>
      </c>
      <c r="S376" s="2">
        <v>7</v>
      </c>
      <c r="T376" s="2">
        <v>5</v>
      </c>
      <c r="U376" s="2">
        <f t="shared" si="45"/>
        <v>12</v>
      </c>
      <c r="V376" s="2">
        <f t="shared" si="46"/>
        <v>13</v>
      </c>
      <c r="W376" s="2">
        <f t="shared" si="47"/>
        <v>12</v>
      </c>
      <c r="Y376" s="5"/>
      <c r="Z376" s="6">
        <f t="shared" si="52"/>
        <v>23</v>
      </c>
      <c r="AA376" s="2">
        <v>0</v>
      </c>
      <c r="AB376" s="2">
        <v>5</v>
      </c>
      <c r="AC376" s="2">
        <v>8</v>
      </c>
      <c r="AD376" s="2">
        <v>6</v>
      </c>
      <c r="AE376" s="2">
        <v>4</v>
      </c>
      <c r="AF376" s="2">
        <f t="shared" si="48"/>
        <v>5</v>
      </c>
      <c r="AG376" s="2">
        <f t="shared" si="49"/>
        <v>8</v>
      </c>
      <c r="AH376" s="2">
        <f t="shared" si="50"/>
        <v>10</v>
      </c>
      <c r="AJ376" s="5"/>
    </row>
    <row r="377" spans="7:36" x14ac:dyDescent="0.35">
      <c r="G377" s="2" t="s">
        <v>3</v>
      </c>
      <c r="H377" s="2" t="s">
        <v>4</v>
      </c>
      <c r="I377" s="2" t="s">
        <v>143</v>
      </c>
      <c r="J377" s="2" t="s">
        <v>22</v>
      </c>
      <c r="K377" s="2" t="s">
        <v>23</v>
      </c>
      <c r="L377" s="2" t="s">
        <v>23</v>
      </c>
      <c r="M377" s="2" t="s">
        <v>67</v>
      </c>
      <c r="N377" s="2">
        <v>16</v>
      </c>
      <c r="O377" s="6">
        <f t="shared" si="51"/>
        <v>37</v>
      </c>
      <c r="P377" s="2">
        <v>3</v>
      </c>
      <c r="Q377" s="2">
        <v>11</v>
      </c>
      <c r="R377" s="2">
        <v>10</v>
      </c>
      <c r="S377" s="2">
        <v>10</v>
      </c>
      <c r="T377" s="2">
        <v>3</v>
      </c>
      <c r="U377" s="2">
        <f t="shared" si="45"/>
        <v>14</v>
      </c>
      <c r="V377" s="2">
        <f t="shared" si="46"/>
        <v>10</v>
      </c>
      <c r="W377" s="2">
        <f t="shared" si="47"/>
        <v>13</v>
      </c>
      <c r="Y377" s="5"/>
      <c r="Z377" s="6">
        <f t="shared" si="52"/>
        <v>23</v>
      </c>
      <c r="AA377" s="2">
        <v>2</v>
      </c>
      <c r="AB377" s="2">
        <v>8</v>
      </c>
      <c r="AC377" s="2">
        <v>9</v>
      </c>
      <c r="AD377" s="2">
        <v>2</v>
      </c>
      <c r="AE377" s="2">
        <v>2</v>
      </c>
      <c r="AF377" s="2">
        <f t="shared" si="48"/>
        <v>10</v>
      </c>
      <c r="AG377" s="2">
        <f t="shared" si="49"/>
        <v>9</v>
      </c>
      <c r="AH377" s="2">
        <f t="shared" si="50"/>
        <v>4</v>
      </c>
      <c r="AJ377" s="5"/>
    </row>
    <row r="378" spans="7:36" x14ac:dyDescent="0.35">
      <c r="G378" s="2" t="s">
        <v>3</v>
      </c>
      <c r="H378" s="2" t="s">
        <v>4</v>
      </c>
      <c r="I378" s="2" t="s">
        <v>143</v>
      </c>
      <c r="J378" s="2" t="s">
        <v>22</v>
      </c>
      <c r="K378" s="2" t="s">
        <v>23</v>
      </c>
      <c r="L378" s="2" t="s">
        <v>23</v>
      </c>
      <c r="M378" s="2" t="s">
        <v>67</v>
      </c>
      <c r="N378" s="2">
        <v>17</v>
      </c>
      <c r="O378" s="6">
        <f t="shared" si="51"/>
        <v>37</v>
      </c>
      <c r="P378" s="2">
        <v>4</v>
      </c>
      <c r="Q378" s="2">
        <v>10</v>
      </c>
      <c r="R378" s="2">
        <v>11</v>
      </c>
      <c r="S378" s="2">
        <v>11</v>
      </c>
      <c r="T378" s="2">
        <v>1</v>
      </c>
      <c r="U378" s="2">
        <f t="shared" si="45"/>
        <v>14</v>
      </c>
      <c r="V378" s="2">
        <f t="shared" si="46"/>
        <v>11</v>
      </c>
      <c r="W378" s="2">
        <f t="shared" si="47"/>
        <v>12</v>
      </c>
      <c r="Y378" s="5"/>
      <c r="Z378" s="6">
        <f t="shared" si="52"/>
        <v>23</v>
      </c>
      <c r="AA378" s="2">
        <v>3</v>
      </c>
      <c r="AB378" s="2">
        <v>10</v>
      </c>
      <c r="AC378" s="2">
        <v>6</v>
      </c>
      <c r="AD378" s="2">
        <v>1</v>
      </c>
      <c r="AE378" s="2">
        <v>3</v>
      </c>
      <c r="AF378" s="2">
        <f t="shared" si="48"/>
        <v>13</v>
      </c>
      <c r="AG378" s="2">
        <f t="shared" si="49"/>
        <v>6</v>
      </c>
      <c r="AH378" s="2">
        <f t="shared" si="50"/>
        <v>4</v>
      </c>
      <c r="AJ378" s="5"/>
    </row>
    <row r="379" spans="7:36" x14ac:dyDescent="0.35">
      <c r="G379" s="2" t="s">
        <v>3</v>
      </c>
      <c r="H379" s="2" t="s">
        <v>4</v>
      </c>
      <c r="I379" s="2" t="s">
        <v>143</v>
      </c>
      <c r="J379" s="2" t="s">
        <v>22</v>
      </c>
      <c r="K379" s="2" t="s">
        <v>23</v>
      </c>
      <c r="L379" s="2" t="s">
        <v>23</v>
      </c>
      <c r="M379" s="2" t="s">
        <v>67</v>
      </c>
      <c r="N379" s="2">
        <v>18</v>
      </c>
      <c r="O379" s="6">
        <f t="shared" si="51"/>
        <v>37</v>
      </c>
      <c r="P379" s="2">
        <v>17</v>
      </c>
      <c r="Q379" s="2">
        <v>7</v>
      </c>
      <c r="R379" s="2">
        <v>6</v>
      </c>
      <c r="S379" s="2">
        <v>5</v>
      </c>
      <c r="T379" s="2">
        <v>2</v>
      </c>
      <c r="U379" s="2">
        <f t="shared" si="45"/>
        <v>24</v>
      </c>
      <c r="V379" s="2">
        <f t="shared" si="46"/>
        <v>6</v>
      </c>
      <c r="W379" s="2">
        <f t="shared" si="47"/>
        <v>7</v>
      </c>
      <c r="Y379" s="5"/>
      <c r="Z379" s="6">
        <f t="shared" si="52"/>
        <v>23</v>
      </c>
      <c r="AA379" s="2">
        <v>9</v>
      </c>
      <c r="AB379" s="2">
        <v>5</v>
      </c>
      <c r="AC379" s="2">
        <v>5</v>
      </c>
      <c r="AD379" s="2">
        <v>3</v>
      </c>
      <c r="AE379" s="2">
        <v>1</v>
      </c>
      <c r="AF379" s="2">
        <f t="shared" si="48"/>
        <v>14</v>
      </c>
      <c r="AG379" s="2">
        <f t="shared" si="49"/>
        <v>5</v>
      </c>
      <c r="AH379" s="2">
        <f t="shared" si="50"/>
        <v>4</v>
      </c>
      <c r="AJ379" s="5"/>
    </row>
    <row r="380" spans="7:36" x14ac:dyDescent="0.35">
      <c r="G380" s="2" t="s">
        <v>3</v>
      </c>
      <c r="H380" s="2" t="s">
        <v>4</v>
      </c>
      <c r="I380" s="2" t="s">
        <v>143</v>
      </c>
      <c r="J380" s="2" t="s">
        <v>22</v>
      </c>
      <c r="K380" s="2" t="s">
        <v>23</v>
      </c>
      <c r="L380" s="2" t="s">
        <v>23</v>
      </c>
      <c r="M380" s="2" t="s">
        <v>76</v>
      </c>
      <c r="N380" s="2">
        <v>19</v>
      </c>
      <c r="O380" s="6">
        <f t="shared" si="51"/>
        <v>37</v>
      </c>
      <c r="P380" s="2">
        <v>15</v>
      </c>
      <c r="Q380" s="2">
        <v>12</v>
      </c>
      <c r="R380" s="2">
        <v>6</v>
      </c>
      <c r="S380" s="2">
        <v>3</v>
      </c>
      <c r="T380" s="2">
        <v>1</v>
      </c>
      <c r="U380" s="2">
        <f t="shared" si="45"/>
        <v>27</v>
      </c>
      <c r="V380" s="2">
        <f t="shared" si="46"/>
        <v>6</v>
      </c>
      <c r="W380" s="2">
        <f t="shared" si="47"/>
        <v>4</v>
      </c>
      <c r="Y380" s="5"/>
      <c r="Z380" s="6">
        <f t="shared" si="52"/>
        <v>23</v>
      </c>
      <c r="AA380" s="2">
        <v>7</v>
      </c>
      <c r="AB380" s="2">
        <v>8</v>
      </c>
      <c r="AC380" s="2">
        <v>5</v>
      </c>
      <c r="AD380" s="2">
        <v>2</v>
      </c>
      <c r="AE380" s="2">
        <v>1</v>
      </c>
      <c r="AF380" s="2">
        <f t="shared" si="48"/>
        <v>15</v>
      </c>
      <c r="AG380" s="2">
        <f t="shared" si="49"/>
        <v>5</v>
      </c>
      <c r="AH380" s="2">
        <f t="shared" si="50"/>
        <v>3</v>
      </c>
      <c r="AJ380" s="5"/>
    </row>
    <row r="381" spans="7:36" x14ac:dyDescent="0.35">
      <c r="G381" s="2" t="s">
        <v>3</v>
      </c>
      <c r="H381" s="2" t="s">
        <v>4</v>
      </c>
      <c r="I381" s="2" t="s">
        <v>143</v>
      </c>
      <c r="J381" s="2" t="s">
        <v>22</v>
      </c>
      <c r="K381" s="2" t="s">
        <v>23</v>
      </c>
      <c r="L381" s="2" t="s">
        <v>23</v>
      </c>
      <c r="M381" s="2" t="s">
        <v>76</v>
      </c>
      <c r="N381" s="2">
        <v>20</v>
      </c>
      <c r="O381" s="6">
        <f t="shared" si="51"/>
        <v>37</v>
      </c>
      <c r="P381" s="2">
        <v>11</v>
      </c>
      <c r="Q381" s="2">
        <v>13</v>
      </c>
      <c r="R381" s="2">
        <v>5</v>
      </c>
      <c r="S381" s="2">
        <v>4</v>
      </c>
      <c r="T381" s="2">
        <v>4</v>
      </c>
      <c r="U381" s="2">
        <f t="shared" si="45"/>
        <v>24</v>
      </c>
      <c r="V381" s="2">
        <f t="shared" si="46"/>
        <v>5</v>
      </c>
      <c r="W381" s="2">
        <f t="shared" si="47"/>
        <v>8</v>
      </c>
      <c r="Y381" s="5"/>
      <c r="Z381" s="6">
        <f t="shared" si="52"/>
        <v>23</v>
      </c>
      <c r="AA381" s="2">
        <v>6</v>
      </c>
      <c r="AB381" s="2">
        <v>10</v>
      </c>
      <c r="AC381" s="2">
        <v>3</v>
      </c>
      <c r="AD381" s="2">
        <v>3</v>
      </c>
      <c r="AE381" s="2">
        <v>1</v>
      </c>
      <c r="AF381" s="2">
        <f t="shared" si="48"/>
        <v>16</v>
      </c>
      <c r="AG381" s="2">
        <f t="shared" si="49"/>
        <v>3</v>
      </c>
      <c r="AH381" s="2">
        <f t="shared" si="50"/>
        <v>4</v>
      </c>
      <c r="AJ381" s="5"/>
    </row>
    <row r="382" spans="7:36" x14ac:dyDescent="0.35">
      <c r="G382" s="2" t="s">
        <v>3</v>
      </c>
      <c r="H382" s="2" t="s">
        <v>4</v>
      </c>
      <c r="I382" s="2" t="s">
        <v>143</v>
      </c>
      <c r="J382" s="2" t="s">
        <v>22</v>
      </c>
      <c r="K382" s="2" t="s">
        <v>23</v>
      </c>
      <c r="L382" s="2" t="s">
        <v>23</v>
      </c>
      <c r="M382" s="2" t="s">
        <v>76</v>
      </c>
      <c r="N382" s="2">
        <v>21</v>
      </c>
      <c r="O382" s="6">
        <f t="shared" si="51"/>
        <v>36</v>
      </c>
      <c r="P382" s="2">
        <v>11</v>
      </c>
      <c r="Q382" s="2">
        <v>10</v>
      </c>
      <c r="R382" s="2">
        <v>8</v>
      </c>
      <c r="S382" s="2">
        <v>4</v>
      </c>
      <c r="T382" s="2">
        <v>3</v>
      </c>
      <c r="U382" s="2">
        <f t="shared" si="45"/>
        <v>21</v>
      </c>
      <c r="V382" s="2">
        <f t="shared" si="46"/>
        <v>8</v>
      </c>
      <c r="W382" s="2">
        <f t="shared" si="47"/>
        <v>7</v>
      </c>
      <c r="Y382" s="5"/>
      <c r="Z382" s="6">
        <f t="shared" si="52"/>
        <v>23</v>
      </c>
      <c r="AA382" s="2">
        <v>4</v>
      </c>
      <c r="AB382" s="2">
        <v>11</v>
      </c>
      <c r="AC382" s="2">
        <v>4</v>
      </c>
      <c r="AD382" s="2">
        <v>1</v>
      </c>
      <c r="AE382" s="2">
        <v>3</v>
      </c>
      <c r="AF382" s="2">
        <f t="shared" si="48"/>
        <v>15</v>
      </c>
      <c r="AG382" s="2">
        <f t="shared" si="49"/>
        <v>4</v>
      </c>
      <c r="AH382" s="2">
        <f t="shared" si="50"/>
        <v>4</v>
      </c>
      <c r="AJ382" s="5"/>
    </row>
    <row r="383" spans="7:36" x14ac:dyDescent="0.35">
      <c r="G383" s="2" t="s">
        <v>3</v>
      </c>
      <c r="H383" s="2" t="s">
        <v>4</v>
      </c>
      <c r="I383" s="2" t="s">
        <v>143</v>
      </c>
      <c r="J383" s="2" t="s">
        <v>22</v>
      </c>
      <c r="K383" s="2" t="s">
        <v>23</v>
      </c>
      <c r="L383" s="2" t="s">
        <v>23</v>
      </c>
      <c r="M383" s="2" t="s">
        <v>76</v>
      </c>
      <c r="N383" s="2">
        <v>22</v>
      </c>
      <c r="O383" s="6">
        <f t="shared" si="51"/>
        <v>37</v>
      </c>
      <c r="P383" s="2">
        <v>21</v>
      </c>
      <c r="Q383" s="2">
        <v>14</v>
      </c>
      <c r="R383" s="2">
        <v>1</v>
      </c>
      <c r="S383" s="2">
        <v>0</v>
      </c>
      <c r="T383" s="2">
        <v>1</v>
      </c>
      <c r="U383" s="2">
        <f t="shared" si="45"/>
        <v>35</v>
      </c>
      <c r="V383" s="2">
        <f t="shared" si="46"/>
        <v>1</v>
      </c>
      <c r="W383" s="2">
        <f t="shared" si="47"/>
        <v>1</v>
      </c>
      <c r="Y383" s="5"/>
      <c r="Z383" s="6">
        <f t="shared" si="52"/>
        <v>23</v>
      </c>
      <c r="AA383" s="2">
        <v>13</v>
      </c>
      <c r="AB383" s="2">
        <v>5</v>
      </c>
      <c r="AC383" s="2">
        <v>2</v>
      </c>
      <c r="AD383" s="2">
        <v>1</v>
      </c>
      <c r="AE383" s="2">
        <v>2</v>
      </c>
      <c r="AF383" s="2">
        <f t="shared" si="48"/>
        <v>18</v>
      </c>
      <c r="AG383" s="2">
        <f t="shared" si="49"/>
        <v>2</v>
      </c>
      <c r="AH383" s="2">
        <f t="shared" si="50"/>
        <v>3</v>
      </c>
      <c r="AJ383" s="5"/>
    </row>
    <row r="384" spans="7:36" x14ac:dyDescent="0.35">
      <c r="G384" s="2" t="s">
        <v>3</v>
      </c>
      <c r="H384" s="2" t="s">
        <v>4</v>
      </c>
      <c r="I384" s="2" t="s">
        <v>143</v>
      </c>
      <c r="J384" s="2" t="s">
        <v>22</v>
      </c>
      <c r="K384" s="2" t="s">
        <v>23</v>
      </c>
      <c r="L384" s="2" t="s">
        <v>23</v>
      </c>
      <c r="M384" s="2" t="s">
        <v>76</v>
      </c>
      <c r="N384" s="2">
        <v>23</v>
      </c>
      <c r="O384" s="6">
        <f t="shared" si="51"/>
        <v>36</v>
      </c>
      <c r="P384" s="2">
        <v>17</v>
      </c>
      <c r="Q384" s="2">
        <v>9</v>
      </c>
      <c r="R384" s="2">
        <v>8</v>
      </c>
      <c r="S384" s="2">
        <v>1</v>
      </c>
      <c r="T384" s="2">
        <v>1</v>
      </c>
      <c r="U384" s="2">
        <f t="shared" si="45"/>
        <v>26</v>
      </c>
      <c r="V384" s="2">
        <f t="shared" si="46"/>
        <v>8</v>
      </c>
      <c r="W384" s="2">
        <f t="shared" si="47"/>
        <v>2</v>
      </c>
      <c r="Y384" s="5"/>
      <c r="Z384" s="6">
        <f t="shared" si="52"/>
        <v>23</v>
      </c>
      <c r="AA384" s="2">
        <v>9</v>
      </c>
      <c r="AB384" s="2">
        <v>5</v>
      </c>
      <c r="AC384" s="2">
        <v>3</v>
      </c>
      <c r="AD384" s="2">
        <v>4</v>
      </c>
      <c r="AE384" s="2">
        <v>2</v>
      </c>
      <c r="AF384" s="2">
        <f t="shared" si="48"/>
        <v>14</v>
      </c>
      <c r="AG384" s="2">
        <f t="shared" si="49"/>
        <v>3</v>
      </c>
      <c r="AH384" s="2">
        <f t="shared" si="50"/>
        <v>6</v>
      </c>
      <c r="AJ384" s="5"/>
    </row>
    <row r="385" spans="7:36" x14ac:dyDescent="0.35">
      <c r="G385" s="2" t="s">
        <v>3</v>
      </c>
      <c r="H385" s="2" t="s">
        <v>4</v>
      </c>
      <c r="I385" s="2" t="s">
        <v>143</v>
      </c>
      <c r="J385" s="2" t="s">
        <v>22</v>
      </c>
      <c r="K385" s="2" t="s">
        <v>23</v>
      </c>
      <c r="L385" s="2" t="s">
        <v>23</v>
      </c>
      <c r="M385" s="2" t="s">
        <v>76</v>
      </c>
      <c r="N385" s="2">
        <v>24</v>
      </c>
      <c r="O385" s="6">
        <f t="shared" si="51"/>
        <v>37</v>
      </c>
      <c r="P385" s="2">
        <v>12</v>
      </c>
      <c r="Q385" s="2">
        <v>12</v>
      </c>
      <c r="R385" s="2">
        <v>10</v>
      </c>
      <c r="S385" s="2">
        <v>2</v>
      </c>
      <c r="T385" s="2">
        <v>1</v>
      </c>
      <c r="U385" s="2">
        <f t="shared" si="45"/>
        <v>24</v>
      </c>
      <c r="V385" s="2">
        <f t="shared" si="46"/>
        <v>10</v>
      </c>
      <c r="W385" s="2">
        <f t="shared" si="47"/>
        <v>3</v>
      </c>
      <c r="Y385" s="5"/>
      <c r="Z385" s="6">
        <f t="shared" si="52"/>
        <v>23</v>
      </c>
      <c r="AA385" s="2">
        <v>4</v>
      </c>
      <c r="AB385" s="2">
        <v>12</v>
      </c>
      <c r="AC385" s="2">
        <v>3</v>
      </c>
      <c r="AD385" s="2">
        <v>2</v>
      </c>
      <c r="AE385" s="2">
        <v>2</v>
      </c>
      <c r="AF385" s="2">
        <f t="shared" si="48"/>
        <v>16</v>
      </c>
      <c r="AG385" s="2">
        <f t="shared" si="49"/>
        <v>3</v>
      </c>
      <c r="AH385" s="2">
        <f t="shared" si="50"/>
        <v>4</v>
      </c>
      <c r="AJ385" s="5"/>
    </row>
    <row r="386" spans="7:36" x14ac:dyDescent="0.35">
      <c r="G386" s="2" t="s">
        <v>3</v>
      </c>
      <c r="H386" s="2" t="s">
        <v>4</v>
      </c>
      <c r="I386" s="2" t="s">
        <v>143</v>
      </c>
      <c r="J386" s="2" t="s">
        <v>22</v>
      </c>
      <c r="K386" s="2" t="s">
        <v>23</v>
      </c>
      <c r="L386" s="2" t="s">
        <v>23</v>
      </c>
      <c r="M386" s="2" t="s">
        <v>76</v>
      </c>
      <c r="N386" s="2">
        <v>25</v>
      </c>
      <c r="O386" s="6">
        <f t="shared" si="51"/>
        <v>37</v>
      </c>
      <c r="P386" s="2">
        <v>16</v>
      </c>
      <c r="Q386" s="2">
        <v>12</v>
      </c>
      <c r="R386" s="2">
        <v>2</v>
      </c>
      <c r="S386" s="2">
        <v>5</v>
      </c>
      <c r="T386" s="2">
        <v>2</v>
      </c>
      <c r="U386" s="2">
        <f t="shared" si="45"/>
        <v>28</v>
      </c>
      <c r="V386" s="2">
        <f t="shared" si="46"/>
        <v>2</v>
      </c>
      <c r="W386" s="2">
        <f t="shared" si="47"/>
        <v>7</v>
      </c>
      <c r="Y386" s="5"/>
      <c r="Z386" s="6">
        <f t="shared" si="52"/>
        <v>23</v>
      </c>
      <c r="AA386" s="2">
        <v>7</v>
      </c>
      <c r="AB386" s="2">
        <v>9</v>
      </c>
      <c r="AC386" s="2">
        <v>3</v>
      </c>
      <c r="AD386" s="2">
        <v>1</v>
      </c>
      <c r="AE386" s="2">
        <v>3</v>
      </c>
      <c r="AF386" s="2">
        <f t="shared" si="48"/>
        <v>16</v>
      </c>
      <c r="AG386" s="2">
        <f t="shared" si="49"/>
        <v>3</v>
      </c>
      <c r="AH386" s="2">
        <f t="shared" si="50"/>
        <v>4</v>
      </c>
      <c r="AJ386" s="5"/>
    </row>
    <row r="387" spans="7:36" x14ac:dyDescent="0.35">
      <c r="G387" s="2" t="s">
        <v>3</v>
      </c>
      <c r="H387" s="2" t="s">
        <v>4</v>
      </c>
      <c r="I387" s="2" t="s">
        <v>143</v>
      </c>
      <c r="J387" s="2" t="s">
        <v>22</v>
      </c>
      <c r="K387" s="2" t="s">
        <v>23</v>
      </c>
      <c r="L387" s="2" t="s">
        <v>23</v>
      </c>
      <c r="M387" s="2" t="s">
        <v>76</v>
      </c>
      <c r="N387" s="2">
        <v>26</v>
      </c>
      <c r="O387" s="6">
        <f t="shared" si="51"/>
        <v>37</v>
      </c>
      <c r="P387" s="2">
        <v>13</v>
      </c>
      <c r="Q387" s="2">
        <v>11</v>
      </c>
      <c r="R387" s="2">
        <v>9</v>
      </c>
      <c r="S387" s="2">
        <v>3</v>
      </c>
      <c r="T387" s="2">
        <v>1</v>
      </c>
      <c r="U387" s="2">
        <f t="shared" si="45"/>
        <v>24</v>
      </c>
      <c r="V387" s="2">
        <f t="shared" si="46"/>
        <v>9</v>
      </c>
      <c r="W387" s="2">
        <f t="shared" si="47"/>
        <v>4</v>
      </c>
      <c r="Y387" s="5"/>
      <c r="Z387" s="6">
        <f t="shared" si="52"/>
        <v>23</v>
      </c>
      <c r="AA387" s="2">
        <v>3</v>
      </c>
      <c r="AB387" s="2">
        <v>12</v>
      </c>
      <c r="AC387" s="2">
        <v>4</v>
      </c>
      <c r="AD387" s="2">
        <v>1</v>
      </c>
      <c r="AE387" s="2">
        <v>3</v>
      </c>
      <c r="AF387" s="2">
        <f t="shared" si="48"/>
        <v>15</v>
      </c>
      <c r="AG387" s="2">
        <f t="shared" si="49"/>
        <v>4</v>
      </c>
      <c r="AH387" s="2">
        <f t="shared" si="50"/>
        <v>4</v>
      </c>
      <c r="AJ387" s="5"/>
    </row>
    <row r="388" spans="7:36" x14ac:dyDescent="0.35">
      <c r="G388" s="2" t="s">
        <v>3</v>
      </c>
      <c r="H388" s="2" t="s">
        <v>4</v>
      </c>
      <c r="I388" s="2" t="s">
        <v>143</v>
      </c>
      <c r="J388" s="2" t="s">
        <v>22</v>
      </c>
      <c r="K388" s="2" t="s">
        <v>23</v>
      </c>
      <c r="L388" s="2" t="s">
        <v>23</v>
      </c>
      <c r="M388" s="2" t="s">
        <v>76</v>
      </c>
      <c r="N388" s="2">
        <v>27</v>
      </c>
      <c r="O388" s="6">
        <f t="shared" si="51"/>
        <v>37</v>
      </c>
      <c r="P388" s="2">
        <v>13</v>
      </c>
      <c r="Q388" s="2">
        <v>14</v>
      </c>
      <c r="R388" s="2">
        <v>7</v>
      </c>
      <c r="S388" s="2">
        <v>2</v>
      </c>
      <c r="T388" s="2">
        <v>1</v>
      </c>
      <c r="U388" s="2">
        <f t="shared" si="45"/>
        <v>27</v>
      </c>
      <c r="V388" s="2">
        <f t="shared" si="46"/>
        <v>7</v>
      </c>
      <c r="W388" s="2">
        <f t="shared" si="47"/>
        <v>3</v>
      </c>
      <c r="Y388" s="5"/>
      <c r="Z388" s="6">
        <f t="shared" si="52"/>
        <v>23</v>
      </c>
      <c r="AA388" s="2">
        <v>6</v>
      </c>
      <c r="AB388" s="2">
        <v>11</v>
      </c>
      <c r="AC388" s="2">
        <v>3</v>
      </c>
      <c r="AD388" s="2">
        <v>2</v>
      </c>
      <c r="AE388" s="2">
        <v>1</v>
      </c>
      <c r="AF388" s="2">
        <f t="shared" si="48"/>
        <v>17</v>
      </c>
      <c r="AG388" s="2">
        <f t="shared" si="49"/>
        <v>3</v>
      </c>
      <c r="AH388" s="2">
        <f t="shared" si="50"/>
        <v>3</v>
      </c>
      <c r="AJ388" s="5"/>
    </row>
    <row r="389" spans="7:36" x14ac:dyDescent="0.35">
      <c r="G389" s="2" t="s">
        <v>3</v>
      </c>
      <c r="H389" s="2" t="s">
        <v>4</v>
      </c>
      <c r="I389" s="2" t="s">
        <v>143</v>
      </c>
      <c r="J389" s="2" t="s">
        <v>22</v>
      </c>
      <c r="K389" s="2" t="s">
        <v>23</v>
      </c>
      <c r="L389" s="2" t="s">
        <v>23</v>
      </c>
      <c r="M389" s="2" t="s">
        <v>76</v>
      </c>
      <c r="N389" s="2">
        <v>28</v>
      </c>
      <c r="O389" s="6">
        <f t="shared" si="51"/>
        <v>37</v>
      </c>
      <c r="P389" s="2">
        <v>22</v>
      </c>
      <c r="Q389" s="2">
        <v>9</v>
      </c>
      <c r="R389" s="2">
        <v>4</v>
      </c>
      <c r="S389" s="2">
        <v>1</v>
      </c>
      <c r="T389" s="2">
        <v>1</v>
      </c>
      <c r="U389" s="2">
        <f t="shared" si="45"/>
        <v>31</v>
      </c>
      <c r="V389" s="2">
        <f t="shared" si="46"/>
        <v>4</v>
      </c>
      <c r="W389" s="2">
        <f t="shared" si="47"/>
        <v>2</v>
      </c>
      <c r="Y389" s="5"/>
      <c r="Z389" s="6">
        <f t="shared" si="52"/>
        <v>23</v>
      </c>
      <c r="AA389" s="2">
        <v>10</v>
      </c>
      <c r="AB389" s="2">
        <v>8</v>
      </c>
      <c r="AC389" s="2">
        <v>4</v>
      </c>
      <c r="AD389" s="2">
        <v>0</v>
      </c>
      <c r="AE389" s="2">
        <v>1</v>
      </c>
      <c r="AF389" s="2">
        <f t="shared" si="48"/>
        <v>18</v>
      </c>
      <c r="AG389" s="2">
        <f t="shared" si="49"/>
        <v>4</v>
      </c>
      <c r="AH389" s="2">
        <f t="shared" si="50"/>
        <v>1</v>
      </c>
      <c r="AJ389" s="5"/>
    </row>
    <row r="390" spans="7:36" x14ac:dyDescent="0.35">
      <c r="G390" s="2" t="s">
        <v>3</v>
      </c>
      <c r="H390" s="2" t="s">
        <v>4</v>
      </c>
      <c r="I390" s="2" t="s">
        <v>143</v>
      </c>
      <c r="J390" s="2" t="s">
        <v>22</v>
      </c>
      <c r="K390" s="2" t="s">
        <v>23</v>
      </c>
      <c r="L390" s="2" t="s">
        <v>23</v>
      </c>
      <c r="M390" s="2" t="s">
        <v>76</v>
      </c>
      <c r="N390" s="2">
        <v>29</v>
      </c>
      <c r="O390" s="6">
        <f t="shared" si="51"/>
        <v>37</v>
      </c>
      <c r="P390" s="2">
        <v>11</v>
      </c>
      <c r="Q390" s="2">
        <v>15</v>
      </c>
      <c r="R390" s="2">
        <v>7</v>
      </c>
      <c r="S390" s="2">
        <v>4</v>
      </c>
      <c r="T390" s="2">
        <v>0</v>
      </c>
      <c r="U390" s="2">
        <f t="shared" si="45"/>
        <v>26</v>
      </c>
      <c r="V390" s="2">
        <f t="shared" si="46"/>
        <v>7</v>
      </c>
      <c r="W390" s="2">
        <f t="shared" si="47"/>
        <v>4</v>
      </c>
      <c r="Y390" s="5"/>
      <c r="Z390" s="6">
        <f t="shared" si="52"/>
        <v>23</v>
      </c>
      <c r="AA390" s="2">
        <v>6</v>
      </c>
      <c r="AB390" s="2">
        <v>8</v>
      </c>
      <c r="AC390" s="2">
        <v>4</v>
      </c>
      <c r="AD390" s="2">
        <v>3</v>
      </c>
      <c r="AE390" s="2">
        <v>2</v>
      </c>
      <c r="AF390" s="2">
        <f t="shared" si="48"/>
        <v>14</v>
      </c>
      <c r="AG390" s="2">
        <f t="shared" si="49"/>
        <v>4</v>
      </c>
      <c r="AH390" s="2">
        <f t="shared" si="50"/>
        <v>5</v>
      </c>
      <c r="AJ390" s="5"/>
    </row>
    <row r="391" spans="7:36" x14ac:dyDescent="0.35">
      <c r="G391" s="2" t="s">
        <v>3</v>
      </c>
      <c r="H391" s="2" t="s">
        <v>4</v>
      </c>
      <c r="I391" s="2" t="s">
        <v>143</v>
      </c>
      <c r="J391" s="2" t="s">
        <v>22</v>
      </c>
      <c r="K391" s="2" t="s">
        <v>23</v>
      </c>
      <c r="L391" s="2" t="s">
        <v>23</v>
      </c>
      <c r="M391" s="2" t="s">
        <v>76</v>
      </c>
      <c r="N391" s="2">
        <v>30</v>
      </c>
      <c r="O391" s="6">
        <f t="shared" si="51"/>
        <v>37</v>
      </c>
      <c r="P391" s="2">
        <v>13</v>
      </c>
      <c r="Q391" s="2">
        <v>13</v>
      </c>
      <c r="R391" s="2">
        <v>9</v>
      </c>
      <c r="S391" s="2">
        <v>1</v>
      </c>
      <c r="T391" s="2">
        <v>1</v>
      </c>
      <c r="U391" s="2">
        <f t="shared" si="45"/>
        <v>26</v>
      </c>
      <c r="V391" s="2">
        <f t="shared" si="46"/>
        <v>9</v>
      </c>
      <c r="W391" s="2">
        <f t="shared" si="47"/>
        <v>2</v>
      </c>
      <c r="Y391" s="5"/>
      <c r="Z391" s="6">
        <f t="shared" si="52"/>
        <v>23</v>
      </c>
      <c r="AA391" s="2">
        <v>8</v>
      </c>
      <c r="AB391" s="2">
        <v>8</v>
      </c>
      <c r="AC391" s="2">
        <v>4</v>
      </c>
      <c r="AD391" s="2">
        <v>2</v>
      </c>
      <c r="AE391" s="2">
        <v>1</v>
      </c>
      <c r="AF391" s="2">
        <f t="shared" si="48"/>
        <v>16</v>
      </c>
      <c r="AG391" s="2">
        <f t="shared" si="49"/>
        <v>4</v>
      </c>
      <c r="AH391" s="2">
        <f t="shared" si="50"/>
        <v>3</v>
      </c>
      <c r="AJ391" s="5"/>
    </row>
    <row r="392" spans="7:36" x14ac:dyDescent="0.35">
      <c r="G392" s="2" t="s">
        <v>3</v>
      </c>
      <c r="H392" s="2" t="s">
        <v>4</v>
      </c>
      <c r="I392" s="2" t="s">
        <v>143</v>
      </c>
      <c r="J392" s="2" t="s">
        <v>14</v>
      </c>
      <c r="K392" s="2" t="s">
        <v>15</v>
      </c>
      <c r="L392" s="2" t="s">
        <v>15</v>
      </c>
      <c r="M392" s="2" t="s">
        <v>3</v>
      </c>
      <c r="N392" s="2">
        <v>1</v>
      </c>
      <c r="O392" s="6">
        <f t="shared" si="51"/>
        <v>64</v>
      </c>
      <c r="P392" s="2">
        <v>8</v>
      </c>
      <c r="Q392" s="2">
        <v>16</v>
      </c>
      <c r="R392" s="2">
        <v>30</v>
      </c>
      <c r="S392" s="2">
        <v>7</v>
      </c>
      <c r="T392" s="2">
        <v>3</v>
      </c>
      <c r="U392" s="2">
        <f t="shared" si="45"/>
        <v>24</v>
      </c>
      <c r="V392" s="2">
        <f t="shared" si="46"/>
        <v>30</v>
      </c>
      <c r="W392" s="2">
        <f t="shared" si="47"/>
        <v>10</v>
      </c>
      <c r="X392" s="2">
        <f>MAX(O392:O421)</f>
        <v>64</v>
      </c>
      <c r="Y392" s="5">
        <v>159</v>
      </c>
      <c r="Z392" s="6">
        <f t="shared" si="52"/>
        <v>29</v>
      </c>
      <c r="AA392" s="2">
        <v>4</v>
      </c>
      <c r="AB392" s="2">
        <v>11</v>
      </c>
      <c r="AC392" s="2">
        <v>11</v>
      </c>
      <c r="AD392" s="2">
        <v>2</v>
      </c>
      <c r="AE392" s="2">
        <v>1</v>
      </c>
      <c r="AF392" s="2">
        <f t="shared" si="48"/>
        <v>15</v>
      </c>
      <c r="AG392" s="2">
        <f t="shared" si="49"/>
        <v>11</v>
      </c>
      <c r="AH392" s="2">
        <f t="shared" si="50"/>
        <v>3</v>
      </c>
      <c r="AI392" s="2">
        <f>MAX(Z392:Z421)</f>
        <v>29</v>
      </c>
      <c r="AJ392" s="5">
        <v>119</v>
      </c>
    </row>
    <row r="393" spans="7:36" x14ac:dyDescent="0.35">
      <c r="G393" s="2" t="s">
        <v>3</v>
      </c>
      <c r="H393" s="2" t="s">
        <v>4</v>
      </c>
      <c r="I393" s="2" t="s">
        <v>143</v>
      </c>
      <c r="J393" s="2" t="s">
        <v>14</v>
      </c>
      <c r="K393" s="2" t="s">
        <v>15</v>
      </c>
      <c r="L393" s="2" t="s">
        <v>15</v>
      </c>
      <c r="M393" s="2" t="s">
        <v>3</v>
      </c>
      <c r="N393" s="2">
        <v>2</v>
      </c>
      <c r="O393" s="6">
        <f t="shared" si="51"/>
        <v>64</v>
      </c>
      <c r="P393" s="2">
        <v>6</v>
      </c>
      <c r="Q393" s="2">
        <v>13</v>
      </c>
      <c r="R393" s="2">
        <v>26</v>
      </c>
      <c r="S393" s="2">
        <v>16</v>
      </c>
      <c r="T393" s="2">
        <v>3</v>
      </c>
      <c r="U393" s="2">
        <f t="shared" si="45"/>
        <v>19</v>
      </c>
      <c r="V393" s="2">
        <f t="shared" si="46"/>
        <v>26</v>
      </c>
      <c r="W393" s="2">
        <f t="shared" si="47"/>
        <v>19</v>
      </c>
      <c r="Y393" s="5"/>
      <c r="Z393" s="6">
        <f t="shared" si="52"/>
        <v>29</v>
      </c>
      <c r="AA393" s="2">
        <v>3</v>
      </c>
      <c r="AB393" s="2">
        <v>9</v>
      </c>
      <c r="AC393" s="2">
        <v>11</v>
      </c>
      <c r="AD393" s="2">
        <v>2</v>
      </c>
      <c r="AE393" s="2">
        <v>4</v>
      </c>
      <c r="AF393" s="2">
        <f t="shared" si="48"/>
        <v>12</v>
      </c>
      <c r="AG393" s="2">
        <f t="shared" si="49"/>
        <v>11</v>
      </c>
      <c r="AH393" s="2">
        <f t="shared" si="50"/>
        <v>6</v>
      </c>
      <c r="AJ393" s="5"/>
    </row>
    <row r="394" spans="7:36" x14ac:dyDescent="0.35">
      <c r="G394" s="2" t="s">
        <v>3</v>
      </c>
      <c r="H394" s="2" t="s">
        <v>4</v>
      </c>
      <c r="I394" s="2" t="s">
        <v>143</v>
      </c>
      <c r="J394" s="2" t="s">
        <v>14</v>
      </c>
      <c r="K394" s="2" t="s">
        <v>15</v>
      </c>
      <c r="L394" s="2" t="s">
        <v>15</v>
      </c>
      <c r="M394" s="2" t="s">
        <v>3</v>
      </c>
      <c r="N394" s="2">
        <v>3</v>
      </c>
      <c r="O394" s="6">
        <f t="shared" si="51"/>
        <v>64</v>
      </c>
      <c r="P394" s="2">
        <v>26</v>
      </c>
      <c r="Q394" s="2">
        <v>21</v>
      </c>
      <c r="R394" s="2">
        <v>15</v>
      </c>
      <c r="S394" s="2">
        <v>1</v>
      </c>
      <c r="T394" s="2">
        <v>1</v>
      </c>
      <c r="U394" s="2">
        <f t="shared" si="45"/>
        <v>47</v>
      </c>
      <c r="V394" s="2">
        <f t="shared" si="46"/>
        <v>15</v>
      </c>
      <c r="W394" s="2">
        <f t="shared" si="47"/>
        <v>2</v>
      </c>
      <c r="Y394" s="5"/>
      <c r="Z394" s="6">
        <f t="shared" si="52"/>
        <v>29</v>
      </c>
      <c r="AA394" s="2">
        <v>9</v>
      </c>
      <c r="AB394" s="2">
        <v>7</v>
      </c>
      <c r="AC394" s="2">
        <v>9</v>
      </c>
      <c r="AD394" s="2">
        <v>2</v>
      </c>
      <c r="AE394" s="2">
        <v>2</v>
      </c>
      <c r="AF394" s="2">
        <f t="shared" si="48"/>
        <v>16</v>
      </c>
      <c r="AG394" s="2">
        <f t="shared" si="49"/>
        <v>9</v>
      </c>
      <c r="AH394" s="2">
        <f t="shared" si="50"/>
        <v>4</v>
      </c>
      <c r="AJ394" s="5"/>
    </row>
    <row r="395" spans="7:36" x14ac:dyDescent="0.35">
      <c r="G395" s="2" t="s">
        <v>3</v>
      </c>
      <c r="H395" s="2" t="s">
        <v>4</v>
      </c>
      <c r="I395" s="2" t="s">
        <v>143</v>
      </c>
      <c r="J395" s="2" t="s">
        <v>14</v>
      </c>
      <c r="K395" s="2" t="s">
        <v>15</v>
      </c>
      <c r="L395" s="2" t="s">
        <v>15</v>
      </c>
      <c r="M395" s="2" t="s">
        <v>3</v>
      </c>
      <c r="N395" s="2">
        <v>4</v>
      </c>
      <c r="O395" s="6">
        <f t="shared" si="51"/>
        <v>63</v>
      </c>
      <c r="P395" s="2">
        <v>40</v>
      </c>
      <c r="Q395" s="2">
        <v>16</v>
      </c>
      <c r="R395" s="2">
        <v>5</v>
      </c>
      <c r="S395" s="2">
        <v>1</v>
      </c>
      <c r="T395" s="2">
        <v>1</v>
      </c>
      <c r="U395" s="2">
        <f t="shared" si="45"/>
        <v>56</v>
      </c>
      <c r="V395" s="2">
        <f t="shared" si="46"/>
        <v>5</v>
      </c>
      <c r="W395" s="2">
        <f t="shared" si="47"/>
        <v>2</v>
      </c>
      <c r="Y395" s="5"/>
      <c r="Z395" s="6">
        <f t="shared" si="52"/>
        <v>29</v>
      </c>
      <c r="AA395" s="2">
        <v>20</v>
      </c>
      <c r="AB395" s="2">
        <v>8</v>
      </c>
      <c r="AC395" s="2">
        <v>1</v>
      </c>
      <c r="AD395" s="2">
        <v>0</v>
      </c>
      <c r="AE395" s="2">
        <v>0</v>
      </c>
      <c r="AF395" s="2">
        <f t="shared" si="48"/>
        <v>28</v>
      </c>
      <c r="AG395" s="2">
        <f t="shared" si="49"/>
        <v>1</v>
      </c>
      <c r="AH395" s="2">
        <f t="shared" si="50"/>
        <v>0</v>
      </c>
      <c r="AJ395" s="5"/>
    </row>
    <row r="396" spans="7:36" x14ac:dyDescent="0.35">
      <c r="G396" s="2" t="s">
        <v>3</v>
      </c>
      <c r="H396" s="2" t="s">
        <v>4</v>
      </c>
      <c r="I396" s="2" t="s">
        <v>143</v>
      </c>
      <c r="J396" s="2" t="s">
        <v>14</v>
      </c>
      <c r="K396" s="2" t="s">
        <v>15</v>
      </c>
      <c r="L396" s="2" t="s">
        <v>15</v>
      </c>
      <c r="M396" s="2" t="s">
        <v>3</v>
      </c>
      <c r="N396" s="2">
        <v>5</v>
      </c>
      <c r="O396" s="6">
        <f t="shared" si="51"/>
        <v>64</v>
      </c>
      <c r="P396" s="2">
        <v>25</v>
      </c>
      <c r="Q396" s="2">
        <v>22</v>
      </c>
      <c r="R396" s="2">
        <v>13</v>
      </c>
      <c r="S396" s="2">
        <v>2</v>
      </c>
      <c r="T396" s="2">
        <v>2</v>
      </c>
      <c r="U396" s="2">
        <f t="shared" si="45"/>
        <v>47</v>
      </c>
      <c r="V396" s="2">
        <f t="shared" si="46"/>
        <v>13</v>
      </c>
      <c r="W396" s="2">
        <f t="shared" si="47"/>
        <v>4</v>
      </c>
      <c r="Y396" s="5"/>
      <c r="Z396" s="6">
        <f t="shared" si="52"/>
        <v>29</v>
      </c>
      <c r="AA396" s="2">
        <v>6</v>
      </c>
      <c r="AB396" s="2">
        <v>10</v>
      </c>
      <c r="AC396" s="2">
        <v>8</v>
      </c>
      <c r="AD396" s="2">
        <v>3</v>
      </c>
      <c r="AE396" s="2">
        <v>2</v>
      </c>
      <c r="AF396" s="2">
        <f t="shared" si="48"/>
        <v>16</v>
      </c>
      <c r="AG396" s="2">
        <f t="shared" si="49"/>
        <v>8</v>
      </c>
      <c r="AH396" s="2">
        <f t="shared" si="50"/>
        <v>5</v>
      </c>
      <c r="AJ396" s="5"/>
    </row>
    <row r="397" spans="7:36" x14ac:dyDescent="0.35">
      <c r="G397" s="2" t="s">
        <v>3</v>
      </c>
      <c r="H397" s="2" t="s">
        <v>4</v>
      </c>
      <c r="I397" s="2" t="s">
        <v>143</v>
      </c>
      <c r="J397" s="2" t="s">
        <v>14</v>
      </c>
      <c r="K397" s="2" t="s">
        <v>15</v>
      </c>
      <c r="L397" s="2" t="s">
        <v>15</v>
      </c>
      <c r="M397" s="2" t="s">
        <v>3</v>
      </c>
      <c r="N397" s="2">
        <v>6</v>
      </c>
      <c r="O397" s="6">
        <f t="shared" si="51"/>
        <v>64</v>
      </c>
      <c r="P397" s="2">
        <v>15</v>
      </c>
      <c r="Q397" s="2">
        <v>24</v>
      </c>
      <c r="R397" s="2">
        <v>13</v>
      </c>
      <c r="S397" s="2">
        <v>10</v>
      </c>
      <c r="T397" s="2">
        <v>2</v>
      </c>
      <c r="U397" s="2">
        <f t="shared" si="45"/>
        <v>39</v>
      </c>
      <c r="V397" s="2">
        <f t="shared" si="46"/>
        <v>13</v>
      </c>
      <c r="W397" s="2">
        <f t="shared" si="47"/>
        <v>12</v>
      </c>
      <c r="Y397" s="5"/>
      <c r="Z397" s="6">
        <f t="shared" si="52"/>
        <v>29</v>
      </c>
      <c r="AA397" s="2">
        <v>6</v>
      </c>
      <c r="AB397" s="2">
        <v>4</v>
      </c>
      <c r="AC397" s="2">
        <v>12</v>
      </c>
      <c r="AD397" s="2">
        <v>5</v>
      </c>
      <c r="AE397" s="2">
        <v>2</v>
      </c>
      <c r="AF397" s="2">
        <f t="shared" si="48"/>
        <v>10</v>
      </c>
      <c r="AG397" s="2">
        <f t="shared" si="49"/>
        <v>12</v>
      </c>
      <c r="AH397" s="2">
        <f t="shared" si="50"/>
        <v>7</v>
      </c>
      <c r="AJ397" s="5"/>
    </row>
    <row r="398" spans="7:36" x14ac:dyDescent="0.35">
      <c r="G398" s="2" t="s">
        <v>3</v>
      </c>
      <c r="H398" s="2" t="s">
        <v>4</v>
      </c>
      <c r="I398" s="2" t="s">
        <v>143</v>
      </c>
      <c r="J398" s="2" t="s">
        <v>14</v>
      </c>
      <c r="K398" s="2" t="s">
        <v>15</v>
      </c>
      <c r="L398" s="2" t="s">
        <v>15</v>
      </c>
      <c r="M398" s="2" t="s">
        <v>3</v>
      </c>
      <c r="N398" s="2">
        <v>7</v>
      </c>
      <c r="O398" s="6">
        <f t="shared" si="51"/>
        <v>63</v>
      </c>
      <c r="P398" s="2">
        <v>39</v>
      </c>
      <c r="Q398" s="2">
        <v>10</v>
      </c>
      <c r="R398" s="2">
        <v>11</v>
      </c>
      <c r="S398" s="2">
        <v>1</v>
      </c>
      <c r="T398" s="2">
        <v>2</v>
      </c>
      <c r="U398" s="2">
        <f t="shared" si="45"/>
        <v>49</v>
      </c>
      <c r="V398" s="2">
        <f t="shared" si="46"/>
        <v>11</v>
      </c>
      <c r="W398" s="2">
        <f t="shared" si="47"/>
        <v>3</v>
      </c>
      <c r="Y398" s="5"/>
      <c r="Z398" s="6">
        <f t="shared" si="52"/>
        <v>29</v>
      </c>
      <c r="AA398" s="2">
        <v>14</v>
      </c>
      <c r="AB398" s="2">
        <v>7</v>
      </c>
      <c r="AC398" s="2">
        <v>6</v>
      </c>
      <c r="AD398" s="2">
        <v>0</v>
      </c>
      <c r="AE398" s="2">
        <v>2</v>
      </c>
      <c r="AF398" s="2">
        <f t="shared" si="48"/>
        <v>21</v>
      </c>
      <c r="AG398" s="2">
        <f t="shared" si="49"/>
        <v>6</v>
      </c>
      <c r="AH398" s="2">
        <f t="shared" si="50"/>
        <v>2</v>
      </c>
      <c r="AJ398" s="5"/>
    </row>
    <row r="399" spans="7:36" x14ac:dyDescent="0.35">
      <c r="G399" s="2" t="s">
        <v>3</v>
      </c>
      <c r="H399" s="2" t="s">
        <v>4</v>
      </c>
      <c r="I399" s="2" t="s">
        <v>143</v>
      </c>
      <c r="J399" s="2" t="s">
        <v>14</v>
      </c>
      <c r="K399" s="2" t="s">
        <v>15</v>
      </c>
      <c r="L399" s="2" t="s">
        <v>15</v>
      </c>
      <c r="M399" s="2" t="s">
        <v>3</v>
      </c>
      <c r="N399" s="2">
        <v>8</v>
      </c>
      <c r="O399" s="6">
        <f t="shared" si="51"/>
        <v>64</v>
      </c>
      <c r="P399" s="2">
        <v>7</v>
      </c>
      <c r="Q399" s="2">
        <v>15</v>
      </c>
      <c r="R399" s="2">
        <v>22</v>
      </c>
      <c r="S399" s="2">
        <v>15</v>
      </c>
      <c r="T399" s="2">
        <v>5</v>
      </c>
      <c r="U399" s="2">
        <f t="shared" si="45"/>
        <v>22</v>
      </c>
      <c r="V399" s="2">
        <f t="shared" si="46"/>
        <v>22</v>
      </c>
      <c r="W399" s="2">
        <f t="shared" si="47"/>
        <v>20</v>
      </c>
      <c r="Y399" s="5"/>
      <c r="Z399" s="6">
        <f t="shared" si="52"/>
        <v>29</v>
      </c>
      <c r="AA399" s="2">
        <v>0</v>
      </c>
      <c r="AB399" s="2">
        <v>8</v>
      </c>
      <c r="AC399" s="2">
        <v>10</v>
      </c>
      <c r="AD399" s="2">
        <v>7</v>
      </c>
      <c r="AE399" s="2">
        <v>4</v>
      </c>
      <c r="AF399" s="2">
        <f t="shared" si="48"/>
        <v>8</v>
      </c>
      <c r="AG399" s="2">
        <f t="shared" si="49"/>
        <v>10</v>
      </c>
      <c r="AH399" s="2">
        <f t="shared" si="50"/>
        <v>11</v>
      </c>
      <c r="AJ399" s="5"/>
    </row>
    <row r="400" spans="7:36" x14ac:dyDescent="0.35">
      <c r="G400" s="2" t="s">
        <v>3</v>
      </c>
      <c r="H400" s="2" t="s">
        <v>4</v>
      </c>
      <c r="I400" s="2" t="s">
        <v>143</v>
      </c>
      <c r="J400" s="2" t="s">
        <v>14</v>
      </c>
      <c r="K400" s="2" t="s">
        <v>15</v>
      </c>
      <c r="L400" s="2" t="s">
        <v>15</v>
      </c>
      <c r="M400" s="2" t="s">
        <v>3</v>
      </c>
      <c r="N400" s="2">
        <v>9</v>
      </c>
      <c r="O400" s="6">
        <f t="shared" si="51"/>
        <v>64</v>
      </c>
      <c r="P400" s="2">
        <v>7</v>
      </c>
      <c r="Q400" s="2">
        <v>10</v>
      </c>
      <c r="R400" s="2">
        <v>18</v>
      </c>
      <c r="S400" s="2">
        <v>19</v>
      </c>
      <c r="T400" s="2">
        <v>10</v>
      </c>
      <c r="U400" s="2">
        <f t="shared" si="45"/>
        <v>17</v>
      </c>
      <c r="V400" s="2">
        <f t="shared" si="46"/>
        <v>18</v>
      </c>
      <c r="W400" s="2">
        <f t="shared" si="47"/>
        <v>29</v>
      </c>
      <c r="Y400" s="5"/>
      <c r="Z400" s="6">
        <f t="shared" si="52"/>
        <v>29</v>
      </c>
      <c r="AA400" s="2">
        <v>1</v>
      </c>
      <c r="AB400" s="2">
        <v>7</v>
      </c>
      <c r="AC400" s="2">
        <v>10</v>
      </c>
      <c r="AD400" s="2">
        <v>5</v>
      </c>
      <c r="AE400" s="2">
        <v>6</v>
      </c>
      <c r="AF400" s="2">
        <f t="shared" si="48"/>
        <v>8</v>
      </c>
      <c r="AG400" s="2">
        <f t="shared" si="49"/>
        <v>10</v>
      </c>
      <c r="AH400" s="2">
        <f t="shared" si="50"/>
        <v>11</v>
      </c>
      <c r="AJ400" s="5"/>
    </row>
    <row r="401" spans="7:36" x14ac:dyDescent="0.35">
      <c r="G401" s="2" t="s">
        <v>3</v>
      </c>
      <c r="H401" s="2" t="s">
        <v>4</v>
      </c>
      <c r="I401" s="2" t="s">
        <v>143</v>
      </c>
      <c r="J401" s="2" t="s">
        <v>14</v>
      </c>
      <c r="K401" s="2" t="s">
        <v>15</v>
      </c>
      <c r="L401" s="2" t="s">
        <v>15</v>
      </c>
      <c r="M401" s="2" t="s">
        <v>67</v>
      </c>
      <c r="N401" s="2">
        <v>10</v>
      </c>
      <c r="O401" s="6">
        <f t="shared" si="51"/>
        <v>64</v>
      </c>
      <c r="P401" s="2">
        <v>29</v>
      </c>
      <c r="Q401" s="2">
        <v>19</v>
      </c>
      <c r="R401" s="2">
        <v>14</v>
      </c>
      <c r="S401" s="2">
        <v>1</v>
      </c>
      <c r="T401" s="2">
        <v>1</v>
      </c>
      <c r="U401" s="2">
        <f t="shared" si="45"/>
        <v>48</v>
      </c>
      <c r="V401" s="2">
        <f t="shared" si="46"/>
        <v>14</v>
      </c>
      <c r="W401" s="2">
        <f t="shared" si="47"/>
        <v>2</v>
      </c>
      <c r="Y401" s="5"/>
      <c r="Z401" s="6">
        <f t="shared" si="52"/>
        <v>29</v>
      </c>
      <c r="AA401" s="2">
        <v>15</v>
      </c>
      <c r="AB401" s="2">
        <v>5</v>
      </c>
      <c r="AC401" s="2">
        <v>8</v>
      </c>
      <c r="AD401" s="2">
        <v>1</v>
      </c>
      <c r="AE401" s="2">
        <v>0</v>
      </c>
      <c r="AF401" s="2">
        <f t="shared" si="48"/>
        <v>20</v>
      </c>
      <c r="AG401" s="2">
        <f t="shared" si="49"/>
        <v>8</v>
      </c>
      <c r="AH401" s="2">
        <f t="shared" si="50"/>
        <v>1</v>
      </c>
      <c r="AJ401" s="5"/>
    </row>
    <row r="402" spans="7:36" x14ac:dyDescent="0.35">
      <c r="G402" s="2" t="s">
        <v>3</v>
      </c>
      <c r="H402" s="2" t="s">
        <v>4</v>
      </c>
      <c r="I402" s="2" t="s">
        <v>143</v>
      </c>
      <c r="J402" s="2" t="s">
        <v>14</v>
      </c>
      <c r="K402" s="2" t="s">
        <v>15</v>
      </c>
      <c r="L402" s="2" t="s">
        <v>15</v>
      </c>
      <c r="M402" s="2" t="s">
        <v>67</v>
      </c>
      <c r="N402" s="2">
        <v>11</v>
      </c>
      <c r="O402" s="6">
        <f t="shared" si="51"/>
        <v>64</v>
      </c>
      <c r="P402" s="2">
        <v>18</v>
      </c>
      <c r="Q402" s="2">
        <v>19</v>
      </c>
      <c r="R402" s="2">
        <v>19</v>
      </c>
      <c r="S402" s="2">
        <v>6</v>
      </c>
      <c r="T402" s="2">
        <v>2</v>
      </c>
      <c r="U402" s="2">
        <f t="shared" si="45"/>
        <v>37</v>
      </c>
      <c r="V402" s="2">
        <f t="shared" si="46"/>
        <v>19</v>
      </c>
      <c r="W402" s="2">
        <f t="shared" si="47"/>
        <v>8</v>
      </c>
      <c r="Y402" s="5"/>
      <c r="Z402" s="6">
        <f t="shared" si="52"/>
        <v>29</v>
      </c>
      <c r="AA402" s="2">
        <v>9</v>
      </c>
      <c r="AB402" s="2">
        <v>8</v>
      </c>
      <c r="AC402" s="2">
        <v>6</v>
      </c>
      <c r="AD402" s="2">
        <v>3</v>
      </c>
      <c r="AE402" s="2">
        <v>3</v>
      </c>
      <c r="AF402" s="2">
        <f t="shared" si="48"/>
        <v>17</v>
      </c>
      <c r="AG402" s="2">
        <f t="shared" si="49"/>
        <v>6</v>
      </c>
      <c r="AH402" s="2">
        <f t="shared" si="50"/>
        <v>6</v>
      </c>
      <c r="AJ402" s="5"/>
    </row>
    <row r="403" spans="7:36" x14ac:dyDescent="0.35">
      <c r="G403" s="2" t="s">
        <v>3</v>
      </c>
      <c r="H403" s="2" t="s">
        <v>4</v>
      </c>
      <c r="I403" s="2" t="s">
        <v>143</v>
      </c>
      <c r="J403" s="2" t="s">
        <v>14</v>
      </c>
      <c r="K403" s="2" t="s">
        <v>15</v>
      </c>
      <c r="L403" s="2" t="s">
        <v>15</v>
      </c>
      <c r="M403" s="2" t="s">
        <v>67</v>
      </c>
      <c r="N403" s="2">
        <v>12</v>
      </c>
      <c r="O403" s="6">
        <f t="shared" si="51"/>
        <v>64</v>
      </c>
      <c r="P403" s="2">
        <v>15</v>
      </c>
      <c r="Q403" s="2">
        <v>18</v>
      </c>
      <c r="R403" s="2">
        <v>23</v>
      </c>
      <c r="S403" s="2">
        <v>7</v>
      </c>
      <c r="T403" s="2">
        <v>1</v>
      </c>
      <c r="U403" s="2">
        <f t="shared" si="45"/>
        <v>33</v>
      </c>
      <c r="V403" s="2">
        <f t="shared" si="46"/>
        <v>23</v>
      </c>
      <c r="W403" s="2">
        <f t="shared" si="47"/>
        <v>8</v>
      </c>
      <c r="Y403" s="5"/>
      <c r="Z403" s="6">
        <f t="shared" si="52"/>
        <v>29</v>
      </c>
      <c r="AA403" s="2">
        <v>6</v>
      </c>
      <c r="AB403" s="2">
        <v>5</v>
      </c>
      <c r="AC403" s="2">
        <v>12</v>
      </c>
      <c r="AD403" s="2">
        <v>4</v>
      </c>
      <c r="AE403" s="2">
        <v>2</v>
      </c>
      <c r="AF403" s="2">
        <f t="shared" si="48"/>
        <v>11</v>
      </c>
      <c r="AG403" s="2">
        <f t="shared" si="49"/>
        <v>12</v>
      </c>
      <c r="AH403" s="2">
        <f t="shared" si="50"/>
        <v>6</v>
      </c>
      <c r="AJ403" s="5"/>
    </row>
    <row r="404" spans="7:36" x14ac:dyDescent="0.35">
      <c r="G404" s="2" t="s">
        <v>3</v>
      </c>
      <c r="H404" s="2" t="s">
        <v>4</v>
      </c>
      <c r="I404" s="2" t="s">
        <v>143</v>
      </c>
      <c r="J404" s="2" t="s">
        <v>14</v>
      </c>
      <c r="K404" s="2" t="s">
        <v>15</v>
      </c>
      <c r="L404" s="2" t="s">
        <v>15</v>
      </c>
      <c r="M404" s="2" t="s">
        <v>67</v>
      </c>
      <c r="N404" s="2">
        <v>13</v>
      </c>
      <c r="O404" s="6">
        <f t="shared" si="51"/>
        <v>64</v>
      </c>
      <c r="P404" s="2">
        <v>14</v>
      </c>
      <c r="Q404" s="2">
        <v>20</v>
      </c>
      <c r="R404" s="2">
        <v>23</v>
      </c>
      <c r="S404" s="2">
        <v>7</v>
      </c>
      <c r="T404" s="2">
        <v>0</v>
      </c>
      <c r="U404" s="2">
        <f t="shared" si="45"/>
        <v>34</v>
      </c>
      <c r="V404" s="2">
        <f t="shared" si="46"/>
        <v>23</v>
      </c>
      <c r="W404" s="2">
        <f t="shared" si="47"/>
        <v>7</v>
      </c>
      <c r="Y404" s="5"/>
      <c r="Z404" s="6">
        <f t="shared" si="52"/>
        <v>29</v>
      </c>
      <c r="AA404" s="2">
        <v>8</v>
      </c>
      <c r="AB404" s="2">
        <v>7</v>
      </c>
      <c r="AC404" s="2">
        <v>10</v>
      </c>
      <c r="AD404" s="2">
        <v>2</v>
      </c>
      <c r="AE404" s="2">
        <v>2</v>
      </c>
      <c r="AF404" s="2">
        <f t="shared" si="48"/>
        <v>15</v>
      </c>
      <c r="AG404" s="2">
        <f t="shared" si="49"/>
        <v>10</v>
      </c>
      <c r="AH404" s="2">
        <f t="shared" si="50"/>
        <v>4</v>
      </c>
      <c r="AJ404" s="5"/>
    </row>
    <row r="405" spans="7:36" x14ac:dyDescent="0.35">
      <c r="G405" s="2" t="s">
        <v>3</v>
      </c>
      <c r="H405" s="2" t="s">
        <v>4</v>
      </c>
      <c r="I405" s="2" t="s">
        <v>143</v>
      </c>
      <c r="J405" s="2" t="s">
        <v>14</v>
      </c>
      <c r="K405" s="2" t="s">
        <v>15</v>
      </c>
      <c r="L405" s="2" t="s">
        <v>15</v>
      </c>
      <c r="M405" s="2" t="s">
        <v>67</v>
      </c>
      <c r="N405" s="2">
        <v>14</v>
      </c>
      <c r="O405" s="6">
        <f t="shared" si="51"/>
        <v>64</v>
      </c>
      <c r="P405" s="2">
        <v>12</v>
      </c>
      <c r="Q405" s="2">
        <v>20</v>
      </c>
      <c r="R405" s="2">
        <v>16</v>
      </c>
      <c r="S405" s="2">
        <v>13</v>
      </c>
      <c r="T405" s="2">
        <v>3</v>
      </c>
      <c r="U405" s="2">
        <f t="shared" si="45"/>
        <v>32</v>
      </c>
      <c r="V405" s="2">
        <f t="shared" si="46"/>
        <v>16</v>
      </c>
      <c r="W405" s="2">
        <f t="shared" si="47"/>
        <v>16</v>
      </c>
      <c r="Y405" s="5"/>
      <c r="Z405" s="6">
        <f t="shared" si="52"/>
        <v>29</v>
      </c>
      <c r="AA405" s="2">
        <v>5</v>
      </c>
      <c r="AB405" s="2">
        <v>7</v>
      </c>
      <c r="AC405" s="2">
        <v>8</v>
      </c>
      <c r="AD405" s="2">
        <v>6</v>
      </c>
      <c r="AE405" s="2">
        <v>3</v>
      </c>
      <c r="AF405" s="2">
        <f t="shared" si="48"/>
        <v>12</v>
      </c>
      <c r="AG405" s="2">
        <f t="shared" si="49"/>
        <v>8</v>
      </c>
      <c r="AH405" s="2">
        <f t="shared" si="50"/>
        <v>9</v>
      </c>
      <c r="AJ405" s="5"/>
    </row>
    <row r="406" spans="7:36" x14ac:dyDescent="0.35">
      <c r="G406" s="2" t="s">
        <v>3</v>
      </c>
      <c r="H406" s="2" t="s">
        <v>4</v>
      </c>
      <c r="I406" s="2" t="s">
        <v>143</v>
      </c>
      <c r="J406" s="2" t="s">
        <v>14</v>
      </c>
      <c r="K406" s="2" t="s">
        <v>15</v>
      </c>
      <c r="L406" s="2" t="s">
        <v>15</v>
      </c>
      <c r="M406" s="2" t="s">
        <v>67</v>
      </c>
      <c r="N406" s="2">
        <v>15</v>
      </c>
      <c r="O406" s="6">
        <f t="shared" si="51"/>
        <v>64</v>
      </c>
      <c r="P406" s="2">
        <v>7</v>
      </c>
      <c r="Q406" s="2">
        <v>15</v>
      </c>
      <c r="R406" s="2">
        <v>25</v>
      </c>
      <c r="S406" s="2">
        <v>14</v>
      </c>
      <c r="T406" s="2">
        <v>3</v>
      </c>
      <c r="U406" s="2">
        <f t="shared" si="45"/>
        <v>22</v>
      </c>
      <c r="V406" s="2">
        <f t="shared" si="46"/>
        <v>25</v>
      </c>
      <c r="W406" s="2">
        <f t="shared" si="47"/>
        <v>17</v>
      </c>
      <c r="Y406" s="5"/>
      <c r="Z406" s="6">
        <f t="shared" si="52"/>
        <v>29</v>
      </c>
      <c r="AA406" s="2">
        <v>7</v>
      </c>
      <c r="AB406" s="2">
        <v>4</v>
      </c>
      <c r="AC406" s="2">
        <v>10</v>
      </c>
      <c r="AD406" s="2">
        <v>4</v>
      </c>
      <c r="AE406" s="2">
        <v>4</v>
      </c>
      <c r="AF406" s="2">
        <f t="shared" si="48"/>
        <v>11</v>
      </c>
      <c r="AG406" s="2">
        <f t="shared" si="49"/>
        <v>10</v>
      </c>
      <c r="AH406" s="2">
        <f t="shared" si="50"/>
        <v>8</v>
      </c>
      <c r="AJ406" s="5"/>
    </row>
    <row r="407" spans="7:36" x14ac:dyDescent="0.35">
      <c r="G407" s="2" t="s">
        <v>3</v>
      </c>
      <c r="H407" s="2" t="s">
        <v>4</v>
      </c>
      <c r="I407" s="2" t="s">
        <v>143</v>
      </c>
      <c r="J407" s="2" t="s">
        <v>14</v>
      </c>
      <c r="K407" s="2" t="s">
        <v>15</v>
      </c>
      <c r="L407" s="2" t="s">
        <v>15</v>
      </c>
      <c r="M407" s="2" t="s">
        <v>67</v>
      </c>
      <c r="N407" s="2">
        <v>16</v>
      </c>
      <c r="O407" s="6">
        <f t="shared" si="51"/>
        <v>64</v>
      </c>
      <c r="P407" s="2">
        <v>9</v>
      </c>
      <c r="Q407" s="2">
        <v>19</v>
      </c>
      <c r="R407" s="2">
        <v>22</v>
      </c>
      <c r="S407" s="2">
        <v>9</v>
      </c>
      <c r="T407" s="2">
        <v>5</v>
      </c>
      <c r="U407" s="2">
        <f t="shared" si="45"/>
        <v>28</v>
      </c>
      <c r="V407" s="2">
        <f t="shared" si="46"/>
        <v>22</v>
      </c>
      <c r="W407" s="2">
        <f t="shared" si="47"/>
        <v>14</v>
      </c>
      <c r="Y407" s="5"/>
      <c r="Z407" s="6">
        <f t="shared" si="52"/>
        <v>29</v>
      </c>
      <c r="AA407" s="2">
        <v>6</v>
      </c>
      <c r="AB407" s="2">
        <v>8</v>
      </c>
      <c r="AC407" s="2">
        <v>9</v>
      </c>
      <c r="AD407" s="2">
        <v>4</v>
      </c>
      <c r="AE407" s="2">
        <v>2</v>
      </c>
      <c r="AF407" s="2">
        <f t="shared" si="48"/>
        <v>14</v>
      </c>
      <c r="AG407" s="2">
        <f t="shared" si="49"/>
        <v>9</v>
      </c>
      <c r="AH407" s="2">
        <f t="shared" si="50"/>
        <v>6</v>
      </c>
      <c r="AJ407" s="5"/>
    </row>
    <row r="408" spans="7:36" x14ac:dyDescent="0.35">
      <c r="G408" s="2" t="s">
        <v>3</v>
      </c>
      <c r="H408" s="2" t="s">
        <v>4</v>
      </c>
      <c r="I408" s="2" t="s">
        <v>143</v>
      </c>
      <c r="J408" s="2" t="s">
        <v>14</v>
      </c>
      <c r="K408" s="2" t="s">
        <v>15</v>
      </c>
      <c r="L408" s="2" t="s">
        <v>15</v>
      </c>
      <c r="M408" s="2" t="s">
        <v>67</v>
      </c>
      <c r="N408" s="2">
        <v>17</v>
      </c>
      <c r="O408" s="6">
        <f t="shared" si="51"/>
        <v>64</v>
      </c>
      <c r="P408" s="2">
        <v>7</v>
      </c>
      <c r="Q408" s="2">
        <v>19</v>
      </c>
      <c r="R408" s="2">
        <v>24</v>
      </c>
      <c r="S408" s="2">
        <v>9</v>
      </c>
      <c r="T408" s="2">
        <v>5</v>
      </c>
      <c r="U408" s="2">
        <f t="shared" si="45"/>
        <v>26</v>
      </c>
      <c r="V408" s="2">
        <f t="shared" si="46"/>
        <v>24</v>
      </c>
      <c r="W408" s="2">
        <f t="shared" si="47"/>
        <v>14</v>
      </c>
      <c r="Y408" s="5"/>
      <c r="Z408" s="6">
        <f t="shared" si="52"/>
        <v>29</v>
      </c>
      <c r="AA408" s="2">
        <v>7</v>
      </c>
      <c r="AB408" s="2">
        <v>7</v>
      </c>
      <c r="AC408" s="2">
        <v>7</v>
      </c>
      <c r="AD408" s="2">
        <v>5</v>
      </c>
      <c r="AE408" s="2">
        <v>3</v>
      </c>
      <c r="AF408" s="2">
        <f t="shared" si="48"/>
        <v>14</v>
      </c>
      <c r="AG408" s="2">
        <f t="shared" si="49"/>
        <v>7</v>
      </c>
      <c r="AH408" s="2">
        <f t="shared" si="50"/>
        <v>8</v>
      </c>
      <c r="AJ408" s="5"/>
    </row>
    <row r="409" spans="7:36" x14ac:dyDescent="0.35">
      <c r="G409" s="2" t="s">
        <v>3</v>
      </c>
      <c r="H409" s="2" t="s">
        <v>4</v>
      </c>
      <c r="I409" s="2" t="s">
        <v>143</v>
      </c>
      <c r="J409" s="2" t="s">
        <v>14</v>
      </c>
      <c r="K409" s="2" t="s">
        <v>15</v>
      </c>
      <c r="L409" s="2" t="s">
        <v>15</v>
      </c>
      <c r="M409" s="2" t="s">
        <v>67</v>
      </c>
      <c r="N409" s="2">
        <v>18</v>
      </c>
      <c r="O409" s="6">
        <f t="shared" si="51"/>
        <v>64</v>
      </c>
      <c r="P409" s="2">
        <v>37</v>
      </c>
      <c r="Q409" s="2">
        <v>10</v>
      </c>
      <c r="R409" s="2">
        <v>13</v>
      </c>
      <c r="S409" s="2">
        <v>1</v>
      </c>
      <c r="T409" s="2">
        <v>3</v>
      </c>
      <c r="U409" s="2">
        <f t="shared" si="45"/>
        <v>47</v>
      </c>
      <c r="V409" s="2">
        <f t="shared" si="46"/>
        <v>13</v>
      </c>
      <c r="W409" s="2">
        <f t="shared" si="47"/>
        <v>4</v>
      </c>
      <c r="Y409" s="5"/>
      <c r="Z409" s="6">
        <f t="shared" si="52"/>
        <v>29</v>
      </c>
      <c r="AA409" s="2">
        <v>12</v>
      </c>
      <c r="AB409" s="2">
        <v>9</v>
      </c>
      <c r="AC409" s="2">
        <v>1</v>
      </c>
      <c r="AD409" s="2">
        <v>4</v>
      </c>
      <c r="AE409" s="2">
        <v>3</v>
      </c>
      <c r="AF409" s="2">
        <f t="shared" si="48"/>
        <v>21</v>
      </c>
      <c r="AG409" s="2">
        <f t="shared" si="49"/>
        <v>1</v>
      </c>
      <c r="AH409" s="2">
        <f t="shared" si="50"/>
        <v>7</v>
      </c>
      <c r="AJ409" s="5"/>
    </row>
    <row r="410" spans="7:36" x14ac:dyDescent="0.35">
      <c r="G410" s="2" t="s">
        <v>3</v>
      </c>
      <c r="H410" s="2" t="s">
        <v>4</v>
      </c>
      <c r="I410" s="2" t="s">
        <v>143</v>
      </c>
      <c r="J410" s="2" t="s">
        <v>14</v>
      </c>
      <c r="K410" s="2" t="s">
        <v>15</v>
      </c>
      <c r="L410" s="2" t="s">
        <v>15</v>
      </c>
      <c r="M410" s="2" t="s">
        <v>76</v>
      </c>
      <c r="N410" s="2">
        <v>19</v>
      </c>
      <c r="O410" s="6">
        <f t="shared" si="51"/>
        <v>63</v>
      </c>
      <c r="P410" s="2">
        <v>23</v>
      </c>
      <c r="Q410" s="2">
        <v>22</v>
      </c>
      <c r="R410" s="2">
        <v>12</v>
      </c>
      <c r="S410" s="2">
        <v>5</v>
      </c>
      <c r="T410" s="2">
        <v>1</v>
      </c>
      <c r="U410" s="2">
        <f t="shared" si="45"/>
        <v>45</v>
      </c>
      <c r="V410" s="2">
        <f t="shared" si="46"/>
        <v>12</v>
      </c>
      <c r="W410" s="2">
        <f t="shared" si="47"/>
        <v>6</v>
      </c>
      <c r="Y410" s="5"/>
      <c r="Z410" s="6">
        <f t="shared" si="52"/>
        <v>29</v>
      </c>
      <c r="AA410" s="2">
        <v>15</v>
      </c>
      <c r="AB410" s="2">
        <v>6</v>
      </c>
      <c r="AC410" s="2">
        <v>3</v>
      </c>
      <c r="AD410" s="2">
        <v>3</v>
      </c>
      <c r="AE410" s="2">
        <v>2</v>
      </c>
      <c r="AF410" s="2">
        <f t="shared" si="48"/>
        <v>21</v>
      </c>
      <c r="AG410" s="2">
        <f t="shared" si="49"/>
        <v>3</v>
      </c>
      <c r="AH410" s="2">
        <f t="shared" si="50"/>
        <v>5</v>
      </c>
      <c r="AJ410" s="5"/>
    </row>
    <row r="411" spans="7:36" x14ac:dyDescent="0.35">
      <c r="G411" s="2" t="s">
        <v>3</v>
      </c>
      <c r="H411" s="2" t="s">
        <v>4</v>
      </c>
      <c r="I411" s="2" t="s">
        <v>143</v>
      </c>
      <c r="J411" s="2" t="s">
        <v>14</v>
      </c>
      <c r="K411" s="2" t="s">
        <v>15</v>
      </c>
      <c r="L411" s="2" t="s">
        <v>15</v>
      </c>
      <c r="M411" s="2" t="s">
        <v>76</v>
      </c>
      <c r="N411" s="2">
        <v>20</v>
      </c>
      <c r="O411" s="6">
        <f t="shared" si="51"/>
        <v>64</v>
      </c>
      <c r="P411" s="2">
        <v>20</v>
      </c>
      <c r="Q411" s="2">
        <v>16</v>
      </c>
      <c r="R411" s="2">
        <v>12</v>
      </c>
      <c r="S411" s="2">
        <v>14</v>
      </c>
      <c r="T411" s="2">
        <v>2</v>
      </c>
      <c r="U411" s="2">
        <f t="shared" si="45"/>
        <v>36</v>
      </c>
      <c r="V411" s="2">
        <f t="shared" si="46"/>
        <v>12</v>
      </c>
      <c r="W411" s="2">
        <f t="shared" si="47"/>
        <v>16</v>
      </c>
      <c r="Y411" s="5"/>
      <c r="Z411" s="6">
        <f t="shared" si="52"/>
        <v>29</v>
      </c>
      <c r="AA411" s="2">
        <v>10</v>
      </c>
      <c r="AB411" s="2">
        <v>8</v>
      </c>
      <c r="AC411" s="2">
        <v>7</v>
      </c>
      <c r="AD411" s="2">
        <v>1</v>
      </c>
      <c r="AE411" s="2">
        <v>3</v>
      </c>
      <c r="AF411" s="2">
        <f t="shared" si="48"/>
        <v>18</v>
      </c>
      <c r="AG411" s="2">
        <f t="shared" si="49"/>
        <v>7</v>
      </c>
      <c r="AH411" s="2">
        <f t="shared" si="50"/>
        <v>4</v>
      </c>
      <c r="AJ411" s="5"/>
    </row>
    <row r="412" spans="7:36" x14ac:dyDescent="0.35">
      <c r="G412" s="2" t="s">
        <v>3</v>
      </c>
      <c r="H412" s="2" t="s">
        <v>4</v>
      </c>
      <c r="I412" s="2" t="s">
        <v>143</v>
      </c>
      <c r="J412" s="2" t="s">
        <v>14</v>
      </c>
      <c r="K412" s="2" t="s">
        <v>15</v>
      </c>
      <c r="L412" s="2" t="s">
        <v>15</v>
      </c>
      <c r="M412" s="2" t="s">
        <v>76</v>
      </c>
      <c r="N412" s="2">
        <v>21</v>
      </c>
      <c r="O412" s="6">
        <f t="shared" si="51"/>
        <v>63</v>
      </c>
      <c r="P412" s="2">
        <v>22</v>
      </c>
      <c r="Q412" s="2">
        <v>12</v>
      </c>
      <c r="R412" s="2">
        <v>16</v>
      </c>
      <c r="S412" s="2">
        <v>11</v>
      </c>
      <c r="T412" s="2">
        <v>2</v>
      </c>
      <c r="U412" s="2">
        <f t="shared" si="45"/>
        <v>34</v>
      </c>
      <c r="V412" s="2">
        <f t="shared" si="46"/>
        <v>16</v>
      </c>
      <c r="W412" s="2">
        <f t="shared" si="47"/>
        <v>13</v>
      </c>
      <c r="Y412" s="5"/>
      <c r="Z412" s="6">
        <f t="shared" si="52"/>
        <v>29</v>
      </c>
      <c r="AA412" s="2">
        <v>13</v>
      </c>
      <c r="AB412" s="2">
        <v>4</v>
      </c>
      <c r="AC412" s="2">
        <v>7</v>
      </c>
      <c r="AD412" s="2">
        <v>2</v>
      </c>
      <c r="AE412" s="2">
        <v>3</v>
      </c>
      <c r="AF412" s="2">
        <f t="shared" si="48"/>
        <v>17</v>
      </c>
      <c r="AG412" s="2">
        <f t="shared" si="49"/>
        <v>7</v>
      </c>
      <c r="AH412" s="2">
        <f t="shared" si="50"/>
        <v>5</v>
      </c>
      <c r="AJ412" s="5"/>
    </row>
    <row r="413" spans="7:36" x14ac:dyDescent="0.35">
      <c r="G413" s="2" t="s">
        <v>3</v>
      </c>
      <c r="H413" s="2" t="s">
        <v>4</v>
      </c>
      <c r="I413" s="2" t="s">
        <v>143</v>
      </c>
      <c r="J413" s="2" t="s">
        <v>14</v>
      </c>
      <c r="K413" s="2" t="s">
        <v>15</v>
      </c>
      <c r="L413" s="2" t="s">
        <v>15</v>
      </c>
      <c r="M413" s="2" t="s">
        <v>76</v>
      </c>
      <c r="N413" s="2">
        <v>22</v>
      </c>
      <c r="O413" s="6">
        <f t="shared" si="51"/>
        <v>64</v>
      </c>
      <c r="P413" s="2">
        <v>35</v>
      </c>
      <c r="Q413" s="2">
        <v>15</v>
      </c>
      <c r="R413" s="2">
        <v>12</v>
      </c>
      <c r="S413" s="2">
        <v>2</v>
      </c>
      <c r="T413" s="2">
        <v>0</v>
      </c>
      <c r="U413" s="2">
        <f t="shared" si="45"/>
        <v>50</v>
      </c>
      <c r="V413" s="2">
        <f t="shared" si="46"/>
        <v>12</v>
      </c>
      <c r="W413" s="2">
        <f t="shared" si="47"/>
        <v>2</v>
      </c>
      <c r="Y413" s="5"/>
      <c r="Z413" s="6">
        <f t="shared" si="52"/>
        <v>29</v>
      </c>
      <c r="AA413" s="2">
        <v>20</v>
      </c>
      <c r="AB413" s="2">
        <v>4</v>
      </c>
      <c r="AC413" s="2">
        <v>2</v>
      </c>
      <c r="AD413" s="2">
        <v>0</v>
      </c>
      <c r="AE413" s="2">
        <v>3</v>
      </c>
      <c r="AF413" s="2">
        <f t="shared" si="48"/>
        <v>24</v>
      </c>
      <c r="AG413" s="2">
        <f t="shared" si="49"/>
        <v>2</v>
      </c>
      <c r="AH413" s="2">
        <f t="shared" si="50"/>
        <v>3</v>
      </c>
      <c r="AJ413" s="5"/>
    </row>
    <row r="414" spans="7:36" x14ac:dyDescent="0.35">
      <c r="G414" s="2" t="s">
        <v>3</v>
      </c>
      <c r="H414" s="2" t="s">
        <v>4</v>
      </c>
      <c r="I414" s="2" t="s">
        <v>143</v>
      </c>
      <c r="J414" s="2" t="s">
        <v>14</v>
      </c>
      <c r="K414" s="2" t="s">
        <v>15</v>
      </c>
      <c r="L414" s="2" t="s">
        <v>15</v>
      </c>
      <c r="M414" s="2" t="s">
        <v>76</v>
      </c>
      <c r="N414" s="2">
        <v>23</v>
      </c>
      <c r="O414" s="6">
        <f t="shared" si="51"/>
        <v>64</v>
      </c>
      <c r="P414" s="2">
        <v>22</v>
      </c>
      <c r="Q414" s="2">
        <v>18</v>
      </c>
      <c r="R414" s="2">
        <v>15</v>
      </c>
      <c r="S414" s="2">
        <v>9</v>
      </c>
      <c r="T414" s="2">
        <v>0</v>
      </c>
      <c r="U414" s="2">
        <f t="shared" si="45"/>
        <v>40</v>
      </c>
      <c r="V414" s="2">
        <f t="shared" si="46"/>
        <v>15</v>
      </c>
      <c r="W414" s="2">
        <f t="shared" si="47"/>
        <v>9</v>
      </c>
      <c r="Y414" s="5"/>
      <c r="Z414" s="6">
        <f t="shared" si="52"/>
        <v>29</v>
      </c>
      <c r="AA414" s="2">
        <v>12</v>
      </c>
      <c r="AB414" s="2">
        <v>8</v>
      </c>
      <c r="AC414" s="2">
        <v>5</v>
      </c>
      <c r="AD414" s="2">
        <v>0</v>
      </c>
      <c r="AE414" s="2">
        <v>4</v>
      </c>
      <c r="AF414" s="2">
        <f t="shared" si="48"/>
        <v>20</v>
      </c>
      <c r="AG414" s="2">
        <f t="shared" si="49"/>
        <v>5</v>
      </c>
      <c r="AH414" s="2">
        <f t="shared" si="50"/>
        <v>4</v>
      </c>
      <c r="AJ414" s="5"/>
    </row>
    <row r="415" spans="7:36" x14ac:dyDescent="0.35">
      <c r="G415" s="2" t="s">
        <v>3</v>
      </c>
      <c r="H415" s="2" t="s">
        <v>4</v>
      </c>
      <c r="I415" s="2" t="s">
        <v>143</v>
      </c>
      <c r="J415" s="2" t="s">
        <v>14</v>
      </c>
      <c r="K415" s="2" t="s">
        <v>15</v>
      </c>
      <c r="L415" s="2" t="s">
        <v>15</v>
      </c>
      <c r="M415" s="2" t="s">
        <v>76</v>
      </c>
      <c r="N415" s="2">
        <v>24</v>
      </c>
      <c r="O415" s="6">
        <f t="shared" si="51"/>
        <v>64</v>
      </c>
      <c r="P415" s="2">
        <v>19</v>
      </c>
      <c r="Q415" s="2">
        <v>16</v>
      </c>
      <c r="R415" s="2">
        <v>13</v>
      </c>
      <c r="S415" s="2">
        <v>11</v>
      </c>
      <c r="T415" s="2">
        <v>5</v>
      </c>
      <c r="U415" s="2">
        <f t="shared" si="45"/>
        <v>35</v>
      </c>
      <c r="V415" s="2">
        <f t="shared" si="46"/>
        <v>13</v>
      </c>
      <c r="W415" s="2">
        <f t="shared" si="47"/>
        <v>16</v>
      </c>
      <c r="Y415" s="5"/>
      <c r="Z415" s="6">
        <f t="shared" si="52"/>
        <v>29</v>
      </c>
      <c r="AA415" s="2">
        <v>11</v>
      </c>
      <c r="AB415" s="2">
        <v>8</v>
      </c>
      <c r="AC415" s="2">
        <v>5</v>
      </c>
      <c r="AD415" s="2">
        <v>1</v>
      </c>
      <c r="AE415" s="2">
        <v>4</v>
      </c>
      <c r="AF415" s="2">
        <f t="shared" si="48"/>
        <v>19</v>
      </c>
      <c r="AG415" s="2">
        <f t="shared" si="49"/>
        <v>5</v>
      </c>
      <c r="AH415" s="2">
        <f t="shared" si="50"/>
        <v>5</v>
      </c>
      <c r="AJ415" s="5"/>
    </row>
    <row r="416" spans="7:36" x14ac:dyDescent="0.35">
      <c r="G416" s="2" t="s">
        <v>3</v>
      </c>
      <c r="H416" s="2" t="s">
        <v>4</v>
      </c>
      <c r="I416" s="2" t="s">
        <v>143</v>
      </c>
      <c r="J416" s="2" t="s">
        <v>14</v>
      </c>
      <c r="K416" s="2" t="s">
        <v>15</v>
      </c>
      <c r="L416" s="2" t="s">
        <v>15</v>
      </c>
      <c r="M416" s="2" t="s">
        <v>76</v>
      </c>
      <c r="N416" s="2">
        <v>25</v>
      </c>
      <c r="O416" s="6">
        <f t="shared" si="51"/>
        <v>62</v>
      </c>
      <c r="P416" s="2">
        <v>24</v>
      </c>
      <c r="Q416" s="2">
        <v>16</v>
      </c>
      <c r="R416" s="2">
        <v>14</v>
      </c>
      <c r="S416" s="2">
        <v>7</v>
      </c>
      <c r="T416" s="2">
        <v>1</v>
      </c>
      <c r="U416" s="2">
        <f t="shared" ref="U416:U479" si="53">P416+Q416</f>
        <v>40</v>
      </c>
      <c r="V416" s="2">
        <f t="shared" ref="V416:V479" si="54">R416</f>
        <v>14</v>
      </c>
      <c r="W416" s="2">
        <f t="shared" ref="W416:W479" si="55">S416+T416</f>
        <v>8</v>
      </c>
      <c r="Y416" s="5"/>
      <c r="Z416" s="6">
        <f t="shared" si="52"/>
        <v>29</v>
      </c>
      <c r="AA416" s="2">
        <v>10</v>
      </c>
      <c r="AB416" s="2">
        <v>9</v>
      </c>
      <c r="AC416" s="2">
        <v>7</v>
      </c>
      <c r="AD416" s="2">
        <v>0</v>
      </c>
      <c r="AE416" s="2">
        <v>3</v>
      </c>
      <c r="AF416" s="2">
        <f t="shared" ref="AF416:AF479" si="56">AA416+AB416</f>
        <v>19</v>
      </c>
      <c r="AG416" s="2">
        <f t="shared" ref="AG416:AG479" si="57">AC416</f>
        <v>7</v>
      </c>
      <c r="AH416" s="2">
        <f t="shared" ref="AH416:AH479" si="58">AD416+AE416</f>
        <v>3</v>
      </c>
      <c r="AJ416" s="5"/>
    </row>
    <row r="417" spans="7:36" x14ac:dyDescent="0.35">
      <c r="G417" s="2" t="s">
        <v>3</v>
      </c>
      <c r="H417" s="2" t="s">
        <v>4</v>
      </c>
      <c r="I417" s="2" t="s">
        <v>143</v>
      </c>
      <c r="J417" s="2" t="s">
        <v>14</v>
      </c>
      <c r="K417" s="2" t="s">
        <v>15</v>
      </c>
      <c r="L417" s="2" t="s">
        <v>15</v>
      </c>
      <c r="M417" s="2" t="s">
        <v>76</v>
      </c>
      <c r="N417" s="2">
        <v>26</v>
      </c>
      <c r="O417" s="6">
        <f t="shared" si="51"/>
        <v>64</v>
      </c>
      <c r="P417" s="2">
        <v>21</v>
      </c>
      <c r="Q417" s="2">
        <v>18</v>
      </c>
      <c r="R417" s="2">
        <v>12</v>
      </c>
      <c r="S417" s="2">
        <v>12</v>
      </c>
      <c r="T417" s="2">
        <v>1</v>
      </c>
      <c r="U417" s="2">
        <f t="shared" si="53"/>
        <v>39</v>
      </c>
      <c r="V417" s="2">
        <f t="shared" si="54"/>
        <v>12</v>
      </c>
      <c r="W417" s="2">
        <f t="shared" si="55"/>
        <v>13</v>
      </c>
      <c r="Y417" s="5"/>
      <c r="Z417" s="6">
        <f t="shared" si="52"/>
        <v>29</v>
      </c>
      <c r="AA417" s="2">
        <v>10</v>
      </c>
      <c r="AB417" s="2">
        <v>7</v>
      </c>
      <c r="AC417" s="2">
        <v>8</v>
      </c>
      <c r="AD417" s="2">
        <v>2</v>
      </c>
      <c r="AE417" s="2">
        <v>2</v>
      </c>
      <c r="AF417" s="2">
        <f t="shared" si="56"/>
        <v>17</v>
      </c>
      <c r="AG417" s="2">
        <f t="shared" si="57"/>
        <v>8</v>
      </c>
      <c r="AH417" s="2">
        <f t="shared" si="58"/>
        <v>4</v>
      </c>
      <c r="AJ417" s="5"/>
    </row>
    <row r="418" spans="7:36" x14ac:dyDescent="0.35">
      <c r="G418" s="2" t="s">
        <v>3</v>
      </c>
      <c r="H418" s="2" t="s">
        <v>4</v>
      </c>
      <c r="I418" s="2" t="s">
        <v>143</v>
      </c>
      <c r="J418" s="2" t="s">
        <v>14</v>
      </c>
      <c r="K418" s="2" t="s">
        <v>15</v>
      </c>
      <c r="L418" s="2" t="s">
        <v>15</v>
      </c>
      <c r="M418" s="2" t="s">
        <v>76</v>
      </c>
      <c r="N418" s="2">
        <v>27</v>
      </c>
      <c r="O418" s="6">
        <f t="shared" si="51"/>
        <v>64</v>
      </c>
      <c r="P418" s="2">
        <v>18</v>
      </c>
      <c r="Q418" s="2">
        <v>19</v>
      </c>
      <c r="R418" s="2">
        <v>18</v>
      </c>
      <c r="S418" s="2">
        <v>7</v>
      </c>
      <c r="T418" s="2">
        <v>2</v>
      </c>
      <c r="U418" s="2">
        <f t="shared" si="53"/>
        <v>37</v>
      </c>
      <c r="V418" s="2">
        <f t="shared" si="54"/>
        <v>18</v>
      </c>
      <c r="W418" s="2">
        <f t="shared" si="55"/>
        <v>9</v>
      </c>
      <c r="Y418" s="5"/>
      <c r="Z418" s="6">
        <f t="shared" si="52"/>
        <v>29</v>
      </c>
      <c r="AA418" s="2">
        <v>13</v>
      </c>
      <c r="AB418" s="2">
        <v>8</v>
      </c>
      <c r="AC418" s="2">
        <v>5</v>
      </c>
      <c r="AD418" s="2">
        <v>1</v>
      </c>
      <c r="AE418" s="2">
        <v>2</v>
      </c>
      <c r="AF418" s="2">
        <f t="shared" si="56"/>
        <v>21</v>
      </c>
      <c r="AG418" s="2">
        <f t="shared" si="57"/>
        <v>5</v>
      </c>
      <c r="AH418" s="2">
        <f t="shared" si="58"/>
        <v>3</v>
      </c>
      <c r="AJ418" s="5"/>
    </row>
    <row r="419" spans="7:36" x14ac:dyDescent="0.35">
      <c r="G419" s="2" t="s">
        <v>3</v>
      </c>
      <c r="H419" s="2" t="s">
        <v>4</v>
      </c>
      <c r="I419" s="2" t="s">
        <v>143</v>
      </c>
      <c r="J419" s="2" t="s">
        <v>14</v>
      </c>
      <c r="K419" s="2" t="s">
        <v>15</v>
      </c>
      <c r="L419" s="2" t="s">
        <v>15</v>
      </c>
      <c r="M419" s="2" t="s">
        <v>76</v>
      </c>
      <c r="N419" s="2">
        <v>28</v>
      </c>
      <c r="O419" s="6">
        <f t="shared" si="51"/>
        <v>64</v>
      </c>
      <c r="P419" s="2">
        <v>42</v>
      </c>
      <c r="Q419" s="2">
        <v>14</v>
      </c>
      <c r="R419" s="2">
        <v>7</v>
      </c>
      <c r="S419" s="2">
        <v>1</v>
      </c>
      <c r="T419" s="2">
        <v>0</v>
      </c>
      <c r="U419" s="2">
        <f t="shared" si="53"/>
        <v>56</v>
      </c>
      <c r="V419" s="2">
        <f t="shared" si="54"/>
        <v>7</v>
      </c>
      <c r="W419" s="2">
        <f t="shared" si="55"/>
        <v>1</v>
      </c>
      <c r="Y419" s="5"/>
      <c r="Z419" s="6">
        <f t="shared" si="52"/>
        <v>29</v>
      </c>
      <c r="AA419" s="2">
        <v>20</v>
      </c>
      <c r="AB419" s="2">
        <v>5</v>
      </c>
      <c r="AC419" s="2">
        <v>0</v>
      </c>
      <c r="AD419" s="2">
        <v>1</v>
      </c>
      <c r="AE419" s="2">
        <v>3</v>
      </c>
      <c r="AF419" s="2">
        <f t="shared" si="56"/>
        <v>25</v>
      </c>
      <c r="AG419" s="2">
        <f t="shared" si="57"/>
        <v>0</v>
      </c>
      <c r="AH419" s="2">
        <f t="shared" si="58"/>
        <v>4</v>
      </c>
      <c r="AJ419" s="5"/>
    </row>
    <row r="420" spans="7:36" x14ac:dyDescent="0.35">
      <c r="G420" s="2" t="s">
        <v>3</v>
      </c>
      <c r="H420" s="2" t="s">
        <v>4</v>
      </c>
      <c r="I420" s="2" t="s">
        <v>143</v>
      </c>
      <c r="J420" s="2" t="s">
        <v>14</v>
      </c>
      <c r="K420" s="2" t="s">
        <v>15</v>
      </c>
      <c r="L420" s="2" t="s">
        <v>15</v>
      </c>
      <c r="M420" s="2" t="s">
        <v>76</v>
      </c>
      <c r="N420" s="2">
        <v>29</v>
      </c>
      <c r="O420" s="6">
        <f t="shared" ref="O420:O483" si="59">SUM(U420:W420)</f>
        <v>64</v>
      </c>
      <c r="P420" s="2">
        <v>20</v>
      </c>
      <c r="Q420" s="2">
        <v>15</v>
      </c>
      <c r="R420" s="2">
        <v>15</v>
      </c>
      <c r="S420" s="2">
        <v>11</v>
      </c>
      <c r="T420" s="2">
        <v>3</v>
      </c>
      <c r="U420" s="2">
        <f t="shared" si="53"/>
        <v>35</v>
      </c>
      <c r="V420" s="2">
        <f t="shared" si="54"/>
        <v>15</v>
      </c>
      <c r="W420" s="2">
        <f t="shared" si="55"/>
        <v>14</v>
      </c>
      <c r="Y420" s="5"/>
      <c r="Z420" s="6">
        <f t="shared" ref="Z420:Z483" si="60">SUM(AF420:AH420)</f>
        <v>29</v>
      </c>
      <c r="AA420" s="2">
        <v>10</v>
      </c>
      <c r="AB420" s="2">
        <v>8</v>
      </c>
      <c r="AC420" s="2">
        <v>8</v>
      </c>
      <c r="AD420" s="2">
        <v>0</v>
      </c>
      <c r="AE420" s="2">
        <v>3</v>
      </c>
      <c r="AF420" s="2">
        <f t="shared" si="56"/>
        <v>18</v>
      </c>
      <c r="AG420" s="2">
        <f t="shared" si="57"/>
        <v>8</v>
      </c>
      <c r="AH420" s="2">
        <f t="shared" si="58"/>
        <v>3</v>
      </c>
      <c r="AJ420" s="5"/>
    </row>
    <row r="421" spans="7:36" x14ac:dyDescent="0.35">
      <c r="G421" s="2" t="s">
        <v>3</v>
      </c>
      <c r="H421" s="2" t="s">
        <v>4</v>
      </c>
      <c r="I421" s="2" t="s">
        <v>143</v>
      </c>
      <c r="J421" s="2" t="s">
        <v>14</v>
      </c>
      <c r="K421" s="2" t="s">
        <v>15</v>
      </c>
      <c r="L421" s="2" t="s">
        <v>15</v>
      </c>
      <c r="M421" s="2" t="s">
        <v>76</v>
      </c>
      <c r="N421" s="2">
        <v>30</v>
      </c>
      <c r="O421" s="6">
        <f t="shared" si="59"/>
        <v>64</v>
      </c>
      <c r="P421" s="2">
        <v>27</v>
      </c>
      <c r="Q421" s="2">
        <v>10</v>
      </c>
      <c r="R421" s="2">
        <v>18</v>
      </c>
      <c r="S421" s="2">
        <v>6</v>
      </c>
      <c r="T421" s="2">
        <v>3</v>
      </c>
      <c r="U421" s="2">
        <f t="shared" si="53"/>
        <v>37</v>
      </c>
      <c r="V421" s="2">
        <f t="shared" si="54"/>
        <v>18</v>
      </c>
      <c r="W421" s="2">
        <f t="shared" si="55"/>
        <v>9</v>
      </c>
      <c r="Y421" s="5"/>
      <c r="Z421" s="6">
        <f t="shared" si="60"/>
        <v>29</v>
      </c>
      <c r="AA421" s="2">
        <v>12</v>
      </c>
      <c r="AB421" s="2">
        <v>5</v>
      </c>
      <c r="AC421" s="2">
        <v>6</v>
      </c>
      <c r="AD421" s="2">
        <v>2</v>
      </c>
      <c r="AE421" s="2">
        <v>4</v>
      </c>
      <c r="AF421" s="2">
        <f t="shared" si="56"/>
        <v>17</v>
      </c>
      <c r="AG421" s="2">
        <f t="shared" si="57"/>
        <v>6</v>
      </c>
      <c r="AH421" s="2">
        <f t="shared" si="58"/>
        <v>6</v>
      </c>
      <c r="AJ421" s="5"/>
    </row>
    <row r="422" spans="7:36" x14ac:dyDescent="0.35">
      <c r="G422" s="2" t="s">
        <v>3</v>
      </c>
      <c r="H422" s="2" t="s">
        <v>4</v>
      </c>
      <c r="I422" s="2" t="s">
        <v>143</v>
      </c>
      <c r="J422" s="2" t="s">
        <v>14</v>
      </c>
      <c r="K422" s="2" t="s">
        <v>17</v>
      </c>
      <c r="L422" s="2" t="s">
        <v>17</v>
      </c>
      <c r="M422" s="2" t="s">
        <v>3</v>
      </c>
      <c r="N422" s="2">
        <v>1</v>
      </c>
      <c r="O422" s="6">
        <f t="shared" si="59"/>
        <v>50</v>
      </c>
      <c r="P422" s="2">
        <v>4</v>
      </c>
      <c r="Q422" s="2">
        <v>17</v>
      </c>
      <c r="R422" s="2">
        <v>19</v>
      </c>
      <c r="S422" s="2">
        <v>9</v>
      </c>
      <c r="T422" s="2">
        <v>1</v>
      </c>
      <c r="U422" s="2">
        <f t="shared" si="53"/>
        <v>21</v>
      </c>
      <c r="V422" s="2">
        <f t="shared" si="54"/>
        <v>19</v>
      </c>
      <c r="W422" s="2">
        <f t="shared" si="55"/>
        <v>10</v>
      </c>
      <c r="X422" s="2">
        <f>MAX(O422:O451)</f>
        <v>50</v>
      </c>
      <c r="Y422" s="5">
        <v>147</v>
      </c>
      <c r="Z422" s="6">
        <f t="shared" si="60"/>
        <v>33</v>
      </c>
      <c r="AA422" s="2">
        <v>4</v>
      </c>
      <c r="AB422" s="2">
        <v>16</v>
      </c>
      <c r="AC422" s="2">
        <v>8</v>
      </c>
      <c r="AD422" s="2">
        <v>5</v>
      </c>
      <c r="AE422" s="2">
        <v>0</v>
      </c>
      <c r="AF422" s="2">
        <f t="shared" si="56"/>
        <v>20</v>
      </c>
      <c r="AG422" s="2">
        <f t="shared" si="57"/>
        <v>8</v>
      </c>
      <c r="AH422" s="2">
        <f t="shared" si="58"/>
        <v>5</v>
      </c>
      <c r="AI422" s="2">
        <f>MAX(Z422:Z451)</f>
        <v>33</v>
      </c>
      <c r="AJ422" s="5">
        <v>134</v>
      </c>
    </row>
    <row r="423" spans="7:36" x14ac:dyDescent="0.35">
      <c r="G423" s="2" t="s">
        <v>3</v>
      </c>
      <c r="H423" s="2" t="s">
        <v>4</v>
      </c>
      <c r="I423" s="2" t="s">
        <v>143</v>
      </c>
      <c r="J423" s="2" t="s">
        <v>14</v>
      </c>
      <c r="K423" s="2" t="s">
        <v>17</v>
      </c>
      <c r="L423" s="2" t="s">
        <v>17</v>
      </c>
      <c r="M423" s="2" t="s">
        <v>3</v>
      </c>
      <c r="N423" s="2">
        <v>2</v>
      </c>
      <c r="O423" s="6">
        <f t="shared" si="59"/>
        <v>50</v>
      </c>
      <c r="P423" s="2">
        <v>3</v>
      </c>
      <c r="Q423" s="2">
        <v>9</v>
      </c>
      <c r="R423" s="2">
        <v>21</v>
      </c>
      <c r="S423" s="2">
        <v>10</v>
      </c>
      <c r="T423" s="2">
        <v>7</v>
      </c>
      <c r="U423" s="2">
        <f t="shared" si="53"/>
        <v>12</v>
      </c>
      <c r="V423" s="2">
        <f t="shared" si="54"/>
        <v>21</v>
      </c>
      <c r="W423" s="2">
        <f t="shared" si="55"/>
        <v>17</v>
      </c>
      <c r="Y423" s="5"/>
      <c r="Z423" s="6">
        <f t="shared" si="60"/>
        <v>33</v>
      </c>
      <c r="AA423" s="2">
        <v>3</v>
      </c>
      <c r="AB423" s="2">
        <v>14</v>
      </c>
      <c r="AC423" s="2">
        <v>9</v>
      </c>
      <c r="AD423" s="2">
        <v>6</v>
      </c>
      <c r="AE423" s="2">
        <v>1</v>
      </c>
      <c r="AF423" s="2">
        <f t="shared" si="56"/>
        <v>17</v>
      </c>
      <c r="AG423" s="2">
        <f t="shared" si="57"/>
        <v>9</v>
      </c>
      <c r="AH423" s="2">
        <f t="shared" si="58"/>
        <v>7</v>
      </c>
      <c r="AJ423" s="5"/>
    </row>
    <row r="424" spans="7:36" x14ac:dyDescent="0.35">
      <c r="G424" s="2" t="s">
        <v>3</v>
      </c>
      <c r="H424" s="2" t="s">
        <v>4</v>
      </c>
      <c r="I424" s="2" t="s">
        <v>143</v>
      </c>
      <c r="J424" s="2" t="s">
        <v>14</v>
      </c>
      <c r="K424" s="2" t="s">
        <v>17</v>
      </c>
      <c r="L424" s="2" t="s">
        <v>17</v>
      </c>
      <c r="M424" s="2" t="s">
        <v>3</v>
      </c>
      <c r="N424" s="2">
        <v>3</v>
      </c>
      <c r="O424" s="6">
        <f t="shared" si="59"/>
        <v>50</v>
      </c>
      <c r="P424" s="2">
        <v>21</v>
      </c>
      <c r="Q424" s="2">
        <v>16</v>
      </c>
      <c r="R424" s="2">
        <v>11</v>
      </c>
      <c r="S424" s="2">
        <v>2</v>
      </c>
      <c r="T424" s="2">
        <v>0</v>
      </c>
      <c r="U424" s="2">
        <f t="shared" si="53"/>
        <v>37</v>
      </c>
      <c r="V424" s="2">
        <f t="shared" si="54"/>
        <v>11</v>
      </c>
      <c r="W424" s="2">
        <f t="shared" si="55"/>
        <v>2</v>
      </c>
      <c r="Y424" s="5"/>
      <c r="Z424" s="6">
        <f t="shared" si="60"/>
        <v>33</v>
      </c>
      <c r="AA424" s="2">
        <v>16</v>
      </c>
      <c r="AB424" s="2">
        <v>11</v>
      </c>
      <c r="AC424" s="2">
        <v>4</v>
      </c>
      <c r="AD424" s="2">
        <v>2</v>
      </c>
      <c r="AE424" s="2">
        <v>0</v>
      </c>
      <c r="AF424" s="2">
        <f t="shared" si="56"/>
        <v>27</v>
      </c>
      <c r="AG424" s="2">
        <f t="shared" si="57"/>
        <v>4</v>
      </c>
      <c r="AH424" s="2">
        <f t="shared" si="58"/>
        <v>2</v>
      </c>
      <c r="AJ424" s="5"/>
    </row>
    <row r="425" spans="7:36" x14ac:dyDescent="0.35">
      <c r="G425" s="2" t="s">
        <v>3</v>
      </c>
      <c r="H425" s="2" t="s">
        <v>4</v>
      </c>
      <c r="I425" s="2" t="s">
        <v>143</v>
      </c>
      <c r="J425" s="2" t="s">
        <v>14</v>
      </c>
      <c r="K425" s="2" t="s">
        <v>17</v>
      </c>
      <c r="L425" s="2" t="s">
        <v>17</v>
      </c>
      <c r="M425" s="2" t="s">
        <v>3</v>
      </c>
      <c r="N425" s="2">
        <v>4</v>
      </c>
      <c r="O425" s="6">
        <f t="shared" si="59"/>
        <v>50</v>
      </c>
      <c r="P425" s="2">
        <v>32</v>
      </c>
      <c r="Q425" s="2">
        <v>15</v>
      </c>
      <c r="R425" s="2">
        <v>2</v>
      </c>
      <c r="S425" s="2">
        <v>1</v>
      </c>
      <c r="T425" s="2">
        <v>0</v>
      </c>
      <c r="U425" s="2">
        <f t="shared" si="53"/>
        <v>47</v>
      </c>
      <c r="V425" s="2">
        <f t="shared" si="54"/>
        <v>2</v>
      </c>
      <c r="W425" s="2">
        <f t="shared" si="55"/>
        <v>1</v>
      </c>
      <c r="Y425" s="5"/>
      <c r="Z425" s="6">
        <f t="shared" si="60"/>
        <v>33</v>
      </c>
      <c r="AA425" s="2">
        <v>26</v>
      </c>
      <c r="AB425" s="2">
        <v>7</v>
      </c>
      <c r="AC425" s="2">
        <v>0</v>
      </c>
      <c r="AD425" s="2">
        <v>0</v>
      </c>
      <c r="AE425" s="2">
        <v>0</v>
      </c>
      <c r="AF425" s="2">
        <f t="shared" si="56"/>
        <v>33</v>
      </c>
      <c r="AG425" s="2">
        <f t="shared" si="57"/>
        <v>0</v>
      </c>
      <c r="AH425" s="2">
        <f t="shared" si="58"/>
        <v>0</v>
      </c>
      <c r="AJ425" s="5"/>
    </row>
    <row r="426" spans="7:36" x14ac:dyDescent="0.35">
      <c r="G426" s="2" t="s">
        <v>3</v>
      </c>
      <c r="H426" s="2" t="s">
        <v>4</v>
      </c>
      <c r="I426" s="2" t="s">
        <v>143</v>
      </c>
      <c r="J426" s="2" t="s">
        <v>14</v>
      </c>
      <c r="K426" s="2" t="s">
        <v>17</v>
      </c>
      <c r="L426" s="2" t="s">
        <v>17</v>
      </c>
      <c r="M426" s="2" t="s">
        <v>3</v>
      </c>
      <c r="N426" s="2">
        <v>5</v>
      </c>
      <c r="O426" s="6">
        <f t="shared" si="59"/>
        <v>50</v>
      </c>
      <c r="P426" s="2">
        <v>9</v>
      </c>
      <c r="Q426" s="2">
        <v>19</v>
      </c>
      <c r="R426" s="2">
        <v>16</v>
      </c>
      <c r="S426" s="2">
        <v>3</v>
      </c>
      <c r="T426" s="2">
        <v>3</v>
      </c>
      <c r="U426" s="2">
        <f t="shared" si="53"/>
        <v>28</v>
      </c>
      <c r="V426" s="2">
        <f t="shared" si="54"/>
        <v>16</v>
      </c>
      <c r="W426" s="2">
        <f t="shared" si="55"/>
        <v>6</v>
      </c>
      <c r="Y426" s="5"/>
      <c r="Z426" s="6">
        <f t="shared" si="60"/>
        <v>33</v>
      </c>
      <c r="AA426" s="2">
        <v>13</v>
      </c>
      <c r="AB426" s="2">
        <v>9</v>
      </c>
      <c r="AC426" s="2">
        <v>9</v>
      </c>
      <c r="AD426" s="2">
        <v>2</v>
      </c>
      <c r="AE426" s="2">
        <v>0</v>
      </c>
      <c r="AF426" s="2">
        <f t="shared" si="56"/>
        <v>22</v>
      </c>
      <c r="AG426" s="2">
        <f t="shared" si="57"/>
        <v>9</v>
      </c>
      <c r="AH426" s="2">
        <f t="shared" si="58"/>
        <v>2</v>
      </c>
      <c r="AJ426" s="5"/>
    </row>
    <row r="427" spans="7:36" x14ac:dyDescent="0.35">
      <c r="G427" s="2" t="s">
        <v>3</v>
      </c>
      <c r="H427" s="2" t="s">
        <v>4</v>
      </c>
      <c r="I427" s="2" t="s">
        <v>143</v>
      </c>
      <c r="J427" s="2" t="s">
        <v>14</v>
      </c>
      <c r="K427" s="2" t="s">
        <v>17</v>
      </c>
      <c r="L427" s="2" t="s">
        <v>17</v>
      </c>
      <c r="M427" s="2" t="s">
        <v>3</v>
      </c>
      <c r="N427" s="2">
        <v>6</v>
      </c>
      <c r="O427" s="6">
        <f t="shared" si="59"/>
        <v>49</v>
      </c>
      <c r="P427" s="2">
        <v>5</v>
      </c>
      <c r="Q427" s="2">
        <v>11</v>
      </c>
      <c r="R427" s="2">
        <v>21</v>
      </c>
      <c r="S427" s="2">
        <v>4</v>
      </c>
      <c r="T427" s="2">
        <v>8</v>
      </c>
      <c r="U427" s="2">
        <f t="shared" si="53"/>
        <v>16</v>
      </c>
      <c r="V427" s="2">
        <f t="shared" si="54"/>
        <v>21</v>
      </c>
      <c r="W427" s="2">
        <f t="shared" si="55"/>
        <v>12</v>
      </c>
      <c r="Y427" s="5"/>
      <c r="Z427" s="6">
        <f t="shared" si="60"/>
        <v>33</v>
      </c>
      <c r="AA427" s="2">
        <v>7</v>
      </c>
      <c r="AB427" s="2">
        <v>9</v>
      </c>
      <c r="AC427" s="2">
        <v>9</v>
      </c>
      <c r="AD427" s="2">
        <v>4</v>
      </c>
      <c r="AE427" s="2">
        <v>4</v>
      </c>
      <c r="AF427" s="2">
        <f t="shared" si="56"/>
        <v>16</v>
      </c>
      <c r="AG427" s="2">
        <f t="shared" si="57"/>
        <v>9</v>
      </c>
      <c r="AH427" s="2">
        <f t="shared" si="58"/>
        <v>8</v>
      </c>
      <c r="AJ427" s="5"/>
    </row>
    <row r="428" spans="7:36" x14ac:dyDescent="0.35">
      <c r="G428" s="2" t="s">
        <v>3</v>
      </c>
      <c r="H428" s="2" t="s">
        <v>4</v>
      </c>
      <c r="I428" s="2" t="s">
        <v>143</v>
      </c>
      <c r="J428" s="2" t="s">
        <v>14</v>
      </c>
      <c r="K428" s="2" t="s">
        <v>17</v>
      </c>
      <c r="L428" s="2" t="s">
        <v>17</v>
      </c>
      <c r="M428" s="2" t="s">
        <v>3</v>
      </c>
      <c r="N428" s="2">
        <v>7</v>
      </c>
      <c r="O428" s="6">
        <f t="shared" si="59"/>
        <v>50</v>
      </c>
      <c r="P428" s="2">
        <v>27</v>
      </c>
      <c r="Q428" s="2">
        <v>7</v>
      </c>
      <c r="R428" s="2">
        <v>7</v>
      </c>
      <c r="S428" s="2">
        <v>3</v>
      </c>
      <c r="T428" s="2">
        <v>6</v>
      </c>
      <c r="U428" s="2">
        <f t="shared" si="53"/>
        <v>34</v>
      </c>
      <c r="V428" s="2">
        <f t="shared" si="54"/>
        <v>7</v>
      </c>
      <c r="W428" s="2">
        <f t="shared" si="55"/>
        <v>9</v>
      </c>
      <c r="Y428" s="5"/>
      <c r="Z428" s="6">
        <f t="shared" si="60"/>
        <v>33</v>
      </c>
      <c r="AA428" s="2">
        <v>16</v>
      </c>
      <c r="AB428" s="2">
        <v>5</v>
      </c>
      <c r="AC428" s="2">
        <v>9</v>
      </c>
      <c r="AD428" s="2">
        <v>0</v>
      </c>
      <c r="AE428" s="2">
        <v>3</v>
      </c>
      <c r="AF428" s="2">
        <f t="shared" si="56"/>
        <v>21</v>
      </c>
      <c r="AG428" s="2">
        <f t="shared" si="57"/>
        <v>9</v>
      </c>
      <c r="AH428" s="2">
        <f t="shared" si="58"/>
        <v>3</v>
      </c>
      <c r="AJ428" s="5"/>
    </row>
    <row r="429" spans="7:36" x14ac:dyDescent="0.35">
      <c r="G429" s="2" t="s">
        <v>3</v>
      </c>
      <c r="H429" s="2" t="s">
        <v>4</v>
      </c>
      <c r="I429" s="2" t="s">
        <v>143</v>
      </c>
      <c r="J429" s="2" t="s">
        <v>14</v>
      </c>
      <c r="K429" s="2" t="s">
        <v>17</v>
      </c>
      <c r="L429" s="2" t="s">
        <v>17</v>
      </c>
      <c r="M429" s="2" t="s">
        <v>3</v>
      </c>
      <c r="N429" s="2">
        <v>8</v>
      </c>
      <c r="O429" s="6">
        <f t="shared" si="59"/>
        <v>50</v>
      </c>
      <c r="P429" s="2">
        <v>2</v>
      </c>
      <c r="Q429" s="2">
        <v>14</v>
      </c>
      <c r="R429" s="2">
        <v>18</v>
      </c>
      <c r="S429" s="2">
        <v>11</v>
      </c>
      <c r="T429" s="2">
        <v>5</v>
      </c>
      <c r="U429" s="2">
        <f t="shared" si="53"/>
        <v>16</v>
      </c>
      <c r="V429" s="2">
        <f t="shared" si="54"/>
        <v>18</v>
      </c>
      <c r="W429" s="2">
        <f t="shared" si="55"/>
        <v>16</v>
      </c>
      <c r="Y429" s="5"/>
      <c r="Z429" s="6">
        <f t="shared" si="60"/>
        <v>33</v>
      </c>
      <c r="AA429" s="2">
        <v>5</v>
      </c>
      <c r="AB429" s="2">
        <v>6</v>
      </c>
      <c r="AC429" s="2">
        <v>11</v>
      </c>
      <c r="AD429" s="2">
        <v>8</v>
      </c>
      <c r="AE429" s="2">
        <v>3</v>
      </c>
      <c r="AF429" s="2">
        <f t="shared" si="56"/>
        <v>11</v>
      </c>
      <c r="AG429" s="2">
        <f t="shared" si="57"/>
        <v>11</v>
      </c>
      <c r="AH429" s="2">
        <f t="shared" si="58"/>
        <v>11</v>
      </c>
      <c r="AJ429" s="5"/>
    </row>
    <row r="430" spans="7:36" x14ac:dyDescent="0.35">
      <c r="G430" s="2" t="s">
        <v>3</v>
      </c>
      <c r="H430" s="2" t="s">
        <v>4</v>
      </c>
      <c r="I430" s="2" t="s">
        <v>143</v>
      </c>
      <c r="J430" s="2" t="s">
        <v>14</v>
      </c>
      <c r="K430" s="2" t="s">
        <v>17</v>
      </c>
      <c r="L430" s="2" t="s">
        <v>17</v>
      </c>
      <c r="M430" s="2" t="s">
        <v>3</v>
      </c>
      <c r="N430" s="2">
        <v>9</v>
      </c>
      <c r="O430" s="6">
        <f t="shared" si="59"/>
        <v>50</v>
      </c>
      <c r="P430" s="2">
        <v>1</v>
      </c>
      <c r="Q430" s="2">
        <v>7</v>
      </c>
      <c r="R430" s="2">
        <v>14</v>
      </c>
      <c r="S430" s="2">
        <v>14</v>
      </c>
      <c r="T430" s="2">
        <v>14</v>
      </c>
      <c r="U430" s="2">
        <f t="shared" si="53"/>
        <v>8</v>
      </c>
      <c r="V430" s="2">
        <f t="shared" si="54"/>
        <v>14</v>
      </c>
      <c r="W430" s="2">
        <f t="shared" si="55"/>
        <v>28</v>
      </c>
      <c r="Y430" s="5"/>
      <c r="Z430" s="6">
        <f t="shared" si="60"/>
        <v>33</v>
      </c>
      <c r="AA430" s="2">
        <v>4</v>
      </c>
      <c r="AB430" s="2">
        <v>6</v>
      </c>
      <c r="AC430" s="2">
        <v>9</v>
      </c>
      <c r="AD430" s="2">
        <v>7</v>
      </c>
      <c r="AE430" s="2">
        <v>7</v>
      </c>
      <c r="AF430" s="2">
        <f t="shared" si="56"/>
        <v>10</v>
      </c>
      <c r="AG430" s="2">
        <f t="shared" si="57"/>
        <v>9</v>
      </c>
      <c r="AH430" s="2">
        <f t="shared" si="58"/>
        <v>14</v>
      </c>
      <c r="AJ430" s="5"/>
    </row>
    <row r="431" spans="7:36" x14ac:dyDescent="0.35">
      <c r="G431" s="2" t="s">
        <v>3</v>
      </c>
      <c r="H431" s="2" t="s">
        <v>4</v>
      </c>
      <c r="I431" s="2" t="s">
        <v>143</v>
      </c>
      <c r="J431" s="2" t="s">
        <v>14</v>
      </c>
      <c r="K431" s="2" t="s">
        <v>17</v>
      </c>
      <c r="L431" s="2" t="s">
        <v>17</v>
      </c>
      <c r="M431" s="2" t="s">
        <v>67</v>
      </c>
      <c r="N431" s="2">
        <v>10</v>
      </c>
      <c r="O431" s="6">
        <f t="shared" si="59"/>
        <v>50</v>
      </c>
      <c r="P431" s="2">
        <v>19</v>
      </c>
      <c r="Q431" s="2">
        <v>18</v>
      </c>
      <c r="R431" s="2">
        <v>9</v>
      </c>
      <c r="S431" s="2">
        <v>3</v>
      </c>
      <c r="T431" s="2">
        <v>1</v>
      </c>
      <c r="U431" s="2">
        <f t="shared" si="53"/>
        <v>37</v>
      </c>
      <c r="V431" s="2">
        <f t="shared" si="54"/>
        <v>9</v>
      </c>
      <c r="W431" s="2">
        <f t="shared" si="55"/>
        <v>4</v>
      </c>
      <c r="Y431" s="5"/>
      <c r="Z431" s="6">
        <f t="shared" si="60"/>
        <v>33</v>
      </c>
      <c r="AA431" s="2">
        <v>18</v>
      </c>
      <c r="AB431" s="2">
        <v>11</v>
      </c>
      <c r="AC431" s="2">
        <v>1</v>
      </c>
      <c r="AD431" s="2">
        <v>3</v>
      </c>
      <c r="AE431" s="2">
        <v>0</v>
      </c>
      <c r="AF431" s="2">
        <f t="shared" si="56"/>
        <v>29</v>
      </c>
      <c r="AG431" s="2">
        <f t="shared" si="57"/>
        <v>1</v>
      </c>
      <c r="AH431" s="2">
        <f t="shared" si="58"/>
        <v>3</v>
      </c>
      <c r="AJ431" s="5"/>
    </row>
    <row r="432" spans="7:36" x14ac:dyDescent="0.35">
      <c r="G432" s="2" t="s">
        <v>3</v>
      </c>
      <c r="H432" s="2" t="s">
        <v>4</v>
      </c>
      <c r="I432" s="2" t="s">
        <v>143</v>
      </c>
      <c r="J432" s="2" t="s">
        <v>14</v>
      </c>
      <c r="K432" s="2" t="s">
        <v>17</v>
      </c>
      <c r="L432" s="2" t="s">
        <v>17</v>
      </c>
      <c r="M432" s="2" t="s">
        <v>67</v>
      </c>
      <c r="N432" s="2">
        <v>11</v>
      </c>
      <c r="O432" s="6">
        <f t="shared" si="59"/>
        <v>50</v>
      </c>
      <c r="P432" s="2">
        <v>4</v>
      </c>
      <c r="Q432" s="2">
        <v>18</v>
      </c>
      <c r="R432" s="2">
        <v>19</v>
      </c>
      <c r="S432" s="2">
        <v>7</v>
      </c>
      <c r="T432" s="2">
        <v>2</v>
      </c>
      <c r="U432" s="2">
        <f t="shared" si="53"/>
        <v>22</v>
      </c>
      <c r="V432" s="2">
        <f t="shared" si="54"/>
        <v>19</v>
      </c>
      <c r="W432" s="2">
        <f t="shared" si="55"/>
        <v>9</v>
      </c>
      <c r="Y432" s="5"/>
      <c r="Z432" s="6">
        <f t="shared" si="60"/>
        <v>33</v>
      </c>
      <c r="AA432" s="2">
        <v>7</v>
      </c>
      <c r="AB432" s="2">
        <v>14</v>
      </c>
      <c r="AC432" s="2">
        <v>10</v>
      </c>
      <c r="AD432" s="2">
        <v>1</v>
      </c>
      <c r="AE432" s="2">
        <v>1</v>
      </c>
      <c r="AF432" s="2">
        <f t="shared" si="56"/>
        <v>21</v>
      </c>
      <c r="AG432" s="2">
        <f t="shared" si="57"/>
        <v>10</v>
      </c>
      <c r="AH432" s="2">
        <f t="shared" si="58"/>
        <v>2</v>
      </c>
      <c r="AJ432" s="5"/>
    </row>
    <row r="433" spans="7:36" x14ac:dyDescent="0.35">
      <c r="G433" s="2" t="s">
        <v>3</v>
      </c>
      <c r="H433" s="2" t="s">
        <v>4</v>
      </c>
      <c r="I433" s="2" t="s">
        <v>143</v>
      </c>
      <c r="J433" s="2" t="s">
        <v>14</v>
      </c>
      <c r="K433" s="2" t="s">
        <v>17</v>
      </c>
      <c r="L433" s="2" t="s">
        <v>17</v>
      </c>
      <c r="M433" s="2" t="s">
        <v>67</v>
      </c>
      <c r="N433" s="2">
        <v>12</v>
      </c>
      <c r="O433" s="6">
        <f t="shared" si="59"/>
        <v>50</v>
      </c>
      <c r="P433" s="2">
        <v>4</v>
      </c>
      <c r="Q433" s="2">
        <v>24</v>
      </c>
      <c r="R433" s="2">
        <v>16</v>
      </c>
      <c r="S433" s="2">
        <v>4</v>
      </c>
      <c r="T433" s="2">
        <v>2</v>
      </c>
      <c r="U433" s="2">
        <f t="shared" si="53"/>
        <v>28</v>
      </c>
      <c r="V433" s="2">
        <f t="shared" si="54"/>
        <v>16</v>
      </c>
      <c r="W433" s="2">
        <f t="shared" si="55"/>
        <v>6</v>
      </c>
      <c r="Y433" s="5"/>
      <c r="Z433" s="6">
        <f t="shared" si="60"/>
        <v>33</v>
      </c>
      <c r="AA433" s="2">
        <v>5</v>
      </c>
      <c r="AB433" s="2">
        <v>12</v>
      </c>
      <c r="AC433" s="2">
        <v>12</v>
      </c>
      <c r="AD433" s="2">
        <v>3</v>
      </c>
      <c r="AE433" s="2">
        <v>1</v>
      </c>
      <c r="AF433" s="2">
        <f t="shared" si="56"/>
        <v>17</v>
      </c>
      <c r="AG433" s="2">
        <f t="shared" si="57"/>
        <v>12</v>
      </c>
      <c r="AH433" s="2">
        <f t="shared" si="58"/>
        <v>4</v>
      </c>
      <c r="AJ433" s="5"/>
    </row>
    <row r="434" spans="7:36" x14ac:dyDescent="0.35">
      <c r="G434" s="2" t="s">
        <v>3</v>
      </c>
      <c r="H434" s="2" t="s">
        <v>4</v>
      </c>
      <c r="I434" s="2" t="s">
        <v>143</v>
      </c>
      <c r="J434" s="2" t="s">
        <v>14</v>
      </c>
      <c r="K434" s="2" t="s">
        <v>17</v>
      </c>
      <c r="L434" s="2" t="s">
        <v>17</v>
      </c>
      <c r="M434" s="2" t="s">
        <v>67</v>
      </c>
      <c r="N434" s="2">
        <v>13</v>
      </c>
      <c r="O434" s="6">
        <f t="shared" si="59"/>
        <v>50</v>
      </c>
      <c r="P434" s="2">
        <v>5</v>
      </c>
      <c r="Q434" s="2">
        <v>21</v>
      </c>
      <c r="R434" s="2">
        <v>10</v>
      </c>
      <c r="S434" s="2">
        <v>13</v>
      </c>
      <c r="T434" s="2">
        <v>1</v>
      </c>
      <c r="U434" s="2">
        <f t="shared" si="53"/>
        <v>26</v>
      </c>
      <c r="V434" s="2">
        <f t="shared" si="54"/>
        <v>10</v>
      </c>
      <c r="W434" s="2">
        <f t="shared" si="55"/>
        <v>14</v>
      </c>
      <c r="Y434" s="5"/>
      <c r="Z434" s="6">
        <f t="shared" si="60"/>
        <v>33</v>
      </c>
      <c r="AA434" s="2">
        <v>9</v>
      </c>
      <c r="AB434" s="2">
        <v>7</v>
      </c>
      <c r="AC434" s="2">
        <v>11</v>
      </c>
      <c r="AD434" s="2">
        <v>5</v>
      </c>
      <c r="AE434" s="2">
        <v>1</v>
      </c>
      <c r="AF434" s="2">
        <f t="shared" si="56"/>
        <v>16</v>
      </c>
      <c r="AG434" s="2">
        <f t="shared" si="57"/>
        <v>11</v>
      </c>
      <c r="AH434" s="2">
        <f t="shared" si="58"/>
        <v>6</v>
      </c>
      <c r="AJ434" s="5"/>
    </row>
    <row r="435" spans="7:36" x14ac:dyDescent="0.35">
      <c r="G435" s="2" t="s">
        <v>3</v>
      </c>
      <c r="H435" s="2" t="s">
        <v>4</v>
      </c>
      <c r="I435" s="2" t="s">
        <v>143</v>
      </c>
      <c r="J435" s="2" t="s">
        <v>14</v>
      </c>
      <c r="K435" s="2" t="s">
        <v>17</v>
      </c>
      <c r="L435" s="2" t="s">
        <v>17</v>
      </c>
      <c r="M435" s="2" t="s">
        <v>67</v>
      </c>
      <c r="N435" s="2">
        <v>14</v>
      </c>
      <c r="O435" s="6">
        <f t="shared" si="59"/>
        <v>49</v>
      </c>
      <c r="P435" s="2">
        <v>2</v>
      </c>
      <c r="Q435" s="2">
        <v>15</v>
      </c>
      <c r="R435" s="2">
        <v>19</v>
      </c>
      <c r="S435" s="2">
        <v>9</v>
      </c>
      <c r="T435" s="2">
        <v>4</v>
      </c>
      <c r="U435" s="2">
        <f t="shared" si="53"/>
        <v>17</v>
      </c>
      <c r="V435" s="2">
        <f t="shared" si="54"/>
        <v>19</v>
      </c>
      <c r="W435" s="2">
        <f t="shared" si="55"/>
        <v>13</v>
      </c>
      <c r="Y435" s="5"/>
      <c r="Z435" s="6">
        <f t="shared" si="60"/>
        <v>33</v>
      </c>
      <c r="AA435" s="2">
        <v>4</v>
      </c>
      <c r="AB435" s="2">
        <v>8</v>
      </c>
      <c r="AC435" s="2">
        <v>11</v>
      </c>
      <c r="AD435" s="2">
        <v>6</v>
      </c>
      <c r="AE435" s="2">
        <v>4</v>
      </c>
      <c r="AF435" s="2">
        <f t="shared" si="56"/>
        <v>12</v>
      </c>
      <c r="AG435" s="2">
        <f t="shared" si="57"/>
        <v>11</v>
      </c>
      <c r="AH435" s="2">
        <f t="shared" si="58"/>
        <v>10</v>
      </c>
      <c r="AJ435" s="5"/>
    </row>
    <row r="436" spans="7:36" x14ac:dyDescent="0.35">
      <c r="G436" s="2" t="s">
        <v>3</v>
      </c>
      <c r="H436" s="2" t="s">
        <v>4</v>
      </c>
      <c r="I436" s="2" t="s">
        <v>143</v>
      </c>
      <c r="J436" s="2" t="s">
        <v>14</v>
      </c>
      <c r="K436" s="2" t="s">
        <v>17</v>
      </c>
      <c r="L436" s="2" t="s">
        <v>17</v>
      </c>
      <c r="M436" s="2" t="s">
        <v>67</v>
      </c>
      <c r="N436" s="2">
        <v>15</v>
      </c>
      <c r="O436" s="6">
        <f t="shared" si="59"/>
        <v>49</v>
      </c>
      <c r="P436" s="2">
        <v>1</v>
      </c>
      <c r="Q436" s="2">
        <v>14</v>
      </c>
      <c r="R436" s="2">
        <v>13</v>
      </c>
      <c r="S436" s="2">
        <v>16</v>
      </c>
      <c r="T436" s="2">
        <v>5</v>
      </c>
      <c r="U436" s="2">
        <f t="shared" si="53"/>
        <v>15</v>
      </c>
      <c r="V436" s="2">
        <f t="shared" si="54"/>
        <v>13</v>
      </c>
      <c r="W436" s="2">
        <f t="shared" si="55"/>
        <v>21</v>
      </c>
      <c r="Y436" s="5"/>
      <c r="Z436" s="6">
        <f t="shared" si="60"/>
        <v>33</v>
      </c>
      <c r="AA436" s="2">
        <v>6</v>
      </c>
      <c r="AB436" s="2">
        <v>7</v>
      </c>
      <c r="AC436" s="2">
        <v>6</v>
      </c>
      <c r="AD436" s="2">
        <v>11</v>
      </c>
      <c r="AE436" s="2">
        <v>3</v>
      </c>
      <c r="AF436" s="2">
        <f t="shared" si="56"/>
        <v>13</v>
      </c>
      <c r="AG436" s="2">
        <f t="shared" si="57"/>
        <v>6</v>
      </c>
      <c r="AH436" s="2">
        <f t="shared" si="58"/>
        <v>14</v>
      </c>
      <c r="AJ436" s="5"/>
    </row>
    <row r="437" spans="7:36" x14ac:dyDescent="0.35">
      <c r="G437" s="2" t="s">
        <v>3</v>
      </c>
      <c r="H437" s="2" t="s">
        <v>4</v>
      </c>
      <c r="I437" s="2" t="s">
        <v>143</v>
      </c>
      <c r="J437" s="2" t="s">
        <v>14</v>
      </c>
      <c r="K437" s="2" t="s">
        <v>17</v>
      </c>
      <c r="L437" s="2" t="s">
        <v>17</v>
      </c>
      <c r="M437" s="2" t="s">
        <v>67</v>
      </c>
      <c r="N437" s="2">
        <v>16</v>
      </c>
      <c r="O437" s="6">
        <f t="shared" si="59"/>
        <v>50</v>
      </c>
      <c r="P437" s="2">
        <v>2</v>
      </c>
      <c r="Q437" s="2">
        <v>12</v>
      </c>
      <c r="R437" s="2">
        <v>23</v>
      </c>
      <c r="S437" s="2">
        <v>6</v>
      </c>
      <c r="T437" s="2">
        <v>7</v>
      </c>
      <c r="U437" s="2">
        <f t="shared" si="53"/>
        <v>14</v>
      </c>
      <c r="V437" s="2">
        <f t="shared" si="54"/>
        <v>23</v>
      </c>
      <c r="W437" s="2">
        <f t="shared" si="55"/>
        <v>13</v>
      </c>
      <c r="Y437" s="5"/>
      <c r="Z437" s="6">
        <f t="shared" si="60"/>
        <v>33</v>
      </c>
      <c r="AA437" s="2">
        <v>7</v>
      </c>
      <c r="AB437" s="2">
        <v>11</v>
      </c>
      <c r="AC437" s="2">
        <v>12</v>
      </c>
      <c r="AD437" s="2">
        <v>3</v>
      </c>
      <c r="AE437" s="2">
        <v>0</v>
      </c>
      <c r="AF437" s="2">
        <f t="shared" si="56"/>
        <v>18</v>
      </c>
      <c r="AG437" s="2">
        <f t="shared" si="57"/>
        <v>12</v>
      </c>
      <c r="AH437" s="2">
        <f t="shared" si="58"/>
        <v>3</v>
      </c>
      <c r="AJ437" s="5"/>
    </row>
    <row r="438" spans="7:36" x14ac:dyDescent="0.35">
      <c r="G438" s="2" t="s">
        <v>3</v>
      </c>
      <c r="H438" s="2" t="s">
        <v>4</v>
      </c>
      <c r="I438" s="2" t="s">
        <v>143</v>
      </c>
      <c r="J438" s="2" t="s">
        <v>14</v>
      </c>
      <c r="K438" s="2" t="s">
        <v>17</v>
      </c>
      <c r="L438" s="2" t="s">
        <v>17</v>
      </c>
      <c r="M438" s="2" t="s">
        <v>67</v>
      </c>
      <c r="N438" s="2">
        <v>17</v>
      </c>
      <c r="O438" s="6">
        <f t="shared" si="59"/>
        <v>50</v>
      </c>
      <c r="P438" s="2">
        <v>2</v>
      </c>
      <c r="Q438" s="2">
        <v>17</v>
      </c>
      <c r="R438" s="2">
        <v>13</v>
      </c>
      <c r="S438" s="2">
        <v>12</v>
      </c>
      <c r="T438" s="2">
        <v>6</v>
      </c>
      <c r="U438" s="2">
        <f t="shared" si="53"/>
        <v>19</v>
      </c>
      <c r="V438" s="2">
        <f t="shared" si="54"/>
        <v>13</v>
      </c>
      <c r="W438" s="2">
        <f t="shared" si="55"/>
        <v>18</v>
      </c>
      <c r="Y438" s="5"/>
      <c r="Z438" s="6">
        <f t="shared" si="60"/>
        <v>33</v>
      </c>
      <c r="AA438" s="2">
        <v>6</v>
      </c>
      <c r="AB438" s="2">
        <v>8</v>
      </c>
      <c r="AC438" s="2">
        <v>10</v>
      </c>
      <c r="AD438" s="2">
        <v>7</v>
      </c>
      <c r="AE438" s="2">
        <v>2</v>
      </c>
      <c r="AF438" s="2">
        <f t="shared" si="56"/>
        <v>14</v>
      </c>
      <c r="AG438" s="2">
        <f t="shared" si="57"/>
        <v>10</v>
      </c>
      <c r="AH438" s="2">
        <f t="shared" si="58"/>
        <v>9</v>
      </c>
      <c r="AJ438" s="5"/>
    </row>
    <row r="439" spans="7:36" x14ac:dyDescent="0.35">
      <c r="G439" s="2" t="s">
        <v>3</v>
      </c>
      <c r="H439" s="2" t="s">
        <v>4</v>
      </c>
      <c r="I439" s="2" t="s">
        <v>143</v>
      </c>
      <c r="J439" s="2" t="s">
        <v>14</v>
      </c>
      <c r="K439" s="2" t="s">
        <v>17</v>
      </c>
      <c r="L439" s="2" t="s">
        <v>17</v>
      </c>
      <c r="M439" s="2" t="s">
        <v>67</v>
      </c>
      <c r="N439" s="2">
        <v>18</v>
      </c>
      <c r="O439" s="6">
        <f t="shared" si="59"/>
        <v>50</v>
      </c>
      <c r="P439" s="2">
        <v>21</v>
      </c>
      <c r="Q439" s="2">
        <v>6</v>
      </c>
      <c r="R439" s="2">
        <v>11</v>
      </c>
      <c r="S439" s="2">
        <v>5</v>
      </c>
      <c r="T439" s="2">
        <v>7</v>
      </c>
      <c r="U439" s="2">
        <f t="shared" si="53"/>
        <v>27</v>
      </c>
      <c r="V439" s="2">
        <f t="shared" si="54"/>
        <v>11</v>
      </c>
      <c r="W439" s="2">
        <f t="shared" si="55"/>
        <v>12</v>
      </c>
      <c r="Y439" s="5"/>
      <c r="Z439" s="6">
        <f t="shared" si="60"/>
        <v>33</v>
      </c>
      <c r="AA439" s="2">
        <v>16</v>
      </c>
      <c r="AB439" s="2">
        <v>5</v>
      </c>
      <c r="AC439" s="2">
        <v>3</v>
      </c>
      <c r="AD439" s="2">
        <v>4</v>
      </c>
      <c r="AE439" s="2">
        <v>5</v>
      </c>
      <c r="AF439" s="2">
        <f t="shared" si="56"/>
        <v>21</v>
      </c>
      <c r="AG439" s="2">
        <f t="shared" si="57"/>
        <v>3</v>
      </c>
      <c r="AH439" s="2">
        <f t="shared" si="58"/>
        <v>9</v>
      </c>
      <c r="AJ439" s="5"/>
    </row>
    <row r="440" spans="7:36" x14ac:dyDescent="0.35">
      <c r="G440" s="2" t="s">
        <v>3</v>
      </c>
      <c r="H440" s="2" t="s">
        <v>4</v>
      </c>
      <c r="I440" s="2" t="s">
        <v>143</v>
      </c>
      <c r="J440" s="2" t="s">
        <v>14</v>
      </c>
      <c r="K440" s="2" t="s">
        <v>17</v>
      </c>
      <c r="L440" s="2" t="s">
        <v>17</v>
      </c>
      <c r="M440" s="2" t="s">
        <v>76</v>
      </c>
      <c r="N440" s="2">
        <v>19</v>
      </c>
      <c r="O440" s="6">
        <f t="shared" si="59"/>
        <v>50</v>
      </c>
      <c r="P440" s="2">
        <v>14</v>
      </c>
      <c r="Q440" s="2">
        <v>20</v>
      </c>
      <c r="R440" s="2">
        <v>9</v>
      </c>
      <c r="S440" s="2">
        <v>4</v>
      </c>
      <c r="T440" s="2">
        <v>3</v>
      </c>
      <c r="U440" s="2">
        <f t="shared" si="53"/>
        <v>34</v>
      </c>
      <c r="V440" s="2">
        <f t="shared" si="54"/>
        <v>9</v>
      </c>
      <c r="W440" s="2">
        <f t="shared" si="55"/>
        <v>7</v>
      </c>
      <c r="Y440" s="5"/>
      <c r="Z440" s="6">
        <f t="shared" si="60"/>
        <v>33</v>
      </c>
      <c r="AA440" s="2">
        <v>17</v>
      </c>
      <c r="AB440" s="2">
        <v>8</v>
      </c>
      <c r="AC440" s="2">
        <v>4</v>
      </c>
      <c r="AD440" s="2">
        <v>3</v>
      </c>
      <c r="AE440" s="2">
        <v>1</v>
      </c>
      <c r="AF440" s="2">
        <f t="shared" si="56"/>
        <v>25</v>
      </c>
      <c r="AG440" s="2">
        <f t="shared" si="57"/>
        <v>4</v>
      </c>
      <c r="AH440" s="2">
        <f t="shared" si="58"/>
        <v>4</v>
      </c>
      <c r="AJ440" s="5"/>
    </row>
    <row r="441" spans="7:36" x14ac:dyDescent="0.35">
      <c r="G441" s="2" t="s">
        <v>3</v>
      </c>
      <c r="H441" s="2" t="s">
        <v>4</v>
      </c>
      <c r="I441" s="2" t="s">
        <v>143</v>
      </c>
      <c r="J441" s="2" t="s">
        <v>14</v>
      </c>
      <c r="K441" s="2" t="s">
        <v>17</v>
      </c>
      <c r="L441" s="2" t="s">
        <v>17</v>
      </c>
      <c r="M441" s="2" t="s">
        <v>76</v>
      </c>
      <c r="N441" s="2">
        <v>20</v>
      </c>
      <c r="O441" s="6">
        <f t="shared" si="59"/>
        <v>50</v>
      </c>
      <c r="P441" s="2">
        <v>12</v>
      </c>
      <c r="Q441" s="2">
        <v>15</v>
      </c>
      <c r="R441" s="2">
        <v>12</v>
      </c>
      <c r="S441" s="2">
        <v>6</v>
      </c>
      <c r="T441" s="2">
        <v>5</v>
      </c>
      <c r="U441" s="2">
        <f t="shared" si="53"/>
        <v>27</v>
      </c>
      <c r="V441" s="2">
        <f t="shared" si="54"/>
        <v>12</v>
      </c>
      <c r="W441" s="2">
        <f t="shared" si="55"/>
        <v>11</v>
      </c>
      <c r="Y441" s="5"/>
      <c r="Z441" s="6">
        <f t="shared" si="60"/>
        <v>33</v>
      </c>
      <c r="AA441" s="2">
        <v>13</v>
      </c>
      <c r="AB441" s="2">
        <v>7</v>
      </c>
      <c r="AC441" s="2">
        <v>6</v>
      </c>
      <c r="AD441" s="2">
        <v>5</v>
      </c>
      <c r="AE441" s="2">
        <v>2</v>
      </c>
      <c r="AF441" s="2">
        <f t="shared" si="56"/>
        <v>20</v>
      </c>
      <c r="AG441" s="2">
        <f t="shared" si="57"/>
        <v>6</v>
      </c>
      <c r="AH441" s="2">
        <f t="shared" si="58"/>
        <v>7</v>
      </c>
      <c r="AJ441" s="5"/>
    </row>
    <row r="442" spans="7:36" x14ac:dyDescent="0.35">
      <c r="G442" s="2" t="s">
        <v>3</v>
      </c>
      <c r="H442" s="2" t="s">
        <v>4</v>
      </c>
      <c r="I442" s="2" t="s">
        <v>143</v>
      </c>
      <c r="J442" s="2" t="s">
        <v>14</v>
      </c>
      <c r="K442" s="2" t="s">
        <v>17</v>
      </c>
      <c r="L442" s="2" t="s">
        <v>17</v>
      </c>
      <c r="M442" s="2" t="s">
        <v>76</v>
      </c>
      <c r="N442" s="2">
        <v>21</v>
      </c>
      <c r="O442" s="6">
        <f t="shared" si="59"/>
        <v>50</v>
      </c>
      <c r="P442" s="2">
        <v>12</v>
      </c>
      <c r="Q442" s="2">
        <v>15</v>
      </c>
      <c r="R442" s="2">
        <v>13</v>
      </c>
      <c r="S442" s="2">
        <v>4</v>
      </c>
      <c r="T442" s="2">
        <v>6</v>
      </c>
      <c r="U442" s="2">
        <f t="shared" si="53"/>
        <v>27</v>
      </c>
      <c r="V442" s="2">
        <f t="shared" si="54"/>
        <v>13</v>
      </c>
      <c r="W442" s="2">
        <f t="shared" si="55"/>
        <v>10</v>
      </c>
      <c r="Y442" s="5"/>
      <c r="Z442" s="6">
        <f t="shared" si="60"/>
        <v>33</v>
      </c>
      <c r="AA442" s="2">
        <v>14</v>
      </c>
      <c r="AB442" s="2">
        <v>9</v>
      </c>
      <c r="AC442" s="2">
        <v>4</v>
      </c>
      <c r="AD442" s="2">
        <v>5</v>
      </c>
      <c r="AE442" s="2">
        <v>1</v>
      </c>
      <c r="AF442" s="2">
        <f t="shared" si="56"/>
        <v>23</v>
      </c>
      <c r="AG442" s="2">
        <f t="shared" si="57"/>
        <v>4</v>
      </c>
      <c r="AH442" s="2">
        <f t="shared" si="58"/>
        <v>6</v>
      </c>
      <c r="AJ442" s="5"/>
    </row>
    <row r="443" spans="7:36" x14ac:dyDescent="0.35">
      <c r="G443" s="2" t="s">
        <v>3</v>
      </c>
      <c r="H443" s="2" t="s">
        <v>4</v>
      </c>
      <c r="I443" s="2" t="s">
        <v>143</v>
      </c>
      <c r="J443" s="2" t="s">
        <v>14</v>
      </c>
      <c r="K443" s="2" t="s">
        <v>17</v>
      </c>
      <c r="L443" s="2" t="s">
        <v>17</v>
      </c>
      <c r="M443" s="2" t="s">
        <v>76</v>
      </c>
      <c r="N443" s="2">
        <v>22</v>
      </c>
      <c r="O443" s="6">
        <f t="shared" si="59"/>
        <v>50</v>
      </c>
      <c r="P443" s="2">
        <v>22</v>
      </c>
      <c r="Q443" s="2">
        <v>18</v>
      </c>
      <c r="R443" s="2">
        <v>6</v>
      </c>
      <c r="S443" s="2">
        <v>2</v>
      </c>
      <c r="T443" s="2">
        <v>2</v>
      </c>
      <c r="U443" s="2">
        <f t="shared" si="53"/>
        <v>40</v>
      </c>
      <c r="V443" s="2">
        <f t="shared" si="54"/>
        <v>6</v>
      </c>
      <c r="W443" s="2">
        <f t="shared" si="55"/>
        <v>4</v>
      </c>
      <c r="Y443" s="5"/>
      <c r="Z443" s="6">
        <f t="shared" si="60"/>
        <v>33</v>
      </c>
      <c r="AA443" s="2">
        <v>23</v>
      </c>
      <c r="AB443" s="2">
        <v>7</v>
      </c>
      <c r="AC443" s="2">
        <v>2</v>
      </c>
      <c r="AD443" s="2">
        <v>1</v>
      </c>
      <c r="AE443" s="2">
        <v>0</v>
      </c>
      <c r="AF443" s="2">
        <f t="shared" si="56"/>
        <v>30</v>
      </c>
      <c r="AG443" s="2">
        <f t="shared" si="57"/>
        <v>2</v>
      </c>
      <c r="AH443" s="2">
        <f t="shared" si="58"/>
        <v>1</v>
      </c>
      <c r="AJ443" s="5"/>
    </row>
    <row r="444" spans="7:36" x14ac:dyDescent="0.35">
      <c r="G444" s="2" t="s">
        <v>3</v>
      </c>
      <c r="H444" s="2" t="s">
        <v>4</v>
      </c>
      <c r="I444" s="2" t="s">
        <v>143</v>
      </c>
      <c r="J444" s="2" t="s">
        <v>14</v>
      </c>
      <c r="K444" s="2" t="s">
        <v>17</v>
      </c>
      <c r="L444" s="2" t="s">
        <v>17</v>
      </c>
      <c r="M444" s="2" t="s">
        <v>76</v>
      </c>
      <c r="N444" s="2">
        <v>23</v>
      </c>
      <c r="O444" s="6">
        <f t="shared" si="59"/>
        <v>49</v>
      </c>
      <c r="P444" s="2">
        <v>16</v>
      </c>
      <c r="Q444" s="2">
        <v>15</v>
      </c>
      <c r="R444" s="2">
        <v>11</v>
      </c>
      <c r="S444" s="2">
        <v>6</v>
      </c>
      <c r="T444" s="2">
        <v>1</v>
      </c>
      <c r="U444" s="2">
        <f t="shared" si="53"/>
        <v>31</v>
      </c>
      <c r="V444" s="2">
        <f t="shared" si="54"/>
        <v>11</v>
      </c>
      <c r="W444" s="2">
        <f t="shared" si="55"/>
        <v>7</v>
      </c>
      <c r="Y444" s="5"/>
      <c r="Z444" s="6">
        <f t="shared" si="60"/>
        <v>33</v>
      </c>
      <c r="AA444" s="2">
        <v>15</v>
      </c>
      <c r="AB444" s="2">
        <v>9</v>
      </c>
      <c r="AC444" s="2">
        <v>5</v>
      </c>
      <c r="AD444" s="2">
        <v>3</v>
      </c>
      <c r="AE444" s="2">
        <v>1</v>
      </c>
      <c r="AF444" s="2">
        <f t="shared" si="56"/>
        <v>24</v>
      </c>
      <c r="AG444" s="2">
        <f t="shared" si="57"/>
        <v>5</v>
      </c>
      <c r="AH444" s="2">
        <f t="shared" si="58"/>
        <v>4</v>
      </c>
      <c r="AJ444" s="5"/>
    </row>
    <row r="445" spans="7:36" x14ac:dyDescent="0.35">
      <c r="G445" s="2" t="s">
        <v>3</v>
      </c>
      <c r="H445" s="2" t="s">
        <v>4</v>
      </c>
      <c r="I445" s="2" t="s">
        <v>143</v>
      </c>
      <c r="J445" s="2" t="s">
        <v>14</v>
      </c>
      <c r="K445" s="2" t="s">
        <v>17</v>
      </c>
      <c r="L445" s="2" t="s">
        <v>17</v>
      </c>
      <c r="M445" s="2" t="s">
        <v>76</v>
      </c>
      <c r="N445" s="2">
        <v>24</v>
      </c>
      <c r="O445" s="6">
        <f t="shared" si="59"/>
        <v>49</v>
      </c>
      <c r="P445" s="2">
        <v>11</v>
      </c>
      <c r="Q445" s="2">
        <v>14</v>
      </c>
      <c r="R445" s="2">
        <v>12</v>
      </c>
      <c r="S445" s="2">
        <v>6</v>
      </c>
      <c r="T445" s="2">
        <v>6</v>
      </c>
      <c r="U445" s="2">
        <f t="shared" si="53"/>
        <v>25</v>
      </c>
      <c r="V445" s="2">
        <f t="shared" si="54"/>
        <v>12</v>
      </c>
      <c r="W445" s="2">
        <f t="shared" si="55"/>
        <v>12</v>
      </c>
      <c r="Y445" s="5"/>
      <c r="Z445" s="6">
        <f t="shared" si="60"/>
        <v>33</v>
      </c>
      <c r="AA445" s="2">
        <v>13</v>
      </c>
      <c r="AB445" s="2">
        <v>9</v>
      </c>
      <c r="AC445" s="2">
        <v>7</v>
      </c>
      <c r="AD445" s="2">
        <v>2</v>
      </c>
      <c r="AE445" s="2">
        <v>2</v>
      </c>
      <c r="AF445" s="2">
        <f t="shared" si="56"/>
        <v>22</v>
      </c>
      <c r="AG445" s="2">
        <f t="shared" si="57"/>
        <v>7</v>
      </c>
      <c r="AH445" s="2">
        <f t="shared" si="58"/>
        <v>4</v>
      </c>
      <c r="AJ445" s="5"/>
    </row>
    <row r="446" spans="7:36" x14ac:dyDescent="0.35">
      <c r="G446" s="2" t="s">
        <v>3</v>
      </c>
      <c r="H446" s="2" t="s">
        <v>4</v>
      </c>
      <c r="I446" s="2" t="s">
        <v>143</v>
      </c>
      <c r="J446" s="2" t="s">
        <v>14</v>
      </c>
      <c r="K446" s="2" t="s">
        <v>17</v>
      </c>
      <c r="L446" s="2" t="s">
        <v>17</v>
      </c>
      <c r="M446" s="2" t="s">
        <v>76</v>
      </c>
      <c r="N446" s="2">
        <v>25</v>
      </c>
      <c r="O446" s="6">
        <f t="shared" si="59"/>
        <v>50</v>
      </c>
      <c r="P446" s="2">
        <v>11</v>
      </c>
      <c r="Q446" s="2">
        <v>18</v>
      </c>
      <c r="R446" s="2">
        <v>8</v>
      </c>
      <c r="S446" s="2">
        <v>13</v>
      </c>
      <c r="T446" s="2">
        <v>0</v>
      </c>
      <c r="U446" s="2">
        <f t="shared" si="53"/>
        <v>29</v>
      </c>
      <c r="V446" s="2">
        <f t="shared" si="54"/>
        <v>8</v>
      </c>
      <c r="W446" s="2">
        <f t="shared" si="55"/>
        <v>13</v>
      </c>
      <c r="Y446" s="5"/>
      <c r="Z446" s="6">
        <f t="shared" si="60"/>
        <v>33</v>
      </c>
      <c r="AA446" s="2">
        <v>12</v>
      </c>
      <c r="AB446" s="2">
        <v>10</v>
      </c>
      <c r="AC446" s="2">
        <v>8</v>
      </c>
      <c r="AD446" s="2">
        <v>2</v>
      </c>
      <c r="AE446" s="2">
        <v>1</v>
      </c>
      <c r="AF446" s="2">
        <f t="shared" si="56"/>
        <v>22</v>
      </c>
      <c r="AG446" s="2">
        <f t="shared" si="57"/>
        <v>8</v>
      </c>
      <c r="AH446" s="2">
        <f t="shared" si="58"/>
        <v>3</v>
      </c>
      <c r="AJ446" s="5"/>
    </row>
    <row r="447" spans="7:36" x14ac:dyDescent="0.35">
      <c r="G447" s="2" t="s">
        <v>3</v>
      </c>
      <c r="H447" s="2" t="s">
        <v>4</v>
      </c>
      <c r="I447" s="2" t="s">
        <v>143</v>
      </c>
      <c r="J447" s="2" t="s">
        <v>14</v>
      </c>
      <c r="K447" s="2" t="s">
        <v>17</v>
      </c>
      <c r="L447" s="2" t="s">
        <v>17</v>
      </c>
      <c r="M447" s="2" t="s">
        <v>76</v>
      </c>
      <c r="N447" s="2">
        <v>26</v>
      </c>
      <c r="O447" s="6">
        <f t="shared" si="59"/>
        <v>49</v>
      </c>
      <c r="P447" s="2">
        <v>12</v>
      </c>
      <c r="Q447" s="2">
        <v>13</v>
      </c>
      <c r="R447" s="2">
        <v>15</v>
      </c>
      <c r="S447" s="2">
        <v>6</v>
      </c>
      <c r="T447" s="2">
        <v>3</v>
      </c>
      <c r="U447" s="2">
        <f t="shared" si="53"/>
        <v>25</v>
      </c>
      <c r="V447" s="2">
        <f t="shared" si="54"/>
        <v>15</v>
      </c>
      <c r="W447" s="2">
        <f t="shared" si="55"/>
        <v>9</v>
      </c>
      <c r="Y447" s="5"/>
      <c r="Z447" s="6">
        <f t="shared" si="60"/>
        <v>33</v>
      </c>
      <c r="AA447" s="2">
        <v>13</v>
      </c>
      <c r="AB447" s="2">
        <v>9</v>
      </c>
      <c r="AC447" s="2">
        <v>5</v>
      </c>
      <c r="AD447" s="2">
        <v>5</v>
      </c>
      <c r="AE447" s="2">
        <v>1</v>
      </c>
      <c r="AF447" s="2">
        <f t="shared" si="56"/>
        <v>22</v>
      </c>
      <c r="AG447" s="2">
        <f t="shared" si="57"/>
        <v>5</v>
      </c>
      <c r="AH447" s="2">
        <f t="shared" si="58"/>
        <v>6</v>
      </c>
      <c r="AJ447" s="5"/>
    </row>
    <row r="448" spans="7:36" x14ac:dyDescent="0.35">
      <c r="G448" s="2" t="s">
        <v>3</v>
      </c>
      <c r="H448" s="2" t="s">
        <v>4</v>
      </c>
      <c r="I448" s="2" t="s">
        <v>143</v>
      </c>
      <c r="J448" s="2" t="s">
        <v>14</v>
      </c>
      <c r="K448" s="2" t="s">
        <v>17</v>
      </c>
      <c r="L448" s="2" t="s">
        <v>17</v>
      </c>
      <c r="M448" s="2" t="s">
        <v>76</v>
      </c>
      <c r="N448" s="2">
        <v>27</v>
      </c>
      <c r="O448" s="6">
        <f t="shared" si="59"/>
        <v>50</v>
      </c>
      <c r="P448" s="2">
        <v>12</v>
      </c>
      <c r="Q448" s="2">
        <v>14</v>
      </c>
      <c r="R448" s="2">
        <v>16</v>
      </c>
      <c r="S448" s="2">
        <v>7</v>
      </c>
      <c r="T448" s="2">
        <v>1</v>
      </c>
      <c r="U448" s="2">
        <f t="shared" si="53"/>
        <v>26</v>
      </c>
      <c r="V448" s="2">
        <f t="shared" si="54"/>
        <v>16</v>
      </c>
      <c r="W448" s="2">
        <f t="shared" si="55"/>
        <v>8</v>
      </c>
      <c r="Y448" s="5"/>
      <c r="Z448" s="6">
        <f t="shared" si="60"/>
        <v>33</v>
      </c>
      <c r="AA448" s="2">
        <v>14</v>
      </c>
      <c r="AB448" s="2">
        <v>7</v>
      </c>
      <c r="AC448" s="2">
        <v>8</v>
      </c>
      <c r="AD448" s="2">
        <v>2</v>
      </c>
      <c r="AE448" s="2">
        <v>2</v>
      </c>
      <c r="AF448" s="2">
        <f t="shared" si="56"/>
        <v>21</v>
      </c>
      <c r="AG448" s="2">
        <f t="shared" si="57"/>
        <v>8</v>
      </c>
      <c r="AH448" s="2">
        <f t="shared" si="58"/>
        <v>4</v>
      </c>
      <c r="AJ448" s="5"/>
    </row>
    <row r="449" spans="7:36" x14ac:dyDescent="0.35">
      <c r="G449" s="2" t="s">
        <v>3</v>
      </c>
      <c r="H449" s="2" t="s">
        <v>4</v>
      </c>
      <c r="I449" s="2" t="s">
        <v>143</v>
      </c>
      <c r="J449" s="2" t="s">
        <v>14</v>
      </c>
      <c r="K449" s="2" t="s">
        <v>17</v>
      </c>
      <c r="L449" s="2" t="s">
        <v>17</v>
      </c>
      <c r="M449" s="2" t="s">
        <v>76</v>
      </c>
      <c r="N449" s="2">
        <v>28</v>
      </c>
      <c r="O449" s="6">
        <f t="shared" si="59"/>
        <v>50</v>
      </c>
      <c r="P449" s="2">
        <v>28</v>
      </c>
      <c r="Q449" s="2">
        <v>15</v>
      </c>
      <c r="R449" s="2">
        <v>4</v>
      </c>
      <c r="S449" s="2">
        <v>3</v>
      </c>
      <c r="T449" s="2">
        <v>0</v>
      </c>
      <c r="U449" s="2">
        <f t="shared" si="53"/>
        <v>43</v>
      </c>
      <c r="V449" s="2">
        <f t="shared" si="54"/>
        <v>4</v>
      </c>
      <c r="W449" s="2">
        <f t="shared" si="55"/>
        <v>3</v>
      </c>
      <c r="Y449" s="5"/>
      <c r="Z449" s="6">
        <f t="shared" si="60"/>
        <v>33</v>
      </c>
      <c r="AA449" s="2">
        <v>25</v>
      </c>
      <c r="AB449" s="2">
        <v>7</v>
      </c>
      <c r="AC449" s="2">
        <v>1</v>
      </c>
      <c r="AD449" s="2">
        <v>0</v>
      </c>
      <c r="AE449" s="2">
        <v>0</v>
      </c>
      <c r="AF449" s="2">
        <f t="shared" si="56"/>
        <v>32</v>
      </c>
      <c r="AG449" s="2">
        <f t="shared" si="57"/>
        <v>1</v>
      </c>
      <c r="AH449" s="2">
        <f t="shared" si="58"/>
        <v>0</v>
      </c>
      <c r="AJ449" s="5"/>
    </row>
    <row r="450" spans="7:36" x14ac:dyDescent="0.35">
      <c r="G450" s="2" t="s">
        <v>3</v>
      </c>
      <c r="H450" s="2" t="s">
        <v>4</v>
      </c>
      <c r="I450" s="2" t="s">
        <v>143</v>
      </c>
      <c r="J450" s="2" t="s">
        <v>14</v>
      </c>
      <c r="K450" s="2" t="s">
        <v>17</v>
      </c>
      <c r="L450" s="2" t="s">
        <v>17</v>
      </c>
      <c r="M450" s="2" t="s">
        <v>76</v>
      </c>
      <c r="N450" s="2">
        <v>29</v>
      </c>
      <c r="O450" s="6">
        <f t="shared" si="59"/>
        <v>50</v>
      </c>
      <c r="P450" s="2">
        <v>12</v>
      </c>
      <c r="Q450" s="2">
        <v>14</v>
      </c>
      <c r="R450" s="2">
        <v>15</v>
      </c>
      <c r="S450" s="2">
        <v>7</v>
      </c>
      <c r="T450" s="2">
        <v>2</v>
      </c>
      <c r="U450" s="2">
        <f t="shared" si="53"/>
        <v>26</v>
      </c>
      <c r="V450" s="2">
        <f t="shared" si="54"/>
        <v>15</v>
      </c>
      <c r="W450" s="2">
        <f t="shared" si="55"/>
        <v>9</v>
      </c>
      <c r="Y450" s="5"/>
      <c r="Z450" s="6">
        <f t="shared" si="60"/>
        <v>33</v>
      </c>
      <c r="AA450" s="2">
        <v>9</v>
      </c>
      <c r="AB450" s="2">
        <v>9</v>
      </c>
      <c r="AC450" s="2">
        <v>9</v>
      </c>
      <c r="AD450" s="2">
        <v>4</v>
      </c>
      <c r="AE450" s="2">
        <v>2</v>
      </c>
      <c r="AF450" s="2">
        <f t="shared" si="56"/>
        <v>18</v>
      </c>
      <c r="AG450" s="2">
        <f t="shared" si="57"/>
        <v>9</v>
      </c>
      <c r="AH450" s="2">
        <f t="shared" si="58"/>
        <v>6</v>
      </c>
      <c r="AJ450" s="5"/>
    </row>
    <row r="451" spans="7:36" x14ac:dyDescent="0.35">
      <c r="G451" s="2" t="s">
        <v>3</v>
      </c>
      <c r="H451" s="2" t="s">
        <v>4</v>
      </c>
      <c r="I451" s="2" t="s">
        <v>143</v>
      </c>
      <c r="J451" s="2" t="s">
        <v>14</v>
      </c>
      <c r="K451" s="2" t="s">
        <v>17</v>
      </c>
      <c r="L451" s="2" t="s">
        <v>17</v>
      </c>
      <c r="M451" s="2" t="s">
        <v>76</v>
      </c>
      <c r="N451" s="2">
        <v>30</v>
      </c>
      <c r="O451" s="6">
        <f t="shared" si="59"/>
        <v>50</v>
      </c>
      <c r="P451" s="2">
        <v>13</v>
      </c>
      <c r="Q451" s="2">
        <v>17</v>
      </c>
      <c r="R451" s="2">
        <v>13</v>
      </c>
      <c r="S451" s="2">
        <v>5</v>
      </c>
      <c r="T451" s="2">
        <v>2</v>
      </c>
      <c r="U451" s="2">
        <f t="shared" si="53"/>
        <v>30</v>
      </c>
      <c r="V451" s="2">
        <f t="shared" si="54"/>
        <v>13</v>
      </c>
      <c r="W451" s="2">
        <f t="shared" si="55"/>
        <v>7</v>
      </c>
      <c r="Y451" s="5"/>
      <c r="Z451" s="6">
        <f t="shared" si="60"/>
        <v>33</v>
      </c>
      <c r="AA451" s="2">
        <v>11</v>
      </c>
      <c r="AB451" s="2">
        <v>10</v>
      </c>
      <c r="AC451" s="2">
        <v>4</v>
      </c>
      <c r="AD451" s="2">
        <v>5</v>
      </c>
      <c r="AE451" s="2">
        <v>3</v>
      </c>
      <c r="AF451" s="2">
        <f t="shared" si="56"/>
        <v>21</v>
      </c>
      <c r="AG451" s="2">
        <f t="shared" si="57"/>
        <v>4</v>
      </c>
      <c r="AH451" s="2">
        <f t="shared" si="58"/>
        <v>8</v>
      </c>
      <c r="AJ451" s="5"/>
    </row>
    <row r="452" spans="7:36" x14ac:dyDescent="0.35">
      <c r="G452" s="2" t="s">
        <v>3</v>
      </c>
      <c r="H452" s="2" t="s">
        <v>4</v>
      </c>
      <c r="I452" s="2" t="s">
        <v>143</v>
      </c>
      <c r="J452" s="2" t="s">
        <v>14</v>
      </c>
      <c r="K452" s="2" t="s">
        <v>19</v>
      </c>
      <c r="L452" s="2" t="s">
        <v>19</v>
      </c>
      <c r="M452" s="2" t="s">
        <v>3</v>
      </c>
      <c r="N452" s="2">
        <v>1</v>
      </c>
      <c r="O452" s="6">
        <f t="shared" si="59"/>
        <v>55</v>
      </c>
      <c r="P452" s="2">
        <v>12</v>
      </c>
      <c r="Q452" s="2">
        <v>23</v>
      </c>
      <c r="R452" s="2">
        <v>11</v>
      </c>
      <c r="S452" s="2">
        <v>8</v>
      </c>
      <c r="T452" s="2">
        <v>1</v>
      </c>
      <c r="U452" s="2">
        <f t="shared" si="53"/>
        <v>35</v>
      </c>
      <c r="V452" s="2">
        <f t="shared" si="54"/>
        <v>11</v>
      </c>
      <c r="W452" s="2">
        <f t="shared" si="55"/>
        <v>9</v>
      </c>
      <c r="X452" s="2">
        <f>MAX(O452:O481)</f>
        <v>55</v>
      </c>
      <c r="Y452" s="5">
        <v>176</v>
      </c>
      <c r="Z452" s="6">
        <f t="shared" si="60"/>
        <v>34</v>
      </c>
      <c r="AA452" s="2">
        <v>7</v>
      </c>
      <c r="AB452" s="2">
        <v>12</v>
      </c>
      <c r="AC452" s="2">
        <v>8</v>
      </c>
      <c r="AD452" s="2">
        <v>4</v>
      </c>
      <c r="AE452" s="2">
        <v>3</v>
      </c>
      <c r="AF452" s="2">
        <f t="shared" si="56"/>
        <v>19</v>
      </c>
      <c r="AG452" s="2">
        <f t="shared" si="57"/>
        <v>8</v>
      </c>
      <c r="AH452" s="2">
        <f t="shared" si="58"/>
        <v>7</v>
      </c>
      <c r="AI452" s="2">
        <f>MAX(Z452:Z481)</f>
        <v>34</v>
      </c>
      <c r="AJ452" s="5">
        <v>161</v>
      </c>
    </row>
    <row r="453" spans="7:36" x14ac:dyDescent="0.35">
      <c r="G453" s="2" t="s">
        <v>3</v>
      </c>
      <c r="H453" s="2" t="s">
        <v>4</v>
      </c>
      <c r="I453" s="2" t="s">
        <v>143</v>
      </c>
      <c r="J453" s="2" t="s">
        <v>14</v>
      </c>
      <c r="K453" s="2" t="s">
        <v>19</v>
      </c>
      <c r="L453" s="2" t="s">
        <v>19</v>
      </c>
      <c r="M453" s="2" t="s">
        <v>3</v>
      </c>
      <c r="N453" s="2">
        <v>2</v>
      </c>
      <c r="O453" s="6">
        <f t="shared" si="59"/>
        <v>55</v>
      </c>
      <c r="P453" s="2">
        <v>9</v>
      </c>
      <c r="Q453" s="2">
        <v>17</v>
      </c>
      <c r="R453" s="2">
        <v>20</v>
      </c>
      <c r="S453" s="2">
        <v>1</v>
      </c>
      <c r="T453" s="2">
        <v>8</v>
      </c>
      <c r="U453" s="2">
        <f t="shared" si="53"/>
        <v>26</v>
      </c>
      <c r="V453" s="2">
        <f t="shared" si="54"/>
        <v>20</v>
      </c>
      <c r="W453" s="2">
        <f t="shared" si="55"/>
        <v>9</v>
      </c>
      <c r="Y453" s="5"/>
      <c r="Z453" s="6">
        <f t="shared" si="60"/>
        <v>34</v>
      </c>
      <c r="AA453" s="2">
        <v>7</v>
      </c>
      <c r="AB453" s="2">
        <v>7</v>
      </c>
      <c r="AC453" s="2">
        <v>10</v>
      </c>
      <c r="AD453" s="2">
        <v>8</v>
      </c>
      <c r="AE453" s="2">
        <v>2</v>
      </c>
      <c r="AF453" s="2">
        <f t="shared" si="56"/>
        <v>14</v>
      </c>
      <c r="AG453" s="2">
        <f t="shared" si="57"/>
        <v>10</v>
      </c>
      <c r="AH453" s="2">
        <f t="shared" si="58"/>
        <v>10</v>
      </c>
      <c r="AJ453" s="5"/>
    </row>
    <row r="454" spans="7:36" x14ac:dyDescent="0.35">
      <c r="G454" s="2" t="s">
        <v>3</v>
      </c>
      <c r="H454" s="2" t="s">
        <v>4</v>
      </c>
      <c r="I454" s="2" t="s">
        <v>143</v>
      </c>
      <c r="J454" s="2" t="s">
        <v>14</v>
      </c>
      <c r="K454" s="2" t="s">
        <v>19</v>
      </c>
      <c r="L454" s="2" t="s">
        <v>19</v>
      </c>
      <c r="M454" s="2" t="s">
        <v>3</v>
      </c>
      <c r="N454" s="2">
        <v>3</v>
      </c>
      <c r="O454" s="6">
        <f t="shared" si="59"/>
        <v>55</v>
      </c>
      <c r="P454" s="2">
        <v>20</v>
      </c>
      <c r="Q454" s="2">
        <v>26</v>
      </c>
      <c r="R454" s="2">
        <v>7</v>
      </c>
      <c r="S454" s="2">
        <v>1</v>
      </c>
      <c r="T454" s="2">
        <v>1</v>
      </c>
      <c r="U454" s="2">
        <f t="shared" si="53"/>
        <v>46</v>
      </c>
      <c r="V454" s="2">
        <f t="shared" si="54"/>
        <v>7</v>
      </c>
      <c r="W454" s="2">
        <f t="shared" si="55"/>
        <v>2</v>
      </c>
      <c r="Y454" s="5"/>
      <c r="Z454" s="6">
        <f t="shared" si="60"/>
        <v>34</v>
      </c>
      <c r="AA454" s="2">
        <v>12</v>
      </c>
      <c r="AB454" s="2">
        <v>12</v>
      </c>
      <c r="AC454" s="2">
        <v>7</v>
      </c>
      <c r="AD454" s="2">
        <v>3</v>
      </c>
      <c r="AE454" s="2">
        <v>0</v>
      </c>
      <c r="AF454" s="2">
        <f t="shared" si="56"/>
        <v>24</v>
      </c>
      <c r="AG454" s="2">
        <f t="shared" si="57"/>
        <v>7</v>
      </c>
      <c r="AH454" s="2">
        <f t="shared" si="58"/>
        <v>3</v>
      </c>
      <c r="AJ454" s="5"/>
    </row>
    <row r="455" spans="7:36" x14ac:dyDescent="0.35">
      <c r="G455" s="2" t="s">
        <v>3</v>
      </c>
      <c r="H455" s="2" t="s">
        <v>4</v>
      </c>
      <c r="I455" s="2" t="s">
        <v>143</v>
      </c>
      <c r="J455" s="2" t="s">
        <v>14</v>
      </c>
      <c r="K455" s="2" t="s">
        <v>19</v>
      </c>
      <c r="L455" s="2" t="s">
        <v>19</v>
      </c>
      <c r="M455" s="2" t="s">
        <v>3</v>
      </c>
      <c r="N455" s="2">
        <v>4</v>
      </c>
      <c r="O455" s="6">
        <f t="shared" si="59"/>
        <v>55</v>
      </c>
      <c r="P455" s="2">
        <v>40</v>
      </c>
      <c r="Q455" s="2">
        <v>14</v>
      </c>
      <c r="R455" s="2">
        <v>1</v>
      </c>
      <c r="S455" s="2">
        <v>0</v>
      </c>
      <c r="T455" s="2">
        <v>0</v>
      </c>
      <c r="U455" s="2">
        <f t="shared" si="53"/>
        <v>54</v>
      </c>
      <c r="V455" s="2">
        <f t="shared" si="54"/>
        <v>1</v>
      </c>
      <c r="W455" s="2">
        <f t="shared" si="55"/>
        <v>0</v>
      </c>
      <c r="Y455" s="5"/>
      <c r="Z455" s="6">
        <f t="shared" si="60"/>
        <v>34</v>
      </c>
      <c r="AA455" s="2">
        <v>24</v>
      </c>
      <c r="AB455" s="2">
        <v>9</v>
      </c>
      <c r="AC455" s="2">
        <v>1</v>
      </c>
      <c r="AD455" s="2">
        <v>0</v>
      </c>
      <c r="AE455" s="2">
        <v>0</v>
      </c>
      <c r="AF455" s="2">
        <f t="shared" si="56"/>
        <v>33</v>
      </c>
      <c r="AG455" s="2">
        <f t="shared" si="57"/>
        <v>1</v>
      </c>
      <c r="AH455" s="2">
        <f t="shared" si="58"/>
        <v>0</v>
      </c>
      <c r="AJ455" s="5"/>
    </row>
    <row r="456" spans="7:36" x14ac:dyDescent="0.35">
      <c r="G456" s="2" t="s">
        <v>3</v>
      </c>
      <c r="H456" s="2" t="s">
        <v>4</v>
      </c>
      <c r="I456" s="2" t="s">
        <v>143</v>
      </c>
      <c r="J456" s="2" t="s">
        <v>14</v>
      </c>
      <c r="K456" s="2" t="s">
        <v>19</v>
      </c>
      <c r="L456" s="2" t="s">
        <v>19</v>
      </c>
      <c r="M456" s="2" t="s">
        <v>3</v>
      </c>
      <c r="N456" s="2">
        <v>5</v>
      </c>
      <c r="O456" s="6">
        <f t="shared" si="59"/>
        <v>55</v>
      </c>
      <c r="P456" s="2">
        <v>24</v>
      </c>
      <c r="Q456" s="2">
        <v>24</v>
      </c>
      <c r="R456" s="2">
        <v>4</v>
      </c>
      <c r="S456" s="2">
        <v>3</v>
      </c>
      <c r="T456" s="2">
        <v>0</v>
      </c>
      <c r="U456" s="2">
        <f t="shared" si="53"/>
        <v>48</v>
      </c>
      <c r="V456" s="2">
        <f t="shared" si="54"/>
        <v>4</v>
      </c>
      <c r="W456" s="2">
        <f t="shared" si="55"/>
        <v>3</v>
      </c>
      <c r="Y456" s="5"/>
      <c r="Z456" s="6">
        <f t="shared" si="60"/>
        <v>34</v>
      </c>
      <c r="AA456" s="2">
        <v>12</v>
      </c>
      <c r="AB456" s="2">
        <v>11</v>
      </c>
      <c r="AC456" s="2">
        <v>7</v>
      </c>
      <c r="AD456" s="2">
        <v>3</v>
      </c>
      <c r="AE456" s="2">
        <v>1</v>
      </c>
      <c r="AF456" s="2">
        <f t="shared" si="56"/>
        <v>23</v>
      </c>
      <c r="AG456" s="2">
        <f t="shared" si="57"/>
        <v>7</v>
      </c>
      <c r="AH456" s="2">
        <f t="shared" si="58"/>
        <v>4</v>
      </c>
      <c r="AJ456" s="5"/>
    </row>
    <row r="457" spans="7:36" x14ac:dyDescent="0.35">
      <c r="G457" s="2" t="s">
        <v>3</v>
      </c>
      <c r="H457" s="2" t="s">
        <v>4</v>
      </c>
      <c r="I457" s="2" t="s">
        <v>143</v>
      </c>
      <c r="J457" s="2" t="s">
        <v>14</v>
      </c>
      <c r="K457" s="2" t="s">
        <v>19</v>
      </c>
      <c r="L457" s="2" t="s">
        <v>19</v>
      </c>
      <c r="M457" s="2" t="s">
        <v>3</v>
      </c>
      <c r="N457" s="2">
        <v>6</v>
      </c>
      <c r="O457" s="6">
        <f t="shared" si="59"/>
        <v>55</v>
      </c>
      <c r="P457" s="2">
        <v>11</v>
      </c>
      <c r="Q457" s="2">
        <v>23</v>
      </c>
      <c r="R457" s="2">
        <v>12</v>
      </c>
      <c r="S457" s="2">
        <v>4</v>
      </c>
      <c r="T457" s="2">
        <v>5</v>
      </c>
      <c r="U457" s="2">
        <f t="shared" si="53"/>
        <v>34</v>
      </c>
      <c r="V457" s="2">
        <f t="shared" si="54"/>
        <v>12</v>
      </c>
      <c r="W457" s="2">
        <f t="shared" si="55"/>
        <v>9</v>
      </c>
      <c r="Y457" s="5"/>
      <c r="Z457" s="6">
        <f t="shared" si="60"/>
        <v>34</v>
      </c>
      <c r="AA457" s="2">
        <v>9</v>
      </c>
      <c r="AB457" s="2">
        <v>8</v>
      </c>
      <c r="AC457" s="2">
        <v>9</v>
      </c>
      <c r="AD457" s="2">
        <v>3</v>
      </c>
      <c r="AE457" s="2">
        <v>5</v>
      </c>
      <c r="AF457" s="2">
        <f t="shared" si="56"/>
        <v>17</v>
      </c>
      <c r="AG457" s="2">
        <f t="shared" si="57"/>
        <v>9</v>
      </c>
      <c r="AH457" s="2">
        <f t="shared" si="58"/>
        <v>8</v>
      </c>
      <c r="AJ457" s="5"/>
    </row>
    <row r="458" spans="7:36" x14ac:dyDescent="0.35">
      <c r="G458" s="2" t="s">
        <v>3</v>
      </c>
      <c r="H458" s="2" t="s">
        <v>4</v>
      </c>
      <c r="I458" s="2" t="s">
        <v>143</v>
      </c>
      <c r="J458" s="2" t="s">
        <v>14</v>
      </c>
      <c r="K458" s="2" t="s">
        <v>19</v>
      </c>
      <c r="L458" s="2" t="s">
        <v>19</v>
      </c>
      <c r="M458" s="2" t="s">
        <v>3</v>
      </c>
      <c r="N458" s="2">
        <v>7</v>
      </c>
      <c r="O458" s="6">
        <f t="shared" si="59"/>
        <v>55</v>
      </c>
      <c r="P458" s="2">
        <v>34</v>
      </c>
      <c r="Q458" s="2">
        <v>13</v>
      </c>
      <c r="R458" s="2">
        <v>5</v>
      </c>
      <c r="S458" s="2">
        <v>0</v>
      </c>
      <c r="T458" s="2">
        <v>3</v>
      </c>
      <c r="U458" s="2">
        <f t="shared" si="53"/>
        <v>47</v>
      </c>
      <c r="V458" s="2">
        <f t="shared" si="54"/>
        <v>5</v>
      </c>
      <c r="W458" s="2">
        <f t="shared" si="55"/>
        <v>3</v>
      </c>
      <c r="Y458" s="5"/>
      <c r="Z458" s="6">
        <f t="shared" si="60"/>
        <v>34</v>
      </c>
      <c r="AA458" s="2">
        <v>11</v>
      </c>
      <c r="AB458" s="2">
        <v>6</v>
      </c>
      <c r="AC458" s="2">
        <v>6</v>
      </c>
      <c r="AD458" s="2">
        <v>2</v>
      </c>
      <c r="AE458" s="2">
        <v>9</v>
      </c>
      <c r="AF458" s="2">
        <f t="shared" si="56"/>
        <v>17</v>
      </c>
      <c r="AG458" s="2">
        <f t="shared" si="57"/>
        <v>6</v>
      </c>
      <c r="AH458" s="2">
        <f t="shared" si="58"/>
        <v>11</v>
      </c>
      <c r="AJ458" s="5"/>
    </row>
    <row r="459" spans="7:36" x14ac:dyDescent="0.35">
      <c r="G459" s="2" t="s">
        <v>3</v>
      </c>
      <c r="H459" s="2" t="s">
        <v>4</v>
      </c>
      <c r="I459" s="2" t="s">
        <v>143</v>
      </c>
      <c r="J459" s="2" t="s">
        <v>14</v>
      </c>
      <c r="K459" s="2" t="s">
        <v>19</v>
      </c>
      <c r="L459" s="2" t="s">
        <v>19</v>
      </c>
      <c r="M459" s="2" t="s">
        <v>3</v>
      </c>
      <c r="N459" s="2">
        <v>8</v>
      </c>
      <c r="O459" s="6">
        <f t="shared" si="59"/>
        <v>55</v>
      </c>
      <c r="P459" s="2">
        <v>8</v>
      </c>
      <c r="Q459" s="2">
        <v>16</v>
      </c>
      <c r="R459" s="2">
        <v>15</v>
      </c>
      <c r="S459" s="2">
        <v>6</v>
      </c>
      <c r="T459" s="2">
        <v>10</v>
      </c>
      <c r="U459" s="2">
        <f t="shared" si="53"/>
        <v>24</v>
      </c>
      <c r="V459" s="2">
        <f t="shared" si="54"/>
        <v>15</v>
      </c>
      <c r="W459" s="2">
        <f t="shared" si="55"/>
        <v>16</v>
      </c>
      <c r="Y459" s="5"/>
      <c r="Z459" s="6">
        <f t="shared" si="60"/>
        <v>34</v>
      </c>
      <c r="AA459" s="2">
        <v>1</v>
      </c>
      <c r="AB459" s="2">
        <v>10</v>
      </c>
      <c r="AC459" s="2">
        <v>10</v>
      </c>
      <c r="AD459" s="2">
        <v>8</v>
      </c>
      <c r="AE459" s="2">
        <v>5</v>
      </c>
      <c r="AF459" s="2">
        <f t="shared" si="56"/>
        <v>11</v>
      </c>
      <c r="AG459" s="2">
        <f t="shared" si="57"/>
        <v>10</v>
      </c>
      <c r="AH459" s="2">
        <f t="shared" si="58"/>
        <v>13</v>
      </c>
      <c r="AJ459" s="5"/>
    </row>
    <row r="460" spans="7:36" x14ac:dyDescent="0.35">
      <c r="G460" s="2" t="s">
        <v>3</v>
      </c>
      <c r="H460" s="2" t="s">
        <v>4</v>
      </c>
      <c r="I460" s="2" t="s">
        <v>143</v>
      </c>
      <c r="J460" s="2" t="s">
        <v>14</v>
      </c>
      <c r="K460" s="2" t="s">
        <v>19</v>
      </c>
      <c r="L460" s="2" t="s">
        <v>19</v>
      </c>
      <c r="M460" s="2" t="s">
        <v>3</v>
      </c>
      <c r="N460" s="2">
        <v>9</v>
      </c>
      <c r="O460" s="6">
        <f t="shared" si="59"/>
        <v>55</v>
      </c>
      <c r="P460" s="2">
        <v>9</v>
      </c>
      <c r="Q460" s="2">
        <v>15</v>
      </c>
      <c r="R460" s="2">
        <v>15</v>
      </c>
      <c r="S460" s="2">
        <v>4</v>
      </c>
      <c r="T460" s="2">
        <v>12</v>
      </c>
      <c r="U460" s="2">
        <f t="shared" si="53"/>
        <v>24</v>
      </c>
      <c r="V460" s="2">
        <f t="shared" si="54"/>
        <v>15</v>
      </c>
      <c r="W460" s="2">
        <f t="shared" si="55"/>
        <v>16</v>
      </c>
      <c r="Y460" s="5"/>
      <c r="Z460" s="6">
        <f t="shared" si="60"/>
        <v>34</v>
      </c>
      <c r="AA460" s="2">
        <v>2</v>
      </c>
      <c r="AB460" s="2">
        <v>9</v>
      </c>
      <c r="AC460" s="2">
        <v>8</v>
      </c>
      <c r="AD460" s="2">
        <v>8</v>
      </c>
      <c r="AE460" s="2">
        <v>7</v>
      </c>
      <c r="AF460" s="2">
        <f t="shared" si="56"/>
        <v>11</v>
      </c>
      <c r="AG460" s="2">
        <f t="shared" si="57"/>
        <v>8</v>
      </c>
      <c r="AH460" s="2">
        <f t="shared" si="58"/>
        <v>15</v>
      </c>
      <c r="AJ460" s="5"/>
    </row>
    <row r="461" spans="7:36" x14ac:dyDescent="0.35">
      <c r="G461" s="2" t="s">
        <v>3</v>
      </c>
      <c r="H461" s="2" t="s">
        <v>4</v>
      </c>
      <c r="I461" s="2" t="s">
        <v>143</v>
      </c>
      <c r="J461" s="2" t="s">
        <v>14</v>
      </c>
      <c r="K461" s="2" t="s">
        <v>19</v>
      </c>
      <c r="L461" s="2" t="s">
        <v>19</v>
      </c>
      <c r="M461" s="2" t="s">
        <v>67</v>
      </c>
      <c r="N461" s="2">
        <v>10</v>
      </c>
      <c r="O461" s="6">
        <f t="shared" si="59"/>
        <v>55</v>
      </c>
      <c r="P461" s="2">
        <v>27</v>
      </c>
      <c r="Q461" s="2">
        <v>23</v>
      </c>
      <c r="R461" s="2">
        <v>4</v>
      </c>
      <c r="S461" s="2">
        <v>1</v>
      </c>
      <c r="T461" s="2">
        <v>0</v>
      </c>
      <c r="U461" s="2">
        <f t="shared" si="53"/>
        <v>50</v>
      </c>
      <c r="V461" s="2">
        <f t="shared" si="54"/>
        <v>4</v>
      </c>
      <c r="W461" s="2">
        <f t="shared" si="55"/>
        <v>1</v>
      </c>
      <c r="Y461" s="5"/>
      <c r="Z461" s="6">
        <f t="shared" si="60"/>
        <v>34</v>
      </c>
      <c r="AA461" s="2">
        <v>15</v>
      </c>
      <c r="AB461" s="2">
        <v>13</v>
      </c>
      <c r="AC461" s="2">
        <v>5</v>
      </c>
      <c r="AD461" s="2">
        <v>1</v>
      </c>
      <c r="AE461" s="2">
        <v>0</v>
      </c>
      <c r="AF461" s="2">
        <f t="shared" si="56"/>
        <v>28</v>
      </c>
      <c r="AG461" s="2">
        <f t="shared" si="57"/>
        <v>5</v>
      </c>
      <c r="AH461" s="2">
        <f t="shared" si="58"/>
        <v>1</v>
      </c>
      <c r="AJ461" s="5"/>
    </row>
    <row r="462" spans="7:36" x14ac:dyDescent="0.35">
      <c r="G462" s="2" t="s">
        <v>3</v>
      </c>
      <c r="H462" s="2" t="s">
        <v>4</v>
      </c>
      <c r="I462" s="2" t="s">
        <v>143</v>
      </c>
      <c r="J462" s="2" t="s">
        <v>14</v>
      </c>
      <c r="K462" s="2" t="s">
        <v>19</v>
      </c>
      <c r="L462" s="2" t="s">
        <v>19</v>
      </c>
      <c r="M462" s="2" t="s">
        <v>67</v>
      </c>
      <c r="N462" s="2">
        <v>11</v>
      </c>
      <c r="O462" s="6">
        <f t="shared" si="59"/>
        <v>55</v>
      </c>
      <c r="P462" s="2">
        <v>9</v>
      </c>
      <c r="Q462" s="2">
        <v>21</v>
      </c>
      <c r="R462" s="2">
        <v>18</v>
      </c>
      <c r="S462" s="2">
        <v>5</v>
      </c>
      <c r="T462" s="2">
        <v>2</v>
      </c>
      <c r="U462" s="2">
        <f t="shared" si="53"/>
        <v>30</v>
      </c>
      <c r="V462" s="2">
        <f t="shared" si="54"/>
        <v>18</v>
      </c>
      <c r="W462" s="2">
        <f t="shared" si="55"/>
        <v>7</v>
      </c>
      <c r="Y462" s="5"/>
      <c r="Z462" s="6">
        <f t="shared" si="60"/>
        <v>34</v>
      </c>
      <c r="AA462" s="2">
        <v>8</v>
      </c>
      <c r="AB462" s="2">
        <v>15</v>
      </c>
      <c r="AC462" s="2">
        <v>8</v>
      </c>
      <c r="AD462" s="2">
        <v>3</v>
      </c>
      <c r="AE462" s="2">
        <v>0</v>
      </c>
      <c r="AF462" s="2">
        <f t="shared" si="56"/>
        <v>23</v>
      </c>
      <c r="AG462" s="2">
        <f t="shared" si="57"/>
        <v>8</v>
      </c>
      <c r="AH462" s="2">
        <f t="shared" si="58"/>
        <v>3</v>
      </c>
      <c r="AJ462" s="5"/>
    </row>
    <row r="463" spans="7:36" x14ac:dyDescent="0.35">
      <c r="G463" s="2" t="s">
        <v>3</v>
      </c>
      <c r="H463" s="2" t="s">
        <v>4</v>
      </c>
      <c r="I463" s="2" t="s">
        <v>143</v>
      </c>
      <c r="J463" s="2" t="s">
        <v>14</v>
      </c>
      <c r="K463" s="2" t="s">
        <v>19</v>
      </c>
      <c r="L463" s="2" t="s">
        <v>19</v>
      </c>
      <c r="M463" s="2" t="s">
        <v>67</v>
      </c>
      <c r="N463" s="2">
        <v>12</v>
      </c>
      <c r="O463" s="6">
        <f t="shared" si="59"/>
        <v>55</v>
      </c>
      <c r="P463" s="2">
        <v>14</v>
      </c>
      <c r="Q463" s="2">
        <v>21</v>
      </c>
      <c r="R463" s="2">
        <v>15</v>
      </c>
      <c r="S463" s="2">
        <v>4</v>
      </c>
      <c r="T463" s="2">
        <v>1</v>
      </c>
      <c r="U463" s="2">
        <f t="shared" si="53"/>
        <v>35</v>
      </c>
      <c r="V463" s="2">
        <f t="shared" si="54"/>
        <v>15</v>
      </c>
      <c r="W463" s="2">
        <f t="shared" si="55"/>
        <v>5</v>
      </c>
      <c r="Y463" s="5"/>
      <c r="Z463" s="6">
        <f t="shared" si="60"/>
        <v>34</v>
      </c>
      <c r="AA463" s="2">
        <v>7</v>
      </c>
      <c r="AB463" s="2">
        <v>13</v>
      </c>
      <c r="AC463" s="2">
        <v>12</v>
      </c>
      <c r="AD463" s="2">
        <v>2</v>
      </c>
      <c r="AE463" s="2">
        <v>0</v>
      </c>
      <c r="AF463" s="2">
        <f t="shared" si="56"/>
        <v>20</v>
      </c>
      <c r="AG463" s="2">
        <f t="shared" si="57"/>
        <v>12</v>
      </c>
      <c r="AH463" s="2">
        <f t="shared" si="58"/>
        <v>2</v>
      </c>
      <c r="AJ463" s="5"/>
    </row>
    <row r="464" spans="7:36" x14ac:dyDescent="0.35">
      <c r="G464" s="2" t="s">
        <v>3</v>
      </c>
      <c r="H464" s="2" t="s">
        <v>4</v>
      </c>
      <c r="I464" s="2" t="s">
        <v>143</v>
      </c>
      <c r="J464" s="2" t="s">
        <v>14</v>
      </c>
      <c r="K464" s="2" t="s">
        <v>19</v>
      </c>
      <c r="L464" s="2" t="s">
        <v>19</v>
      </c>
      <c r="M464" s="2" t="s">
        <v>67</v>
      </c>
      <c r="N464" s="2">
        <v>13</v>
      </c>
      <c r="O464" s="6">
        <f t="shared" si="59"/>
        <v>55</v>
      </c>
      <c r="P464" s="2">
        <v>13</v>
      </c>
      <c r="Q464" s="2">
        <v>22</v>
      </c>
      <c r="R464" s="2">
        <v>13</v>
      </c>
      <c r="S464" s="2">
        <v>4</v>
      </c>
      <c r="T464" s="2">
        <v>3</v>
      </c>
      <c r="U464" s="2">
        <f t="shared" si="53"/>
        <v>35</v>
      </c>
      <c r="V464" s="2">
        <f t="shared" si="54"/>
        <v>13</v>
      </c>
      <c r="W464" s="2">
        <f t="shared" si="55"/>
        <v>7</v>
      </c>
      <c r="Y464" s="5"/>
      <c r="Z464" s="6">
        <f t="shared" si="60"/>
        <v>34</v>
      </c>
      <c r="AA464" s="2">
        <v>8</v>
      </c>
      <c r="AB464" s="2">
        <v>17</v>
      </c>
      <c r="AC464" s="2">
        <v>5</v>
      </c>
      <c r="AD464" s="2">
        <v>3</v>
      </c>
      <c r="AE464" s="2">
        <v>1</v>
      </c>
      <c r="AF464" s="2">
        <f t="shared" si="56"/>
        <v>25</v>
      </c>
      <c r="AG464" s="2">
        <f t="shared" si="57"/>
        <v>5</v>
      </c>
      <c r="AH464" s="2">
        <f t="shared" si="58"/>
        <v>4</v>
      </c>
      <c r="AJ464" s="5"/>
    </row>
    <row r="465" spans="7:36" x14ac:dyDescent="0.35">
      <c r="G465" s="2" t="s">
        <v>3</v>
      </c>
      <c r="H465" s="2" t="s">
        <v>4</v>
      </c>
      <c r="I465" s="2" t="s">
        <v>143</v>
      </c>
      <c r="J465" s="2" t="s">
        <v>14</v>
      </c>
      <c r="K465" s="2" t="s">
        <v>19</v>
      </c>
      <c r="L465" s="2" t="s">
        <v>19</v>
      </c>
      <c r="M465" s="2" t="s">
        <v>67</v>
      </c>
      <c r="N465" s="2">
        <v>14</v>
      </c>
      <c r="O465" s="6">
        <f t="shared" si="59"/>
        <v>55</v>
      </c>
      <c r="P465" s="2">
        <v>9</v>
      </c>
      <c r="Q465" s="2">
        <v>18</v>
      </c>
      <c r="R465" s="2">
        <v>18</v>
      </c>
      <c r="S465" s="2">
        <v>4</v>
      </c>
      <c r="T465" s="2">
        <v>6</v>
      </c>
      <c r="U465" s="2">
        <f t="shared" si="53"/>
        <v>27</v>
      </c>
      <c r="V465" s="2">
        <f t="shared" si="54"/>
        <v>18</v>
      </c>
      <c r="W465" s="2">
        <f t="shared" si="55"/>
        <v>10</v>
      </c>
      <c r="Y465" s="5"/>
      <c r="Z465" s="6">
        <f t="shared" si="60"/>
        <v>34</v>
      </c>
      <c r="AA465" s="2">
        <v>5</v>
      </c>
      <c r="AB465" s="2">
        <v>10</v>
      </c>
      <c r="AC465" s="2">
        <v>8</v>
      </c>
      <c r="AD465" s="2">
        <v>6</v>
      </c>
      <c r="AE465" s="2">
        <v>5</v>
      </c>
      <c r="AF465" s="2">
        <f t="shared" si="56"/>
        <v>15</v>
      </c>
      <c r="AG465" s="2">
        <f t="shared" si="57"/>
        <v>8</v>
      </c>
      <c r="AH465" s="2">
        <f t="shared" si="58"/>
        <v>11</v>
      </c>
      <c r="AJ465" s="5"/>
    </row>
    <row r="466" spans="7:36" x14ac:dyDescent="0.35">
      <c r="G466" s="2" t="s">
        <v>3</v>
      </c>
      <c r="H466" s="2" t="s">
        <v>4</v>
      </c>
      <c r="I466" s="2" t="s">
        <v>143</v>
      </c>
      <c r="J466" s="2" t="s">
        <v>14</v>
      </c>
      <c r="K466" s="2" t="s">
        <v>19</v>
      </c>
      <c r="L466" s="2" t="s">
        <v>19</v>
      </c>
      <c r="M466" s="2" t="s">
        <v>67</v>
      </c>
      <c r="N466" s="2">
        <v>15</v>
      </c>
      <c r="O466" s="6">
        <f t="shared" si="59"/>
        <v>55</v>
      </c>
      <c r="P466" s="2">
        <v>7</v>
      </c>
      <c r="Q466" s="2">
        <v>16</v>
      </c>
      <c r="R466" s="2">
        <v>16</v>
      </c>
      <c r="S466" s="2">
        <v>6</v>
      </c>
      <c r="T466" s="2">
        <v>10</v>
      </c>
      <c r="U466" s="2">
        <f t="shared" si="53"/>
        <v>23</v>
      </c>
      <c r="V466" s="2">
        <f t="shared" si="54"/>
        <v>16</v>
      </c>
      <c r="W466" s="2">
        <f t="shared" si="55"/>
        <v>16</v>
      </c>
      <c r="Y466" s="5"/>
      <c r="Z466" s="6">
        <f t="shared" si="60"/>
        <v>34</v>
      </c>
      <c r="AA466" s="2">
        <v>4</v>
      </c>
      <c r="AB466" s="2">
        <v>10</v>
      </c>
      <c r="AC466" s="2">
        <v>7</v>
      </c>
      <c r="AD466" s="2">
        <v>7</v>
      </c>
      <c r="AE466" s="2">
        <v>6</v>
      </c>
      <c r="AF466" s="2">
        <f t="shared" si="56"/>
        <v>14</v>
      </c>
      <c r="AG466" s="2">
        <f t="shared" si="57"/>
        <v>7</v>
      </c>
      <c r="AH466" s="2">
        <f t="shared" si="58"/>
        <v>13</v>
      </c>
      <c r="AJ466" s="5"/>
    </row>
    <row r="467" spans="7:36" x14ac:dyDescent="0.35">
      <c r="G467" s="2" t="s">
        <v>3</v>
      </c>
      <c r="H467" s="2" t="s">
        <v>4</v>
      </c>
      <c r="I467" s="2" t="s">
        <v>143</v>
      </c>
      <c r="J467" s="2" t="s">
        <v>14</v>
      </c>
      <c r="K467" s="2" t="s">
        <v>19</v>
      </c>
      <c r="L467" s="2" t="s">
        <v>19</v>
      </c>
      <c r="M467" s="2" t="s">
        <v>67</v>
      </c>
      <c r="N467" s="2">
        <v>16</v>
      </c>
      <c r="O467" s="6">
        <f t="shared" si="59"/>
        <v>55</v>
      </c>
      <c r="P467" s="2">
        <v>11</v>
      </c>
      <c r="Q467" s="2">
        <v>21</v>
      </c>
      <c r="R467" s="2">
        <v>15</v>
      </c>
      <c r="S467" s="2">
        <v>4</v>
      </c>
      <c r="T467" s="2">
        <v>4</v>
      </c>
      <c r="U467" s="2">
        <f t="shared" si="53"/>
        <v>32</v>
      </c>
      <c r="V467" s="2">
        <f t="shared" si="54"/>
        <v>15</v>
      </c>
      <c r="W467" s="2">
        <f t="shared" si="55"/>
        <v>8</v>
      </c>
      <c r="Y467" s="5"/>
      <c r="Z467" s="6">
        <f t="shared" si="60"/>
        <v>34</v>
      </c>
      <c r="AA467" s="2">
        <v>6</v>
      </c>
      <c r="AB467" s="2">
        <v>15</v>
      </c>
      <c r="AC467" s="2">
        <v>8</v>
      </c>
      <c r="AD467" s="2">
        <v>4</v>
      </c>
      <c r="AE467" s="2">
        <v>1</v>
      </c>
      <c r="AF467" s="2">
        <f t="shared" si="56"/>
        <v>21</v>
      </c>
      <c r="AG467" s="2">
        <f t="shared" si="57"/>
        <v>8</v>
      </c>
      <c r="AH467" s="2">
        <f t="shared" si="58"/>
        <v>5</v>
      </c>
      <c r="AJ467" s="5"/>
    </row>
    <row r="468" spans="7:36" x14ac:dyDescent="0.35">
      <c r="G468" s="2" t="s">
        <v>3</v>
      </c>
      <c r="H468" s="2" t="s">
        <v>4</v>
      </c>
      <c r="I468" s="2" t="s">
        <v>143</v>
      </c>
      <c r="J468" s="2" t="s">
        <v>14</v>
      </c>
      <c r="K468" s="2" t="s">
        <v>19</v>
      </c>
      <c r="L468" s="2" t="s">
        <v>19</v>
      </c>
      <c r="M468" s="2" t="s">
        <v>67</v>
      </c>
      <c r="N468" s="2">
        <v>17</v>
      </c>
      <c r="O468" s="6">
        <f t="shared" si="59"/>
        <v>55</v>
      </c>
      <c r="P468" s="2">
        <v>12</v>
      </c>
      <c r="Q468" s="2">
        <v>23</v>
      </c>
      <c r="R468" s="2">
        <v>12</v>
      </c>
      <c r="S468" s="2">
        <v>1</v>
      </c>
      <c r="T468" s="2">
        <v>7</v>
      </c>
      <c r="U468" s="2">
        <f t="shared" si="53"/>
        <v>35</v>
      </c>
      <c r="V468" s="2">
        <f t="shared" si="54"/>
        <v>12</v>
      </c>
      <c r="W468" s="2">
        <f t="shared" si="55"/>
        <v>8</v>
      </c>
      <c r="Y468" s="5"/>
      <c r="Z468" s="6">
        <f t="shared" si="60"/>
        <v>34</v>
      </c>
      <c r="AA468" s="2">
        <v>5</v>
      </c>
      <c r="AB468" s="2">
        <v>13</v>
      </c>
      <c r="AC468" s="2">
        <v>7</v>
      </c>
      <c r="AD468" s="2">
        <v>5</v>
      </c>
      <c r="AE468" s="2">
        <v>4</v>
      </c>
      <c r="AF468" s="2">
        <f t="shared" si="56"/>
        <v>18</v>
      </c>
      <c r="AG468" s="2">
        <f t="shared" si="57"/>
        <v>7</v>
      </c>
      <c r="AH468" s="2">
        <f t="shared" si="58"/>
        <v>9</v>
      </c>
      <c r="AJ468" s="5"/>
    </row>
    <row r="469" spans="7:36" x14ac:dyDescent="0.35">
      <c r="G469" s="2" t="s">
        <v>3</v>
      </c>
      <c r="H469" s="2" t="s">
        <v>4</v>
      </c>
      <c r="I469" s="2" t="s">
        <v>143</v>
      </c>
      <c r="J469" s="2" t="s">
        <v>14</v>
      </c>
      <c r="K469" s="2" t="s">
        <v>19</v>
      </c>
      <c r="L469" s="2" t="s">
        <v>19</v>
      </c>
      <c r="M469" s="2" t="s">
        <v>67</v>
      </c>
      <c r="N469" s="2">
        <v>18</v>
      </c>
      <c r="O469" s="6">
        <f t="shared" si="59"/>
        <v>55</v>
      </c>
      <c r="P469" s="2">
        <v>23</v>
      </c>
      <c r="Q469" s="2">
        <v>12</v>
      </c>
      <c r="R469" s="2">
        <v>7</v>
      </c>
      <c r="S469" s="2">
        <v>4</v>
      </c>
      <c r="T469" s="2">
        <v>9</v>
      </c>
      <c r="U469" s="2">
        <f t="shared" si="53"/>
        <v>35</v>
      </c>
      <c r="V469" s="2">
        <f t="shared" si="54"/>
        <v>7</v>
      </c>
      <c r="W469" s="2">
        <f t="shared" si="55"/>
        <v>13</v>
      </c>
      <c r="Y469" s="5"/>
      <c r="Z469" s="6">
        <f t="shared" si="60"/>
        <v>34</v>
      </c>
      <c r="AA469" s="2">
        <v>16</v>
      </c>
      <c r="AB469" s="2">
        <v>8</v>
      </c>
      <c r="AC469" s="2">
        <v>4</v>
      </c>
      <c r="AD469" s="2">
        <v>3</v>
      </c>
      <c r="AE469" s="2">
        <v>3</v>
      </c>
      <c r="AF469" s="2">
        <f t="shared" si="56"/>
        <v>24</v>
      </c>
      <c r="AG469" s="2">
        <f t="shared" si="57"/>
        <v>4</v>
      </c>
      <c r="AH469" s="2">
        <f t="shared" si="58"/>
        <v>6</v>
      </c>
      <c r="AJ469" s="5"/>
    </row>
    <row r="470" spans="7:36" x14ac:dyDescent="0.35">
      <c r="G470" s="2" t="s">
        <v>3</v>
      </c>
      <c r="H470" s="2" t="s">
        <v>4</v>
      </c>
      <c r="I470" s="2" t="s">
        <v>143</v>
      </c>
      <c r="J470" s="2" t="s">
        <v>14</v>
      </c>
      <c r="K470" s="2" t="s">
        <v>19</v>
      </c>
      <c r="L470" s="2" t="s">
        <v>19</v>
      </c>
      <c r="M470" s="2" t="s">
        <v>76</v>
      </c>
      <c r="N470" s="2">
        <v>19</v>
      </c>
      <c r="O470" s="6">
        <f t="shared" si="59"/>
        <v>55</v>
      </c>
      <c r="P470" s="2">
        <v>22</v>
      </c>
      <c r="Q470" s="2">
        <v>18</v>
      </c>
      <c r="R470" s="2">
        <v>10</v>
      </c>
      <c r="S470" s="2">
        <v>2</v>
      </c>
      <c r="T470" s="2">
        <v>3</v>
      </c>
      <c r="U470" s="2">
        <f t="shared" si="53"/>
        <v>40</v>
      </c>
      <c r="V470" s="2">
        <f t="shared" si="54"/>
        <v>10</v>
      </c>
      <c r="W470" s="2">
        <f t="shared" si="55"/>
        <v>5</v>
      </c>
      <c r="Y470" s="5"/>
      <c r="Z470" s="6">
        <f t="shared" si="60"/>
        <v>34</v>
      </c>
      <c r="AA470" s="2">
        <v>10</v>
      </c>
      <c r="AB470" s="2">
        <v>11</v>
      </c>
      <c r="AC470" s="2">
        <v>6</v>
      </c>
      <c r="AD470" s="2">
        <v>4</v>
      </c>
      <c r="AE470" s="2">
        <v>3</v>
      </c>
      <c r="AF470" s="2">
        <f t="shared" si="56"/>
        <v>21</v>
      </c>
      <c r="AG470" s="2">
        <f t="shared" si="57"/>
        <v>6</v>
      </c>
      <c r="AH470" s="2">
        <f t="shared" si="58"/>
        <v>7</v>
      </c>
      <c r="AJ470" s="5"/>
    </row>
    <row r="471" spans="7:36" x14ac:dyDescent="0.35">
      <c r="G471" s="2" t="s">
        <v>3</v>
      </c>
      <c r="H471" s="2" t="s">
        <v>4</v>
      </c>
      <c r="I471" s="2" t="s">
        <v>143</v>
      </c>
      <c r="J471" s="2" t="s">
        <v>14</v>
      </c>
      <c r="K471" s="2" t="s">
        <v>19</v>
      </c>
      <c r="L471" s="2" t="s">
        <v>19</v>
      </c>
      <c r="M471" s="2" t="s">
        <v>76</v>
      </c>
      <c r="N471" s="2">
        <v>20</v>
      </c>
      <c r="O471" s="6">
        <f t="shared" si="59"/>
        <v>55</v>
      </c>
      <c r="P471" s="2">
        <v>18</v>
      </c>
      <c r="Q471" s="2">
        <v>16</v>
      </c>
      <c r="R471" s="2">
        <v>14</v>
      </c>
      <c r="S471" s="2">
        <v>2</v>
      </c>
      <c r="T471" s="2">
        <v>5</v>
      </c>
      <c r="U471" s="2">
        <f t="shared" si="53"/>
        <v>34</v>
      </c>
      <c r="V471" s="2">
        <f t="shared" si="54"/>
        <v>14</v>
      </c>
      <c r="W471" s="2">
        <f t="shared" si="55"/>
        <v>7</v>
      </c>
      <c r="Y471" s="5"/>
      <c r="Z471" s="6">
        <f t="shared" si="60"/>
        <v>34</v>
      </c>
      <c r="AA471" s="2">
        <v>7</v>
      </c>
      <c r="AB471" s="2">
        <v>10</v>
      </c>
      <c r="AC471" s="2">
        <v>9</v>
      </c>
      <c r="AD471" s="2">
        <v>5</v>
      </c>
      <c r="AE471" s="2">
        <v>3</v>
      </c>
      <c r="AF471" s="2">
        <f t="shared" si="56"/>
        <v>17</v>
      </c>
      <c r="AG471" s="2">
        <f t="shared" si="57"/>
        <v>9</v>
      </c>
      <c r="AH471" s="2">
        <f t="shared" si="58"/>
        <v>8</v>
      </c>
      <c r="AJ471" s="5"/>
    </row>
    <row r="472" spans="7:36" x14ac:dyDescent="0.35">
      <c r="G472" s="2" t="s">
        <v>3</v>
      </c>
      <c r="H472" s="2" t="s">
        <v>4</v>
      </c>
      <c r="I472" s="2" t="s">
        <v>143</v>
      </c>
      <c r="J472" s="2" t="s">
        <v>14</v>
      </c>
      <c r="K472" s="2" t="s">
        <v>19</v>
      </c>
      <c r="L472" s="2" t="s">
        <v>19</v>
      </c>
      <c r="M472" s="2" t="s">
        <v>76</v>
      </c>
      <c r="N472" s="2">
        <v>21</v>
      </c>
      <c r="O472" s="6">
        <f t="shared" si="59"/>
        <v>55</v>
      </c>
      <c r="P472" s="2">
        <v>18</v>
      </c>
      <c r="Q472" s="2">
        <v>20</v>
      </c>
      <c r="R472" s="2">
        <v>11</v>
      </c>
      <c r="S472" s="2">
        <v>2</v>
      </c>
      <c r="T472" s="2">
        <v>4</v>
      </c>
      <c r="U472" s="2">
        <f t="shared" si="53"/>
        <v>38</v>
      </c>
      <c r="V472" s="2">
        <f t="shared" si="54"/>
        <v>11</v>
      </c>
      <c r="W472" s="2">
        <f t="shared" si="55"/>
        <v>6</v>
      </c>
      <c r="Y472" s="5"/>
      <c r="Z472" s="6">
        <f t="shared" si="60"/>
        <v>34</v>
      </c>
      <c r="AA472" s="2">
        <v>6</v>
      </c>
      <c r="AB472" s="2">
        <v>14</v>
      </c>
      <c r="AC472" s="2">
        <v>8</v>
      </c>
      <c r="AD472" s="2">
        <v>3</v>
      </c>
      <c r="AE472" s="2">
        <v>3</v>
      </c>
      <c r="AF472" s="2">
        <f t="shared" si="56"/>
        <v>20</v>
      </c>
      <c r="AG472" s="2">
        <f t="shared" si="57"/>
        <v>8</v>
      </c>
      <c r="AH472" s="2">
        <f t="shared" si="58"/>
        <v>6</v>
      </c>
      <c r="AJ472" s="5"/>
    </row>
    <row r="473" spans="7:36" x14ac:dyDescent="0.35">
      <c r="G473" s="2" t="s">
        <v>3</v>
      </c>
      <c r="H473" s="2" t="s">
        <v>4</v>
      </c>
      <c r="I473" s="2" t="s">
        <v>143</v>
      </c>
      <c r="J473" s="2" t="s">
        <v>14</v>
      </c>
      <c r="K473" s="2" t="s">
        <v>19</v>
      </c>
      <c r="L473" s="2" t="s">
        <v>19</v>
      </c>
      <c r="M473" s="2" t="s">
        <v>76</v>
      </c>
      <c r="N473" s="2">
        <v>22</v>
      </c>
      <c r="O473" s="6">
        <f t="shared" si="59"/>
        <v>55</v>
      </c>
      <c r="P473" s="2">
        <v>30</v>
      </c>
      <c r="Q473" s="2">
        <v>16</v>
      </c>
      <c r="R473" s="2">
        <v>6</v>
      </c>
      <c r="S473" s="2">
        <v>0</v>
      </c>
      <c r="T473" s="2">
        <v>3</v>
      </c>
      <c r="U473" s="2">
        <f t="shared" si="53"/>
        <v>46</v>
      </c>
      <c r="V473" s="2">
        <f t="shared" si="54"/>
        <v>6</v>
      </c>
      <c r="W473" s="2">
        <f t="shared" si="55"/>
        <v>3</v>
      </c>
      <c r="Y473" s="5"/>
      <c r="Z473" s="6">
        <f t="shared" si="60"/>
        <v>34</v>
      </c>
      <c r="AA473" s="2">
        <v>15</v>
      </c>
      <c r="AB473" s="2">
        <v>10</v>
      </c>
      <c r="AC473" s="2">
        <v>5</v>
      </c>
      <c r="AD473" s="2">
        <v>3</v>
      </c>
      <c r="AE473" s="2">
        <v>1</v>
      </c>
      <c r="AF473" s="2">
        <f t="shared" si="56"/>
        <v>25</v>
      </c>
      <c r="AG473" s="2">
        <f t="shared" si="57"/>
        <v>5</v>
      </c>
      <c r="AH473" s="2">
        <f t="shared" si="58"/>
        <v>4</v>
      </c>
      <c r="AJ473" s="5"/>
    </row>
    <row r="474" spans="7:36" x14ac:dyDescent="0.35">
      <c r="G474" s="2" t="s">
        <v>3</v>
      </c>
      <c r="H474" s="2" t="s">
        <v>4</v>
      </c>
      <c r="I474" s="2" t="s">
        <v>143</v>
      </c>
      <c r="J474" s="2" t="s">
        <v>14</v>
      </c>
      <c r="K474" s="2" t="s">
        <v>19</v>
      </c>
      <c r="L474" s="2" t="s">
        <v>19</v>
      </c>
      <c r="M474" s="2" t="s">
        <v>76</v>
      </c>
      <c r="N474" s="2">
        <v>23</v>
      </c>
      <c r="O474" s="6">
        <f t="shared" si="59"/>
        <v>55</v>
      </c>
      <c r="P474" s="2">
        <v>24</v>
      </c>
      <c r="Q474" s="2">
        <v>15</v>
      </c>
      <c r="R474" s="2">
        <v>8</v>
      </c>
      <c r="S474" s="2">
        <v>5</v>
      </c>
      <c r="T474" s="2">
        <v>3</v>
      </c>
      <c r="U474" s="2">
        <f t="shared" si="53"/>
        <v>39</v>
      </c>
      <c r="V474" s="2">
        <f t="shared" si="54"/>
        <v>8</v>
      </c>
      <c r="W474" s="2">
        <f t="shared" si="55"/>
        <v>8</v>
      </c>
      <c r="Y474" s="5"/>
      <c r="Z474" s="6">
        <f t="shared" si="60"/>
        <v>34</v>
      </c>
      <c r="AA474" s="2">
        <v>10</v>
      </c>
      <c r="AB474" s="2">
        <v>8</v>
      </c>
      <c r="AC474" s="2">
        <v>12</v>
      </c>
      <c r="AD474" s="2">
        <v>1</v>
      </c>
      <c r="AE474" s="2">
        <v>3</v>
      </c>
      <c r="AF474" s="2">
        <f t="shared" si="56"/>
        <v>18</v>
      </c>
      <c r="AG474" s="2">
        <f t="shared" si="57"/>
        <v>12</v>
      </c>
      <c r="AH474" s="2">
        <f t="shared" si="58"/>
        <v>4</v>
      </c>
      <c r="AJ474" s="5"/>
    </row>
    <row r="475" spans="7:36" x14ac:dyDescent="0.35">
      <c r="G475" s="2" t="s">
        <v>3</v>
      </c>
      <c r="H475" s="2" t="s">
        <v>4</v>
      </c>
      <c r="I475" s="2" t="s">
        <v>143</v>
      </c>
      <c r="J475" s="2" t="s">
        <v>14</v>
      </c>
      <c r="K475" s="2" t="s">
        <v>19</v>
      </c>
      <c r="L475" s="2" t="s">
        <v>19</v>
      </c>
      <c r="M475" s="2" t="s">
        <v>76</v>
      </c>
      <c r="N475" s="2">
        <v>24</v>
      </c>
      <c r="O475" s="6">
        <f t="shared" si="59"/>
        <v>55</v>
      </c>
      <c r="P475" s="2">
        <v>16</v>
      </c>
      <c r="Q475" s="2">
        <v>22</v>
      </c>
      <c r="R475" s="2">
        <v>9</v>
      </c>
      <c r="S475" s="2">
        <v>4</v>
      </c>
      <c r="T475" s="2">
        <v>4</v>
      </c>
      <c r="U475" s="2">
        <f t="shared" si="53"/>
        <v>38</v>
      </c>
      <c r="V475" s="2">
        <f t="shared" si="54"/>
        <v>9</v>
      </c>
      <c r="W475" s="2">
        <f t="shared" si="55"/>
        <v>8</v>
      </c>
      <c r="Y475" s="5"/>
      <c r="Z475" s="6">
        <f t="shared" si="60"/>
        <v>34</v>
      </c>
      <c r="AA475" s="2">
        <v>8</v>
      </c>
      <c r="AB475" s="2">
        <v>8</v>
      </c>
      <c r="AC475" s="2">
        <v>11</v>
      </c>
      <c r="AD475" s="2">
        <v>3</v>
      </c>
      <c r="AE475" s="2">
        <v>4</v>
      </c>
      <c r="AF475" s="2">
        <f t="shared" si="56"/>
        <v>16</v>
      </c>
      <c r="AG475" s="2">
        <f t="shared" si="57"/>
        <v>11</v>
      </c>
      <c r="AH475" s="2">
        <f t="shared" si="58"/>
        <v>7</v>
      </c>
      <c r="AJ475" s="5"/>
    </row>
    <row r="476" spans="7:36" x14ac:dyDescent="0.35">
      <c r="G476" s="2" t="s">
        <v>3</v>
      </c>
      <c r="H476" s="2" t="s">
        <v>4</v>
      </c>
      <c r="I476" s="2" t="s">
        <v>143</v>
      </c>
      <c r="J476" s="2" t="s">
        <v>14</v>
      </c>
      <c r="K476" s="2" t="s">
        <v>19</v>
      </c>
      <c r="L476" s="2" t="s">
        <v>19</v>
      </c>
      <c r="M476" s="2" t="s">
        <v>76</v>
      </c>
      <c r="N476" s="2">
        <v>25</v>
      </c>
      <c r="O476" s="6">
        <f t="shared" si="59"/>
        <v>55</v>
      </c>
      <c r="P476" s="2">
        <v>22</v>
      </c>
      <c r="Q476" s="2">
        <v>16</v>
      </c>
      <c r="R476" s="2">
        <v>10</v>
      </c>
      <c r="S476" s="2">
        <v>4</v>
      </c>
      <c r="T476" s="2">
        <v>3</v>
      </c>
      <c r="U476" s="2">
        <f t="shared" si="53"/>
        <v>38</v>
      </c>
      <c r="V476" s="2">
        <f t="shared" si="54"/>
        <v>10</v>
      </c>
      <c r="W476" s="2">
        <f t="shared" si="55"/>
        <v>7</v>
      </c>
      <c r="Y476" s="5"/>
      <c r="Z476" s="6">
        <f t="shared" si="60"/>
        <v>34</v>
      </c>
      <c r="AA476" s="2">
        <v>8</v>
      </c>
      <c r="AB476" s="2">
        <v>9</v>
      </c>
      <c r="AC476" s="2">
        <v>12</v>
      </c>
      <c r="AD476" s="2">
        <v>2</v>
      </c>
      <c r="AE476" s="2">
        <v>3</v>
      </c>
      <c r="AF476" s="2">
        <f t="shared" si="56"/>
        <v>17</v>
      </c>
      <c r="AG476" s="2">
        <f t="shared" si="57"/>
        <v>12</v>
      </c>
      <c r="AH476" s="2">
        <f t="shared" si="58"/>
        <v>5</v>
      </c>
      <c r="AJ476" s="5"/>
    </row>
    <row r="477" spans="7:36" x14ac:dyDescent="0.35">
      <c r="G477" s="2" t="s">
        <v>3</v>
      </c>
      <c r="H477" s="2" t="s">
        <v>4</v>
      </c>
      <c r="I477" s="2" t="s">
        <v>143</v>
      </c>
      <c r="J477" s="2" t="s">
        <v>14</v>
      </c>
      <c r="K477" s="2" t="s">
        <v>19</v>
      </c>
      <c r="L477" s="2" t="s">
        <v>19</v>
      </c>
      <c r="M477" s="2" t="s">
        <v>76</v>
      </c>
      <c r="N477" s="2">
        <v>26</v>
      </c>
      <c r="O477" s="6">
        <f t="shared" si="59"/>
        <v>55</v>
      </c>
      <c r="P477" s="2">
        <v>20</v>
      </c>
      <c r="Q477" s="2">
        <v>16</v>
      </c>
      <c r="R477" s="2">
        <v>12</v>
      </c>
      <c r="S477" s="2">
        <v>5</v>
      </c>
      <c r="T477" s="2">
        <v>2</v>
      </c>
      <c r="U477" s="2">
        <f t="shared" si="53"/>
        <v>36</v>
      </c>
      <c r="V477" s="2">
        <f t="shared" si="54"/>
        <v>12</v>
      </c>
      <c r="W477" s="2">
        <f t="shared" si="55"/>
        <v>7</v>
      </c>
      <c r="Y477" s="5"/>
      <c r="Z477" s="6">
        <f t="shared" si="60"/>
        <v>34</v>
      </c>
      <c r="AA477" s="2">
        <v>5</v>
      </c>
      <c r="AB477" s="2">
        <v>14</v>
      </c>
      <c r="AC477" s="2">
        <v>7</v>
      </c>
      <c r="AD477" s="2">
        <v>5</v>
      </c>
      <c r="AE477" s="2">
        <v>3</v>
      </c>
      <c r="AF477" s="2">
        <f t="shared" si="56"/>
        <v>19</v>
      </c>
      <c r="AG477" s="2">
        <f t="shared" si="57"/>
        <v>7</v>
      </c>
      <c r="AH477" s="2">
        <f t="shared" si="58"/>
        <v>8</v>
      </c>
      <c r="AJ477" s="5"/>
    </row>
    <row r="478" spans="7:36" x14ac:dyDescent="0.35">
      <c r="G478" s="2" t="s">
        <v>3</v>
      </c>
      <c r="H478" s="2" t="s">
        <v>4</v>
      </c>
      <c r="I478" s="2" t="s">
        <v>143</v>
      </c>
      <c r="J478" s="2" t="s">
        <v>14</v>
      </c>
      <c r="K478" s="2" t="s">
        <v>19</v>
      </c>
      <c r="L478" s="2" t="s">
        <v>19</v>
      </c>
      <c r="M478" s="2" t="s">
        <v>76</v>
      </c>
      <c r="N478" s="2">
        <v>27</v>
      </c>
      <c r="O478" s="6">
        <f t="shared" si="59"/>
        <v>55</v>
      </c>
      <c r="P478" s="2">
        <v>25</v>
      </c>
      <c r="Q478" s="2">
        <v>13</v>
      </c>
      <c r="R478" s="2">
        <v>8</v>
      </c>
      <c r="S478" s="2">
        <v>7</v>
      </c>
      <c r="T478" s="2">
        <v>2</v>
      </c>
      <c r="U478" s="2">
        <f t="shared" si="53"/>
        <v>38</v>
      </c>
      <c r="V478" s="2">
        <f t="shared" si="54"/>
        <v>8</v>
      </c>
      <c r="W478" s="2">
        <f t="shared" si="55"/>
        <v>9</v>
      </c>
      <c r="Y478" s="5"/>
      <c r="Z478" s="6">
        <f t="shared" si="60"/>
        <v>34</v>
      </c>
      <c r="AA478" s="2">
        <v>8</v>
      </c>
      <c r="AB478" s="2">
        <v>10</v>
      </c>
      <c r="AC478" s="2">
        <v>11</v>
      </c>
      <c r="AD478" s="2">
        <v>4</v>
      </c>
      <c r="AE478" s="2">
        <v>1</v>
      </c>
      <c r="AF478" s="2">
        <f t="shared" si="56"/>
        <v>18</v>
      </c>
      <c r="AG478" s="2">
        <f t="shared" si="57"/>
        <v>11</v>
      </c>
      <c r="AH478" s="2">
        <f t="shared" si="58"/>
        <v>5</v>
      </c>
      <c r="AJ478" s="5"/>
    </row>
    <row r="479" spans="7:36" x14ac:dyDescent="0.35">
      <c r="G479" s="2" t="s">
        <v>3</v>
      </c>
      <c r="H479" s="2" t="s">
        <v>4</v>
      </c>
      <c r="I479" s="2" t="s">
        <v>143</v>
      </c>
      <c r="J479" s="2" t="s">
        <v>14</v>
      </c>
      <c r="K479" s="2" t="s">
        <v>19</v>
      </c>
      <c r="L479" s="2" t="s">
        <v>19</v>
      </c>
      <c r="M479" s="2" t="s">
        <v>76</v>
      </c>
      <c r="N479" s="2">
        <v>28</v>
      </c>
      <c r="O479" s="6">
        <f t="shared" si="59"/>
        <v>55</v>
      </c>
      <c r="P479" s="2">
        <v>40</v>
      </c>
      <c r="Q479" s="2">
        <v>10</v>
      </c>
      <c r="R479" s="2">
        <v>1</v>
      </c>
      <c r="S479" s="2">
        <v>1</v>
      </c>
      <c r="T479" s="2">
        <v>3</v>
      </c>
      <c r="U479" s="2">
        <f t="shared" si="53"/>
        <v>50</v>
      </c>
      <c r="V479" s="2">
        <f t="shared" si="54"/>
        <v>1</v>
      </c>
      <c r="W479" s="2">
        <f t="shared" si="55"/>
        <v>4</v>
      </c>
      <c r="Y479" s="5"/>
      <c r="Z479" s="6">
        <f t="shared" si="60"/>
        <v>34</v>
      </c>
      <c r="AA479" s="2">
        <v>18</v>
      </c>
      <c r="AB479" s="2">
        <v>12</v>
      </c>
      <c r="AC479" s="2">
        <v>2</v>
      </c>
      <c r="AD479" s="2">
        <v>1</v>
      </c>
      <c r="AE479" s="2">
        <v>1</v>
      </c>
      <c r="AF479" s="2">
        <f t="shared" si="56"/>
        <v>30</v>
      </c>
      <c r="AG479" s="2">
        <f t="shared" si="57"/>
        <v>2</v>
      </c>
      <c r="AH479" s="2">
        <f t="shared" si="58"/>
        <v>2</v>
      </c>
      <c r="AJ479" s="5"/>
    </row>
    <row r="480" spans="7:36" x14ac:dyDescent="0.35">
      <c r="G480" s="2" t="s">
        <v>3</v>
      </c>
      <c r="H480" s="2" t="s">
        <v>4</v>
      </c>
      <c r="I480" s="2" t="s">
        <v>143</v>
      </c>
      <c r="J480" s="2" t="s">
        <v>14</v>
      </c>
      <c r="K480" s="2" t="s">
        <v>19</v>
      </c>
      <c r="L480" s="2" t="s">
        <v>19</v>
      </c>
      <c r="M480" s="2" t="s">
        <v>76</v>
      </c>
      <c r="N480" s="2">
        <v>29</v>
      </c>
      <c r="O480" s="6">
        <f t="shared" si="59"/>
        <v>55</v>
      </c>
      <c r="P480" s="2">
        <v>20</v>
      </c>
      <c r="Q480" s="2">
        <v>14</v>
      </c>
      <c r="R480" s="2">
        <v>12</v>
      </c>
      <c r="S480" s="2">
        <v>2</v>
      </c>
      <c r="T480" s="2">
        <v>7</v>
      </c>
      <c r="U480" s="2">
        <f t="shared" ref="U480:U543" si="61">P480+Q480</f>
        <v>34</v>
      </c>
      <c r="V480" s="2">
        <f t="shared" ref="V480:V543" si="62">R480</f>
        <v>12</v>
      </c>
      <c r="W480" s="2">
        <f t="shared" ref="W480:W543" si="63">S480+T480</f>
        <v>9</v>
      </c>
      <c r="Y480" s="5"/>
      <c r="Z480" s="6">
        <f t="shared" si="60"/>
        <v>34</v>
      </c>
      <c r="AA480" s="2">
        <v>6</v>
      </c>
      <c r="AB480" s="2">
        <v>13</v>
      </c>
      <c r="AC480" s="2">
        <v>8</v>
      </c>
      <c r="AD480" s="2">
        <v>4</v>
      </c>
      <c r="AE480" s="2">
        <v>3</v>
      </c>
      <c r="AF480" s="2">
        <f t="shared" ref="AF480:AF543" si="64">AA480+AB480</f>
        <v>19</v>
      </c>
      <c r="AG480" s="2">
        <f t="shared" ref="AG480:AG543" si="65">AC480</f>
        <v>8</v>
      </c>
      <c r="AH480" s="2">
        <f t="shared" ref="AH480:AH543" si="66">AD480+AE480</f>
        <v>7</v>
      </c>
      <c r="AJ480" s="5"/>
    </row>
    <row r="481" spans="7:36" x14ac:dyDescent="0.35">
      <c r="G481" s="2" t="s">
        <v>3</v>
      </c>
      <c r="H481" s="2" t="s">
        <v>4</v>
      </c>
      <c r="I481" s="2" t="s">
        <v>143</v>
      </c>
      <c r="J481" s="2" t="s">
        <v>14</v>
      </c>
      <c r="K481" s="2" t="s">
        <v>19</v>
      </c>
      <c r="L481" s="2" t="s">
        <v>19</v>
      </c>
      <c r="M481" s="2" t="s">
        <v>76</v>
      </c>
      <c r="N481" s="2">
        <v>30</v>
      </c>
      <c r="O481" s="6">
        <f t="shared" si="59"/>
        <v>55</v>
      </c>
      <c r="P481" s="2">
        <v>22</v>
      </c>
      <c r="Q481" s="2">
        <v>17</v>
      </c>
      <c r="R481" s="2">
        <v>9</v>
      </c>
      <c r="S481" s="2">
        <v>0</v>
      </c>
      <c r="T481" s="2">
        <v>7</v>
      </c>
      <c r="U481" s="2">
        <f t="shared" si="61"/>
        <v>39</v>
      </c>
      <c r="V481" s="2">
        <f t="shared" si="62"/>
        <v>9</v>
      </c>
      <c r="W481" s="2">
        <f t="shared" si="63"/>
        <v>7</v>
      </c>
      <c r="Y481" s="5"/>
      <c r="Z481" s="6">
        <f t="shared" si="60"/>
        <v>34</v>
      </c>
      <c r="AA481" s="2">
        <v>8</v>
      </c>
      <c r="AB481" s="2">
        <v>13</v>
      </c>
      <c r="AC481" s="2">
        <v>7</v>
      </c>
      <c r="AD481" s="2">
        <v>4</v>
      </c>
      <c r="AE481" s="2">
        <v>2</v>
      </c>
      <c r="AF481" s="2">
        <f t="shared" si="64"/>
        <v>21</v>
      </c>
      <c r="AG481" s="2">
        <f t="shared" si="65"/>
        <v>7</v>
      </c>
      <c r="AH481" s="2">
        <f t="shared" si="66"/>
        <v>6</v>
      </c>
      <c r="AJ481" s="5"/>
    </row>
    <row r="482" spans="7:36" x14ac:dyDescent="0.35">
      <c r="G482" s="2" t="s">
        <v>3</v>
      </c>
      <c r="H482" s="2" t="s">
        <v>4</v>
      </c>
      <c r="I482" s="2" t="s">
        <v>143</v>
      </c>
      <c r="J482" s="2" t="s">
        <v>16</v>
      </c>
      <c r="K482" s="2" t="s">
        <v>16</v>
      </c>
      <c r="L482" s="2" t="s">
        <v>16</v>
      </c>
      <c r="M482" s="2" t="s">
        <v>3</v>
      </c>
      <c r="N482" s="2">
        <v>1</v>
      </c>
      <c r="O482" s="6">
        <f t="shared" si="59"/>
        <v>37</v>
      </c>
      <c r="P482" s="2">
        <v>6</v>
      </c>
      <c r="Q482" s="2">
        <v>19</v>
      </c>
      <c r="R482" s="2">
        <v>10</v>
      </c>
      <c r="S482" s="2">
        <v>2</v>
      </c>
      <c r="T482" s="2">
        <v>0</v>
      </c>
      <c r="U482" s="2">
        <f t="shared" si="61"/>
        <v>25</v>
      </c>
      <c r="V482" s="2">
        <f t="shared" si="62"/>
        <v>10</v>
      </c>
      <c r="W482" s="2">
        <f t="shared" si="63"/>
        <v>2</v>
      </c>
      <c r="X482" s="2">
        <f>MAX(O482:O511)</f>
        <v>37</v>
      </c>
      <c r="Y482" s="5">
        <v>72</v>
      </c>
      <c r="Z482" s="6">
        <f t="shared" si="60"/>
        <v>31</v>
      </c>
      <c r="AA482" s="2">
        <v>3</v>
      </c>
      <c r="AB482" s="2">
        <v>16</v>
      </c>
      <c r="AC482" s="2">
        <v>8</v>
      </c>
      <c r="AD482" s="2">
        <v>4</v>
      </c>
      <c r="AE482" s="2">
        <v>0</v>
      </c>
      <c r="AF482" s="2">
        <f t="shared" si="64"/>
        <v>19</v>
      </c>
      <c r="AG482" s="2">
        <f t="shared" si="65"/>
        <v>8</v>
      </c>
      <c r="AH482" s="2">
        <f t="shared" si="66"/>
        <v>4</v>
      </c>
      <c r="AI482" s="2">
        <f>MAX(Z482:Z511)</f>
        <v>31</v>
      </c>
      <c r="AJ482" s="5">
        <v>57</v>
      </c>
    </row>
    <row r="483" spans="7:36" x14ac:dyDescent="0.35">
      <c r="G483" s="2" t="s">
        <v>3</v>
      </c>
      <c r="H483" s="2" t="s">
        <v>4</v>
      </c>
      <c r="I483" s="2" t="s">
        <v>143</v>
      </c>
      <c r="J483" s="2" t="s">
        <v>16</v>
      </c>
      <c r="K483" s="2" t="s">
        <v>16</v>
      </c>
      <c r="L483" s="2" t="s">
        <v>16</v>
      </c>
      <c r="M483" s="2" t="s">
        <v>3</v>
      </c>
      <c r="N483" s="2">
        <v>2</v>
      </c>
      <c r="O483" s="6">
        <f t="shared" si="59"/>
        <v>37</v>
      </c>
      <c r="P483" s="2">
        <v>3</v>
      </c>
      <c r="Q483" s="2">
        <v>15</v>
      </c>
      <c r="R483" s="2">
        <v>15</v>
      </c>
      <c r="S483" s="2">
        <v>4</v>
      </c>
      <c r="T483" s="2">
        <v>0</v>
      </c>
      <c r="U483" s="2">
        <f t="shared" si="61"/>
        <v>18</v>
      </c>
      <c r="V483" s="2">
        <f t="shared" si="62"/>
        <v>15</v>
      </c>
      <c r="W483" s="2">
        <f t="shared" si="63"/>
        <v>4</v>
      </c>
      <c r="Y483" s="5"/>
      <c r="Z483" s="6">
        <f t="shared" si="60"/>
        <v>31</v>
      </c>
      <c r="AA483" s="2">
        <v>3</v>
      </c>
      <c r="AB483" s="2">
        <v>10</v>
      </c>
      <c r="AC483" s="2">
        <v>12</v>
      </c>
      <c r="AD483" s="2">
        <v>5</v>
      </c>
      <c r="AE483" s="2">
        <v>1</v>
      </c>
      <c r="AF483" s="2">
        <f t="shared" si="64"/>
        <v>13</v>
      </c>
      <c r="AG483" s="2">
        <f t="shared" si="65"/>
        <v>12</v>
      </c>
      <c r="AH483" s="2">
        <f t="shared" si="66"/>
        <v>6</v>
      </c>
      <c r="AJ483" s="5"/>
    </row>
    <row r="484" spans="7:36" x14ac:dyDescent="0.35">
      <c r="G484" s="2" t="s">
        <v>3</v>
      </c>
      <c r="H484" s="2" t="s">
        <v>4</v>
      </c>
      <c r="I484" s="2" t="s">
        <v>143</v>
      </c>
      <c r="J484" s="2" t="s">
        <v>16</v>
      </c>
      <c r="K484" s="2" t="s">
        <v>16</v>
      </c>
      <c r="L484" s="2" t="s">
        <v>16</v>
      </c>
      <c r="M484" s="2" t="s">
        <v>3</v>
      </c>
      <c r="N484" s="2">
        <v>3</v>
      </c>
      <c r="O484" s="6">
        <f t="shared" ref="O484:O547" si="67">SUM(U484:W484)</f>
        <v>37</v>
      </c>
      <c r="P484" s="2">
        <v>21</v>
      </c>
      <c r="Q484" s="2">
        <v>12</v>
      </c>
      <c r="R484" s="2">
        <v>4</v>
      </c>
      <c r="S484" s="2">
        <v>0</v>
      </c>
      <c r="T484" s="2">
        <v>0</v>
      </c>
      <c r="U484" s="2">
        <f t="shared" si="61"/>
        <v>33</v>
      </c>
      <c r="V484" s="2">
        <f t="shared" si="62"/>
        <v>4</v>
      </c>
      <c r="W484" s="2">
        <f t="shared" si="63"/>
        <v>0</v>
      </c>
      <c r="Y484" s="5"/>
      <c r="Z484" s="6">
        <f t="shared" ref="Z484:Z547" si="68">SUM(AF484:AH484)</f>
        <v>31</v>
      </c>
      <c r="AA484" s="2">
        <v>23</v>
      </c>
      <c r="AB484" s="2">
        <v>5</v>
      </c>
      <c r="AC484" s="2">
        <v>2</v>
      </c>
      <c r="AD484" s="2">
        <v>1</v>
      </c>
      <c r="AE484" s="2">
        <v>0</v>
      </c>
      <c r="AF484" s="2">
        <f t="shared" si="64"/>
        <v>28</v>
      </c>
      <c r="AG484" s="2">
        <f t="shared" si="65"/>
        <v>2</v>
      </c>
      <c r="AH484" s="2">
        <f t="shared" si="66"/>
        <v>1</v>
      </c>
      <c r="AJ484" s="5"/>
    </row>
    <row r="485" spans="7:36" x14ac:dyDescent="0.35">
      <c r="G485" s="2" t="s">
        <v>3</v>
      </c>
      <c r="H485" s="2" t="s">
        <v>4</v>
      </c>
      <c r="I485" s="2" t="s">
        <v>143</v>
      </c>
      <c r="J485" s="2" t="s">
        <v>16</v>
      </c>
      <c r="K485" s="2" t="s">
        <v>16</v>
      </c>
      <c r="L485" s="2" t="s">
        <v>16</v>
      </c>
      <c r="M485" s="2" t="s">
        <v>3</v>
      </c>
      <c r="N485" s="2">
        <v>4</v>
      </c>
      <c r="O485" s="6">
        <f t="shared" si="67"/>
        <v>37</v>
      </c>
      <c r="P485" s="2">
        <v>26</v>
      </c>
      <c r="Q485" s="2">
        <v>10</v>
      </c>
      <c r="R485" s="2">
        <v>1</v>
      </c>
      <c r="S485" s="2">
        <v>0</v>
      </c>
      <c r="T485" s="2">
        <v>0</v>
      </c>
      <c r="U485" s="2">
        <f t="shared" si="61"/>
        <v>36</v>
      </c>
      <c r="V485" s="2">
        <f t="shared" si="62"/>
        <v>1</v>
      </c>
      <c r="W485" s="2">
        <f t="shared" si="63"/>
        <v>0</v>
      </c>
      <c r="Y485" s="5"/>
      <c r="Z485" s="6">
        <f t="shared" si="68"/>
        <v>31</v>
      </c>
      <c r="AA485" s="2">
        <v>23</v>
      </c>
      <c r="AB485" s="2">
        <v>8</v>
      </c>
      <c r="AC485" s="2">
        <v>0</v>
      </c>
      <c r="AD485" s="2">
        <v>0</v>
      </c>
      <c r="AE485" s="2">
        <v>0</v>
      </c>
      <c r="AF485" s="2">
        <f t="shared" si="64"/>
        <v>31</v>
      </c>
      <c r="AG485" s="2">
        <f t="shared" si="65"/>
        <v>0</v>
      </c>
      <c r="AH485" s="2">
        <f t="shared" si="66"/>
        <v>0</v>
      </c>
      <c r="AJ485" s="5"/>
    </row>
    <row r="486" spans="7:36" x14ac:dyDescent="0.35">
      <c r="G486" s="2" t="s">
        <v>3</v>
      </c>
      <c r="H486" s="2" t="s">
        <v>4</v>
      </c>
      <c r="I486" s="2" t="s">
        <v>143</v>
      </c>
      <c r="J486" s="2" t="s">
        <v>16</v>
      </c>
      <c r="K486" s="2" t="s">
        <v>16</v>
      </c>
      <c r="L486" s="2" t="s">
        <v>16</v>
      </c>
      <c r="M486" s="2" t="s">
        <v>3</v>
      </c>
      <c r="N486" s="2">
        <v>5</v>
      </c>
      <c r="O486" s="6">
        <f t="shared" si="67"/>
        <v>37</v>
      </c>
      <c r="P486" s="2">
        <v>10</v>
      </c>
      <c r="Q486" s="2">
        <v>19</v>
      </c>
      <c r="R486" s="2">
        <v>8</v>
      </c>
      <c r="S486" s="2">
        <v>0</v>
      </c>
      <c r="T486" s="2">
        <v>0</v>
      </c>
      <c r="U486" s="2">
        <f t="shared" si="61"/>
        <v>29</v>
      </c>
      <c r="V486" s="2">
        <f t="shared" si="62"/>
        <v>8</v>
      </c>
      <c r="W486" s="2">
        <f t="shared" si="63"/>
        <v>0</v>
      </c>
      <c r="Y486" s="5"/>
      <c r="Z486" s="6">
        <f t="shared" si="68"/>
        <v>31</v>
      </c>
      <c r="AA486" s="2">
        <v>15</v>
      </c>
      <c r="AB486" s="2">
        <v>12</v>
      </c>
      <c r="AC486" s="2">
        <v>3</v>
      </c>
      <c r="AD486" s="2">
        <v>1</v>
      </c>
      <c r="AE486" s="2">
        <v>0</v>
      </c>
      <c r="AF486" s="2">
        <f t="shared" si="64"/>
        <v>27</v>
      </c>
      <c r="AG486" s="2">
        <f t="shared" si="65"/>
        <v>3</v>
      </c>
      <c r="AH486" s="2">
        <f t="shared" si="66"/>
        <v>1</v>
      </c>
      <c r="AJ486" s="5"/>
    </row>
    <row r="487" spans="7:36" x14ac:dyDescent="0.35">
      <c r="G487" s="2" t="s">
        <v>3</v>
      </c>
      <c r="H487" s="2" t="s">
        <v>4</v>
      </c>
      <c r="I487" s="2" t="s">
        <v>143</v>
      </c>
      <c r="J487" s="2" t="s">
        <v>16</v>
      </c>
      <c r="K487" s="2" t="s">
        <v>16</v>
      </c>
      <c r="L487" s="2" t="s">
        <v>16</v>
      </c>
      <c r="M487" s="2" t="s">
        <v>3</v>
      </c>
      <c r="N487" s="2">
        <v>6</v>
      </c>
      <c r="O487" s="6">
        <f t="shared" si="67"/>
        <v>37</v>
      </c>
      <c r="P487" s="2">
        <v>6</v>
      </c>
      <c r="Q487" s="2">
        <v>13</v>
      </c>
      <c r="R487" s="2">
        <v>15</v>
      </c>
      <c r="S487" s="2">
        <v>2</v>
      </c>
      <c r="T487" s="2">
        <v>1</v>
      </c>
      <c r="U487" s="2">
        <f t="shared" si="61"/>
        <v>19</v>
      </c>
      <c r="V487" s="2">
        <f t="shared" si="62"/>
        <v>15</v>
      </c>
      <c r="W487" s="2">
        <f t="shared" si="63"/>
        <v>3</v>
      </c>
      <c r="Y487" s="5"/>
      <c r="Z487" s="6">
        <f t="shared" si="68"/>
        <v>31</v>
      </c>
      <c r="AA487" s="2">
        <v>8</v>
      </c>
      <c r="AB487" s="2">
        <v>8</v>
      </c>
      <c r="AC487" s="2">
        <v>9</v>
      </c>
      <c r="AD487" s="2">
        <v>4</v>
      </c>
      <c r="AE487" s="2">
        <v>2</v>
      </c>
      <c r="AF487" s="2">
        <f t="shared" si="64"/>
        <v>16</v>
      </c>
      <c r="AG487" s="2">
        <f t="shared" si="65"/>
        <v>9</v>
      </c>
      <c r="AH487" s="2">
        <f t="shared" si="66"/>
        <v>6</v>
      </c>
      <c r="AJ487" s="5"/>
    </row>
    <row r="488" spans="7:36" x14ac:dyDescent="0.35">
      <c r="G488" s="2" t="s">
        <v>3</v>
      </c>
      <c r="H488" s="2" t="s">
        <v>4</v>
      </c>
      <c r="I488" s="2" t="s">
        <v>143</v>
      </c>
      <c r="J488" s="2" t="s">
        <v>16</v>
      </c>
      <c r="K488" s="2" t="s">
        <v>16</v>
      </c>
      <c r="L488" s="2" t="s">
        <v>16</v>
      </c>
      <c r="M488" s="2" t="s">
        <v>3</v>
      </c>
      <c r="N488" s="2">
        <v>7</v>
      </c>
      <c r="O488" s="6">
        <f t="shared" si="67"/>
        <v>37</v>
      </c>
      <c r="P488" s="2">
        <v>26</v>
      </c>
      <c r="Q488" s="2">
        <v>7</v>
      </c>
      <c r="R488" s="2">
        <v>3</v>
      </c>
      <c r="S488" s="2">
        <v>1</v>
      </c>
      <c r="T488" s="2">
        <v>0</v>
      </c>
      <c r="U488" s="2">
        <f t="shared" si="61"/>
        <v>33</v>
      </c>
      <c r="V488" s="2">
        <f t="shared" si="62"/>
        <v>3</v>
      </c>
      <c r="W488" s="2">
        <f t="shared" si="63"/>
        <v>1</v>
      </c>
      <c r="Y488" s="5"/>
      <c r="Z488" s="6">
        <f t="shared" si="68"/>
        <v>31</v>
      </c>
      <c r="AA488" s="2">
        <v>16</v>
      </c>
      <c r="AB488" s="2">
        <v>8</v>
      </c>
      <c r="AC488" s="2">
        <v>3</v>
      </c>
      <c r="AD488" s="2">
        <v>1</v>
      </c>
      <c r="AE488" s="2">
        <v>3</v>
      </c>
      <c r="AF488" s="2">
        <f t="shared" si="64"/>
        <v>24</v>
      </c>
      <c r="AG488" s="2">
        <f t="shared" si="65"/>
        <v>3</v>
      </c>
      <c r="AH488" s="2">
        <f t="shared" si="66"/>
        <v>4</v>
      </c>
      <c r="AJ488" s="5"/>
    </row>
    <row r="489" spans="7:36" x14ac:dyDescent="0.35">
      <c r="G489" s="2" t="s">
        <v>3</v>
      </c>
      <c r="H489" s="2" t="s">
        <v>4</v>
      </c>
      <c r="I489" s="2" t="s">
        <v>143</v>
      </c>
      <c r="J489" s="2" t="s">
        <v>16</v>
      </c>
      <c r="K489" s="2" t="s">
        <v>16</v>
      </c>
      <c r="L489" s="2" t="s">
        <v>16</v>
      </c>
      <c r="M489" s="2" t="s">
        <v>3</v>
      </c>
      <c r="N489" s="2">
        <v>8</v>
      </c>
      <c r="O489" s="6">
        <f t="shared" si="67"/>
        <v>37</v>
      </c>
      <c r="P489" s="2">
        <v>7</v>
      </c>
      <c r="Q489" s="2">
        <v>12</v>
      </c>
      <c r="R489" s="2">
        <v>13</v>
      </c>
      <c r="S489" s="2">
        <v>4</v>
      </c>
      <c r="T489" s="2">
        <v>1</v>
      </c>
      <c r="U489" s="2">
        <f t="shared" si="61"/>
        <v>19</v>
      </c>
      <c r="V489" s="2">
        <f t="shared" si="62"/>
        <v>13</v>
      </c>
      <c r="W489" s="2">
        <f t="shared" si="63"/>
        <v>5</v>
      </c>
      <c r="Y489" s="5"/>
      <c r="Z489" s="6">
        <f t="shared" si="68"/>
        <v>31</v>
      </c>
      <c r="AA489" s="2">
        <v>5</v>
      </c>
      <c r="AB489" s="2">
        <v>10</v>
      </c>
      <c r="AC489" s="2">
        <v>10</v>
      </c>
      <c r="AD489" s="2">
        <v>4</v>
      </c>
      <c r="AE489" s="2">
        <v>2</v>
      </c>
      <c r="AF489" s="2">
        <f t="shared" si="64"/>
        <v>15</v>
      </c>
      <c r="AG489" s="2">
        <f t="shared" si="65"/>
        <v>10</v>
      </c>
      <c r="AH489" s="2">
        <f t="shared" si="66"/>
        <v>6</v>
      </c>
      <c r="AJ489" s="5"/>
    </row>
    <row r="490" spans="7:36" x14ac:dyDescent="0.35">
      <c r="G490" s="2" t="s">
        <v>3</v>
      </c>
      <c r="H490" s="2" t="s">
        <v>4</v>
      </c>
      <c r="I490" s="2" t="s">
        <v>143</v>
      </c>
      <c r="J490" s="2" t="s">
        <v>16</v>
      </c>
      <c r="K490" s="2" t="s">
        <v>16</v>
      </c>
      <c r="L490" s="2" t="s">
        <v>16</v>
      </c>
      <c r="M490" s="2" t="s">
        <v>3</v>
      </c>
      <c r="N490" s="2">
        <v>9</v>
      </c>
      <c r="O490" s="6">
        <f t="shared" si="67"/>
        <v>37</v>
      </c>
      <c r="P490" s="2">
        <v>3</v>
      </c>
      <c r="Q490" s="2">
        <v>10</v>
      </c>
      <c r="R490" s="2">
        <v>14</v>
      </c>
      <c r="S490" s="2">
        <v>9</v>
      </c>
      <c r="T490" s="2">
        <v>1</v>
      </c>
      <c r="U490" s="2">
        <f t="shared" si="61"/>
        <v>13</v>
      </c>
      <c r="V490" s="2">
        <f t="shared" si="62"/>
        <v>14</v>
      </c>
      <c r="W490" s="2">
        <f t="shared" si="63"/>
        <v>10</v>
      </c>
      <c r="Y490" s="5"/>
      <c r="Z490" s="6">
        <f t="shared" si="68"/>
        <v>31</v>
      </c>
      <c r="AA490" s="2">
        <v>1</v>
      </c>
      <c r="AB490" s="2">
        <v>8</v>
      </c>
      <c r="AC490" s="2">
        <v>10</v>
      </c>
      <c r="AD490" s="2">
        <v>5</v>
      </c>
      <c r="AE490" s="2">
        <v>7</v>
      </c>
      <c r="AF490" s="2">
        <f t="shared" si="64"/>
        <v>9</v>
      </c>
      <c r="AG490" s="2">
        <f t="shared" si="65"/>
        <v>10</v>
      </c>
      <c r="AH490" s="2">
        <f t="shared" si="66"/>
        <v>12</v>
      </c>
      <c r="AJ490" s="5"/>
    </row>
    <row r="491" spans="7:36" x14ac:dyDescent="0.35">
      <c r="G491" s="2" t="s">
        <v>3</v>
      </c>
      <c r="H491" s="2" t="s">
        <v>4</v>
      </c>
      <c r="I491" s="2" t="s">
        <v>143</v>
      </c>
      <c r="J491" s="2" t="s">
        <v>16</v>
      </c>
      <c r="K491" s="2" t="s">
        <v>16</v>
      </c>
      <c r="L491" s="2" t="s">
        <v>16</v>
      </c>
      <c r="M491" s="2" t="s">
        <v>67</v>
      </c>
      <c r="N491" s="2">
        <v>10</v>
      </c>
      <c r="O491" s="6">
        <f t="shared" si="67"/>
        <v>37</v>
      </c>
      <c r="P491" s="2">
        <v>13</v>
      </c>
      <c r="Q491" s="2">
        <v>15</v>
      </c>
      <c r="R491" s="2">
        <v>9</v>
      </c>
      <c r="S491" s="2">
        <v>0</v>
      </c>
      <c r="T491" s="2">
        <v>0</v>
      </c>
      <c r="U491" s="2">
        <f t="shared" si="61"/>
        <v>28</v>
      </c>
      <c r="V491" s="2">
        <f t="shared" si="62"/>
        <v>9</v>
      </c>
      <c r="W491" s="2">
        <f t="shared" si="63"/>
        <v>0</v>
      </c>
      <c r="Y491" s="5"/>
      <c r="Z491" s="6">
        <f t="shared" si="68"/>
        <v>31</v>
      </c>
      <c r="AA491" s="2">
        <v>19</v>
      </c>
      <c r="AB491" s="2">
        <v>7</v>
      </c>
      <c r="AC491" s="2">
        <v>2</v>
      </c>
      <c r="AD491" s="2">
        <v>3</v>
      </c>
      <c r="AE491" s="2">
        <v>0</v>
      </c>
      <c r="AF491" s="2">
        <f t="shared" si="64"/>
        <v>26</v>
      </c>
      <c r="AG491" s="2">
        <f t="shared" si="65"/>
        <v>2</v>
      </c>
      <c r="AH491" s="2">
        <f t="shared" si="66"/>
        <v>3</v>
      </c>
      <c r="AJ491" s="5"/>
    </row>
    <row r="492" spans="7:36" x14ac:dyDescent="0.35">
      <c r="G492" s="2" t="s">
        <v>3</v>
      </c>
      <c r="H492" s="2" t="s">
        <v>4</v>
      </c>
      <c r="I492" s="2" t="s">
        <v>143</v>
      </c>
      <c r="J492" s="2" t="s">
        <v>16</v>
      </c>
      <c r="K492" s="2" t="s">
        <v>16</v>
      </c>
      <c r="L492" s="2" t="s">
        <v>16</v>
      </c>
      <c r="M492" s="2" t="s">
        <v>67</v>
      </c>
      <c r="N492" s="2">
        <v>11</v>
      </c>
      <c r="O492" s="6">
        <f t="shared" si="67"/>
        <v>37</v>
      </c>
      <c r="P492" s="2">
        <v>7</v>
      </c>
      <c r="Q492" s="2">
        <v>12</v>
      </c>
      <c r="R492" s="2">
        <v>14</v>
      </c>
      <c r="S492" s="2">
        <v>2</v>
      </c>
      <c r="T492" s="2">
        <v>2</v>
      </c>
      <c r="U492" s="2">
        <f t="shared" si="61"/>
        <v>19</v>
      </c>
      <c r="V492" s="2">
        <f t="shared" si="62"/>
        <v>14</v>
      </c>
      <c r="W492" s="2">
        <f t="shared" si="63"/>
        <v>4</v>
      </c>
      <c r="Y492" s="5"/>
      <c r="Z492" s="6">
        <f t="shared" si="68"/>
        <v>31</v>
      </c>
      <c r="AA492" s="2">
        <v>8</v>
      </c>
      <c r="AB492" s="2">
        <v>15</v>
      </c>
      <c r="AC492" s="2">
        <v>4</v>
      </c>
      <c r="AD492" s="2">
        <v>0</v>
      </c>
      <c r="AE492" s="2">
        <v>4</v>
      </c>
      <c r="AF492" s="2">
        <f t="shared" si="64"/>
        <v>23</v>
      </c>
      <c r="AG492" s="2">
        <f t="shared" si="65"/>
        <v>4</v>
      </c>
      <c r="AH492" s="2">
        <f t="shared" si="66"/>
        <v>4</v>
      </c>
      <c r="AJ492" s="5"/>
    </row>
    <row r="493" spans="7:36" x14ac:dyDescent="0.35">
      <c r="G493" s="2" t="s">
        <v>3</v>
      </c>
      <c r="H493" s="2" t="s">
        <v>4</v>
      </c>
      <c r="I493" s="2" t="s">
        <v>143</v>
      </c>
      <c r="J493" s="2" t="s">
        <v>16</v>
      </c>
      <c r="K493" s="2" t="s">
        <v>16</v>
      </c>
      <c r="L493" s="2" t="s">
        <v>16</v>
      </c>
      <c r="M493" s="2" t="s">
        <v>67</v>
      </c>
      <c r="N493" s="2">
        <v>12</v>
      </c>
      <c r="O493" s="6">
        <f t="shared" si="67"/>
        <v>37</v>
      </c>
      <c r="P493" s="2">
        <v>6</v>
      </c>
      <c r="Q493" s="2">
        <v>17</v>
      </c>
      <c r="R493" s="2">
        <v>13</v>
      </c>
      <c r="S493" s="2">
        <v>1</v>
      </c>
      <c r="T493" s="2">
        <v>0</v>
      </c>
      <c r="U493" s="2">
        <f t="shared" si="61"/>
        <v>23</v>
      </c>
      <c r="V493" s="2">
        <f t="shared" si="62"/>
        <v>13</v>
      </c>
      <c r="W493" s="2">
        <f t="shared" si="63"/>
        <v>1</v>
      </c>
      <c r="Y493" s="5"/>
      <c r="Z493" s="6">
        <f t="shared" si="68"/>
        <v>31</v>
      </c>
      <c r="AA493" s="2">
        <v>5</v>
      </c>
      <c r="AB493" s="2">
        <v>17</v>
      </c>
      <c r="AC493" s="2">
        <v>6</v>
      </c>
      <c r="AD493" s="2">
        <v>2</v>
      </c>
      <c r="AE493" s="2">
        <v>1</v>
      </c>
      <c r="AF493" s="2">
        <f t="shared" si="64"/>
        <v>22</v>
      </c>
      <c r="AG493" s="2">
        <f t="shared" si="65"/>
        <v>6</v>
      </c>
      <c r="AH493" s="2">
        <f t="shared" si="66"/>
        <v>3</v>
      </c>
      <c r="AJ493" s="5"/>
    </row>
    <row r="494" spans="7:36" x14ac:dyDescent="0.35">
      <c r="G494" s="2" t="s">
        <v>3</v>
      </c>
      <c r="H494" s="2" t="s">
        <v>4</v>
      </c>
      <c r="I494" s="2" t="s">
        <v>143</v>
      </c>
      <c r="J494" s="2" t="s">
        <v>16</v>
      </c>
      <c r="K494" s="2" t="s">
        <v>16</v>
      </c>
      <c r="L494" s="2" t="s">
        <v>16</v>
      </c>
      <c r="M494" s="2" t="s">
        <v>67</v>
      </c>
      <c r="N494" s="2">
        <v>13</v>
      </c>
      <c r="O494" s="6">
        <f t="shared" si="67"/>
        <v>37</v>
      </c>
      <c r="P494" s="2">
        <v>12</v>
      </c>
      <c r="Q494" s="2">
        <v>13</v>
      </c>
      <c r="R494" s="2">
        <v>8</v>
      </c>
      <c r="S494" s="2">
        <v>3</v>
      </c>
      <c r="T494" s="2">
        <v>1</v>
      </c>
      <c r="U494" s="2">
        <f t="shared" si="61"/>
        <v>25</v>
      </c>
      <c r="V494" s="2">
        <f t="shared" si="62"/>
        <v>8</v>
      </c>
      <c r="W494" s="2">
        <f t="shared" si="63"/>
        <v>4</v>
      </c>
      <c r="Y494" s="5"/>
      <c r="Z494" s="6">
        <f t="shared" si="68"/>
        <v>31</v>
      </c>
      <c r="AA494" s="2">
        <v>7</v>
      </c>
      <c r="AB494" s="2">
        <v>12</v>
      </c>
      <c r="AC494" s="2">
        <v>8</v>
      </c>
      <c r="AD494" s="2">
        <v>2</v>
      </c>
      <c r="AE494" s="2">
        <v>2</v>
      </c>
      <c r="AF494" s="2">
        <f t="shared" si="64"/>
        <v>19</v>
      </c>
      <c r="AG494" s="2">
        <f t="shared" si="65"/>
        <v>8</v>
      </c>
      <c r="AH494" s="2">
        <f t="shared" si="66"/>
        <v>4</v>
      </c>
      <c r="AJ494" s="5"/>
    </row>
    <row r="495" spans="7:36" x14ac:dyDescent="0.35">
      <c r="G495" s="2" t="s">
        <v>3</v>
      </c>
      <c r="H495" s="2" t="s">
        <v>4</v>
      </c>
      <c r="I495" s="2" t="s">
        <v>143</v>
      </c>
      <c r="J495" s="2" t="s">
        <v>16</v>
      </c>
      <c r="K495" s="2" t="s">
        <v>16</v>
      </c>
      <c r="L495" s="2" t="s">
        <v>16</v>
      </c>
      <c r="M495" s="2" t="s">
        <v>67</v>
      </c>
      <c r="N495" s="2">
        <v>14</v>
      </c>
      <c r="O495" s="6">
        <f t="shared" si="67"/>
        <v>37</v>
      </c>
      <c r="P495" s="2">
        <v>8</v>
      </c>
      <c r="Q495" s="2">
        <v>16</v>
      </c>
      <c r="R495" s="2">
        <v>8</v>
      </c>
      <c r="S495" s="2">
        <v>3</v>
      </c>
      <c r="T495" s="2">
        <v>2</v>
      </c>
      <c r="U495" s="2">
        <f t="shared" si="61"/>
        <v>24</v>
      </c>
      <c r="V495" s="2">
        <f t="shared" si="62"/>
        <v>8</v>
      </c>
      <c r="W495" s="2">
        <f t="shared" si="63"/>
        <v>5</v>
      </c>
      <c r="Y495" s="5"/>
      <c r="Z495" s="6">
        <f t="shared" si="68"/>
        <v>31</v>
      </c>
      <c r="AA495" s="2">
        <v>4</v>
      </c>
      <c r="AB495" s="2">
        <v>9</v>
      </c>
      <c r="AC495" s="2">
        <v>11</v>
      </c>
      <c r="AD495" s="2">
        <v>5</v>
      </c>
      <c r="AE495" s="2">
        <v>2</v>
      </c>
      <c r="AF495" s="2">
        <f t="shared" si="64"/>
        <v>13</v>
      </c>
      <c r="AG495" s="2">
        <f t="shared" si="65"/>
        <v>11</v>
      </c>
      <c r="AH495" s="2">
        <f t="shared" si="66"/>
        <v>7</v>
      </c>
      <c r="AJ495" s="5"/>
    </row>
    <row r="496" spans="7:36" x14ac:dyDescent="0.35">
      <c r="G496" s="2" t="s">
        <v>3</v>
      </c>
      <c r="H496" s="2" t="s">
        <v>4</v>
      </c>
      <c r="I496" s="2" t="s">
        <v>143</v>
      </c>
      <c r="J496" s="2" t="s">
        <v>16</v>
      </c>
      <c r="K496" s="2" t="s">
        <v>16</v>
      </c>
      <c r="L496" s="2" t="s">
        <v>16</v>
      </c>
      <c r="M496" s="2" t="s">
        <v>67</v>
      </c>
      <c r="N496" s="2">
        <v>15</v>
      </c>
      <c r="O496" s="6">
        <f t="shared" si="67"/>
        <v>37</v>
      </c>
      <c r="P496" s="2">
        <v>11</v>
      </c>
      <c r="Q496" s="2">
        <v>11</v>
      </c>
      <c r="R496" s="2">
        <v>12</v>
      </c>
      <c r="S496" s="2">
        <v>3</v>
      </c>
      <c r="T496" s="2">
        <v>0</v>
      </c>
      <c r="U496" s="2">
        <f t="shared" si="61"/>
        <v>22</v>
      </c>
      <c r="V496" s="2">
        <f t="shared" si="62"/>
        <v>12</v>
      </c>
      <c r="W496" s="2">
        <f t="shared" si="63"/>
        <v>3</v>
      </c>
      <c r="Y496" s="5"/>
      <c r="Z496" s="6">
        <f t="shared" si="68"/>
        <v>31</v>
      </c>
      <c r="AA496" s="2">
        <v>10</v>
      </c>
      <c r="AB496" s="2">
        <v>7</v>
      </c>
      <c r="AC496" s="2">
        <v>7</v>
      </c>
      <c r="AD496" s="2">
        <v>4</v>
      </c>
      <c r="AE496" s="2">
        <v>3</v>
      </c>
      <c r="AF496" s="2">
        <f t="shared" si="64"/>
        <v>17</v>
      </c>
      <c r="AG496" s="2">
        <f t="shared" si="65"/>
        <v>7</v>
      </c>
      <c r="AH496" s="2">
        <f t="shared" si="66"/>
        <v>7</v>
      </c>
      <c r="AJ496" s="5"/>
    </row>
    <row r="497" spans="7:36" x14ac:dyDescent="0.35">
      <c r="G497" s="2" t="s">
        <v>3</v>
      </c>
      <c r="H497" s="2" t="s">
        <v>4</v>
      </c>
      <c r="I497" s="2" t="s">
        <v>143</v>
      </c>
      <c r="J497" s="2" t="s">
        <v>16</v>
      </c>
      <c r="K497" s="2" t="s">
        <v>16</v>
      </c>
      <c r="L497" s="2" t="s">
        <v>16</v>
      </c>
      <c r="M497" s="2" t="s">
        <v>67</v>
      </c>
      <c r="N497" s="2">
        <v>16</v>
      </c>
      <c r="O497" s="6">
        <f t="shared" si="67"/>
        <v>36</v>
      </c>
      <c r="P497" s="2">
        <v>7</v>
      </c>
      <c r="Q497" s="2">
        <v>19</v>
      </c>
      <c r="R497" s="2">
        <v>9</v>
      </c>
      <c r="S497" s="2">
        <v>1</v>
      </c>
      <c r="T497" s="2">
        <v>0</v>
      </c>
      <c r="U497" s="2">
        <f t="shared" si="61"/>
        <v>26</v>
      </c>
      <c r="V497" s="2">
        <f t="shared" si="62"/>
        <v>9</v>
      </c>
      <c r="W497" s="2">
        <f t="shared" si="63"/>
        <v>1</v>
      </c>
      <c r="Y497" s="5"/>
      <c r="Z497" s="6">
        <f t="shared" si="68"/>
        <v>31</v>
      </c>
      <c r="AA497" s="2">
        <v>8</v>
      </c>
      <c r="AB497" s="2">
        <v>14</v>
      </c>
      <c r="AC497" s="2">
        <v>5</v>
      </c>
      <c r="AD497" s="2">
        <v>4</v>
      </c>
      <c r="AE497" s="2">
        <v>0</v>
      </c>
      <c r="AF497" s="2">
        <f t="shared" si="64"/>
        <v>22</v>
      </c>
      <c r="AG497" s="2">
        <f t="shared" si="65"/>
        <v>5</v>
      </c>
      <c r="AH497" s="2">
        <f t="shared" si="66"/>
        <v>4</v>
      </c>
      <c r="AJ497" s="5"/>
    </row>
    <row r="498" spans="7:36" x14ac:dyDescent="0.35">
      <c r="G498" s="2" t="s">
        <v>3</v>
      </c>
      <c r="H498" s="2" t="s">
        <v>4</v>
      </c>
      <c r="I498" s="2" t="s">
        <v>143</v>
      </c>
      <c r="J498" s="2" t="s">
        <v>16</v>
      </c>
      <c r="K498" s="2" t="s">
        <v>16</v>
      </c>
      <c r="L498" s="2" t="s">
        <v>16</v>
      </c>
      <c r="M498" s="2" t="s">
        <v>67</v>
      </c>
      <c r="N498" s="2">
        <v>17</v>
      </c>
      <c r="O498" s="6">
        <f t="shared" si="67"/>
        <v>37</v>
      </c>
      <c r="P498" s="2">
        <v>3</v>
      </c>
      <c r="Q498" s="2">
        <v>9</v>
      </c>
      <c r="R498" s="2">
        <v>9</v>
      </c>
      <c r="S498" s="2">
        <v>9</v>
      </c>
      <c r="T498" s="2">
        <v>7</v>
      </c>
      <c r="U498" s="2">
        <f t="shared" si="61"/>
        <v>12</v>
      </c>
      <c r="V498" s="2">
        <f t="shared" si="62"/>
        <v>9</v>
      </c>
      <c r="W498" s="2">
        <f t="shared" si="63"/>
        <v>16</v>
      </c>
      <c r="Y498" s="5"/>
      <c r="Z498" s="6">
        <f t="shared" si="68"/>
        <v>31</v>
      </c>
      <c r="AA498" s="2">
        <v>7</v>
      </c>
      <c r="AB498" s="2">
        <v>6</v>
      </c>
      <c r="AC498" s="2">
        <v>7</v>
      </c>
      <c r="AD498" s="2">
        <v>7</v>
      </c>
      <c r="AE498" s="2">
        <v>4</v>
      </c>
      <c r="AF498" s="2">
        <f t="shared" si="64"/>
        <v>13</v>
      </c>
      <c r="AG498" s="2">
        <f t="shared" si="65"/>
        <v>7</v>
      </c>
      <c r="AH498" s="2">
        <f t="shared" si="66"/>
        <v>11</v>
      </c>
      <c r="AJ498" s="5"/>
    </row>
    <row r="499" spans="7:36" x14ac:dyDescent="0.35">
      <c r="G499" s="2" t="s">
        <v>3</v>
      </c>
      <c r="H499" s="2" t="s">
        <v>4</v>
      </c>
      <c r="I499" s="2" t="s">
        <v>143</v>
      </c>
      <c r="J499" s="2" t="s">
        <v>16</v>
      </c>
      <c r="K499" s="2" t="s">
        <v>16</v>
      </c>
      <c r="L499" s="2" t="s">
        <v>16</v>
      </c>
      <c r="M499" s="2" t="s">
        <v>67</v>
      </c>
      <c r="N499" s="2">
        <v>18</v>
      </c>
      <c r="O499" s="6">
        <f t="shared" si="67"/>
        <v>37</v>
      </c>
      <c r="P499" s="2">
        <v>17</v>
      </c>
      <c r="Q499" s="2">
        <v>10</v>
      </c>
      <c r="R499" s="2">
        <v>4</v>
      </c>
      <c r="S499" s="2">
        <v>5</v>
      </c>
      <c r="T499" s="2">
        <v>1</v>
      </c>
      <c r="U499" s="2">
        <f t="shared" si="61"/>
        <v>27</v>
      </c>
      <c r="V499" s="2">
        <f t="shared" si="62"/>
        <v>4</v>
      </c>
      <c r="W499" s="2">
        <f t="shared" si="63"/>
        <v>6</v>
      </c>
      <c r="Y499" s="5"/>
      <c r="Z499" s="6">
        <f t="shared" si="68"/>
        <v>31</v>
      </c>
      <c r="AA499" s="2">
        <v>10</v>
      </c>
      <c r="AB499" s="2">
        <v>14</v>
      </c>
      <c r="AC499" s="2">
        <v>5</v>
      </c>
      <c r="AD499" s="2">
        <v>1</v>
      </c>
      <c r="AE499" s="2">
        <v>1</v>
      </c>
      <c r="AF499" s="2">
        <f t="shared" si="64"/>
        <v>24</v>
      </c>
      <c r="AG499" s="2">
        <f t="shared" si="65"/>
        <v>5</v>
      </c>
      <c r="AH499" s="2">
        <f t="shared" si="66"/>
        <v>2</v>
      </c>
      <c r="AJ499" s="5"/>
    </row>
    <row r="500" spans="7:36" x14ac:dyDescent="0.35">
      <c r="G500" s="2" t="s">
        <v>3</v>
      </c>
      <c r="H500" s="2" t="s">
        <v>4</v>
      </c>
      <c r="I500" s="2" t="s">
        <v>143</v>
      </c>
      <c r="J500" s="2" t="s">
        <v>16</v>
      </c>
      <c r="K500" s="2" t="s">
        <v>16</v>
      </c>
      <c r="L500" s="2" t="s">
        <v>16</v>
      </c>
      <c r="M500" s="2" t="s">
        <v>76</v>
      </c>
      <c r="N500" s="2">
        <v>19</v>
      </c>
      <c r="O500" s="6">
        <f t="shared" si="67"/>
        <v>37</v>
      </c>
      <c r="P500" s="2">
        <v>16</v>
      </c>
      <c r="Q500" s="2">
        <v>16</v>
      </c>
      <c r="R500" s="2">
        <v>5</v>
      </c>
      <c r="S500" s="2">
        <v>0</v>
      </c>
      <c r="T500" s="2">
        <v>0</v>
      </c>
      <c r="U500" s="2">
        <f t="shared" si="61"/>
        <v>32</v>
      </c>
      <c r="V500" s="2">
        <f t="shared" si="62"/>
        <v>5</v>
      </c>
      <c r="W500" s="2">
        <f t="shared" si="63"/>
        <v>0</v>
      </c>
      <c r="Y500" s="5"/>
      <c r="Z500" s="6">
        <f t="shared" si="68"/>
        <v>31</v>
      </c>
      <c r="AA500" s="2">
        <v>18</v>
      </c>
      <c r="AB500" s="2">
        <v>7</v>
      </c>
      <c r="AC500" s="2">
        <v>4</v>
      </c>
      <c r="AD500" s="2">
        <v>1</v>
      </c>
      <c r="AE500" s="2">
        <v>1</v>
      </c>
      <c r="AF500" s="2">
        <f t="shared" si="64"/>
        <v>25</v>
      </c>
      <c r="AG500" s="2">
        <f t="shared" si="65"/>
        <v>4</v>
      </c>
      <c r="AH500" s="2">
        <f t="shared" si="66"/>
        <v>2</v>
      </c>
      <c r="AJ500" s="5"/>
    </row>
    <row r="501" spans="7:36" x14ac:dyDescent="0.35">
      <c r="G501" s="2" t="s">
        <v>3</v>
      </c>
      <c r="H501" s="2" t="s">
        <v>4</v>
      </c>
      <c r="I501" s="2" t="s">
        <v>143</v>
      </c>
      <c r="J501" s="2" t="s">
        <v>16</v>
      </c>
      <c r="K501" s="2" t="s">
        <v>16</v>
      </c>
      <c r="L501" s="2" t="s">
        <v>16</v>
      </c>
      <c r="M501" s="2" t="s">
        <v>76</v>
      </c>
      <c r="N501" s="2">
        <v>20</v>
      </c>
      <c r="O501" s="6">
        <f t="shared" si="67"/>
        <v>36</v>
      </c>
      <c r="P501" s="2">
        <v>16</v>
      </c>
      <c r="Q501" s="2">
        <v>13</v>
      </c>
      <c r="R501" s="2">
        <v>6</v>
      </c>
      <c r="S501" s="2">
        <v>1</v>
      </c>
      <c r="T501" s="2">
        <v>0</v>
      </c>
      <c r="U501" s="2">
        <f t="shared" si="61"/>
        <v>29</v>
      </c>
      <c r="V501" s="2">
        <f t="shared" si="62"/>
        <v>6</v>
      </c>
      <c r="W501" s="2">
        <f t="shared" si="63"/>
        <v>1</v>
      </c>
      <c r="Y501" s="5"/>
      <c r="Z501" s="6">
        <f t="shared" si="68"/>
        <v>31</v>
      </c>
      <c r="AA501" s="2">
        <v>19</v>
      </c>
      <c r="AB501" s="2">
        <v>5</v>
      </c>
      <c r="AC501" s="2">
        <v>4</v>
      </c>
      <c r="AD501" s="2">
        <v>2</v>
      </c>
      <c r="AE501" s="2">
        <v>1</v>
      </c>
      <c r="AF501" s="2">
        <f t="shared" si="64"/>
        <v>24</v>
      </c>
      <c r="AG501" s="2">
        <f t="shared" si="65"/>
        <v>4</v>
      </c>
      <c r="AH501" s="2">
        <f t="shared" si="66"/>
        <v>3</v>
      </c>
      <c r="AJ501" s="5"/>
    </row>
    <row r="502" spans="7:36" x14ac:dyDescent="0.35">
      <c r="G502" s="2" t="s">
        <v>3</v>
      </c>
      <c r="H502" s="2" t="s">
        <v>4</v>
      </c>
      <c r="I502" s="2" t="s">
        <v>143</v>
      </c>
      <c r="J502" s="2" t="s">
        <v>16</v>
      </c>
      <c r="K502" s="2" t="s">
        <v>16</v>
      </c>
      <c r="L502" s="2" t="s">
        <v>16</v>
      </c>
      <c r="M502" s="2" t="s">
        <v>76</v>
      </c>
      <c r="N502" s="2">
        <v>21</v>
      </c>
      <c r="O502" s="6">
        <f t="shared" si="67"/>
        <v>37</v>
      </c>
      <c r="P502" s="2">
        <v>15</v>
      </c>
      <c r="Q502" s="2">
        <v>14</v>
      </c>
      <c r="R502" s="2">
        <v>6</v>
      </c>
      <c r="S502" s="2">
        <v>2</v>
      </c>
      <c r="T502" s="2">
        <v>0</v>
      </c>
      <c r="U502" s="2">
        <f t="shared" si="61"/>
        <v>29</v>
      </c>
      <c r="V502" s="2">
        <f t="shared" si="62"/>
        <v>6</v>
      </c>
      <c r="W502" s="2">
        <f t="shared" si="63"/>
        <v>2</v>
      </c>
      <c r="Y502" s="5"/>
      <c r="Z502" s="6">
        <f t="shared" si="68"/>
        <v>31</v>
      </c>
      <c r="AA502" s="2">
        <v>16</v>
      </c>
      <c r="AB502" s="2">
        <v>6</v>
      </c>
      <c r="AC502" s="2">
        <v>6</v>
      </c>
      <c r="AD502" s="2">
        <v>1</v>
      </c>
      <c r="AE502" s="2">
        <v>2</v>
      </c>
      <c r="AF502" s="2">
        <f t="shared" si="64"/>
        <v>22</v>
      </c>
      <c r="AG502" s="2">
        <f t="shared" si="65"/>
        <v>6</v>
      </c>
      <c r="AH502" s="2">
        <f t="shared" si="66"/>
        <v>3</v>
      </c>
      <c r="AJ502" s="5"/>
    </row>
    <row r="503" spans="7:36" x14ac:dyDescent="0.35">
      <c r="G503" s="2" t="s">
        <v>3</v>
      </c>
      <c r="H503" s="2" t="s">
        <v>4</v>
      </c>
      <c r="I503" s="2" t="s">
        <v>143</v>
      </c>
      <c r="J503" s="2" t="s">
        <v>16</v>
      </c>
      <c r="K503" s="2" t="s">
        <v>16</v>
      </c>
      <c r="L503" s="2" t="s">
        <v>16</v>
      </c>
      <c r="M503" s="2" t="s">
        <v>76</v>
      </c>
      <c r="N503" s="2">
        <v>22</v>
      </c>
      <c r="O503" s="6">
        <f t="shared" si="67"/>
        <v>37</v>
      </c>
      <c r="P503" s="2">
        <v>28</v>
      </c>
      <c r="Q503" s="2">
        <v>6</v>
      </c>
      <c r="R503" s="2">
        <v>3</v>
      </c>
      <c r="S503" s="2">
        <v>0</v>
      </c>
      <c r="T503" s="2">
        <v>0</v>
      </c>
      <c r="U503" s="2">
        <f t="shared" si="61"/>
        <v>34</v>
      </c>
      <c r="V503" s="2">
        <f t="shared" si="62"/>
        <v>3</v>
      </c>
      <c r="W503" s="2">
        <f t="shared" si="63"/>
        <v>0</v>
      </c>
      <c r="Y503" s="5"/>
      <c r="Z503" s="6">
        <f t="shared" si="68"/>
        <v>31</v>
      </c>
      <c r="AA503" s="2">
        <v>22</v>
      </c>
      <c r="AB503" s="2">
        <v>6</v>
      </c>
      <c r="AC503" s="2">
        <v>1</v>
      </c>
      <c r="AD503" s="2">
        <v>1</v>
      </c>
      <c r="AE503" s="2">
        <v>1</v>
      </c>
      <c r="AF503" s="2">
        <f t="shared" si="64"/>
        <v>28</v>
      </c>
      <c r="AG503" s="2">
        <f t="shared" si="65"/>
        <v>1</v>
      </c>
      <c r="AH503" s="2">
        <f t="shared" si="66"/>
        <v>2</v>
      </c>
      <c r="AJ503" s="5"/>
    </row>
    <row r="504" spans="7:36" x14ac:dyDescent="0.35">
      <c r="G504" s="2" t="s">
        <v>3</v>
      </c>
      <c r="H504" s="2" t="s">
        <v>4</v>
      </c>
      <c r="I504" s="2" t="s">
        <v>143</v>
      </c>
      <c r="J504" s="2" t="s">
        <v>16</v>
      </c>
      <c r="K504" s="2" t="s">
        <v>16</v>
      </c>
      <c r="L504" s="2" t="s">
        <v>16</v>
      </c>
      <c r="M504" s="2" t="s">
        <v>76</v>
      </c>
      <c r="N504" s="2">
        <v>23</v>
      </c>
      <c r="O504" s="6">
        <f t="shared" si="67"/>
        <v>36</v>
      </c>
      <c r="P504" s="2">
        <v>21</v>
      </c>
      <c r="Q504" s="2">
        <v>9</v>
      </c>
      <c r="R504" s="2">
        <v>4</v>
      </c>
      <c r="S504" s="2">
        <v>2</v>
      </c>
      <c r="T504" s="2">
        <v>0</v>
      </c>
      <c r="U504" s="2">
        <f t="shared" si="61"/>
        <v>30</v>
      </c>
      <c r="V504" s="2">
        <f t="shared" si="62"/>
        <v>4</v>
      </c>
      <c r="W504" s="2">
        <f t="shared" si="63"/>
        <v>2</v>
      </c>
      <c r="Y504" s="5"/>
      <c r="Z504" s="6">
        <f t="shared" si="68"/>
        <v>31</v>
      </c>
      <c r="AA504" s="2">
        <v>19</v>
      </c>
      <c r="AB504" s="2">
        <v>6</v>
      </c>
      <c r="AC504" s="2">
        <v>3</v>
      </c>
      <c r="AD504" s="2">
        <v>2</v>
      </c>
      <c r="AE504" s="2">
        <v>1</v>
      </c>
      <c r="AF504" s="2">
        <f t="shared" si="64"/>
        <v>25</v>
      </c>
      <c r="AG504" s="2">
        <f t="shared" si="65"/>
        <v>3</v>
      </c>
      <c r="AH504" s="2">
        <f t="shared" si="66"/>
        <v>3</v>
      </c>
      <c r="AJ504" s="5"/>
    </row>
    <row r="505" spans="7:36" x14ac:dyDescent="0.35">
      <c r="G505" s="2" t="s">
        <v>3</v>
      </c>
      <c r="H505" s="2" t="s">
        <v>4</v>
      </c>
      <c r="I505" s="2" t="s">
        <v>143</v>
      </c>
      <c r="J505" s="2" t="s">
        <v>16</v>
      </c>
      <c r="K505" s="2" t="s">
        <v>16</v>
      </c>
      <c r="L505" s="2" t="s">
        <v>16</v>
      </c>
      <c r="M505" s="2" t="s">
        <v>76</v>
      </c>
      <c r="N505" s="2">
        <v>24</v>
      </c>
      <c r="O505" s="6">
        <f t="shared" si="67"/>
        <v>37</v>
      </c>
      <c r="P505" s="2">
        <v>12</v>
      </c>
      <c r="Q505" s="2">
        <v>14</v>
      </c>
      <c r="R505" s="2">
        <v>6</v>
      </c>
      <c r="S505" s="2">
        <v>5</v>
      </c>
      <c r="T505" s="2">
        <v>0</v>
      </c>
      <c r="U505" s="2">
        <f t="shared" si="61"/>
        <v>26</v>
      </c>
      <c r="V505" s="2">
        <f t="shared" si="62"/>
        <v>6</v>
      </c>
      <c r="W505" s="2">
        <f t="shared" si="63"/>
        <v>5</v>
      </c>
      <c r="Y505" s="5"/>
      <c r="Z505" s="6">
        <f t="shared" si="68"/>
        <v>31</v>
      </c>
      <c r="AA505" s="2">
        <v>15</v>
      </c>
      <c r="AB505" s="2">
        <v>8</v>
      </c>
      <c r="AC505" s="2">
        <v>3</v>
      </c>
      <c r="AD505" s="2">
        <v>3</v>
      </c>
      <c r="AE505" s="2">
        <v>2</v>
      </c>
      <c r="AF505" s="2">
        <f t="shared" si="64"/>
        <v>23</v>
      </c>
      <c r="AG505" s="2">
        <f t="shared" si="65"/>
        <v>3</v>
      </c>
      <c r="AH505" s="2">
        <f t="shared" si="66"/>
        <v>5</v>
      </c>
      <c r="AJ505" s="5"/>
    </row>
    <row r="506" spans="7:36" x14ac:dyDescent="0.35">
      <c r="G506" s="2" t="s">
        <v>3</v>
      </c>
      <c r="H506" s="2" t="s">
        <v>4</v>
      </c>
      <c r="I506" s="2" t="s">
        <v>143</v>
      </c>
      <c r="J506" s="2" t="s">
        <v>16</v>
      </c>
      <c r="K506" s="2" t="s">
        <v>16</v>
      </c>
      <c r="L506" s="2" t="s">
        <v>16</v>
      </c>
      <c r="M506" s="2" t="s">
        <v>76</v>
      </c>
      <c r="N506" s="2">
        <v>25</v>
      </c>
      <c r="O506" s="6">
        <f t="shared" si="67"/>
        <v>36</v>
      </c>
      <c r="P506" s="2">
        <v>17</v>
      </c>
      <c r="Q506" s="2">
        <v>12</v>
      </c>
      <c r="R506" s="2">
        <v>4</v>
      </c>
      <c r="S506" s="2">
        <v>3</v>
      </c>
      <c r="T506" s="2">
        <v>0</v>
      </c>
      <c r="U506" s="2">
        <f t="shared" si="61"/>
        <v>29</v>
      </c>
      <c r="V506" s="2">
        <f t="shared" si="62"/>
        <v>4</v>
      </c>
      <c r="W506" s="2">
        <f t="shared" si="63"/>
        <v>3</v>
      </c>
      <c r="Y506" s="5"/>
      <c r="Z506" s="6">
        <f t="shared" si="68"/>
        <v>31</v>
      </c>
      <c r="AA506" s="2">
        <v>15</v>
      </c>
      <c r="AB506" s="2">
        <v>12</v>
      </c>
      <c r="AC506" s="2">
        <v>1</v>
      </c>
      <c r="AD506" s="2">
        <v>1</v>
      </c>
      <c r="AE506" s="2">
        <v>2</v>
      </c>
      <c r="AF506" s="2">
        <f t="shared" si="64"/>
        <v>27</v>
      </c>
      <c r="AG506" s="2">
        <f t="shared" si="65"/>
        <v>1</v>
      </c>
      <c r="AH506" s="2">
        <f t="shared" si="66"/>
        <v>3</v>
      </c>
      <c r="AJ506" s="5"/>
    </row>
    <row r="507" spans="7:36" x14ac:dyDescent="0.35">
      <c r="G507" s="2" t="s">
        <v>3</v>
      </c>
      <c r="H507" s="2" t="s">
        <v>4</v>
      </c>
      <c r="I507" s="2" t="s">
        <v>143</v>
      </c>
      <c r="J507" s="2" t="s">
        <v>16</v>
      </c>
      <c r="K507" s="2" t="s">
        <v>16</v>
      </c>
      <c r="L507" s="2" t="s">
        <v>16</v>
      </c>
      <c r="M507" s="2" t="s">
        <v>76</v>
      </c>
      <c r="N507" s="2">
        <v>26</v>
      </c>
      <c r="O507" s="6">
        <f t="shared" si="67"/>
        <v>36</v>
      </c>
      <c r="P507" s="2">
        <v>18</v>
      </c>
      <c r="Q507" s="2">
        <v>10</v>
      </c>
      <c r="R507" s="2">
        <v>5</v>
      </c>
      <c r="S507" s="2">
        <v>3</v>
      </c>
      <c r="T507" s="2">
        <v>0</v>
      </c>
      <c r="U507" s="2">
        <f t="shared" si="61"/>
        <v>28</v>
      </c>
      <c r="V507" s="2">
        <f t="shared" si="62"/>
        <v>5</v>
      </c>
      <c r="W507" s="2">
        <f t="shared" si="63"/>
        <v>3</v>
      </c>
      <c r="Y507" s="5"/>
      <c r="Z507" s="6">
        <f t="shared" si="68"/>
        <v>31</v>
      </c>
      <c r="AA507" s="2">
        <v>14</v>
      </c>
      <c r="AB507" s="2">
        <v>10</v>
      </c>
      <c r="AC507" s="2">
        <v>4</v>
      </c>
      <c r="AD507" s="2">
        <v>1</v>
      </c>
      <c r="AE507" s="2">
        <v>2</v>
      </c>
      <c r="AF507" s="2">
        <f t="shared" si="64"/>
        <v>24</v>
      </c>
      <c r="AG507" s="2">
        <f t="shared" si="65"/>
        <v>4</v>
      </c>
      <c r="AH507" s="2">
        <f t="shared" si="66"/>
        <v>3</v>
      </c>
      <c r="AJ507" s="5"/>
    </row>
    <row r="508" spans="7:36" x14ac:dyDescent="0.35">
      <c r="G508" s="2" t="s">
        <v>3</v>
      </c>
      <c r="H508" s="2" t="s">
        <v>4</v>
      </c>
      <c r="I508" s="2" t="s">
        <v>143</v>
      </c>
      <c r="J508" s="2" t="s">
        <v>16</v>
      </c>
      <c r="K508" s="2" t="s">
        <v>16</v>
      </c>
      <c r="L508" s="2" t="s">
        <v>16</v>
      </c>
      <c r="M508" s="2" t="s">
        <v>76</v>
      </c>
      <c r="N508" s="2">
        <v>27</v>
      </c>
      <c r="O508" s="6">
        <f t="shared" si="67"/>
        <v>36</v>
      </c>
      <c r="P508" s="2">
        <v>16</v>
      </c>
      <c r="Q508" s="2">
        <v>10</v>
      </c>
      <c r="R508" s="2">
        <v>8</v>
      </c>
      <c r="S508" s="2">
        <v>2</v>
      </c>
      <c r="T508" s="2">
        <v>0</v>
      </c>
      <c r="U508" s="2">
        <f t="shared" si="61"/>
        <v>26</v>
      </c>
      <c r="V508" s="2">
        <f t="shared" si="62"/>
        <v>8</v>
      </c>
      <c r="W508" s="2">
        <f t="shared" si="63"/>
        <v>2</v>
      </c>
      <c r="Y508" s="5"/>
      <c r="Z508" s="6">
        <f t="shared" si="68"/>
        <v>31</v>
      </c>
      <c r="AA508" s="2">
        <v>13</v>
      </c>
      <c r="AB508" s="2">
        <v>11</v>
      </c>
      <c r="AC508" s="2">
        <v>5</v>
      </c>
      <c r="AD508" s="2">
        <v>1</v>
      </c>
      <c r="AE508" s="2">
        <v>1</v>
      </c>
      <c r="AF508" s="2">
        <f t="shared" si="64"/>
        <v>24</v>
      </c>
      <c r="AG508" s="2">
        <f t="shared" si="65"/>
        <v>5</v>
      </c>
      <c r="AH508" s="2">
        <f t="shared" si="66"/>
        <v>2</v>
      </c>
      <c r="AJ508" s="5"/>
    </row>
    <row r="509" spans="7:36" x14ac:dyDescent="0.35">
      <c r="G509" s="2" t="s">
        <v>3</v>
      </c>
      <c r="H509" s="2" t="s">
        <v>4</v>
      </c>
      <c r="I509" s="2" t="s">
        <v>143</v>
      </c>
      <c r="J509" s="2" t="s">
        <v>16</v>
      </c>
      <c r="K509" s="2" t="s">
        <v>16</v>
      </c>
      <c r="L509" s="2" t="s">
        <v>16</v>
      </c>
      <c r="M509" s="2" t="s">
        <v>76</v>
      </c>
      <c r="N509" s="2">
        <v>28</v>
      </c>
      <c r="O509" s="6">
        <f t="shared" si="67"/>
        <v>36</v>
      </c>
      <c r="P509" s="2">
        <v>23</v>
      </c>
      <c r="Q509" s="2">
        <v>9</v>
      </c>
      <c r="R509" s="2">
        <v>2</v>
      </c>
      <c r="S509" s="2">
        <v>2</v>
      </c>
      <c r="T509" s="2">
        <v>0</v>
      </c>
      <c r="U509" s="2">
        <f t="shared" si="61"/>
        <v>32</v>
      </c>
      <c r="V509" s="2">
        <f t="shared" si="62"/>
        <v>2</v>
      </c>
      <c r="W509" s="2">
        <f t="shared" si="63"/>
        <v>2</v>
      </c>
      <c r="Y509" s="5"/>
      <c r="Z509" s="6">
        <f t="shared" si="68"/>
        <v>31</v>
      </c>
      <c r="AA509" s="2">
        <v>25</v>
      </c>
      <c r="AB509" s="2">
        <v>4</v>
      </c>
      <c r="AC509" s="2">
        <v>2</v>
      </c>
      <c r="AD509" s="2">
        <v>0</v>
      </c>
      <c r="AE509" s="2">
        <v>0</v>
      </c>
      <c r="AF509" s="2">
        <f t="shared" si="64"/>
        <v>29</v>
      </c>
      <c r="AG509" s="2">
        <f t="shared" si="65"/>
        <v>2</v>
      </c>
      <c r="AH509" s="2">
        <f t="shared" si="66"/>
        <v>0</v>
      </c>
      <c r="AJ509" s="5"/>
    </row>
    <row r="510" spans="7:36" x14ac:dyDescent="0.35">
      <c r="G510" s="2" t="s">
        <v>3</v>
      </c>
      <c r="H510" s="2" t="s">
        <v>4</v>
      </c>
      <c r="I510" s="2" t="s">
        <v>143</v>
      </c>
      <c r="J510" s="2" t="s">
        <v>16</v>
      </c>
      <c r="K510" s="2" t="s">
        <v>16</v>
      </c>
      <c r="L510" s="2" t="s">
        <v>16</v>
      </c>
      <c r="M510" s="2" t="s">
        <v>76</v>
      </c>
      <c r="N510" s="2">
        <v>29</v>
      </c>
      <c r="O510" s="6">
        <f t="shared" si="67"/>
        <v>36</v>
      </c>
      <c r="P510" s="2">
        <v>9</v>
      </c>
      <c r="Q510" s="2">
        <v>20</v>
      </c>
      <c r="R510" s="2">
        <v>5</v>
      </c>
      <c r="S510" s="2">
        <v>1</v>
      </c>
      <c r="T510" s="2">
        <v>1</v>
      </c>
      <c r="U510" s="2">
        <f t="shared" si="61"/>
        <v>29</v>
      </c>
      <c r="V510" s="2">
        <f t="shared" si="62"/>
        <v>5</v>
      </c>
      <c r="W510" s="2">
        <f t="shared" si="63"/>
        <v>2</v>
      </c>
      <c r="Y510" s="5"/>
      <c r="Z510" s="6">
        <f t="shared" si="68"/>
        <v>31</v>
      </c>
      <c r="AA510" s="2">
        <v>15</v>
      </c>
      <c r="AB510" s="2">
        <v>7</v>
      </c>
      <c r="AC510" s="2">
        <v>4</v>
      </c>
      <c r="AD510" s="2">
        <v>4</v>
      </c>
      <c r="AE510" s="2">
        <v>1</v>
      </c>
      <c r="AF510" s="2">
        <f t="shared" si="64"/>
        <v>22</v>
      </c>
      <c r="AG510" s="2">
        <f t="shared" si="65"/>
        <v>4</v>
      </c>
      <c r="AH510" s="2">
        <f t="shared" si="66"/>
        <v>5</v>
      </c>
      <c r="AJ510" s="5"/>
    </row>
    <row r="511" spans="7:36" x14ac:dyDescent="0.35">
      <c r="G511" s="2" t="s">
        <v>3</v>
      </c>
      <c r="H511" s="2" t="s">
        <v>4</v>
      </c>
      <c r="I511" s="2" t="s">
        <v>143</v>
      </c>
      <c r="J511" s="2" t="s">
        <v>16</v>
      </c>
      <c r="K511" s="2" t="s">
        <v>16</v>
      </c>
      <c r="L511" s="2" t="s">
        <v>16</v>
      </c>
      <c r="M511" s="2" t="s">
        <v>76</v>
      </c>
      <c r="N511" s="2">
        <v>30</v>
      </c>
      <c r="O511" s="6">
        <f t="shared" si="67"/>
        <v>37</v>
      </c>
      <c r="P511" s="2">
        <v>20</v>
      </c>
      <c r="Q511" s="2">
        <v>9</v>
      </c>
      <c r="R511" s="2">
        <v>7</v>
      </c>
      <c r="S511" s="2">
        <v>1</v>
      </c>
      <c r="T511" s="2">
        <v>0</v>
      </c>
      <c r="U511" s="2">
        <f t="shared" si="61"/>
        <v>29</v>
      </c>
      <c r="V511" s="2">
        <f t="shared" si="62"/>
        <v>7</v>
      </c>
      <c r="W511" s="2">
        <f t="shared" si="63"/>
        <v>1</v>
      </c>
      <c r="Y511" s="5"/>
      <c r="Z511" s="6">
        <f t="shared" si="68"/>
        <v>31</v>
      </c>
      <c r="AA511" s="2">
        <v>16</v>
      </c>
      <c r="AB511" s="2">
        <v>8</v>
      </c>
      <c r="AC511" s="2">
        <v>2</v>
      </c>
      <c r="AD511" s="2">
        <v>4</v>
      </c>
      <c r="AE511" s="2">
        <v>1</v>
      </c>
      <c r="AF511" s="2">
        <f t="shared" si="64"/>
        <v>24</v>
      </c>
      <c r="AG511" s="2">
        <f t="shared" si="65"/>
        <v>2</v>
      </c>
      <c r="AH511" s="2">
        <f t="shared" si="66"/>
        <v>5</v>
      </c>
      <c r="AJ511" s="5"/>
    </row>
    <row r="512" spans="7:36" x14ac:dyDescent="0.35">
      <c r="G512" s="2" t="s">
        <v>3</v>
      </c>
      <c r="H512" s="2" t="s">
        <v>4</v>
      </c>
      <c r="I512" s="2" t="s">
        <v>143</v>
      </c>
      <c r="J512" s="2" t="s">
        <v>18</v>
      </c>
      <c r="K512" s="2" t="s">
        <v>18</v>
      </c>
      <c r="L512" s="2" t="s">
        <v>18</v>
      </c>
      <c r="M512" s="2" t="s">
        <v>3</v>
      </c>
      <c r="N512" s="2">
        <v>1</v>
      </c>
      <c r="O512" s="6">
        <f t="shared" si="67"/>
        <v>93</v>
      </c>
      <c r="P512" s="2">
        <v>12</v>
      </c>
      <c r="Q512" s="2">
        <v>36</v>
      </c>
      <c r="R512" s="2">
        <v>34</v>
      </c>
      <c r="S512" s="2">
        <v>8</v>
      </c>
      <c r="T512" s="2">
        <v>3</v>
      </c>
      <c r="U512" s="2">
        <f t="shared" si="61"/>
        <v>48</v>
      </c>
      <c r="V512" s="2">
        <f t="shared" si="62"/>
        <v>34</v>
      </c>
      <c r="W512" s="2">
        <f t="shared" si="63"/>
        <v>11</v>
      </c>
      <c r="X512" s="2">
        <f>MAX(O512:O541)</f>
        <v>93</v>
      </c>
      <c r="Y512" s="5">
        <v>93</v>
      </c>
      <c r="Z512" s="6">
        <f t="shared" si="68"/>
        <v>34</v>
      </c>
      <c r="AA512" s="2">
        <v>5</v>
      </c>
      <c r="AB512" s="2">
        <v>15</v>
      </c>
      <c r="AC512" s="2">
        <v>7</v>
      </c>
      <c r="AD512" s="2">
        <v>7</v>
      </c>
      <c r="AE512" s="2">
        <v>0</v>
      </c>
      <c r="AF512" s="2">
        <f t="shared" si="64"/>
        <v>20</v>
      </c>
      <c r="AG512" s="2">
        <f t="shared" si="65"/>
        <v>7</v>
      </c>
      <c r="AH512" s="2">
        <f t="shared" si="66"/>
        <v>7</v>
      </c>
      <c r="AI512" s="2">
        <f>MAX(Z512:Z541)</f>
        <v>34</v>
      </c>
      <c r="AJ512" s="5">
        <v>34</v>
      </c>
    </row>
    <row r="513" spans="7:36" x14ac:dyDescent="0.35">
      <c r="G513" s="2" t="s">
        <v>3</v>
      </c>
      <c r="H513" s="2" t="s">
        <v>4</v>
      </c>
      <c r="I513" s="2" t="s">
        <v>143</v>
      </c>
      <c r="J513" s="2" t="s">
        <v>18</v>
      </c>
      <c r="K513" s="2" t="s">
        <v>18</v>
      </c>
      <c r="L513" s="2" t="s">
        <v>18</v>
      </c>
      <c r="M513" s="2" t="s">
        <v>3</v>
      </c>
      <c r="N513" s="2">
        <v>2</v>
      </c>
      <c r="O513" s="6">
        <f t="shared" si="67"/>
        <v>93</v>
      </c>
      <c r="P513" s="2">
        <v>3</v>
      </c>
      <c r="Q513" s="2">
        <v>25</v>
      </c>
      <c r="R513" s="2">
        <v>37</v>
      </c>
      <c r="S513" s="2">
        <v>17</v>
      </c>
      <c r="T513" s="2">
        <v>11</v>
      </c>
      <c r="U513" s="2">
        <f t="shared" si="61"/>
        <v>28</v>
      </c>
      <c r="V513" s="2">
        <f t="shared" si="62"/>
        <v>37</v>
      </c>
      <c r="W513" s="2">
        <f t="shared" si="63"/>
        <v>28</v>
      </c>
      <c r="Y513" s="5"/>
      <c r="Z513" s="6">
        <f t="shared" si="68"/>
        <v>34</v>
      </c>
      <c r="AA513" s="2">
        <v>1</v>
      </c>
      <c r="AB513" s="2">
        <v>8</v>
      </c>
      <c r="AC513" s="2">
        <v>16</v>
      </c>
      <c r="AD513" s="2">
        <v>5</v>
      </c>
      <c r="AE513" s="2">
        <v>4</v>
      </c>
      <c r="AF513" s="2">
        <f t="shared" si="64"/>
        <v>9</v>
      </c>
      <c r="AG513" s="2">
        <f t="shared" si="65"/>
        <v>16</v>
      </c>
      <c r="AH513" s="2">
        <f t="shared" si="66"/>
        <v>9</v>
      </c>
      <c r="AJ513" s="5"/>
    </row>
    <row r="514" spans="7:36" x14ac:dyDescent="0.35">
      <c r="G514" s="2" t="s">
        <v>3</v>
      </c>
      <c r="H514" s="2" t="s">
        <v>4</v>
      </c>
      <c r="I514" s="2" t="s">
        <v>143</v>
      </c>
      <c r="J514" s="2" t="s">
        <v>18</v>
      </c>
      <c r="K514" s="2" t="s">
        <v>18</v>
      </c>
      <c r="L514" s="2" t="s">
        <v>18</v>
      </c>
      <c r="M514" s="2" t="s">
        <v>3</v>
      </c>
      <c r="N514" s="2">
        <v>3</v>
      </c>
      <c r="O514" s="6">
        <f t="shared" si="67"/>
        <v>93</v>
      </c>
      <c r="P514" s="2">
        <v>39</v>
      </c>
      <c r="Q514" s="2">
        <v>32</v>
      </c>
      <c r="R514" s="2">
        <v>17</v>
      </c>
      <c r="S514" s="2">
        <v>4</v>
      </c>
      <c r="T514" s="2">
        <v>1</v>
      </c>
      <c r="U514" s="2">
        <f t="shared" si="61"/>
        <v>71</v>
      </c>
      <c r="V514" s="2">
        <f t="shared" si="62"/>
        <v>17</v>
      </c>
      <c r="W514" s="2">
        <f t="shared" si="63"/>
        <v>5</v>
      </c>
      <c r="Y514" s="5"/>
      <c r="Z514" s="6">
        <f t="shared" si="68"/>
        <v>34</v>
      </c>
      <c r="AA514" s="2">
        <v>16</v>
      </c>
      <c r="AB514" s="2">
        <v>11</v>
      </c>
      <c r="AC514" s="2">
        <v>5</v>
      </c>
      <c r="AD514" s="2">
        <v>1</v>
      </c>
      <c r="AE514" s="2">
        <v>1</v>
      </c>
      <c r="AF514" s="2">
        <f t="shared" si="64"/>
        <v>27</v>
      </c>
      <c r="AG514" s="2">
        <f t="shared" si="65"/>
        <v>5</v>
      </c>
      <c r="AH514" s="2">
        <f t="shared" si="66"/>
        <v>2</v>
      </c>
      <c r="AJ514" s="5"/>
    </row>
    <row r="515" spans="7:36" x14ac:dyDescent="0.35">
      <c r="G515" s="2" t="s">
        <v>3</v>
      </c>
      <c r="H515" s="2" t="s">
        <v>4</v>
      </c>
      <c r="I515" s="2" t="s">
        <v>143</v>
      </c>
      <c r="J515" s="2" t="s">
        <v>18</v>
      </c>
      <c r="K515" s="2" t="s">
        <v>18</v>
      </c>
      <c r="L515" s="2" t="s">
        <v>18</v>
      </c>
      <c r="M515" s="2" t="s">
        <v>3</v>
      </c>
      <c r="N515" s="2">
        <v>4</v>
      </c>
      <c r="O515" s="6">
        <f t="shared" si="67"/>
        <v>93</v>
      </c>
      <c r="P515" s="2">
        <v>65</v>
      </c>
      <c r="Q515" s="2">
        <v>24</v>
      </c>
      <c r="R515" s="2">
        <v>4</v>
      </c>
      <c r="S515" s="2">
        <v>0</v>
      </c>
      <c r="T515" s="2">
        <v>0</v>
      </c>
      <c r="U515" s="2">
        <f t="shared" si="61"/>
        <v>89</v>
      </c>
      <c r="V515" s="2">
        <f t="shared" si="62"/>
        <v>4</v>
      </c>
      <c r="W515" s="2">
        <f t="shared" si="63"/>
        <v>0</v>
      </c>
      <c r="Y515" s="5"/>
      <c r="Z515" s="6">
        <f t="shared" si="68"/>
        <v>34</v>
      </c>
      <c r="AA515" s="2">
        <v>23</v>
      </c>
      <c r="AB515" s="2">
        <v>9</v>
      </c>
      <c r="AC515" s="2">
        <v>2</v>
      </c>
      <c r="AD515" s="2">
        <v>0</v>
      </c>
      <c r="AE515" s="2">
        <v>0</v>
      </c>
      <c r="AF515" s="2">
        <f t="shared" si="64"/>
        <v>32</v>
      </c>
      <c r="AG515" s="2">
        <f t="shared" si="65"/>
        <v>2</v>
      </c>
      <c r="AH515" s="2">
        <f t="shared" si="66"/>
        <v>0</v>
      </c>
      <c r="AJ515" s="5"/>
    </row>
    <row r="516" spans="7:36" x14ac:dyDescent="0.35">
      <c r="G516" s="2" t="s">
        <v>3</v>
      </c>
      <c r="H516" s="2" t="s">
        <v>4</v>
      </c>
      <c r="I516" s="2" t="s">
        <v>143</v>
      </c>
      <c r="J516" s="2" t="s">
        <v>18</v>
      </c>
      <c r="K516" s="2" t="s">
        <v>18</v>
      </c>
      <c r="L516" s="2" t="s">
        <v>18</v>
      </c>
      <c r="M516" s="2" t="s">
        <v>3</v>
      </c>
      <c r="N516" s="2">
        <v>5</v>
      </c>
      <c r="O516" s="6">
        <f t="shared" si="67"/>
        <v>93</v>
      </c>
      <c r="P516" s="2">
        <v>28</v>
      </c>
      <c r="Q516" s="2">
        <v>37</v>
      </c>
      <c r="R516" s="2">
        <v>26</v>
      </c>
      <c r="S516" s="2">
        <v>1</v>
      </c>
      <c r="T516" s="2">
        <v>1</v>
      </c>
      <c r="U516" s="2">
        <f t="shared" si="61"/>
        <v>65</v>
      </c>
      <c r="V516" s="2">
        <f t="shared" si="62"/>
        <v>26</v>
      </c>
      <c r="W516" s="2">
        <f t="shared" si="63"/>
        <v>2</v>
      </c>
      <c r="Y516" s="5"/>
      <c r="Z516" s="6">
        <f t="shared" si="68"/>
        <v>34</v>
      </c>
      <c r="AA516" s="2">
        <v>10</v>
      </c>
      <c r="AB516" s="2">
        <v>13</v>
      </c>
      <c r="AC516" s="2">
        <v>9</v>
      </c>
      <c r="AD516" s="2">
        <v>0</v>
      </c>
      <c r="AE516" s="2">
        <v>2</v>
      </c>
      <c r="AF516" s="2">
        <f t="shared" si="64"/>
        <v>23</v>
      </c>
      <c r="AG516" s="2">
        <f t="shared" si="65"/>
        <v>9</v>
      </c>
      <c r="AH516" s="2">
        <f t="shared" si="66"/>
        <v>2</v>
      </c>
      <c r="AJ516" s="5"/>
    </row>
    <row r="517" spans="7:36" x14ac:dyDescent="0.35">
      <c r="G517" s="2" t="s">
        <v>3</v>
      </c>
      <c r="H517" s="2" t="s">
        <v>4</v>
      </c>
      <c r="I517" s="2" t="s">
        <v>143</v>
      </c>
      <c r="J517" s="2" t="s">
        <v>18</v>
      </c>
      <c r="K517" s="2" t="s">
        <v>18</v>
      </c>
      <c r="L517" s="2" t="s">
        <v>18</v>
      </c>
      <c r="M517" s="2" t="s">
        <v>3</v>
      </c>
      <c r="N517" s="2">
        <v>6</v>
      </c>
      <c r="O517" s="6">
        <f t="shared" si="67"/>
        <v>91</v>
      </c>
      <c r="P517" s="2">
        <v>9</v>
      </c>
      <c r="Q517" s="2">
        <v>26</v>
      </c>
      <c r="R517" s="2">
        <v>36</v>
      </c>
      <c r="S517" s="2">
        <v>14</v>
      </c>
      <c r="T517" s="2">
        <v>6</v>
      </c>
      <c r="U517" s="2">
        <f t="shared" si="61"/>
        <v>35</v>
      </c>
      <c r="V517" s="2">
        <f t="shared" si="62"/>
        <v>36</v>
      </c>
      <c r="W517" s="2">
        <f t="shared" si="63"/>
        <v>20</v>
      </c>
      <c r="Y517" s="5"/>
      <c r="Z517" s="6">
        <f t="shared" si="68"/>
        <v>34</v>
      </c>
      <c r="AA517" s="2">
        <v>5</v>
      </c>
      <c r="AB517" s="2">
        <v>10</v>
      </c>
      <c r="AC517" s="2">
        <v>10</v>
      </c>
      <c r="AD517" s="2">
        <v>5</v>
      </c>
      <c r="AE517" s="2">
        <v>4</v>
      </c>
      <c r="AF517" s="2">
        <f t="shared" si="64"/>
        <v>15</v>
      </c>
      <c r="AG517" s="2">
        <f t="shared" si="65"/>
        <v>10</v>
      </c>
      <c r="AH517" s="2">
        <f t="shared" si="66"/>
        <v>9</v>
      </c>
      <c r="AJ517" s="5"/>
    </row>
    <row r="518" spans="7:36" x14ac:dyDescent="0.35">
      <c r="G518" s="2" t="s">
        <v>3</v>
      </c>
      <c r="H518" s="2" t="s">
        <v>4</v>
      </c>
      <c r="I518" s="2" t="s">
        <v>143</v>
      </c>
      <c r="J518" s="2" t="s">
        <v>18</v>
      </c>
      <c r="K518" s="2" t="s">
        <v>18</v>
      </c>
      <c r="L518" s="2" t="s">
        <v>18</v>
      </c>
      <c r="M518" s="2" t="s">
        <v>3</v>
      </c>
      <c r="N518" s="2">
        <v>7</v>
      </c>
      <c r="O518" s="6">
        <f t="shared" si="67"/>
        <v>91</v>
      </c>
      <c r="P518" s="2">
        <v>47</v>
      </c>
      <c r="Q518" s="2">
        <v>18</v>
      </c>
      <c r="R518" s="2">
        <v>15</v>
      </c>
      <c r="S518" s="2">
        <v>5</v>
      </c>
      <c r="T518" s="2">
        <v>6</v>
      </c>
      <c r="U518" s="2">
        <f t="shared" si="61"/>
        <v>65</v>
      </c>
      <c r="V518" s="2">
        <f t="shared" si="62"/>
        <v>15</v>
      </c>
      <c r="W518" s="2">
        <f t="shared" si="63"/>
        <v>11</v>
      </c>
      <c r="Y518" s="5"/>
      <c r="Z518" s="6">
        <f t="shared" si="68"/>
        <v>34</v>
      </c>
      <c r="AA518" s="2">
        <v>17</v>
      </c>
      <c r="AB518" s="2">
        <v>7</v>
      </c>
      <c r="AC518" s="2">
        <v>4</v>
      </c>
      <c r="AD518" s="2">
        <v>5</v>
      </c>
      <c r="AE518" s="2">
        <v>1</v>
      </c>
      <c r="AF518" s="2">
        <f t="shared" si="64"/>
        <v>24</v>
      </c>
      <c r="AG518" s="2">
        <f t="shared" si="65"/>
        <v>4</v>
      </c>
      <c r="AH518" s="2">
        <f t="shared" si="66"/>
        <v>6</v>
      </c>
      <c r="AJ518" s="5"/>
    </row>
    <row r="519" spans="7:36" x14ac:dyDescent="0.35">
      <c r="G519" s="2" t="s">
        <v>3</v>
      </c>
      <c r="H519" s="2" t="s">
        <v>4</v>
      </c>
      <c r="I519" s="2" t="s">
        <v>143</v>
      </c>
      <c r="J519" s="2" t="s">
        <v>18</v>
      </c>
      <c r="K519" s="2" t="s">
        <v>18</v>
      </c>
      <c r="L519" s="2" t="s">
        <v>18</v>
      </c>
      <c r="M519" s="2" t="s">
        <v>3</v>
      </c>
      <c r="N519" s="2">
        <v>8</v>
      </c>
      <c r="O519" s="6">
        <f t="shared" si="67"/>
        <v>93</v>
      </c>
      <c r="P519" s="2">
        <v>8</v>
      </c>
      <c r="Q519" s="2">
        <v>18</v>
      </c>
      <c r="R519" s="2">
        <v>29</v>
      </c>
      <c r="S519" s="2">
        <v>24</v>
      </c>
      <c r="T519" s="2">
        <v>14</v>
      </c>
      <c r="U519" s="2">
        <f t="shared" si="61"/>
        <v>26</v>
      </c>
      <c r="V519" s="2">
        <f t="shared" si="62"/>
        <v>29</v>
      </c>
      <c r="W519" s="2">
        <f t="shared" si="63"/>
        <v>38</v>
      </c>
      <c r="Y519" s="5"/>
      <c r="Z519" s="6">
        <f t="shared" si="68"/>
        <v>34</v>
      </c>
      <c r="AA519" s="2">
        <v>6</v>
      </c>
      <c r="AB519" s="2">
        <v>7</v>
      </c>
      <c r="AC519" s="2">
        <v>8</v>
      </c>
      <c r="AD519" s="2">
        <v>6</v>
      </c>
      <c r="AE519" s="2">
        <v>7</v>
      </c>
      <c r="AF519" s="2">
        <f t="shared" si="64"/>
        <v>13</v>
      </c>
      <c r="AG519" s="2">
        <f t="shared" si="65"/>
        <v>8</v>
      </c>
      <c r="AH519" s="2">
        <f t="shared" si="66"/>
        <v>13</v>
      </c>
      <c r="AJ519" s="5"/>
    </row>
    <row r="520" spans="7:36" x14ac:dyDescent="0.35">
      <c r="G520" s="2" t="s">
        <v>3</v>
      </c>
      <c r="H520" s="2" t="s">
        <v>4</v>
      </c>
      <c r="I520" s="2" t="s">
        <v>143</v>
      </c>
      <c r="J520" s="2" t="s">
        <v>18</v>
      </c>
      <c r="K520" s="2" t="s">
        <v>18</v>
      </c>
      <c r="L520" s="2" t="s">
        <v>18</v>
      </c>
      <c r="M520" s="2" t="s">
        <v>3</v>
      </c>
      <c r="N520" s="2">
        <v>9</v>
      </c>
      <c r="O520" s="6">
        <f t="shared" si="67"/>
        <v>93</v>
      </c>
      <c r="P520" s="2">
        <v>4</v>
      </c>
      <c r="Q520" s="2">
        <v>12</v>
      </c>
      <c r="R520" s="2">
        <v>21</v>
      </c>
      <c r="S520" s="2">
        <v>24</v>
      </c>
      <c r="T520" s="2">
        <v>32</v>
      </c>
      <c r="U520" s="2">
        <f t="shared" si="61"/>
        <v>16</v>
      </c>
      <c r="V520" s="2">
        <f t="shared" si="62"/>
        <v>21</v>
      </c>
      <c r="W520" s="2">
        <f t="shared" si="63"/>
        <v>56</v>
      </c>
      <c r="Y520" s="5"/>
      <c r="Z520" s="6">
        <f t="shared" si="68"/>
        <v>34</v>
      </c>
      <c r="AA520" s="2">
        <v>1</v>
      </c>
      <c r="AB520" s="2">
        <v>5</v>
      </c>
      <c r="AC520" s="2">
        <v>7</v>
      </c>
      <c r="AD520" s="2">
        <v>8</v>
      </c>
      <c r="AE520" s="2">
        <v>13</v>
      </c>
      <c r="AF520" s="2">
        <f t="shared" si="64"/>
        <v>6</v>
      </c>
      <c r="AG520" s="2">
        <f t="shared" si="65"/>
        <v>7</v>
      </c>
      <c r="AH520" s="2">
        <f t="shared" si="66"/>
        <v>21</v>
      </c>
      <c r="AJ520" s="5"/>
    </row>
    <row r="521" spans="7:36" x14ac:dyDescent="0.35">
      <c r="G521" s="2" t="s">
        <v>3</v>
      </c>
      <c r="H521" s="2" t="s">
        <v>4</v>
      </c>
      <c r="I521" s="2" t="s">
        <v>143</v>
      </c>
      <c r="J521" s="2" t="s">
        <v>18</v>
      </c>
      <c r="K521" s="2" t="s">
        <v>18</v>
      </c>
      <c r="L521" s="2" t="s">
        <v>18</v>
      </c>
      <c r="M521" s="2" t="s">
        <v>67</v>
      </c>
      <c r="N521" s="2">
        <v>10</v>
      </c>
      <c r="O521" s="6">
        <f t="shared" si="67"/>
        <v>93</v>
      </c>
      <c r="P521" s="2">
        <v>40</v>
      </c>
      <c r="Q521" s="2">
        <v>36</v>
      </c>
      <c r="R521" s="2">
        <v>13</v>
      </c>
      <c r="S521" s="2">
        <v>3</v>
      </c>
      <c r="T521" s="2">
        <v>1</v>
      </c>
      <c r="U521" s="2">
        <f t="shared" si="61"/>
        <v>76</v>
      </c>
      <c r="V521" s="2">
        <f t="shared" si="62"/>
        <v>13</v>
      </c>
      <c r="W521" s="2">
        <f t="shared" si="63"/>
        <v>4</v>
      </c>
      <c r="Y521" s="5"/>
      <c r="Z521" s="6">
        <f t="shared" si="68"/>
        <v>34</v>
      </c>
      <c r="AA521" s="2">
        <v>18</v>
      </c>
      <c r="AB521" s="2">
        <v>12</v>
      </c>
      <c r="AC521" s="2">
        <v>4</v>
      </c>
      <c r="AD521" s="2">
        <v>0</v>
      </c>
      <c r="AE521" s="2">
        <v>0</v>
      </c>
      <c r="AF521" s="2">
        <f t="shared" si="64"/>
        <v>30</v>
      </c>
      <c r="AG521" s="2">
        <f t="shared" si="65"/>
        <v>4</v>
      </c>
      <c r="AH521" s="2">
        <f t="shared" si="66"/>
        <v>0</v>
      </c>
      <c r="AJ521" s="5"/>
    </row>
    <row r="522" spans="7:36" x14ac:dyDescent="0.35">
      <c r="G522" s="2" t="s">
        <v>3</v>
      </c>
      <c r="H522" s="2" t="s">
        <v>4</v>
      </c>
      <c r="I522" s="2" t="s">
        <v>143</v>
      </c>
      <c r="J522" s="2" t="s">
        <v>18</v>
      </c>
      <c r="K522" s="2" t="s">
        <v>18</v>
      </c>
      <c r="L522" s="2" t="s">
        <v>18</v>
      </c>
      <c r="M522" s="2" t="s">
        <v>67</v>
      </c>
      <c r="N522" s="2">
        <v>11</v>
      </c>
      <c r="O522" s="6">
        <f t="shared" si="67"/>
        <v>93</v>
      </c>
      <c r="P522" s="2">
        <v>25</v>
      </c>
      <c r="Q522" s="2">
        <v>32</v>
      </c>
      <c r="R522" s="2">
        <v>26</v>
      </c>
      <c r="S522" s="2">
        <v>5</v>
      </c>
      <c r="T522" s="2">
        <v>5</v>
      </c>
      <c r="U522" s="2">
        <f t="shared" si="61"/>
        <v>57</v>
      </c>
      <c r="V522" s="2">
        <f t="shared" si="62"/>
        <v>26</v>
      </c>
      <c r="W522" s="2">
        <f t="shared" si="63"/>
        <v>10</v>
      </c>
      <c r="Y522" s="5"/>
      <c r="Z522" s="6">
        <f t="shared" si="68"/>
        <v>34</v>
      </c>
      <c r="AA522" s="2">
        <v>3</v>
      </c>
      <c r="AB522" s="2">
        <v>21</v>
      </c>
      <c r="AC522" s="2">
        <v>3</v>
      </c>
      <c r="AD522" s="2">
        <v>6</v>
      </c>
      <c r="AE522" s="2">
        <v>1</v>
      </c>
      <c r="AF522" s="2">
        <f t="shared" si="64"/>
        <v>24</v>
      </c>
      <c r="AG522" s="2">
        <f t="shared" si="65"/>
        <v>3</v>
      </c>
      <c r="AH522" s="2">
        <f t="shared" si="66"/>
        <v>7</v>
      </c>
      <c r="AJ522" s="5"/>
    </row>
    <row r="523" spans="7:36" x14ac:dyDescent="0.35">
      <c r="G523" s="2" t="s">
        <v>3</v>
      </c>
      <c r="H523" s="2" t="s">
        <v>4</v>
      </c>
      <c r="I523" s="2" t="s">
        <v>143</v>
      </c>
      <c r="J523" s="2" t="s">
        <v>18</v>
      </c>
      <c r="K523" s="2" t="s">
        <v>18</v>
      </c>
      <c r="L523" s="2" t="s">
        <v>18</v>
      </c>
      <c r="M523" s="2" t="s">
        <v>67</v>
      </c>
      <c r="N523" s="2">
        <v>12</v>
      </c>
      <c r="O523" s="6">
        <f t="shared" si="67"/>
        <v>93</v>
      </c>
      <c r="P523" s="2">
        <v>17</v>
      </c>
      <c r="Q523" s="2">
        <v>36</v>
      </c>
      <c r="R523" s="2">
        <v>26</v>
      </c>
      <c r="S523" s="2">
        <v>13</v>
      </c>
      <c r="T523" s="2">
        <v>1</v>
      </c>
      <c r="U523" s="2">
        <f t="shared" si="61"/>
        <v>53</v>
      </c>
      <c r="V523" s="2">
        <f t="shared" si="62"/>
        <v>26</v>
      </c>
      <c r="W523" s="2">
        <f t="shared" si="63"/>
        <v>14</v>
      </c>
      <c r="Y523" s="5"/>
      <c r="Z523" s="6">
        <f t="shared" si="68"/>
        <v>34</v>
      </c>
      <c r="AA523" s="2">
        <v>6</v>
      </c>
      <c r="AB523" s="2">
        <v>12</v>
      </c>
      <c r="AC523" s="2">
        <v>14</v>
      </c>
      <c r="AD523" s="2">
        <v>2</v>
      </c>
      <c r="AE523" s="2">
        <v>0</v>
      </c>
      <c r="AF523" s="2">
        <f t="shared" si="64"/>
        <v>18</v>
      </c>
      <c r="AG523" s="2">
        <f t="shared" si="65"/>
        <v>14</v>
      </c>
      <c r="AH523" s="2">
        <f t="shared" si="66"/>
        <v>2</v>
      </c>
      <c r="AJ523" s="5"/>
    </row>
    <row r="524" spans="7:36" x14ac:dyDescent="0.35">
      <c r="G524" s="2" t="s">
        <v>3</v>
      </c>
      <c r="H524" s="2" t="s">
        <v>4</v>
      </c>
      <c r="I524" s="2" t="s">
        <v>143</v>
      </c>
      <c r="J524" s="2" t="s">
        <v>18</v>
      </c>
      <c r="K524" s="2" t="s">
        <v>18</v>
      </c>
      <c r="L524" s="2" t="s">
        <v>18</v>
      </c>
      <c r="M524" s="2" t="s">
        <v>67</v>
      </c>
      <c r="N524" s="2">
        <v>13</v>
      </c>
      <c r="O524" s="6">
        <f t="shared" si="67"/>
        <v>93</v>
      </c>
      <c r="P524" s="2">
        <v>17</v>
      </c>
      <c r="Q524" s="2">
        <v>27</v>
      </c>
      <c r="R524" s="2">
        <v>31</v>
      </c>
      <c r="S524" s="2">
        <v>13</v>
      </c>
      <c r="T524" s="2">
        <v>5</v>
      </c>
      <c r="U524" s="2">
        <f t="shared" si="61"/>
        <v>44</v>
      </c>
      <c r="V524" s="2">
        <f t="shared" si="62"/>
        <v>31</v>
      </c>
      <c r="W524" s="2">
        <f t="shared" si="63"/>
        <v>18</v>
      </c>
      <c r="Y524" s="5"/>
      <c r="Z524" s="6">
        <f t="shared" si="68"/>
        <v>34</v>
      </c>
      <c r="AA524" s="2">
        <v>8</v>
      </c>
      <c r="AB524" s="2">
        <v>12</v>
      </c>
      <c r="AC524" s="2">
        <v>6</v>
      </c>
      <c r="AD524" s="2">
        <v>6</v>
      </c>
      <c r="AE524" s="2">
        <v>2</v>
      </c>
      <c r="AF524" s="2">
        <f t="shared" si="64"/>
        <v>20</v>
      </c>
      <c r="AG524" s="2">
        <f t="shared" si="65"/>
        <v>6</v>
      </c>
      <c r="AH524" s="2">
        <f t="shared" si="66"/>
        <v>8</v>
      </c>
      <c r="AJ524" s="5"/>
    </row>
    <row r="525" spans="7:36" x14ac:dyDescent="0.35">
      <c r="G525" s="2" t="s">
        <v>3</v>
      </c>
      <c r="H525" s="2" t="s">
        <v>4</v>
      </c>
      <c r="I525" s="2" t="s">
        <v>143</v>
      </c>
      <c r="J525" s="2" t="s">
        <v>18</v>
      </c>
      <c r="K525" s="2" t="s">
        <v>18</v>
      </c>
      <c r="L525" s="2" t="s">
        <v>18</v>
      </c>
      <c r="M525" s="2" t="s">
        <v>67</v>
      </c>
      <c r="N525" s="2">
        <v>14</v>
      </c>
      <c r="O525" s="6">
        <f t="shared" si="67"/>
        <v>93</v>
      </c>
      <c r="P525" s="2">
        <v>14</v>
      </c>
      <c r="Q525" s="2">
        <v>26</v>
      </c>
      <c r="R525" s="2">
        <v>30</v>
      </c>
      <c r="S525" s="2">
        <v>15</v>
      </c>
      <c r="T525" s="2">
        <v>8</v>
      </c>
      <c r="U525" s="2">
        <f t="shared" si="61"/>
        <v>40</v>
      </c>
      <c r="V525" s="2">
        <f t="shared" si="62"/>
        <v>30</v>
      </c>
      <c r="W525" s="2">
        <f t="shared" si="63"/>
        <v>23</v>
      </c>
      <c r="Y525" s="5"/>
      <c r="Z525" s="6">
        <f t="shared" si="68"/>
        <v>34</v>
      </c>
      <c r="AA525" s="2">
        <v>7</v>
      </c>
      <c r="AB525" s="2">
        <v>9</v>
      </c>
      <c r="AC525" s="2">
        <v>10</v>
      </c>
      <c r="AD525" s="2">
        <v>6</v>
      </c>
      <c r="AE525" s="2">
        <v>2</v>
      </c>
      <c r="AF525" s="2">
        <f t="shared" si="64"/>
        <v>16</v>
      </c>
      <c r="AG525" s="2">
        <f t="shared" si="65"/>
        <v>10</v>
      </c>
      <c r="AH525" s="2">
        <f t="shared" si="66"/>
        <v>8</v>
      </c>
      <c r="AJ525" s="5"/>
    </row>
    <row r="526" spans="7:36" x14ac:dyDescent="0.35">
      <c r="G526" s="2" t="s">
        <v>3</v>
      </c>
      <c r="H526" s="2" t="s">
        <v>4</v>
      </c>
      <c r="I526" s="2" t="s">
        <v>143</v>
      </c>
      <c r="J526" s="2" t="s">
        <v>18</v>
      </c>
      <c r="K526" s="2" t="s">
        <v>18</v>
      </c>
      <c r="L526" s="2" t="s">
        <v>18</v>
      </c>
      <c r="M526" s="2" t="s">
        <v>67</v>
      </c>
      <c r="N526" s="2">
        <v>15</v>
      </c>
      <c r="O526" s="6">
        <f t="shared" si="67"/>
        <v>93</v>
      </c>
      <c r="P526" s="2">
        <v>11</v>
      </c>
      <c r="Q526" s="2">
        <v>22</v>
      </c>
      <c r="R526" s="2">
        <v>24</v>
      </c>
      <c r="S526" s="2">
        <v>26</v>
      </c>
      <c r="T526" s="2">
        <v>10</v>
      </c>
      <c r="U526" s="2">
        <f t="shared" si="61"/>
        <v>33</v>
      </c>
      <c r="V526" s="2">
        <f t="shared" si="62"/>
        <v>24</v>
      </c>
      <c r="W526" s="2">
        <f t="shared" si="63"/>
        <v>36</v>
      </c>
      <c r="Y526" s="5"/>
      <c r="Z526" s="6">
        <f t="shared" si="68"/>
        <v>34</v>
      </c>
      <c r="AA526" s="2">
        <v>4</v>
      </c>
      <c r="AB526" s="2">
        <v>7</v>
      </c>
      <c r="AC526" s="2">
        <v>12</v>
      </c>
      <c r="AD526" s="2">
        <v>6</v>
      </c>
      <c r="AE526" s="2">
        <v>5</v>
      </c>
      <c r="AF526" s="2">
        <f t="shared" si="64"/>
        <v>11</v>
      </c>
      <c r="AG526" s="2">
        <f t="shared" si="65"/>
        <v>12</v>
      </c>
      <c r="AH526" s="2">
        <f t="shared" si="66"/>
        <v>11</v>
      </c>
      <c r="AJ526" s="5"/>
    </row>
    <row r="527" spans="7:36" x14ac:dyDescent="0.35">
      <c r="G527" s="2" t="s">
        <v>3</v>
      </c>
      <c r="H527" s="2" t="s">
        <v>4</v>
      </c>
      <c r="I527" s="2" t="s">
        <v>143</v>
      </c>
      <c r="J527" s="2" t="s">
        <v>18</v>
      </c>
      <c r="K527" s="2" t="s">
        <v>18</v>
      </c>
      <c r="L527" s="2" t="s">
        <v>18</v>
      </c>
      <c r="M527" s="2" t="s">
        <v>67</v>
      </c>
      <c r="N527" s="2">
        <v>16</v>
      </c>
      <c r="O527" s="6">
        <f t="shared" si="67"/>
        <v>93</v>
      </c>
      <c r="P527" s="2">
        <v>14</v>
      </c>
      <c r="Q527" s="2">
        <v>32</v>
      </c>
      <c r="R527" s="2">
        <v>26</v>
      </c>
      <c r="S527" s="2">
        <v>15</v>
      </c>
      <c r="T527" s="2">
        <v>6</v>
      </c>
      <c r="U527" s="2">
        <f t="shared" si="61"/>
        <v>46</v>
      </c>
      <c r="V527" s="2">
        <f t="shared" si="62"/>
        <v>26</v>
      </c>
      <c r="W527" s="2">
        <f t="shared" si="63"/>
        <v>21</v>
      </c>
      <c r="Y527" s="5"/>
      <c r="Z527" s="6">
        <f t="shared" si="68"/>
        <v>34</v>
      </c>
      <c r="AA527" s="2">
        <v>4</v>
      </c>
      <c r="AB527" s="2">
        <v>15</v>
      </c>
      <c r="AC527" s="2">
        <v>11</v>
      </c>
      <c r="AD527" s="2">
        <v>2</v>
      </c>
      <c r="AE527" s="2">
        <v>2</v>
      </c>
      <c r="AF527" s="2">
        <f t="shared" si="64"/>
        <v>19</v>
      </c>
      <c r="AG527" s="2">
        <f t="shared" si="65"/>
        <v>11</v>
      </c>
      <c r="AH527" s="2">
        <f t="shared" si="66"/>
        <v>4</v>
      </c>
      <c r="AJ527" s="5"/>
    </row>
    <row r="528" spans="7:36" x14ac:dyDescent="0.35">
      <c r="G528" s="2" t="s">
        <v>3</v>
      </c>
      <c r="H528" s="2" t="s">
        <v>4</v>
      </c>
      <c r="I528" s="2" t="s">
        <v>143</v>
      </c>
      <c r="J528" s="2" t="s">
        <v>18</v>
      </c>
      <c r="K528" s="2" t="s">
        <v>18</v>
      </c>
      <c r="L528" s="2" t="s">
        <v>18</v>
      </c>
      <c r="M528" s="2" t="s">
        <v>67</v>
      </c>
      <c r="N528" s="2">
        <v>17</v>
      </c>
      <c r="O528" s="6">
        <f t="shared" si="67"/>
        <v>93</v>
      </c>
      <c r="P528" s="2">
        <v>18</v>
      </c>
      <c r="Q528" s="2">
        <v>22</v>
      </c>
      <c r="R528" s="2">
        <v>30</v>
      </c>
      <c r="S528" s="2">
        <v>14</v>
      </c>
      <c r="T528" s="2">
        <v>9</v>
      </c>
      <c r="U528" s="2">
        <f t="shared" si="61"/>
        <v>40</v>
      </c>
      <c r="V528" s="2">
        <f t="shared" si="62"/>
        <v>30</v>
      </c>
      <c r="W528" s="2">
        <f t="shared" si="63"/>
        <v>23</v>
      </c>
      <c r="Y528" s="5"/>
      <c r="Z528" s="6">
        <f t="shared" si="68"/>
        <v>34</v>
      </c>
      <c r="AA528" s="2">
        <v>2</v>
      </c>
      <c r="AB528" s="2">
        <v>11</v>
      </c>
      <c r="AC528" s="2">
        <v>6</v>
      </c>
      <c r="AD528" s="2">
        <v>11</v>
      </c>
      <c r="AE528" s="2">
        <v>4</v>
      </c>
      <c r="AF528" s="2">
        <f t="shared" si="64"/>
        <v>13</v>
      </c>
      <c r="AG528" s="2">
        <f t="shared" si="65"/>
        <v>6</v>
      </c>
      <c r="AH528" s="2">
        <f t="shared" si="66"/>
        <v>15</v>
      </c>
      <c r="AJ528" s="5"/>
    </row>
    <row r="529" spans="7:36" x14ac:dyDescent="0.35">
      <c r="G529" s="2" t="s">
        <v>3</v>
      </c>
      <c r="H529" s="2" t="s">
        <v>4</v>
      </c>
      <c r="I529" s="2" t="s">
        <v>143</v>
      </c>
      <c r="J529" s="2" t="s">
        <v>18</v>
      </c>
      <c r="K529" s="2" t="s">
        <v>18</v>
      </c>
      <c r="L529" s="2" t="s">
        <v>18</v>
      </c>
      <c r="M529" s="2" t="s">
        <v>67</v>
      </c>
      <c r="N529" s="2">
        <v>18</v>
      </c>
      <c r="O529" s="6">
        <f t="shared" si="67"/>
        <v>93</v>
      </c>
      <c r="P529" s="2">
        <v>35</v>
      </c>
      <c r="Q529" s="2">
        <v>25</v>
      </c>
      <c r="R529" s="2">
        <v>21</v>
      </c>
      <c r="S529" s="2">
        <v>5</v>
      </c>
      <c r="T529" s="2">
        <v>7</v>
      </c>
      <c r="U529" s="2">
        <f t="shared" si="61"/>
        <v>60</v>
      </c>
      <c r="V529" s="2">
        <f t="shared" si="62"/>
        <v>21</v>
      </c>
      <c r="W529" s="2">
        <f t="shared" si="63"/>
        <v>12</v>
      </c>
      <c r="Y529" s="5"/>
      <c r="Z529" s="6">
        <f t="shared" si="68"/>
        <v>34</v>
      </c>
      <c r="AA529" s="2">
        <v>14</v>
      </c>
      <c r="AB529" s="2">
        <v>5</v>
      </c>
      <c r="AC529" s="2">
        <v>4</v>
      </c>
      <c r="AD529" s="2">
        <v>7</v>
      </c>
      <c r="AE529" s="2">
        <v>4</v>
      </c>
      <c r="AF529" s="2">
        <f t="shared" si="64"/>
        <v>19</v>
      </c>
      <c r="AG529" s="2">
        <f t="shared" si="65"/>
        <v>4</v>
      </c>
      <c r="AH529" s="2">
        <f t="shared" si="66"/>
        <v>11</v>
      </c>
      <c r="AJ529" s="5"/>
    </row>
    <row r="530" spans="7:36" x14ac:dyDescent="0.35">
      <c r="G530" s="2" t="s">
        <v>3</v>
      </c>
      <c r="H530" s="2" t="s">
        <v>4</v>
      </c>
      <c r="I530" s="2" t="s">
        <v>143</v>
      </c>
      <c r="J530" s="2" t="s">
        <v>18</v>
      </c>
      <c r="K530" s="2" t="s">
        <v>18</v>
      </c>
      <c r="L530" s="2" t="s">
        <v>18</v>
      </c>
      <c r="M530" s="2" t="s">
        <v>76</v>
      </c>
      <c r="N530" s="2">
        <v>19</v>
      </c>
      <c r="O530" s="6">
        <f t="shared" si="67"/>
        <v>93</v>
      </c>
      <c r="P530" s="2">
        <v>38</v>
      </c>
      <c r="Q530" s="2">
        <v>30</v>
      </c>
      <c r="R530" s="2">
        <v>17</v>
      </c>
      <c r="S530" s="2">
        <v>6</v>
      </c>
      <c r="T530" s="2">
        <v>2</v>
      </c>
      <c r="U530" s="2">
        <f t="shared" si="61"/>
        <v>68</v>
      </c>
      <c r="V530" s="2">
        <f t="shared" si="62"/>
        <v>17</v>
      </c>
      <c r="W530" s="2">
        <f t="shared" si="63"/>
        <v>8</v>
      </c>
      <c r="Y530" s="5"/>
      <c r="Z530" s="6">
        <f t="shared" si="68"/>
        <v>34</v>
      </c>
      <c r="AA530" s="2">
        <v>20</v>
      </c>
      <c r="AB530" s="2">
        <v>5</v>
      </c>
      <c r="AC530" s="2">
        <v>7</v>
      </c>
      <c r="AD530" s="2">
        <v>2</v>
      </c>
      <c r="AE530" s="2">
        <v>0</v>
      </c>
      <c r="AF530" s="2">
        <f t="shared" si="64"/>
        <v>25</v>
      </c>
      <c r="AG530" s="2">
        <f t="shared" si="65"/>
        <v>7</v>
      </c>
      <c r="AH530" s="2">
        <f t="shared" si="66"/>
        <v>2</v>
      </c>
      <c r="AJ530" s="5"/>
    </row>
    <row r="531" spans="7:36" x14ac:dyDescent="0.35">
      <c r="G531" s="2" t="s">
        <v>3</v>
      </c>
      <c r="H531" s="2" t="s">
        <v>4</v>
      </c>
      <c r="I531" s="2" t="s">
        <v>143</v>
      </c>
      <c r="J531" s="2" t="s">
        <v>18</v>
      </c>
      <c r="K531" s="2" t="s">
        <v>18</v>
      </c>
      <c r="L531" s="2" t="s">
        <v>18</v>
      </c>
      <c r="M531" s="2" t="s">
        <v>76</v>
      </c>
      <c r="N531" s="2">
        <v>20</v>
      </c>
      <c r="O531" s="6">
        <f t="shared" si="67"/>
        <v>93</v>
      </c>
      <c r="P531" s="2">
        <v>29</v>
      </c>
      <c r="Q531" s="2">
        <v>21</v>
      </c>
      <c r="R531" s="2">
        <v>22</v>
      </c>
      <c r="S531" s="2">
        <v>16</v>
      </c>
      <c r="T531" s="2">
        <v>5</v>
      </c>
      <c r="U531" s="2">
        <f t="shared" si="61"/>
        <v>50</v>
      </c>
      <c r="V531" s="2">
        <f t="shared" si="62"/>
        <v>22</v>
      </c>
      <c r="W531" s="2">
        <f t="shared" si="63"/>
        <v>21</v>
      </c>
      <c r="Y531" s="5"/>
      <c r="Z531" s="6">
        <f t="shared" si="68"/>
        <v>34</v>
      </c>
      <c r="AA531" s="2">
        <v>10</v>
      </c>
      <c r="AB531" s="2">
        <v>11</v>
      </c>
      <c r="AC531" s="2">
        <v>7</v>
      </c>
      <c r="AD531" s="2">
        <v>6</v>
      </c>
      <c r="AE531" s="2">
        <v>0</v>
      </c>
      <c r="AF531" s="2">
        <f t="shared" si="64"/>
        <v>21</v>
      </c>
      <c r="AG531" s="2">
        <f t="shared" si="65"/>
        <v>7</v>
      </c>
      <c r="AH531" s="2">
        <f t="shared" si="66"/>
        <v>6</v>
      </c>
      <c r="AJ531" s="5"/>
    </row>
    <row r="532" spans="7:36" x14ac:dyDescent="0.35">
      <c r="G532" s="2" t="s">
        <v>3</v>
      </c>
      <c r="H532" s="2" t="s">
        <v>4</v>
      </c>
      <c r="I532" s="2" t="s">
        <v>143</v>
      </c>
      <c r="J532" s="2" t="s">
        <v>18</v>
      </c>
      <c r="K532" s="2" t="s">
        <v>18</v>
      </c>
      <c r="L532" s="2" t="s">
        <v>18</v>
      </c>
      <c r="M532" s="2" t="s">
        <v>76</v>
      </c>
      <c r="N532" s="2">
        <v>21</v>
      </c>
      <c r="O532" s="6">
        <f t="shared" si="67"/>
        <v>92</v>
      </c>
      <c r="P532" s="2">
        <v>32</v>
      </c>
      <c r="Q532" s="2">
        <v>23</v>
      </c>
      <c r="R532" s="2">
        <v>21</v>
      </c>
      <c r="S532" s="2">
        <v>9</v>
      </c>
      <c r="T532" s="2">
        <v>7</v>
      </c>
      <c r="U532" s="2">
        <f t="shared" si="61"/>
        <v>55</v>
      </c>
      <c r="V532" s="2">
        <f t="shared" si="62"/>
        <v>21</v>
      </c>
      <c r="W532" s="2">
        <f t="shared" si="63"/>
        <v>16</v>
      </c>
      <c r="Y532" s="5"/>
      <c r="Z532" s="6">
        <f t="shared" si="68"/>
        <v>34</v>
      </c>
      <c r="AA532" s="2">
        <v>13</v>
      </c>
      <c r="AB532" s="2">
        <v>10</v>
      </c>
      <c r="AC532" s="2">
        <v>5</v>
      </c>
      <c r="AD532" s="2">
        <v>4</v>
      </c>
      <c r="AE532" s="2">
        <v>2</v>
      </c>
      <c r="AF532" s="2">
        <f t="shared" si="64"/>
        <v>23</v>
      </c>
      <c r="AG532" s="2">
        <f t="shared" si="65"/>
        <v>5</v>
      </c>
      <c r="AH532" s="2">
        <f t="shared" si="66"/>
        <v>6</v>
      </c>
      <c r="AJ532" s="5"/>
    </row>
    <row r="533" spans="7:36" x14ac:dyDescent="0.35">
      <c r="G533" s="2" t="s">
        <v>3</v>
      </c>
      <c r="H533" s="2" t="s">
        <v>4</v>
      </c>
      <c r="I533" s="2" t="s">
        <v>143</v>
      </c>
      <c r="J533" s="2" t="s">
        <v>18</v>
      </c>
      <c r="K533" s="2" t="s">
        <v>18</v>
      </c>
      <c r="L533" s="2" t="s">
        <v>18</v>
      </c>
      <c r="M533" s="2" t="s">
        <v>76</v>
      </c>
      <c r="N533" s="2">
        <v>22</v>
      </c>
      <c r="O533" s="6">
        <f t="shared" si="67"/>
        <v>93</v>
      </c>
      <c r="P533" s="2">
        <v>55</v>
      </c>
      <c r="Q533" s="2">
        <v>18</v>
      </c>
      <c r="R533" s="2">
        <v>14</v>
      </c>
      <c r="S533" s="2">
        <v>3</v>
      </c>
      <c r="T533" s="2">
        <v>3</v>
      </c>
      <c r="U533" s="2">
        <f t="shared" si="61"/>
        <v>73</v>
      </c>
      <c r="V533" s="2">
        <f t="shared" si="62"/>
        <v>14</v>
      </c>
      <c r="W533" s="2">
        <f t="shared" si="63"/>
        <v>6</v>
      </c>
      <c r="Y533" s="5"/>
      <c r="Z533" s="6">
        <f t="shared" si="68"/>
        <v>34</v>
      </c>
      <c r="AA533" s="2">
        <v>25</v>
      </c>
      <c r="AB533" s="2">
        <v>5</v>
      </c>
      <c r="AC533" s="2">
        <v>1</v>
      </c>
      <c r="AD533" s="2">
        <v>2</v>
      </c>
      <c r="AE533" s="2">
        <v>1</v>
      </c>
      <c r="AF533" s="2">
        <f t="shared" si="64"/>
        <v>30</v>
      </c>
      <c r="AG533" s="2">
        <f t="shared" si="65"/>
        <v>1</v>
      </c>
      <c r="AH533" s="2">
        <f t="shared" si="66"/>
        <v>3</v>
      </c>
      <c r="AJ533" s="5"/>
    </row>
    <row r="534" spans="7:36" x14ac:dyDescent="0.35">
      <c r="G534" s="2" t="s">
        <v>3</v>
      </c>
      <c r="H534" s="2" t="s">
        <v>4</v>
      </c>
      <c r="I534" s="2" t="s">
        <v>143</v>
      </c>
      <c r="J534" s="2" t="s">
        <v>18</v>
      </c>
      <c r="K534" s="2" t="s">
        <v>18</v>
      </c>
      <c r="L534" s="2" t="s">
        <v>18</v>
      </c>
      <c r="M534" s="2" t="s">
        <v>76</v>
      </c>
      <c r="N534" s="2">
        <v>23</v>
      </c>
      <c r="O534" s="6">
        <f t="shared" si="67"/>
        <v>93</v>
      </c>
      <c r="P534" s="2">
        <v>37</v>
      </c>
      <c r="Q534" s="2">
        <v>21</v>
      </c>
      <c r="R534" s="2">
        <v>20</v>
      </c>
      <c r="S534" s="2">
        <v>8</v>
      </c>
      <c r="T534" s="2">
        <v>7</v>
      </c>
      <c r="U534" s="2">
        <f t="shared" si="61"/>
        <v>58</v>
      </c>
      <c r="V534" s="2">
        <f t="shared" si="62"/>
        <v>20</v>
      </c>
      <c r="W534" s="2">
        <f t="shared" si="63"/>
        <v>15</v>
      </c>
      <c r="Y534" s="5"/>
      <c r="Z534" s="6">
        <f t="shared" si="68"/>
        <v>34</v>
      </c>
      <c r="AA534" s="2">
        <v>14</v>
      </c>
      <c r="AB534" s="2">
        <v>10</v>
      </c>
      <c r="AC534" s="2">
        <v>6</v>
      </c>
      <c r="AD534" s="2">
        <v>4</v>
      </c>
      <c r="AE534" s="2">
        <v>0</v>
      </c>
      <c r="AF534" s="2">
        <f t="shared" si="64"/>
        <v>24</v>
      </c>
      <c r="AG534" s="2">
        <f t="shared" si="65"/>
        <v>6</v>
      </c>
      <c r="AH534" s="2">
        <f t="shared" si="66"/>
        <v>4</v>
      </c>
      <c r="AJ534" s="5"/>
    </row>
    <row r="535" spans="7:36" x14ac:dyDescent="0.35">
      <c r="G535" s="2" t="s">
        <v>3</v>
      </c>
      <c r="H535" s="2" t="s">
        <v>4</v>
      </c>
      <c r="I535" s="2" t="s">
        <v>143</v>
      </c>
      <c r="J535" s="2" t="s">
        <v>18</v>
      </c>
      <c r="K535" s="2" t="s">
        <v>18</v>
      </c>
      <c r="L535" s="2" t="s">
        <v>18</v>
      </c>
      <c r="M535" s="2" t="s">
        <v>76</v>
      </c>
      <c r="N535" s="2">
        <v>24</v>
      </c>
      <c r="O535" s="6">
        <f t="shared" si="67"/>
        <v>92</v>
      </c>
      <c r="P535" s="2">
        <v>27</v>
      </c>
      <c r="Q535" s="2">
        <v>22</v>
      </c>
      <c r="R535" s="2">
        <v>32</v>
      </c>
      <c r="S535" s="2">
        <v>5</v>
      </c>
      <c r="T535" s="2">
        <v>6</v>
      </c>
      <c r="U535" s="2">
        <f t="shared" si="61"/>
        <v>49</v>
      </c>
      <c r="V535" s="2">
        <f t="shared" si="62"/>
        <v>32</v>
      </c>
      <c r="W535" s="2">
        <f t="shared" si="63"/>
        <v>11</v>
      </c>
      <c r="Y535" s="5"/>
      <c r="Z535" s="6">
        <f t="shared" si="68"/>
        <v>34</v>
      </c>
      <c r="AA535" s="2">
        <v>12</v>
      </c>
      <c r="AB535" s="2">
        <v>10</v>
      </c>
      <c r="AC535" s="2">
        <v>7</v>
      </c>
      <c r="AD535" s="2">
        <v>4</v>
      </c>
      <c r="AE535" s="2">
        <v>1</v>
      </c>
      <c r="AF535" s="2">
        <f t="shared" si="64"/>
        <v>22</v>
      </c>
      <c r="AG535" s="2">
        <f t="shared" si="65"/>
        <v>7</v>
      </c>
      <c r="AH535" s="2">
        <f t="shared" si="66"/>
        <v>5</v>
      </c>
      <c r="AJ535" s="5"/>
    </row>
    <row r="536" spans="7:36" x14ac:dyDescent="0.35">
      <c r="G536" s="2" t="s">
        <v>3</v>
      </c>
      <c r="H536" s="2" t="s">
        <v>4</v>
      </c>
      <c r="I536" s="2" t="s">
        <v>143</v>
      </c>
      <c r="J536" s="2" t="s">
        <v>18</v>
      </c>
      <c r="K536" s="2" t="s">
        <v>18</v>
      </c>
      <c r="L536" s="2" t="s">
        <v>18</v>
      </c>
      <c r="M536" s="2" t="s">
        <v>76</v>
      </c>
      <c r="N536" s="2">
        <v>25</v>
      </c>
      <c r="O536" s="6">
        <f t="shared" si="67"/>
        <v>93</v>
      </c>
      <c r="P536" s="2">
        <v>33</v>
      </c>
      <c r="Q536" s="2">
        <v>29</v>
      </c>
      <c r="R536" s="2">
        <v>19</v>
      </c>
      <c r="S536" s="2">
        <v>8</v>
      </c>
      <c r="T536" s="2">
        <v>4</v>
      </c>
      <c r="U536" s="2">
        <f t="shared" si="61"/>
        <v>62</v>
      </c>
      <c r="V536" s="2">
        <f t="shared" si="62"/>
        <v>19</v>
      </c>
      <c r="W536" s="2">
        <f t="shared" si="63"/>
        <v>12</v>
      </c>
      <c r="Y536" s="5"/>
      <c r="Z536" s="6">
        <f t="shared" si="68"/>
        <v>34</v>
      </c>
      <c r="AA536" s="2">
        <v>15</v>
      </c>
      <c r="AB536" s="2">
        <v>9</v>
      </c>
      <c r="AC536" s="2">
        <v>4</v>
      </c>
      <c r="AD536" s="2">
        <v>5</v>
      </c>
      <c r="AE536" s="2">
        <v>1</v>
      </c>
      <c r="AF536" s="2">
        <f t="shared" si="64"/>
        <v>24</v>
      </c>
      <c r="AG536" s="2">
        <f t="shared" si="65"/>
        <v>4</v>
      </c>
      <c r="AH536" s="2">
        <f t="shared" si="66"/>
        <v>6</v>
      </c>
      <c r="AJ536" s="5"/>
    </row>
    <row r="537" spans="7:36" x14ac:dyDescent="0.35">
      <c r="G537" s="2" t="s">
        <v>3</v>
      </c>
      <c r="H537" s="2" t="s">
        <v>4</v>
      </c>
      <c r="I537" s="2" t="s">
        <v>143</v>
      </c>
      <c r="J537" s="2" t="s">
        <v>18</v>
      </c>
      <c r="K537" s="2" t="s">
        <v>18</v>
      </c>
      <c r="L537" s="2" t="s">
        <v>18</v>
      </c>
      <c r="M537" s="2" t="s">
        <v>76</v>
      </c>
      <c r="N537" s="2">
        <v>26</v>
      </c>
      <c r="O537" s="6">
        <f t="shared" si="67"/>
        <v>90</v>
      </c>
      <c r="P537" s="2">
        <v>23</v>
      </c>
      <c r="Q537" s="2">
        <v>24</v>
      </c>
      <c r="R537" s="2">
        <v>23</v>
      </c>
      <c r="S537" s="2">
        <v>14</v>
      </c>
      <c r="T537" s="2">
        <v>6</v>
      </c>
      <c r="U537" s="2">
        <f t="shared" si="61"/>
        <v>47</v>
      </c>
      <c r="V537" s="2">
        <f t="shared" si="62"/>
        <v>23</v>
      </c>
      <c r="W537" s="2">
        <f t="shared" si="63"/>
        <v>20</v>
      </c>
      <c r="Y537" s="5"/>
      <c r="Z537" s="6">
        <f t="shared" si="68"/>
        <v>34</v>
      </c>
      <c r="AA537" s="2">
        <v>14</v>
      </c>
      <c r="AB537" s="2">
        <v>7</v>
      </c>
      <c r="AC537" s="2">
        <v>8</v>
      </c>
      <c r="AD537" s="2">
        <v>4</v>
      </c>
      <c r="AE537" s="2">
        <v>1</v>
      </c>
      <c r="AF537" s="2">
        <f t="shared" si="64"/>
        <v>21</v>
      </c>
      <c r="AG537" s="2">
        <f t="shared" si="65"/>
        <v>8</v>
      </c>
      <c r="AH537" s="2">
        <f t="shared" si="66"/>
        <v>5</v>
      </c>
      <c r="AJ537" s="5"/>
    </row>
    <row r="538" spans="7:36" x14ac:dyDescent="0.35">
      <c r="G538" s="2" t="s">
        <v>3</v>
      </c>
      <c r="H538" s="2" t="s">
        <v>4</v>
      </c>
      <c r="I538" s="2" t="s">
        <v>143</v>
      </c>
      <c r="J538" s="2" t="s">
        <v>18</v>
      </c>
      <c r="K538" s="2" t="s">
        <v>18</v>
      </c>
      <c r="L538" s="2" t="s">
        <v>18</v>
      </c>
      <c r="M538" s="2" t="s">
        <v>76</v>
      </c>
      <c r="N538" s="2">
        <v>27</v>
      </c>
      <c r="O538" s="6">
        <f t="shared" si="67"/>
        <v>93</v>
      </c>
      <c r="P538" s="2">
        <v>29</v>
      </c>
      <c r="Q538" s="2">
        <v>32</v>
      </c>
      <c r="R538" s="2">
        <v>23</v>
      </c>
      <c r="S538" s="2">
        <v>6</v>
      </c>
      <c r="T538" s="2">
        <v>3</v>
      </c>
      <c r="U538" s="2">
        <f t="shared" si="61"/>
        <v>61</v>
      </c>
      <c r="V538" s="2">
        <f t="shared" si="62"/>
        <v>23</v>
      </c>
      <c r="W538" s="2">
        <f t="shared" si="63"/>
        <v>9</v>
      </c>
      <c r="Y538" s="5"/>
      <c r="Z538" s="6">
        <f t="shared" si="68"/>
        <v>34</v>
      </c>
      <c r="AA538" s="2">
        <v>12</v>
      </c>
      <c r="AB538" s="2">
        <v>12</v>
      </c>
      <c r="AC538" s="2">
        <v>8</v>
      </c>
      <c r="AD538" s="2">
        <v>1</v>
      </c>
      <c r="AE538" s="2">
        <v>1</v>
      </c>
      <c r="AF538" s="2">
        <f t="shared" si="64"/>
        <v>24</v>
      </c>
      <c r="AG538" s="2">
        <f t="shared" si="65"/>
        <v>8</v>
      </c>
      <c r="AH538" s="2">
        <f t="shared" si="66"/>
        <v>2</v>
      </c>
      <c r="AJ538" s="5"/>
    </row>
    <row r="539" spans="7:36" x14ac:dyDescent="0.35">
      <c r="G539" s="2" t="s">
        <v>3</v>
      </c>
      <c r="H539" s="2" t="s">
        <v>4</v>
      </c>
      <c r="I539" s="2" t="s">
        <v>143</v>
      </c>
      <c r="J539" s="2" t="s">
        <v>18</v>
      </c>
      <c r="K539" s="2" t="s">
        <v>18</v>
      </c>
      <c r="L539" s="2" t="s">
        <v>18</v>
      </c>
      <c r="M539" s="2" t="s">
        <v>76</v>
      </c>
      <c r="N539" s="2">
        <v>28</v>
      </c>
      <c r="O539" s="6">
        <f t="shared" si="67"/>
        <v>93</v>
      </c>
      <c r="P539" s="2">
        <v>57</v>
      </c>
      <c r="Q539" s="2">
        <v>21</v>
      </c>
      <c r="R539" s="2">
        <v>10</v>
      </c>
      <c r="S539" s="2">
        <v>4</v>
      </c>
      <c r="T539" s="2">
        <v>1</v>
      </c>
      <c r="U539" s="2">
        <f t="shared" si="61"/>
        <v>78</v>
      </c>
      <c r="V539" s="2">
        <f t="shared" si="62"/>
        <v>10</v>
      </c>
      <c r="W539" s="2">
        <f t="shared" si="63"/>
        <v>5</v>
      </c>
      <c r="Y539" s="5"/>
      <c r="Z539" s="6">
        <f t="shared" si="68"/>
        <v>34</v>
      </c>
      <c r="AA539" s="2">
        <v>20</v>
      </c>
      <c r="AB539" s="2">
        <v>10</v>
      </c>
      <c r="AC539" s="2">
        <v>3</v>
      </c>
      <c r="AD539" s="2">
        <v>1</v>
      </c>
      <c r="AE539" s="2">
        <v>0</v>
      </c>
      <c r="AF539" s="2">
        <f t="shared" si="64"/>
        <v>30</v>
      </c>
      <c r="AG539" s="2">
        <f t="shared" si="65"/>
        <v>3</v>
      </c>
      <c r="AH539" s="2">
        <f t="shared" si="66"/>
        <v>1</v>
      </c>
      <c r="AJ539" s="5"/>
    </row>
    <row r="540" spans="7:36" x14ac:dyDescent="0.35">
      <c r="G540" s="2" t="s">
        <v>3</v>
      </c>
      <c r="H540" s="2" t="s">
        <v>4</v>
      </c>
      <c r="I540" s="2" t="s">
        <v>143</v>
      </c>
      <c r="J540" s="2" t="s">
        <v>18</v>
      </c>
      <c r="K540" s="2" t="s">
        <v>18</v>
      </c>
      <c r="L540" s="2" t="s">
        <v>18</v>
      </c>
      <c r="M540" s="2" t="s">
        <v>76</v>
      </c>
      <c r="N540" s="2">
        <v>29</v>
      </c>
      <c r="O540" s="6">
        <f t="shared" si="67"/>
        <v>93</v>
      </c>
      <c r="P540" s="2">
        <v>19</v>
      </c>
      <c r="Q540" s="2">
        <v>28</v>
      </c>
      <c r="R540" s="2">
        <v>33</v>
      </c>
      <c r="S540" s="2">
        <v>10</v>
      </c>
      <c r="T540" s="2">
        <v>3</v>
      </c>
      <c r="U540" s="2">
        <f t="shared" si="61"/>
        <v>47</v>
      </c>
      <c r="V540" s="2">
        <f t="shared" si="62"/>
        <v>33</v>
      </c>
      <c r="W540" s="2">
        <f t="shared" si="63"/>
        <v>13</v>
      </c>
      <c r="Y540" s="5"/>
      <c r="Z540" s="6">
        <f t="shared" si="68"/>
        <v>34</v>
      </c>
      <c r="AA540" s="2">
        <v>9</v>
      </c>
      <c r="AB540" s="2">
        <v>15</v>
      </c>
      <c r="AC540" s="2">
        <v>5</v>
      </c>
      <c r="AD540" s="2">
        <v>5</v>
      </c>
      <c r="AE540" s="2">
        <v>0</v>
      </c>
      <c r="AF540" s="2">
        <f t="shared" si="64"/>
        <v>24</v>
      </c>
      <c r="AG540" s="2">
        <f t="shared" si="65"/>
        <v>5</v>
      </c>
      <c r="AH540" s="2">
        <f t="shared" si="66"/>
        <v>5</v>
      </c>
      <c r="AJ540" s="5"/>
    </row>
    <row r="541" spans="7:36" x14ac:dyDescent="0.35">
      <c r="G541" s="2" t="s">
        <v>3</v>
      </c>
      <c r="H541" s="2" t="s">
        <v>4</v>
      </c>
      <c r="I541" s="2" t="s">
        <v>143</v>
      </c>
      <c r="J541" s="2" t="s">
        <v>18</v>
      </c>
      <c r="K541" s="2" t="s">
        <v>18</v>
      </c>
      <c r="L541" s="2" t="s">
        <v>18</v>
      </c>
      <c r="M541" s="2" t="s">
        <v>76</v>
      </c>
      <c r="N541" s="2">
        <v>30</v>
      </c>
      <c r="O541" s="6">
        <f t="shared" si="67"/>
        <v>93</v>
      </c>
      <c r="P541" s="2">
        <v>30</v>
      </c>
      <c r="Q541" s="2">
        <v>26</v>
      </c>
      <c r="R541" s="2">
        <v>23</v>
      </c>
      <c r="S541" s="2">
        <v>7</v>
      </c>
      <c r="T541" s="2">
        <v>7</v>
      </c>
      <c r="U541" s="2">
        <f t="shared" si="61"/>
        <v>56</v>
      </c>
      <c r="V541" s="2">
        <f t="shared" si="62"/>
        <v>23</v>
      </c>
      <c r="W541" s="2">
        <f t="shared" si="63"/>
        <v>14</v>
      </c>
      <c r="Y541" s="5"/>
      <c r="Z541" s="6">
        <f t="shared" si="68"/>
        <v>34</v>
      </c>
      <c r="AA541" s="2">
        <v>15</v>
      </c>
      <c r="AB541" s="2">
        <v>7</v>
      </c>
      <c r="AC541" s="2">
        <v>8</v>
      </c>
      <c r="AD541" s="2">
        <v>3</v>
      </c>
      <c r="AE541" s="2">
        <v>1</v>
      </c>
      <c r="AF541" s="2">
        <f t="shared" si="64"/>
        <v>22</v>
      </c>
      <c r="AG541" s="2">
        <f t="shared" si="65"/>
        <v>8</v>
      </c>
      <c r="AH541" s="2">
        <f t="shared" si="66"/>
        <v>4</v>
      </c>
      <c r="AJ541" s="5"/>
    </row>
    <row r="542" spans="7:36" x14ac:dyDescent="0.35">
      <c r="G542" s="2" t="s">
        <v>3</v>
      </c>
      <c r="H542" s="2" t="s">
        <v>4</v>
      </c>
      <c r="I542" s="2" t="s">
        <v>143</v>
      </c>
      <c r="J542" s="2" t="s">
        <v>22</v>
      </c>
      <c r="K542" s="2" t="s">
        <v>22</v>
      </c>
      <c r="L542" s="2" t="s">
        <v>22</v>
      </c>
      <c r="M542" s="2" t="s">
        <v>3</v>
      </c>
      <c r="N542" s="2">
        <v>1</v>
      </c>
      <c r="O542" s="6">
        <f t="shared" si="67"/>
        <v>0</v>
      </c>
      <c r="U542" s="2">
        <f t="shared" si="61"/>
        <v>0</v>
      </c>
      <c r="V542" s="2">
        <f t="shared" si="62"/>
        <v>0</v>
      </c>
      <c r="W542" s="2">
        <f t="shared" si="63"/>
        <v>0</v>
      </c>
      <c r="X542" s="2">
        <f>MAX(O542:O571)</f>
        <v>0</v>
      </c>
      <c r="Y542" s="5"/>
      <c r="Z542" s="6">
        <f t="shared" si="68"/>
        <v>0</v>
      </c>
      <c r="AA542" s="2">
        <v>0</v>
      </c>
      <c r="AB542" s="2">
        <v>0</v>
      </c>
      <c r="AC542" s="2">
        <v>0</v>
      </c>
      <c r="AD542" s="2">
        <v>0</v>
      </c>
      <c r="AE542" s="2">
        <v>0</v>
      </c>
      <c r="AF542" s="2">
        <f t="shared" si="64"/>
        <v>0</v>
      </c>
      <c r="AG542" s="2">
        <f t="shared" si="65"/>
        <v>0</v>
      </c>
      <c r="AH542" s="2">
        <f t="shared" si="66"/>
        <v>0</v>
      </c>
      <c r="AI542" s="2">
        <f>MAX(Z542:Z571)</f>
        <v>0</v>
      </c>
      <c r="AJ542" s="5">
        <v>0</v>
      </c>
    </row>
    <row r="543" spans="7:36" x14ac:dyDescent="0.35">
      <c r="G543" s="2" t="s">
        <v>3</v>
      </c>
      <c r="H543" s="2" t="s">
        <v>4</v>
      </c>
      <c r="I543" s="2" t="s">
        <v>143</v>
      </c>
      <c r="J543" s="2" t="s">
        <v>22</v>
      </c>
      <c r="K543" s="2" t="s">
        <v>22</v>
      </c>
      <c r="L543" s="2" t="s">
        <v>22</v>
      </c>
      <c r="M543" s="2" t="s">
        <v>3</v>
      </c>
      <c r="N543" s="2">
        <v>2</v>
      </c>
      <c r="O543" s="6">
        <f t="shared" si="67"/>
        <v>0</v>
      </c>
      <c r="U543" s="2">
        <f t="shared" si="61"/>
        <v>0</v>
      </c>
      <c r="V543" s="2">
        <f t="shared" si="62"/>
        <v>0</v>
      </c>
      <c r="W543" s="2">
        <f t="shared" si="63"/>
        <v>0</v>
      </c>
      <c r="Y543" s="5"/>
      <c r="Z543" s="6">
        <f t="shared" si="68"/>
        <v>0</v>
      </c>
      <c r="AA543" s="2">
        <v>0</v>
      </c>
      <c r="AB543" s="2">
        <v>0</v>
      </c>
      <c r="AC543" s="2">
        <v>0</v>
      </c>
      <c r="AD543" s="2">
        <v>0</v>
      </c>
      <c r="AE543" s="2">
        <v>0</v>
      </c>
      <c r="AF543" s="2">
        <f t="shared" si="64"/>
        <v>0</v>
      </c>
      <c r="AG543" s="2">
        <f t="shared" si="65"/>
        <v>0</v>
      </c>
      <c r="AH543" s="2">
        <f t="shared" si="66"/>
        <v>0</v>
      </c>
      <c r="AJ543" s="5"/>
    </row>
    <row r="544" spans="7:36" x14ac:dyDescent="0.35">
      <c r="G544" s="2" t="s">
        <v>3</v>
      </c>
      <c r="H544" s="2" t="s">
        <v>4</v>
      </c>
      <c r="I544" s="2" t="s">
        <v>143</v>
      </c>
      <c r="J544" s="2" t="s">
        <v>22</v>
      </c>
      <c r="K544" s="2" t="s">
        <v>22</v>
      </c>
      <c r="L544" s="2" t="s">
        <v>22</v>
      </c>
      <c r="M544" s="2" t="s">
        <v>3</v>
      </c>
      <c r="N544" s="2">
        <v>3</v>
      </c>
      <c r="O544" s="6">
        <f t="shared" si="67"/>
        <v>0</v>
      </c>
      <c r="U544" s="2">
        <f t="shared" ref="U544:U607" si="69">P544+Q544</f>
        <v>0</v>
      </c>
      <c r="V544" s="2">
        <f t="shared" ref="V544:V607" si="70">R544</f>
        <v>0</v>
      </c>
      <c r="W544" s="2">
        <f t="shared" ref="W544:W607" si="71">S544+T544</f>
        <v>0</v>
      </c>
      <c r="Y544" s="5"/>
      <c r="Z544" s="6">
        <f t="shared" si="68"/>
        <v>0</v>
      </c>
      <c r="AA544" s="2">
        <v>0</v>
      </c>
      <c r="AB544" s="2">
        <v>0</v>
      </c>
      <c r="AC544" s="2">
        <v>0</v>
      </c>
      <c r="AD544" s="2">
        <v>0</v>
      </c>
      <c r="AE544" s="2">
        <v>0</v>
      </c>
      <c r="AF544" s="2">
        <f t="shared" ref="AF544:AF607" si="72">AA544+AB544</f>
        <v>0</v>
      </c>
      <c r="AG544" s="2">
        <f t="shared" ref="AG544:AG607" si="73">AC544</f>
        <v>0</v>
      </c>
      <c r="AH544" s="2">
        <f t="shared" ref="AH544:AH607" si="74">AD544+AE544</f>
        <v>0</v>
      </c>
      <c r="AJ544" s="5"/>
    </row>
    <row r="545" spans="7:36" x14ac:dyDescent="0.35">
      <c r="G545" s="2" t="s">
        <v>3</v>
      </c>
      <c r="H545" s="2" t="s">
        <v>4</v>
      </c>
      <c r="I545" s="2" t="s">
        <v>143</v>
      </c>
      <c r="J545" s="2" t="s">
        <v>22</v>
      </c>
      <c r="K545" s="2" t="s">
        <v>22</v>
      </c>
      <c r="L545" s="2" t="s">
        <v>22</v>
      </c>
      <c r="M545" s="2" t="s">
        <v>3</v>
      </c>
      <c r="N545" s="2">
        <v>4</v>
      </c>
      <c r="O545" s="6">
        <f t="shared" si="67"/>
        <v>0</v>
      </c>
      <c r="U545" s="2">
        <f t="shared" si="69"/>
        <v>0</v>
      </c>
      <c r="V545" s="2">
        <f t="shared" si="70"/>
        <v>0</v>
      </c>
      <c r="W545" s="2">
        <f t="shared" si="71"/>
        <v>0</v>
      </c>
      <c r="Y545" s="5"/>
      <c r="Z545" s="6">
        <f t="shared" si="68"/>
        <v>0</v>
      </c>
      <c r="AA545" s="2">
        <v>0</v>
      </c>
      <c r="AB545" s="2">
        <v>0</v>
      </c>
      <c r="AC545" s="2">
        <v>0</v>
      </c>
      <c r="AD545" s="2">
        <v>0</v>
      </c>
      <c r="AE545" s="2">
        <v>0</v>
      </c>
      <c r="AF545" s="2">
        <f t="shared" si="72"/>
        <v>0</v>
      </c>
      <c r="AG545" s="2">
        <f t="shared" si="73"/>
        <v>0</v>
      </c>
      <c r="AH545" s="2">
        <f t="shared" si="74"/>
        <v>0</v>
      </c>
      <c r="AJ545" s="5"/>
    </row>
    <row r="546" spans="7:36" x14ac:dyDescent="0.35">
      <c r="G546" s="2" t="s">
        <v>3</v>
      </c>
      <c r="H546" s="2" t="s">
        <v>4</v>
      </c>
      <c r="I546" s="2" t="s">
        <v>143</v>
      </c>
      <c r="J546" s="2" t="s">
        <v>22</v>
      </c>
      <c r="K546" s="2" t="s">
        <v>22</v>
      </c>
      <c r="L546" s="2" t="s">
        <v>22</v>
      </c>
      <c r="M546" s="2" t="s">
        <v>3</v>
      </c>
      <c r="N546" s="2">
        <v>5</v>
      </c>
      <c r="O546" s="6">
        <f t="shared" si="67"/>
        <v>0</v>
      </c>
      <c r="U546" s="2">
        <f t="shared" si="69"/>
        <v>0</v>
      </c>
      <c r="V546" s="2">
        <f t="shared" si="70"/>
        <v>0</v>
      </c>
      <c r="W546" s="2">
        <f t="shared" si="71"/>
        <v>0</v>
      </c>
      <c r="Y546" s="5"/>
      <c r="Z546" s="6">
        <f t="shared" si="68"/>
        <v>0</v>
      </c>
      <c r="AA546" s="2">
        <v>0</v>
      </c>
      <c r="AB546" s="2">
        <v>0</v>
      </c>
      <c r="AC546" s="2">
        <v>0</v>
      </c>
      <c r="AD546" s="2">
        <v>0</v>
      </c>
      <c r="AE546" s="2">
        <v>0</v>
      </c>
      <c r="AF546" s="2">
        <f t="shared" si="72"/>
        <v>0</v>
      </c>
      <c r="AG546" s="2">
        <f t="shared" si="73"/>
        <v>0</v>
      </c>
      <c r="AH546" s="2">
        <f t="shared" si="74"/>
        <v>0</v>
      </c>
      <c r="AJ546" s="5"/>
    </row>
    <row r="547" spans="7:36" x14ac:dyDescent="0.35">
      <c r="G547" s="2" t="s">
        <v>3</v>
      </c>
      <c r="H547" s="2" t="s">
        <v>4</v>
      </c>
      <c r="I547" s="2" t="s">
        <v>143</v>
      </c>
      <c r="J547" s="2" t="s">
        <v>22</v>
      </c>
      <c r="K547" s="2" t="s">
        <v>22</v>
      </c>
      <c r="L547" s="2" t="s">
        <v>22</v>
      </c>
      <c r="M547" s="2" t="s">
        <v>3</v>
      </c>
      <c r="N547" s="2">
        <v>6</v>
      </c>
      <c r="O547" s="6">
        <f t="shared" si="67"/>
        <v>0</v>
      </c>
      <c r="U547" s="2">
        <f t="shared" si="69"/>
        <v>0</v>
      </c>
      <c r="V547" s="2">
        <f t="shared" si="70"/>
        <v>0</v>
      </c>
      <c r="W547" s="2">
        <f t="shared" si="71"/>
        <v>0</v>
      </c>
      <c r="Y547" s="5"/>
      <c r="Z547" s="6">
        <f t="shared" si="68"/>
        <v>0</v>
      </c>
      <c r="AA547" s="2">
        <v>0</v>
      </c>
      <c r="AB547" s="2">
        <v>0</v>
      </c>
      <c r="AC547" s="2">
        <v>0</v>
      </c>
      <c r="AD547" s="2">
        <v>0</v>
      </c>
      <c r="AE547" s="2">
        <v>0</v>
      </c>
      <c r="AF547" s="2">
        <f t="shared" si="72"/>
        <v>0</v>
      </c>
      <c r="AG547" s="2">
        <f t="shared" si="73"/>
        <v>0</v>
      </c>
      <c r="AH547" s="2">
        <f t="shared" si="74"/>
        <v>0</v>
      </c>
      <c r="AJ547" s="5"/>
    </row>
    <row r="548" spans="7:36" x14ac:dyDescent="0.35">
      <c r="G548" s="2" t="s">
        <v>3</v>
      </c>
      <c r="H548" s="2" t="s">
        <v>4</v>
      </c>
      <c r="I548" s="2" t="s">
        <v>143</v>
      </c>
      <c r="J548" s="2" t="s">
        <v>22</v>
      </c>
      <c r="K548" s="2" t="s">
        <v>22</v>
      </c>
      <c r="L548" s="2" t="s">
        <v>22</v>
      </c>
      <c r="M548" s="2" t="s">
        <v>3</v>
      </c>
      <c r="N548" s="2">
        <v>7</v>
      </c>
      <c r="O548" s="6">
        <f t="shared" ref="O548:O611" si="75">SUM(U548:W548)</f>
        <v>0</v>
      </c>
      <c r="U548" s="2">
        <f t="shared" si="69"/>
        <v>0</v>
      </c>
      <c r="V548" s="2">
        <f t="shared" si="70"/>
        <v>0</v>
      </c>
      <c r="W548" s="2">
        <f t="shared" si="71"/>
        <v>0</v>
      </c>
      <c r="Y548" s="5"/>
      <c r="Z548" s="6">
        <f t="shared" ref="Z548:Z611" si="76">SUM(AF548:AH548)</f>
        <v>0</v>
      </c>
      <c r="AA548" s="2">
        <v>0</v>
      </c>
      <c r="AB548" s="2">
        <v>0</v>
      </c>
      <c r="AC548" s="2">
        <v>0</v>
      </c>
      <c r="AD548" s="2">
        <v>0</v>
      </c>
      <c r="AE548" s="2">
        <v>0</v>
      </c>
      <c r="AF548" s="2">
        <f t="shared" si="72"/>
        <v>0</v>
      </c>
      <c r="AG548" s="2">
        <f t="shared" si="73"/>
        <v>0</v>
      </c>
      <c r="AH548" s="2">
        <f t="shared" si="74"/>
        <v>0</v>
      </c>
      <c r="AJ548" s="5"/>
    </row>
    <row r="549" spans="7:36" x14ac:dyDescent="0.35">
      <c r="G549" s="2" t="s">
        <v>3</v>
      </c>
      <c r="H549" s="2" t="s">
        <v>4</v>
      </c>
      <c r="I549" s="2" t="s">
        <v>143</v>
      </c>
      <c r="J549" s="2" t="s">
        <v>22</v>
      </c>
      <c r="K549" s="2" t="s">
        <v>22</v>
      </c>
      <c r="L549" s="2" t="s">
        <v>22</v>
      </c>
      <c r="M549" s="2" t="s">
        <v>3</v>
      </c>
      <c r="N549" s="2">
        <v>8</v>
      </c>
      <c r="O549" s="6">
        <f t="shared" si="75"/>
        <v>0</v>
      </c>
      <c r="U549" s="2">
        <f t="shared" si="69"/>
        <v>0</v>
      </c>
      <c r="V549" s="2">
        <f t="shared" si="70"/>
        <v>0</v>
      </c>
      <c r="W549" s="2">
        <f t="shared" si="71"/>
        <v>0</v>
      </c>
      <c r="Y549" s="5"/>
      <c r="Z549" s="6">
        <f t="shared" si="76"/>
        <v>0</v>
      </c>
      <c r="AA549" s="2">
        <v>0</v>
      </c>
      <c r="AB549" s="2">
        <v>0</v>
      </c>
      <c r="AC549" s="2">
        <v>0</v>
      </c>
      <c r="AD549" s="2">
        <v>0</v>
      </c>
      <c r="AE549" s="2">
        <v>0</v>
      </c>
      <c r="AF549" s="2">
        <f t="shared" si="72"/>
        <v>0</v>
      </c>
      <c r="AG549" s="2">
        <f t="shared" si="73"/>
        <v>0</v>
      </c>
      <c r="AH549" s="2">
        <f t="shared" si="74"/>
        <v>0</v>
      </c>
      <c r="AJ549" s="5"/>
    </row>
    <row r="550" spans="7:36" x14ac:dyDescent="0.35">
      <c r="G550" s="2" t="s">
        <v>3</v>
      </c>
      <c r="H550" s="2" t="s">
        <v>4</v>
      </c>
      <c r="I550" s="2" t="s">
        <v>143</v>
      </c>
      <c r="J550" s="2" t="s">
        <v>22</v>
      </c>
      <c r="K550" s="2" t="s">
        <v>22</v>
      </c>
      <c r="L550" s="2" t="s">
        <v>22</v>
      </c>
      <c r="M550" s="2" t="s">
        <v>3</v>
      </c>
      <c r="N550" s="2">
        <v>9</v>
      </c>
      <c r="O550" s="6">
        <f t="shared" si="75"/>
        <v>0</v>
      </c>
      <c r="U550" s="2">
        <f t="shared" si="69"/>
        <v>0</v>
      </c>
      <c r="V550" s="2">
        <f t="shared" si="70"/>
        <v>0</v>
      </c>
      <c r="W550" s="2">
        <f t="shared" si="71"/>
        <v>0</v>
      </c>
      <c r="Y550" s="5"/>
      <c r="Z550" s="6">
        <f t="shared" si="76"/>
        <v>0</v>
      </c>
      <c r="AA550" s="2">
        <v>0</v>
      </c>
      <c r="AB550" s="2">
        <v>0</v>
      </c>
      <c r="AC550" s="2">
        <v>0</v>
      </c>
      <c r="AD550" s="2">
        <v>0</v>
      </c>
      <c r="AE550" s="2">
        <v>0</v>
      </c>
      <c r="AF550" s="2">
        <f t="shared" si="72"/>
        <v>0</v>
      </c>
      <c r="AG550" s="2">
        <f t="shared" si="73"/>
        <v>0</v>
      </c>
      <c r="AH550" s="2">
        <f t="shared" si="74"/>
        <v>0</v>
      </c>
      <c r="AJ550" s="5"/>
    </row>
    <row r="551" spans="7:36" x14ac:dyDescent="0.35">
      <c r="G551" s="2" t="s">
        <v>3</v>
      </c>
      <c r="H551" s="2" t="s">
        <v>4</v>
      </c>
      <c r="I551" s="2" t="s">
        <v>143</v>
      </c>
      <c r="J551" s="2" t="s">
        <v>22</v>
      </c>
      <c r="K551" s="2" t="s">
        <v>22</v>
      </c>
      <c r="L551" s="2" t="s">
        <v>22</v>
      </c>
      <c r="M551" s="2" t="s">
        <v>67</v>
      </c>
      <c r="N551" s="2">
        <v>10</v>
      </c>
      <c r="O551" s="6">
        <f t="shared" si="75"/>
        <v>0</v>
      </c>
      <c r="U551" s="2">
        <f t="shared" si="69"/>
        <v>0</v>
      </c>
      <c r="V551" s="2">
        <f t="shared" si="70"/>
        <v>0</v>
      </c>
      <c r="W551" s="2">
        <f t="shared" si="71"/>
        <v>0</v>
      </c>
      <c r="Y551" s="5"/>
      <c r="Z551" s="6">
        <f t="shared" si="76"/>
        <v>0</v>
      </c>
      <c r="AA551" s="2">
        <v>0</v>
      </c>
      <c r="AB551" s="2">
        <v>0</v>
      </c>
      <c r="AC551" s="2">
        <v>0</v>
      </c>
      <c r="AD551" s="2">
        <v>0</v>
      </c>
      <c r="AE551" s="2">
        <v>0</v>
      </c>
      <c r="AF551" s="2">
        <f t="shared" si="72"/>
        <v>0</v>
      </c>
      <c r="AG551" s="2">
        <f t="shared" si="73"/>
        <v>0</v>
      </c>
      <c r="AH551" s="2">
        <f t="shared" si="74"/>
        <v>0</v>
      </c>
      <c r="AJ551" s="5"/>
    </row>
    <row r="552" spans="7:36" x14ac:dyDescent="0.35">
      <c r="G552" s="2" t="s">
        <v>3</v>
      </c>
      <c r="H552" s="2" t="s">
        <v>4</v>
      </c>
      <c r="I552" s="2" t="s">
        <v>143</v>
      </c>
      <c r="J552" s="2" t="s">
        <v>22</v>
      </c>
      <c r="K552" s="2" t="s">
        <v>22</v>
      </c>
      <c r="L552" s="2" t="s">
        <v>22</v>
      </c>
      <c r="M552" s="2" t="s">
        <v>67</v>
      </c>
      <c r="N552" s="2">
        <v>11</v>
      </c>
      <c r="O552" s="6">
        <f t="shared" si="75"/>
        <v>0</v>
      </c>
      <c r="U552" s="2">
        <f t="shared" si="69"/>
        <v>0</v>
      </c>
      <c r="V552" s="2">
        <f t="shared" si="70"/>
        <v>0</v>
      </c>
      <c r="W552" s="2">
        <f t="shared" si="71"/>
        <v>0</v>
      </c>
      <c r="Y552" s="5"/>
      <c r="Z552" s="6">
        <f t="shared" si="76"/>
        <v>0</v>
      </c>
      <c r="AA552" s="2">
        <v>0</v>
      </c>
      <c r="AB552" s="2">
        <v>0</v>
      </c>
      <c r="AC552" s="2">
        <v>0</v>
      </c>
      <c r="AD552" s="2">
        <v>0</v>
      </c>
      <c r="AE552" s="2">
        <v>0</v>
      </c>
      <c r="AF552" s="2">
        <f t="shared" si="72"/>
        <v>0</v>
      </c>
      <c r="AG552" s="2">
        <f t="shared" si="73"/>
        <v>0</v>
      </c>
      <c r="AH552" s="2">
        <f t="shared" si="74"/>
        <v>0</v>
      </c>
      <c r="AJ552" s="5"/>
    </row>
    <row r="553" spans="7:36" x14ac:dyDescent="0.35">
      <c r="G553" s="2" t="s">
        <v>3</v>
      </c>
      <c r="H553" s="2" t="s">
        <v>4</v>
      </c>
      <c r="I553" s="2" t="s">
        <v>143</v>
      </c>
      <c r="J553" s="2" t="s">
        <v>22</v>
      </c>
      <c r="K553" s="2" t="s">
        <v>22</v>
      </c>
      <c r="L553" s="2" t="s">
        <v>22</v>
      </c>
      <c r="M553" s="2" t="s">
        <v>67</v>
      </c>
      <c r="N553" s="2">
        <v>12</v>
      </c>
      <c r="O553" s="6">
        <f t="shared" si="75"/>
        <v>0</v>
      </c>
      <c r="U553" s="2">
        <f t="shared" si="69"/>
        <v>0</v>
      </c>
      <c r="V553" s="2">
        <f t="shared" si="70"/>
        <v>0</v>
      </c>
      <c r="W553" s="2">
        <f t="shared" si="71"/>
        <v>0</v>
      </c>
      <c r="Y553" s="5"/>
      <c r="Z553" s="6">
        <f t="shared" si="76"/>
        <v>0</v>
      </c>
      <c r="AA553" s="2">
        <v>0</v>
      </c>
      <c r="AB553" s="2">
        <v>0</v>
      </c>
      <c r="AC553" s="2">
        <v>0</v>
      </c>
      <c r="AD553" s="2">
        <v>0</v>
      </c>
      <c r="AE553" s="2">
        <v>0</v>
      </c>
      <c r="AF553" s="2">
        <f t="shared" si="72"/>
        <v>0</v>
      </c>
      <c r="AG553" s="2">
        <f t="shared" si="73"/>
        <v>0</v>
      </c>
      <c r="AH553" s="2">
        <f t="shared" si="74"/>
        <v>0</v>
      </c>
      <c r="AJ553" s="5"/>
    </row>
    <row r="554" spans="7:36" x14ac:dyDescent="0.35">
      <c r="G554" s="2" t="s">
        <v>3</v>
      </c>
      <c r="H554" s="2" t="s">
        <v>4</v>
      </c>
      <c r="I554" s="2" t="s">
        <v>143</v>
      </c>
      <c r="J554" s="2" t="s">
        <v>22</v>
      </c>
      <c r="K554" s="2" t="s">
        <v>22</v>
      </c>
      <c r="L554" s="2" t="s">
        <v>22</v>
      </c>
      <c r="M554" s="2" t="s">
        <v>67</v>
      </c>
      <c r="N554" s="2">
        <v>13</v>
      </c>
      <c r="O554" s="6">
        <f t="shared" si="75"/>
        <v>0</v>
      </c>
      <c r="U554" s="2">
        <f t="shared" si="69"/>
        <v>0</v>
      </c>
      <c r="V554" s="2">
        <f t="shared" si="70"/>
        <v>0</v>
      </c>
      <c r="W554" s="2">
        <f t="shared" si="71"/>
        <v>0</v>
      </c>
      <c r="Y554" s="5"/>
      <c r="Z554" s="6">
        <f t="shared" si="76"/>
        <v>0</v>
      </c>
      <c r="AA554" s="2">
        <v>0</v>
      </c>
      <c r="AB554" s="2">
        <v>0</v>
      </c>
      <c r="AC554" s="2">
        <v>0</v>
      </c>
      <c r="AD554" s="2">
        <v>0</v>
      </c>
      <c r="AE554" s="2">
        <v>0</v>
      </c>
      <c r="AF554" s="2">
        <f t="shared" si="72"/>
        <v>0</v>
      </c>
      <c r="AG554" s="2">
        <f t="shared" si="73"/>
        <v>0</v>
      </c>
      <c r="AH554" s="2">
        <f t="shared" si="74"/>
        <v>0</v>
      </c>
      <c r="AJ554" s="5"/>
    </row>
    <row r="555" spans="7:36" x14ac:dyDescent="0.35">
      <c r="G555" s="2" t="s">
        <v>3</v>
      </c>
      <c r="H555" s="2" t="s">
        <v>4</v>
      </c>
      <c r="I555" s="2" t="s">
        <v>143</v>
      </c>
      <c r="J555" s="2" t="s">
        <v>22</v>
      </c>
      <c r="K555" s="2" t="s">
        <v>22</v>
      </c>
      <c r="L555" s="2" t="s">
        <v>22</v>
      </c>
      <c r="M555" s="2" t="s">
        <v>67</v>
      </c>
      <c r="N555" s="2">
        <v>14</v>
      </c>
      <c r="O555" s="6">
        <f t="shared" si="75"/>
        <v>0</v>
      </c>
      <c r="U555" s="2">
        <f t="shared" si="69"/>
        <v>0</v>
      </c>
      <c r="V555" s="2">
        <f t="shared" si="70"/>
        <v>0</v>
      </c>
      <c r="W555" s="2">
        <f t="shared" si="71"/>
        <v>0</v>
      </c>
      <c r="Y555" s="5"/>
      <c r="Z555" s="6">
        <f t="shared" si="76"/>
        <v>0</v>
      </c>
      <c r="AA555" s="2">
        <v>0</v>
      </c>
      <c r="AB555" s="2">
        <v>0</v>
      </c>
      <c r="AC555" s="2">
        <v>0</v>
      </c>
      <c r="AD555" s="2">
        <v>0</v>
      </c>
      <c r="AE555" s="2">
        <v>0</v>
      </c>
      <c r="AF555" s="2">
        <f t="shared" si="72"/>
        <v>0</v>
      </c>
      <c r="AG555" s="2">
        <f t="shared" si="73"/>
        <v>0</v>
      </c>
      <c r="AH555" s="2">
        <f t="shared" si="74"/>
        <v>0</v>
      </c>
      <c r="AJ555" s="5"/>
    </row>
    <row r="556" spans="7:36" x14ac:dyDescent="0.35">
      <c r="G556" s="2" t="s">
        <v>3</v>
      </c>
      <c r="H556" s="2" t="s">
        <v>4</v>
      </c>
      <c r="I556" s="2" t="s">
        <v>143</v>
      </c>
      <c r="J556" s="2" t="s">
        <v>22</v>
      </c>
      <c r="K556" s="2" t="s">
        <v>22</v>
      </c>
      <c r="L556" s="2" t="s">
        <v>22</v>
      </c>
      <c r="M556" s="2" t="s">
        <v>67</v>
      </c>
      <c r="N556" s="2">
        <v>15</v>
      </c>
      <c r="O556" s="6">
        <f t="shared" si="75"/>
        <v>0</v>
      </c>
      <c r="U556" s="2">
        <f t="shared" si="69"/>
        <v>0</v>
      </c>
      <c r="V556" s="2">
        <f t="shared" si="70"/>
        <v>0</v>
      </c>
      <c r="W556" s="2">
        <f t="shared" si="71"/>
        <v>0</v>
      </c>
      <c r="Y556" s="5"/>
      <c r="Z556" s="6">
        <f t="shared" si="76"/>
        <v>0</v>
      </c>
      <c r="AA556" s="2">
        <v>0</v>
      </c>
      <c r="AB556" s="2">
        <v>0</v>
      </c>
      <c r="AC556" s="2">
        <v>0</v>
      </c>
      <c r="AD556" s="2">
        <v>0</v>
      </c>
      <c r="AE556" s="2">
        <v>0</v>
      </c>
      <c r="AF556" s="2">
        <f t="shared" si="72"/>
        <v>0</v>
      </c>
      <c r="AG556" s="2">
        <f t="shared" si="73"/>
        <v>0</v>
      </c>
      <c r="AH556" s="2">
        <f t="shared" si="74"/>
        <v>0</v>
      </c>
      <c r="AJ556" s="5"/>
    </row>
    <row r="557" spans="7:36" x14ac:dyDescent="0.35">
      <c r="G557" s="2" t="s">
        <v>3</v>
      </c>
      <c r="H557" s="2" t="s">
        <v>4</v>
      </c>
      <c r="I557" s="2" t="s">
        <v>143</v>
      </c>
      <c r="J557" s="2" t="s">
        <v>22</v>
      </c>
      <c r="K557" s="2" t="s">
        <v>22</v>
      </c>
      <c r="L557" s="2" t="s">
        <v>22</v>
      </c>
      <c r="M557" s="2" t="s">
        <v>67</v>
      </c>
      <c r="N557" s="2">
        <v>16</v>
      </c>
      <c r="O557" s="6">
        <f t="shared" si="75"/>
        <v>0</v>
      </c>
      <c r="U557" s="2">
        <f t="shared" si="69"/>
        <v>0</v>
      </c>
      <c r="V557" s="2">
        <f t="shared" si="70"/>
        <v>0</v>
      </c>
      <c r="W557" s="2">
        <f t="shared" si="71"/>
        <v>0</v>
      </c>
      <c r="Y557" s="5"/>
      <c r="Z557" s="6">
        <f t="shared" si="76"/>
        <v>0</v>
      </c>
      <c r="AA557" s="2">
        <v>0</v>
      </c>
      <c r="AB557" s="2">
        <v>0</v>
      </c>
      <c r="AC557" s="2">
        <v>0</v>
      </c>
      <c r="AD557" s="2">
        <v>0</v>
      </c>
      <c r="AE557" s="2">
        <v>0</v>
      </c>
      <c r="AF557" s="2">
        <f t="shared" si="72"/>
        <v>0</v>
      </c>
      <c r="AG557" s="2">
        <f t="shared" si="73"/>
        <v>0</v>
      </c>
      <c r="AH557" s="2">
        <f t="shared" si="74"/>
        <v>0</v>
      </c>
      <c r="AJ557" s="5"/>
    </row>
    <row r="558" spans="7:36" x14ac:dyDescent="0.35">
      <c r="G558" s="2" t="s">
        <v>3</v>
      </c>
      <c r="H558" s="2" t="s">
        <v>4</v>
      </c>
      <c r="I558" s="2" t="s">
        <v>143</v>
      </c>
      <c r="J558" s="2" t="s">
        <v>22</v>
      </c>
      <c r="K558" s="2" t="s">
        <v>22</v>
      </c>
      <c r="L558" s="2" t="s">
        <v>22</v>
      </c>
      <c r="M558" s="2" t="s">
        <v>67</v>
      </c>
      <c r="N558" s="2">
        <v>17</v>
      </c>
      <c r="O558" s="6">
        <f t="shared" si="75"/>
        <v>0</v>
      </c>
      <c r="U558" s="2">
        <f t="shared" si="69"/>
        <v>0</v>
      </c>
      <c r="V558" s="2">
        <f t="shared" si="70"/>
        <v>0</v>
      </c>
      <c r="W558" s="2">
        <f t="shared" si="71"/>
        <v>0</v>
      </c>
      <c r="Y558" s="5"/>
      <c r="Z558" s="6">
        <f t="shared" si="76"/>
        <v>0</v>
      </c>
      <c r="AA558" s="2">
        <v>0</v>
      </c>
      <c r="AB558" s="2">
        <v>0</v>
      </c>
      <c r="AC558" s="2">
        <v>0</v>
      </c>
      <c r="AD558" s="2">
        <v>0</v>
      </c>
      <c r="AE558" s="2">
        <v>0</v>
      </c>
      <c r="AF558" s="2">
        <f t="shared" si="72"/>
        <v>0</v>
      </c>
      <c r="AG558" s="2">
        <f t="shared" si="73"/>
        <v>0</v>
      </c>
      <c r="AH558" s="2">
        <f t="shared" si="74"/>
        <v>0</v>
      </c>
      <c r="AJ558" s="5"/>
    </row>
    <row r="559" spans="7:36" x14ac:dyDescent="0.35">
      <c r="G559" s="2" t="s">
        <v>3</v>
      </c>
      <c r="H559" s="2" t="s">
        <v>4</v>
      </c>
      <c r="I559" s="2" t="s">
        <v>143</v>
      </c>
      <c r="J559" s="2" t="s">
        <v>22</v>
      </c>
      <c r="K559" s="2" t="s">
        <v>22</v>
      </c>
      <c r="L559" s="2" t="s">
        <v>22</v>
      </c>
      <c r="M559" s="2" t="s">
        <v>67</v>
      </c>
      <c r="N559" s="2">
        <v>18</v>
      </c>
      <c r="O559" s="6">
        <f t="shared" si="75"/>
        <v>0</v>
      </c>
      <c r="U559" s="2">
        <f t="shared" si="69"/>
        <v>0</v>
      </c>
      <c r="V559" s="2">
        <f t="shared" si="70"/>
        <v>0</v>
      </c>
      <c r="W559" s="2">
        <f t="shared" si="71"/>
        <v>0</v>
      </c>
      <c r="Y559" s="5"/>
      <c r="Z559" s="6">
        <f t="shared" si="76"/>
        <v>0</v>
      </c>
      <c r="AA559" s="2">
        <v>0</v>
      </c>
      <c r="AB559" s="2">
        <v>0</v>
      </c>
      <c r="AC559" s="2">
        <v>0</v>
      </c>
      <c r="AD559" s="2">
        <v>0</v>
      </c>
      <c r="AE559" s="2">
        <v>0</v>
      </c>
      <c r="AF559" s="2">
        <f t="shared" si="72"/>
        <v>0</v>
      </c>
      <c r="AG559" s="2">
        <f t="shared" si="73"/>
        <v>0</v>
      </c>
      <c r="AH559" s="2">
        <f t="shared" si="74"/>
        <v>0</v>
      </c>
      <c r="AJ559" s="5"/>
    </row>
    <row r="560" spans="7:36" x14ac:dyDescent="0.35">
      <c r="G560" s="2" t="s">
        <v>3</v>
      </c>
      <c r="H560" s="2" t="s">
        <v>4</v>
      </c>
      <c r="I560" s="2" t="s">
        <v>143</v>
      </c>
      <c r="J560" s="2" t="s">
        <v>22</v>
      </c>
      <c r="K560" s="2" t="s">
        <v>22</v>
      </c>
      <c r="L560" s="2" t="s">
        <v>22</v>
      </c>
      <c r="M560" s="2" t="s">
        <v>76</v>
      </c>
      <c r="N560" s="2">
        <v>19</v>
      </c>
      <c r="O560" s="6">
        <f t="shared" si="75"/>
        <v>0</v>
      </c>
      <c r="U560" s="2">
        <f t="shared" si="69"/>
        <v>0</v>
      </c>
      <c r="V560" s="2">
        <f t="shared" si="70"/>
        <v>0</v>
      </c>
      <c r="W560" s="2">
        <f t="shared" si="71"/>
        <v>0</v>
      </c>
      <c r="Y560" s="5"/>
      <c r="Z560" s="6">
        <f t="shared" si="76"/>
        <v>0</v>
      </c>
      <c r="AA560" s="2">
        <v>0</v>
      </c>
      <c r="AB560" s="2">
        <v>0</v>
      </c>
      <c r="AC560" s="2">
        <v>0</v>
      </c>
      <c r="AD560" s="2">
        <v>0</v>
      </c>
      <c r="AE560" s="2">
        <v>0</v>
      </c>
      <c r="AF560" s="2">
        <f t="shared" si="72"/>
        <v>0</v>
      </c>
      <c r="AG560" s="2">
        <f t="shared" si="73"/>
        <v>0</v>
      </c>
      <c r="AH560" s="2">
        <f t="shared" si="74"/>
        <v>0</v>
      </c>
      <c r="AJ560" s="5"/>
    </row>
    <row r="561" spans="7:36" x14ac:dyDescent="0.35">
      <c r="G561" s="2" t="s">
        <v>3</v>
      </c>
      <c r="H561" s="2" t="s">
        <v>4</v>
      </c>
      <c r="I561" s="2" t="s">
        <v>143</v>
      </c>
      <c r="J561" s="2" t="s">
        <v>22</v>
      </c>
      <c r="K561" s="2" t="s">
        <v>22</v>
      </c>
      <c r="L561" s="2" t="s">
        <v>22</v>
      </c>
      <c r="M561" s="2" t="s">
        <v>76</v>
      </c>
      <c r="N561" s="2">
        <v>20</v>
      </c>
      <c r="O561" s="6">
        <f t="shared" si="75"/>
        <v>0</v>
      </c>
      <c r="U561" s="2">
        <f t="shared" si="69"/>
        <v>0</v>
      </c>
      <c r="V561" s="2">
        <f t="shared" si="70"/>
        <v>0</v>
      </c>
      <c r="W561" s="2">
        <f t="shared" si="71"/>
        <v>0</v>
      </c>
      <c r="Y561" s="5"/>
      <c r="Z561" s="6">
        <f t="shared" si="76"/>
        <v>0</v>
      </c>
      <c r="AA561" s="2">
        <v>0</v>
      </c>
      <c r="AB561" s="2">
        <v>0</v>
      </c>
      <c r="AC561" s="2">
        <v>0</v>
      </c>
      <c r="AD561" s="2">
        <v>0</v>
      </c>
      <c r="AE561" s="2">
        <v>0</v>
      </c>
      <c r="AF561" s="2">
        <f t="shared" si="72"/>
        <v>0</v>
      </c>
      <c r="AG561" s="2">
        <f t="shared" si="73"/>
        <v>0</v>
      </c>
      <c r="AH561" s="2">
        <f t="shared" si="74"/>
        <v>0</v>
      </c>
      <c r="AJ561" s="5"/>
    </row>
    <row r="562" spans="7:36" x14ac:dyDescent="0.35">
      <c r="G562" s="2" t="s">
        <v>3</v>
      </c>
      <c r="H562" s="2" t="s">
        <v>4</v>
      </c>
      <c r="I562" s="2" t="s">
        <v>143</v>
      </c>
      <c r="J562" s="2" t="s">
        <v>22</v>
      </c>
      <c r="K562" s="2" t="s">
        <v>22</v>
      </c>
      <c r="L562" s="2" t="s">
        <v>22</v>
      </c>
      <c r="M562" s="2" t="s">
        <v>76</v>
      </c>
      <c r="N562" s="2">
        <v>21</v>
      </c>
      <c r="O562" s="6">
        <f t="shared" si="75"/>
        <v>0</v>
      </c>
      <c r="U562" s="2">
        <f t="shared" si="69"/>
        <v>0</v>
      </c>
      <c r="V562" s="2">
        <f t="shared" si="70"/>
        <v>0</v>
      </c>
      <c r="W562" s="2">
        <f t="shared" si="71"/>
        <v>0</v>
      </c>
      <c r="Y562" s="5"/>
      <c r="Z562" s="6">
        <f t="shared" si="76"/>
        <v>0</v>
      </c>
      <c r="AA562" s="2">
        <v>0</v>
      </c>
      <c r="AB562" s="2">
        <v>0</v>
      </c>
      <c r="AC562" s="2">
        <v>0</v>
      </c>
      <c r="AD562" s="2">
        <v>0</v>
      </c>
      <c r="AE562" s="2">
        <v>0</v>
      </c>
      <c r="AF562" s="2">
        <f t="shared" si="72"/>
        <v>0</v>
      </c>
      <c r="AG562" s="2">
        <f t="shared" si="73"/>
        <v>0</v>
      </c>
      <c r="AH562" s="2">
        <f t="shared" si="74"/>
        <v>0</v>
      </c>
      <c r="AJ562" s="5"/>
    </row>
    <row r="563" spans="7:36" x14ac:dyDescent="0.35">
      <c r="G563" s="2" t="s">
        <v>3</v>
      </c>
      <c r="H563" s="2" t="s">
        <v>4</v>
      </c>
      <c r="I563" s="2" t="s">
        <v>143</v>
      </c>
      <c r="J563" s="2" t="s">
        <v>22</v>
      </c>
      <c r="K563" s="2" t="s">
        <v>22</v>
      </c>
      <c r="L563" s="2" t="s">
        <v>22</v>
      </c>
      <c r="M563" s="2" t="s">
        <v>76</v>
      </c>
      <c r="N563" s="2">
        <v>22</v>
      </c>
      <c r="O563" s="6">
        <f t="shared" si="75"/>
        <v>0</v>
      </c>
      <c r="U563" s="2">
        <f t="shared" si="69"/>
        <v>0</v>
      </c>
      <c r="V563" s="2">
        <f t="shared" si="70"/>
        <v>0</v>
      </c>
      <c r="W563" s="2">
        <f t="shared" si="71"/>
        <v>0</v>
      </c>
      <c r="Y563" s="5"/>
      <c r="Z563" s="6">
        <f t="shared" si="76"/>
        <v>0</v>
      </c>
      <c r="AA563" s="2">
        <v>0</v>
      </c>
      <c r="AB563" s="2">
        <v>0</v>
      </c>
      <c r="AC563" s="2">
        <v>0</v>
      </c>
      <c r="AD563" s="2">
        <v>0</v>
      </c>
      <c r="AE563" s="2">
        <v>0</v>
      </c>
      <c r="AF563" s="2">
        <f t="shared" si="72"/>
        <v>0</v>
      </c>
      <c r="AG563" s="2">
        <f t="shared" si="73"/>
        <v>0</v>
      </c>
      <c r="AH563" s="2">
        <f t="shared" si="74"/>
        <v>0</v>
      </c>
      <c r="AJ563" s="5"/>
    </row>
    <row r="564" spans="7:36" x14ac:dyDescent="0.35">
      <c r="G564" s="2" t="s">
        <v>3</v>
      </c>
      <c r="H564" s="2" t="s">
        <v>4</v>
      </c>
      <c r="I564" s="2" t="s">
        <v>143</v>
      </c>
      <c r="J564" s="2" t="s">
        <v>22</v>
      </c>
      <c r="K564" s="2" t="s">
        <v>22</v>
      </c>
      <c r="L564" s="2" t="s">
        <v>22</v>
      </c>
      <c r="M564" s="2" t="s">
        <v>76</v>
      </c>
      <c r="N564" s="2">
        <v>23</v>
      </c>
      <c r="O564" s="6">
        <f t="shared" si="75"/>
        <v>0</v>
      </c>
      <c r="U564" s="2">
        <f t="shared" si="69"/>
        <v>0</v>
      </c>
      <c r="V564" s="2">
        <f t="shared" si="70"/>
        <v>0</v>
      </c>
      <c r="W564" s="2">
        <f t="shared" si="71"/>
        <v>0</v>
      </c>
      <c r="Y564" s="5"/>
      <c r="Z564" s="6">
        <f t="shared" si="76"/>
        <v>0</v>
      </c>
      <c r="AA564" s="2">
        <v>0</v>
      </c>
      <c r="AB564" s="2">
        <v>0</v>
      </c>
      <c r="AC564" s="2">
        <v>0</v>
      </c>
      <c r="AD564" s="2">
        <v>0</v>
      </c>
      <c r="AE564" s="2">
        <v>0</v>
      </c>
      <c r="AF564" s="2">
        <f t="shared" si="72"/>
        <v>0</v>
      </c>
      <c r="AG564" s="2">
        <f t="shared" si="73"/>
        <v>0</v>
      </c>
      <c r="AH564" s="2">
        <f t="shared" si="74"/>
        <v>0</v>
      </c>
      <c r="AJ564" s="5"/>
    </row>
    <row r="565" spans="7:36" x14ac:dyDescent="0.35">
      <c r="G565" s="2" t="s">
        <v>3</v>
      </c>
      <c r="H565" s="2" t="s">
        <v>4</v>
      </c>
      <c r="I565" s="2" t="s">
        <v>143</v>
      </c>
      <c r="J565" s="2" t="s">
        <v>22</v>
      </c>
      <c r="K565" s="2" t="s">
        <v>22</v>
      </c>
      <c r="L565" s="2" t="s">
        <v>22</v>
      </c>
      <c r="M565" s="2" t="s">
        <v>76</v>
      </c>
      <c r="N565" s="2">
        <v>24</v>
      </c>
      <c r="O565" s="6">
        <f t="shared" si="75"/>
        <v>0</v>
      </c>
      <c r="U565" s="2">
        <f t="shared" si="69"/>
        <v>0</v>
      </c>
      <c r="V565" s="2">
        <f t="shared" si="70"/>
        <v>0</v>
      </c>
      <c r="W565" s="2">
        <f t="shared" si="71"/>
        <v>0</v>
      </c>
      <c r="Y565" s="5"/>
      <c r="Z565" s="6">
        <f t="shared" si="76"/>
        <v>0</v>
      </c>
      <c r="AA565" s="2">
        <v>0</v>
      </c>
      <c r="AB565" s="2">
        <v>0</v>
      </c>
      <c r="AC565" s="2">
        <v>0</v>
      </c>
      <c r="AD565" s="2">
        <v>0</v>
      </c>
      <c r="AE565" s="2">
        <v>0</v>
      </c>
      <c r="AF565" s="2">
        <f t="shared" si="72"/>
        <v>0</v>
      </c>
      <c r="AG565" s="2">
        <f t="shared" si="73"/>
        <v>0</v>
      </c>
      <c r="AH565" s="2">
        <f t="shared" si="74"/>
        <v>0</v>
      </c>
      <c r="AJ565" s="5"/>
    </row>
    <row r="566" spans="7:36" x14ac:dyDescent="0.35">
      <c r="G566" s="2" t="s">
        <v>3</v>
      </c>
      <c r="H566" s="2" t="s">
        <v>4</v>
      </c>
      <c r="I566" s="2" t="s">
        <v>143</v>
      </c>
      <c r="J566" s="2" t="s">
        <v>22</v>
      </c>
      <c r="K566" s="2" t="s">
        <v>22</v>
      </c>
      <c r="L566" s="2" t="s">
        <v>22</v>
      </c>
      <c r="M566" s="2" t="s">
        <v>76</v>
      </c>
      <c r="N566" s="2">
        <v>25</v>
      </c>
      <c r="O566" s="6">
        <f t="shared" si="75"/>
        <v>0</v>
      </c>
      <c r="U566" s="2">
        <f t="shared" si="69"/>
        <v>0</v>
      </c>
      <c r="V566" s="2">
        <f t="shared" si="70"/>
        <v>0</v>
      </c>
      <c r="W566" s="2">
        <f t="shared" si="71"/>
        <v>0</v>
      </c>
      <c r="Y566" s="5"/>
      <c r="Z566" s="6">
        <f t="shared" si="76"/>
        <v>0</v>
      </c>
      <c r="AA566" s="2">
        <v>0</v>
      </c>
      <c r="AB566" s="2">
        <v>0</v>
      </c>
      <c r="AC566" s="2">
        <v>0</v>
      </c>
      <c r="AD566" s="2">
        <v>0</v>
      </c>
      <c r="AE566" s="2">
        <v>0</v>
      </c>
      <c r="AF566" s="2">
        <f t="shared" si="72"/>
        <v>0</v>
      </c>
      <c r="AG566" s="2">
        <f t="shared" si="73"/>
        <v>0</v>
      </c>
      <c r="AH566" s="2">
        <f t="shared" si="74"/>
        <v>0</v>
      </c>
      <c r="AJ566" s="5"/>
    </row>
    <row r="567" spans="7:36" x14ac:dyDescent="0.35">
      <c r="G567" s="2" t="s">
        <v>3</v>
      </c>
      <c r="H567" s="2" t="s">
        <v>4</v>
      </c>
      <c r="I567" s="2" t="s">
        <v>143</v>
      </c>
      <c r="J567" s="2" t="s">
        <v>22</v>
      </c>
      <c r="K567" s="2" t="s">
        <v>22</v>
      </c>
      <c r="L567" s="2" t="s">
        <v>22</v>
      </c>
      <c r="M567" s="2" t="s">
        <v>76</v>
      </c>
      <c r="N567" s="2">
        <v>26</v>
      </c>
      <c r="O567" s="6">
        <f t="shared" si="75"/>
        <v>0</v>
      </c>
      <c r="U567" s="2">
        <f t="shared" si="69"/>
        <v>0</v>
      </c>
      <c r="V567" s="2">
        <f t="shared" si="70"/>
        <v>0</v>
      </c>
      <c r="W567" s="2">
        <f t="shared" si="71"/>
        <v>0</v>
      </c>
      <c r="Y567" s="5"/>
      <c r="Z567" s="6">
        <f t="shared" si="76"/>
        <v>0</v>
      </c>
      <c r="AA567" s="2">
        <v>0</v>
      </c>
      <c r="AB567" s="2">
        <v>0</v>
      </c>
      <c r="AC567" s="2">
        <v>0</v>
      </c>
      <c r="AD567" s="2">
        <v>0</v>
      </c>
      <c r="AE567" s="2">
        <v>0</v>
      </c>
      <c r="AF567" s="2">
        <f t="shared" si="72"/>
        <v>0</v>
      </c>
      <c r="AG567" s="2">
        <f t="shared" si="73"/>
        <v>0</v>
      </c>
      <c r="AH567" s="2">
        <f t="shared" si="74"/>
        <v>0</v>
      </c>
      <c r="AJ567" s="5"/>
    </row>
    <row r="568" spans="7:36" x14ac:dyDescent="0.35">
      <c r="G568" s="2" t="s">
        <v>3</v>
      </c>
      <c r="H568" s="2" t="s">
        <v>4</v>
      </c>
      <c r="I568" s="2" t="s">
        <v>143</v>
      </c>
      <c r="J568" s="2" t="s">
        <v>22</v>
      </c>
      <c r="K568" s="2" t="s">
        <v>22</v>
      </c>
      <c r="L568" s="2" t="s">
        <v>22</v>
      </c>
      <c r="M568" s="2" t="s">
        <v>76</v>
      </c>
      <c r="N568" s="2">
        <v>27</v>
      </c>
      <c r="O568" s="6">
        <f t="shared" si="75"/>
        <v>0</v>
      </c>
      <c r="U568" s="2">
        <f t="shared" si="69"/>
        <v>0</v>
      </c>
      <c r="V568" s="2">
        <f t="shared" si="70"/>
        <v>0</v>
      </c>
      <c r="W568" s="2">
        <f t="shared" si="71"/>
        <v>0</v>
      </c>
      <c r="Y568" s="5"/>
      <c r="Z568" s="6">
        <f t="shared" si="76"/>
        <v>0</v>
      </c>
      <c r="AA568" s="2">
        <v>0</v>
      </c>
      <c r="AB568" s="2">
        <v>0</v>
      </c>
      <c r="AC568" s="2">
        <v>0</v>
      </c>
      <c r="AD568" s="2">
        <v>0</v>
      </c>
      <c r="AE568" s="2">
        <v>0</v>
      </c>
      <c r="AF568" s="2">
        <f t="shared" si="72"/>
        <v>0</v>
      </c>
      <c r="AG568" s="2">
        <f t="shared" si="73"/>
        <v>0</v>
      </c>
      <c r="AH568" s="2">
        <f t="shared" si="74"/>
        <v>0</v>
      </c>
      <c r="AJ568" s="5"/>
    </row>
    <row r="569" spans="7:36" x14ac:dyDescent="0.35">
      <c r="G569" s="2" t="s">
        <v>3</v>
      </c>
      <c r="H569" s="2" t="s">
        <v>4</v>
      </c>
      <c r="I569" s="2" t="s">
        <v>143</v>
      </c>
      <c r="J569" s="2" t="s">
        <v>22</v>
      </c>
      <c r="K569" s="2" t="s">
        <v>22</v>
      </c>
      <c r="L569" s="2" t="s">
        <v>22</v>
      </c>
      <c r="M569" s="2" t="s">
        <v>76</v>
      </c>
      <c r="N569" s="2">
        <v>28</v>
      </c>
      <c r="O569" s="6">
        <f t="shared" si="75"/>
        <v>0</v>
      </c>
      <c r="U569" s="2">
        <f t="shared" si="69"/>
        <v>0</v>
      </c>
      <c r="V569" s="2">
        <f t="shared" si="70"/>
        <v>0</v>
      </c>
      <c r="W569" s="2">
        <f t="shared" si="71"/>
        <v>0</v>
      </c>
      <c r="Y569" s="5"/>
      <c r="Z569" s="6">
        <f t="shared" si="76"/>
        <v>0</v>
      </c>
      <c r="AA569" s="2">
        <v>0</v>
      </c>
      <c r="AB569" s="2">
        <v>0</v>
      </c>
      <c r="AC569" s="2">
        <v>0</v>
      </c>
      <c r="AD569" s="2">
        <v>0</v>
      </c>
      <c r="AE569" s="2">
        <v>0</v>
      </c>
      <c r="AF569" s="2">
        <f t="shared" si="72"/>
        <v>0</v>
      </c>
      <c r="AG569" s="2">
        <f t="shared" si="73"/>
        <v>0</v>
      </c>
      <c r="AH569" s="2">
        <f t="shared" si="74"/>
        <v>0</v>
      </c>
      <c r="AJ569" s="5"/>
    </row>
    <row r="570" spans="7:36" x14ac:dyDescent="0.35">
      <c r="G570" s="2" t="s">
        <v>3</v>
      </c>
      <c r="H570" s="2" t="s">
        <v>4</v>
      </c>
      <c r="I570" s="2" t="s">
        <v>143</v>
      </c>
      <c r="J570" s="2" t="s">
        <v>22</v>
      </c>
      <c r="K570" s="2" t="s">
        <v>22</v>
      </c>
      <c r="L570" s="2" t="s">
        <v>22</v>
      </c>
      <c r="M570" s="2" t="s">
        <v>76</v>
      </c>
      <c r="N570" s="2">
        <v>29</v>
      </c>
      <c r="O570" s="6">
        <f t="shared" si="75"/>
        <v>0</v>
      </c>
      <c r="U570" s="2">
        <f t="shared" si="69"/>
        <v>0</v>
      </c>
      <c r="V570" s="2">
        <f t="shared" si="70"/>
        <v>0</v>
      </c>
      <c r="W570" s="2">
        <f t="shared" si="71"/>
        <v>0</v>
      </c>
      <c r="Y570" s="5"/>
      <c r="Z570" s="6">
        <f t="shared" si="76"/>
        <v>0</v>
      </c>
      <c r="AA570" s="2">
        <v>0</v>
      </c>
      <c r="AB570" s="2">
        <v>0</v>
      </c>
      <c r="AC570" s="2">
        <v>0</v>
      </c>
      <c r="AD570" s="2">
        <v>0</v>
      </c>
      <c r="AE570" s="2">
        <v>0</v>
      </c>
      <c r="AF570" s="2">
        <f t="shared" si="72"/>
        <v>0</v>
      </c>
      <c r="AG570" s="2">
        <f t="shared" si="73"/>
        <v>0</v>
      </c>
      <c r="AH570" s="2">
        <f t="shared" si="74"/>
        <v>0</v>
      </c>
      <c r="AJ570" s="5"/>
    </row>
    <row r="571" spans="7:36" x14ac:dyDescent="0.35">
      <c r="G571" s="2" t="s">
        <v>3</v>
      </c>
      <c r="H571" s="2" t="s">
        <v>4</v>
      </c>
      <c r="I571" s="2" t="s">
        <v>143</v>
      </c>
      <c r="J571" s="2" t="s">
        <v>22</v>
      </c>
      <c r="K571" s="2" t="s">
        <v>22</v>
      </c>
      <c r="L571" s="2" t="s">
        <v>22</v>
      </c>
      <c r="M571" s="2" t="s">
        <v>76</v>
      </c>
      <c r="N571" s="2">
        <v>30</v>
      </c>
      <c r="O571" s="6">
        <f t="shared" si="75"/>
        <v>0</v>
      </c>
      <c r="U571" s="2">
        <f t="shared" si="69"/>
        <v>0</v>
      </c>
      <c r="V571" s="2">
        <f t="shared" si="70"/>
        <v>0</v>
      </c>
      <c r="W571" s="2">
        <f t="shared" si="71"/>
        <v>0</v>
      </c>
      <c r="Y571" s="5"/>
      <c r="Z571" s="6">
        <f t="shared" si="76"/>
        <v>0</v>
      </c>
      <c r="AA571" s="2">
        <v>0</v>
      </c>
      <c r="AB571" s="2">
        <v>0</v>
      </c>
      <c r="AC571" s="2">
        <v>0</v>
      </c>
      <c r="AD571" s="2">
        <v>0</v>
      </c>
      <c r="AE571" s="2">
        <v>0</v>
      </c>
      <c r="AF571" s="2">
        <f t="shared" si="72"/>
        <v>0</v>
      </c>
      <c r="AG571" s="2">
        <f t="shared" si="73"/>
        <v>0</v>
      </c>
      <c r="AH571" s="2">
        <f t="shared" si="74"/>
        <v>0</v>
      </c>
      <c r="AJ571" s="5"/>
    </row>
    <row r="572" spans="7:36" x14ac:dyDescent="0.35">
      <c r="G572" s="2" t="s">
        <v>3</v>
      </c>
      <c r="H572" s="2" t="s">
        <v>4</v>
      </c>
      <c r="I572" s="2" t="s">
        <v>143</v>
      </c>
      <c r="J572" s="2" t="s">
        <v>143</v>
      </c>
      <c r="K572" s="2" t="s">
        <v>143</v>
      </c>
      <c r="L572" s="2" t="s">
        <v>143</v>
      </c>
      <c r="M572" s="2" t="s">
        <v>3</v>
      </c>
      <c r="N572" s="2">
        <v>1</v>
      </c>
      <c r="O572" s="6">
        <f t="shared" si="75"/>
        <v>13</v>
      </c>
      <c r="P572" s="2">
        <v>0</v>
      </c>
      <c r="Q572" s="2">
        <v>6</v>
      </c>
      <c r="R572" s="2">
        <v>7</v>
      </c>
      <c r="S572" s="2">
        <v>0</v>
      </c>
      <c r="T572" s="2">
        <v>0</v>
      </c>
      <c r="U572" s="2">
        <f t="shared" si="69"/>
        <v>6</v>
      </c>
      <c r="V572" s="2">
        <f t="shared" si="70"/>
        <v>7</v>
      </c>
      <c r="W572" s="2">
        <f t="shared" si="71"/>
        <v>0</v>
      </c>
      <c r="X572" s="2">
        <f>MAX(O572:O601)</f>
        <v>13</v>
      </c>
      <c r="Y572" s="5">
        <v>-16</v>
      </c>
      <c r="Z572" s="6">
        <f t="shared" si="76"/>
        <v>16</v>
      </c>
      <c r="AA572" s="2">
        <v>4</v>
      </c>
      <c r="AB572" s="2">
        <v>8</v>
      </c>
      <c r="AC572" s="2">
        <v>4</v>
      </c>
      <c r="AD572" s="2">
        <v>0</v>
      </c>
      <c r="AE572" s="2">
        <v>0</v>
      </c>
      <c r="AF572" s="2">
        <f t="shared" si="72"/>
        <v>12</v>
      </c>
      <c r="AG572" s="2">
        <f t="shared" si="73"/>
        <v>4</v>
      </c>
      <c r="AH572" s="2">
        <f t="shared" si="74"/>
        <v>0</v>
      </c>
      <c r="AI572" s="2">
        <f>MAX(Z572:Z601)</f>
        <v>16</v>
      </c>
      <c r="AJ572" s="5">
        <f>580-SUM(AJ362:AJ542)</f>
        <v>41</v>
      </c>
    </row>
    <row r="573" spans="7:36" x14ac:dyDescent="0.35">
      <c r="G573" s="2" t="s">
        <v>3</v>
      </c>
      <c r="H573" s="2" t="s">
        <v>4</v>
      </c>
      <c r="I573" s="2" t="s">
        <v>143</v>
      </c>
      <c r="J573" s="2" t="s">
        <v>143</v>
      </c>
      <c r="K573" s="2" t="s">
        <v>143</v>
      </c>
      <c r="L573" s="2" t="s">
        <v>143</v>
      </c>
      <c r="M573" s="2" t="s">
        <v>3</v>
      </c>
      <c r="N573" s="2">
        <v>2</v>
      </c>
      <c r="O573" s="6">
        <f t="shared" si="75"/>
        <v>13</v>
      </c>
      <c r="P573" s="2">
        <v>0</v>
      </c>
      <c r="Q573" s="2">
        <v>3</v>
      </c>
      <c r="R573" s="2">
        <v>8</v>
      </c>
      <c r="S573" s="2">
        <v>1</v>
      </c>
      <c r="T573" s="2">
        <v>1</v>
      </c>
      <c r="U573" s="2">
        <f t="shared" si="69"/>
        <v>3</v>
      </c>
      <c r="V573" s="2">
        <f t="shared" si="70"/>
        <v>8</v>
      </c>
      <c r="W573" s="2">
        <f t="shared" si="71"/>
        <v>2</v>
      </c>
      <c r="Y573" s="5"/>
      <c r="Z573" s="6">
        <f t="shared" si="76"/>
        <v>16</v>
      </c>
      <c r="AA573" s="2">
        <v>3</v>
      </c>
      <c r="AB573" s="2">
        <v>5</v>
      </c>
      <c r="AC573" s="2">
        <v>6</v>
      </c>
      <c r="AD573" s="2">
        <v>1</v>
      </c>
      <c r="AE573" s="2">
        <v>1</v>
      </c>
      <c r="AF573" s="2">
        <f t="shared" si="72"/>
        <v>8</v>
      </c>
      <c r="AG573" s="2">
        <f t="shared" si="73"/>
        <v>6</v>
      </c>
      <c r="AH573" s="2">
        <f t="shared" si="74"/>
        <v>2</v>
      </c>
      <c r="AJ573" s="5"/>
    </row>
    <row r="574" spans="7:36" x14ac:dyDescent="0.35">
      <c r="G574" s="2" t="s">
        <v>3</v>
      </c>
      <c r="H574" s="2" t="s">
        <v>4</v>
      </c>
      <c r="I574" s="2" t="s">
        <v>143</v>
      </c>
      <c r="J574" s="2" t="s">
        <v>143</v>
      </c>
      <c r="K574" s="2" t="s">
        <v>143</v>
      </c>
      <c r="L574" s="2" t="s">
        <v>143</v>
      </c>
      <c r="M574" s="2" t="s">
        <v>3</v>
      </c>
      <c r="N574" s="2">
        <v>3</v>
      </c>
      <c r="O574" s="6">
        <f t="shared" si="75"/>
        <v>13</v>
      </c>
      <c r="P574" s="2">
        <v>6</v>
      </c>
      <c r="Q574" s="2">
        <v>5</v>
      </c>
      <c r="R574" s="2">
        <v>2</v>
      </c>
      <c r="S574" s="2">
        <v>0</v>
      </c>
      <c r="T574" s="2">
        <v>0</v>
      </c>
      <c r="U574" s="2">
        <f t="shared" si="69"/>
        <v>11</v>
      </c>
      <c r="V574" s="2">
        <f t="shared" si="70"/>
        <v>2</v>
      </c>
      <c r="W574" s="2">
        <f t="shared" si="71"/>
        <v>0</v>
      </c>
      <c r="Y574" s="5"/>
      <c r="Z574" s="6">
        <f t="shared" si="76"/>
        <v>16</v>
      </c>
      <c r="AA574" s="2">
        <v>8</v>
      </c>
      <c r="AB574" s="2">
        <v>4</v>
      </c>
      <c r="AC574" s="2">
        <v>3</v>
      </c>
      <c r="AD574" s="2">
        <v>1</v>
      </c>
      <c r="AE574" s="2">
        <v>0</v>
      </c>
      <c r="AF574" s="2">
        <f t="shared" si="72"/>
        <v>12</v>
      </c>
      <c r="AG574" s="2">
        <f t="shared" si="73"/>
        <v>3</v>
      </c>
      <c r="AH574" s="2">
        <f t="shared" si="74"/>
        <v>1</v>
      </c>
      <c r="AJ574" s="5"/>
    </row>
    <row r="575" spans="7:36" x14ac:dyDescent="0.35">
      <c r="G575" s="2" t="s">
        <v>3</v>
      </c>
      <c r="H575" s="2" t="s">
        <v>4</v>
      </c>
      <c r="I575" s="2" t="s">
        <v>143</v>
      </c>
      <c r="J575" s="2" t="s">
        <v>143</v>
      </c>
      <c r="K575" s="2" t="s">
        <v>143</v>
      </c>
      <c r="L575" s="2" t="s">
        <v>143</v>
      </c>
      <c r="M575" s="2" t="s">
        <v>3</v>
      </c>
      <c r="N575" s="2">
        <v>4</v>
      </c>
      <c r="O575" s="6">
        <f t="shared" si="75"/>
        <v>13</v>
      </c>
      <c r="P575" s="2">
        <v>8</v>
      </c>
      <c r="Q575" s="2">
        <v>4</v>
      </c>
      <c r="R575" s="2">
        <v>1</v>
      </c>
      <c r="S575" s="2">
        <v>0</v>
      </c>
      <c r="T575" s="2">
        <v>0</v>
      </c>
      <c r="U575" s="2">
        <f t="shared" si="69"/>
        <v>12</v>
      </c>
      <c r="V575" s="2">
        <f t="shared" si="70"/>
        <v>1</v>
      </c>
      <c r="W575" s="2">
        <f t="shared" si="71"/>
        <v>0</v>
      </c>
      <c r="Y575" s="5"/>
      <c r="Z575" s="6">
        <f t="shared" si="76"/>
        <v>16</v>
      </c>
      <c r="AA575" s="2">
        <v>14</v>
      </c>
      <c r="AB575" s="2">
        <v>2</v>
      </c>
      <c r="AC575" s="2">
        <v>0</v>
      </c>
      <c r="AD575" s="2">
        <v>0</v>
      </c>
      <c r="AE575" s="2">
        <v>0</v>
      </c>
      <c r="AF575" s="2">
        <f t="shared" si="72"/>
        <v>16</v>
      </c>
      <c r="AG575" s="2">
        <f t="shared" si="73"/>
        <v>0</v>
      </c>
      <c r="AH575" s="2">
        <f t="shared" si="74"/>
        <v>0</v>
      </c>
      <c r="AJ575" s="5"/>
    </row>
    <row r="576" spans="7:36" x14ac:dyDescent="0.35">
      <c r="G576" s="2" t="s">
        <v>3</v>
      </c>
      <c r="H576" s="2" t="s">
        <v>4</v>
      </c>
      <c r="I576" s="2" t="s">
        <v>143</v>
      </c>
      <c r="J576" s="2" t="s">
        <v>143</v>
      </c>
      <c r="K576" s="2" t="s">
        <v>143</v>
      </c>
      <c r="L576" s="2" t="s">
        <v>143</v>
      </c>
      <c r="M576" s="2" t="s">
        <v>3</v>
      </c>
      <c r="N576" s="2">
        <v>5</v>
      </c>
      <c r="O576" s="6">
        <f t="shared" si="75"/>
        <v>13</v>
      </c>
      <c r="P576" s="2">
        <v>5</v>
      </c>
      <c r="Q576" s="2">
        <v>4</v>
      </c>
      <c r="R576" s="2">
        <v>2</v>
      </c>
      <c r="S576" s="2">
        <v>2</v>
      </c>
      <c r="T576" s="2">
        <v>0</v>
      </c>
      <c r="U576" s="2">
        <f t="shared" si="69"/>
        <v>9</v>
      </c>
      <c r="V576" s="2">
        <f t="shared" si="70"/>
        <v>2</v>
      </c>
      <c r="W576" s="2">
        <f t="shared" si="71"/>
        <v>2</v>
      </c>
      <c r="Y576" s="5"/>
      <c r="Z576" s="6">
        <f t="shared" si="76"/>
        <v>16</v>
      </c>
      <c r="AA576" s="2">
        <v>8</v>
      </c>
      <c r="AB576" s="2">
        <v>3</v>
      </c>
      <c r="AC576" s="2">
        <v>4</v>
      </c>
      <c r="AD576" s="2">
        <v>1</v>
      </c>
      <c r="AE576" s="2">
        <v>0</v>
      </c>
      <c r="AF576" s="2">
        <f t="shared" si="72"/>
        <v>11</v>
      </c>
      <c r="AG576" s="2">
        <f t="shared" si="73"/>
        <v>4</v>
      </c>
      <c r="AH576" s="2">
        <f t="shared" si="74"/>
        <v>1</v>
      </c>
      <c r="AJ576" s="5"/>
    </row>
    <row r="577" spans="7:36" x14ac:dyDescent="0.35">
      <c r="G577" s="2" t="s">
        <v>3</v>
      </c>
      <c r="H577" s="2" t="s">
        <v>4</v>
      </c>
      <c r="I577" s="2" t="s">
        <v>143</v>
      </c>
      <c r="J577" s="2" t="s">
        <v>143</v>
      </c>
      <c r="K577" s="2" t="s">
        <v>143</v>
      </c>
      <c r="L577" s="2" t="s">
        <v>143</v>
      </c>
      <c r="M577" s="2" t="s">
        <v>3</v>
      </c>
      <c r="N577" s="2">
        <v>6</v>
      </c>
      <c r="O577" s="6">
        <f t="shared" si="75"/>
        <v>13</v>
      </c>
      <c r="P577" s="2">
        <v>1</v>
      </c>
      <c r="Q577" s="2">
        <v>6</v>
      </c>
      <c r="R577" s="2">
        <v>5</v>
      </c>
      <c r="S577" s="2">
        <v>1</v>
      </c>
      <c r="T577" s="2">
        <v>0</v>
      </c>
      <c r="U577" s="2">
        <f t="shared" si="69"/>
        <v>7</v>
      </c>
      <c r="V577" s="2">
        <f t="shared" si="70"/>
        <v>5</v>
      </c>
      <c r="W577" s="2">
        <f t="shared" si="71"/>
        <v>1</v>
      </c>
      <c r="Y577" s="5"/>
      <c r="Z577" s="6">
        <f t="shared" si="76"/>
        <v>16</v>
      </c>
      <c r="AA577" s="2">
        <v>6</v>
      </c>
      <c r="AB577" s="2">
        <v>4</v>
      </c>
      <c r="AC577" s="2">
        <v>3</v>
      </c>
      <c r="AD577" s="2">
        <v>2</v>
      </c>
      <c r="AE577" s="2">
        <v>1</v>
      </c>
      <c r="AF577" s="2">
        <f t="shared" si="72"/>
        <v>10</v>
      </c>
      <c r="AG577" s="2">
        <f t="shared" si="73"/>
        <v>3</v>
      </c>
      <c r="AH577" s="2">
        <f t="shared" si="74"/>
        <v>3</v>
      </c>
      <c r="AJ577" s="5"/>
    </row>
    <row r="578" spans="7:36" x14ac:dyDescent="0.35">
      <c r="G578" s="2" t="s">
        <v>3</v>
      </c>
      <c r="H578" s="2" t="s">
        <v>4</v>
      </c>
      <c r="I578" s="2" t="s">
        <v>143</v>
      </c>
      <c r="J578" s="2" t="s">
        <v>143</v>
      </c>
      <c r="K578" s="2" t="s">
        <v>143</v>
      </c>
      <c r="L578" s="2" t="s">
        <v>143</v>
      </c>
      <c r="M578" s="2" t="s">
        <v>3</v>
      </c>
      <c r="N578" s="2">
        <v>7</v>
      </c>
      <c r="O578" s="6">
        <f t="shared" si="75"/>
        <v>13</v>
      </c>
      <c r="P578" s="2">
        <v>6</v>
      </c>
      <c r="Q578" s="2">
        <v>3</v>
      </c>
      <c r="R578" s="2">
        <v>4</v>
      </c>
      <c r="S578" s="2">
        <v>0</v>
      </c>
      <c r="T578" s="2">
        <v>0</v>
      </c>
      <c r="U578" s="2">
        <f t="shared" si="69"/>
        <v>9</v>
      </c>
      <c r="V578" s="2">
        <f t="shared" si="70"/>
        <v>4</v>
      </c>
      <c r="W578" s="2">
        <f t="shared" si="71"/>
        <v>0</v>
      </c>
      <c r="Y578" s="5"/>
      <c r="Z578" s="6">
        <f t="shared" si="76"/>
        <v>16</v>
      </c>
      <c r="AA578" s="2">
        <v>9</v>
      </c>
      <c r="AB578" s="2">
        <v>2</v>
      </c>
      <c r="AC578" s="2">
        <v>2</v>
      </c>
      <c r="AD578" s="2">
        <v>2</v>
      </c>
      <c r="AE578" s="2">
        <v>1</v>
      </c>
      <c r="AF578" s="2">
        <f t="shared" si="72"/>
        <v>11</v>
      </c>
      <c r="AG578" s="2">
        <f t="shared" si="73"/>
        <v>2</v>
      </c>
      <c r="AH578" s="2">
        <f t="shared" si="74"/>
        <v>3</v>
      </c>
      <c r="AJ578" s="5"/>
    </row>
    <row r="579" spans="7:36" x14ac:dyDescent="0.35">
      <c r="G579" s="2" t="s">
        <v>3</v>
      </c>
      <c r="H579" s="2" t="s">
        <v>4</v>
      </c>
      <c r="I579" s="2" t="s">
        <v>143</v>
      </c>
      <c r="J579" s="2" t="s">
        <v>143</v>
      </c>
      <c r="K579" s="2" t="s">
        <v>143</v>
      </c>
      <c r="L579" s="2" t="s">
        <v>143</v>
      </c>
      <c r="M579" s="2" t="s">
        <v>3</v>
      </c>
      <c r="N579" s="2">
        <v>8</v>
      </c>
      <c r="O579" s="6">
        <f t="shared" si="75"/>
        <v>13</v>
      </c>
      <c r="P579" s="2">
        <v>2</v>
      </c>
      <c r="Q579" s="2">
        <v>5</v>
      </c>
      <c r="R579" s="2">
        <v>3</v>
      </c>
      <c r="S579" s="2">
        <v>3</v>
      </c>
      <c r="T579" s="2">
        <v>0</v>
      </c>
      <c r="U579" s="2">
        <f t="shared" si="69"/>
        <v>7</v>
      </c>
      <c r="V579" s="2">
        <f t="shared" si="70"/>
        <v>3</v>
      </c>
      <c r="W579" s="2">
        <f t="shared" si="71"/>
        <v>3</v>
      </c>
      <c r="Y579" s="5"/>
      <c r="Z579" s="6">
        <f t="shared" si="76"/>
        <v>16</v>
      </c>
      <c r="AA579" s="2">
        <v>3</v>
      </c>
      <c r="AB579" s="2">
        <v>4</v>
      </c>
      <c r="AC579" s="2">
        <v>5</v>
      </c>
      <c r="AD579" s="2">
        <v>3</v>
      </c>
      <c r="AE579" s="2">
        <v>1</v>
      </c>
      <c r="AF579" s="2">
        <f t="shared" si="72"/>
        <v>7</v>
      </c>
      <c r="AG579" s="2">
        <f t="shared" si="73"/>
        <v>5</v>
      </c>
      <c r="AH579" s="2">
        <f t="shared" si="74"/>
        <v>4</v>
      </c>
      <c r="AJ579" s="5"/>
    </row>
    <row r="580" spans="7:36" x14ac:dyDescent="0.35">
      <c r="G580" s="2" t="s">
        <v>3</v>
      </c>
      <c r="H580" s="2" t="s">
        <v>4</v>
      </c>
      <c r="I580" s="2" t="s">
        <v>143</v>
      </c>
      <c r="J580" s="2" t="s">
        <v>143</v>
      </c>
      <c r="K580" s="2" t="s">
        <v>143</v>
      </c>
      <c r="L580" s="2" t="s">
        <v>143</v>
      </c>
      <c r="M580" s="2" t="s">
        <v>3</v>
      </c>
      <c r="N580" s="2">
        <v>9</v>
      </c>
      <c r="O580" s="6">
        <f t="shared" si="75"/>
        <v>13</v>
      </c>
      <c r="P580" s="2">
        <v>2</v>
      </c>
      <c r="Q580" s="2">
        <v>2</v>
      </c>
      <c r="R580" s="2">
        <v>3</v>
      </c>
      <c r="S580" s="2">
        <v>4</v>
      </c>
      <c r="T580" s="2">
        <v>2</v>
      </c>
      <c r="U580" s="2">
        <f t="shared" si="69"/>
        <v>4</v>
      </c>
      <c r="V580" s="2">
        <f t="shared" si="70"/>
        <v>3</v>
      </c>
      <c r="W580" s="2">
        <f t="shared" si="71"/>
        <v>6</v>
      </c>
      <c r="Y580" s="5"/>
      <c r="Z580" s="6">
        <f t="shared" si="76"/>
        <v>16</v>
      </c>
      <c r="AA580" s="2">
        <v>3</v>
      </c>
      <c r="AB580" s="2">
        <v>2</v>
      </c>
      <c r="AC580" s="2">
        <v>7</v>
      </c>
      <c r="AD580" s="2">
        <v>2</v>
      </c>
      <c r="AE580" s="2">
        <v>2</v>
      </c>
      <c r="AF580" s="2">
        <f t="shared" si="72"/>
        <v>5</v>
      </c>
      <c r="AG580" s="2">
        <f t="shared" si="73"/>
        <v>7</v>
      </c>
      <c r="AH580" s="2">
        <f t="shared" si="74"/>
        <v>4</v>
      </c>
      <c r="AJ580" s="5"/>
    </row>
    <row r="581" spans="7:36" x14ac:dyDescent="0.35">
      <c r="G581" s="2" t="s">
        <v>3</v>
      </c>
      <c r="H581" s="2" t="s">
        <v>4</v>
      </c>
      <c r="I581" s="2" t="s">
        <v>143</v>
      </c>
      <c r="J581" s="2" t="s">
        <v>143</v>
      </c>
      <c r="K581" s="2" t="s">
        <v>143</v>
      </c>
      <c r="L581" s="2" t="s">
        <v>143</v>
      </c>
      <c r="M581" s="2" t="s">
        <v>67</v>
      </c>
      <c r="N581" s="2">
        <v>10</v>
      </c>
      <c r="O581" s="6">
        <f t="shared" si="75"/>
        <v>13</v>
      </c>
      <c r="P581" s="2">
        <v>4</v>
      </c>
      <c r="Q581" s="2">
        <v>6</v>
      </c>
      <c r="R581" s="2">
        <v>3</v>
      </c>
      <c r="S581" s="2">
        <v>0</v>
      </c>
      <c r="T581" s="2">
        <v>0</v>
      </c>
      <c r="U581" s="2">
        <f t="shared" si="69"/>
        <v>10</v>
      </c>
      <c r="V581" s="2">
        <f t="shared" si="70"/>
        <v>3</v>
      </c>
      <c r="W581" s="2">
        <f t="shared" si="71"/>
        <v>0</v>
      </c>
      <c r="Y581" s="5"/>
      <c r="Z581" s="6">
        <f t="shared" si="76"/>
        <v>16</v>
      </c>
      <c r="AA581" s="2">
        <v>6</v>
      </c>
      <c r="AB581" s="2">
        <v>7</v>
      </c>
      <c r="AC581" s="2">
        <v>3</v>
      </c>
      <c r="AD581" s="2">
        <v>0</v>
      </c>
      <c r="AE581" s="2">
        <v>0</v>
      </c>
      <c r="AF581" s="2">
        <f t="shared" si="72"/>
        <v>13</v>
      </c>
      <c r="AG581" s="2">
        <f t="shared" si="73"/>
        <v>3</v>
      </c>
      <c r="AH581" s="2">
        <f t="shared" si="74"/>
        <v>0</v>
      </c>
      <c r="AJ581" s="5"/>
    </row>
    <row r="582" spans="7:36" x14ac:dyDescent="0.35">
      <c r="G582" s="2" t="s">
        <v>3</v>
      </c>
      <c r="H582" s="2" t="s">
        <v>4</v>
      </c>
      <c r="I582" s="2" t="s">
        <v>143</v>
      </c>
      <c r="J582" s="2" t="s">
        <v>143</v>
      </c>
      <c r="K582" s="2" t="s">
        <v>143</v>
      </c>
      <c r="L582" s="2" t="s">
        <v>143</v>
      </c>
      <c r="M582" s="2" t="s">
        <v>67</v>
      </c>
      <c r="N582" s="2">
        <v>11</v>
      </c>
      <c r="O582" s="6">
        <f t="shared" si="75"/>
        <v>13</v>
      </c>
      <c r="P582" s="2">
        <v>2</v>
      </c>
      <c r="Q582" s="2">
        <v>4</v>
      </c>
      <c r="R582" s="2">
        <v>4</v>
      </c>
      <c r="S582" s="2">
        <v>0</v>
      </c>
      <c r="T582" s="2">
        <v>3</v>
      </c>
      <c r="U582" s="2">
        <f t="shared" si="69"/>
        <v>6</v>
      </c>
      <c r="V582" s="2">
        <f t="shared" si="70"/>
        <v>4</v>
      </c>
      <c r="W582" s="2">
        <f t="shared" si="71"/>
        <v>3</v>
      </c>
      <c r="Y582" s="5"/>
      <c r="Z582" s="6">
        <f t="shared" si="76"/>
        <v>16</v>
      </c>
      <c r="AA582" s="2">
        <v>4</v>
      </c>
      <c r="AB582" s="2">
        <v>8</v>
      </c>
      <c r="AC582" s="2">
        <v>2</v>
      </c>
      <c r="AD582" s="2">
        <v>1</v>
      </c>
      <c r="AE582" s="2">
        <v>1</v>
      </c>
      <c r="AF582" s="2">
        <f t="shared" si="72"/>
        <v>12</v>
      </c>
      <c r="AG582" s="2">
        <f t="shared" si="73"/>
        <v>2</v>
      </c>
      <c r="AH582" s="2">
        <f t="shared" si="74"/>
        <v>2</v>
      </c>
      <c r="AJ582" s="5"/>
    </row>
    <row r="583" spans="7:36" x14ac:dyDescent="0.35">
      <c r="G583" s="2" t="s">
        <v>3</v>
      </c>
      <c r="H583" s="2" t="s">
        <v>4</v>
      </c>
      <c r="I583" s="2" t="s">
        <v>143</v>
      </c>
      <c r="J583" s="2" t="s">
        <v>143</v>
      </c>
      <c r="K583" s="2" t="s">
        <v>143</v>
      </c>
      <c r="L583" s="2" t="s">
        <v>143</v>
      </c>
      <c r="M583" s="2" t="s">
        <v>67</v>
      </c>
      <c r="N583" s="2">
        <v>12</v>
      </c>
      <c r="O583" s="6">
        <f t="shared" si="75"/>
        <v>13</v>
      </c>
      <c r="P583" s="2">
        <v>2</v>
      </c>
      <c r="Q583" s="2">
        <v>4</v>
      </c>
      <c r="R583" s="2">
        <v>3</v>
      </c>
      <c r="S583" s="2">
        <v>3</v>
      </c>
      <c r="T583" s="2">
        <v>1</v>
      </c>
      <c r="U583" s="2">
        <f t="shared" si="69"/>
        <v>6</v>
      </c>
      <c r="V583" s="2">
        <f t="shared" si="70"/>
        <v>3</v>
      </c>
      <c r="W583" s="2">
        <f t="shared" si="71"/>
        <v>4</v>
      </c>
      <c r="Y583" s="5"/>
      <c r="Z583" s="6">
        <f t="shared" si="76"/>
        <v>16</v>
      </c>
      <c r="AA583" s="2">
        <v>2</v>
      </c>
      <c r="AB583" s="2">
        <v>8</v>
      </c>
      <c r="AC583" s="2">
        <v>5</v>
      </c>
      <c r="AD583" s="2">
        <v>1</v>
      </c>
      <c r="AE583" s="2">
        <v>0</v>
      </c>
      <c r="AF583" s="2">
        <f t="shared" si="72"/>
        <v>10</v>
      </c>
      <c r="AG583" s="2">
        <f t="shared" si="73"/>
        <v>5</v>
      </c>
      <c r="AH583" s="2">
        <f t="shared" si="74"/>
        <v>1</v>
      </c>
      <c r="AJ583" s="5"/>
    </row>
    <row r="584" spans="7:36" x14ac:dyDescent="0.35">
      <c r="G584" s="2" t="s">
        <v>3</v>
      </c>
      <c r="H584" s="2" t="s">
        <v>4</v>
      </c>
      <c r="I584" s="2" t="s">
        <v>143</v>
      </c>
      <c r="J584" s="2" t="s">
        <v>143</v>
      </c>
      <c r="K584" s="2" t="s">
        <v>143</v>
      </c>
      <c r="L584" s="2" t="s">
        <v>143</v>
      </c>
      <c r="M584" s="2" t="s">
        <v>67</v>
      </c>
      <c r="N584" s="2">
        <v>13</v>
      </c>
      <c r="O584" s="6">
        <f t="shared" si="75"/>
        <v>13</v>
      </c>
      <c r="P584" s="2">
        <v>0</v>
      </c>
      <c r="Q584" s="2">
        <v>5</v>
      </c>
      <c r="R584" s="2">
        <v>5</v>
      </c>
      <c r="S584" s="2">
        <v>1</v>
      </c>
      <c r="T584" s="2">
        <v>2</v>
      </c>
      <c r="U584" s="2">
        <f t="shared" si="69"/>
        <v>5</v>
      </c>
      <c r="V584" s="2">
        <f t="shared" si="70"/>
        <v>5</v>
      </c>
      <c r="W584" s="2">
        <f t="shared" si="71"/>
        <v>3</v>
      </c>
      <c r="Y584" s="5"/>
      <c r="Z584" s="6">
        <f t="shared" si="76"/>
        <v>16</v>
      </c>
      <c r="AA584" s="2">
        <v>3</v>
      </c>
      <c r="AB584" s="2">
        <v>6</v>
      </c>
      <c r="AC584" s="2">
        <v>5</v>
      </c>
      <c r="AD584" s="2">
        <v>2</v>
      </c>
      <c r="AE584" s="2">
        <v>0</v>
      </c>
      <c r="AF584" s="2">
        <f t="shared" si="72"/>
        <v>9</v>
      </c>
      <c r="AG584" s="2">
        <f t="shared" si="73"/>
        <v>5</v>
      </c>
      <c r="AH584" s="2">
        <f t="shared" si="74"/>
        <v>2</v>
      </c>
      <c r="AJ584" s="5"/>
    </row>
    <row r="585" spans="7:36" x14ac:dyDescent="0.35">
      <c r="G585" s="2" t="s">
        <v>3</v>
      </c>
      <c r="H585" s="2" t="s">
        <v>4</v>
      </c>
      <c r="I585" s="2" t="s">
        <v>143</v>
      </c>
      <c r="J585" s="2" t="s">
        <v>143</v>
      </c>
      <c r="K585" s="2" t="s">
        <v>143</v>
      </c>
      <c r="L585" s="2" t="s">
        <v>143</v>
      </c>
      <c r="M585" s="2" t="s">
        <v>67</v>
      </c>
      <c r="N585" s="2">
        <v>14</v>
      </c>
      <c r="O585" s="6">
        <f t="shared" si="75"/>
        <v>13</v>
      </c>
      <c r="P585" s="2">
        <v>2</v>
      </c>
      <c r="Q585" s="2">
        <v>3</v>
      </c>
      <c r="R585" s="2">
        <v>4</v>
      </c>
      <c r="S585" s="2">
        <v>4</v>
      </c>
      <c r="T585" s="2">
        <v>0</v>
      </c>
      <c r="U585" s="2">
        <f t="shared" si="69"/>
        <v>5</v>
      </c>
      <c r="V585" s="2">
        <f t="shared" si="70"/>
        <v>4</v>
      </c>
      <c r="W585" s="2">
        <f t="shared" si="71"/>
        <v>4</v>
      </c>
      <c r="Y585" s="5"/>
      <c r="Z585" s="6">
        <f t="shared" si="76"/>
        <v>16</v>
      </c>
      <c r="AA585" s="2">
        <v>3</v>
      </c>
      <c r="AB585" s="2">
        <v>6</v>
      </c>
      <c r="AC585" s="2">
        <v>5</v>
      </c>
      <c r="AD585" s="2">
        <v>2</v>
      </c>
      <c r="AE585" s="2">
        <v>0</v>
      </c>
      <c r="AF585" s="2">
        <f t="shared" si="72"/>
        <v>9</v>
      </c>
      <c r="AG585" s="2">
        <f t="shared" si="73"/>
        <v>5</v>
      </c>
      <c r="AH585" s="2">
        <f t="shared" si="74"/>
        <v>2</v>
      </c>
      <c r="AJ585" s="5"/>
    </row>
    <row r="586" spans="7:36" x14ac:dyDescent="0.35">
      <c r="G586" s="2" t="s">
        <v>3</v>
      </c>
      <c r="H586" s="2" t="s">
        <v>4</v>
      </c>
      <c r="I586" s="2" t="s">
        <v>143</v>
      </c>
      <c r="J586" s="2" t="s">
        <v>143</v>
      </c>
      <c r="K586" s="2" t="s">
        <v>143</v>
      </c>
      <c r="L586" s="2" t="s">
        <v>143</v>
      </c>
      <c r="M586" s="2" t="s">
        <v>67</v>
      </c>
      <c r="N586" s="2">
        <v>15</v>
      </c>
      <c r="O586" s="6">
        <f t="shared" si="75"/>
        <v>13</v>
      </c>
      <c r="P586" s="2">
        <v>0</v>
      </c>
      <c r="Q586" s="2">
        <v>2</v>
      </c>
      <c r="R586" s="2">
        <v>9</v>
      </c>
      <c r="S586" s="2">
        <v>1</v>
      </c>
      <c r="T586" s="2">
        <v>1</v>
      </c>
      <c r="U586" s="2">
        <f t="shared" si="69"/>
        <v>2</v>
      </c>
      <c r="V586" s="2">
        <f t="shared" si="70"/>
        <v>9</v>
      </c>
      <c r="W586" s="2">
        <f t="shared" si="71"/>
        <v>2</v>
      </c>
      <c r="Y586" s="5"/>
      <c r="Z586" s="6">
        <f t="shared" si="76"/>
        <v>16</v>
      </c>
      <c r="AA586" s="2">
        <v>5</v>
      </c>
      <c r="AB586" s="2">
        <v>4</v>
      </c>
      <c r="AC586" s="2">
        <v>4</v>
      </c>
      <c r="AD586" s="2">
        <v>2</v>
      </c>
      <c r="AE586" s="2">
        <v>1</v>
      </c>
      <c r="AF586" s="2">
        <f t="shared" si="72"/>
        <v>9</v>
      </c>
      <c r="AG586" s="2">
        <f t="shared" si="73"/>
        <v>4</v>
      </c>
      <c r="AH586" s="2">
        <f t="shared" si="74"/>
        <v>3</v>
      </c>
      <c r="AJ586" s="5"/>
    </row>
    <row r="587" spans="7:36" x14ac:dyDescent="0.35">
      <c r="G587" s="2" t="s">
        <v>3</v>
      </c>
      <c r="H587" s="2" t="s">
        <v>4</v>
      </c>
      <c r="I587" s="2" t="s">
        <v>143</v>
      </c>
      <c r="J587" s="2" t="s">
        <v>143</v>
      </c>
      <c r="K587" s="2" t="s">
        <v>143</v>
      </c>
      <c r="L587" s="2" t="s">
        <v>143</v>
      </c>
      <c r="M587" s="2" t="s">
        <v>67</v>
      </c>
      <c r="N587" s="2">
        <v>16</v>
      </c>
      <c r="O587" s="6">
        <f t="shared" si="75"/>
        <v>13</v>
      </c>
      <c r="P587" s="2">
        <v>1</v>
      </c>
      <c r="Q587" s="2">
        <v>6</v>
      </c>
      <c r="R587" s="2">
        <v>2</v>
      </c>
      <c r="S587" s="2">
        <v>4</v>
      </c>
      <c r="T587" s="2">
        <v>0</v>
      </c>
      <c r="U587" s="2">
        <f t="shared" si="69"/>
        <v>7</v>
      </c>
      <c r="V587" s="2">
        <f t="shared" si="70"/>
        <v>2</v>
      </c>
      <c r="W587" s="2">
        <f t="shared" si="71"/>
        <v>4</v>
      </c>
      <c r="Y587" s="5"/>
      <c r="Z587" s="6">
        <f t="shared" si="76"/>
        <v>16</v>
      </c>
      <c r="AA587" s="2">
        <v>7</v>
      </c>
      <c r="AB587" s="2">
        <v>3</v>
      </c>
      <c r="AC587" s="2">
        <v>2</v>
      </c>
      <c r="AD587" s="2">
        <v>4</v>
      </c>
      <c r="AE587" s="2">
        <v>0</v>
      </c>
      <c r="AF587" s="2">
        <f t="shared" si="72"/>
        <v>10</v>
      </c>
      <c r="AG587" s="2">
        <f t="shared" si="73"/>
        <v>2</v>
      </c>
      <c r="AH587" s="2">
        <f t="shared" si="74"/>
        <v>4</v>
      </c>
      <c r="AJ587" s="5"/>
    </row>
    <row r="588" spans="7:36" x14ac:dyDescent="0.35">
      <c r="G588" s="2" t="s">
        <v>3</v>
      </c>
      <c r="H588" s="2" t="s">
        <v>4</v>
      </c>
      <c r="I588" s="2" t="s">
        <v>143</v>
      </c>
      <c r="J588" s="2" t="s">
        <v>143</v>
      </c>
      <c r="K588" s="2" t="s">
        <v>143</v>
      </c>
      <c r="L588" s="2" t="s">
        <v>143</v>
      </c>
      <c r="M588" s="2" t="s">
        <v>67</v>
      </c>
      <c r="N588" s="2">
        <v>17</v>
      </c>
      <c r="O588" s="6">
        <f t="shared" si="75"/>
        <v>13</v>
      </c>
      <c r="P588" s="2">
        <v>2</v>
      </c>
      <c r="Q588" s="2">
        <v>2</v>
      </c>
      <c r="R588" s="2">
        <v>5</v>
      </c>
      <c r="S588" s="2">
        <v>4</v>
      </c>
      <c r="T588" s="2">
        <v>0</v>
      </c>
      <c r="U588" s="2">
        <f t="shared" si="69"/>
        <v>4</v>
      </c>
      <c r="V588" s="2">
        <f t="shared" si="70"/>
        <v>5</v>
      </c>
      <c r="W588" s="2">
        <f t="shared" si="71"/>
        <v>4</v>
      </c>
      <c r="Y588" s="5"/>
      <c r="Z588" s="6">
        <f t="shared" si="76"/>
        <v>16</v>
      </c>
      <c r="AA588" s="2">
        <v>4</v>
      </c>
      <c r="AB588" s="2">
        <v>5</v>
      </c>
      <c r="AC588" s="2">
        <v>3</v>
      </c>
      <c r="AD588" s="2">
        <v>4</v>
      </c>
      <c r="AE588" s="2">
        <v>0</v>
      </c>
      <c r="AF588" s="2">
        <f t="shared" si="72"/>
        <v>9</v>
      </c>
      <c r="AG588" s="2">
        <f t="shared" si="73"/>
        <v>3</v>
      </c>
      <c r="AH588" s="2">
        <f t="shared" si="74"/>
        <v>4</v>
      </c>
      <c r="AJ588" s="5"/>
    </row>
    <row r="589" spans="7:36" x14ac:dyDescent="0.35">
      <c r="G589" s="2" t="s">
        <v>3</v>
      </c>
      <c r="H589" s="2" t="s">
        <v>4</v>
      </c>
      <c r="I589" s="2" t="s">
        <v>143</v>
      </c>
      <c r="J589" s="2" t="s">
        <v>143</v>
      </c>
      <c r="K589" s="2" t="s">
        <v>143</v>
      </c>
      <c r="L589" s="2" t="s">
        <v>143</v>
      </c>
      <c r="M589" s="2" t="s">
        <v>67</v>
      </c>
      <c r="N589" s="2">
        <v>18</v>
      </c>
      <c r="O589" s="6">
        <f t="shared" si="75"/>
        <v>13</v>
      </c>
      <c r="P589" s="2">
        <v>6</v>
      </c>
      <c r="Q589" s="2">
        <v>2</v>
      </c>
      <c r="R589" s="2">
        <v>4</v>
      </c>
      <c r="S589" s="2">
        <v>1</v>
      </c>
      <c r="T589" s="2">
        <v>0</v>
      </c>
      <c r="U589" s="2">
        <f t="shared" si="69"/>
        <v>8</v>
      </c>
      <c r="V589" s="2">
        <f t="shared" si="70"/>
        <v>4</v>
      </c>
      <c r="W589" s="2">
        <f t="shared" si="71"/>
        <v>1</v>
      </c>
      <c r="Y589" s="5"/>
      <c r="Z589" s="6">
        <f t="shared" si="76"/>
        <v>16</v>
      </c>
      <c r="AA589" s="2">
        <v>8</v>
      </c>
      <c r="AB589" s="2">
        <v>5</v>
      </c>
      <c r="AC589" s="2">
        <v>2</v>
      </c>
      <c r="AD589" s="2">
        <v>0</v>
      </c>
      <c r="AE589" s="2">
        <v>1</v>
      </c>
      <c r="AF589" s="2">
        <f t="shared" si="72"/>
        <v>13</v>
      </c>
      <c r="AG589" s="2">
        <f t="shared" si="73"/>
        <v>2</v>
      </c>
      <c r="AH589" s="2">
        <f t="shared" si="74"/>
        <v>1</v>
      </c>
      <c r="AJ589" s="5"/>
    </row>
    <row r="590" spans="7:36" x14ac:dyDescent="0.35">
      <c r="G590" s="2" t="s">
        <v>3</v>
      </c>
      <c r="H590" s="2" t="s">
        <v>4</v>
      </c>
      <c r="I590" s="2" t="s">
        <v>143</v>
      </c>
      <c r="J590" s="2" t="s">
        <v>143</v>
      </c>
      <c r="K590" s="2" t="s">
        <v>143</v>
      </c>
      <c r="L590" s="2" t="s">
        <v>143</v>
      </c>
      <c r="M590" s="2" t="s">
        <v>76</v>
      </c>
      <c r="N590" s="2">
        <v>19</v>
      </c>
      <c r="O590" s="6">
        <f t="shared" si="75"/>
        <v>13</v>
      </c>
      <c r="P590" s="2">
        <v>5</v>
      </c>
      <c r="Q590" s="2">
        <v>4</v>
      </c>
      <c r="R590" s="2">
        <v>3</v>
      </c>
      <c r="S590" s="2">
        <v>0</v>
      </c>
      <c r="T590" s="2">
        <v>1</v>
      </c>
      <c r="U590" s="2">
        <f t="shared" si="69"/>
        <v>9</v>
      </c>
      <c r="V590" s="2">
        <f t="shared" si="70"/>
        <v>3</v>
      </c>
      <c r="W590" s="2">
        <f t="shared" si="71"/>
        <v>1</v>
      </c>
      <c r="Y590" s="5"/>
      <c r="Z590" s="6">
        <f t="shared" si="76"/>
        <v>16</v>
      </c>
      <c r="AA590" s="2">
        <v>5</v>
      </c>
      <c r="AB590" s="2">
        <v>7</v>
      </c>
      <c r="AC590" s="2">
        <v>3</v>
      </c>
      <c r="AD590" s="2">
        <v>1</v>
      </c>
      <c r="AE590" s="2">
        <v>0</v>
      </c>
      <c r="AF590" s="2">
        <f t="shared" si="72"/>
        <v>12</v>
      </c>
      <c r="AG590" s="2">
        <f t="shared" si="73"/>
        <v>3</v>
      </c>
      <c r="AH590" s="2">
        <f t="shared" si="74"/>
        <v>1</v>
      </c>
      <c r="AJ590" s="5"/>
    </row>
    <row r="591" spans="7:36" x14ac:dyDescent="0.35">
      <c r="G591" s="2" t="s">
        <v>3</v>
      </c>
      <c r="H591" s="2" t="s">
        <v>4</v>
      </c>
      <c r="I591" s="2" t="s">
        <v>143</v>
      </c>
      <c r="J591" s="2" t="s">
        <v>143</v>
      </c>
      <c r="K591" s="2" t="s">
        <v>143</v>
      </c>
      <c r="L591" s="2" t="s">
        <v>143</v>
      </c>
      <c r="M591" s="2" t="s">
        <v>76</v>
      </c>
      <c r="N591" s="2">
        <v>20</v>
      </c>
      <c r="O591" s="6">
        <f t="shared" si="75"/>
        <v>13</v>
      </c>
      <c r="P591" s="2">
        <v>5</v>
      </c>
      <c r="Q591" s="2">
        <v>3</v>
      </c>
      <c r="R591" s="2">
        <v>2</v>
      </c>
      <c r="S591" s="2">
        <v>2</v>
      </c>
      <c r="T591" s="2">
        <v>1</v>
      </c>
      <c r="U591" s="2">
        <f t="shared" si="69"/>
        <v>8</v>
      </c>
      <c r="V591" s="2">
        <f t="shared" si="70"/>
        <v>2</v>
      </c>
      <c r="W591" s="2">
        <f t="shared" si="71"/>
        <v>3</v>
      </c>
      <c r="Y591" s="5"/>
      <c r="Z591" s="6">
        <f t="shared" si="76"/>
        <v>16</v>
      </c>
      <c r="AA591" s="2">
        <v>3</v>
      </c>
      <c r="AB591" s="2">
        <v>5</v>
      </c>
      <c r="AC591" s="2">
        <v>4</v>
      </c>
      <c r="AD591" s="2">
        <v>4</v>
      </c>
      <c r="AE591" s="2">
        <v>0</v>
      </c>
      <c r="AF591" s="2">
        <f t="shared" si="72"/>
        <v>8</v>
      </c>
      <c r="AG591" s="2">
        <f t="shared" si="73"/>
        <v>4</v>
      </c>
      <c r="AH591" s="2">
        <f t="shared" si="74"/>
        <v>4</v>
      </c>
      <c r="AJ591" s="5"/>
    </row>
    <row r="592" spans="7:36" x14ac:dyDescent="0.35">
      <c r="G592" s="2" t="s">
        <v>3</v>
      </c>
      <c r="H592" s="2" t="s">
        <v>4</v>
      </c>
      <c r="I592" s="2" t="s">
        <v>143</v>
      </c>
      <c r="J592" s="2" t="s">
        <v>143</v>
      </c>
      <c r="K592" s="2" t="s">
        <v>143</v>
      </c>
      <c r="L592" s="2" t="s">
        <v>143</v>
      </c>
      <c r="M592" s="2" t="s">
        <v>76</v>
      </c>
      <c r="N592" s="2">
        <v>21</v>
      </c>
      <c r="O592" s="6">
        <f t="shared" si="75"/>
        <v>13</v>
      </c>
      <c r="P592" s="2">
        <v>5</v>
      </c>
      <c r="Q592" s="2">
        <v>5</v>
      </c>
      <c r="R592" s="2">
        <v>2</v>
      </c>
      <c r="S592" s="2">
        <v>0</v>
      </c>
      <c r="T592" s="2">
        <v>1</v>
      </c>
      <c r="U592" s="2">
        <f t="shared" si="69"/>
        <v>10</v>
      </c>
      <c r="V592" s="2">
        <f t="shared" si="70"/>
        <v>2</v>
      </c>
      <c r="W592" s="2">
        <f t="shared" si="71"/>
        <v>1</v>
      </c>
      <c r="Y592" s="5"/>
      <c r="Z592" s="6">
        <f t="shared" si="76"/>
        <v>16</v>
      </c>
      <c r="AA592" s="2">
        <v>2</v>
      </c>
      <c r="AB592" s="2">
        <v>7</v>
      </c>
      <c r="AC592" s="2">
        <v>2</v>
      </c>
      <c r="AD592" s="2">
        <v>4</v>
      </c>
      <c r="AE592" s="2">
        <v>1</v>
      </c>
      <c r="AF592" s="2">
        <f t="shared" si="72"/>
        <v>9</v>
      </c>
      <c r="AG592" s="2">
        <f t="shared" si="73"/>
        <v>2</v>
      </c>
      <c r="AH592" s="2">
        <f t="shared" si="74"/>
        <v>5</v>
      </c>
      <c r="AJ592" s="5"/>
    </row>
    <row r="593" spans="7:36" x14ac:dyDescent="0.35">
      <c r="G593" s="2" t="s">
        <v>3</v>
      </c>
      <c r="H593" s="2" t="s">
        <v>4</v>
      </c>
      <c r="I593" s="2" t="s">
        <v>143</v>
      </c>
      <c r="J593" s="2" t="s">
        <v>143</v>
      </c>
      <c r="K593" s="2" t="s">
        <v>143</v>
      </c>
      <c r="L593" s="2" t="s">
        <v>143</v>
      </c>
      <c r="M593" s="2" t="s">
        <v>76</v>
      </c>
      <c r="N593" s="2">
        <v>22</v>
      </c>
      <c r="O593" s="6">
        <f t="shared" si="75"/>
        <v>13</v>
      </c>
      <c r="P593" s="2">
        <v>8</v>
      </c>
      <c r="Q593" s="2">
        <v>4</v>
      </c>
      <c r="R593" s="2">
        <v>0</v>
      </c>
      <c r="S593" s="2">
        <v>0</v>
      </c>
      <c r="T593" s="2">
        <v>1</v>
      </c>
      <c r="U593" s="2">
        <f t="shared" si="69"/>
        <v>12</v>
      </c>
      <c r="V593" s="2">
        <f t="shared" si="70"/>
        <v>0</v>
      </c>
      <c r="W593" s="2">
        <f t="shared" si="71"/>
        <v>1</v>
      </c>
      <c r="Y593" s="5"/>
      <c r="Z593" s="6">
        <f t="shared" si="76"/>
        <v>16</v>
      </c>
      <c r="AA593" s="2">
        <v>7</v>
      </c>
      <c r="AB593" s="2">
        <v>9</v>
      </c>
      <c r="AC593" s="2">
        <v>0</v>
      </c>
      <c r="AD593" s="2">
        <v>0</v>
      </c>
      <c r="AE593" s="2">
        <v>0</v>
      </c>
      <c r="AF593" s="2">
        <f t="shared" si="72"/>
        <v>16</v>
      </c>
      <c r="AG593" s="2">
        <f t="shared" si="73"/>
        <v>0</v>
      </c>
      <c r="AH593" s="2">
        <f t="shared" si="74"/>
        <v>0</v>
      </c>
      <c r="AJ593" s="5"/>
    </row>
    <row r="594" spans="7:36" x14ac:dyDescent="0.35">
      <c r="G594" s="2" t="s">
        <v>3</v>
      </c>
      <c r="H594" s="2" t="s">
        <v>4</v>
      </c>
      <c r="I594" s="2" t="s">
        <v>143</v>
      </c>
      <c r="J594" s="2" t="s">
        <v>143</v>
      </c>
      <c r="K594" s="2" t="s">
        <v>143</v>
      </c>
      <c r="L594" s="2" t="s">
        <v>143</v>
      </c>
      <c r="M594" s="2" t="s">
        <v>76</v>
      </c>
      <c r="N594" s="2">
        <v>23</v>
      </c>
      <c r="O594" s="6">
        <f t="shared" si="75"/>
        <v>13</v>
      </c>
      <c r="P594" s="2">
        <v>4</v>
      </c>
      <c r="Q594" s="2">
        <v>5</v>
      </c>
      <c r="R594" s="2">
        <v>2</v>
      </c>
      <c r="S594" s="2">
        <v>1</v>
      </c>
      <c r="T594" s="2">
        <v>1</v>
      </c>
      <c r="U594" s="2">
        <f t="shared" si="69"/>
        <v>9</v>
      </c>
      <c r="V594" s="2">
        <f t="shared" si="70"/>
        <v>2</v>
      </c>
      <c r="W594" s="2">
        <f t="shared" si="71"/>
        <v>2</v>
      </c>
      <c r="Y594" s="5"/>
      <c r="Z594" s="6">
        <f t="shared" si="76"/>
        <v>16</v>
      </c>
      <c r="AA594" s="2">
        <v>4</v>
      </c>
      <c r="AB594" s="2">
        <v>7</v>
      </c>
      <c r="AC594" s="2">
        <v>3</v>
      </c>
      <c r="AD594" s="2">
        <v>2</v>
      </c>
      <c r="AE594" s="2">
        <v>0</v>
      </c>
      <c r="AF594" s="2">
        <f t="shared" si="72"/>
        <v>11</v>
      </c>
      <c r="AG594" s="2">
        <f t="shared" si="73"/>
        <v>3</v>
      </c>
      <c r="AH594" s="2">
        <f t="shared" si="74"/>
        <v>2</v>
      </c>
      <c r="AJ594" s="5"/>
    </row>
    <row r="595" spans="7:36" x14ac:dyDescent="0.35">
      <c r="G595" s="2" t="s">
        <v>3</v>
      </c>
      <c r="H595" s="2" t="s">
        <v>4</v>
      </c>
      <c r="I595" s="2" t="s">
        <v>143</v>
      </c>
      <c r="J595" s="2" t="s">
        <v>143</v>
      </c>
      <c r="K595" s="2" t="s">
        <v>143</v>
      </c>
      <c r="L595" s="2" t="s">
        <v>143</v>
      </c>
      <c r="M595" s="2" t="s">
        <v>76</v>
      </c>
      <c r="N595" s="2">
        <v>24</v>
      </c>
      <c r="O595" s="6">
        <f t="shared" si="75"/>
        <v>13</v>
      </c>
      <c r="P595" s="2">
        <v>2</v>
      </c>
      <c r="Q595" s="2">
        <v>7</v>
      </c>
      <c r="R595" s="2">
        <v>3</v>
      </c>
      <c r="S595" s="2">
        <v>0</v>
      </c>
      <c r="T595" s="2">
        <v>1</v>
      </c>
      <c r="U595" s="2">
        <f t="shared" si="69"/>
        <v>9</v>
      </c>
      <c r="V595" s="2">
        <f t="shared" si="70"/>
        <v>3</v>
      </c>
      <c r="W595" s="2">
        <f t="shared" si="71"/>
        <v>1</v>
      </c>
      <c r="Y595" s="5"/>
      <c r="Z595" s="6">
        <f t="shared" si="76"/>
        <v>16</v>
      </c>
      <c r="AA595" s="2">
        <v>3</v>
      </c>
      <c r="AB595" s="2">
        <v>3</v>
      </c>
      <c r="AC595" s="2">
        <v>7</v>
      </c>
      <c r="AD595" s="2">
        <v>3</v>
      </c>
      <c r="AE595" s="2">
        <v>0</v>
      </c>
      <c r="AF595" s="2">
        <f t="shared" si="72"/>
        <v>6</v>
      </c>
      <c r="AG595" s="2">
        <f t="shared" si="73"/>
        <v>7</v>
      </c>
      <c r="AH595" s="2">
        <f t="shared" si="74"/>
        <v>3</v>
      </c>
      <c r="AJ595" s="5"/>
    </row>
    <row r="596" spans="7:36" x14ac:dyDescent="0.35">
      <c r="G596" s="2" t="s">
        <v>3</v>
      </c>
      <c r="H596" s="2" t="s">
        <v>4</v>
      </c>
      <c r="I596" s="2" t="s">
        <v>143</v>
      </c>
      <c r="J596" s="2" t="s">
        <v>143</v>
      </c>
      <c r="K596" s="2" t="s">
        <v>143</v>
      </c>
      <c r="L596" s="2" t="s">
        <v>143</v>
      </c>
      <c r="M596" s="2" t="s">
        <v>76</v>
      </c>
      <c r="N596" s="2">
        <v>25</v>
      </c>
      <c r="O596" s="6">
        <f t="shared" si="75"/>
        <v>13</v>
      </c>
      <c r="P596" s="2">
        <v>4</v>
      </c>
      <c r="Q596" s="2">
        <v>5</v>
      </c>
      <c r="R596" s="2">
        <v>3</v>
      </c>
      <c r="S596" s="2">
        <v>0</v>
      </c>
      <c r="T596" s="2">
        <v>1</v>
      </c>
      <c r="U596" s="2">
        <f t="shared" si="69"/>
        <v>9</v>
      </c>
      <c r="V596" s="2">
        <f t="shared" si="70"/>
        <v>3</v>
      </c>
      <c r="W596" s="2">
        <f t="shared" si="71"/>
        <v>1</v>
      </c>
      <c r="Y596" s="5"/>
      <c r="Z596" s="6">
        <f t="shared" si="76"/>
        <v>16</v>
      </c>
      <c r="AA596" s="2">
        <v>3</v>
      </c>
      <c r="AB596" s="2">
        <v>8</v>
      </c>
      <c r="AC596" s="2">
        <v>4</v>
      </c>
      <c r="AD596" s="2">
        <v>1</v>
      </c>
      <c r="AE596" s="2">
        <v>0</v>
      </c>
      <c r="AF596" s="2">
        <f t="shared" si="72"/>
        <v>11</v>
      </c>
      <c r="AG596" s="2">
        <f t="shared" si="73"/>
        <v>4</v>
      </c>
      <c r="AH596" s="2">
        <f t="shared" si="74"/>
        <v>1</v>
      </c>
      <c r="AJ596" s="5"/>
    </row>
    <row r="597" spans="7:36" x14ac:dyDescent="0.35">
      <c r="G597" s="2" t="s">
        <v>3</v>
      </c>
      <c r="H597" s="2" t="s">
        <v>4</v>
      </c>
      <c r="I597" s="2" t="s">
        <v>143</v>
      </c>
      <c r="J597" s="2" t="s">
        <v>143</v>
      </c>
      <c r="K597" s="2" t="s">
        <v>143</v>
      </c>
      <c r="L597" s="2" t="s">
        <v>143</v>
      </c>
      <c r="M597" s="2" t="s">
        <v>76</v>
      </c>
      <c r="N597" s="2">
        <v>26</v>
      </c>
      <c r="O597" s="6">
        <f t="shared" si="75"/>
        <v>13</v>
      </c>
      <c r="P597" s="2">
        <v>2</v>
      </c>
      <c r="Q597" s="2">
        <v>7</v>
      </c>
      <c r="R597" s="2">
        <v>2</v>
      </c>
      <c r="S597" s="2">
        <v>1</v>
      </c>
      <c r="T597" s="2">
        <v>1</v>
      </c>
      <c r="U597" s="2">
        <f t="shared" si="69"/>
        <v>9</v>
      </c>
      <c r="V597" s="2">
        <f t="shared" si="70"/>
        <v>2</v>
      </c>
      <c r="W597" s="2">
        <f t="shared" si="71"/>
        <v>2</v>
      </c>
      <c r="Y597" s="5"/>
      <c r="Z597" s="6">
        <f t="shared" si="76"/>
        <v>16</v>
      </c>
      <c r="AA597" s="2">
        <v>3</v>
      </c>
      <c r="AB597" s="2">
        <v>5</v>
      </c>
      <c r="AC597" s="2">
        <v>6</v>
      </c>
      <c r="AD597" s="2">
        <v>2</v>
      </c>
      <c r="AE597" s="2">
        <v>0</v>
      </c>
      <c r="AF597" s="2">
        <f t="shared" si="72"/>
        <v>8</v>
      </c>
      <c r="AG597" s="2">
        <f t="shared" si="73"/>
        <v>6</v>
      </c>
      <c r="AH597" s="2">
        <f t="shared" si="74"/>
        <v>2</v>
      </c>
      <c r="AJ597" s="5"/>
    </row>
    <row r="598" spans="7:36" x14ac:dyDescent="0.35">
      <c r="G598" s="2" t="s">
        <v>3</v>
      </c>
      <c r="H598" s="2" t="s">
        <v>4</v>
      </c>
      <c r="I598" s="2" t="s">
        <v>143</v>
      </c>
      <c r="J598" s="2" t="s">
        <v>143</v>
      </c>
      <c r="K598" s="2" t="s">
        <v>143</v>
      </c>
      <c r="L598" s="2" t="s">
        <v>143</v>
      </c>
      <c r="M598" s="2" t="s">
        <v>76</v>
      </c>
      <c r="N598" s="2">
        <v>27</v>
      </c>
      <c r="O598" s="6">
        <f t="shared" si="75"/>
        <v>13</v>
      </c>
      <c r="P598" s="2">
        <v>3</v>
      </c>
      <c r="Q598" s="2">
        <v>6</v>
      </c>
      <c r="R598" s="2">
        <v>2</v>
      </c>
      <c r="S598" s="2">
        <v>1</v>
      </c>
      <c r="T598" s="2">
        <v>1</v>
      </c>
      <c r="U598" s="2">
        <f t="shared" si="69"/>
        <v>9</v>
      </c>
      <c r="V598" s="2">
        <f t="shared" si="70"/>
        <v>2</v>
      </c>
      <c r="W598" s="2">
        <f t="shared" si="71"/>
        <v>2</v>
      </c>
      <c r="Y598" s="5"/>
      <c r="Z598" s="6">
        <f t="shared" si="76"/>
        <v>16</v>
      </c>
      <c r="AA598" s="2">
        <v>3</v>
      </c>
      <c r="AB598" s="2">
        <v>7</v>
      </c>
      <c r="AC598" s="2">
        <v>4</v>
      </c>
      <c r="AD598" s="2">
        <v>2</v>
      </c>
      <c r="AE598" s="2">
        <v>0</v>
      </c>
      <c r="AF598" s="2">
        <f t="shared" si="72"/>
        <v>10</v>
      </c>
      <c r="AG598" s="2">
        <f t="shared" si="73"/>
        <v>4</v>
      </c>
      <c r="AH598" s="2">
        <f t="shared" si="74"/>
        <v>2</v>
      </c>
      <c r="AJ598" s="5"/>
    </row>
    <row r="599" spans="7:36" x14ac:dyDescent="0.35">
      <c r="G599" s="2" t="s">
        <v>3</v>
      </c>
      <c r="H599" s="2" t="s">
        <v>4</v>
      </c>
      <c r="I599" s="2" t="s">
        <v>143</v>
      </c>
      <c r="J599" s="2" t="s">
        <v>143</v>
      </c>
      <c r="K599" s="2" t="s">
        <v>143</v>
      </c>
      <c r="L599" s="2" t="s">
        <v>143</v>
      </c>
      <c r="M599" s="2" t="s">
        <v>76</v>
      </c>
      <c r="N599" s="2">
        <v>28</v>
      </c>
      <c r="O599" s="6">
        <f t="shared" si="75"/>
        <v>13</v>
      </c>
      <c r="P599" s="2">
        <v>9</v>
      </c>
      <c r="Q599" s="2">
        <v>3</v>
      </c>
      <c r="R599" s="2">
        <v>1</v>
      </c>
      <c r="S599" s="2">
        <v>0</v>
      </c>
      <c r="T599" s="2">
        <v>0</v>
      </c>
      <c r="U599" s="2">
        <f t="shared" si="69"/>
        <v>12</v>
      </c>
      <c r="V599" s="2">
        <f t="shared" si="70"/>
        <v>1</v>
      </c>
      <c r="W599" s="2">
        <f t="shared" si="71"/>
        <v>0</v>
      </c>
      <c r="Y599" s="5"/>
      <c r="Z599" s="6">
        <f t="shared" si="76"/>
        <v>16</v>
      </c>
      <c r="AA599" s="2">
        <v>11</v>
      </c>
      <c r="AB599" s="2">
        <v>5</v>
      </c>
      <c r="AC599" s="2">
        <v>0</v>
      </c>
      <c r="AD599" s="2">
        <v>0</v>
      </c>
      <c r="AE599" s="2">
        <v>0</v>
      </c>
      <c r="AF599" s="2">
        <f t="shared" si="72"/>
        <v>16</v>
      </c>
      <c r="AG599" s="2">
        <f t="shared" si="73"/>
        <v>0</v>
      </c>
      <c r="AH599" s="2">
        <f t="shared" si="74"/>
        <v>0</v>
      </c>
      <c r="AJ599" s="5"/>
    </row>
    <row r="600" spans="7:36" x14ac:dyDescent="0.35">
      <c r="G600" s="2" t="s">
        <v>3</v>
      </c>
      <c r="H600" s="2" t="s">
        <v>4</v>
      </c>
      <c r="I600" s="2" t="s">
        <v>143</v>
      </c>
      <c r="J600" s="2" t="s">
        <v>143</v>
      </c>
      <c r="K600" s="2" t="s">
        <v>143</v>
      </c>
      <c r="L600" s="2" t="s">
        <v>143</v>
      </c>
      <c r="M600" s="2" t="s">
        <v>76</v>
      </c>
      <c r="N600" s="2">
        <v>29</v>
      </c>
      <c r="O600" s="6">
        <f t="shared" si="75"/>
        <v>13</v>
      </c>
      <c r="P600" s="2">
        <v>2</v>
      </c>
      <c r="Q600" s="2">
        <v>6</v>
      </c>
      <c r="R600" s="2">
        <v>4</v>
      </c>
      <c r="S600" s="2">
        <v>0</v>
      </c>
      <c r="T600" s="2">
        <v>1</v>
      </c>
      <c r="U600" s="2">
        <f t="shared" si="69"/>
        <v>8</v>
      </c>
      <c r="V600" s="2">
        <f t="shared" si="70"/>
        <v>4</v>
      </c>
      <c r="W600" s="2">
        <f t="shared" si="71"/>
        <v>1</v>
      </c>
      <c r="Y600" s="5"/>
      <c r="Z600" s="6">
        <f t="shared" si="76"/>
        <v>16</v>
      </c>
      <c r="AA600" s="2">
        <v>5</v>
      </c>
      <c r="AB600" s="2">
        <v>5</v>
      </c>
      <c r="AC600" s="2">
        <v>4</v>
      </c>
      <c r="AD600" s="2">
        <v>2</v>
      </c>
      <c r="AE600" s="2">
        <v>0</v>
      </c>
      <c r="AF600" s="2">
        <f t="shared" si="72"/>
        <v>10</v>
      </c>
      <c r="AG600" s="2">
        <f t="shared" si="73"/>
        <v>4</v>
      </c>
      <c r="AH600" s="2">
        <f t="shared" si="74"/>
        <v>2</v>
      </c>
      <c r="AJ600" s="5"/>
    </row>
    <row r="601" spans="7:36" x14ac:dyDescent="0.35">
      <c r="G601" s="2" t="s">
        <v>3</v>
      </c>
      <c r="H601" s="2" t="s">
        <v>4</v>
      </c>
      <c r="I601" s="2" t="s">
        <v>143</v>
      </c>
      <c r="J601" s="2" t="s">
        <v>143</v>
      </c>
      <c r="K601" s="2" t="s">
        <v>143</v>
      </c>
      <c r="L601" s="2" t="s">
        <v>143</v>
      </c>
      <c r="M601" s="2" t="s">
        <v>76</v>
      </c>
      <c r="N601" s="2">
        <v>30</v>
      </c>
      <c r="O601" s="6">
        <f t="shared" si="75"/>
        <v>13</v>
      </c>
      <c r="P601" s="2">
        <v>5</v>
      </c>
      <c r="Q601" s="2">
        <v>4</v>
      </c>
      <c r="R601" s="2">
        <v>3</v>
      </c>
      <c r="S601" s="2">
        <v>0</v>
      </c>
      <c r="T601" s="2">
        <v>1</v>
      </c>
      <c r="U601" s="2">
        <f t="shared" si="69"/>
        <v>9</v>
      </c>
      <c r="V601" s="2">
        <f t="shared" si="70"/>
        <v>3</v>
      </c>
      <c r="W601" s="2">
        <f t="shared" si="71"/>
        <v>1</v>
      </c>
      <c r="Y601" s="5"/>
      <c r="Z601" s="6">
        <f t="shared" si="76"/>
        <v>16</v>
      </c>
      <c r="AA601" s="2">
        <v>4</v>
      </c>
      <c r="AB601" s="2">
        <v>7</v>
      </c>
      <c r="AC601" s="2">
        <v>5</v>
      </c>
      <c r="AD601" s="2">
        <v>0</v>
      </c>
      <c r="AE601" s="2">
        <v>0</v>
      </c>
      <c r="AF601" s="2">
        <f t="shared" si="72"/>
        <v>11</v>
      </c>
      <c r="AG601" s="2">
        <f t="shared" si="73"/>
        <v>5</v>
      </c>
      <c r="AH601" s="2">
        <f t="shared" si="74"/>
        <v>0</v>
      </c>
      <c r="AJ601" s="5"/>
    </row>
    <row r="602" spans="7:36" x14ac:dyDescent="0.35">
      <c r="G602" s="2" t="s">
        <v>3</v>
      </c>
      <c r="H602" s="2" t="s">
        <v>4</v>
      </c>
      <c r="I602" s="2" t="s">
        <v>116</v>
      </c>
      <c r="J602" s="2" t="s">
        <v>13</v>
      </c>
      <c r="K602" s="2" t="s">
        <v>13</v>
      </c>
      <c r="L602" s="2" t="s">
        <v>13</v>
      </c>
      <c r="M602" s="2" t="s">
        <v>3</v>
      </c>
      <c r="N602" s="2">
        <v>1</v>
      </c>
      <c r="O602" s="6">
        <f t="shared" si="75"/>
        <v>18</v>
      </c>
      <c r="P602" s="2">
        <v>2</v>
      </c>
      <c r="Q602" s="2">
        <v>10</v>
      </c>
      <c r="R602" s="2">
        <v>6</v>
      </c>
      <c r="S602" s="2">
        <v>0</v>
      </c>
      <c r="T602" s="2">
        <v>0</v>
      </c>
      <c r="U602" s="2">
        <f t="shared" si="69"/>
        <v>12</v>
      </c>
      <c r="V602" s="2">
        <f t="shared" si="70"/>
        <v>6</v>
      </c>
      <c r="W602" s="2">
        <f t="shared" si="71"/>
        <v>0</v>
      </c>
      <c r="X602" s="2">
        <f>MAX(O602:O631)</f>
        <v>18</v>
      </c>
      <c r="Y602" s="5">
        <v>26</v>
      </c>
      <c r="Z602" s="6">
        <f t="shared" si="76"/>
        <v>12</v>
      </c>
      <c r="AA602" s="2">
        <v>1</v>
      </c>
      <c r="AB602" s="2">
        <v>6</v>
      </c>
      <c r="AC602" s="2">
        <v>4</v>
      </c>
      <c r="AD602" s="2">
        <v>1</v>
      </c>
      <c r="AE602" s="2">
        <v>0</v>
      </c>
      <c r="AF602" s="2">
        <f t="shared" si="72"/>
        <v>7</v>
      </c>
      <c r="AG602" s="2">
        <f t="shared" si="73"/>
        <v>4</v>
      </c>
      <c r="AH602" s="2">
        <f t="shared" si="74"/>
        <v>1</v>
      </c>
      <c r="AI602" s="2">
        <f>MAX(Z602:Z631)</f>
        <v>12</v>
      </c>
      <c r="AJ602" s="5">
        <v>41</v>
      </c>
    </row>
    <row r="603" spans="7:36" x14ac:dyDescent="0.35">
      <c r="G603" s="2" t="s">
        <v>3</v>
      </c>
      <c r="H603" s="2" t="s">
        <v>4</v>
      </c>
      <c r="I603" s="2" t="s">
        <v>116</v>
      </c>
      <c r="J603" s="2" t="s">
        <v>13</v>
      </c>
      <c r="K603" s="2" t="s">
        <v>13</v>
      </c>
      <c r="L603" s="2" t="s">
        <v>13</v>
      </c>
      <c r="M603" s="2" t="s">
        <v>3</v>
      </c>
      <c r="N603" s="2">
        <v>2</v>
      </c>
      <c r="O603" s="6">
        <f t="shared" si="75"/>
        <v>18</v>
      </c>
      <c r="P603" s="2">
        <v>3</v>
      </c>
      <c r="Q603" s="2">
        <v>9</v>
      </c>
      <c r="R603" s="2">
        <v>5</v>
      </c>
      <c r="S603" s="2">
        <v>0</v>
      </c>
      <c r="T603" s="2">
        <v>1</v>
      </c>
      <c r="U603" s="2">
        <f t="shared" si="69"/>
        <v>12</v>
      </c>
      <c r="V603" s="2">
        <f t="shared" si="70"/>
        <v>5</v>
      </c>
      <c r="W603" s="2">
        <f t="shared" si="71"/>
        <v>1</v>
      </c>
      <c r="Y603" s="5"/>
      <c r="Z603" s="6">
        <f t="shared" si="76"/>
        <v>12</v>
      </c>
      <c r="AA603" s="2">
        <v>1</v>
      </c>
      <c r="AB603" s="2">
        <v>6</v>
      </c>
      <c r="AC603" s="2">
        <v>3</v>
      </c>
      <c r="AD603" s="2">
        <v>2</v>
      </c>
      <c r="AE603" s="2">
        <v>0</v>
      </c>
      <c r="AF603" s="2">
        <f t="shared" si="72"/>
        <v>7</v>
      </c>
      <c r="AG603" s="2">
        <f t="shared" si="73"/>
        <v>3</v>
      </c>
      <c r="AH603" s="2">
        <f t="shared" si="74"/>
        <v>2</v>
      </c>
      <c r="AJ603" s="5"/>
    </row>
    <row r="604" spans="7:36" x14ac:dyDescent="0.35">
      <c r="G604" s="2" t="s">
        <v>3</v>
      </c>
      <c r="H604" s="2" t="s">
        <v>4</v>
      </c>
      <c r="I604" s="2" t="s">
        <v>116</v>
      </c>
      <c r="J604" s="2" t="s">
        <v>13</v>
      </c>
      <c r="K604" s="2" t="s">
        <v>13</v>
      </c>
      <c r="L604" s="2" t="s">
        <v>13</v>
      </c>
      <c r="M604" s="2" t="s">
        <v>3</v>
      </c>
      <c r="N604" s="2">
        <v>3</v>
      </c>
      <c r="O604" s="6">
        <f t="shared" si="75"/>
        <v>18</v>
      </c>
      <c r="P604" s="2">
        <v>7</v>
      </c>
      <c r="Q604" s="2">
        <v>10</v>
      </c>
      <c r="R604" s="2">
        <v>0</v>
      </c>
      <c r="S604" s="2">
        <v>1</v>
      </c>
      <c r="T604" s="2">
        <v>0</v>
      </c>
      <c r="U604" s="2">
        <f t="shared" si="69"/>
        <v>17</v>
      </c>
      <c r="V604" s="2">
        <f t="shared" si="70"/>
        <v>0</v>
      </c>
      <c r="W604" s="2">
        <f t="shared" si="71"/>
        <v>1</v>
      </c>
      <c r="Y604" s="5"/>
      <c r="Z604" s="6">
        <f t="shared" si="76"/>
        <v>12</v>
      </c>
      <c r="AA604" s="2">
        <v>7</v>
      </c>
      <c r="AB604" s="2">
        <v>3</v>
      </c>
      <c r="AC604" s="2">
        <v>2</v>
      </c>
      <c r="AD604" s="2">
        <v>0</v>
      </c>
      <c r="AE604" s="2">
        <v>0</v>
      </c>
      <c r="AF604" s="2">
        <f t="shared" si="72"/>
        <v>10</v>
      </c>
      <c r="AG604" s="2">
        <f t="shared" si="73"/>
        <v>2</v>
      </c>
      <c r="AH604" s="2">
        <f t="shared" si="74"/>
        <v>0</v>
      </c>
      <c r="AJ604" s="5"/>
    </row>
    <row r="605" spans="7:36" x14ac:dyDescent="0.35">
      <c r="G605" s="2" t="s">
        <v>3</v>
      </c>
      <c r="H605" s="2" t="s">
        <v>4</v>
      </c>
      <c r="I605" s="2" t="s">
        <v>116</v>
      </c>
      <c r="J605" s="2" t="s">
        <v>13</v>
      </c>
      <c r="K605" s="2" t="s">
        <v>13</v>
      </c>
      <c r="L605" s="2" t="s">
        <v>13</v>
      </c>
      <c r="M605" s="2" t="s">
        <v>3</v>
      </c>
      <c r="N605" s="2">
        <v>4</v>
      </c>
      <c r="O605" s="6">
        <f t="shared" si="75"/>
        <v>18</v>
      </c>
      <c r="P605" s="2">
        <v>12</v>
      </c>
      <c r="Q605" s="2">
        <v>4</v>
      </c>
      <c r="R605" s="2">
        <v>2</v>
      </c>
      <c r="S605" s="2">
        <v>0</v>
      </c>
      <c r="T605" s="2">
        <v>0</v>
      </c>
      <c r="U605" s="2">
        <f t="shared" si="69"/>
        <v>16</v>
      </c>
      <c r="V605" s="2">
        <f t="shared" si="70"/>
        <v>2</v>
      </c>
      <c r="W605" s="2">
        <f t="shared" si="71"/>
        <v>0</v>
      </c>
      <c r="Y605" s="5"/>
      <c r="Z605" s="6">
        <f t="shared" si="76"/>
        <v>12</v>
      </c>
      <c r="AA605" s="2">
        <v>9</v>
      </c>
      <c r="AB605" s="2">
        <v>3</v>
      </c>
      <c r="AC605" s="2">
        <v>0</v>
      </c>
      <c r="AD605" s="2">
        <v>0</v>
      </c>
      <c r="AE605" s="2">
        <v>0</v>
      </c>
      <c r="AF605" s="2">
        <f t="shared" si="72"/>
        <v>12</v>
      </c>
      <c r="AG605" s="2">
        <f t="shared" si="73"/>
        <v>0</v>
      </c>
      <c r="AH605" s="2">
        <f t="shared" si="74"/>
        <v>0</v>
      </c>
      <c r="AJ605" s="5"/>
    </row>
    <row r="606" spans="7:36" x14ac:dyDescent="0.35">
      <c r="G606" s="2" t="s">
        <v>3</v>
      </c>
      <c r="H606" s="2" t="s">
        <v>4</v>
      </c>
      <c r="I606" s="2" t="s">
        <v>116</v>
      </c>
      <c r="J606" s="2" t="s">
        <v>13</v>
      </c>
      <c r="K606" s="2" t="s">
        <v>13</v>
      </c>
      <c r="L606" s="2" t="s">
        <v>13</v>
      </c>
      <c r="M606" s="2" t="s">
        <v>3</v>
      </c>
      <c r="N606" s="2">
        <v>5</v>
      </c>
      <c r="O606" s="6">
        <f t="shared" si="75"/>
        <v>17</v>
      </c>
      <c r="P606" s="2">
        <v>6</v>
      </c>
      <c r="Q606" s="2">
        <v>9</v>
      </c>
      <c r="R606" s="2">
        <v>2</v>
      </c>
      <c r="S606" s="2">
        <v>0</v>
      </c>
      <c r="T606" s="2">
        <v>0</v>
      </c>
      <c r="U606" s="2">
        <f t="shared" si="69"/>
        <v>15</v>
      </c>
      <c r="V606" s="2">
        <f t="shared" si="70"/>
        <v>2</v>
      </c>
      <c r="W606" s="2">
        <f t="shared" si="71"/>
        <v>0</v>
      </c>
      <c r="Y606" s="5"/>
      <c r="Z606" s="6">
        <f t="shared" si="76"/>
        <v>12</v>
      </c>
      <c r="AA606" s="2">
        <v>4</v>
      </c>
      <c r="AB606" s="2">
        <v>6</v>
      </c>
      <c r="AC606" s="2">
        <v>2</v>
      </c>
      <c r="AD606" s="2">
        <v>0</v>
      </c>
      <c r="AE606" s="2">
        <v>0</v>
      </c>
      <c r="AF606" s="2">
        <f t="shared" si="72"/>
        <v>10</v>
      </c>
      <c r="AG606" s="2">
        <f t="shared" si="73"/>
        <v>2</v>
      </c>
      <c r="AH606" s="2">
        <f t="shared" si="74"/>
        <v>0</v>
      </c>
      <c r="AJ606" s="5"/>
    </row>
    <row r="607" spans="7:36" x14ac:dyDescent="0.35">
      <c r="G607" s="2" t="s">
        <v>3</v>
      </c>
      <c r="H607" s="2" t="s">
        <v>4</v>
      </c>
      <c r="I607" s="2" t="s">
        <v>116</v>
      </c>
      <c r="J607" s="2" t="s">
        <v>13</v>
      </c>
      <c r="K607" s="2" t="s">
        <v>13</v>
      </c>
      <c r="L607" s="2" t="s">
        <v>13</v>
      </c>
      <c r="M607" s="2" t="s">
        <v>3</v>
      </c>
      <c r="N607" s="2">
        <v>6</v>
      </c>
      <c r="O607" s="6">
        <f t="shared" si="75"/>
        <v>18</v>
      </c>
      <c r="P607" s="2">
        <v>5</v>
      </c>
      <c r="Q607" s="2">
        <v>5</v>
      </c>
      <c r="R607" s="2">
        <v>7</v>
      </c>
      <c r="S607" s="2">
        <v>1</v>
      </c>
      <c r="T607" s="2">
        <v>0</v>
      </c>
      <c r="U607" s="2">
        <f t="shared" si="69"/>
        <v>10</v>
      </c>
      <c r="V607" s="2">
        <f t="shared" si="70"/>
        <v>7</v>
      </c>
      <c r="W607" s="2">
        <f t="shared" si="71"/>
        <v>1</v>
      </c>
      <c r="Y607" s="5"/>
      <c r="Z607" s="6">
        <f t="shared" si="76"/>
        <v>12</v>
      </c>
      <c r="AA607" s="2">
        <v>3</v>
      </c>
      <c r="AB607" s="2">
        <v>1</v>
      </c>
      <c r="AC607" s="2">
        <v>7</v>
      </c>
      <c r="AD607" s="2">
        <v>0</v>
      </c>
      <c r="AE607" s="2">
        <v>1</v>
      </c>
      <c r="AF607" s="2">
        <f t="shared" si="72"/>
        <v>4</v>
      </c>
      <c r="AG607" s="2">
        <f t="shared" si="73"/>
        <v>7</v>
      </c>
      <c r="AH607" s="2">
        <f t="shared" si="74"/>
        <v>1</v>
      </c>
      <c r="AJ607" s="5"/>
    </row>
    <row r="608" spans="7:36" x14ac:dyDescent="0.35">
      <c r="G608" s="2" t="s">
        <v>3</v>
      </c>
      <c r="H608" s="2" t="s">
        <v>4</v>
      </c>
      <c r="I608" s="2" t="s">
        <v>116</v>
      </c>
      <c r="J608" s="2" t="s">
        <v>13</v>
      </c>
      <c r="K608" s="2" t="s">
        <v>13</v>
      </c>
      <c r="L608" s="2" t="s">
        <v>13</v>
      </c>
      <c r="M608" s="2" t="s">
        <v>3</v>
      </c>
      <c r="N608" s="2">
        <v>7</v>
      </c>
      <c r="O608" s="6">
        <f t="shared" si="75"/>
        <v>18</v>
      </c>
      <c r="P608" s="2">
        <v>12</v>
      </c>
      <c r="Q608" s="2">
        <v>4</v>
      </c>
      <c r="R608" s="2">
        <v>1</v>
      </c>
      <c r="S608" s="2">
        <v>0</v>
      </c>
      <c r="T608" s="2">
        <v>1</v>
      </c>
      <c r="U608" s="2">
        <f t="shared" ref="U608:U671" si="77">P608+Q608</f>
        <v>16</v>
      </c>
      <c r="V608" s="2">
        <f t="shared" ref="V608:V671" si="78">R608</f>
        <v>1</v>
      </c>
      <c r="W608" s="2">
        <f t="shared" ref="W608:W671" si="79">S608+T608</f>
        <v>1</v>
      </c>
      <c r="Y608" s="5"/>
      <c r="Z608" s="6">
        <f t="shared" si="76"/>
        <v>12</v>
      </c>
      <c r="AA608" s="2">
        <v>6</v>
      </c>
      <c r="AB608" s="2">
        <v>3</v>
      </c>
      <c r="AC608" s="2">
        <v>1</v>
      </c>
      <c r="AD608" s="2">
        <v>0</v>
      </c>
      <c r="AE608" s="2">
        <v>2</v>
      </c>
      <c r="AF608" s="2">
        <f t="shared" ref="AF608:AF671" si="80">AA608+AB608</f>
        <v>9</v>
      </c>
      <c r="AG608" s="2">
        <f t="shared" ref="AG608:AG671" si="81">AC608</f>
        <v>1</v>
      </c>
      <c r="AH608" s="2">
        <f t="shared" ref="AH608:AH671" si="82">AD608+AE608</f>
        <v>2</v>
      </c>
      <c r="AJ608" s="5"/>
    </row>
    <row r="609" spans="7:36" x14ac:dyDescent="0.35">
      <c r="G609" s="2" t="s">
        <v>3</v>
      </c>
      <c r="H609" s="2" t="s">
        <v>4</v>
      </c>
      <c r="I609" s="2" t="s">
        <v>116</v>
      </c>
      <c r="J609" s="2" t="s">
        <v>13</v>
      </c>
      <c r="K609" s="2" t="s">
        <v>13</v>
      </c>
      <c r="L609" s="2" t="s">
        <v>13</v>
      </c>
      <c r="M609" s="2" t="s">
        <v>3</v>
      </c>
      <c r="N609" s="2">
        <v>8</v>
      </c>
      <c r="O609" s="6">
        <f t="shared" si="75"/>
        <v>18</v>
      </c>
      <c r="P609" s="2">
        <v>2</v>
      </c>
      <c r="Q609" s="2">
        <v>3</v>
      </c>
      <c r="R609" s="2">
        <v>9</v>
      </c>
      <c r="S609" s="2">
        <v>3</v>
      </c>
      <c r="T609" s="2">
        <v>1</v>
      </c>
      <c r="U609" s="2">
        <f t="shared" si="77"/>
        <v>5</v>
      </c>
      <c r="V609" s="2">
        <f t="shared" si="78"/>
        <v>9</v>
      </c>
      <c r="W609" s="2">
        <f t="shared" si="79"/>
        <v>4</v>
      </c>
      <c r="Y609" s="5"/>
      <c r="Z609" s="6">
        <f t="shared" si="76"/>
        <v>12</v>
      </c>
      <c r="AA609" s="2">
        <v>3</v>
      </c>
      <c r="AB609" s="2">
        <v>1</v>
      </c>
      <c r="AC609" s="2">
        <v>5</v>
      </c>
      <c r="AD609" s="2">
        <v>2</v>
      </c>
      <c r="AE609" s="2">
        <v>1</v>
      </c>
      <c r="AF609" s="2">
        <f t="shared" si="80"/>
        <v>4</v>
      </c>
      <c r="AG609" s="2">
        <f t="shared" si="81"/>
        <v>5</v>
      </c>
      <c r="AH609" s="2">
        <f t="shared" si="82"/>
        <v>3</v>
      </c>
      <c r="AJ609" s="5"/>
    </row>
    <row r="610" spans="7:36" x14ac:dyDescent="0.35">
      <c r="G610" s="2" t="s">
        <v>3</v>
      </c>
      <c r="H610" s="2" t="s">
        <v>4</v>
      </c>
      <c r="I610" s="2" t="s">
        <v>116</v>
      </c>
      <c r="J610" s="2" t="s">
        <v>13</v>
      </c>
      <c r="K610" s="2" t="s">
        <v>13</v>
      </c>
      <c r="L610" s="2" t="s">
        <v>13</v>
      </c>
      <c r="M610" s="2" t="s">
        <v>3</v>
      </c>
      <c r="N610" s="2">
        <v>9</v>
      </c>
      <c r="O610" s="6">
        <f t="shared" si="75"/>
        <v>18</v>
      </c>
      <c r="P610" s="2">
        <v>3</v>
      </c>
      <c r="Q610" s="2">
        <v>6</v>
      </c>
      <c r="R610" s="2">
        <v>3</v>
      </c>
      <c r="S610" s="2">
        <v>5</v>
      </c>
      <c r="T610" s="2">
        <v>1</v>
      </c>
      <c r="U610" s="2">
        <f t="shared" si="77"/>
        <v>9</v>
      </c>
      <c r="V610" s="2">
        <f t="shared" si="78"/>
        <v>3</v>
      </c>
      <c r="W610" s="2">
        <f t="shared" si="79"/>
        <v>6</v>
      </c>
      <c r="Y610" s="5"/>
      <c r="Z610" s="6">
        <f t="shared" si="76"/>
        <v>12</v>
      </c>
      <c r="AA610" s="2">
        <v>1</v>
      </c>
      <c r="AB610" s="2">
        <v>3</v>
      </c>
      <c r="AC610" s="2">
        <v>2</v>
      </c>
      <c r="AD610" s="2">
        <v>5</v>
      </c>
      <c r="AE610" s="2">
        <v>1</v>
      </c>
      <c r="AF610" s="2">
        <f t="shared" si="80"/>
        <v>4</v>
      </c>
      <c r="AG610" s="2">
        <f t="shared" si="81"/>
        <v>2</v>
      </c>
      <c r="AH610" s="2">
        <f t="shared" si="82"/>
        <v>6</v>
      </c>
      <c r="AJ610" s="5"/>
    </row>
    <row r="611" spans="7:36" x14ac:dyDescent="0.35">
      <c r="G611" s="2" t="s">
        <v>3</v>
      </c>
      <c r="H611" s="2" t="s">
        <v>4</v>
      </c>
      <c r="I611" s="2" t="s">
        <v>116</v>
      </c>
      <c r="J611" s="2" t="s">
        <v>13</v>
      </c>
      <c r="K611" s="2" t="s">
        <v>13</v>
      </c>
      <c r="L611" s="2" t="s">
        <v>13</v>
      </c>
      <c r="M611" s="2" t="s">
        <v>67</v>
      </c>
      <c r="N611" s="2">
        <v>10</v>
      </c>
      <c r="O611" s="6">
        <f t="shared" si="75"/>
        <v>18</v>
      </c>
      <c r="P611" s="2">
        <v>8</v>
      </c>
      <c r="Q611" s="2">
        <v>8</v>
      </c>
      <c r="R611" s="2">
        <v>2</v>
      </c>
      <c r="S611" s="2">
        <v>0</v>
      </c>
      <c r="T611" s="2">
        <v>0</v>
      </c>
      <c r="U611" s="2">
        <f t="shared" si="77"/>
        <v>16</v>
      </c>
      <c r="V611" s="2">
        <f t="shared" si="78"/>
        <v>2</v>
      </c>
      <c r="W611" s="2">
        <f t="shared" si="79"/>
        <v>0</v>
      </c>
      <c r="Y611" s="5"/>
      <c r="Z611" s="6">
        <f t="shared" si="76"/>
        <v>12</v>
      </c>
      <c r="AA611" s="2">
        <v>5</v>
      </c>
      <c r="AB611" s="2">
        <v>5</v>
      </c>
      <c r="AC611" s="2">
        <v>1</v>
      </c>
      <c r="AD611" s="2">
        <v>1</v>
      </c>
      <c r="AE611" s="2">
        <v>0</v>
      </c>
      <c r="AF611" s="2">
        <f t="shared" si="80"/>
        <v>10</v>
      </c>
      <c r="AG611" s="2">
        <f t="shared" si="81"/>
        <v>1</v>
      </c>
      <c r="AH611" s="2">
        <f t="shared" si="82"/>
        <v>1</v>
      </c>
      <c r="AJ611" s="5"/>
    </row>
    <row r="612" spans="7:36" x14ac:dyDescent="0.35">
      <c r="G612" s="2" t="s">
        <v>3</v>
      </c>
      <c r="H612" s="2" t="s">
        <v>4</v>
      </c>
      <c r="I612" s="2" t="s">
        <v>116</v>
      </c>
      <c r="J612" s="2" t="s">
        <v>13</v>
      </c>
      <c r="K612" s="2" t="s">
        <v>13</v>
      </c>
      <c r="L612" s="2" t="s">
        <v>13</v>
      </c>
      <c r="M612" s="2" t="s">
        <v>67</v>
      </c>
      <c r="N612" s="2">
        <v>11</v>
      </c>
      <c r="O612" s="6">
        <f t="shared" ref="O612:O675" si="83">SUM(U612:W612)</f>
        <v>18</v>
      </c>
      <c r="P612" s="2">
        <v>3</v>
      </c>
      <c r="Q612" s="2">
        <v>11</v>
      </c>
      <c r="R612" s="2">
        <v>3</v>
      </c>
      <c r="S612" s="2">
        <v>0</v>
      </c>
      <c r="T612" s="2">
        <v>1</v>
      </c>
      <c r="U612" s="2">
        <f t="shared" si="77"/>
        <v>14</v>
      </c>
      <c r="V612" s="2">
        <f t="shared" si="78"/>
        <v>3</v>
      </c>
      <c r="W612" s="2">
        <f t="shared" si="79"/>
        <v>1</v>
      </c>
      <c r="Y612" s="5"/>
      <c r="Z612" s="6">
        <f t="shared" ref="Z612:Z675" si="84">SUM(AF612:AH612)</f>
        <v>12</v>
      </c>
      <c r="AA612" s="2">
        <v>4</v>
      </c>
      <c r="AB612" s="2">
        <v>7</v>
      </c>
      <c r="AC612" s="2">
        <v>1</v>
      </c>
      <c r="AD612" s="2">
        <v>0</v>
      </c>
      <c r="AE612" s="2">
        <v>0</v>
      </c>
      <c r="AF612" s="2">
        <f t="shared" si="80"/>
        <v>11</v>
      </c>
      <c r="AG612" s="2">
        <f t="shared" si="81"/>
        <v>1</v>
      </c>
      <c r="AH612" s="2">
        <f t="shared" si="82"/>
        <v>0</v>
      </c>
      <c r="AJ612" s="5"/>
    </row>
    <row r="613" spans="7:36" x14ac:dyDescent="0.35">
      <c r="G613" s="2" t="s">
        <v>3</v>
      </c>
      <c r="H613" s="2" t="s">
        <v>4</v>
      </c>
      <c r="I613" s="2" t="s">
        <v>116</v>
      </c>
      <c r="J613" s="2" t="s">
        <v>13</v>
      </c>
      <c r="K613" s="2" t="s">
        <v>13</v>
      </c>
      <c r="L613" s="2" t="s">
        <v>13</v>
      </c>
      <c r="M613" s="2" t="s">
        <v>67</v>
      </c>
      <c r="N613" s="2">
        <v>12</v>
      </c>
      <c r="O613" s="6">
        <f t="shared" si="83"/>
        <v>18</v>
      </c>
      <c r="P613" s="2">
        <v>3</v>
      </c>
      <c r="Q613" s="2">
        <v>9</v>
      </c>
      <c r="R613" s="2">
        <v>5</v>
      </c>
      <c r="S613" s="2">
        <v>0</v>
      </c>
      <c r="T613" s="2">
        <v>1</v>
      </c>
      <c r="U613" s="2">
        <f t="shared" si="77"/>
        <v>12</v>
      </c>
      <c r="V613" s="2">
        <f t="shared" si="78"/>
        <v>5</v>
      </c>
      <c r="W613" s="2">
        <f t="shared" si="79"/>
        <v>1</v>
      </c>
      <c r="Y613" s="5"/>
      <c r="Z613" s="6">
        <f t="shared" si="84"/>
        <v>12</v>
      </c>
      <c r="AA613" s="2">
        <v>3</v>
      </c>
      <c r="AB613" s="2">
        <v>4</v>
      </c>
      <c r="AC613" s="2">
        <v>3</v>
      </c>
      <c r="AD613" s="2">
        <v>2</v>
      </c>
      <c r="AE613" s="2">
        <v>0</v>
      </c>
      <c r="AF613" s="2">
        <f t="shared" si="80"/>
        <v>7</v>
      </c>
      <c r="AG613" s="2">
        <f t="shared" si="81"/>
        <v>3</v>
      </c>
      <c r="AH613" s="2">
        <f t="shared" si="82"/>
        <v>2</v>
      </c>
      <c r="AJ613" s="5"/>
    </row>
    <row r="614" spans="7:36" x14ac:dyDescent="0.35">
      <c r="G614" s="2" t="s">
        <v>3</v>
      </c>
      <c r="H614" s="2" t="s">
        <v>4</v>
      </c>
      <c r="I614" s="2" t="s">
        <v>116</v>
      </c>
      <c r="J614" s="2" t="s">
        <v>13</v>
      </c>
      <c r="K614" s="2" t="s">
        <v>13</v>
      </c>
      <c r="L614" s="2" t="s">
        <v>13</v>
      </c>
      <c r="M614" s="2" t="s">
        <v>67</v>
      </c>
      <c r="N614" s="2">
        <v>13</v>
      </c>
      <c r="O614" s="6">
        <f t="shared" si="83"/>
        <v>18</v>
      </c>
      <c r="P614" s="2">
        <v>7</v>
      </c>
      <c r="Q614" s="2">
        <v>6</v>
      </c>
      <c r="R614" s="2">
        <v>4</v>
      </c>
      <c r="S614" s="2">
        <v>1</v>
      </c>
      <c r="T614" s="2">
        <v>0</v>
      </c>
      <c r="U614" s="2">
        <f t="shared" si="77"/>
        <v>13</v>
      </c>
      <c r="V614" s="2">
        <f t="shared" si="78"/>
        <v>4</v>
      </c>
      <c r="W614" s="2">
        <f t="shared" si="79"/>
        <v>1</v>
      </c>
      <c r="Y614" s="5"/>
      <c r="Z614" s="6">
        <f t="shared" si="84"/>
        <v>12</v>
      </c>
      <c r="AA614" s="2">
        <v>1</v>
      </c>
      <c r="AB614" s="2">
        <v>6</v>
      </c>
      <c r="AC614" s="2">
        <v>2</v>
      </c>
      <c r="AD614" s="2">
        <v>2</v>
      </c>
      <c r="AE614" s="2">
        <v>1</v>
      </c>
      <c r="AF614" s="2">
        <f t="shared" si="80"/>
        <v>7</v>
      </c>
      <c r="AG614" s="2">
        <f t="shared" si="81"/>
        <v>2</v>
      </c>
      <c r="AH614" s="2">
        <f t="shared" si="82"/>
        <v>3</v>
      </c>
      <c r="AJ614" s="5"/>
    </row>
    <row r="615" spans="7:36" x14ac:dyDescent="0.35">
      <c r="G615" s="2" t="s">
        <v>3</v>
      </c>
      <c r="H615" s="2" t="s">
        <v>4</v>
      </c>
      <c r="I615" s="2" t="s">
        <v>116</v>
      </c>
      <c r="J615" s="2" t="s">
        <v>13</v>
      </c>
      <c r="K615" s="2" t="s">
        <v>13</v>
      </c>
      <c r="L615" s="2" t="s">
        <v>13</v>
      </c>
      <c r="M615" s="2" t="s">
        <v>67</v>
      </c>
      <c r="N615" s="2">
        <v>14</v>
      </c>
      <c r="O615" s="6">
        <f t="shared" si="83"/>
        <v>18</v>
      </c>
      <c r="P615" s="2">
        <v>7</v>
      </c>
      <c r="Q615" s="2">
        <v>4</v>
      </c>
      <c r="R615" s="2">
        <v>3</v>
      </c>
      <c r="S615" s="2">
        <v>4</v>
      </c>
      <c r="T615" s="2">
        <v>0</v>
      </c>
      <c r="U615" s="2">
        <f t="shared" si="77"/>
        <v>11</v>
      </c>
      <c r="V615" s="2">
        <f t="shared" si="78"/>
        <v>3</v>
      </c>
      <c r="W615" s="2">
        <f t="shared" si="79"/>
        <v>4</v>
      </c>
      <c r="Y615" s="5"/>
      <c r="Z615" s="6">
        <f t="shared" si="84"/>
        <v>12</v>
      </c>
      <c r="AA615" s="2">
        <v>2</v>
      </c>
      <c r="AB615" s="2">
        <v>5</v>
      </c>
      <c r="AC615" s="2">
        <v>3</v>
      </c>
      <c r="AD615" s="2">
        <v>2</v>
      </c>
      <c r="AE615" s="2">
        <v>0</v>
      </c>
      <c r="AF615" s="2">
        <f t="shared" si="80"/>
        <v>7</v>
      </c>
      <c r="AG615" s="2">
        <f t="shared" si="81"/>
        <v>3</v>
      </c>
      <c r="AH615" s="2">
        <f t="shared" si="82"/>
        <v>2</v>
      </c>
      <c r="AJ615" s="5"/>
    </row>
    <row r="616" spans="7:36" x14ac:dyDescent="0.35">
      <c r="G616" s="2" t="s">
        <v>3</v>
      </c>
      <c r="H616" s="2" t="s">
        <v>4</v>
      </c>
      <c r="I616" s="2" t="s">
        <v>116</v>
      </c>
      <c r="J616" s="2" t="s">
        <v>13</v>
      </c>
      <c r="K616" s="2" t="s">
        <v>13</v>
      </c>
      <c r="L616" s="2" t="s">
        <v>13</v>
      </c>
      <c r="M616" s="2" t="s">
        <v>67</v>
      </c>
      <c r="N616" s="2">
        <v>15</v>
      </c>
      <c r="O616" s="6">
        <f t="shared" si="83"/>
        <v>18</v>
      </c>
      <c r="P616" s="2">
        <v>3</v>
      </c>
      <c r="Q616" s="2">
        <v>5</v>
      </c>
      <c r="R616" s="2">
        <v>6</v>
      </c>
      <c r="S616" s="2">
        <v>4</v>
      </c>
      <c r="T616" s="2">
        <v>0</v>
      </c>
      <c r="U616" s="2">
        <f t="shared" si="77"/>
        <v>8</v>
      </c>
      <c r="V616" s="2">
        <f t="shared" si="78"/>
        <v>6</v>
      </c>
      <c r="W616" s="2">
        <f t="shared" si="79"/>
        <v>4</v>
      </c>
      <c r="Y616" s="5"/>
      <c r="Z616" s="6">
        <f t="shared" si="84"/>
        <v>12</v>
      </c>
      <c r="AA616" s="2">
        <v>3</v>
      </c>
      <c r="AB616" s="2">
        <v>4</v>
      </c>
      <c r="AC616" s="2">
        <v>2</v>
      </c>
      <c r="AD616" s="2">
        <v>2</v>
      </c>
      <c r="AE616" s="2">
        <v>1</v>
      </c>
      <c r="AF616" s="2">
        <f t="shared" si="80"/>
        <v>7</v>
      </c>
      <c r="AG616" s="2">
        <f t="shared" si="81"/>
        <v>2</v>
      </c>
      <c r="AH616" s="2">
        <f t="shared" si="82"/>
        <v>3</v>
      </c>
      <c r="AJ616" s="5"/>
    </row>
    <row r="617" spans="7:36" x14ac:dyDescent="0.35">
      <c r="G617" s="2" t="s">
        <v>3</v>
      </c>
      <c r="H617" s="2" t="s">
        <v>4</v>
      </c>
      <c r="I617" s="2" t="s">
        <v>116</v>
      </c>
      <c r="J617" s="2" t="s">
        <v>13</v>
      </c>
      <c r="K617" s="2" t="s">
        <v>13</v>
      </c>
      <c r="L617" s="2" t="s">
        <v>13</v>
      </c>
      <c r="M617" s="2" t="s">
        <v>67</v>
      </c>
      <c r="N617" s="2">
        <v>16</v>
      </c>
      <c r="O617" s="6">
        <f t="shared" si="83"/>
        <v>18</v>
      </c>
      <c r="P617" s="2">
        <v>4</v>
      </c>
      <c r="Q617" s="2">
        <v>11</v>
      </c>
      <c r="R617" s="2">
        <v>2</v>
      </c>
      <c r="S617" s="2">
        <v>1</v>
      </c>
      <c r="T617" s="2">
        <v>0</v>
      </c>
      <c r="U617" s="2">
        <f t="shared" si="77"/>
        <v>15</v>
      </c>
      <c r="V617" s="2">
        <f t="shared" si="78"/>
        <v>2</v>
      </c>
      <c r="W617" s="2">
        <f t="shared" si="79"/>
        <v>1</v>
      </c>
      <c r="Y617" s="5"/>
      <c r="Z617" s="6">
        <f t="shared" si="84"/>
        <v>12</v>
      </c>
      <c r="AA617" s="2">
        <v>4</v>
      </c>
      <c r="AB617" s="2">
        <v>4</v>
      </c>
      <c r="AC617" s="2">
        <v>3</v>
      </c>
      <c r="AD617" s="2">
        <v>1</v>
      </c>
      <c r="AE617" s="2">
        <v>0</v>
      </c>
      <c r="AF617" s="2">
        <f t="shared" si="80"/>
        <v>8</v>
      </c>
      <c r="AG617" s="2">
        <f t="shared" si="81"/>
        <v>3</v>
      </c>
      <c r="AH617" s="2">
        <f t="shared" si="82"/>
        <v>1</v>
      </c>
      <c r="AJ617" s="5"/>
    </row>
    <row r="618" spans="7:36" x14ac:dyDescent="0.35">
      <c r="G618" s="2" t="s">
        <v>3</v>
      </c>
      <c r="H618" s="2" t="s">
        <v>4</v>
      </c>
      <c r="I618" s="2" t="s">
        <v>116</v>
      </c>
      <c r="J618" s="2" t="s">
        <v>13</v>
      </c>
      <c r="K618" s="2" t="s">
        <v>13</v>
      </c>
      <c r="L618" s="2" t="s">
        <v>13</v>
      </c>
      <c r="M618" s="2" t="s">
        <v>67</v>
      </c>
      <c r="N618" s="2">
        <v>17</v>
      </c>
      <c r="O618" s="6">
        <f t="shared" si="83"/>
        <v>18</v>
      </c>
      <c r="P618" s="2">
        <v>3</v>
      </c>
      <c r="Q618" s="2">
        <v>6</v>
      </c>
      <c r="R618" s="2">
        <v>6</v>
      </c>
      <c r="S618" s="2">
        <v>3</v>
      </c>
      <c r="T618" s="2">
        <v>0</v>
      </c>
      <c r="U618" s="2">
        <f t="shared" si="77"/>
        <v>9</v>
      </c>
      <c r="V618" s="2">
        <f t="shared" si="78"/>
        <v>6</v>
      </c>
      <c r="W618" s="2">
        <f t="shared" si="79"/>
        <v>3</v>
      </c>
      <c r="Y618" s="5"/>
      <c r="Z618" s="6">
        <f t="shared" si="84"/>
        <v>12</v>
      </c>
      <c r="AA618" s="2">
        <v>3</v>
      </c>
      <c r="AB618" s="2">
        <v>3</v>
      </c>
      <c r="AC618" s="2">
        <v>4</v>
      </c>
      <c r="AD618" s="2">
        <v>1</v>
      </c>
      <c r="AE618" s="2">
        <v>1</v>
      </c>
      <c r="AF618" s="2">
        <f t="shared" si="80"/>
        <v>6</v>
      </c>
      <c r="AG618" s="2">
        <f t="shared" si="81"/>
        <v>4</v>
      </c>
      <c r="AH618" s="2">
        <f t="shared" si="82"/>
        <v>2</v>
      </c>
      <c r="AJ618" s="5"/>
    </row>
    <row r="619" spans="7:36" x14ac:dyDescent="0.35">
      <c r="G619" s="2" t="s">
        <v>3</v>
      </c>
      <c r="H619" s="2" t="s">
        <v>4</v>
      </c>
      <c r="I619" s="2" t="s">
        <v>116</v>
      </c>
      <c r="J619" s="2" t="s">
        <v>13</v>
      </c>
      <c r="K619" s="2" t="s">
        <v>13</v>
      </c>
      <c r="L619" s="2" t="s">
        <v>13</v>
      </c>
      <c r="M619" s="2" t="s">
        <v>67</v>
      </c>
      <c r="N619" s="2">
        <v>18</v>
      </c>
      <c r="O619" s="6">
        <f t="shared" si="83"/>
        <v>18</v>
      </c>
      <c r="P619" s="2">
        <v>6</v>
      </c>
      <c r="Q619" s="2">
        <v>0</v>
      </c>
      <c r="R619" s="2">
        <v>6</v>
      </c>
      <c r="S619" s="2">
        <v>2</v>
      </c>
      <c r="T619" s="2">
        <v>4</v>
      </c>
      <c r="U619" s="2">
        <f t="shared" si="77"/>
        <v>6</v>
      </c>
      <c r="V619" s="2">
        <f t="shared" si="78"/>
        <v>6</v>
      </c>
      <c r="W619" s="2">
        <f t="shared" si="79"/>
        <v>6</v>
      </c>
      <c r="Y619" s="5"/>
      <c r="Z619" s="6">
        <f t="shared" si="84"/>
        <v>12</v>
      </c>
      <c r="AA619" s="2">
        <v>3</v>
      </c>
      <c r="AB619" s="2">
        <v>2</v>
      </c>
      <c r="AC619" s="2">
        <v>5</v>
      </c>
      <c r="AD619" s="2">
        <v>1</v>
      </c>
      <c r="AE619" s="2">
        <v>1</v>
      </c>
      <c r="AF619" s="2">
        <f t="shared" si="80"/>
        <v>5</v>
      </c>
      <c r="AG619" s="2">
        <f t="shared" si="81"/>
        <v>5</v>
      </c>
      <c r="AH619" s="2">
        <f t="shared" si="82"/>
        <v>2</v>
      </c>
      <c r="AJ619" s="5"/>
    </row>
    <row r="620" spans="7:36" x14ac:dyDescent="0.35">
      <c r="G620" s="2" t="s">
        <v>3</v>
      </c>
      <c r="H620" s="2" t="s">
        <v>4</v>
      </c>
      <c r="I620" s="2" t="s">
        <v>116</v>
      </c>
      <c r="J620" s="2" t="s">
        <v>13</v>
      </c>
      <c r="K620" s="2" t="s">
        <v>13</v>
      </c>
      <c r="L620" s="2" t="s">
        <v>13</v>
      </c>
      <c r="M620" s="2" t="s">
        <v>76</v>
      </c>
      <c r="N620" s="2">
        <v>19</v>
      </c>
      <c r="O620" s="6">
        <f t="shared" si="83"/>
        <v>18</v>
      </c>
      <c r="P620" s="2">
        <v>8</v>
      </c>
      <c r="Q620" s="2">
        <v>1</v>
      </c>
      <c r="R620" s="2">
        <v>4</v>
      </c>
      <c r="S620" s="2">
        <v>3</v>
      </c>
      <c r="T620" s="2">
        <v>2</v>
      </c>
      <c r="U620" s="2">
        <f t="shared" si="77"/>
        <v>9</v>
      </c>
      <c r="V620" s="2">
        <f t="shared" si="78"/>
        <v>4</v>
      </c>
      <c r="W620" s="2">
        <f t="shared" si="79"/>
        <v>5</v>
      </c>
      <c r="Y620" s="5"/>
      <c r="Z620" s="6">
        <f t="shared" si="84"/>
        <v>12</v>
      </c>
      <c r="AA620" s="2">
        <v>8</v>
      </c>
      <c r="AB620" s="2">
        <v>1</v>
      </c>
      <c r="AC620" s="2">
        <v>2</v>
      </c>
      <c r="AD620" s="2">
        <v>0</v>
      </c>
      <c r="AE620" s="2">
        <v>1</v>
      </c>
      <c r="AF620" s="2">
        <f t="shared" si="80"/>
        <v>9</v>
      </c>
      <c r="AG620" s="2">
        <f t="shared" si="81"/>
        <v>2</v>
      </c>
      <c r="AH620" s="2">
        <f t="shared" si="82"/>
        <v>1</v>
      </c>
      <c r="AJ620" s="5"/>
    </row>
    <row r="621" spans="7:36" x14ac:dyDescent="0.35">
      <c r="G621" s="2" t="s">
        <v>3</v>
      </c>
      <c r="H621" s="2" t="s">
        <v>4</v>
      </c>
      <c r="I621" s="2" t="s">
        <v>116</v>
      </c>
      <c r="J621" s="2" t="s">
        <v>13</v>
      </c>
      <c r="K621" s="2" t="s">
        <v>13</v>
      </c>
      <c r="L621" s="2" t="s">
        <v>13</v>
      </c>
      <c r="M621" s="2" t="s">
        <v>76</v>
      </c>
      <c r="N621" s="2">
        <v>20</v>
      </c>
      <c r="O621" s="6">
        <f t="shared" si="83"/>
        <v>18</v>
      </c>
      <c r="P621" s="2">
        <v>7</v>
      </c>
      <c r="Q621" s="2">
        <v>1</v>
      </c>
      <c r="R621" s="2">
        <v>2</v>
      </c>
      <c r="S621" s="2">
        <v>3</v>
      </c>
      <c r="T621" s="2">
        <v>5</v>
      </c>
      <c r="U621" s="2">
        <f t="shared" si="77"/>
        <v>8</v>
      </c>
      <c r="V621" s="2">
        <f t="shared" si="78"/>
        <v>2</v>
      </c>
      <c r="W621" s="2">
        <f t="shared" si="79"/>
        <v>8</v>
      </c>
      <c r="Y621" s="5"/>
      <c r="Z621" s="6">
        <f t="shared" si="84"/>
        <v>12</v>
      </c>
      <c r="AA621" s="2">
        <v>4</v>
      </c>
      <c r="AB621" s="2">
        <v>4</v>
      </c>
      <c r="AC621" s="2">
        <v>0</v>
      </c>
      <c r="AD621" s="2">
        <v>3</v>
      </c>
      <c r="AE621" s="2">
        <v>1</v>
      </c>
      <c r="AF621" s="2">
        <f t="shared" si="80"/>
        <v>8</v>
      </c>
      <c r="AG621" s="2">
        <f t="shared" si="81"/>
        <v>0</v>
      </c>
      <c r="AH621" s="2">
        <f t="shared" si="82"/>
        <v>4</v>
      </c>
      <c r="AJ621" s="5"/>
    </row>
    <row r="622" spans="7:36" x14ac:dyDescent="0.35">
      <c r="G622" s="2" t="s">
        <v>3</v>
      </c>
      <c r="H622" s="2" t="s">
        <v>4</v>
      </c>
      <c r="I622" s="2" t="s">
        <v>116</v>
      </c>
      <c r="J622" s="2" t="s">
        <v>13</v>
      </c>
      <c r="K622" s="2" t="s">
        <v>13</v>
      </c>
      <c r="L622" s="2" t="s">
        <v>13</v>
      </c>
      <c r="M622" s="2" t="s">
        <v>76</v>
      </c>
      <c r="N622" s="2">
        <v>21</v>
      </c>
      <c r="O622" s="6">
        <f t="shared" si="83"/>
        <v>18</v>
      </c>
      <c r="P622" s="2">
        <v>6</v>
      </c>
      <c r="Q622" s="2">
        <v>2</v>
      </c>
      <c r="R622" s="2">
        <v>2</v>
      </c>
      <c r="S622" s="2">
        <v>5</v>
      </c>
      <c r="T622" s="2">
        <v>3</v>
      </c>
      <c r="U622" s="2">
        <f t="shared" si="77"/>
        <v>8</v>
      </c>
      <c r="V622" s="2">
        <f t="shared" si="78"/>
        <v>2</v>
      </c>
      <c r="W622" s="2">
        <f t="shared" si="79"/>
        <v>8</v>
      </c>
      <c r="Y622" s="5"/>
      <c r="Z622" s="6">
        <f t="shared" si="84"/>
        <v>12</v>
      </c>
      <c r="AA622" s="2">
        <v>4</v>
      </c>
      <c r="AB622" s="2">
        <v>5</v>
      </c>
      <c r="AC622" s="2">
        <v>2</v>
      </c>
      <c r="AD622" s="2">
        <v>0</v>
      </c>
      <c r="AE622" s="2">
        <v>1</v>
      </c>
      <c r="AF622" s="2">
        <f t="shared" si="80"/>
        <v>9</v>
      </c>
      <c r="AG622" s="2">
        <f t="shared" si="81"/>
        <v>2</v>
      </c>
      <c r="AH622" s="2">
        <f t="shared" si="82"/>
        <v>1</v>
      </c>
      <c r="AJ622" s="5"/>
    </row>
    <row r="623" spans="7:36" x14ac:dyDescent="0.35">
      <c r="G623" s="2" t="s">
        <v>3</v>
      </c>
      <c r="H623" s="2" t="s">
        <v>4</v>
      </c>
      <c r="I623" s="2" t="s">
        <v>116</v>
      </c>
      <c r="J623" s="2" t="s">
        <v>13</v>
      </c>
      <c r="K623" s="2" t="s">
        <v>13</v>
      </c>
      <c r="L623" s="2" t="s">
        <v>13</v>
      </c>
      <c r="M623" s="2" t="s">
        <v>76</v>
      </c>
      <c r="N623" s="2">
        <v>22</v>
      </c>
      <c r="O623" s="6">
        <f t="shared" si="83"/>
        <v>18</v>
      </c>
      <c r="P623" s="2">
        <v>6</v>
      </c>
      <c r="Q623" s="2">
        <v>3</v>
      </c>
      <c r="R623" s="2">
        <v>4</v>
      </c>
      <c r="S623" s="2">
        <v>4</v>
      </c>
      <c r="T623" s="2">
        <v>1</v>
      </c>
      <c r="U623" s="2">
        <f t="shared" si="77"/>
        <v>9</v>
      </c>
      <c r="V623" s="2">
        <f t="shared" si="78"/>
        <v>4</v>
      </c>
      <c r="W623" s="2">
        <f t="shared" si="79"/>
        <v>5</v>
      </c>
      <c r="Y623" s="5"/>
      <c r="Z623" s="6">
        <f t="shared" si="84"/>
        <v>12</v>
      </c>
      <c r="AA623" s="2">
        <v>10</v>
      </c>
      <c r="AB623" s="2">
        <v>2</v>
      </c>
      <c r="AC623" s="2">
        <v>0</v>
      </c>
      <c r="AD623" s="2">
        <v>0</v>
      </c>
      <c r="AE623" s="2">
        <v>0</v>
      </c>
      <c r="AF623" s="2">
        <f t="shared" si="80"/>
        <v>12</v>
      </c>
      <c r="AG623" s="2">
        <f t="shared" si="81"/>
        <v>0</v>
      </c>
      <c r="AH623" s="2">
        <f t="shared" si="82"/>
        <v>0</v>
      </c>
      <c r="AJ623" s="5"/>
    </row>
    <row r="624" spans="7:36" x14ac:dyDescent="0.35">
      <c r="G624" s="2" t="s">
        <v>3</v>
      </c>
      <c r="H624" s="2" t="s">
        <v>4</v>
      </c>
      <c r="I624" s="2" t="s">
        <v>116</v>
      </c>
      <c r="J624" s="2" t="s">
        <v>13</v>
      </c>
      <c r="K624" s="2" t="s">
        <v>13</v>
      </c>
      <c r="L624" s="2" t="s">
        <v>13</v>
      </c>
      <c r="M624" s="2" t="s">
        <v>76</v>
      </c>
      <c r="N624" s="2">
        <v>23</v>
      </c>
      <c r="O624" s="6">
        <f t="shared" si="83"/>
        <v>18</v>
      </c>
      <c r="P624" s="2">
        <v>4</v>
      </c>
      <c r="Q624" s="2">
        <v>3</v>
      </c>
      <c r="R624" s="2">
        <v>5</v>
      </c>
      <c r="S624" s="2">
        <v>4</v>
      </c>
      <c r="T624" s="2">
        <v>2</v>
      </c>
      <c r="U624" s="2">
        <f t="shared" si="77"/>
        <v>7</v>
      </c>
      <c r="V624" s="2">
        <f t="shared" si="78"/>
        <v>5</v>
      </c>
      <c r="W624" s="2">
        <f t="shared" si="79"/>
        <v>6</v>
      </c>
      <c r="Y624" s="5"/>
      <c r="Z624" s="6">
        <f t="shared" si="84"/>
        <v>12</v>
      </c>
      <c r="AA624" s="2">
        <v>7</v>
      </c>
      <c r="AB624" s="2">
        <v>1</v>
      </c>
      <c r="AC624" s="2">
        <v>3</v>
      </c>
      <c r="AD624" s="2">
        <v>1</v>
      </c>
      <c r="AE624" s="2">
        <v>0</v>
      </c>
      <c r="AF624" s="2">
        <f t="shared" si="80"/>
        <v>8</v>
      </c>
      <c r="AG624" s="2">
        <f t="shared" si="81"/>
        <v>3</v>
      </c>
      <c r="AH624" s="2">
        <f t="shared" si="82"/>
        <v>1</v>
      </c>
      <c r="AJ624" s="5"/>
    </row>
    <row r="625" spans="7:36" x14ac:dyDescent="0.35">
      <c r="G625" s="2" t="s">
        <v>3</v>
      </c>
      <c r="H625" s="2" t="s">
        <v>4</v>
      </c>
      <c r="I625" s="2" t="s">
        <v>116</v>
      </c>
      <c r="J625" s="2" t="s">
        <v>13</v>
      </c>
      <c r="K625" s="2" t="s">
        <v>13</v>
      </c>
      <c r="L625" s="2" t="s">
        <v>13</v>
      </c>
      <c r="M625" s="2" t="s">
        <v>76</v>
      </c>
      <c r="N625" s="2">
        <v>24</v>
      </c>
      <c r="O625" s="6">
        <f t="shared" si="83"/>
        <v>18</v>
      </c>
      <c r="P625" s="2">
        <v>5</v>
      </c>
      <c r="Q625" s="2">
        <v>2</v>
      </c>
      <c r="R625" s="2">
        <v>3</v>
      </c>
      <c r="S625" s="2">
        <v>4</v>
      </c>
      <c r="T625" s="2">
        <v>4</v>
      </c>
      <c r="U625" s="2">
        <f t="shared" si="77"/>
        <v>7</v>
      </c>
      <c r="V625" s="2">
        <f t="shared" si="78"/>
        <v>3</v>
      </c>
      <c r="W625" s="2">
        <f t="shared" si="79"/>
        <v>8</v>
      </c>
      <c r="Y625" s="5"/>
      <c r="Z625" s="6">
        <f t="shared" si="84"/>
        <v>12</v>
      </c>
      <c r="AA625" s="2">
        <v>4</v>
      </c>
      <c r="AB625" s="2">
        <v>4</v>
      </c>
      <c r="AC625" s="2">
        <v>3</v>
      </c>
      <c r="AD625" s="2">
        <v>1</v>
      </c>
      <c r="AE625" s="2">
        <v>0</v>
      </c>
      <c r="AF625" s="2">
        <f t="shared" si="80"/>
        <v>8</v>
      </c>
      <c r="AG625" s="2">
        <f t="shared" si="81"/>
        <v>3</v>
      </c>
      <c r="AH625" s="2">
        <f t="shared" si="82"/>
        <v>1</v>
      </c>
      <c r="AJ625" s="5"/>
    </row>
    <row r="626" spans="7:36" x14ac:dyDescent="0.35">
      <c r="G626" s="2" t="s">
        <v>3</v>
      </c>
      <c r="H626" s="2" t="s">
        <v>4</v>
      </c>
      <c r="I626" s="2" t="s">
        <v>116</v>
      </c>
      <c r="J626" s="2" t="s">
        <v>13</v>
      </c>
      <c r="K626" s="2" t="s">
        <v>13</v>
      </c>
      <c r="L626" s="2" t="s">
        <v>13</v>
      </c>
      <c r="M626" s="2" t="s">
        <v>76</v>
      </c>
      <c r="N626" s="2">
        <v>25</v>
      </c>
      <c r="O626" s="6">
        <f t="shared" si="83"/>
        <v>18</v>
      </c>
      <c r="P626" s="2">
        <v>7</v>
      </c>
      <c r="Q626" s="2">
        <v>2</v>
      </c>
      <c r="R626" s="2">
        <v>4</v>
      </c>
      <c r="S626" s="2">
        <v>3</v>
      </c>
      <c r="T626" s="2">
        <v>2</v>
      </c>
      <c r="U626" s="2">
        <f t="shared" si="77"/>
        <v>9</v>
      </c>
      <c r="V626" s="2">
        <f t="shared" si="78"/>
        <v>4</v>
      </c>
      <c r="W626" s="2">
        <f t="shared" si="79"/>
        <v>5</v>
      </c>
      <c r="Y626" s="5"/>
      <c r="Z626" s="6">
        <f t="shared" si="84"/>
        <v>12</v>
      </c>
      <c r="AA626" s="2">
        <v>7</v>
      </c>
      <c r="AB626" s="2">
        <v>2</v>
      </c>
      <c r="AC626" s="2">
        <v>1</v>
      </c>
      <c r="AD626" s="2">
        <v>2</v>
      </c>
      <c r="AE626" s="2">
        <v>0</v>
      </c>
      <c r="AF626" s="2">
        <f t="shared" si="80"/>
        <v>9</v>
      </c>
      <c r="AG626" s="2">
        <f t="shared" si="81"/>
        <v>1</v>
      </c>
      <c r="AH626" s="2">
        <f t="shared" si="82"/>
        <v>2</v>
      </c>
      <c r="AJ626" s="5"/>
    </row>
    <row r="627" spans="7:36" x14ac:dyDescent="0.35">
      <c r="G627" s="2" t="s">
        <v>3</v>
      </c>
      <c r="H627" s="2" t="s">
        <v>4</v>
      </c>
      <c r="I627" s="2" t="s">
        <v>116</v>
      </c>
      <c r="J627" s="2" t="s">
        <v>13</v>
      </c>
      <c r="K627" s="2" t="s">
        <v>13</v>
      </c>
      <c r="L627" s="2" t="s">
        <v>13</v>
      </c>
      <c r="M627" s="2" t="s">
        <v>76</v>
      </c>
      <c r="N627" s="2">
        <v>26</v>
      </c>
      <c r="O627" s="6">
        <f t="shared" si="83"/>
        <v>18</v>
      </c>
      <c r="P627" s="2">
        <v>5</v>
      </c>
      <c r="Q627" s="2">
        <v>3</v>
      </c>
      <c r="R627" s="2">
        <v>2</v>
      </c>
      <c r="S627" s="2">
        <v>5</v>
      </c>
      <c r="T627" s="2">
        <v>3</v>
      </c>
      <c r="U627" s="2">
        <f t="shared" si="77"/>
        <v>8</v>
      </c>
      <c r="V627" s="2">
        <f t="shared" si="78"/>
        <v>2</v>
      </c>
      <c r="W627" s="2">
        <f t="shared" si="79"/>
        <v>8</v>
      </c>
      <c r="Y627" s="5"/>
      <c r="Z627" s="6">
        <f t="shared" si="84"/>
        <v>12</v>
      </c>
      <c r="AA627" s="2">
        <v>6</v>
      </c>
      <c r="AB627" s="2">
        <v>2</v>
      </c>
      <c r="AC627" s="2">
        <v>1</v>
      </c>
      <c r="AD627" s="2">
        <v>3</v>
      </c>
      <c r="AE627" s="2">
        <v>0</v>
      </c>
      <c r="AF627" s="2">
        <f t="shared" si="80"/>
        <v>8</v>
      </c>
      <c r="AG627" s="2">
        <f t="shared" si="81"/>
        <v>1</v>
      </c>
      <c r="AH627" s="2">
        <f t="shared" si="82"/>
        <v>3</v>
      </c>
      <c r="AJ627" s="5"/>
    </row>
    <row r="628" spans="7:36" x14ac:dyDescent="0.35">
      <c r="G628" s="2" t="s">
        <v>3</v>
      </c>
      <c r="H628" s="2" t="s">
        <v>4</v>
      </c>
      <c r="I628" s="2" t="s">
        <v>116</v>
      </c>
      <c r="J628" s="2" t="s">
        <v>13</v>
      </c>
      <c r="K628" s="2" t="s">
        <v>13</v>
      </c>
      <c r="L628" s="2" t="s">
        <v>13</v>
      </c>
      <c r="M628" s="2" t="s">
        <v>76</v>
      </c>
      <c r="N628" s="2">
        <v>27</v>
      </c>
      <c r="O628" s="6">
        <f t="shared" si="83"/>
        <v>18</v>
      </c>
      <c r="P628" s="2">
        <v>5</v>
      </c>
      <c r="Q628" s="2">
        <v>3</v>
      </c>
      <c r="R628" s="2">
        <v>5</v>
      </c>
      <c r="S628" s="2">
        <v>3</v>
      </c>
      <c r="T628" s="2">
        <v>2</v>
      </c>
      <c r="U628" s="2">
        <f t="shared" si="77"/>
        <v>8</v>
      </c>
      <c r="V628" s="2">
        <f t="shared" si="78"/>
        <v>5</v>
      </c>
      <c r="W628" s="2">
        <f t="shared" si="79"/>
        <v>5</v>
      </c>
      <c r="Y628" s="5"/>
      <c r="Z628" s="6">
        <f t="shared" si="84"/>
        <v>12</v>
      </c>
      <c r="AA628" s="2">
        <v>5</v>
      </c>
      <c r="AB628" s="2">
        <v>3</v>
      </c>
      <c r="AC628" s="2">
        <v>2</v>
      </c>
      <c r="AD628" s="2">
        <v>2</v>
      </c>
      <c r="AE628" s="2">
        <v>0</v>
      </c>
      <c r="AF628" s="2">
        <f t="shared" si="80"/>
        <v>8</v>
      </c>
      <c r="AG628" s="2">
        <f t="shared" si="81"/>
        <v>2</v>
      </c>
      <c r="AH628" s="2">
        <f t="shared" si="82"/>
        <v>2</v>
      </c>
      <c r="AJ628" s="5"/>
    </row>
    <row r="629" spans="7:36" x14ac:dyDescent="0.35">
      <c r="G629" s="2" t="s">
        <v>3</v>
      </c>
      <c r="H629" s="2" t="s">
        <v>4</v>
      </c>
      <c r="I629" s="2" t="s">
        <v>116</v>
      </c>
      <c r="J629" s="2" t="s">
        <v>13</v>
      </c>
      <c r="K629" s="2" t="s">
        <v>13</v>
      </c>
      <c r="L629" s="2" t="s">
        <v>13</v>
      </c>
      <c r="M629" s="2" t="s">
        <v>76</v>
      </c>
      <c r="N629" s="2">
        <v>28</v>
      </c>
      <c r="O629" s="6">
        <f t="shared" si="83"/>
        <v>18</v>
      </c>
      <c r="P629" s="2">
        <v>7</v>
      </c>
      <c r="Q629" s="2">
        <v>8</v>
      </c>
      <c r="R629" s="2">
        <v>3</v>
      </c>
      <c r="S629" s="2">
        <v>0</v>
      </c>
      <c r="T629" s="2">
        <v>0</v>
      </c>
      <c r="U629" s="2">
        <f t="shared" si="77"/>
        <v>15</v>
      </c>
      <c r="V629" s="2">
        <f t="shared" si="78"/>
        <v>3</v>
      </c>
      <c r="W629" s="2">
        <f t="shared" si="79"/>
        <v>0</v>
      </c>
      <c r="Y629" s="5"/>
      <c r="Z629" s="6">
        <f t="shared" si="84"/>
        <v>12</v>
      </c>
      <c r="AA629" s="2">
        <v>10</v>
      </c>
      <c r="AB629" s="2">
        <v>1</v>
      </c>
      <c r="AC629" s="2">
        <v>0</v>
      </c>
      <c r="AD629" s="2">
        <v>1</v>
      </c>
      <c r="AE629" s="2">
        <v>0</v>
      </c>
      <c r="AF629" s="2">
        <f t="shared" si="80"/>
        <v>11</v>
      </c>
      <c r="AG629" s="2">
        <f t="shared" si="81"/>
        <v>0</v>
      </c>
      <c r="AH629" s="2">
        <f t="shared" si="82"/>
        <v>1</v>
      </c>
      <c r="AJ629" s="5"/>
    </row>
    <row r="630" spans="7:36" x14ac:dyDescent="0.35">
      <c r="G630" s="2" t="s">
        <v>3</v>
      </c>
      <c r="H630" s="2" t="s">
        <v>4</v>
      </c>
      <c r="I630" s="2" t="s">
        <v>116</v>
      </c>
      <c r="J630" s="2" t="s">
        <v>13</v>
      </c>
      <c r="K630" s="2" t="s">
        <v>13</v>
      </c>
      <c r="L630" s="2" t="s">
        <v>13</v>
      </c>
      <c r="M630" s="2" t="s">
        <v>76</v>
      </c>
      <c r="N630" s="2">
        <v>29</v>
      </c>
      <c r="O630" s="6">
        <f t="shared" si="83"/>
        <v>18</v>
      </c>
      <c r="P630" s="2">
        <v>4</v>
      </c>
      <c r="Q630" s="2">
        <v>2</v>
      </c>
      <c r="R630" s="2">
        <v>5</v>
      </c>
      <c r="S630" s="2">
        <v>4</v>
      </c>
      <c r="T630" s="2">
        <v>3</v>
      </c>
      <c r="U630" s="2">
        <f t="shared" si="77"/>
        <v>6</v>
      </c>
      <c r="V630" s="2">
        <f t="shared" si="78"/>
        <v>5</v>
      </c>
      <c r="W630" s="2">
        <f t="shared" si="79"/>
        <v>7</v>
      </c>
      <c r="Y630" s="5"/>
      <c r="Z630" s="6">
        <f t="shared" si="84"/>
        <v>12</v>
      </c>
      <c r="AA630" s="2">
        <v>6</v>
      </c>
      <c r="AB630" s="2">
        <v>3</v>
      </c>
      <c r="AC630" s="2">
        <v>0</v>
      </c>
      <c r="AD630" s="2">
        <v>1</v>
      </c>
      <c r="AE630" s="2">
        <v>2</v>
      </c>
      <c r="AF630" s="2">
        <f t="shared" si="80"/>
        <v>9</v>
      </c>
      <c r="AG630" s="2">
        <f t="shared" si="81"/>
        <v>0</v>
      </c>
      <c r="AH630" s="2">
        <f t="shared" si="82"/>
        <v>3</v>
      </c>
      <c r="AJ630" s="5"/>
    </row>
    <row r="631" spans="7:36" x14ac:dyDescent="0.35">
      <c r="G631" s="2" t="s">
        <v>3</v>
      </c>
      <c r="H631" s="2" t="s">
        <v>4</v>
      </c>
      <c r="I631" s="2" t="s">
        <v>116</v>
      </c>
      <c r="J631" s="2" t="s">
        <v>13</v>
      </c>
      <c r="K631" s="2" t="s">
        <v>13</v>
      </c>
      <c r="L631" s="2" t="s">
        <v>13</v>
      </c>
      <c r="M631" s="2" t="s">
        <v>76</v>
      </c>
      <c r="N631" s="2">
        <v>30</v>
      </c>
      <c r="O631" s="6">
        <f t="shared" si="83"/>
        <v>18</v>
      </c>
      <c r="P631" s="2">
        <v>6</v>
      </c>
      <c r="Q631" s="2">
        <v>2</v>
      </c>
      <c r="R631" s="2">
        <v>3</v>
      </c>
      <c r="S631" s="2">
        <v>3</v>
      </c>
      <c r="T631" s="2">
        <v>4</v>
      </c>
      <c r="U631" s="2">
        <f t="shared" si="77"/>
        <v>8</v>
      </c>
      <c r="V631" s="2">
        <f t="shared" si="78"/>
        <v>3</v>
      </c>
      <c r="W631" s="2">
        <f t="shared" si="79"/>
        <v>7</v>
      </c>
      <c r="Y631" s="5"/>
      <c r="Z631" s="6">
        <f t="shared" si="84"/>
        <v>12</v>
      </c>
      <c r="AA631" s="2">
        <v>8</v>
      </c>
      <c r="AB631" s="2">
        <v>3</v>
      </c>
      <c r="AC631" s="2">
        <v>1</v>
      </c>
      <c r="AD631" s="2">
        <v>0</v>
      </c>
      <c r="AE631" s="2">
        <v>0</v>
      </c>
      <c r="AF631" s="2">
        <f t="shared" si="80"/>
        <v>11</v>
      </c>
      <c r="AG631" s="2">
        <f t="shared" si="81"/>
        <v>1</v>
      </c>
      <c r="AH631" s="2">
        <f t="shared" si="82"/>
        <v>0</v>
      </c>
      <c r="AJ631" s="5"/>
    </row>
    <row r="632" spans="7:36" x14ac:dyDescent="0.35">
      <c r="G632" s="2" t="s">
        <v>3</v>
      </c>
      <c r="H632" s="2" t="s">
        <v>4</v>
      </c>
      <c r="I632" s="2" t="s">
        <v>116</v>
      </c>
      <c r="J632" s="2" t="s">
        <v>119</v>
      </c>
      <c r="K632" s="2" t="s">
        <v>145</v>
      </c>
      <c r="L632" s="2" t="s">
        <v>145</v>
      </c>
      <c r="M632" s="2" t="s">
        <v>3</v>
      </c>
      <c r="N632" s="2">
        <v>1</v>
      </c>
      <c r="O632" s="6">
        <f t="shared" si="83"/>
        <v>15</v>
      </c>
      <c r="P632" s="2">
        <v>1</v>
      </c>
      <c r="Q632" s="2">
        <v>7</v>
      </c>
      <c r="R632" s="2">
        <v>6</v>
      </c>
      <c r="S632" s="2">
        <v>1</v>
      </c>
      <c r="T632" s="2">
        <v>0</v>
      </c>
      <c r="U632" s="2">
        <f t="shared" si="77"/>
        <v>8</v>
      </c>
      <c r="V632" s="2">
        <f t="shared" si="78"/>
        <v>6</v>
      </c>
      <c r="W632" s="2">
        <f t="shared" si="79"/>
        <v>1</v>
      </c>
      <c r="X632" s="2">
        <f>MAX(O632:O661)</f>
        <v>15</v>
      </c>
      <c r="Y632" s="5">
        <v>24</v>
      </c>
      <c r="Z632" s="6">
        <f t="shared" si="84"/>
        <v>11</v>
      </c>
      <c r="AA632" s="2">
        <v>1</v>
      </c>
      <c r="AB632" s="2">
        <v>5</v>
      </c>
      <c r="AC632" s="2">
        <v>4</v>
      </c>
      <c r="AD632" s="2">
        <v>1</v>
      </c>
      <c r="AE632" s="2">
        <v>0</v>
      </c>
      <c r="AF632" s="2">
        <f t="shared" si="80"/>
        <v>6</v>
      </c>
      <c r="AG632" s="2">
        <f t="shared" si="81"/>
        <v>4</v>
      </c>
      <c r="AH632" s="2">
        <f t="shared" si="82"/>
        <v>1</v>
      </c>
      <c r="AI632" s="2">
        <f>MAX(Z632:Z661)</f>
        <v>11</v>
      </c>
      <c r="AJ632" s="5">
        <v>20</v>
      </c>
    </row>
    <row r="633" spans="7:36" x14ac:dyDescent="0.35">
      <c r="G633" s="2" t="s">
        <v>3</v>
      </c>
      <c r="H633" s="2" t="s">
        <v>4</v>
      </c>
      <c r="I633" s="2" t="s">
        <v>116</v>
      </c>
      <c r="J633" s="2" t="s">
        <v>119</v>
      </c>
      <c r="K633" s="2" t="s">
        <v>145</v>
      </c>
      <c r="L633" s="2" t="s">
        <v>145</v>
      </c>
      <c r="M633" s="2" t="s">
        <v>3</v>
      </c>
      <c r="N633" s="2">
        <v>2</v>
      </c>
      <c r="O633" s="6">
        <f t="shared" si="83"/>
        <v>15</v>
      </c>
      <c r="P633" s="2">
        <v>0</v>
      </c>
      <c r="Q633" s="2">
        <v>5</v>
      </c>
      <c r="R633" s="2">
        <v>9</v>
      </c>
      <c r="S633" s="2">
        <v>1</v>
      </c>
      <c r="T633" s="2">
        <v>0</v>
      </c>
      <c r="U633" s="2">
        <f t="shared" si="77"/>
        <v>5</v>
      </c>
      <c r="V633" s="2">
        <f t="shared" si="78"/>
        <v>9</v>
      </c>
      <c r="W633" s="2">
        <f t="shared" si="79"/>
        <v>1</v>
      </c>
      <c r="Y633" s="5"/>
      <c r="Z633" s="6">
        <f t="shared" si="84"/>
        <v>11</v>
      </c>
      <c r="AA633" s="2">
        <v>0</v>
      </c>
      <c r="AB633" s="2">
        <v>4</v>
      </c>
      <c r="AC633" s="2">
        <v>6</v>
      </c>
      <c r="AD633" s="2">
        <v>1</v>
      </c>
      <c r="AE633" s="2">
        <v>0</v>
      </c>
      <c r="AF633" s="2">
        <f t="shared" si="80"/>
        <v>4</v>
      </c>
      <c r="AG633" s="2">
        <f t="shared" si="81"/>
        <v>6</v>
      </c>
      <c r="AH633" s="2">
        <f t="shared" si="82"/>
        <v>1</v>
      </c>
      <c r="AJ633" s="5"/>
    </row>
    <row r="634" spans="7:36" x14ac:dyDescent="0.35">
      <c r="G634" s="2" t="s">
        <v>3</v>
      </c>
      <c r="H634" s="2" t="s">
        <v>4</v>
      </c>
      <c r="I634" s="2" t="s">
        <v>116</v>
      </c>
      <c r="J634" s="2" t="s">
        <v>119</v>
      </c>
      <c r="K634" s="2" t="s">
        <v>145</v>
      </c>
      <c r="L634" s="2" t="s">
        <v>145</v>
      </c>
      <c r="M634" s="2" t="s">
        <v>3</v>
      </c>
      <c r="N634" s="2">
        <v>3</v>
      </c>
      <c r="O634" s="6">
        <f t="shared" si="83"/>
        <v>15</v>
      </c>
      <c r="P634" s="2">
        <v>9</v>
      </c>
      <c r="Q634" s="2">
        <v>3</v>
      </c>
      <c r="R634" s="2">
        <v>2</v>
      </c>
      <c r="S634" s="2">
        <v>1</v>
      </c>
      <c r="T634" s="2">
        <v>0</v>
      </c>
      <c r="U634" s="2">
        <f t="shared" si="77"/>
        <v>12</v>
      </c>
      <c r="V634" s="2">
        <f t="shared" si="78"/>
        <v>2</v>
      </c>
      <c r="W634" s="2">
        <f t="shared" si="79"/>
        <v>1</v>
      </c>
      <c r="Y634" s="5"/>
      <c r="Z634" s="6">
        <f t="shared" si="84"/>
        <v>11</v>
      </c>
      <c r="AA634" s="2">
        <v>5</v>
      </c>
      <c r="AB634" s="2">
        <v>3</v>
      </c>
      <c r="AC634" s="2">
        <v>3</v>
      </c>
      <c r="AD634" s="2">
        <v>0</v>
      </c>
      <c r="AE634" s="2">
        <v>0</v>
      </c>
      <c r="AF634" s="2">
        <f t="shared" si="80"/>
        <v>8</v>
      </c>
      <c r="AG634" s="2">
        <f t="shared" si="81"/>
        <v>3</v>
      </c>
      <c r="AH634" s="2">
        <f t="shared" si="82"/>
        <v>0</v>
      </c>
      <c r="AJ634" s="5"/>
    </row>
    <row r="635" spans="7:36" x14ac:dyDescent="0.35">
      <c r="G635" s="2" t="s">
        <v>3</v>
      </c>
      <c r="H635" s="2" t="s">
        <v>4</v>
      </c>
      <c r="I635" s="2" t="s">
        <v>116</v>
      </c>
      <c r="J635" s="2" t="s">
        <v>119</v>
      </c>
      <c r="K635" s="2" t="s">
        <v>145</v>
      </c>
      <c r="L635" s="2" t="s">
        <v>145</v>
      </c>
      <c r="M635" s="2" t="s">
        <v>3</v>
      </c>
      <c r="N635" s="2">
        <v>4</v>
      </c>
      <c r="O635" s="6">
        <f t="shared" si="83"/>
        <v>14</v>
      </c>
      <c r="P635" s="2">
        <v>8</v>
      </c>
      <c r="Q635" s="2">
        <v>4</v>
      </c>
      <c r="R635" s="2">
        <v>2</v>
      </c>
      <c r="S635" s="2">
        <v>0</v>
      </c>
      <c r="T635" s="2">
        <v>0</v>
      </c>
      <c r="U635" s="2">
        <f t="shared" si="77"/>
        <v>12</v>
      </c>
      <c r="V635" s="2">
        <f t="shared" si="78"/>
        <v>2</v>
      </c>
      <c r="W635" s="2">
        <f t="shared" si="79"/>
        <v>0</v>
      </c>
      <c r="Y635" s="5"/>
      <c r="Z635" s="6">
        <f t="shared" si="84"/>
        <v>11</v>
      </c>
      <c r="AA635" s="2">
        <v>7</v>
      </c>
      <c r="AB635" s="2">
        <v>2</v>
      </c>
      <c r="AC635" s="2">
        <v>2</v>
      </c>
      <c r="AD635" s="2">
        <v>0</v>
      </c>
      <c r="AE635" s="2">
        <v>0</v>
      </c>
      <c r="AF635" s="2">
        <f t="shared" si="80"/>
        <v>9</v>
      </c>
      <c r="AG635" s="2">
        <f t="shared" si="81"/>
        <v>2</v>
      </c>
      <c r="AH635" s="2">
        <f t="shared" si="82"/>
        <v>0</v>
      </c>
      <c r="AJ635" s="5"/>
    </row>
    <row r="636" spans="7:36" x14ac:dyDescent="0.35">
      <c r="G636" s="2" t="s">
        <v>3</v>
      </c>
      <c r="H636" s="2" t="s">
        <v>4</v>
      </c>
      <c r="I636" s="2" t="s">
        <v>116</v>
      </c>
      <c r="J636" s="2" t="s">
        <v>119</v>
      </c>
      <c r="K636" s="2" t="s">
        <v>145</v>
      </c>
      <c r="L636" s="2" t="s">
        <v>145</v>
      </c>
      <c r="M636" s="2" t="s">
        <v>3</v>
      </c>
      <c r="N636" s="2">
        <v>5</v>
      </c>
      <c r="O636" s="6">
        <f t="shared" si="83"/>
        <v>15</v>
      </c>
      <c r="P636" s="2">
        <v>7</v>
      </c>
      <c r="Q636" s="2">
        <v>3</v>
      </c>
      <c r="R636" s="2">
        <v>3</v>
      </c>
      <c r="S636" s="2">
        <v>1</v>
      </c>
      <c r="T636" s="2">
        <v>1</v>
      </c>
      <c r="U636" s="2">
        <f t="shared" si="77"/>
        <v>10</v>
      </c>
      <c r="V636" s="2">
        <f t="shared" si="78"/>
        <v>3</v>
      </c>
      <c r="W636" s="2">
        <f t="shared" si="79"/>
        <v>2</v>
      </c>
      <c r="Y636" s="5"/>
      <c r="Z636" s="6">
        <f t="shared" si="84"/>
        <v>11</v>
      </c>
      <c r="AA636" s="2">
        <v>1</v>
      </c>
      <c r="AB636" s="2">
        <v>5</v>
      </c>
      <c r="AC636" s="2">
        <v>5</v>
      </c>
      <c r="AD636" s="2">
        <v>0</v>
      </c>
      <c r="AE636" s="2">
        <v>0</v>
      </c>
      <c r="AF636" s="2">
        <f t="shared" si="80"/>
        <v>6</v>
      </c>
      <c r="AG636" s="2">
        <f t="shared" si="81"/>
        <v>5</v>
      </c>
      <c r="AH636" s="2">
        <f t="shared" si="82"/>
        <v>0</v>
      </c>
      <c r="AJ636" s="5"/>
    </row>
    <row r="637" spans="7:36" x14ac:dyDescent="0.35">
      <c r="G637" s="2" t="s">
        <v>3</v>
      </c>
      <c r="H637" s="2" t="s">
        <v>4</v>
      </c>
      <c r="I637" s="2" t="s">
        <v>116</v>
      </c>
      <c r="J637" s="2" t="s">
        <v>119</v>
      </c>
      <c r="K637" s="2" t="s">
        <v>145</v>
      </c>
      <c r="L637" s="2" t="s">
        <v>145</v>
      </c>
      <c r="M637" s="2" t="s">
        <v>3</v>
      </c>
      <c r="N637" s="2">
        <v>6</v>
      </c>
      <c r="O637" s="6">
        <f t="shared" si="83"/>
        <v>15</v>
      </c>
      <c r="P637" s="2">
        <v>2</v>
      </c>
      <c r="Q637" s="2">
        <v>5</v>
      </c>
      <c r="R637" s="2">
        <v>5</v>
      </c>
      <c r="S637" s="2">
        <v>1</v>
      </c>
      <c r="T637" s="2">
        <v>2</v>
      </c>
      <c r="U637" s="2">
        <f t="shared" si="77"/>
        <v>7</v>
      </c>
      <c r="V637" s="2">
        <f t="shared" si="78"/>
        <v>5</v>
      </c>
      <c r="W637" s="2">
        <f t="shared" si="79"/>
        <v>3</v>
      </c>
      <c r="Y637" s="5"/>
      <c r="Z637" s="6">
        <f t="shared" si="84"/>
        <v>11</v>
      </c>
      <c r="AA637" s="2">
        <v>0</v>
      </c>
      <c r="AB637" s="2">
        <v>2</v>
      </c>
      <c r="AC637" s="2">
        <v>8</v>
      </c>
      <c r="AD637" s="2">
        <v>0</v>
      </c>
      <c r="AE637" s="2">
        <v>1</v>
      </c>
      <c r="AF637" s="2">
        <f t="shared" si="80"/>
        <v>2</v>
      </c>
      <c r="AG637" s="2">
        <f t="shared" si="81"/>
        <v>8</v>
      </c>
      <c r="AH637" s="2">
        <f t="shared" si="82"/>
        <v>1</v>
      </c>
      <c r="AJ637" s="5"/>
    </row>
    <row r="638" spans="7:36" x14ac:dyDescent="0.35">
      <c r="G638" s="2" t="s">
        <v>3</v>
      </c>
      <c r="H638" s="2" t="s">
        <v>4</v>
      </c>
      <c r="I638" s="2" t="s">
        <v>116</v>
      </c>
      <c r="J638" s="2" t="s">
        <v>119</v>
      </c>
      <c r="K638" s="2" t="s">
        <v>145</v>
      </c>
      <c r="L638" s="2" t="s">
        <v>145</v>
      </c>
      <c r="M638" s="2" t="s">
        <v>3</v>
      </c>
      <c r="N638" s="2">
        <v>7</v>
      </c>
      <c r="O638" s="6">
        <f t="shared" si="83"/>
        <v>15</v>
      </c>
      <c r="P638" s="2">
        <v>12</v>
      </c>
      <c r="Q638" s="2">
        <v>0</v>
      </c>
      <c r="R638" s="2">
        <v>3</v>
      </c>
      <c r="S638" s="2">
        <v>0</v>
      </c>
      <c r="T638" s="2">
        <v>0</v>
      </c>
      <c r="U638" s="2">
        <f t="shared" si="77"/>
        <v>12</v>
      </c>
      <c r="V638" s="2">
        <f t="shared" si="78"/>
        <v>3</v>
      </c>
      <c r="W638" s="2">
        <f t="shared" si="79"/>
        <v>0</v>
      </c>
      <c r="Y638" s="5"/>
      <c r="Z638" s="6">
        <f t="shared" si="84"/>
        <v>11</v>
      </c>
      <c r="AA638" s="2">
        <v>4</v>
      </c>
      <c r="AB638" s="2">
        <v>3</v>
      </c>
      <c r="AC638" s="2">
        <v>4</v>
      </c>
      <c r="AD638" s="2">
        <v>0</v>
      </c>
      <c r="AE638" s="2">
        <v>0</v>
      </c>
      <c r="AF638" s="2">
        <f t="shared" si="80"/>
        <v>7</v>
      </c>
      <c r="AG638" s="2">
        <f t="shared" si="81"/>
        <v>4</v>
      </c>
      <c r="AH638" s="2">
        <f t="shared" si="82"/>
        <v>0</v>
      </c>
      <c r="AJ638" s="5"/>
    </row>
    <row r="639" spans="7:36" x14ac:dyDescent="0.35">
      <c r="G639" s="2" t="s">
        <v>3</v>
      </c>
      <c r="H639" s="2" t="s">
        <v>4</v>
      </c>
      <c r="I639" s="2" t="s">
        <v>116</v>
      </c>
      <c r="J639" s="2" t="s">
        <v>119</v>
      </c>
      <c r="K639" s="2" t="s">
        <v>145</v>
      </c>
      <c r="L639" s="2" t="s">
        <v>145</v>
      </c>
      <c r="M639" s="2" t="s">
        <v>3</v>
      </c>
      <c r="N639" s="2">
        <v>8</v>
      </c>
      <c r="O639" s="6">
        <f t="shared" si="83"/>
        <v>14</v>
      </c>
      <c r="P639" s="2">
        <v>0</v>
      </c>
      <c r="Q639" s="2">
        <v>3</v>
      </c>
      <c r="R639" s="2">
        <v>6</v>
      </c>
      <c r="S639" s="2">
        <v>4</v>
      </c>
      <c r="T639" s="2">
        <v>1</v>
      </c>
      <c r="U639" s="2">
        <f t="shared" si="77"/>
        <v>3</v>
      </c>
      <c r="V639" s="2">
        <f t="shared" si="78"/>
        <v>6</v>
      </c>
      <c r="W639" s="2">
        <f t="shared" si="79"/>
        <v>5</v>
      </c>
      <c r="Y639" s="5"/>
      <c r="Z639" s="6">
        <f t="shared" si="84"/>
        <v>11</v>
      </c>
      <c r="AA639" s="2">
        <v>0</v>
      </c>
      <c r="AB639" s="2">
        <v>2</v>
      </c>
      <c r="AC639" s="2">
        <v>5</v>
      </c>
      <c r="AD639" s="2">
        <v>3</v>
      </c>
      <c r="AE639" s="2">
        <v>1</v>
      </c>
      <c r="AF639" s="2">
        <f t="shared" si="80"/>
        <v>2</v>
      </c>
      <c r="AG639" s="2">
        <f t="shared" si="81"/>
        <v>5</v>
      </c>
      <c r="AH639" s="2">
        <f t="shared" si="82"/>
        <v>4</v>
      </c>
      <c r="AJ639" s="5"/>
    </row>
    <row r="640" spans="7:36" x14ac:dyDescent="0.35">
      <c r="G640" s="2" t="s">
        <v>3</v>
      </c>
      <c r="H640" s="2" t="s">
        <v>4</v>
      </c>
      <c r="I640" s="2" t="s">
        <v>116</v>
      </c>
      <c r="J640" s="2" t="s">
        <v>119</v>
      </c>
      <c r="K640" s="2" t="s">
        <v>145</v>
      </c>
      <c r="L640" s="2" t="s">
        <v>145</v>
      </c>
      <c r="M640" s="2" t="s">
        <v>3</v>
      </c>
      <c r="N640" s="2">
        <v>9</v>
      </c>
      <c r="O640" s="6">
        <f t="shared" si="83"/>
        <v>15</v>
      </c>
      <c r="P640" s="2">
        <v>0</v>
      </c>
      <c r="Q640" s="2">
        <v>3</v>
      </c>
      <c r="R640" s="2">
        <v>5</v>
      </c>
      <c r="S640" s="2">
        <v>4</v>
      </c>
      <c r="T640" s="2">
        <v>3</v>
      </c>
      <c r="U640" s="2">
        <f t="shared" si="77"/>
        <v>3</v>
      </c>
      <c r="V640" s="2">
        <f t="shared" si="78"/>
        <v>5</v>
      </c>
      <c r="W640" s="2">
        <f t="shared" si="79"/>
        <v>7</v>
      </c>
      <c r="Y640" s="5"/>
      <c r="Z640" s="6">
        <f t="shared" si="84"/>
        <v>11</v>
      </c>
      <c r="AA640" s="2">
        <v>0</v>
      </c>
      <c r="AB640" s="2">
        <v>1</v>
      </c>
      <c r="AC640" s="2">
        <v>4</v>
      </c>
      <c r="AD640" s="2">
        <v>5</v>
      </c>
      <c r="AE640" s="2">
        <v>1</v>
      </c>
      <c r="AF640" s="2">
        <f t="shared" si="80"/>
        <v>1</v>
      </c>
      <c r="AG640" s="2">
        <f t="shared" si="81"/>
        <v>4</v>
      </c>
      <c r="AH640" s="2">
        <f t="shared" si="82"/>
        <v>6</v>
      </c>
      <c r="AJ640" s="5"/>
    </row>
    <row r="641" spans="7:36" x14ac:dyDescent="0.35">
      <c r="G641" s="2" t="s">
        <v>3</v>
      </c>
      <c r="H641" s="2" t="s">
        <v>4</v>
      </c>
      <c r="I641" s="2" t="s">
        <v>116</v>
      </c>
      <c r="J641" s="2" t="s">
        <v>119</v>
      </c>
      <c r="K641" s="2" t="s">
        <v>145</v>
      </c>
      <c r="L641" s="2" t="s">
        <v>145</v>
      </c>
      <c r="M641" s="2" t="s">
        <v>67</v>
      </c>
      <c r="N641" s="2">
        <v>10</v>
      </c>
      <c r="O641" s="6">
        <f t="shared" si="83"/>
        <v>15</v>
      </c>
      <c r="P641" s="2">
        <v>5</v>
      </c>
      <c r="Q641" s="2">
        <v>7</v>
      </c>
      <c r="R641" s="2">
        <v>2</v>
      </c>
      <c r="S641" s="2">
        <v>1</v>
      </c>
      <c r="T641" s="2">
        <v>0</v>
      </c>
      <c r="U641" s="2">
        <f t="shared" si="77"/>
        <v>12</v>
      </c>
      <c r="V641" s="2">
        <f t="shared" si="78"/>
        <v>2</v>
      </c>
      <c r="W641" s="2">
        <f t="shared" si="79"/>
        <v>1</v>
      </c>
      <c r="Y641" s="5"/>
      <c r="Z641" s="6">
        <f t="shared" si="84"/>
        <v>11</v>
      </c>
      <c r="AA641" s="2">
        <v>3</v>
      </c>
      <c r="AB641" s="2">
        <v>5</v>
      </c>
      <c r="AC641" s="2">
        <v>3</v>
      </c>
      <c r="AD641" s="2">
        <v>0</v>
      </c>
      <c r="AE641" s="2">
        <v>0</v>
      </c>
      <c r="AF641" s="2">
        <f t="shared" si="80"/>
        <v>8</v>
      </c>
      <c r="AG641" s="2">
        <f t="shared" si="81"/>
        <v>3</v>
      </c>
      <c r="AH641" s="2">
        <f t="shared" si="82"/>
        <v>0</v>
      </c>
      <c r="AJ641" s="5"/>
    </row>
    <row r="642" spans="7:36" x14ac:dyDescent="0.35">
      <c r="G642" s="2" t="s">
        <v>3</v>
      </c>
      <c r="H642" s="2" t="s">
        <v>4</v>
      </c>
      <c r="I642" s="2" t="s">
        <v>116</v>
      </c>
      <c r="J642" s="2" t="s">
        <v>119</v>
      </c>
      <c r="K642" s="2" t="s">
        <v>145</v>
      </c>
      <c r="L642" s="2" t="s">
        <v>145</v>
      </c>
      <c r="M642" s="2" t="s">
        <v>67</v>
      </c>
      <c r="N642" s="2">
        <v>11</v>
      </c>
      <c r="O642" s="6">
        <f t="shared" si="83"/>
        <v>15</v>
      </c>
      <c r="P642" s="2">
        <v>1</v>
      </c>
      <c r="Q642" s="2">
        <v>1</v>
      </c>
      <c r="R642" s="2">
        <v>9</v>
      </c>
      <c r="S642" s="2">
        <v>3</v>
      </c>
      <c r="T642" s="2">
        <v>1</v>
      </c>
      <c r="U642" s="2">
        <f t="shared" si="77"/>
        <v>2</v>
      </c>
      <c r="V642" s="2">
        <f t="shared" si="78"/>
        <v>9</v>
      </c>
      <c r="W642" s="2">
        <f t="shared" si="79"/>
        <v>4</v>
      </c>
      <c r="Y642" s="5"/>
      <c r="Z642" s="6">
        <f t="shared" si="84"/>
        <v>11</v>
      </c>
      <c r="AA642" s="2">
        <v>0</v>
      </c>
      <c r="AB642" s="2">
        <v>2</v>
      </c>
      <c r="AC642" s="2">
        <v>5</v>
      </c>
      <c r="AD642" s="2">
        <v>3</v>
      </c>
      <c r="AE642" s="2">
        <v>1</v>
      </c>
      <c r="AF642" s="2">
        <f t="shared" si="80"/>
        <v>2</v>
      </c>
      <c r="AG642" s="2">
        <f t="shared" si="81"/>
        <v>5</v>
      </c>
      <c r="AH642" s="2">
        <f t="shared" si="82"/>
        <v>4</v>
      </c>
      <c r="AJ642" s="5"/>
    </row>
    <row r="643" spans="7:36" x14ac:dyDescent="0.35">
      <c r="G643" s="2" t="s">
        <v>3</v>
      </c>
      <c r="H643" s="2" t="s">
        <v>4</v>
      </c>
      <c r="I643" s="2" t="s">
        <v>116</v>
      </c>
      <c r="J643" s="2" t="s">
        <v>119</v>
      </c>
      <c r="K643" s="2" t="s">
        <v>145</v>
      </c>
      <c r="L643" s="2" t="s">
        <v>145</v>
      </c>
      <c r="M643" s="2" t="s">
        <v>67</v>
      </c>
      <c r="N643" s="2">
        <v>12</v>
      </c>
      <c r="O643" s="6">
        <f t="shared" si="83"/>
        <v>15</v>
      </c>
      <c r="P643" s="2">
        <v>3</v>
      </c>
      <c r="Q643" s="2">
        <v>4</v>
      </c>
      <c r="R643" s="2">
        <v>5</v>
      </c>
      <c r="S643" s="2">
        <v>2</v>
      </c>
      <c r="T643" s="2">
        <v>1</v>
      </c>
      <c r="U643" s="2">
        <f t="shared" si="77"/>
        <v>7</v>
      </c>
      <c r="V643" s="2">
        <f t="shared" si="78"/>
        <v>5</v>
      </c>
      <c r="W643" s="2">
        <f t="shared" si="79"/>
        <v>3</v>
      </c>
      <c r="Y643" s="5"/>
      <c r="Z643" s="6">
        <f t="shared" si="84"/>
        <v>11</v>
      </c>
      <c r="AA643" s="2">
        <v>1</v>
      </c>
      <c r="AB643" s="2">
        <v>3</v>
      </c>
      <c r="AC643" s="2">
        <v>3</v>
      </c>
      <c r="AD643" s="2">
        <v>4</v>
      </c>
      <c r="AE643" s="2">
        <v>0</v>
      </c>
      <c r="AF643" s="2">
        <f t="shared" si="80"/>
        <v>4</v>
      </c>
      <c r="AG643" s="2">
        <f t="shared" si="81"/>
        <v>3</v>
      </c>
      <c r="AH643" s="2">
        <f t="shared" si="82"/>
        <v>4</v>
      </c>
      <c r="AJ643" s="5"/>
    </row>
    <row r="644" spans="7:36" x14ac:dyDescent="0.35">
      <c r="G644" s="2" t="s">
        <v>3</v>
      </c>
      <c r="H644" s="2" t="s">
        <v>4</v>
      </c>
      <c r="I644" s="2" t="s">
        <v>116</v>
      </c>
      <c r="J644" s="2" t="s">
        <v>119</v>
      </c>
      <c r="K644" s="2" t="s">
        <v>145</v>
      </c>
      <c r="L644" s="2" t="s">
        <v>145</v>
      </c>
      <c r="M644" s="2" t="s">
        <v>67</v>
      </c>
      <c r="N644" s="2">
        <v>13</v>
      </c>
      <c r="O644" s="6">
        <f t="shared" si="83"/>
        <v>15</v>
      </c>
      <c r="P644" s="2">
        <v>1</v>
      </c>
      <c r="Q644" s="2">
        <v>8</v>
      </c>
      <c r="R644" s="2">
        <v>4</v>
      </c>
      <c r="S644" s="2">
        <v>2</v>
      </c>
      <c r="T644" s="2">
        <v>0</v>
      </c>
      <c r="U644" s="2">
        <f t="shared" si="77"/>
        <v>9</v>
      </c>
      <c r="V644" s="2">
        <f t="shared" si="78"/>
        <v>4</v>
      </c>
      <c r="W644" s="2">
        <f t="shared" si="79"/>
        <v>2</v>
      </c>
      <c r="Y644" s="5"/>
      <c r="Z644" s="6">
        <f t="shared" si="84"/>
        <v>11</v>
      </c>
      <c r="AA644" s="2">
        <v>1</v>
      </c>
      <c r="AB644" s="2">
        <v>1</v>
      </c>
      <c r="AC644" s="2">
        <v>6</v>
      </c>
      <c r="AD644" s="2">
        <v>3</v>
      </c>
      <c r="AE644" s="2">
        <v>0</v>
      </c>
      <c r="AF644" s="2">
        <f t="shared" si="80"/>
        <v>2</v>
      </c>
      <c r="AG644" s="2">
        <f t="shared" si="81"/>
        <v>6</v>
      </c>
      <c r="AH644" s="2">
        <f t="shared" si="82"/>
        <v>3</v>
      </c>
      <c r="AJ644" s="5"/>
    </row>
    <row r="645" spans="7:36" x14ac:dyDescent="0.35">
      <c r="G645" s="2" t="s">
        <v>3</v>
      </c>
      <c r="H645" s="2" t="s">
        <v>4</v>
      </c>
      <c r="I645" s="2" t="s">
        <v>116</v>
      </c>
      <c r="J645" s="2" t="s">
        <v>119</v>
      </c>
      <c r="K645" s="2" t="s">
        <v>145</v>
      </c>
      <c r="L645" s="2" t="s">
        <v>145</v>
      </c>
      <c r="M645" s="2" t="s">
        <v>67</v>
      </c>
      <c r="N645" s="2">
        <v>14</v>
      </c>
      <c r="O645" s="6">
        <f t="shared" si="83"/>
        <v>15</v>
      </c>
      <c r="P645" s="2">
        <v>0</v>
      </c>
      <c r="Q645" s="2">
        <v>3</v>
      </c>
      <c r="R645" s="2">
        <v>8</v>
      </c>
      <c r="S645" s="2">
        <v>4</v>
      </c>
      <c r="T645" s="2">
        <v>0</v>
      </c>
      <c r="U645" s="2">
        <f t="shared" si="77"/>
        <v>3</v>
      </c>
      <c r="V645" s="2">
        <f t="shared" si="78"/>
        <v>8</v>
      </c>
      <c r="W645" s="2">
        <f t="shared" si="79"/>
        <v>4</v>
      </c>
      <c r="Y645" s="5"/>
      <c r="Z645" s="6">
        <f t="shared" si="84"/>
        <v>11</v>
      </c>
      <c r="AA645" s="2">
        <v>0</v>
      </c>
      <c r="AB645" s="2">
        <v>2</v>
      </c>
      <c r="AC645" s="2">
        <v>5</v>
      </c>
      <c r="AD645" s="2">
        <v>2</v>
      </c>
      <c r="AE645" s="2">
        <v>2</v>
      </c>
      <c r="AF645" s="2">
        <f t="shared" si="80"/>
        <v>2</v>
      </c>
      <c r="AG645" s="2">
        <f t="shared" si="81"/>
        <v>5</v>
      </c>
      <c r="AH645" s="2">
        <f t="shared" si="82"/>
        <v>4</v>
      </c>
      <c r="AJ645" s="5"/>
    </row>
    <row r="646" spans="7:36" x14ac:dyDescent="0.35">
      <c r="G646" s="2" t="s">
        <v>3</v>
      </c>
      <c r="H646" s="2" t="s">
        <v>4</v>
      </c>
      <c r="I646" s="2" t="s">
        <v>116</v>
      </c>
      <c r="J646" s="2" t="s">
        <v>119</v>
      </c>
      <c r="K646" s="2" t="s">
        <v>145</v>
      </c>
      <c r="L646" s="2" t="s">
        <v>145</v>
      </c>
      <c r="M646" s="2" t="s">
        <v>67</v>
      </c>
      <c r="N646" s="2">
        <v>15</v>
      </c>
      <c r="O646" s="6">
        <f t="shared" si="83"/>
        <v>14</v>
      </c>
      <c r="P646" s="2">
        <v>0</v>
      </c>
      <c r="Q646" s="2">
        <v>2</v>
      </c>
      <c r="R646" s="2">
        <v>6</v>
      </c>
      <c r="S646" s="2">
        <v>4</v>
      </c>
      <c r="T646" s="2">
        <v>2</v>
      </c>
      <c r="U646" s="2">
        <f t="shared" si="77"/>
        <v>2</v>
      </c>
      <c r="V646" s="2">
        <f t="shared" si="78"/>
        <v>6</v>
      </c>
      <c r="W646" s="2">
        <f t="shared" si="79"/>
        <v>6</v>
      </c>
      <c r="Y646" s="5"/>
      <c r="Z646" s="6">
        <f t="shared" si="84"/>
        <v>11</v>
      </c>
      <c r="AA646" s="2">
        <v>1</v>
      </c>
      <c r="AB646" s="2">
        <v>2</v>
      </c>
      <c r="AC646" s="2">
        <v>5</v>
      </c>
      <c r="AD646" s="2">
        <v>1</v>
      </c>
      <c r="AE646" s="2">
        <v>2</v>
      </c>
      <c r="AF646" s="2">
        <f t="shared" si="80"/>
        <v>3</v>
      </c>
      <c r="AG646" s="2">
        <f t="shared" si="81"/>
        <v>5</v>
      </c>
      <c r="AH646" s="2">
        <f t="shared" si="82"/>
        <v>3</v>
      </c>
      <c r="AJ646" s="5"/>
    </row>
    <row r="647" spans="7:36" x14ac:dyDescent="0.35">
      <c r="G647" s="2" t="s">
        <v>3</v>
      </c>
      <c r="H647" s="2" t="s">
        <v>4</v>
      </c>
      <c r="I647" s="2" t="s">
        <v>116</v>
      </c>
      <c r="J647" s="2" t="s">
        <v>119</v>
      </c>
      <c r="K647" s="2" t="s">
        <v>145</v>
      </c>
      <c r="L647" s="2" t="s">
        <v>145</v>
      </c>
      <c r="M647" s="2" t="s">
        <v>67</v>
      </c>
      <c r="N647" s="2">
        <v>16</v>
      </c>
      <c r="O647" s="6">
        <f t="shared" si="83"/>
        <v>13</v>
      </c>
      <c r="P647" s="2">
        <v>1</v>
      </c>
      <c r="Q647" s="2">
        <v>6</v>
      </c>
      <c r="R647" s="2">
        <v>6</v>
      </c>
      <c r="S647" s="2">
        <v>0</v>
      </c>
      <c r="T647" s="2">
        <v>0</v>
      </c>
      <c r="U647" s="2">
        <f t="shared" si="77"/>
        <v>7</v>
      </c>
      <c r="V647" s="2">
        <f t="shared" si="78"/>
        <v>6</v>
      </c>
      <c r="W647" s="2">
        <f t="shared" si="79"/>
        <v>0</v>
      </c>
      <c r="Y647" s="5"/>
      <c r="Z647" s="6">
        <f t="shared" si="84"/>
        <v>11</v>
      </c>
      <c r="AA647" s="2">
        <v>0</v>
      </c>
      <c r="AB647" s="2">
        <v>3</v>
      </c>
      <c r="AC647" s="2">
        <v>7</v>
      </c>
      <c r="AD647" s="2">
        <v>1</v>
      </c>
      <c r="AE647" s="2">
        <v>0</v>
      </c>
      <c r="AF647" s="2">
        <f t="shared" si="80"/>
        <v>3</v>
      </c>
      <c r="AG647" s="2">
        <f t="shared" si="81"/>
        <v>7</v>
      </c>
      <c r="AH647" s="2">
        <f t="shared" si="82"/>
        <v>1</v>
      </c>
      <c r="AJ647" s="5"/>
    </row>
    <row r="648" spans="7:36" x14ac:dyDescent="0.35">
      <c r="G648" s="2" t="s">
        <v>3</v>
      </c>
      <c r="H648" s="2" t="s">
        <v>4</v>
      </c>
      <c r="I648" s="2" t="s">
        <v>116</v>
      </c>
      <c r="J648" s="2" t="s">
        <v>119</v>
      </c>
      <c r="K648" s="2" t="s">
        <v>145</v>
      </c>
      <c r="L648" s="2" t="s">
        <v>145</v>
      </c>
      <c r="M648" s="2" t="s">
        <v>67</v>
      </c>
      <c r="N648" s="2">
        <v>17</v>
      </c>
      <c r="O648" s="6">
        <f t="shared" si="83"/>
        <v>15</v>
      </c>
      <c r="P648" s="2">
        <v>0</v>
      </c>
      <c r="Q648" s="2">
        <v>2</v>
      </c>
      <c r="R648" s="2">
        <v>6</v>
      </c>
      <c r="S648" s="2">
        <v>6</v>
      </c>
      <c r="T648" s="2">
        <v>1</v>
      </c>
      <c r="U648" s="2">
        <f t="shared" si="77"/>
        <v>2</v>
      </c>
      <c r="V648" s="2">
        <f t="shared" si="78"/>
        <v>6</v>
      </c>
      <c r="W648" s="2">
        <f t="shared" si="79"/>
        <v>7</v>
      </c>
      <c r="Y648" s="5"/>
      <c r="Z648" s="6">
        <f t="shared" si="84"/>
        <v>11</v>
      </c>
      <c r="AA648" s="2">
        <v>1</v>
      </c>
      <c r="AB648" s="2">
        <v>1</v>
      </c>
      <c r="AC648" s="2">
        <v>3</v>
      </c>
      <c r="AD648" s="2">
        <v>6</v>
      </c>
      <c r="AE648" s="2">
        <v>0</v>
      </c>
      <c r="AF648" s="2">
        <f t="shared" si="80"/>
        <v>2</v>
      </c>
      <c r="AG648" s="2">
        <f t="shared" si="81"/>
        <v>3</v>
      </c>
      <c r="AH648" s="2">
        <f t="shared" si="82"/>
        <v>6</v>
      </c>
      <c r="AJ648" s="5"/>
    </row>
    <row r="649" spans="7:36" x14ac:dyDescent="0.35">
      <c r="G649" s="2" t="s">
        <v>3</v>
      </c>
      <c r="H649" s="2" t="s">
        <v>4</v>
      </c>
      <c r="I649" s="2" t="s">
        <v>116</v>
      </c>
      <c r="J649" s="2" t="s">
        <v>119</v>
      </c>
      <c r="K649" s="2" t="s">
        <v>145</v>
      </c>
      <c r="L649" s="2" t="s">
        <v>145</v>
      </c>
      <c r="M649" s="2" t="s">
        <v>67</v>
      </c>
      <c r="N649" s="2">
        <v>18</v>
      </c>
      <c r="O649" s="6">
        <f t="shared" si="83"/>
        <v>15</v>
      </c>
      <c r="P649" s="2">
        <v>7</v>
      </c>
      <c r="Q649" s="2">
        <v>2</v>
      </c>
      <c r="R649" s="2">
        <v>3</v>
      </c>
      <c r="S649" s="2">
        <v>1</v>
      </c>
      <c r="T649" s="2">
        <v>2</v>
      </c>
      <c r="U649" s="2">
        <f t="shared" si="77"/>
        <v>9</v>
      </c>
      <c r="V649" s="2">
        <f t="shared" si="78"/>
        <v>3</v>
      </c>
      <c r="W649" s="2">
        <f t="shared" si="79"/>
        <v>3</v>
      </c>
      <c r="Y649" s="5"/>
      <c r="Z649" s="6">
        <f t="shared" si="84"/>
        <v>11</v>
      </c>
      <c r="AA649" s="2">
        <v>2</v>
      </c>
      <c r="AB649" s="2">
        <v>2</v>
      </c>
      <c r="AC649" s="2">
        <v>6</v>
      </c>
      <c r="AD649" s="2">
        <v>1</v>
      </c>
      <c r="AE649" s="2">
        <v>0</v>
      </c>
      <c r="AF649" s="2">
        <f t="shared" si="80"/>
        <v>4</v>
      </c>
      <c r="AG649" s="2">
        <f t="shared" si="81"/>
        <v>6</v>
      </c>
      <c r="AH649" s="2">
        <f t="shared" si="82"/>
        <v>1</v>
      </c>
      <c r="AJ649" s="5"/>
    </row>
    <row r="650" spans="7:36" x14ac:dyDescent="0.35">
      <c r="G650" s="2" t="s">
        <v>3</v>
      </c>
      <c r="H650" s="2" t="s">
        <v>4</v>
      </c>
      <c r="I650" s="2" t="s">
        <v>116</v>
      </c>
      <c r="J650" s="2" t="s">
        <v>119</v>
      </c>
      <c r="K650" s="2" t="s">
        <v>145</v>
      </c>
      <c r="L650" s="2" t="s">
        <v>145</v>
      </c>
      <c r="M650" s="2" t="s">
        <v>76</v>
      </c>
      <c r="N650" s="2">
        <v>19</v>
      </c>
      <c r="O650" s="6">
        <f t="shared" si="83"/>
        <v>15</v>
      </c>
      <c r="P650" s="2">
        <v>4</v>
      </c>
      <c r="Q650" s="2">
        <v>5</v>
      </c>
      <c r="R650" s="2">
        <v>3</v>
      </c>
      <c r="S650" s="2">
        <v>2</v>
      </c>
      <c r="T650" s="2">
        <v>1</v>
      </c>
      <c r="U650" s="2">
        <f t="shared" si="77"/>
        <v>9</v>
      </c>
      <c r="V650" s="2">
        <f t="shared" si="78"/>
        <v>3</v>
      </c>
      <c r="W650" s="2">
        <f t="shared" si="79"/>
        <v>3</v>
      </c>
      <c r="Y650" s="5"/>
      <c r="Z650" s="6">
        <f t="shared" si="84"/>
        <v>11</v>
      </c>
      <c r="AA650" s="2">
        <v>3</v>
      </c>
      <c r="AB650" s="2">
        <v>2</v>
      </c>
      <c r="AC650" s="2">
        <v>4</v>
      </c>
      <c r="AD650" s="2">
        <v>2</v>
      </c>
      <c r="AE650" s="2">
        <v>0</v>
      </c>
      <c r="AF650" s="2">
        <f t="shared" si="80"/>
        <v>5</v>
      </c>
      <c r="AG650" s="2">
        <f t="shared" si="81"/>
        <v>4</v>
      </c>
      <c r="AH650" s="2">
        <f t="shared" si="82"/>
        <v>2</v>
      </c>
      <c r="AJ650" s="5"/>
    </row>
    <row r="651" spans="7:36" x14ac:dyDescent="0.35">
      <c r="G651" s="2" t="s">
        <v>3</v>
      </c>
      <c r="H651" s="2" t="s">
        <v>4</v>
      </c>
      <c r="I651" s="2" t="s">
        <v>116</v>
      </c>
      <c r="J651" s="2" t="s">
        <v>119</v>
      </c>
      <c r="K651" s="2" t="s">
        <v>145</v>
      </c>
      <c r="L651" s="2" t="s">
        <v>145</v>
      </c>
      <c r="M651" s="2" t="s">
        <v>76</v>
      </c>
      <c r="N651" s="2">
        <v>20</v>
      </c>
      <c r="O651" s="6">
        <f t="shared" si="83"/>
        <v>15</v>
      </c>
      <c r="P651" s="2">
        <v>3</v>
      </c>
      <c r="Q651" s="2">
        <v>3</v>
      </c>
      <c r="R651" s="2">
        <v>6</v>
      </c>
      <c r="S651" s="2">
        <v>3</v>
      </c>
      <c r="T651" s="2">
        <v>0</v>
      </c>
      <c r="U651" s="2">
        <f t="shared" si="77"/>
        <v>6</v>
      </c>
      <c r="V651" s="2">
        <f t="shared" si="78"/>
        <v>6</v>
      </c>
      <c r="W651" s="2">
        <f t="shared" si="79"/>
        <v>3</v>
      </c>
      <c r="Y651" s="5"/>
      <c r="Z651" s="6">
        <f t="shared" si="84"/>
        <v>11</v>
      </c>
      <c r="AA651" s="2">
        <v>2</v>
      </c>
      <c r="AB651" s="2">
        <v>3</v>
      </c>
      <c r="AC651" s="2">
        <v>4</v>
      </c>
      <c r="AD651" s="2">
        <v>2</v>
      </c>
      <c r="AE651" s="2">
        <v>0</v>
      </c>
      <c r="AF651" s="2">
        <f t="shared" si="80"/>
        <v>5</v>
      </c>
      <c r="AG651" s="2">
        <f t="shared" si="81"/>
        <v>4</v>
      </c>
      <c r="AH651" s="2">
        <f t="shared" si="82"/>
        <v>2</v>
      </c>
      <c r="AJ651" s="5"/>
    </row>
    <row r="652" spans="7:36" x14ac:dyDescent="0.35">
      <c r="G652" s="2" t="s">
        <v>3</v>
      </c>
      <c r="H652" s="2" t="s">
        <v>4</v>
      </c>
      <c r="I652" s="2" t="s">
        <v>116</v>
      </c>
      <c r="J652" s="2" t="s">
        <v>119</v>
      </c>
      <c r="K652" s="2" t="s">
        <v>145</v>
      </c>
      <c r="L652" s="2" t="s">
        <v>145</v>
      </c>
      <c r="M652" s="2" t="s">
        <v>76</v>
      </c>
      <c r="N652" s="2">
        <v>21</v>
      </c>
      <c r="O652" s="6">
        <f t="shared" si="83"/>
        <v>15</v>
      </c>
      <c r="P652" s="2">
        <v>3</v>
      </c>
      <c r="Q652" s="2">
        <v>5</v>
      </c>
      <c r="R652" s="2">
        <v>2</v>
      </c>
      <c r="S652" s="2">
        <v>3</v>
      </c>
      <c r="T652" s="2">
        <v>2</v>
      </c>
      <c r="U652" s="2">
        <f t="shared" si="77"/>
        <v>8</v>
      </c>
      <c r="V652" s="2">
        <f t="shared" si="78"/>
        <v>2</v>
      </c>
      <c r="W652" s="2">
        <f t="shared" si="79"/>
        <v>5</v>
      </c>
      <c r="Y652" s="5"/>
      <c r="Z652" s="6">
        <f t="shared" si="84"/>
        <v>11</v>
      </c>
      <c r="AA652" s="2">
        <v>3</v>
      </c>
      <c r="AB652" s="2">
        <v>3</v>
      </c>
      <c r="AC652" s="2">
        <v>3</v>
      </c>
      <c r="AD652" s="2">
        <v>2</v>
      </c>
      <c r="AE652" s="2">
        <v>0</v>
      </c>
      <c r="AF652" s="2">
        <f t="shared" si="80"/>
        <v>6</v>
      </c>
      <c r="AG652" s="2">
        <f t="shared" si="81"/>
        <v>3</v>
      </c>
      <c r="AH652" s="2">
        <f t="shared" si="82"/>
        <v>2</v>
      </c>
      <c r="AJ652" s="5"/>
    </row>
    <row r="653" spans="7:36" x14ac:dyDescent="0.35">
      <c r="G653" s="2" t="s">
        <v>3</v>
      </c>
      <c r="H653" s="2" t="s">
        <v>4</v>
      </c>
      <c r="I653" s="2" t="s">
        <v>116</v>
      </c>
      <c r="J653" s="2" t="s">
        <v>119</v>
      </c>
      <c r="K653" s="2" t="s">
        <v>145</v>
      </c>
      <c r="L653" s="2" t="s">
        <v>145</v>
      </c>
      <c r="M653" s="2" t="s">
        <v>76</v>
      </c>
      <c r="N653" s="2">
        <v>22</v>
      </c>
      <c r="O653" s="6">
        <f t="shared" si="83"/>
        <v>15</v>
      </c>
      <c r="P653" s="2">
        <v>5</v>
      </c>
      <c r="Q653" s="2">
        <v>7</v>
      </c>
      <c r="R653" s="2">
        <v>2</v>
      </c>
      <c r="S653" s="2">
        <v>1</v>
      </c>
      <c r="T653" s="2">
        <v>0</v>
      </c>
      <c r="U653" s="2">
        <f t="shared" si="77"/>
        <v>12</v>
      </c>
      <c r="V653" s="2">
        <f t="shared" si="78"/>
        <v>2</v>
      </c>
      <c r="W653" s="2">
        <f t="shared" si="79"/>
        <v>1</v>
      </c>
      <c r="Y653" s="5"/>
      <c r="Z653" s="6">
        <f t="shared" si="84"/>
        <v>11</v>
      </c>
      <c r="AA653" s="2">
        <v>5</v>
      </c>
      <c r="AB653" s="2">
        <v>3</v>
      </c>
      <c r="AC653" s="2">
        <v>3</v>
      </c>
      <c r="AD653" s="2">
        <v>0</v>
      </c>
      <c r="AE653" s="2">
        <v>0</v>
      </c>
      <c r="AF653" s="2">
        <f t="shared" si="80"/>
        <v>8</v>
      </c>
      <c r="AG653" s="2">
        <f t="shared" si="81"/>
        <v>3</v>
      </c>
      <c r="AH653" s="2">
        <f t="shared" si="82"/>
        <v>0</v>
      </c>
      <c r="AJ653" s="5"/>
    </row>
    <row r="654" spans="7:36" x14ac:dyDescent="0.35">
      <c r="G654" s="2" t="s">
        <v>3</v>
      </c>
      <c r="H654" s="2" t="s">
        <v>4</v>
      </c>
      <c r="I654" s="2" t="s">
        <v>116</v>
      </c>
      <c r="J654" s="2" t="s">
        <v>119</v>
      </c>
      <c r="K654" s="2" t="s">
        <v>145</v>
      </c>
      <c r="L654" s="2" t="s">
        <v>145</v>
      </c>
      <c r="M654" s="2" t="s">
        <v>76</v>
      </c>
      <c r="N654" s="2">
        <v>23</v>
      </c>
      <c r="O654" s="6">
        <f t="shared" si="83"/>
        <v>15</v>
      </c>
      <c r="P654" s="2">
        <v>3</v>
      </c>
      <c r="Q654" s="2">
        <v>7</v>
      </c>
      <c r="R654" s="2">
        <v>3</v>
      </c>
      <c r="S654" s="2">
        <v>2</v>
      </c>
      <c r="T654" s="2">
        <v>0</v>
      </c>
      <c r="U654" s="2">
        <f t="shared" si="77"/>
        <v>10</v>
      </c>
      <c r="V654" s="2">
        <f t="shared" si="78"/>
        <v>3</v>
      </c>
      <c r="W654" s="2">
        <f t="shared" si="79"/>
        <v>2</v>
      </c>
      <c r="Y654" s="5"/>
      <c r="Z654" s="6">
        <f t="shared" si="84"/>
        <v>11</v>
      </c>
      <c r="AA654" s="2">
        <v>3</v>
      </c>
      <c r="AB654" s="2">
        <v>3</v>
      </c>
      <c r="AC654" s="2">
        <v>3</v>
      </c>
      <c r="AD654" s="2">
        <v>2</v>
      </c>
      <c r="AE654" s="2">
        <v>0</v>
      </c>
      <c r="AF654" s="2">
        <f t="shared" si="80"/>
        <v>6</v>
      </c>
      <c r="AG654" s="2">
        <f t="shared" si="81"/>
        <v>3</v>
      </c>
      <c r="AH654" s="2">
        <f t="shared" si="82"/>
        <v>2</v>
      </c>
      <c r="AJ654" s="5"/>
    </row>
    <row r="655" spans="7:36" x14ac:dyDescent="0.35">
      <c r="G655" s="2" t="s">
        <v>3</v>
      </c>
      <c r="H655" s="2" t="s">
        <v>4</v>
      </c>
      <c r="I655" s="2" t="s">
        <v>116</v>
      </c>
      <c r="J655" s="2" t="s">
        <v>119</v>
      </c>
      <c r="K655" s="2" t="s">
        <v>145</v>
      </c>
      <c r="L655" s="2" t="s">
        <v>145</v>
      </c>
      <c r="M655" s="2" t="s">
        <v>76</v>
      </c>
      <c r="N655" s="2">
        <v>24</v>
      </c>
      <c r="O655" s="6">
        <f t="shared" si="83"/>
        <v>15</v>
      </c>
      <c r="P655" s="2">
        <v>3</v>
      </c>
      <c r="Q655" s="2">
        <v>3</v>
      </c>
      <c r="R655" s="2">
        <v>4</v>
      </c>
      <c r="S655" s="2">
        <v>2</v>
      </c>
      <c r="T655" s="2">
        <v>3</v>
      </c>
      <c r="U655" s="2">
        <f t="shared" si="77"/>
        <v>6</v>
      </c>
      <c r="V655" s="2">
        <f t="shared" si="78"/>
        <v>4</v>
      </c>
      <c r="W655" s="2">
        <f t="shared" si="79"/>
        <v>5</v>
      </c>
      <c r="Y655" s="5"/>
      <c r="Z655" s="6">
        <f t="shared" si="84"/>
        <v>11</v>
      </c>
      <c r="AA655" s="2">
        <v>2</v>
      </c>
      <c r="AB655" s="2">
        <v>5</v>
      </c>
      <c r="AC655" s="2">
        <v>1</v>
      </c>
      <c r="AD655" s="2">
        <v>1</v>
      </c>
      <c r="AE655" s="2">
        <v>2</v>
      </c>
      <c r="AF655" s="2">
        <f t="shared" si="80"/>
        <v>7</v>
      </c>
      <c r="AG655" s="2">
        <f t="shared" si="81"/>
        <v>1</v>
      </c>
      <c r="AH655" s="2">
        <f t="shared" si="82"/>
        <v>3</v>
      </c>
      <c r="AJ655" s="5"/>
    </row>
    <row r="656" spans="7:36" x14ac:dyDescent="0.35">
      <c r="G656" s="2" t="s">
        <v>3</v>
      </c>
      <c r="H656" s="2" t="s">
        <v>4</v>
      </c>
      <c r="I656" s="2" t="s">
        <v>116</v>
      </c>
      <c r="J656" s="2" t="s">
        <v>119</v>
      </c>
      <c r="K656" s="2" t="s">
        <v>145</v>
      </c>
      <c r="L656" s="2" t="s">
        <v>145</v>
      </c>
      <c r="M656" s="2" t="s">
        <v>76</v>
      </c>
      <c r="N656" s="2">
        <v>25</v>
      </c>
      <c r="O656" s="6">
        <f t="shared" si="83"/>
        <v>14</v>
      </c>
      <c r="P656" s="2">
        <v>3</v>
      </c>
      <c r="Q656" s="2">
        <v>5</v>
      </c>
      <c r="R656" s="2">
        <v>5</v>
      </c>
      <c r="S656" s="2">
        <v>1</v>
      </c>
      <c r="T656" s="2">
        <v>0</v>
      </c>
      <c r="U656" s="2">
        <f t="shared" si="77"/>
        <v>8</v>
      </c>
      <c r="V656" s="2">
        <f t="shared" si="78"/>
        <v>5</v>
      </c>
      <c r="W656" s="2">
        <f t="shared" si="79"/>
        <v>1</v>
      </c>
      <c r="Y656" s="5"/>
      <c r="Z656" s="6">
        <f t="shared" si="84"/>
        <v>11</v>
      </c>
      <c r="AA656" s="2">
        <v>3</v>
      </c>
      <c r="AB656" s="2">
        <v>4</v>
      </c>
      <c r="AC656" s="2">
        <v>2</v>
      </c>
      <c r="AD656" s="2">
        <v>2</v>
      </c>
      <c r="AE656" s="2">
        <v>0</v>
      </c>
      <c r="AF656" s="2">
        <f t="shared" si="80"/>
        <v>7</v>
      </c>
      <c r="AG656" s="2">
        <f t="shared" si="81"/>
        <v>2</v>
      </c>
      <c r="AH656" s="2">
        <f t="shared" si="82"/>
        <v>2</v>
      </c>
      <c r="AJ656" s="5"/>
    </row>
    <row r="657" spans="7:36" x14ac:dyDescent="0.35">
      <c r="G657" s="2" t="s">
        <v>3</v>
      </c>
      <c r="H657" s="2" t="s">
        <v>4</v>
      </c>
      <c r="I657" s="2" t="s">
        <v>116</v>
      </c>
      <c r="J657" s="2" t="s">
        <v>119</v>
      </c>
      <c r="K657" s="2" t="s">
        <v>145</v>
      </c>
      <c r="L657" s="2" t="s">
        <v>145</v>
      </c>
      <c r="M657" s="2" t="s">
        <v>76</v>
      </c>
      <c r="N657" s="2">
        <v>26</v>
      </c>
      <c r="O657" s="6">
        <f t="shared" si="83"/>
        <v>15</v>
      </c>
      <c r="P657" s="2">
        <v>3</v>
      </c>
      <c r="Q657" s="2">
        <v>2</v>
      </c>
      <c r="R657" s="2">
        <v>7</v>
      </c>
      <c r="S657" s="2">
        <v>3</v>
      </c>
      <c r="T657" s="2">
        <v>0</v>
      </c>
      <c r="U657" s="2">
        <f t="shared" si="77"/>
        <v>5</v>
      </c>
      <c r="V657" s="2">
        <f t="shared" si="78"/>
        <v>7</v>
      </c>
      <c r="W657" s="2">
        <f t="shared" si="79"/>
        <v>3</v>
      </c>
      <c r="Y657" s="5"/>
      <c r="Z657" s="6">
        <f t="shared" si="84"/>
        <v>11</v>
      </c>
      <c r="AA657" s="2">
        <v>3</v>
      </c>
      <c r="AB657" s="2">
        <v>4</v>
      </c>
      <c r="AC657" s="2">
        <v>1</v>
      </c>
      <c r="AD657" s="2">
        <v>2</v>
      </c>
      <c r="AE657" s="2">
        <v>1</v>
      </c>
      <c r="AF657" s="2">
        <f t="shared" si="80"/>
        <v>7</v>
      </c>
      <c r="AG657" s="2">
        <f t="shared" si="81"/>
        <v>1</v>
      </c>
      <c r="AH657" s="2">
        <f t="shared" si="82"/>
        <v>3</v>
      </c>
      <c r="AJ657" s="5"/>
    </row>
    <row r="658" spans="7:36" x14ac:dyDescent="0.35">
      <c r="G658" s="2" t="s">
        <v>3</v>
      </c>
      <c r="H658" s="2" t="s">
        <v>4</v>
      </c>
      <c r="I658" s="2" t="s">
        <v>116</v>
      </c>
      <c r="J658" s="2" t="s">
        <v>119</v>
      </c>
      <c r="K658" s="2" t="s">
        <v>145</v>
      </c>
      <c r="L658" s="2" t="s">
        <v>145</v>
      </c>
      <c r="M658" s="2" t="s">
        <v>76</v>
      </c>
      <c r="N658" s="2">
        <v>27</v>
      </c>
      <c r="O658" s="6">
        <f t="shared" si="83"/>
        <v>15</v>
      </c>
      <c r="P658" s="2">
        <v>3</v>
      </c>
      <c r="Q658" s="2">
        <v>2</v>
      </c>
      <c r="R658" s="2">
        <v>7</v>
      </c>
      <c r="S658" s="2">
        <v>3</v>
      </c>
      <c r="T658" s="2">
        <v>0</v>
      </c>
      <c r="U658" s="2">
        <f t="shared" si="77"/>
        <v>5</v>
      </c>
      <c r="V658" s="2">
        <f t="shared" si="78"/>
        <v>7</v>
      </c>
      <c r="W658" s="2">
        <f t="shared" si="79"/>
        <v>3</v>
      </c>
      <c r="Y658" s="5"/>
      <c r="Z658" s="6">
        <f t="shared" si="84"/>
        <v>11</v>
      </c>
      <c r="AA658" s="2">
        <v>2</v>
      </c>
      <c r="AB658" s="2">
        <v>6</v>
      </c>
      <c r="AC658" s="2">
        <v>1</v>
      </c>
      <c r="AD658" s="2">
        <v>2</v>
      </c>
      <c r="AE658" s="2">
        <v>0</v>
      </c>
      <c r="AF658" s="2">
        <f t="shared" si="80"/>
        <v>8</v>
      </c>
      <c r="AG658" s="2">
        <f t="shared" si="81"/>
        <v>1</v>
      </c>
      <c r="AH658" s="2">
        <f t="shared" si="82"/>
        <v>2</v>
      </c>
      <c r="AJ658" s="5"/>
    </row>
    <row r="659" spans="7:36" x14ac:dyDescent="0.35">
      <c r="G659" s="2" t="s">
        <v>3</v>
      </c>
      <c r="H659" s="2" t="s">
        <v>4</v>
      </c>
      <c r="I659" s="2" t="s">
        <v>116</v>
      </c>
      <c r="J659" s="2" t="s">
        <v>119</v>
      </c>
      <c r="K659" s="2" t="s">
        <v>145</v>
      </c>
      <c r="L659" s="2" t="s">
        <v>145</v>
      </c>
      <c r="M659" s="2" t="s">
        <v>76</v>
      </c>
      <c r="N659" s="2">
        <v>28</v>
      </c>
      <c r="O659" s="6">
        <f t="shared" si="83"/>
        <v>15</v>
      </c>
      <c r="P659" s="2">
        <v>8</v>
      </c>
      <c r="Q659" s="2">
        <v>5</v>
      </c>
      <c r="R659" s="2">
        <v>2</v>
      </c>
      <c r="S659" s="2">
        <v>0</v>
      </c>
      <c r="T659" s="2">
        <v>0</v>
      </c>
      <c r="U659" s="2">
        <f t="shared" si="77"/>
        <v>13</v>
      </c>
      <c r="V659" s="2">
        <f t="shared" si="78"/>
        <v>2</v>
      </c>
      <c r="W659" s="2">
        <f t="shared" si="79"/>
        <v>0</v>
      </c>
      <c r="Y659" s="5"/>
      <c r="Z659" s="6">
        <f t="shared" si="84"/>
        <v>11</v>
      </c>
      <c r="AA659" s="2">
        <v>5</v>
      </c>
      <c r="AB659" s="2">
        <v>5</v>
      </c>
      <c r="AC659" s="2">
        <v>1</v>
      </c>
      <c r="AD659" s="2">
        <v>0</v>
      </c>
      <c r="AE659" s="2">
        <v>0</v>
      </c>
      <c r="AF659" s="2">
        <f t="shared" si="80"/>
        <v>10</v>
      </c>
      <c r="AG659" s="2">
        <f t="shared" si="81"/>
        <v>1</v>
      </c>
      <c r="AH659" s="2">
        <f t="shared" si="82"/>
        <v>0</v>
      </c>
      <c r="AJ659" s="5"/>
    </row>
    <row r="660" spans="7:36" x14ac:dyDescent="0.35">
      <c r="G660" s="2" t="s">
        <v>3</v>
      </c>
      <c r="H660" s="2" t="s">
        <v>4</v>
      </c>
      <c r="I660" s="2" t="s">
        <v>116</v>
      </c>
      <c r="J660" s="2" t="s">
        <v>119</v>
      </c>
      <c r="K660" s="2" t="s">
        <v>145</v>
      </c>
      <c r="L660" s="2" t="s">
        <v>145</v>
      </c>
      <c r="M660" s="2" t="s">
        <v>76</v>
      </c>
      <c r="N660" s="2">
        <v>29</v>
      </c>
      <c r="O660" s="6">
        <f t="shared" si="83"/>
        <v>15</v>
      </c>
      <c r="P660" s="2">
        <v>2</v>
      </c>
      <c r="Q660" s="2">
        <v>6</v>
      </c>
      <c r="R660" s="2">
        <v>7</v>
      </c>
      <c r="S660" s="2">
        <v>0</v>
      </c>
      <c r="T660" s="2">
        <v>0</v>
      </c>
      <c r="U660" s="2">
        <f t="shared" si="77"/>
        <v>8</v>
      </c>
      <c r="V660" s="2">
        <f t="shared" si="78"/>
        <v>7</v>
      </c>
      <c r="W660" s="2">
        <f t="shared" si="79"/>
        <v>0</v>
      </c>
      <c r="Y660" s="5"/>
      <c r="Z660" s="6">
        <f t="shared" si="84"/>
        <v>11</v>
      </c>
      <c r="AA660" s="2">
        <v>1</v>
      </c>
      <c r="AB660" s="2">
        <v>5</v>
      </c>
      <c r="AC660" s="2">
        <v>2</v>
      </c>
      <c r="AD660" s="2">
        <v>3</v>
      </c>
      <c r="AE660" s="2">
        <v>0</v>
      </c>
      <c r="AF660" s="2">
        <f t="shared" si="80"/>
        <v>6</v>
      </c>
      <c r="AG660" s="2">
        <f t="shared" si="81"/>
        <v>2</v>
      </c>
      <c r="AH660" s="2">
        <f t="shared" si="82"/>
        <v>3</v>
      </c>
      <c r="AJ660" s="5"/>
    </row>
    <row r="661" spans="7:36" x14ac:dyDescent="0.35">
      <c r="G661" s="2" t="s">
        <v>3</v>
      </c>
      <c r="H661" s="2" t="s">
        <v>4</v>
      </c>
      <c r="I661" s="2" t="s">
        <v>116</v>
      </c>
      <c r="J661" s="2" t="s">
        <v>119</v>
      </c>
      <c r="K661" s="2" t="s">
        <v>145</v>
      </c>
      <c r="L661" s="2" t="s">
        <v>145</v>
      </c>
      <c r="M661" s="2" t="s">
        <v>76</v>
      </c>
      <c r="N661" s="2">
        <v>30</v>
      </c>
      <c r="O661" s="6">
        <f t="shared" si="83"/>
        <v>15</v>
      </c>
      <c r="P661" s="2">
        <v>4</v>
      </c>
      <c r="Q661" s="2">
        <v>6</v>
      </c>
      <c r="R661" s="2">
        <v>3</v>
      </c>
      <c r="S661" s="2">
        <v>1</v>
      </c>
      <c r="T661" s="2">
        <v>1</v>
      </c>
      <c r="U661" s="2">
        <f t="shared" si="77"/>
        <v>10</v>
      </c>
      <c r="V661" s="2">
        <f t="shared" si="78"/>
        <v>3</v>
      </c>
      <c r="W661" s="2">
        <f t="shared" si="79"/>
        <v>2</v>
      </c>
      <c r="Y661" s="5"/>
      <c r="Z661" s="6">
        <f t="shared" si="84"/>
        <v>11</v>
      </c>
      <c r="AA661" s="2">
        <v>4</v>
      </c>
      <c r="AB661" s="2">
        <v>3</v>
      </c>
      <c r="AC661" s="2">
        <v>3</v>
      </c>
      <c r="AD661" s="2">
        <v>0</v>
      </c>
      <c r="AE661" s="2">
        <v>1</v>
      </c>
      <c r="AF661" s="2">
        <f t="shared" si="80"/>
        <v>7</v>
      </c>
      <c r="AG661" s="2">
        <f t="shared" si="81"/>
        <v>3</v>
      </c>
      <c r="AH661" s="2">
        <f t="shared" si="82"/>
        <v>1</v>
      </c>
      <c r="AJ661" s="5"/>
    </row>
    <row r="662" spans="7:36" x14ac:dyDescent="0.35">
      <c r="G662" s="2" t="s">
        <v>3</v>
      </c>
      <c r="H662" s="2" t="s">
        <v>4</v>
      </c>
      <c r="I662" s="2" t="s">
        <v>116</v>
      </c>
      <c r="J662" s="2" t="s">
        <v>119</v>
      </c>
      <c r="K662" s="2" t="s">
        <v>146</v>
      </c>
      <c r="L662" s="2" t="s">
        <v>146</v>
      </c>
      <c r="M662" s="2" t="s">
        <v>3</v>
      </c>
      <c r="N662" s="2">
        <v>1</v>
      </c>
      <c r="O662" s="6">
        <f t="shared" si="83"/>
        <v>9</v>
      </c>
      <c r="P662" s="2">
        <v>1</v>
      </c>
      <c r="Q662" s="2">
        <v>4</v>
      </c>
      <c r="R662" s="2">
        <v>4</v>
      </c>
      <c r="S662" s="2">
        <v>0</v>
      </c>
      <c r="T662" s="2">
        <v>0</v>
      </c>
      <c r="U662" s="2">
        <f t="shared" si="77"/>
        <v>5</v>
      </c>
      <c r="V662" s="2">
        <f t="shared" si="78"/>
        <v>4</v>
      </c>
      <c r="W662" s="2">
        <f t="shared" si="79"/>
        <v>0</v>
      </c>
      <c r="X662" s="2">
        <f>MAX(O662:O691)</f>
        <v>9</v>
      </c>
      <c r="Y662" s="5">
        <v>18</v>
      </c>
      <c r="Z662" s="6">
        <f t="shared" si="84"/>
        <v>5</v>
      </c>
      <c r="AA662" s="2">
        <v>0</v>
      </c>
      <c r="AB662" s="2">
        <v>1</v>
      </c>
      <c r="AC662" s="2">
        <v>4</v>
      </c>
      <c r="AD662" s="2">
        <v>0</v>
      </c>
      <c r="AE662" s="2">
        <v>0</v>
      </c>
      <c r="AF662" s="2">
        <f t="shared" si="80"/>
        <v>1</v>
      </c>
      <c r="AG662" s="2">
        <f t="shared" si="81"/>
        <v>4</v>
      </c>
      <c r="AH662" s="2">
        <f t="shared" si="82"/>
        <v>0</v>
      </c>
      <c r="AI662" s="2">
        <f>MAX(Z662:Z691)</f>
        <v>5</v>
      </c>
      <c r="AJ662" s="5">
        <v>12</v>
      </c>
    </row>
    <row r="663" spans="7:36" x14ac:dyDescent="0.35">
      <c r="G663" s="2" t="s">
        <v>3</v>
      </c>
      <c r="H663" s="2" t="s">
        <v>4</v>
      </c>
      <c r="I663" s="2" t="s">
        <v>116</v>
      </c>
      <c r="J663" s="2" t="s">
        <v>119</v>
      </c>
      <c r="K663" s="2" t="s">
        <v>146</v>
      </c>
      <c r="L663" s="2" t="s">
        <v>146</v>
      </c>
      <c r="M663" s="2" t="s">
        <v>3</v>
      </c>
      <c r="N663" s="2">
        <v>2</v>
      </c>
      <c r="O663" s="6">
        <f t="shared" si="83"/>
        <v>9</v>
      </c>
      <c r="P663" s="2">
        <v>0</v>
      </c>
      <c r="Q663" s="2">
        <v>4</v>
      </c>
      <c r="R663" s="2">
        <v>4</v>
      </c>
      <c r="S663" s="2">
        <v>1</v>
      </c>
      <c r="T663" s="2">
        <v>0</v>
      </c>
      <c r="U663" s="2">
        <f t="shared" si="77"/>
        <v>4</v>
      </c>
      <c r="V663" s="2">
        <f t="shared" si="78"/>
        <v>4</v>
      </c>
      <c r="W663" s="2">
        <f t="shared" si="79"/>
        <v>1</v>
      </c>
      <c r="Y663" s="5"/>
      <c r="Z663" s="6">
        <f t="shared" si="84"/>
        <v>5</v>
      </c>
      <c r="AA663" s="2">
        <v>0</v>
      </c>
      <c r="AB663" s="2">
        <v>1</v>
      </c>
      <c r="AC663" s="2">
        <v>4</v>
      </c>
      <c r="AD663" s="2">
        <v>0</v>
      </c>
      <c r="AE663" s="2">
        <v>0</v>
      </c>
      <c r="AF663" s="2">
        <f t="shared" si="80"/>
        <v>1</v>
      </c>
      <c r="AG663" s="2">
        <f t="shared" si="81"/>
        <v>4</v>
      </c>
      <c r="AH663" s="2">
        <f t="shared" si="82"/>
        <v>0</v>
      </c>
      <c r="AJ663" s="5"/>
    </row>
    <row r="664" spans="7:36" x14ac:dyDescent="0.35">
      <c r="G664" s="2" t="s">
        <v>3</v>
      </c>
      <c r="H664" s="2" t="s">
        <v>4</v>
      </c>
      <c r="I664" s="2" t="s">
        <v>116</v>
      </c>
      <c r="J664" s="2" t="s">
        <v>119</v>
      </c>
      <c r="K664" s="2" t="s">
        <v>146</v>
      </c>
      <c r="L664" s="2" t="s">
        <v>146</v>
      </c>
      <c r="M664" s="2" t="s">
        <v>3</v>
      </c>
      <c r="N664" s="2">
        <v>3</v>
      </c>
      <c r="O664" s="6">
        <f t="shared" si="83"/>
        <v>9</v>
      </c>
      <c r="P664" s="2">
        <v>1</v>
      </c>
      <c r="Q664" s="2">
        <v>6</v>
      </c>
      <c r="R664" s="2">
        <v>2</v>
      </c>
      <c r="S664" s="2">
        <v>0</v>
      </c>
      <c r="T664" s="2">
        <v>0</v>
      </c>
      <c r="U664" s="2">
        <f t="shared" si="77"/>
        <v>7</v>
      </c>
      <c r="V664" s="2">
        <f t="shared" si="78"/>
        <v>2</v>
      </c>
      <c r="W664" s="2">
        <f t="shared" si="79"/>
        <v>0</v>
      </c>
      <c r="Y664" s="5"/>
      <c r="Z664" s="6">
        <f t="shared" si="84"/>
        <v>5</v>
      </c>
      <c r="AA664" s="2">
        <v>1</v>
      </c>
      <c r="AB664" s="2">
        <v>1</v>
      </c>
      <c r="AC664" s="2">
        <v>2</v>
      </c>
      <c r="AD664" s="2">
        <v>1</v>
      </c>
      <c r="AE664" s="2">
        <v>0</v>
      </c>
      <c r="AF664" s="2">
        <f t="shared" si="80"/>
        <v>2</v>
      </c>
      <c r="AG664" s="2">
        <f t="shared" si="81"/>
        <v>2</v>
      </c>
      <c r="AH664" s="2">
        <f t="shared" si="82"/>
        <v>1</v>
      </c>
      <c r="AJ664" s="5"/>
    </row>
    <row r="665" spans="7:36" x14ac:dyDescent="0.35">
      <c r="G665" s="2" t="s">
        <v>3</v>
      </c>
      <c r="H665" s="2" t="s">
        <v>4</v>
      </c>
      <c r="I665" s="2" t="s">
        <v>116</v>
      </c>
      <c r="J665" s="2" t="s">
        <v>119</v>
      </c>
      <c r="K665" s="2" t="s">
        <v>146</v>
      </c>
      <c r="L665" s="2" t="s">
        <v>146</v>
      </c>
      <c r="M665" s="2" t="s">
        <v>3</v>
      </c>
      <c r="N665" s="2">
        <v>4</v>
      </c>
      <c r="O665" s="6">
        <f t="shared" si="83"/>
        <v>9</v>
      </c>
      <c r="P665" s="2">
        <v>5</v>
      </c>
      <c r="Q665" s="2">
        <v>4</v>
      </c>
      <c r="R665" s="2">
        <v>0</v>
      </c>
      <c r="S665" s="2">
        <v>0</v>
      </c>
      <c r="T665" s="2">
        <v>0</v>
      </c>
      <c r="U665" s="2">
        <f t="shared" si="77"/>
        <v>9</v>
      </c>
      <c r="V665" s="2">
        <f t="shared" si="78"/>
        <v>0</v>
      </c>
      <c r="W665" s="2">
        <f t="shared" si="79"/>
        <v>0</v>
      </c>
      <c r="Y665" s="5"/>
      <c r="Z665" s="6">
        <f t="shared" si="84"/>
        <v>5</v>
      </c>
      <c r="AA665" s="2">
        <v>2</v>
      </c>
      <c r="AB665" s="2">
        <v>1</v>
      </c>
      <c r="AC665" s="2">
        <v>2</v>
      </c>
      <c r="AD665" s="2">
        <v>0</v>
      </c>
      <c r="AE665" s="2">
        <v>0</v>
      </c>
      <c r="AF665" s="2">
        <f t="shared" si="80"/>
        <v>3</v>
      </c>
      <c r="AG665" s="2">
        <f t="shared" si="81"/>
        <v>2</v>
      </c>
      <c r="AH665" s="2">
        <f t="shared" si="82"/>
        <v>0</v>
      </c>
      <c r="AJ665" s="5"/>
    </row>
    <row r="666" spans="7:36" x14ac:dyDescent="0.35">
      <c r="G666" s="2" t="s">
        <v>3</v>
      </c>
      <c r="H666" s="2" t="s">
        <v>4</v>
      </c>
      <c r="I666" s="2" t="s">
        <v>116</v>
      </c>
      <c r="J666" s="2" t="s">
        <v>119</v>
      </c>
      <c r="K666" s="2" t="s">
        <v>146</v>
      </c>
      <c r="L666" s="2" t="s">
        <v>146</v>
      </c>
      <c r="M666" s="2" t="s">
        <v>3</v>
      </c>
      <c r="N666" s="2">
        <v>5</v>
      </c>
      <c r="O666" s="6">
        <f t="shared" si="83"/>
        <v>9</v>
      </c>
      <c r="P666" s="2">
        <v>2</v>
      </c>
      <c r="Q666" s="2">
        <v>3</v>
      </c>
      <c r="R666" s="2">
        <v>4</v>
      </c>
      <c r="S666" s="2">
        <v>0</v>
      </c>
      <c r="T666" s="2">
        <v>0</v>
      </c>
      <c r="U666" s="2">
        <f t="shared" si="77"/>
        <v>5</v>
      </c>
      <c r="V666" s="2">
        <f t="shared" si="78"/>
        <v>4</v>
      </c>
      <c r="W666" s="2">
        <f t="shared" si="79"/>
        <v>0</v>
      </c>
      <c r="Y666" s="5"/>
      <c r="Z666" s="6">
        <f t="shared" si="84"/>
        <v>5</v>
      </c>
      <c r="AA666" s="2">
        <v>1</v>
      </c>
      <c r="AB666" s="2">
        <v>2</v>
      </c>
      <c r="AC666" s="2">
        <v>2</v>
      </c>
      <c r="AD666" s="2">
        <v>0</v>
      </c>
      <c r="AE666" s="2">
        <v>0</v>
      </c>
      <c r="AF666" s="2">
        <f t="shared" si="80"/>
        <v>3</v>
      </c>
      <c r="AG666" s="2">
        <f t="shared" si="81"/>
        <v>2</v>
      </c>
      <c r="AH666" s="2">
        <f t="shared" si="82"/>
        <v>0</v>
      </c>
      <c r="AJ666" s="5"/>
    </row>
    <row r="667" spans="7:36" x14ac:dyDescent="0.35">
      <c r="G667" s="2" t="s">
        <v>3</v>
      </c>
      <c r="H667" s="2" t="s">
        <v>4</v>
      </c>
      <c r="I667" s="2" t="s">
        <v>116</v>
      </c>
      <c r="J667" s="2" t="s">
        <v>119</v>
      </c>
      <c r="K667" s="2" t="s">
        <v>146</v>
      </c>
      <c r="L667" s="2" t="s">
        <v>146</v>
      </c>
      <c r="M667" s="2" t="s">
        <v>3</v>
      </c>
      <c r="N667" s="2">
        <v>6</v>
      </c>
      <c r="O667" s="6">
        <f t="shared" si="83"/>
        <v>9</v>
      </c>
      <c r="P667" s="2">
        <v>0</v>
      </c>
      <c r="Q667" s="2">
        <v>4</v>
      </c>
      <c r="R667" s="2">
        <v>4</v>
      </c>
      <c r="S667" s="2">
        <v>0</v>
      </c>
      <c r="T667" s="2">
        <v>1</v>
      </c>
      <c r="U667" s="2">
        <f t="shared" si="77"/>
        <v>4</v>
      </c>
      <c r="V667" s="2">
        <f t="shared" si="78"/>
        <v>4</v>
      </c>
      <c r="W667" s="2">
        <f t="shared" si="79"/>
        <v>1</v>
      </c>
      <c r="Y667" s="5"/>
      <c r="Z667" s="6">
        <f t="shared" si="84"/>
        <v>5</v>
      </c>
      <c r="AA667" s="2">
        <v>0</v>
      </c>
      <c r="AB667" s="2">
        <v>1</v>
      </c>
      <c r="AC667" s="2">
        <v>3</v>
      </c>
      <c r="AD667" s="2">
        <v>1</v>
      </c>
      <c r="AE667" s="2">
        <v>0</v>
      </c>
      <c r="AF667" s="2">
        <f t="shared" si="80"/>
        <v>1</v>
      </c>
      <c r="AG667" s="2">
        <f t="shared" si="81"/>
        <v>3</v>
      </c>
      <c r="AH667" s="2">
        <f t="shared" si="82"/>
        <v>1</v>
      </c>
      <c r="AJ667" s="5"/>
    </row>
    <row r="668" spans="7:36" x14ac:dyDescent="0.35">
      <c r="G668" s="2" t="s">
        <v>3</v>
      </c>
      <c r="H668" s="2" t="s">
        <v>4</v>
      </c>
      <c r="I668" s="2" t="s">
        <v>116</v>
      </c>
      <c r="J668" s="2" t="s">
        <v>119</v>
      </c>
      <c r="K668" s="2" t="s">
        <v>146</v>
      </c>
      <c r="L668" s="2" t="s">
        <v>146</v>
      </c>
      <c r="M668" s="2" t="s">
        <v>3</v>
      </c>
      <c r="N668" s="2">
        <v>7</v>
      </c>
      <c r="O668" s="6">
        <f t="shared" si="83"/>
        <v>9</v>
      </c>
      <c r="P668" s="2">
        <v>4</v>
      </c>
      <c r="Q668" s="2">
        <v>3</v>
      </c>
      <c r="R668" s="2">
        <v>2</v>
      </c>
      <c r="S668" s="2">
        <v>0</v>
      </c>
      <c r="T668" s="2">
        <v>0</v>
      </c>
      <c r="U668" s="2">
        <f t="shared" si="77"/>
        <v>7</v>
      </c>
      <c r="V668" s="2">
        <f t="shared" si="78"/>
        <v>2</v>
      </c>
      <c r="W668" s="2">
        <f t="shared" si="79"/>
        <v>0</v>
      </c>
      <c r="Y668" s="5"/>
      <c r="Z668" s="6">
        <f t="shared" si="84"/>
        <v>5</v>
      </c>
      <c r="AA668" s="2">
        <v>1</v>
      </c>
      <c r="AB668" s="2">
        <v>3</v>
      </c>
      <c r="AC668" s="2">
        <v>1</v>
      </c>
      <c r="AD668" s="2">
        <v>0</v>
      </c>
      <c r="AE668" s="2">
        <v>0</v>
      </c>
      <c r="AF668" s="2">
        <f t="shared" si="80"/>
        <v>4</v>
      </c>
      <c r="AG668" s="2">
        <f t="shared" si="81"/>
        <v>1</v>
      </c>
      <c r="AH668" s="2">
        <f t="shared" si="82"/>
        <v>0</v>
      </c>
      <c r="AJ668" s="5"/>
    </row>
    <row r="669" spans="7:36" x14ac:dyDescent="0.35">
      <c r="G669" s="2" t="s">
        <v>3</v>
      </c>
      <c r="H669" s="2" t="s">
        <v>4</v>
      </c>
      <c r="I669" s="2" t="s">
        <v>116</v>
      </c>
      <c r="J669" s="2" t="s">
        <v>119</v>
      </c>
      <c r="K669" s="2" t="s">
        <v>146</v>
      </c>
      <c r="L669" s="2" t="s">
        <v>146</v>
      </c>
      <c r="M669" s="2" t="s">
        <v>3</v>
      </c>
      <c r="N669" s="2">
        <v>8</v>
      </c>
      <c r="O669" s="6">
        <f t="shared" si="83"/>
        <v>9</v>
      </c>
      <c r="P669" s="2">
        <v>0</v>
      </c>
      <c r="Q669" s="2">
        <v>1</v>
      </c>
      <c r="R669" s="2">
        <v>5</v>
      </c>
      <c r="S669" s="2">
        <v>0</v>
      </c>
      <c r="T669" s="2">
        <v>3</v>
      </c>
      <c r="U669" s="2">
        <f t="shared" si="77"/>
        <v>1</v>
      </c>
      <c r="V669" s="2">
        <f t="shared" si="78"/>
        <v>5</v>
      </c>
      <c r="W669" s="2">
        <f t="shared" si="79"/>
        <v>3</v>
      </c>
      <c r="Y669" s="5"/>
      <c r="Z669" s="6">
        <f t="shared" si="84"/>
        <v>5</v>
      </c>
      <c r="AA669" s="2">
        <v>1</v>
      </c>
      <c r="AB669" s="2">
        <v>1</v>
      </c>
      <c r="AC669" s="2">
        <v>1</v>
      </c>
      <c r="AD669" s="2">
        <v>2</v>
      </c>
      <c r="AE669" s="2">
        <v>0</v>
      </c>
      <c r="AF669" s="2">
        <f t="shared" si="80"/>
        <v>2</v>
      </c>
      <c r="AG669" s="2">
        <f t="shared" si="81"/>
        <v>1</v>
      </c>
      <c r="AH669" s="2">
        <f t="shared" si="82"/>
        <v>2</v>
      </c>
      <c r="AJ669" s="5"/>
    </row>
    <row r="670" spans="7:36" x14ac:dyDescent="0.35">
      <c r="G670" s="2" t="s">
        <v>3</v>
      </c>
      <c r="H670" s="2" t="s">
        <v>4</v>
      </c>
      <c r="I670" s="2" t="s">
        <v>116</v>
      </c>
      <c r="J670" s="2" t="s">
        <v>119</v>
      </c>
      <c r="K670" s="2" t="s">
        <v>146</v>
      </c>
      <c r="L670" s="2" t="s">
        <v>146</v>
      </c>
      <c r="M670" s="2" t="s">
        <v>3</v>
      </c>
      <c r="N670" s="2">
        <v>9</v>
      </c>
      <c r="O670" s="6">
        <f t="shared" si="83"/>
        <v>9</v>
      </c>
      <c r="P670" s="2">
        <v>0</v>
      </c>
      <c r="Q670" s="2">
        <v>1</v>
      </c>
      <c r="R670" s="2">
        <v>3</v>
      </c>
      <c r="S670" s="2">
        <v>2</v>
      </c>
      <c r="T670" s="2">
        <v>3</v>
      </c>
      <c r="U670" s="2">
        <f t="shared" si="77"/>
        <v>1</v>
      </c>
      <c r="V670" s="2">
        <f t="shared" si="78"/>
        <v>3</v>
      </c>
      <c r="W670" s="2">
        <f t="shared" si="79"/>
        <v>5</v>
      </c>
      <c r="Y670" s="5"/>
      <c r="Z670" s="6">
        <f t="shared" si="84"/>
        <v>5</v>
      </c>
      <c r="AA670" s="2">
        <v>1</v>
      </c>
      <c r="AB670" s="2">
        <v>1</v>
      </c>
      <c r="AC670" s="2">
        <v>1</v>
      </c>
      <c r="AD670" s="2">
        <v>1</v>
      </c>
      <c r="AE670" s="2">
        <v>1</v>
      </c>
      <c r="AF670" s="2">
        <f t="shared" si="80"/>
        <v>2</v>
      </c>
      <c r="AG670" s="2">
        <f t="shared" si="81"/>
        <v>1</v>
      </c>
      <c r="AH670" s="2">
        <f t="shared" si="82"/>
        <v>2</v>
      </c>
      <c r="AJ670" s="5"/>
    </row>
    <row r="671" spans="7:36" x14ac:dyDescent="0.35">
      <c r="G671" s="2" t="s">
        <v>3</v>
      </c>
      <c r="H671" s="2" t="s">
        <v>4</v>
      </c>
      <c r="I671" s="2" t="s">
        <v>116</v>
      </c>
      <c r="J671" s="2" t="s">
        <v>119</v>
      </c>
      <c r="K671" s="2" t="s">
        <v>146</v>
      </c>
      <c r="L671" s="2" t="s">
        <v>146</v>
      </c>
      <c r="M671" s="2" t="s">
        <v>67</v>
      </c>
      <c r="N671" s="2">
        <v>10</v>
      </c>
      <c r="O671" s="6">
        <f t="shared" si="83"/>
        <v>9</v>
      </c>
      <c r="P671" s="2">
        <v>6</v>
      </c>
      <c r="Q671" s="2">
        <v>2</v>
      </c>
      <c r="R671" s="2">
        <v>0</v>
      </c>
      <c r="S671" s="2">
        <v>0</v>
      </c>
      <c r="T671" s="2">
        <v>1</v>
      </c>
      <c r="U671" s="2">
        <f t="shared" si="77"/>
        <v>8</v>
      </c>
      <c r="V671" s="2">
        <f t="shared" si="78"/>
        <v>0</v>
      </c>
      <c r="W671" s="2">
        <f t="shared" si="79"/>
        <v>1</v>
      </c>
      <c r="Y671" s="5"/>
      <c r="Z671" s="6">
        <f t="shared" si="84"/>
        <v>5</v>
      </c>
      <c r="AA671" s="2">
        <v>1</v>
      </c>
      <c r="AB671" s="2">
        <v>2</v>
      </c>
      <c r="AC671" s="2">
        <v>1</v>
      </c>
      <c r="AD671" s="2">
        <v>1</v>
      </c>
      <c r="AE671" s="2">
        <v>0</v>
      </c>
      <c r="AF671" s="2">
        <f t="shared" si="80"/>
        <v>3</v>
      </c>
      <c r="AG671" s="2">
        <f t="shared" si="81"/>
        <v>1</v>
      </c>
      <c r="AH671" s="2">
        <f t="shared" si="82"/>
        <v>1</v>
      </c>
      <c r="AJ671" s="5"/>
    </row>
    <row r="672" spans="7:36" x14ac:dyDescent="0.35">
      <c r="G672" s="2" t="s">
        <v>3</v>
      </c>
      <c r="H672" s="2" t="s">
        <v>4</v>
      </c>
      <c r="I672" s="2" t="s">
        <v>116</v>
      </c>
      <c r="J672" s="2" t="s">
        <v>119</v>
      </c>
      <c r="K672" s="2" t="s">
        <v>146</v>
      </c>
      <c r="L672" s="2" t="s">
        <v>146</v>
      </c>
      <c r="M672" s="2" t="s">
        <v>67</v>
      </c>
      <c r="N672" s="2">
        <v>11</v>
      </c>
      <c r="O672" s="6">
        <f t="shared" si="83"/>
        <v>9</v>
      </c>
      <c r="P672" s="2">
        <v>3</v>
      </c>
      <c r="Q672" s="2">
        <v>3</v>
      </c>
      <c r="R672" s="2">
        <v>2</v>
      </c>
      <c r="S672" s="2">
        <v>1</v>
      </c>
      <c r="T672" s="2">
        <v>0</v>
      </c>
      <c r="U672" s="2">
        <f t="shared" ref="U672:U735" si="85">P672+Q672</f>
        <v>6</v>
      </c>
      <c r="V672" s="2">
        <f t="shared" ref="V672:V735" si="86">R672</f>
        <v>2</v>
      </c>
      <c r="W672" s="2">
        <f t="shared" ref="W672:W735" si="87">S672+T672</f>
        <v>1</v>
      </c>
      <c r="Y672" s="5"/>
      <c r="Z672" s="6">
        <f t="shared" si="84"/>
        <v>5</v>
      </c>
      <c r="AA672" s="2">
        <v>1</v>
      </c>
      <c r="AB672" s="2">
        <v>1</v>
      </c>
      <c r="AC672" s="2">
        <v>1</v>
      </c>
      <c r="AD672" s="2">
        <v>2</v>
      </c>
      <c r="AE672" s="2">
        <v>0</v>
      </c>
      <c r="AF672" s="2">
        <f t="shared" ref="AF672:AF735" si="88">AA672+AB672</f>
        <v>2</v>
      </c>
      <c r="AG672" s="2">
        <f t="shared" ref="AG672:AG735" si="89">AC672</f>
        <v>1</v>
      </c>
      <c r="AH672" s="2">
        <f t="shared" ref="AH672:AH735" si="90">AD672+AE672</f>
        <v>2</v>
      </c>
      <c r="AJ672" s="5"/>
    </row>
    <row r="673" spans="7:36" x14ac:dyDescent="0.35">
      <c r="G673" s="2" t="s">
        <v>3</v>
      </c>
      <c r="H673" s="2" t="s">
        <v>4</v>
      </c>
      <c r="I673" s="2" t="s">
        <v>116</v>
      </c>
      <c r="J673" s="2" t="s">
        <v>119</v>
      </c>
      <c r="K673" s="2" t="s">
        <v>146</v>
      </c>
      <c r="L673" s="2" t="s">
        <v>146</v>
      </c>
      <c r="M673" s="2" t="s">
        <v>67</v>
      </c>
      <c r="N673" s="2">
        <v>12</v>
      </c>
      <c r="O673" s="6">
        <f t="shared" si="83"/>
        <v>9</v>
      </c>
      <c r="P673" s="2">
        <v>0</v>
      </c>
      <c r="Q673" s="2">
        <v>4</v>
      </c>
      <c r="R673" s="2">
        <v>3</v>
      </c>
      <c r="S673" s="2">
        <v>2</v>
      </c>
      <c r="T673" s="2">
        <v>0</v>
      </c>
      <c r="U673" s="2">
        <f t="shared" si="85"/>
        <v>4</v>
      </c>
      <c r="V673" s="2">
        <f t="shared" si="86"/>
        <v>3</v>
      </c>
      <c r="W673" s="2">
        <f t="shared" si="87"/>
        <v>2</v>
      </c>
      <c r="Y673" s="5"/>
      <c r="Z673" s="6">
        <f t="shared" si="84"/>
        <v>5</v>
      </c>
      <c r="AA673" s="2">
        <v>0</v>
      </c>
      <c r="AB673" s="2">
        <v>3</v>
      </c>
      <c r="AC673" s="2">
        <v>2</v>
      </c>
      <c r="AD673" s="2">
        <v>0</v>
      </c>
      <c r="AE673" s="2">
        <v>0</v>
      </c>
      <c r="AF673" s="2">
        <f t="shared" si="88"/>
        <v>3</v>
      </c>
      <c r="AG673" s="2">
        <f t="shared" si="89"/>
        <v>2</v>
      </c>
      <c r="AH673" s="2">
        <f t="shared" si="90"/>
        <v>0</v>
      </c>
      <c r="AJ673" s="5"/>
    </row>
    <row r="674" spans="7:36" x14ac:dyDescent="0.35">
      <c r="G674" s="2" t="s">
        <v>3</v>
      </c>
      <c r="H674" s="2" t="s">
        <v>4</v>
      </c>
      <c r="I674" s="2" t="s">
        <v>116</v>
      </c>
      <c r="J674" s="2" t="s">
        <v>119</v>
      </c>
      <c r="K674" s="2" t="s">
        <v>146</v>
      </c>
      <c r="L674" s="2" t="s">
        <v>146</v>
      </c>
      <c r="M674" s="2" t="s">
        <v>67</v>
      </c>
      <c r="N674" s="2">
        <v>13</v>
      </c>
      <c r="O674" s="6">
        <f t="shared" si="83"/>
        <v>9</v>
      </c>
      <c r="P674" s="2">
        <v>0</v>
      </c>
      <c r="Q674" s="2">
        <v>2</v>
      </c>
      <c r="R674" s="2">
        <v>3</v>
      </c>
      <c r="S674" s="2">
        <v>2</v>
      </c>
      <c r="T674" s="2">
        <v>2</v>
      </c>
      <c r="U674" s="2">
        <f t="shared" si="85"/>
        <v>2</v>
      </c>
      <c r="V674" s="2">
        <f t="shared" si="86"/>
        <v>3</v>
      </c>
      <c r="W674" s="2">
        <f t="shared" si="87"/>
        <v>4</v>
      </c>
      <c r="Y674" s="5"/>
      <c r="Z674" s="6">
        <f t="shared" si="84"/>
        <v>5</v>
      </c>
      <c r="AA674" s="2">
        <v>0</v>
      </c>
      <c r="AB674" s="2">
        <v>3</v>
      </c>
      <c r="AC674" s="2">
        <v>1</v>
      </c>
      <c r="AD674" s="2">
        <v>1</v>
      </c>
      <c r="AE674" s="2">
        <v>0</v>
      </c>
      <c r="AF674" s="2">
        <f t="shared" si="88"/>
        <v>3</v>
      </c>
      <c r="AG674" s="2">
        <f t="shared" si="89"/>
        <v>1</v>
      </c>
      <c r="AH674" s="2">
        <f t="shared" si="90"/>
        <v>1</v>
      </c>
      <c r="AJ674" s="5"/>
    </row>
    <row r="675" spans="7:36" x14ac:dyDescent="0.35">
      <c r="G675" s="2" t="s">
        <v>3</v>
      </c>
      <c r="H675" s="2" t="s">
        <v>4</v>
      </c>
      <c r="I675" s="2" t="s">
        <v>116</v>
      </c>
      <c r="J675" s="2" t="s">
        <v>119</v>
      </c>
      <c r="K675" s="2" t="s">
        <v>146</v>
      </c>
      <c r="L675" s="2" t="s">
        <v>146</v>
      </c>
      <c r="M675" s="2" t="s">
        <v>67</v>
      </c>
      <c r="N675" s="2">
        <v>14</v>
      </c>
      <c r="O675" s="6">
        <f t="shared" si="83"/>
        <v>9</v>
      </c>
      <c r="P675" s="2">
        <v>0</v>
      </c>
      <c r="Q675" s="2">
        <v>4</v>
      </c>
      <c r="R675" s="2">
        <v>1</v>
      </c>
      <c r="S675" s="2">
        <v>0</v>
      </c>
      <c r="T675" s="2">
        <v>4</v>
      </c>
      <c r="U675" s="2">
        <f t="shared" si="85"/>
        <v>4</v>
      </c>
      <c r="V675" s="2">
        <f t="shared" si="86"/>
        <v>1</v>
      </c>
      <c r="W675" s="2">
        <f t="shared" si="87"/>
        <v>4</v>
      </c>
      <c r="Y675" s="5"/>
      <c r="Z675" s="6">
        <f t="shared" si="84"/>
        <v>5</v>
      </c>
      <c r="AA675" s="2">
        <v>1</v>
      </c>
      <c r="AB675" s="2">
        <v>2</v>
      </c>
      <c r="AC675" s="2">
        <v>1</v>
      </c>
      <c r="AD675" s="2">
        <v>0</v>
      </c>
      <c r="AE675" s="2">
        <v>1</v>
      </c>
      <c r="AF675" s="2">
        <f t="shared" si="88"/>
        <v>3</v>
      </c>
      <c r="AG675" s="2">
        <f t="shared" si="89"/>
        <v>1</v>
      </c>
      <c r="AH675" s="2">
        <f t="shared" si="90"/>
        <v>1</v>
      </c>
      <c r="AJ675" s="5"/>
    </row>
    <row r="676" spans="7:36" x14ac:dyDescent="0.35">
      <c r="G676" s="2" t="s">
        <v>3</v>
      </c>
      <c r="H676" s="2" t="s">
        <v>4</v>
      </c>
      <c r="I676" s="2" t="s">
        <v>116</v>
      </c>
      <c r="J676" s="2" t="s">
        <v>119</v>
      </c>
      <c r="K676" s="2" t="s">
        <v>146</v>
      </c>
      <c r="L676" s="2" t="s">
        <v>146</v>
      </c>
      <c r="M676" s="2" t="s">
        <v>67</v>
      </c>
      <c r="N676" s="2">
        <v>15</v>
      </c>
      <c r="O676" s="6">
        <f t="shared" ref="O676:O739" si="91">SUM(U676:W676)</f>
        <v>9</v>
      </c>
      <c r="P676" s="2">
        <v>0</v>
      </c>
      <c r="Q676" s="2">
        <v>2</v>
      </c>
      <c r="R676" s="2">
        <v>5</v>
      </c>
      <c r="S676" s="2">
        <v>1</v>
      </c>
      <c r="T676" s="2">
        <v>1</v>
      </c>
      <c r="U676" s="2">
        <f t="shared" si="85"/>
        <v>2</v>
      </c>
      <c r="V676" s="2">
        <f t="shared" si="86"/>
        <v>5</v>
      </c>
      <c r="W676" s="2">
        <f t="shared" si="87"/>
        <v>2</v>
      </c>
      <c r="Y676" s="5"/>
      <c r="Z676" s="6">
        <f t="shared" ref="Z676:Z739" si="92">SUM(AF676:AH676)</f>
        <v>5</v>
      </c>
      <c r="AA676" s="2">
        <v>0</v>
      </c>
      <c r="AB676" s="2">
        <v>0</v>
      </c>
      <c r="AC676" s="2">
        <v>5</v>
      </c>
      <c r="AD676" s="2">
        <v>0</v>
      </c>
      <c r="AE676" s="2">
        <v>0</v>
      </c>
      <c r="AF676" s="2">
        <f t="shared" si="88"/>
        <v>0</v>
      </c>
      <c r="AG676" s="2">
        <f t="shared" si="89"/>
        <v>5</v>
      </c>
      <c r="AH676" s="2">
        <f t="shared" si="90"/>
        <v>0</v>
      </c>
      <c r="AJ676" s="5"/>
    </row>
    <row r="677" spans="7:36" x14ac:dyDescent="0.35">
      <c r="G677" s="2" t="s">
        <v>3</v>
      </c>
      <c r="H677" s="2" t="s">
        <v>4</v>
      </c>
      <c r="I677" s="2" t="s">
        <v>116</v>
      </c>
      <c r="J677" s="2" t="s">
        <v>119</v>
      </c>
      <c r="K677" s="2" t="s">
        <v>146</v>
      </c>
      <c r="L677" s="2" t="s">
        <v>146</v>
      </c>
      <c r="M677" s="2" t="s">
        <v>67</v>
      </c>
      <c r="N677" s="2">
        <v>16</v>
      </c>
      <c r="O677" s="6">
        <f t="shared" si="91"/>
        <v>9</v>
      </c>
      <c r="P677" s="2">
        <v>0</v>
      </c>
      <c r="Q677" s="2">
        <v>5</v>
      </c>
      <c r="R677" s="2">
        <v>4</v>
      </c>
      <c r="S677" s="2">
        <v>0</v>
      </c>
      <c r="T677" s="2">
        <v>0</v>
      </c>
      <c r="U677" s="2">
        <f t="shared" si="85"/>
        <v>5</v>
      </c>
      <c r="V677" s="2">
        <f t="shared" si="86"/>
        <v>4</v>
      </c>
      <c r="W677" s="2">
        <f t="shared" si="87"/>
        <v>0</v>
      </c>
      <c r="Y677" s="5"/>
      <c r="Z677" s="6">
        <f t="shared" si="92"/>
        <v>5</v>
      </c>
      <c r="AA677" s="2">
        <v>0</v>
      </c>
      <c r="AB677" s="2">
        <v>2</v>
      </c>
      <c r="AC677" s="2">
        <v>3</v>
      </c>
      <c r="AD677" s="2">
        <v>0</v>
      </c>
      <c r="AE677" s="2">
        <v>0</v>
      </c>
      <c r="AF677" s="2">
        <f t="shared" si="88"/>
        <v>2</v>
      </c>
      <c r="AG677" s="2">
        <f t="shared" si="89"/>
        <v>3</v>
      </c>
      <c r="AH677" s="2">
        <f t="shared" si="90"/>
        <v>0</v>
      </c>
      <c r="AJ677" s="5"/>
    </row>
    <row r="678" spans="7:36" x14ac:dyDescent="0.35">
      <c r="G678" s="2" t="s">
        <v>3</v>
      </c>
      <c r="H678" s="2" t="s">
        <v>4</v>
      </c>
      <c r="I678" s="2" t="s">
        <v>116</v>
      </c>
      <c r="J678" s="2" t="s">
        <v>119</v>
      </c>
      <c r="K678" s="2" t="s">
        <v>146</v>
      </c>
      <c r="L678" s="2" t="s">
        <v>146</v>
      </c>
      <c r="M678" s="2" t="s">
        <v>67</v>
      </c>
      <c r="N678" s="2">
        <v>17</v>
      </c>
      <c r="O678" s="6">
        <f t="shared" si="91"/>
        <v>9</v>
      </c>
      <c r="P678" s="2">
        <v>0</v>
      </c>
      <c r="Q678" s="2">
        <v>4</v>
      </c>
      <c r="R678" s="2">
        <v>2</v>
      </c>
      <c r="S678" s="2">
        <v>3</v>
      </c>
      <c r="T678" s="2">
        <v>0</v>
      </c>
      <c r="U678" s="2">
        <f t="shared" si="85"/>
        <v>4</v>
      </c>
      <c r="V678" s="2">
        <f t="shared" si="86"/>
        <v>2</v>
      </c>
      <c r="W678" s="2">
        <f t="shared" si="87"/>
        <v>3</v>
      </c>
      <c r="Y678" s="5"/>
      <c r="Z678" s="6">
        <f t="shared" si="92"/>
        <v>5</v>
      </c>
      <c r="AA678" s="2">
        <v>1</v>
      </c>
      <c r="AB678" s="2">
        <v>0</v>
      </c>
      <c r="AC678" s="2">
        <v>2</v>
      </c>
      <c r="AD678" s="2">
        <v>2</v>
      </c>
      <c r="AE678" s="2">
        <v>0</v>
      </c>
      <c r="AF678" s="2">
        <f t="shared" si="88"/>
        <v>1</v>
      </c>
      <c r="AG678" s="2">
        <f t="shared" si="89"/>
        <v>2</v>
      </c>
      <c r="AH678" s="2">
        <f t="shared" si="90"/>
        <v>2</v>
      </c>
      <c r="AJ678" s="5"/>
    </row>
    <row r="679" spans="7:36" x14ac:dyDescent="0.35">
      <c r="G679" s="2" t="s">
        <v>3</v>
      </c>
      <c r="H679" s="2" t="s">
        <v>4</v>
      </c>
      <c r="I679" s="2" t="s">
        <v>116</v>
      </c>
      <c r="J679" s="2" t="s">
        <v>119</v>
      </c>
      <c r="K679" s="2" t="s">
        <v>146</v>
      </c>
      <c r="L679" s="2" t="s">
        <v>146</v>
      </c>
      <c r="M679" s="2" t="s">
        <v>67</v>
      </c>
      <c r="N679" s="2">
        <v>18</v>
      </c>
      <c r="O679" s="6">
        <f t="shared" si="91"/>
        <v>9</v>
      </c>
      <c r="P679" s="2">
        <v>2</v>
      </c>
      <c r="Q679" s="2">
        <v>3</v>
      </c>
      <c r="R679" s="2">
        <v>1</v>
      </c>
      <c r="S679" s="2">
        <v>1</v>
      </c>
      <c r="T679" s="2">
        <v>2</v>
      </c>
      <c r="U679" s="2">
        <f t="shared" si="85"/>
        <v>5</v>
      </c>
      <c r="V679" s="2">
        <f t="shared" si="86"/>
        <v>1</v>
      </c>
      <c r="W679" s="2">
        <f t="shared" si="87"/>
        <v>3</v>
      </c>
      <c r="Y679" s="5"/>
      <c r="Z679" s="6">
        <f t="shared" si="92"/>
        <v>5</v>
      </c>
      <c r="AA679" s="2">
        <v>1</v>
      </c>
      <c r="AB679" s="2">
        <v>0</v>
      </c>
      <c r="AC679" s="2">
        <v>4</v>
      </c>
      <c r="AD679" s="2">
        <v>0</v>
      </c>
      <c r="AE679" s="2">
        <v>0</v>
      </c>
      <c r="AF679" s="2">
        <f t="shared" si="88"/>
        <v>1</v>
      </c>
      <c r="AG679" s="2">
        <f t="shared" si="89"/>
        <v>4</v>
      </c>
      <c r="AH679" s="2">
        <f t="shared" si="90"/>
        <v>0</v>
      </c>
      <c r="AJ679" s="5"/>
    </row>
    <row r="680" spans="7:36" x14ac:dyDescent="0.35">
      <c r="G680" s="2" t="s">
        <v>3</v>
      </c>
      <c r="H680" s="2" t="s">
        <v>4</v>
      </c>
      <c r="I680" s="2" t="s">
        <v>116</v>
      </c>
      <c r="J680" s="2" t="s">
        <v>119</v>
      </c>
      <c r="K680" s="2" t="s">
        <v>146</v>
      </c>
      <c r="L680" s="2" t="s">
        <v>146</v>
      </c>
      <c r="M680" s="2" t="s">
        <v>76</v>
      </c>
      <c r="N680" s="2">
        <v>19</v>
      </c>
      <c r="O680" s="6">
        <f t="shared" si="91"/>
        <v>9</v>
      </c>
      <c r="P680" s="2">
        <v>5</v>
      </c>
      <c r="Q680" s="2">
        <v>3</v>
      </c>
      <c r="R680" s="2">
        <v>0</v>
      </c>
      <c r="S680" s="2">
        <v>0</v>
      </c>
      <c r="T680" s="2">
        <v>1</v>
      </c>
      <c r="U680" s="2">
        <f t="shared" si="85"/>
        <v>8</v>
      </c>
      <c r="V680" s="2">
        <f t="shared" si="86"/>
        <v>0</v>
      </c>
      <c r="W680" s="2">
        <f t="shared" si="87"/>
        <v>1</v>
      </c>
      <c r="Y680" s="5"/>
      <c r="Z680" s="6">
        <f t="shared" si="92"/>
        <v>5</v>
      </c>
      <c r="AA680" s="2">
        <v>3</v>
      </c>
      <c r="AB680" s="2">
        <v>1</v>
      </c>
      <c r="AC680" s="2">
        <v>1</v>
      </c>
      <c r="AD680" s="2">
        <v>0</v>
      </c>
      <c r="AE680" s="2">
        <v>0</v>
      </c>
      <c r="AF680" s="2">
        <f t="shared" si="88"/>
        <v>4</v>
      </c>
      <c r="AG680" s="2">
        <f t="shared" si="89"/>
        <v>1</v>
      </c>
      <c r="AH680" s="2">
        <f t="shared" si="90"/>
        <v>0</v>
      </c>
      <c r="AJ680" s="5"/>
    </row>
    <row r="681" spans="7:36" x14ac:dyDescent="0.35">
      <c r="G681" s="2" t="s">
        <v>3</v>
      </c>
      <c r="H681" s="2" t="s">
        <v>4</v>
      </c>
      <c r="I681" s="2" t="s">
        <v>116</v>
      </c>
      <c r="J681" s="2" t="s">
        <v>119</v>
      </c>
      <c r="K681" s="2" t="s">
        <v>146</v>
      </c>
      <c r="L681" s="2" t="s">
        <v>146</v>
      </c>
      <c r="M681" s="2" t="s">
        <v>76</v>
      </c>
      <c r="N681" s="2">
        <v>20</v>
      </c>
      <c r="O681" s="6">
        <f t="shared" si="91"/>
        <v>9</v>
      </c>
      <c r="P681" s="2">
        <v>5</v>
      </c>
      <c r="Q681" s="2">
        <v>3</v>
      </c>
      <c r="R681" s="2">
        <v>0</v>
      </c>
      <c r="S681" s="2">
        <v>1</v>
      </c>
      <c r="T681" s="2">
        <v>0</v>
      </c>
      <c r="U681" s="2">
        <f t="shared" si="85"/>
        <v>8</v>
      </c>
      <c r="V681" s="2">
        <f t="shared" si="86"/>
        <v>0</v>
      </c>
      <c r="W681" s="2">
        <f t="shared" si="87"/>
        <v>1</v>
      </c>
      <c r="Y681" s="5"/>
      <c r="Z681" s="6">
        <f t="shared" si="92"/>
        <v>5</v>
      </c>
      <c r="AA681" s="2">
        <v>1</v>
      </c>
      <c r="AB681" s="2">
        <v>1</v>
      </c>
      <c r="AC681" s="2">
        <v>3</v>
      </c>
      <c r="AD681" s="2">
        <v>0</v>
      </c>
      <c r="AE681" s="2">
        <v>0</v>
      </c>
      <c r="AF681" s="2">
        <f t="shared" si="88"/>
        <v>2</v>
      </c>
      <c r="AG681" s="2">
        <f t="shared" si="89"/>
        <v>3</v>
      </c>
      <c r="AH681" s="2">
        <f t="shared" si="90"/>
        <v>0</v>
      </c>
      <c r="AJ681" s="5"/>
    </row>
    <row r="682" spans="7:36" x14ac:dyDescent="0.35">
      <c r="G682" s="2" t="s">
        <v>3</v>
      </c>
      <c r="H682" s="2" t="s">
        <v>4</v>
      </c>
      <c r="I682" s="2" t="s">
        <v>116</v>
      </c>
      <c r="J682" s="2" t="s">
        <v>119</v>
      </c>
      <c r="K682" s="2" t="s">
        <v>146</v>
      </c>
      <c r="L682" s="2" t="s">
        <v>146</v>
      </c>
      <c r="M682" s="2" t="s">
        <v>76</v>
      </c>
      <c r="N682" s="2">
        <v>21</v>
      </c>
      <c r="O682" s="6">
        <f t="shared" si="91"/>
        <v>9</v>
      </c>
      <c r="P682" s="2">
        <v>4</v>
      </c>
      <c r="Q682" s="2">
        <v>3</v>
      </c>
      <c r="R682" s="2">
        <v>1</v>
      </c>
      <c r="S682" s="2">
        <v>0</v>
      </c>
      <c r="T682" s="2">
        <v>1</v>
      </c>
      <c r="U682" s="2">
        <f t="shared" si="85"/>
        <v>7</v>
      </c>
      <c r="V682" s="2">
        <f t="shared" si="86"/>
        <v>1</v>
      </c>
      <c r="W682" s="2">
        <f t="shared" si="87"/>
        <v>1</v>
      </c>
      <c r="Y682" s="5"/>
      <c r="Z682" s="6">
        <f t="shared" si="92"/>
        <v>5</v>
      </c>
      <c r="AA682" s="2">
        <v>2</v>
      </c>
      <c r="AB682" s="2">
        <v>2</v>
      </c>
      <c r="AC682" s="2">
        <v>1</v>
      </c>
      <c r="AD682" s="2">
        <v>0</v>
      </c>
      <c r="AE682" s="2">
        <v>0</v>
      </c>
      <c r="AF682" s="2">
        <f t="shared" si="88"/>
        <v>4</v>
      </c>
      <c r="AG682" s="2">
        <f t="shared" si="89"/>
        <v>1</v>
      </c>
      <c r="AH682" s="2">
        <f t="shared" si="90"/>
        <v>0</v>
      </c>
      <c r="AJ682" s="5"/>
    </row>
    <row r="683" spans="7:36" x14ac:dyDescent="0.35">
      <c r="G683" s="2" t="s">
        <v>3</v>
      </c>
      <c r="H683" s="2" t="s">
        <v>4</v>
      </c>
      <c r="I683" s="2" t="s">
        <v>116</v>
      </c>
      <c r="J683" s="2" t="s">
        <v>119</v>
      </c>
      <c r="K683" s="2" t="s">
        <v>146</v>
      </c>
      <c r="L683" s="2" t="s">
        <v>146</v>
      </c>
      <c r="M683" s="2" t="s">
        <v>76</v>
      </c>
      <c r="N683" s="2">
        <v>22</v>
      </c>
      <c r="O683" s="6">
        <f t="shared" si="91"/>
        <v>9</v>
      </c>
      <c r="P683" s="2">
        <v>6</v>
      </c>
      <c r="Q683" s="2">
        <v>2</v>
      </c>
      <c r="R683" s="2">
        <v>0</v>
      </c>
      <c r="S683" s="2">
        <v>0</v>
      </c>
      <c r="T683" s="2">
        <v>1</v>
      </c>
      <c r="U683" s="2">
        <f t="shared" si="85"/>
        <v>8</v>
      </c>
      <c r="V683" s="2">
        <f t="shared" si="86"/>
        <v>0</v>
      </c>
      <c r="W683" s="2">
        <f t="shared" si="87"/>
        <v>1</v>
      </c>
      <c r="Y683" s="5"/>
      <c r="Z683" s="6">
        <f t="shared" si="92"/>
        <v>5</v>
      </c>
      <c r="AA683" s="2">
        <v>4</v>
      </c>
      <c r="AB683" s="2">
        <v>0</v>
      </c>
      <c r="AC683" s="2">
        <v>0</v>
      </c>
      <c r="AD683" s="2">
        <v>1</v>
      </c>
      <c r="AE683" s="2">
        <v>0</v>
      </c>
      <c r="AF683" s="2">
        <f t="shared" si="88"/>
        <v>4</v>
      </c>
      <c r="AG683" s="2">
        <f t="shared" si="89"/>
        <v>0</v>
      </c>
      <c r="AH683" s="2">
        <f t="shared" si="90"/>
        <v>1</v>
      </c>
      <c r="AJ683" s="5"/>
    </row>
    <row r="684" spans="7:36" x14ac:dyDescent="0.35">
      <c r="G684" s="2" t="s">
        <v>3</v>
      </c>
      <c r="H684" s="2" t="s">
        <v>4</v>
      </c>
      <c r="I684" s="2" t="s">
        <v>116</v>
      </c>
      <c r="J684" s="2" t="s">
        <v>119</v>
      </c>
      <c r="K684" s="2" t="s">
        <v>146</v>
      </c>
      <c r="L684" s="2" t="s">
        <v>146</v>
      </c>
      <c r="M684" s="2" t="s">
        <v>76</v>
      </c>
      <c r="N684" s="2">
        <v>23</v>
      </c>
      <c r="O684" s="6">
        <f t="shared" si="91"/>
        <v>9</v>
      </c>
      <c r="P684" s="2">
        <v>5</v>
      </c>
      <c r="Q684" s="2">
        <v>3</v>
      </c>
      <c r="R684" s="2">
        <v>0</v>
      </c>
      <c r="S684" s="2">
        <v>0</v>
      </c>
      <c r="T684" s="2">
        <v>1</v>
      </c>
      <c r="U684" s="2">
        <f t="shared" si="85"/>
        <v>8</v>
      </c>
      <c r="V684" s="2">
        <f t="shared" si="86"/>
        <v>0</v>
      </c>
      <c r="W684" s="2">
        <f t="shared" si="87"/>
        <v>1</v>
      </c>
      <c r="Y684" s="5"/>
      <c r="Z684" s="6">
        <f t="shared" si="92"/>
        <v>5</v>
      </c>
      <c r="AA684" s="2">
        <v>2</v>
      </c>
      <c r="AB684" s="2">
        <v>1</v>
      </c>
      <c r="AC684" s="2">
        <v>1</v>
      </c>
      <c r="AD684" s="2">
        <v>1</v>
      </c>
      <c r="AE684" s="2">
        <v>0</v>
      </c>
      <c r="AF684" s="2">
        <f t="shared" si="88"/>
        <v>3</v>
      </c>
      <c r="AG684" s="2">
        <f t="shared" si="89"/>
        <v>1</v>
      </c>
      <c r="AH684" s="2">
        <f t="shared" si="90"/>
        <v>1</v>
      </c>
      <c r="AJ684" s="5"/>
    </row>
    <row r="685" spans="7:36" x14ac:dyDescent="0.35">
      <c r="G685" s="2" t="s">
        <v>3</v>
      </c>
      <c r="H685" s="2" t="s">
        <v>4</v>
      </c>
      <c r="I685" s="2" t="s">
        <v>116</v>
      </c>
      <c r="J685" s="2" t="s">
        <v>119</v>
      </c>
      <c r="K685" s="2" t="s">
        <v>146</v>
      </c>
      <c r="L685" s="2" t="s">
        <v>146</v>
      </c>
      <c r="M685" s="2" t="s">
        <v>76</v>
      </c>
      <c r="N685" s="2">
        <v>24</v>
      </c>
      <c r="O685" s="6">
        <f t="shared" si="91"/>
        <v>9</v>
      </c>
      <c r="P685" s="2">
        <v>3</v>
      </c>
      <c r="Q685" s="2">
        <v>3</v>
      </c>
      <c r="R685" s="2">
        <v>2</v>
      </c>
      <c r="S685" s="2">
        <v>0</v>
      </c>
      <c r="T685" s="2">
        <v>1</v>
      </c>
      <c r="U685" s="2">
        <f t="shared" si="85"/>
        <v>6</v>
      </c>
      <c r="V685" s="2">
        <f t="shared" si="86"/>
        <v>2</v>
      </c>
      <c r="W685" s="2">
        <f t="shared" si="87"/>
        <v>1</v>
      </c>
      <c r="Y685" s="5"/>
      <c r="Z685" s="6">
        <f t="shared" si="92"/>
        <v>5</v>
      </c>
      <c r="AA685" s="2">
        <v>0</v>
      </c>
      <c r="AB685" s="2">
        <v>5</v>
      </c>
      <c r="AC685" s="2">
        <v>0</v>
      </c>
      <c r="AD685" s="2">
        <v>0</v>
      </c>
      <c r="AE685" s="2">
        <v>0</v>
      </c>
      <c r="AF685" s="2">
        <f t="shared" si="88"/>
        <v>5</v>
      </c>
      <c r="AG685" s="2">
        <f t="shared" si="89"/>
        <v>0</v>
      </c>
      <c r="AH685" s="2">
        <f t="shared" si="90"/>
        <v>0</v>
      </c>
      <c r="AJ685" s="5"/>
    </row>
    <row r="686" spans="7:36" x14ac:dyDescent="0.35">
      <c r="G686" s="2" t="s">
        <v>3</v>
      </c>
      <c r="H686" s="2" t="s">
        <v>4</v>
      </c>
      <c r="I686" s="2" t="s">
        <v>116</v>
      </c>
      <c r="J686" s="2" t="s">
        <v>119</v>
      </c>
      <c r="K686" s="2" t="s">
        <v>146</v>
      </c>
      <c r="L686" s="2" t="s">
        <v>146</v>
      </c>
      <c r="M686" s="2" t="s">
        <v>76</v>
      </c>
      <c r="N686" s="2">
        <v>25</v>
      </c>
      <c r="O686" s="6">
        <f t="shared" si="91"/>
        <v>9</v>
      </c>
      <c r="P686" s="2">
        <v>4</v>
      </c>
      <c r="Q686" s="2">
        <v>3</v>
      </c>
      <c r="R686" s="2">
        <v>1</v>
      </c>
      <c r="S686" s="2">
        <v>0</v>
      </c>
      <c r="T686" s="2">
        <v>1</v>
      </c>
      <c r="U686" s="2">
        <f t="shared" si="85"/>
        <v>7</v>
      </c>
      <c r="V686" s="2">
        <f t="shared" si="86"/>
        <v>1</v>
      </c>
      <c r="W686" s="2">
        <f t="shared" si="87"/>
        <v>1</v>
      </c>
      <c r="Y686" s="5"/>
      <c r="Z686" s="6">
        <f t="shared" si="92"/>
        <v>5</v>
      </c>
      <c r="AA686" s="2">
        <v>2</v>
      </c>
      <c r="AB686" s="2">
        <v>3</v>
      </c>
      <c r="AC686" s="2">
        <v>0</v>
      </c>
      <c r="AD686" s="2">
        <v>0</v>
      </c>
      <c r="AE686" s="2">
        <v>0</v>
      </c>
      <c r="AF686" s="2">
        <f t="shared" si="88"/>
        <v>5</v>
      </c>
      <c r="AG686" s="2">
        <f t="shared" si="89"/>
        <v>0</v>
      </c>
      <c r="AH686" s="2">
        <f t="shared" si="90"/>
        <v>0</v>
      </c>
      <c r="AJ686" s="5"/>
    </row>
    <row r="687" spans="7:36" x14ac:dyDescent="0.35">
      <c r="G687" s="2" t="s">
        <v>3</v>
      </c>
      <c r="H687" s="2" t="s">
        <v>4</v>
      </c>
      <c r="I687" s="2" t="s">
        <v>116</v>
      </c>
      <c r="J687" s="2" t="s">
        <v>119</v>
      </c>
      <c r="K687" s="2" t="s">
        <v>146</v>
      </c>
      <c r="L687" s="2" t="s">
        <v>146</v>
      </c>
      <c r="M687" s="2" t="s">
        <v>76</v>
      </c>
      <c r="N687" s="2">
        <v>26</v>
      </c>
      <c r="O687" s="6">
        <f t="shared" si="91"/>
        <v>9</v>
      </c>
      <c r="P687" s="2">
        <v>4</v>
      </c>
      <c r="Q687" s="2">
        <v>3</v>
      </c>
      <c r="R687" s="2">
        <v>1</v>
      </c>
      <c r="S687" s="2">
        <v>0</v>
      </c>
      <c r="T687" s="2">
        <v>1</v>
      </c>
      <c r="U687" s="2">
        <f t="shared" si="85"/>
        <v>7</v>
      </c>
      <c r="V687" s="2">
        <f t="shared" si="86"/>
        <v>1</v>
      </c>
      <c r="W687" s="2">
        <f t="shared" si="87"/>
        <v>1</v>
      </c>
      <c r="Y687" s="5"/>
      <c r="Z687" s="6">
        <f t="shared" si="92"/>
        <v>5</v>
      </c>
      <c r="AA687" s="2">
        <v>2</v>
      </c>
      <c r="AB687" s="2">
        <v>1</v>
      </c>
      <c r="AC687" s="2">
        <v>2</v>
      </c>
      <c r="AD687" s="2">
        <v>0</v>
      </c>
      <c r="AE687" s="2">
        <v>0</v>
      </c>
      <c r="AF687" s="2">
        <f t="shared" si="88"/>
        <v>3</v>
      </c>
      <c r="AG687" s="2">
        <f t="shared" si="89"/>
        <v>2</v>
      </c>
      <c r="AH687" s="2">
        <f t="shared" si="90"/>
        <v>0</v>
      </c>
      <c r="AJ687" s="5"/>
    </row>
    <row r="688" spans="7:36" x14ac:dyDescent="0.35">
      <c r="G688" s="2" t="s">
        <v>3</v>
      </c>
      <c r="H688" s="2" t="s">
        <v>4</v>
      </c>
      <c r="I688" s="2" t="s">
        <v>116</v>
      </c>
      <c r="J688" s="2" t="s">
        <v>119</v>
      </c>
      <c r="K688" s="2" t="s">
        <v>146</v>
      </c>
      <c r="L688" s="2" t="s">
        <v>146</v>
      </c>
      <c r="M688" s="2" t="s">
        <v>76</v>
      </c>
      <c r="N688" s="2">
        <v>27</v>
      </c>
      <c r="O688" s="6">
        <f t="shared" si="91"/>
        <v>9</v>
      </c>
      <c r="P688" s="2">
        <v>4</v>
      </c>
      <c r="Q688" s="2">
        <v>1</v>
      </c>
      <c r="R688" s="2">
        <v>3</v>
      </c>
      <c r="S688" s="2">
        <v>0</v>
      </c>
      <c r="T688" s="2">
        <v>1</v>
      </c>
      <c r="U688" s="2">
        <f t="shared" si="85"/>
        <v>5</v>
      </c>
      <c r="V688" s="2">
        <f t="shared" si="86"/>
        <v>3</v>
      </c>
      <c r="W688" s="2">
        <f t="shared" si="87"/>
        <v>1</v>
      </c>
      <c r="Y688" s="5"/>
      <c r="Z688" s="6">
        <f t="shared" si="92"/>
        <v>5</v>
      </c>
      <c r="AA688" s="2">
        <v>1</v>
      </c>
      <c r="AB688" s="2">
        <v>4</v>
      </c>
      <c r="AC688" s="2">
        <v>0</v>
      </c>
      <c r="AD688" s="2">
        <v>0</v>
      </c>
      <c r="AE688" s="2">
        <v>0</v>
      </c>
      <c r="AF688" s="2">
        <f t="shared" si="88"/>
        <v>5</v>
      </c>
      <c r="AG688" s="2">
        <f t="shared" si="89"/>
        <v>0</v>
      </c>
      <c r="AH688" s="2">
        <f t="shared" si="90"/>
        <v>0</v>
      </c>
      <c r="AJ688" s="5"/>
    </row>
    <row r="689" spans="7:36" x14ac:dyDescent="0.35">
      <c r="G689" s="2" t="s">
        <v>3</v>
      </c>
      <c r="H689" s="2" t="s">
        <v>4</v>
      </c>
      <c r="I689" s="2" t="s">
        <v>116</v>
      </c>
      <c r="J689" s="2" t="s">
        <v>119</v>
      </c>
      <c r="K689" s="2" t="s">
        <v>146</v>
      </c>
      <c r="L689" s="2" t="s">
        <v>146</v>
      </c>
      <c r="M689" s="2" t="s">
        <v>76</v>
      </c>
      <c r="N689" s="2">
        <v>28</v>
      </c>
      <c r="O689" s="6">
        <f t="shared" si="91"/>
        <v>9</v>
      </c>
      <c r="P689" s="2">
        <v>4</v>
      </c>
      <c r="Q689" s="2">
        <v>4</v>
      </c>
      <c r="R689" s="2">
        <v>0</v>
      </c>
      <c r="S689" s="2">
        <v>0</v>
      </c>
      <c r="T689" s="2">
        <v>1</v>
      </c>
      <c r="U689" s="2">
        <f t="shared" si="85"/>
        <v>8</v>
      </c>
      <c r="V689" s="2">
        <f t="shared" si="86"/>
        <v>0</v>
      </c>
      <c r="W689" s="2">
        <f t="shared" si="87"/>
        <v>1</v>
      </c>
      <c r="Y689" s="5"/>
      <c r="Z689" s="6">
        <f t="shared" si="92"/>
        <v>5</v>
      </c>
      <c r="AA689" s="2">
        <v>3</v>
      </c>
      <c r="AB689" s="2">
        <v>1</v>
      </c>
      <c r="AC689" s="2">
        <v>0</v>
      </c>
      <c r="AD689" s="2">
        <v>1</v>
      </c>
      <c r="AE689" s="2">
        <v>0</v>
      </c>
      <c r="AF689" s="2">
        <f t="shared" si="88"/>
        <v>4</v>
      </c>
      <c r="AG689" s="2">
        <f t="shared" si="89"/>
        <v>0</v>
      </c>
      <c r="AH689" s="2">
        <f t="shared" si="90"/>
        <v>1</v>
      </c>
      <c r="AJ689" s="5"/>
    </row>
    <row r="690" spans="7:36" x14ac:dyDescent="0.35">
      <c r="G690" s="2" t="s">
        <v>3</v>
      </c>
      <c r="H690" s="2" t="s">
        <v>4</v>
      </c>
      <c r="I690" s="2" t="s">
        <v>116</v>
      </c>
      <c r="J690" s="2" t="s">
        <v>119</v>
      </c>
      <c r="K690" s="2" t="s">
        <v>146</v>
      </c>
      <c r="L690" s="2" t="s">
        <v>146</v>
      </c>
      <c r="M690" s="2" t="s">
        <v>76</v>
      </c>
      <c r="N690" s="2">
        <v>29</v>
      </c>
      <c r="O690" s="6">
        <f t="shared" si="91"/>
        <v>9</v>
      </c>
      <c r="P690" s="2">
        <v>4</v>
      </c>
      <c r="Q690" s="2">
        <v>3</v>
      </c>
      <c r="R690" s="2">
        <v>1</v>
      </c>
      <c r="S690" s="2">
        <v>1</v>
      </c>
      <c r="T690" s="2">
        <v>0</v>
      </c>
      <c r="U690" s="2">
        <f t="shared" si="85"/>
        <v>7</v>
      </c>
      <c r="V690" s="2">
        <f t="shared" si="86"/>
        <v>1</v>
      </c>
      <c r="W690" s="2">
        <f t="shared" si="87"/>
        <v>1</v>
      </c>
      <c r="Y690" s="5"/>
      <c r="Z690" s="6">
        <f t="shared" si="92"/>
        <v>5</v>
      </c>
      <c r="AA690" s="2">
        <v>1</v>
      </c>
      <c r="AB690" s="2">
        <v>3</v>
      </c>
      <c r="AC690" s="2">
        <v>1</v>
      </c>
      <c r="AD690" s="2">
        <v>0</v>
      </c>
      <c r="AE690" s="2">
        <v>0</v>
      </c>
      <c r="AF690" s="2">
        <f t="shared" si="88"/>
        <v>4</v>
      </c>
      <c r="AG690" s="2">
        <f t="shared" si="89"/>
        <v>1</v>
      </c>
      <c r="AH690" s="2">
        <f t="shared" si="90"/>
        <v>0</v>
      </c>
      <c r="AJ690" s="5"/>
    </row>
    <row r="691" spans="7:36" x14ac:dyDescent="0.35">
      <c r="G691" s="2" t="s">
        <v>3</v>
      </c>
      <c r="H691" s="2" t="s">
        <v>4</v>
      </c>
      <c r="I691" s="2" t="s">
        <v>116</v>
      </c>
      <c r="J691" s="2" t="s">
        <v>119</v>
      </c>
      <c r="K691" s="2" t="s">
        <v>146</v>
      </c>
      <c r="L691" s="2" t="s">
        <v>146</v>
      </c>
      <c r="M691" s="2" t="s">
        <v>76</v>
      </c>
      <c r="N691" s="2">
        <v>30</v>
      </c>
      <c r="O691" s="6">
        <f t="shared" si="91"/>
        <v>9</v>
      </c>
      <c r="P691" s="2">
        <v>4</v>
      </c>
      <c r="Q691" s="2">
        <v>4</v>
      </c>
      <c r="R691" s="2">
        <v>0</v>
      </c>
      <c r="S691" s="2">
        <v>0</v>
      </c>
      <c r="T691" s="2">
        <v>1</v>
      </c>
      <c r="U691" s="2">
        <f t="shared" si="85"/>
        <v>8</v>
      </c>
      <c r="V691" s="2">
        <f t="shared" si="86"/>
        <v>0</v>
      </c>
      <c r="W691" s="2">
        <f t="shared" si="87"/>
        <v>1</v>
      </c>
      <c r="Y691" s="5"/>
      <c r="Z691" s="6">
        <f t="shared" si="92"/>
        <v>5</v>
      </c>
      <c r="AA691" s="2">
        <v>1</v>
      </c>
      <c r="AB691" s="2">
        <v>3</v>
      </c>
      <c r="AC691" s="2">
        <v>1</v>
      </c>
      <c r="AD691" s="2">
        <v>0</v>
      </c>
      <c r="AE691" s="2">
        <v>0</v>
      </c>
      <c r="AF691" s="2">
        <f t="shared" si="88"/>
        <v>4</v>
      </c>
      <c r="AG691" s="2">
        <f t="shared" si="89"/>
        <v>1</v>
      </c>
      <c r="AH691" s="2">
        <f t="shared" si="90"/>
        <v>0</v>
      </c>
      <c r="AJ691" s="5"/>
    </row>
    <row r="692" spans="7:36" x14ac:dyDescent="0.35">
      <c r="G692" s="2" t="s">
        <v>3</v>
      </c>
      <c r="H692" s="2" t="s">
        <v>4</v>
      </c>
      <c r="I692" s="2" t="s">
        <v>116</v>
      </c>
      <c r="J692" s="2" t="s">
        <v>119</v>
      </c>
      <c r="K692" s="2" t="s">
        <v>24</v>
      </c>
      <c r="L692" s="2" t="s">
        <v>24</v>
      </c>
      <c r="M692" s="2" t="s">
        <v>3</v>
      </c>
      <c r="N692" s="2">
        <v>1</v>
      </c>
      <c r="O692" s="6">
        <f t="shared" si="91"/>
        <v>6</v>
      </c>
      <c r="P692" s="2">
        <v>0</v>
      </c>
      <c r="Q692" s="2">
        <v>3</v>
      </c>
      <c r="R692" s="2">
        <v>0</v>
      </c>
      <c r="S692" s="2">
        <v>2</v>
      </c>
      <c r="T692" s="2">
        <v>1</v>
      </c>
      <c r="U692" s="2">
        <f t="shared" si="85"/>
        <v>3</v>
      </c>
      <c r="V692" s="2">
        <f t="shared" si="86"/>
        <v>0</v>
      </c>
      <c r="W692" s="2">
        <f t="shared" si="87"/>
        <v>3</v>
      </c>
      <c r="X692" s="2">
        <f>MAX(O692:O721)</f>
        <v>6</v>
      </c>
      <c r="Y692" s="5">
        <v>24</v>
      </c>
      <c r="Z692" s="6">
        <f t="shared" si="92"/>
        <v>11</v>
      </c>
      <c r="AA692" s="2">
        <v>1</v>
      </c>
      <c r="AB692" s="2">
        <v>3</v>
      </c>
      <c r="AC692" s="2">
        <v>4</v>
      </c>
      <c r="AD692" s="2">
        <v>2</v>
      </c>
      <c r="AE692" s="2">
        <v>1</v>
      </c>
      <c r="AF692" s="2">
        <f t="shared" si="88"/>
        <v>4</v>
      </c>
      <c r="AG692" s="2">
        <f t="shared" si="89"/>
        <v>4</v>
      </c>
      <c r="AH692" s="2">
        <f t="shared" si="90"/>
        <v>3</v>
      </c>
      <c r="AI692" s="2">
        <f>MAX(Z692:Z721)</f>
        <v>11</v>
      </c>
      <c r="AJ692" s="5">
        <v>19</v>
      </c>
    </row>
    <row r="693" spans="7:36" x14ac:dyDescent="0.35">
      <c r="G693" s="2" t="s">
        <v>3</v>
      </c>
      <c r="H693" s="2" t="s">
        <v>4</v>
      </c>
      <c r="I693" s="2" t="s">
        <v>116</v>
      </c>
      <c r="J693" s="2" t="s">
        <v>119</v>
      </c>
      <c r="K693" s="2" t="s">
        <v>24</v>
      </c>
      <c r="L693" s="2" t="s">
        <v>24</v>
      </c>
      <c r="M693" s="2" t="s">
        <v>3</v>
      </c>
      <c r="N693" s="2">
        <v>2</v>
      </c>
      <c r="O693" s="6">
        <f t="shared" si="91"/>
        <v>6</v>
      </c>
      <c r="P693" s="2">
        <v>0</v>
      </c>
      <c r="Q693" s="2">
        <v>2</v>
      </c>
      <c r="R693" s="2">
        <v>3</v>
      </c>
      <c r="S693" s="2">
        <v>1</v>
      </c>
      <c r="T693" s="2">
        <v>0</v>
      </c>
      <c r="U693" s="2">
        <f t="shared" si="85"/>
        <v>2</v>
      </c>
      <c r="V693" s="2">
        <f t="shared" si="86"/>
        <v>3</v>
      </c>
      <c r="W693" s="2">
        <f t="shared" si="87"/>
        <v>1</v>
      </c>
      <c r="Y693" s="5"/>
      <c r="Z693" s="6">
        <f t="shared" si="92"/>
        <v>11</v>
      </c>
      <c r="AA693" s="2">
        <v>1</v>
      </c>
      <c r="AB693" s="2">
        <v>3</v>
      </c>
      <c r="AC693" s="2">
        <v>7</v>
      </c>
      <c r="AD693" s="2">
        <v>0</v>
      </c>
      <c r="AE693" s="2">
        <v>0</v>
      </c>
      <c r="AF693" s="2">
        <f t="shared" si="88"/>
        <v>4</v>
      </c>
      <c r="AG693" s="2">
        <f t="shared" si="89"/>
        <v>7</v>
      </c>
      <c r="AH693" s="2">
        <f t="shared" si="90"/>
        <v>0</v>
      </c>
      <c r="AJ693" s="5"/>
    </row>
    <row r="694" spans="7:36" x14ac:dyDescent="0.35">
      <c r="G694" s="2" t="s">
        <v>3</v>
      </c>
      <c r="H694" s="2" t="s">
        <v>4</v>
      </c>
      <c r="I694" s="2" t="s">
        <v>116</v>
      </c>
      <c r="J694" s="2" t="s">
        <v>119</v>
      </c>
      <c r="K694" s="2" t="s">
        <v>24</v>
      </c>
      <c r="L694" s="2" t="s">
        <v>24</v>
      </c>
      <c r="M694" s="2" t="s">
        <v>3</v>
      </c>
      <c r="N694" s="2">
        <v>3</v>
      </c>
      <c r="O694" s="6">
        <f t="shared" si="91"/>
        <v>6</v>
      </c>
      <c r="P694" s="2">
        <v>2</v>
      </c>
      <c r="Q694" s="2">
        <v>0</v>
      </c>
      <c r="R694" s="2">
        <v>3</v>
      </c>
      <c r="S694" s="2">
        <v>1</v>
      </c>
      <c r="T694" s="2">
        <v>0</v>
      </c>
      <c r="U694" s="2">
        <f t="shared" si="85"/>
        <v>2</v>
      </c>
      <c r="V694" s="2">
        <f t="shared" si="86"/>
        <v>3</v>
      </c>
      <c r="W694" s="2">
        <f t="shared" si="87"/>
        <v>1</v>
      </c>
      <c r="Y694" s="5"/>
      <c r="Z694" s="6">
        <f t="shared" si="92"/>
        <v>11</v>
      </c>
      <c r="AA694" s="2">
        <v>4</v>
      </c>
      <c r="AB694" s="2">
        <v>4</v>
      </c>
      <c r="AC694" s="2">
        <v>2</v>
      </c>
      <c r="AD694" s="2">
        <v>1</v>
      </c>
      <c r="AE694" s="2">
        <v>0</v>
      </c>
      <c r="AF694" s="2">
        <f t="shared" si="88"/>
        <v>8</v>
      </c>
      <c r="AG694" s="2">
        <f t="shared" si="89"/>
        <v>2</v>
      </c>
      <c r="AH694" s="2">
        <f t="shared" si="90"/>
        <v>1</v>
      </c>
      <c r="AJ694" s="5"/>
    </row>
    <row r="695" spans="7:36" x14ac:dyDescent="0.35">
      <c r="G695" s="2" t="s">
        <v>3</v>
      </c>
      <c r="H695" s="2" t="s">
        <v>4</v>
      </c>
      <c r="I695" s="2" t="s">
        <v>116</v>
      </c>
      <c r="J695" s="2" t="s">
        <v>119</v>
      </c>
      <c r="K695" s="2" t="s">
        <v>24</v>
      </c>
      <c r="L695" s="2" t="s">
        <v>24</v>
      </c>
      <c r="M695" s="2" t="s">
        <v>3</v>
      </c>
      <c r="N695" s="2">
        <v>4</v>
      </c>
      <c r="O695" s="6">
        <f t="shared" si="91"/>
        <v>6</v>
      </c>
      <c r="P695" s="2">
        <v>3</v>
      </c>
      <c r="Q695" s="2">
        <v>2</v>
      </c>
      <c r="R695" s="2">
        <v>1</v>
      </c>
      <c r="S695" s="2">
        <v>0</v>
      </c>
      <c r="T695" s="2">
        <v>0</v>
      </c>
      <c r="U695" s="2">
        <f t="shared" si="85"/>
        <v>5</v>
      </c>
      <c r="V695" s="2">
        <f t="shared" si="86"/>
        <v>1</v>
      </c>
      <c r="W695" s="2">
        <f t="shared" si="87"/>
        <v>0</v>
      </c>
      <c r="Y695" s="5"/>
      <c r="Z695" s="6">
        <f t="shared" si="92"/>
        <v>11</v>
      </c>
      <c r="AA695" s="2">
        <v>5</v>
      </c>
      <c r="AB695" s="2">
        <v>5</v>
      </c>
      <c r="AC695" s="2">
        <v>1</v>
      </c>
      <c r="AD695" s="2">
        <v>0</v>
      </c>
      <c r="AE695" s="2">
        <v>0</v>
      </c>
      <c r="AF695" s="2">
        <f t="shared" si="88"/>
        <v>10</v>
      </c>
      <c r="AG695" s="2">
        <f t="shared" si="89"/>
        <v>1</v>
      </c>
      <c r="AH695" s="2">
        <f t="shared" si="90"/>
        <v>0</v>
      </c>
      <c r="AJ695" s="5"/>
    </row>
    <row r="696" spans="7:36" x14ac:dyDescent="0.35">
      <c r="G696" s="2" t="s">
        <v>3</v>
      </c>
      <c r="H696" s="2" t="s">
        <v>4</v>
      </c>
      <c r="I696" s="2" t="s">
        <v>116</v>
      </c>
      <c r="J696" s="2" t="s">
        <v>119</v>
      </c>
      <c r="K696" s="2" t="s">
        <v>24</v>
      </c>
      <c r="L696" s="2" t="s">
        <v>24</v>
      </c>
      <c r="M696" s="2" t="s">
        <v>3</v>
      </c>
      <c r="N696" s="2">
        <v>5</v>
      </c>
      <c r="O696" s="6">
        <f t="shared" si="91"/>
        <v>6</v>
      </c>
      <c r="P696" s="2">
        <v>0</v>
      </c>
      <c r="Q696" s="2">
        <v>3</v>
      </c>
      <c r="R696" s="2">
        <v>2</v>
      </c>
      <c r="S696" s="2">
        <v>1</v>
      </c>
      <c r="T696" s="2">
        <v>0</v>
      </c>
      <c r="U696" s="2">
        <f t="shared" si="85"/>
        <v>3</v>
      </c>
      <c r="V696" s="2">
        <f t="shared" si="86"/>
        <v>2</v>
      </c>
      <c r="W696" s="2">
        <f t="shared" si="87"/>
        <v>1</v>
      </c>
      <c r="Y696" s="5"/>
      <c r="Z696" s="6">
        <f t="shared" si="92"/>
        <v>11</v>
      </c>
      <c r="AA696" s="2">
        <v>1</v>
      </c>
      <c r="AB696" s="2">
        <v>5</v>
      </c>
      <c r="AC696" s="2">
        <v>3</v>
      </c>
      <c r="AD696" s="2">
        <v>1</v>
      </c>
      <c r="AE696" s="2">
        <v>1</v>
      </c>
      <c r="AF696" s="2">
        <f t="shared" si="88"/>
        <v>6</v>
      </c>
      <c r="AG696" s="2">
        <f t="shared" si="89"/>
        <v>3</v>
      </c>
      <c r="AH696" s="2">
        <f t="shared" si="90"/>
        <v>2</v>
      </c>
      <c r="AJ696" s="5"/>
    </row>
    <row r="697" spans="7:36" x14ac:dyDescent="0.35">
      <c r="G697" s="2" t="s">
        <v>3</v>
      </c>
      <c r="H697" s="2" t="s">
        <v>4</v>
      </c>
      <c r="I697" s="2" t="s">
        <v>116</v>
      </c>
      <c r="J697" s="2" t="s">
        <v>119</v>
      </c>
      <c r="K697" s="2" t="s">
        <v>24</v>
      </c>
      <c r="L697" s="2" t="s">
        <v>24</v>
      </c>
      <c r="M697" s="2" t="s">
        <v>3</v>
      </c>
      <c r="N697" s="2">
        <v>6</v>
      </c>
      <c r="O697" s="6">
        <f t="shared" si="91"/>
        <v>6</v>
      </c>
      <c r="P697" s="2">
        <v>0</v>
      </c>
      <c r="Q697" s="2">
        <v>3</v>
      </c>
      <c r="R697" s="2">
        <v>1</v>
      </c>
      <c r="S697" s="2">
        <v>1</v>
      </c>
      <c r="T697" s="2">
        <v>1</v>
      </c>
      <c r="U697" s="2">
        <f t="shared" si="85"/>
        <v>3</v>
      </c>
      <c r="V697" s="2">
        <f t="shared" si="86"/>
        <v>1</v>
      </c>
      <c r="W697" s="2">
        <f t="shared" si="87"/>
        <v>2</v>
      </c>
      <c r="Y697" s="5"/>
      <c r="Z697" s="6">
        <f t="shared" si="92"/>
        <v>11</v>
      </c>
      <c r="AA697" s="2">
        <v>0</v>
      </c>
      <c r="AB697" s="2">
        <v>5</v>
      </c>
      <c r="AC697" s="2">
        <v>4</v>
      </c>
      <c r="AD697" s="2">
        <v>1</v>
      </c>
      <c r="AE697" s="2">
        <v>1</v>
      </c>
      <c r="AF697" s="2">
        <f t="shared" si="88"/>
        <v>5</v>
      </c>
      <c r="AG697" s="2">
        <f t="shared" si="89"/>
        <v>4</v>
      </c>
      <c r="AH697" s="2">
        <f t="shared" si="90"/>
        <v>2</v>
      </c>
      <c r="AJ697" s="5"/>
    </row>
    <row r="698" spans="7:36" x14ac:dyDescent="0.35">
      <c r="G698" s="2" t="s">
        <v>3</v>
      </c>
      <c r="H698" s="2" t="s">
        <v>4</v>
      </c>
      <c r="I698" s="2" t="s">
        <v>116</v>
      </c>
      <c r="J698" s="2" t="s">
        <v>119</v>
      </c>
      <c r="K698" s="2" t="s">
        <v>24</v>
      </c>
      <c r="L698" s="2" t="s">
        <v>24</v>
      </c>
      <c r="M698" s="2" t="s">
        <v>3</v>
      </c>
      <c r="N698" s="2">
        <v>7</v>
      </c>
      <c r="O698" s="6">
        <f t="shared" si="91"/>
        <v>6</v>
      </c>
      <c r="P698" s="2">
        <v>2</v>
      </c>
      <c r="Q698" s="2">
        <v>3</v>
      </c>
      <c r="R698" s="2">
        <v>0</v>
      </c>
      <c r="S698" s="2">
        <v>0</v>
      </c>
      <c r="T698" s="2">
        <v>1</v>
      </c>
      <c r="U698" s="2">
        <f t="shared" si="85"/>
        <v>5</v>
      </c>
      <c r="V698" s="2">
        <f t="shared" si="86"/>
        <v>0</v>
      </c>
      <c r="W698" s="2">
        <f t="shared" si="87"/>
        <v>1</v>
      </c>
      <c r="Y698" s="5"/>
      <c r="Z698" s="6">
        <f t="shared" si="92"/>
        <v>11</v>
      </c>
      <c r="AA698" s="2">
        <v>6</v>
      </c>
      <c r="AB698" s="2">
        <v>2</v>
      </c>
      <c r="AC698" s="2">
        <v>1</v>
      </c>
      <c r="AD698" s="2">
        <v>1</v>
      </c>
      <c r="AE698" s="2">
        <v>1</v>
      </c>
      <c r="AF698" s="2">
        <f t="shared" si="88"/>
        <v>8</v>
      </c>
      <c r="AG698" s="2">
        <f t="shared" si="89"/>
        <v>1</v>
      </c>
      <c r="AH698" s="2">
        <f t="shared" si="90"/>
        <v>2</v>
      </c>
      <c r="AJ698" s="5"/>
    </row>
    <row r="699" spans="7:36" x14ac:dyDescent="0.35">
      <c r="G699" s="2" t="s">
        <v>3</v>
      </c>
      <c r="H699" s="2" t="s">
        <v>4</v>
      </c>
      <c r="I699" s="2" t="s">
        <v>116</v>
      </c>
      <c r="J699" s="2" t="s">
        <v>119</v>
      </c>
      <c r="K699" s="2" t="s">
        <v>24</v>
      </c>
      <c r="L699" s="2" t="s">
        <v>24</v>
      </c>
      <c r="M699" s="2" t="s">
        <v>3</v>
      </c>
      <c r="N699" s="2">
        <v>8</v>
      </c>
      <c r="O699" s="6">
        <f t="shared" si="91"/>
        <v>6</v>
      </c>
      <c r="P699" s="2">
        <v>1</v>
      </c>
      <c r="Q699" s="2">
        <v>0</v>
      </c>
      <c r="R699" s="2">
        <v>2</v>
      </c>
      <c r="S699" s="2">
        <v>1</v>
      </c>
      <c r="T699" s="2">
        <v>2</v>
      </c>
      <c r="U699" s="2">
        <f t="shared" si="85"/>
        <v>1</v>
      </c>
      <c r="V699" s="2">
        <f t="shared" si="86"/>
        <v>2</v>
      </c>
      <c r="W699" s="2">
        <f t="shared" si="87"/>
        <v>3</v>
      </c>
      <c r="Y699" s="5"/>
      <c r="Z699" s="6">
        <f t="shared" si="92"/>
        <v>11</v>
      </c>
      <c r="AA699" s="2">
        <v>2</v>
      </c>
      <c r="AB699" s="2">
        <v>1</v>
      </c>
      <c r="AC699" s="2">
        <v>3</v>
      </c>
      <c r="AD699" s="2">
        <v>4</v>
      </c>
      <c r="AE699" s="2">
        <v>1</v>
      </c>
      <c r="AF699" s="2">
        <f t="shared" si="88"/>
        <v>3</v>
      </c>
      <c r="AG699" s="2">
        <f t="shared" si="89"/>
        <v>3</v>
      </c>
      <c r="AH699" s="2">
        <f t="shared" si="90"/>
        <v>5</v>
      </c>
      <c r="AJ699" s="5"/>
    </row>
    <row r="700" spans="7:36" x14ac:dyDescent="0.35">
      <c r="G700" s="2" t="s">
        <v>3</v>
      </c>
      <c r="H700" s="2" t="s">
        <v>4</v>
      </c>
      <c r="I700" s="2" t="s">
        <v>116</v>
      </c>
      <c r="J700" s="2" t="s">
        <v>119</v>
      </c>
      <c r="K700" s="2" t="s">
        <v>24</v>
      </c>
      <c r="L700" s="2" t="s">
        <v>24</v>
      </c>
      <c r="M700" s="2" t="s">
        <v>3</v>
      </c>
      <c r="N700" s="2">
        <v>9</v>
      </c>
      <c r="O700" s="6">
        <f t="shared" si="91"/>
        <v>6</v>
      </c>
      <c r="P700" s="2">
        <v>0</v>
      </c>
      <c r="Q700" s="2">
        <v>0</v>
      </c>
      <c r="R700" s="2">
        <v>3</v>
      </c>
      <c r="S700" s="2">
        <v>2</v>
      </c>
      <c r="T700" s="2">
        <v>1</v>
      </c>
      <c r="U700" s="2">
        <f t="shared" si="85"/>
        <v>0</v>
      </c>
      <c r="V700" s="2">
        <f t="shared" si="86"/>
        <v>3</v>
      </c>
      <c r="W700" s="2">
        <f t="shared" si="87"/>
        <v>3</v>
      </c>
      <c r="Y700" s="5"/>
      <c r="Z700" s="6">
        <f t="shared" si="92"/>
        <v>11</v>
      </c>
      <c r="AA700" s="2">
        <v>1</v>
      </c>
      <c r="AB700" s="2">
        <v>1</v>
      </c>
      <c r="AC700" s="2">
        <v>2</v>
      </c>
      <c r="AD700" s="2">
        <v>5</v>
      </c>
      <c r="AE700" s="2">
        <v>2</v>
      </c>
      <c r="AF700" s="2">
        <f t="shared" si="88"/>
        <v>2</v>
      </c>
      <c r="AG700" s="2">
        <f t="shared" si="89"/>
        <v>2</v>
      </c>
      <c r="AH700" s="2">
        <f t="shared" si="90"/>
        <v>7</v>
      </c>
      <c r="AJ700" s="5"/>
    </row>
    <row r="701" spans="7:36" x14ac:dyDescent="0.35">
      <c r="G701" s="2" t="s">
        <v>3</v>
      </c>
      <c r="H701" s="2" t="s">
        <v>4</v>
      </c>
      <c r="I701" s="2" t="s">
        <v>116</v>
      </c>
      <c r="J701" s="2" t="s">
        <v>119</v>
      </c>
      <c r="K701" s="2" t="s">
        <v>24</v>
      </c>
      <c r="L701" s="2" t="s">
        <v>24</v>
      </c>
      <c r="M701" s="2" t="s">
        <v>67</v>
      </c>
      <c r="N701" s="2">
        <v>10</v>
      </c>
      <c r="O701" s="6">
        <f t="shared" si="91"/>
        <v>6</v>
      </c>
      <c r="P701" s="2">
        <v>1</v>
      </c>
      <c r="Q701" s="2">
        <v>3</v>
      </c>
      <c r="R701" s="2">
        <v>2</v>
      </c>
      <c r="S701" s="2">
        <v>0</v>
      </c>
      <c r="T701" s="2">
        <v>0</v>
      </c>
      <c r="U701" s="2">
        <f t="shared" si="85"/>
        <v>4</v>
      </c>
      <c r="V701" s="2">
        <f t="shared" si="86"/>
        <v>2</v>
      </c>
      <c r="W701" s="2">
        <f t="shared" si="87"/>
        <v>0</v>
      </c>
      <c r="Y701" s="5"/>
      <c r="Z701" s="6">
        <f t="shared" si="92"/>
        <v>11</v>
      </c>
      <c r="AA701" s="2">
        <v>2</v>
      </c>
      <c r="AB701" s="2">
        <v>8</v>
      </c>
      <c r="AC701" s="2">
        <v>0</v>
      </c>
      <c r="AD701" s="2">
        <v>0</v>
      </c>
      <c r="AE701" s="2">
        <v>1</v>
      </c>
      <c r="AF701" s="2">
        <f t="shared" si="88"/>
        <v>10</v>
      </c>
      <c r="AG701" s="2">
        <f t="shared" si="89"/>
        <v>0</v>
      </c>
      <c r="AH701" s="2">
        <f t="shared" si="90"/>
        <v>1</v>
      </c>
      <c r="AJ701" s="5"/>
    </row>
    <row r="702" spans="7:36" x14ac:dyDescent="0.35">
      <c r="G702" s="2" t="s">
        <v>3</v>
      </c>
      <c r="H702" s="2" t="s">
        <v>4</v>
      </c>
      <c r="I702" s="2" t="s">
        <v>116</v>
      </c>
      <c r="J702" s="2" t="s">
        <v>119</v>
      </c>
      <c r="K702" s="2" t="s">
        <v>24</v>
      </c>
      <c r="L702" s="2" t="s">
        <v>24</v>
      </c>
      <c r="M702" s="2" t="s">
        <v>67</v>
      </c>
      <c r="N702" s="2">
        <v>11</v>
      </c>
      <c r="O702" s="6">
        <f t="shared" si="91"/>
        <v>6</v>
      </c>
      <c r="P702" s="2">
        <v>0</v>
      </c>
      <c r="Q702" s="2">
        <v>2</v>
      </c>
      <c r="R702" s="2">
        <v>3</v>
      </c>
      <c r="S702" s="2">
        <v>1</v>
      </c>
      <c r="T702" s="2">
        <v>0</v>
      </c>
      <c r="U702" s="2">
        <f t="shared" si="85"/>
        <v>2</v>
      </c>
      <c r="V702" s="2">
        <f t="shared" si="86"/>
        <v>3</v>
      </c>
      <c r="W702" s="2">
        <f t="shared" si="87"/>
        <v>1</v>
      </c>
      <c r="Y702" s="5"/>
      <c r="Z702" s="6">
        <f t="shared" si="92"/>
        <v>11</v>
      </c>
      <c r="AA702" s="2">
        <v>0</v>
      </c>
      <c r="AB702" s="2">
        <v>6</v>
      </c>
      <c r="AC702" s="2">
        <v>3</v>
      </c>
      <c r="AD702" s="2">
        <v>2</v>
      </c>
      <c r="AE702" s="2">
        <v>0</v>
      </c>
      <c r="AF702" s="2">
        <f t="shared" si="88"/>
        <v>6</v>
      </c>
      <c r="AG702" s="2">
        <f t="shared" si="89"/>
        <v>3</v>
      </c>
      <c r="AH702" s="2">
        <f t="shared" si="90"/>
        <v>2</v>
      </c>
      <c r="AJ702" s="5"/>
    </row>
    <row r="703" spans="7:36" x14ac:dyDescent="0.35">
      <c r="G703" s="2" t="s">
        <v>3</v>
      </c>
      <c r="H703" s="2" t="s">
        <v>4</v>
      </c>
      <c r="I703" s="2" t="s">
        <v>116</v>
      </c>
      <c r="J703" s="2" t="s">
        <v>119</v>
      </c>
      <c r="K703" s="2" t="s">
        <v>24</v>
      </c>
      <c r="L703" s="2" t="s">
        <v>24</v>
      </c>
      <c r="M703" s="2" t="s">
        <v>67</v>
      </c>
      <c r="N703" s="2">
        <v>12</v>
      </c>
      <c r="O703" s="6">
        <f t="shared" si="91"/>
        <v>6</v>
      </c>
      <c r="P703" s="2">
        <v>0</v>
      </c>
      <c r="Q703" s="2">
        <v>2</v>
      </c>
      <c r="R703" s="2">
        <v>2</v>
      </c>
      <c r="S703" s="2">
        <v>1</v>
      </c>
      <c r="T703" s="2">
        <v>1</v>
      </c>
      <c r="U703" s="2">
        <f t="shared" si="85"/>
        <v>2</v>
      </c>
      <c r="V703" s="2">
        <f t="shared" si="86"/>
        <v>2</v>
      </c>
      <c r="W703" s="2">
        <f t="shared" si="87"/>
        <v>2</v>
      </c>
      <c r="Y703" s="5"/>
      <c r="Z703" s="6">
        <f t="shared" si="92"/>
        <v>11</v>
      </c>
      <c r="AA703" s="2">
        <v>0</v>
      </c>
      <c r="AB703" s="2">
        <v>4</v>
      </c>
      <c r="AC703" s="2">
        <v>3</v>
      </c>
      <c r="AD703" s="2">
        <v>2</v>
      </c>
      <c r="AE703" s="2">
        <v>2</v>
      </c>
      <c r="AF703" s="2">
        <f t="shared" si="88"/>
        <v>4</v>
      </c>
      <c r="AG703" s="2">
        <f t="shared" si="89"/>
        <v>3</v>
      </c>
      <c r="AH703" s="2">
        <f t="shared" si="90"/>
        <v>4</v>
      </c>
      <c r="AJ703" s="5"/>
    </row>
    <row r="704" spans="7:36" x14ac:dyDescent="0.35">
      <c r="G704" s="2" t="s">
        <v>3</v>
      </c>
      <c r="H704" s="2" t="s">
        <v>4</v>
      </c>
      <c r="I704" s="2" t="s">
        <v>116</v>
      </c>
      <c r="J704" s="2" t="s">
        <v>119</v>
      </c>
      <c r="K704" s="2" t="s">
        <v>24</v>
      </c>
      <c r="L704" s="2" t="s">
        <v>24</v>
      </c>
      <c r="M704" s="2" t="s">
        <v>67</v>
      </c>
      <c r="N704" s="2">
        <v>13</v>
      </c>
      <c r="O704" s="6">
        <f t="shared" si="91"/>
        <v>6</v>
      </c>
      <c r="P704" s="2">
        <v>1</v>
      </c>
      <c r="Q704" s="2">
        <v>1</v>
      </c>
      <c r="R704" s="2">
        <v>0</v>
      </c>
      <c r="S704" s="2">
        <v>1</v>
      </c>
      <c r="T704" s="2">
        <v>3</v>
      </c>
      <c r="U704" s="2">
        <f t="shared" si="85"/>
        <v>2</v>
      </c>
      <c r="V704" s="2">
        <f t="shared" si="86"/>
        <v>0</v>
      </c>
      <c r="W704" s="2">
        <f t="shared" si="87"/>
        <v>4</v>
      </c>
      <c r="Y704" s="5"/>
      <c r="Z704" s="6">
        <f t="shared" si="92"/>
        <v>11</v>
      </c>
      <c r="AA704" s="2">
        <v>0</v>
      </c>
      <c r="AB704" s="2">
        <v>1</v>
      </c>
      <c r="AC704" s="2">
        <v>4</v>
      </c>
      <c r="AD704" s="2">
        <v>3</v>
      </c>
      <c r="AE704" s="2">
        <v>3</v>
      </c>
      <c r="AF704" s="2">
        <f t="shared" si="88"/>
        <v>1</v>
      </c>
      <c r="AG704" s="2">
        <f t="shared" si="89"/>
        <v>4</v>
      </c>
      <c r="AH704" s="2">
        <f t="shared" si="90"/>
        <v>6</v>
      </c>
      <c r="AJ704" s="5"/>
    </row>
    <row r="705" spans="7:36" x14ac:dyDescent="0.35">
      <c r="G705" s="2" t="s">
        <v>3</v>
      </c>
      <c r="H705" s="2" t="s">
        <v>4</v>
      </c>
      <c r="I705" s="2" t="s">
        <v>116</v>
      </c>
      <c r="J705" s="2" t="s">
        <v>119</v>
      </c>
      <c r="K705" s="2" t="s">
        <v>24</v>
      </c>
      <c r="L705" s="2" t="s">
        <v>24</v>
      </c>
      <c r="M705" s="2" t="s">
        <v>67</v>
      </c>
      <c r="N705" s="2">
        <v>14</v>
      </c>
      <c r="O705" s="6">
        <f t="shared" si="91"/>
        <v>6</v>
      </c>
      <c r="P705" s="2">
        <v>0</v>
      </c>
      <c r="Q705" s="2">
        <v>1</v>
      </c>
      <c r="R705" s="2">
        <v>1</v>
      </c>
      <c r="S705" s="2">
        <v>1</v>
      </c>
      <c r="T705" s="2">
        <v>3</v>
      </c>
      <c r="U705" s="2">
        <f t="shared" si="85"/>
        <v>1</v>
      </c>
      <c r="V705" s="2">
        <f t="shared" si="86"/>
        <v>1</v>
      </c>
      <c r="W705" s="2">
        <f t="shared" si="87"/>
        <v>4</v>
      </c>
      <c r="Y705" s="5"/>
      <c r="Z705" s="6">
        <f t="shared" si="92"/>
        <v>11</v>
      </c>
      <c r="AA705" s="2">
        <v>0</v>
      </c>
      <c r="AB705" s="2">
        <v>1</v>
      </c>
      <c r="AC705" s="2">
        <v>4</v>
      </c>
      <c r="AD705" s="2">
        <v>3</v>
      </c>
      <c r="AE705" s="2">
        <v>3</v>
      </c>
      <c r="AF705" s="2">
        <f t="shared" si="88"/>
        <v>1</v>
      </c>
      <c r="AG705" s="2">
        <f t="shared" si="89"/>
        <v>4</v>
      </c>
      <c r="AH705" s="2">
        <f t="shared" si="90"/>
        <v>6</v>
      </c>
      <c r="AJ705" s="5"/>
    </row>
    <row r="706" spans="7:36" x14ac:dyDescent="0.35">
      <c r="G706" s="2" t="s">
        <v>3</v>
      </c>
      <c r="H706" s="2" t="s">
        <v>4</v>
      </c>
      <c r="I706" s="2" t="s">
        <v>116</v>
      </c>
      <c r="J706" s="2" t="s">
        <v>119</v>
      </c>
      <c r="K706" s="2" t="s">
        <v>24</v>
      </c>
      <c r="L706" s="2" t="s">
        <v>24</v>
      </c>
      <c r="M706" s="2" t="s">
        <v>67</v>
      </c>
      <c r="N706" s="2">
        <v>15</v>
      </c>
      <c r="O706" s="6">
        <f t="shared" si="91"/>
        <v>6</v>
      </c>
      <c r="P706" s="2">
        <v>1</v>
      </c>
      <c r="Q706" s="2">
        <v>1</v>
      </c>
      <c r="R706" s="2">
        <v>0</v>
      </c>
      <c r="S706" s="2">
        <v>3</v>
      </c>
      <c r="T706" s="2">
        <v>1</v>
      </c>
      <c r="U706" s="2">
        <f t="shared" si="85"/>
        <v>2</v>
      </c>
      <c r="V706" s="2">
        <f t="shared" si="86"/>
        <v>0</v>
      </c>
      <c r="W706" s="2">
        <f t="shared" si="87"/>
        <v>4</v>
      </c>
      <c r="Y706" s="5"/>
      <c r="Z706" s="6">
        <f t="shared" si="92"/>
        <v>11</v>
      </c>
      <c r="AA706" s="2">
        <v>0</v>
      </c>
      <c r="AB706" s="2">
        <v>2</v>
      </c>
      <c r="AC706" s="2">
        <v>4</v>
      </c>
      <c r="AD706" s="2">
        <v>3</v>
      </c>
      <c r="AE706" s="2">
        <v>2</v>
      </c>
      <c r="AF706" s="2">
        <f t="shared" si="88"/>
        <v>2</v>
      </c>
      <c r="AG706" s="2">
        <f t="shared" si="89"/>
        <v>4</v>
      </c>
      <c r="AH706" s="2">
        <f t="shared" si="90"/>
        <v>5</v>
      </c>
      <c r="AJ706" s="5"/>
    </row>
    <row r="707" spans="7:36" x14ac:dyDescent="0.35">
      <c r="G707" s="2" t="s">
        <v>3</v>
      </c>
      <c r="H707" s="2" t="s">
        <v>4</v>
      </c>
      <c r="I707" s="2" t="s">
        <v>116</v>
      </c>
      <c r="J707" s="2" t="s">
        <v>119</v>
      </c>
      <c r="K707" s="2" t="s">
        <v>24</v>
      </c>
      <c r="L707" s="2" t="s">
        <v>24</v>
      </c>
      <c r="M707" s="2" t="s">
        <v>67</v>
      </c>
      <c r="N707" s="2">
        <v>16</v>
      </c>
      <c r="O707" s="6">
        <f t="shared" si="91"/>
        <v>6</v>
      </c>
      <c r="P707" s="2">
        <v>0</v>
      </c>
      <c r="Q707" s="2">
        <v>1</v>
      </c>
      <c r="R707" s="2">
        <v>3</v>
      </c>
      <c r="S707" s="2">
        <v>0</v>
      </c>
      <c r="T707" s="2">
        <v>2</v>
      </c>
      <c r="U707" s="2">
        <f t="shared" si="85"/>
        <v>1</v>
      </c>
      <c r="V707" s="2">
        <f t="shared" si="86"/>
        <v>3</v>
      </c>
      <c r="W707" s="2">
        <f t="shared" si="87"/>
        <v>2</v>
      </c>
      <c r="Y707" s="5"/>
      <c r="Z707" s="6">
        <f t="shared" si="92"/>
        <v>11</v>
      </c>
      <c r="AA707" s="2">
        <v>0</v>
      </c>
      <c r="AB707" s="2">
        <v>6</v>
      </c>
      <c r="AC707" s="2">
        <v>3</v>
      </c>
      <c r="AD707" s="2">
        <v>1</v>
      </c>
      <c r="AE707" s="2">
        <v>1</v>
      </c>
      <c r="AF707" s="2">
        <f t="shared" si="88"/>
        <v>6</v>
      </c>
      <c r="AG707" s="2">
        <f t="shared" si="89"/>
        <v>3</v>
      </c>
      <c r="AH707" s="2">
        <f t="shared" si="90"/>
        <v>2</v>
      </c>
      <c r="AJ707" s="5"/>
    </row>
    <row r="708" spans="7:36" x14ac:dyDescent="0.35">
      <c r="G708" s="2" t="s">
        <v>3</v>
      </c>
      <c r="H708" s="2" t="s">
        <v>4</v>
      </c>
      <c r="I708" s="2" t="s">
        <v>116</v>
      </c>
      <c r="J708" s="2" t="s">
        <v>119</v>
      </c>
      <c r="K708" s="2" t="s">
        <v>24</v>
      </c>
      <c r="L708" s="2" t="s">
        <v>24</v>
      </c>
      <c r="M708" s="2" t="s">
        <v>67</v>
      </c>
      <c r="N708" s="2">
        <v>17</v>
      </c>
      <c r="O708" s="6">
        <f t="shared" si="91"/>
        <v>6</v>
      </c>
      <c r="P708" s="2">
        <v>1</v>
      </c>
      <c r="Q708" s="2">
        <v>0</v>
      </c>
      <c r="R708" s="2">
        <v>2</v>
      </c>
      <c r="S708" s="2">
        <v>2</v>
      </c>
      <c r="T708" s="2">
        <v>1</v>
      </c>
      <c r="U708" s="2">
        <f t="shared" si="85"/>
        <v>1</v>
      </c>
      <c r="V708" s="2">
        <f t="shared" si="86"/>
        <v>2</v>
      </c>
      <c r="W708" s="2">
        <f t="shared" si="87"/>
        <v>3</v>
      </c>
      <c r="Y708" s="5"/>
      <c r="Z708" s="6">
        <f t="shared" si="92"/>
        <v>11</v>
      </c>
      <c r="AA708" s="2">
        <v>0</v>
      </c>
      <c r="AB708" s="2">
        <v>4</v>
      </c>
      <c r="AC708" s="2">
        <v>3</v>
      </c>
      <c r="AD708" s="2">
        <v>3</v>
      </c>
      <c r="AE708" s="2">
        <v>1</v>
      </c>
      <c r="AF708" s="2">
        <f t="shared" si="88"/>
        <v>4</v>
      </c>
      <c r="AG708" s="2">
        <f t="shared" si="89"/>
        <v>3</v>
      </c>
      <c r="AH708" s="2">
        <f t="shared" si="90"/>
        <v>4</v>
      </c>
      <c r="AJ708" s="5"/>
    </row>
    <row r="709" spans="7:36" x14ac:dyDescent="0.35">
      <c r="G709" s="2" t="s">
        <v>3</v>
      </c>
      <c r="H709" s="2" t="s">
        <v>4</v>
      </c>
      <c r="I709" s="2" t="s">
        <v>116</v>
      </c>
      <c r="J709" s="2" t="s">
        <v>119</v>
      </c>
      <c r="K709" s="2" t="s">
        <v>24</v>
      </c>
      <c r="L709" s="2" t="s">
        <v>24</v>
      </c>
      <c r="M709" s="2" t="s">
        <v>67</v>
      </c>
      <c r="N709" s="2">
        <v>18</v>
      </c>
      <c r="O709" s="6">
        <f t="shared" si="91"/>
        <v>6</v>
      </c>
      <c r="P709" s="2">
        <v>2</v>
      </c>
      <c r="Q709" s="2">
        <v>0</v>
      </c>
      <c r="R709" s="2">
        <v>3</v>
      </c>
      <c r="S709" s="2">
        <v>0</v>
      </c>
      <c r="T709" s="2">
        <v>1</v>
      </c>
      <c r="U709" s="2">
        <f t="shared" si="85"/>
        <v>2</v>
      </c>
      <c r="V709" s="2">
        <f t="shared" si="86"/>
        <v>3</v>
      </c>
      <c r="W709" s="2">
        <f t="shared" si="87"/>
        <v>1</v>
      </c>
      <c r="Y709" s="5"/>
      <c r="Z709" s="6">
        <f t="shared" si="92"/>
        <v>11</v>
      </c>
      <c r="AA709" s="2">
        <v>0</v>
      </c>
      <c r="AB709" s="2">
        <v>3</v>
      </c>
      <c r="AC709" s="2">
        <v>3</v>
      </c>
      <c r="AD709" s="2">
        <v>2</v>
      </c>
      <c r="AE709" s="2">
        <v>3</v>
      </c>
      <c r="AF709" s="2">
        <f t="shared" si="88"/>
        <v>3</v>
      </c>
      <c r="AG709" s="2">
        <f t="shared" si="89"/>
        <v>3</v>
      </c>
      <c r="AH709" s="2">
        <f t="shared" si="90"/>
        <v>5</v>
      </c>
      <c r="AJ709" s="5"/>
    </row>
    <row r="710" spans="7:36" x14ac:dyDescent="0.35">
      <c r="G710" s="2" t="s">
        <v>3</v>
      </c>
      <c r="H710" s="2" t="s">
        <v>4</v>
      </c>
      <c r="I710" s="2" t="s">
        <v>116</v>
      </c>
      <c r="J710" s="2" t="s">
        <v>119</v>
      </c>
      <c r="K710" s="2" t="s">
        <v>24</v>
      </c>
      <c r="L710" s="2" t="s">
        <v>24</v>
      </c>
      <c r="M710" s="2" t="s">
        <v>76</v>
      </c>
      <c r="N710" s="2">
        <v>19</v>
      </c>
      <c r="O710" s="6">
        <f t="shared" si="91"/>
        <v>6</v>
      </c>
      <c r="P710" s="2">
        <v>2</v>
      </c>
      <c r="Q710" s="2">
        <v>1</v>
      </c>
      <c r="R710" s="2">
        <v>1</v>
      </c>
      <c r="S710" s="2">
        <v>1</v>
      </c>
      <c r="T710" s="2">
        <v>1</v>
      </c>
      <c r="U710" s="2">
        <f t="shared" si="85"/>
        <v>3</v>
      </c>
      <c r="V710" s="2">
        <f t="shared" si="86"/>
        <v>1</v>
      </c>
      <c r="W710" s="2">
        <f t="shared" si="87"/>
        <v>2</v>
      </c>
      <c r="Y710" s="5"/>
      <c r="Z710" s="6">
        <f t="shared" si="92"/>
        <v>11</v>
      </c>
      <c r="AA710" s="2">
        <v>2</v>
      </c>
      <c r="AB710" s="2">
        <v>3</v>
      </c>
      <c r="AC710" s="2">
        <v>2</v>
      </c>
      <c r="AD710" s="2">
        <v>3</v>
      </c>
      <c r="AE710" s="2">
        <v>1</v>
      </c>
      <c r="AF710" s="2">
        <f t="shared" si="88"/>
        <v>5</v>
      </c>
      <c r="AG710" s="2">
        <f t="shared" si="89"/>
        <v>2</v>
      </c>
      <c r="AH710" s="2">
        <f t="shared" si="90"/>
        <v>4</v>
      </c>
      <c r="AJ710" s="5"/>
    </row>
    <row r="711" spans="7:36" x14ac:dyDescent="0.35">
      <c r="G711" s="2" t="s">
        <v>3</v>
      </c>
      <c r="H711" s="2" t="s">
        <v>4</v>
      </c>
      <c r="I711" s="2" t="s">
        <v>116</v>
      </c>
      <c r="J711" s="2" t="s">
        <v>119</v>
      </c>
      <c r="K711" s="2" t="s">
        <v>24</v>
      </c>
      <c r="L711" s="2" t="s">
        <v>24</v>
      </c>
      <c r="M711" s="2" t="s">
        <v>76</v>
      </c>
      <c r="N711" s="2">
        <v>20</v>
      </c>
      <c r="O711" s="6">
        <f t="shared" si="91"/>
        <v>6</v>
      </c>
      <c r="P711" s="2">
        <v>1</v>
      </c>
      <c r="Q711" s="2">
        <v>2</v>
      </c>
      <c r="R711" s="2">
        <v>0</v>
      </c>
      <c r="S711" s="2">
        <v>1</v>
      </c>
      <c r="T711" s="2">
        <v>2</v>
      </c>
      <c r="U711" s="2">
        <f t="shared" si="85"/>
        <v>3</v>
      </c>
      <c r="V711" s="2">
        <f t="shared" si="86"/>
        <v>0</v>
      </c>
      <c r="W711" s="2">
        <f t="shared" si="87"/>
        <v>3</v>
      </c>
      <c r="Y711" s="5"/>
      <c r="Z711" s="6">
        <f t="shared" si="92"/>
        <v>11</v>
      </c>
      <c r="AA711" s="2">
        <v>1</v>
      </c>
      <c r="AB711" s="2">
        <v>3</v>
      </c>
      <c r="AC711" s="2">
        <v>2</v>
      </c>
      <c r="AD711" s="2">
        <v>3</v>
      </c>
      <c r="AE711" s="2">
        <v>2</v>
      </c>
      <c r="AF711" s="2">
        <f t="shared" si="88"/>
        <v>4</v>
      </c>
      <c r="AG711" s="2">
        <f t="shared" si="89"/>
        <v>2</v>
      </c>
      <c r="AH711" s="2">
        <f t="shared" si="90"/>
        <v>5</v>
      </c>
      <c r="AJ711" s="5"/>
    </row>
    <row r="712" spans="7:36" x14ac:dyDescent="0.35">
      <c r="G712" s="2" t="s">
        <v>3</v>
      </c>
      <c r="H712" s="2" t="s">
        <v>4</v>
      </c>
      <c r="I712" s="2" t="s">
        <v>116</v>
      </c>
      <c r="J712" s="2" t="s">
        <v>119</v>
      </c>
      <c r="K712" s="2" t="s">
        <v>24</v>
      </c>
      <c r="L712" s="2" t="s">
        <v>24</v>
      </c>
      <c r="M712" s="2" t="s">
        <v>76</v>
      </c>
      <c r="N712" s="2">
        <v>21</v>
      </c>
      <c r="O712" s="6">
        <f t="shared" si="91"/>
        <v>6</v>
      </c>
      <c r="P712" s="2">
        <v>2</v>
      </c>
      <c r="Q712" s="2">
        <v>1</v>
      </c>
      <c r="R712" s="2">
        <v>0</v>
      </c>
      <c r="S712" s="2">
        <v>1</v>
      </c>
      <c r="T712" s="2">
        <v>2</v>
      </c>
      <c r="U712" s="2">
        <f t="shared" si="85"/>
        <v>3</v>
      </c>
      <c r="V712" s="2">
        <f t="shared" si="86"/>
        <v>0</v>
      </c>
      <c r="W712" s="2">
        <f t="shared" si="87"/>
        <v>3</v>
      </c>
      <c r="Y712" s="5"/>
      <c r="Z712" s="6">
        <f t="shared" si="92"/>
        <v>11</v>
      </c>
      <c r="AA712" s="2">
        <v>1</v>
      </c>
      <c r="AB712" s="2">
        <v>3</v>
      </c>
      <c r="AC712" s="2">
        <v>1</v>
      </c>
      <c r="AD712" s="2">
        <v>3</v>
      </c>
      <c r="AE712" s="2">
        <v>3</v>
      </c>
      <c r="AF712" s="2">
        <f t="shared" si="88"/>
        <v>4</v>
      </c>
      <c r="AG712" s="2">
        <f t="shared" si="89"/>
        <v>1</v>
      </c>
      <c r="AH712" s="2">
        <f t="shared" si="90"/>
        <v>6</v>
      </c>
      <c r="AJ712" s="5"/>
    </row>
    <row r="713" spans="7:36" x14ac:dyDescent="0.35">
      <c r="G713" s="2" t="s">
        <v>3</v>
      </c>
      <c r="H713" s="2" t="s">
        <v>4</v>
      </c>
      <c r="I713" s="2" t="s">
        <v>116</v>
      </c>
      <c r="J713" s="2" t="s">
        <v>119</v>
      </c>
      <c r="K713" s="2" t="s">
        <v>24</v>
      </c>
      <c r="L713" s="2" t="s">
        <v>24</v>
      </c>
      <c r="M713" s="2" t="s">
        <v>76</v>
      </c>
      <c r="N713" s="2">
        <v>22</v>
      </c>
      <c r="O713" s="6">
        <f t="shared" si="91"/>
        <v>6</v>
      </c>
      <c r="P713" s="2">
        <v>2</v>
      </c>
      <c r="Q713" s="2">
        <v>2</v>
      </c>
      <c r="R713" s="2">
        <v>1</v>
      </c>
      <c r="S713" s="2">
        <v>1</v>
      </c>
      <c r="T713" s="2">
        <v>0</v>
      </c>
      <c r="U713" s="2">
        <f t="shared" si="85"/>
        <v>4</v>
      </c>
      <c r="V713" s="2">
        <f t="shared" si="86"/>
        <v>1</v>
      </c>
      <c r="W713" s="2">
        <f t="shared" si="87"/>
        <v>1</v>
      </c>
      <c r="Y713" s="5"/>
      <c r="Z713" s="6">
        <f t="shared" si="92"/>
        <v>11</v>
      </c>
      <c r="AA713" s="2">
        <v>4</v>
      </c>
      <c r="AB713" s="2">
        <v>3</v>
      </c>
      <c r="AC713" s="2">
        <v>2</v>
      </c>
      <c r="AD713" s="2">
        <v>1</v>
      </c>
      <c r="AE713" s="2">
        <v>1</v>
      </c>
      <c r="AF713" s="2">
        <f t="shared" si="88"/>
        <v>7</v>
      </c>
      <c r="AG713" s="2">
        <f t="shared" si="89"/>
        <v>2</v>
      </c>
      <c r="AH713" s="2">
        <f t="shared" si="90"/>
        <v>2</v>
      </c>
      <c r="AJ713" s="5"/>
    </row>
    <row r="714" spans="7:36" x14ac:dyDescent="0.35">
      <c r="G714" s="2" t="s">
        <v>3</v>
      </c>
      <c r="H714" s="2" t="s">
        <v>4</v>
      </c>
      <c r="I714" s="2" t="s">
        <v>116</v>
      </c>
      <c r="J714" s="2" t="s">
        <v>119</v>
      </c>
      <c r="K714" s="2" t="s">
        <v>24</v>
      </c>
      <c r="L714" s="2" t="s">
        <v>24</v>
      </c>
      <c r="M714" s="2" t="s">
        <v>76</v>
      </c>
      <c r="N714" s="2">
        <v>23</v>
      </c>
      <c r="O714" s="6">
        <f t="shared" si="91"/>
        <v>6</v>
      </c>
      <c r="P714" s="2">
        <v>2</v>
      </c>
      <c r="Q714" s="2">
        <v>2</v>
      </c>
      <c r="R714" s="2">
        <v>0</v>
      </c>
      <c r="S714" s="2">
        <v>1</v>
      </c>
      <c r="T714" s="2">
        <v>1</v>
      </c>
      <c r="U714" s="2">
        <f t="shared" si="85"/>
        <v>4</v>
      </c>
      <c r="V714" s="2">
        <f t="shared" si="86"/>
        <v>0</v>
      </c>
      <c r="W714" s="2">
        <f t="shared" si="87"/>
        <v>2</v>
      </c>
      <c r="Y714" s="5"/>
      <c r="Z714" s="6">
        <f t="shared" si="92"/>
        <v>11</v>
      </c>
      <c r="AA714" s="2">
        <v>3</v>
      </c>
      <c r="AB714" s="2">
        <v>2</v>
      </c>
      <c r="AC714" s="2">
        <v>2</v>
      </c>
      <c r="AD714" s="2">
        <v>2</v>
      </c>
      <c r="AE714" s="2">
        <v>2</v>
      </c>
      <c r="AF714" s="2">
        <f t="shared" si="88"/>
        <v>5</v>
      </c>
      <c r="AG714" s="2">
        <f t="shared" si="89"/>
        <v>2</v>
      </c>
      <c r="AH714" s="2">
        <f t="shared" si="90"/>
        <v>4</v>
      </c>
      <c r="AJ714" s="5"/>
    </row>
    <row r="715" spans="7:36" x14ac:dyDescent="0.35">
      <c r="G715" s="2" t="s">
        <v>3</v>
      </c>
      <c r="H715" s="2" t="s">
        <v>4</v>
      </c>
      <c r="I715" s="2" t="s">
        <v>116</v>
      </c>
      <c r="J715" s="2" t="s">
        <v>119</v>
      </c>
      <c r="K715" s="2" t="s">
        <v>24</v>
      </c>
      <c r="L715" s="2" t="s">
        <v>24</v>
      </c>
      <c r="M715" s="2" t="s">
        <v>76</v>
      </c>
      <c r="N715" s="2">
        <v>24</v>
      </c>
      <c r="O715" s="6">
        <f t="shared" si="91"/>
        <v>6</v>
      </c>
      <c r="P715" s="2">
        <v>2</v>
      </c>
      <c r="Q715" s="2">
        <v>1</v>
      </c>
      <c r="R715" s="2">
        <v>2</v>
      </c>
      <c r="S715" s="2">
        <v>0</v>
      </c>
      <c r="T715" s="2">
        <v>1</v>
      </c>
      <c r="U715" s="2">
        <f t="shared" si="85"/>
        <v>3</v>
      </c>
      <c r="V715" s="2">
        <f t="shared" si="86"/>
        <v>2</v>
      </c>
      <c r="W715" s="2">
        <f t="shared" si="87"/>
        <v>1</v>
      </c>
      <c r="Y715" s="5"/>
      <c r="Z715" s="6">
        <f t="shared" si="92"/>
        <v>11</v>
      </c>
      <c r="AA715" s="2">
        <v>0</v>
      </c>
      <c r="AB715" s="2">
        <v>5</v>
      </c>
      <c r="AC715" s="2">
        <v>1</v>
      </c>
      <c r="AD715" s="2">
        <v>3</v>
      </c>
      <c r="AE715" s="2">
        <v>2</v>
      </c>
      <c r="AF715" s="2">
        <f t="shared" si="88"/>
        <v>5</v>
      </c>
      <c r="AG715" s="2">
        <f t="shared" si="89"/>
        <v>1</v>
      </c>
      <c r="AH715" s="2">
        <f t="shared" si="90"/>
        <v>5</v>
      </c>
      <c r="AJ715" s="5"/>
    </row>
    <row r="716" spans="7:36" x14ac:dyDescent="0.35">
      <c r="G716" s="2" t="s">
        <v>3</v>
      </c>
      <c r="H716" s="2" t="s">
        <v>4</v>
      </c>
      <c r="I716" s="2" t="s">
        <v>116</v>
      </c>
      <c r="J716" s="2" t="s">
        <v>119</v>
      </c>
      <c r="K716" s="2" t="s">
        <v>24</v>
      </c>
      <c r="L716" s="2" t="s">
        <v>24</v>
      </c>
      <c r="M716" s="2" t="s">
        <v>76</v>
      </c>
      <c r="N716" s="2">
        <v>25</v>
      </c>
      <c r="O716" s="6">
        <f t="shared" si="91"/>
        <v>6</v>
      </c>
      <c r="P716" s="2">
        <v>2</v>
      </c>
      <c r="Q716" s="2">
        <v>0</v>
      </c>
      <c r="R716" s="2">
        <v>2</v>
      </c>
      <c r="S716" s="2">
        <v>1</v>
      </c>
      <c r="T716" s="2">
        <v>1</v>
      </c>
      <c r="U716" s="2">
        <f t="shared" si="85"/>
        <v>2</v>
      </c>
      <c r="V716" s="2">
        <f t="shared" si="86"/>
        <v>2</v>
      </c>
      <c r="W716" s="2">
        <f t="shared" si="87"/>
        <v>2</v>
      </c>
      <c r="Y716" s="5"/>
      <c r="Z716" s="6">
        <f t="shared" si="92"/>
        <v>11</v>
      </c>
      <c r="AA716" s="2">
        <v>2</v>
      </c>
      <c r="AB716" s="2">
        <v>3</v>
      </c>
      <c r="AC716" s="2">
        <v>0</v>
      </c>
      <c r="AD716" s="2">
        <v>4</v>
      </c>
      <c r="AE716" s="2">
        <v>2</v>
      </c>
      <c r="AF716" s="2">
        <f t="shared" si="88"/>
        <v>5</v>
      </c>
      <c r="AG716" s="2">
        <f t="shared" si="89"/>
        <v>0</v>
      </c>
      <c r="AH716" s="2">
        <f t="shared" si="90"/>
        <v>6</v>
      </c>
      <c r="AJ716" s="5"/>
    </row>
    <row r="717" spans="7:36" x14ac:dyDescent="0.35">
      <c r="G717" s="2" t="s">
        <v>3</v>
      </c>
      <c r="H717" s="2" t="s">
        <v>4</v>
      </c>
      <c r="I717" s="2" t="s">
        <v>116</v>
      </c>
      <c r="J717" s="2" t="s">
        <v>119</v>
      </c>
      <c r="K717" s="2" t="s">
        <v>24</v>
      </c>
      <c r="L717" s="2" t="s">
        <v>24</v>
      </c>
      <c r="M717" s="2" t="s">
        <v>76</v>
      </c>
      <c r="N717" s="2">
        <v>26</v>
      </c>
      <c r="O717" s="6">
        <f t="shared" si="91"/>
        <v>6</v>
      </c>
      <c r="P717" s="2">
        <v>1</v>
      </c>
      <c r="Q717" s="2">
        <v>1</v>
      </c>
      <c r="R717" s="2">
        <v>2</v>
      </c>
      <c r="S717" s="2">
        <v>0</v>
      </c>
      <c r="T717" s="2">
        <v>2</v>
      </c>
      <c r="U717" s="2">
        <f t="shared" si="85"/>
        <v>2</v>
      </c>
      <c r="V717" s="2">
        <f t="shared" si="86"/>
        <v>2</v>
      </c>
      <c r="W717" s="2">
        <f t="shared" si="87"/>
        <v>2</v>
      </c>
      <c r="Y717" s="5"/>
      <c r="Z717" s="6">
        <f t="shared" si="92"/>
        <v>11</v>
      </c>
      <c r="AA717" s="2">
        <v>2</v>
      </c>
      <c r="AB717" s="2">
        <v>3</v>
      </c>
      <c r="AC717" s="2">
        <v>0</v>
      </c>
      <c r="AD717" s="2">
        <v>3</v>
      </c>
      <c r="AE717" s="2">
        <v>3</v>
      </c>
      <c r="AF717" s="2">
        <f t="shared" si="88"/>
        <v>5</v>
      </c>
      <c r="AG717" s="2">
        <f t="shared" si="89"/>
        <v>0</v>
      </c>
      <c r="AH717" s="2">
        <f t="shared" si="90"/>
        <v>6</v>
      </c>
      <c r="AJ717" s="5"/>
    </row>
    <row r="718" spans="7:36" x14ac:dyDescent="0.35">
      <c r="G718" s="2" t="s">
        <v>3</v>
      </c>
      <c r="H718" s="2" t="s">
        <v>4</v>
      </c>
      <c r="I718" s="2" t="s">
        <v>116</v>
      </c>
      <c r="J718" s="2" t="s">
        <v>119</v>
      </c>
      <c r="K718" s="2" t="s">
        <v>24</v>
      </c>
      <c r="L718" s="2" t="s">
        <v>24</v>
      </c>
      <c r="M718" s="2" t="s">
        <v>76</v>
      </c>
      <c r="N718" s="2">
        <v>27</v>
      </c>
      <c r="O718" s="6">
        <f t="shared" si="91"/>
        <v>6</v>
      </c>
      <c r="P718" s="2">
        <v>2</v>
      </c>
      <c r="Q718" s="2">
        <v>0</v>
      </c>
      <c r="R718" s="2">
        <v>3</v>
      </c>
      <c r="S718" s="2">
        <v>1</v>
      </c>
      <c r="T718" s="2">
        <v>0</v>
      </c>
      <c r="U718" s="2">
        <f t="shared" si="85"/>
        <v>2</v>
      </c>
      <c r="V718" s="2">
        <f t="shared" si="86"/>
        <v>3</v>
      </c>
      <c r="W718" s="2">
        <f t="shared" si="87"/>
        <v>1</v>
      </c>
      <c r="Y718" s="5"/>
      <c r="Z718" s="6">
        <f t="shared" si="92"/>
        <v>11</v>
      </c>
      <c r="AA718" s="2">
        <v>1</v>
      </c>
      <c r="AB718" s="2">
        <v>3</v>
      </c>
      <c r="AC718" s="2">
        <v>2</v>
      </c>
      <c r="AD718" s="2">
        <v>3</v>
      </c>
      <c r="AE718" s="2">
        <v>2</v>
      </c>
      <c r="AF718" s="2">
        <f t="shared" si="88"/>
        <v>4</v>
      </c>
      <c r="AG718" s="2">
        <f t="shared" si="89"/>
        <v>2</v>
      </c>
      <c r="AH718" s="2">
        <f t="shared" si="90"/>
        <v>5</v>
      </c>
      <c r="AJ718" s="5"/>
    </row>
    <row r="719" spans="7:36" x14ac:dyDescent="0.35">
      <c r="G719" s="2" t="s">
        <v>3</v>
      </c>
      <c r="H719" s="2" t="s">
        <v>4</v>
      </c>
      <c r="I719" s="2" t="s">
        <v>116</v>
      </c>
      <c r="J719" s="2" t="s">
        <v>119</v>
      </c>
      <c r="K719" s="2" t="s">
        <v>24</v>
      </c>
      <c r="L719" s="2" t="s">
        <v>24</v>
      </c>
      <c r="M719" s="2" t="s">
        <v>76</v>
      </c>
      <c r="N719" s="2">
        <v>28</v>
      </c>
      <c r="O719" s="6">
        <f t="shared" si="91"/>
        <v>6</v>
      </c>
      <c r="P719" s="2">
        <v>3</v>
      </c>
      <c r="Q719" s="2">
        <v>1</v>
      </c>
      <c r="R719" s="2">
        <v>2</v>
      </c>
      <c r="S719" s="2">
        <v>0</v>
      </c>
      <c r="T719" s="2">
        <v>0</v>
      </c>
      <c r="U719" s="2">
        <f t="shared" si="85"/>
        <v>4</v>
      </c>
      <c r="V719" s="2">
        <f t="shared" si="86"/>
        <v>2</v>
      </c>
      <c r="W719" s="2">
        <f t="shared" si="87"/>
        <v>0</v>
      </c>
      <c r="Y719" s="5"/>
      <c r="Z719" s="6">
        <f t="shared" si="92"/>
        <v>11</v>
      </c>
      <c r="AA719" s="2">
        <v>6</v>
      </c>
      <c r="AB719" s="2">
        <v>3</v>
      </c>
      <c r="AC719" s="2">
        <v>0</v>
      </c>
      <c r="AD719" s="2">
        <v>1</v>
      </c>
      <c r="AE719" s="2">
        <v>1</v>
      </c>
      <c r="AF719" s="2">
        <f t="shared" si="88"/>
        <v>9</v>
      </c>
      <c r="AG719" s="2">
        <f t="shared" si="89"/>
        <v>0</v>
      </c>
      <c r="AH719" s="2">
        <f t="shared" si="90"/>
        <v>2</v>
      </c>
      <c r="AJ719" s="5"/>
    </row>
    <row r="720" spans="7:36" x14ac:dyDescent="0.35">
      <c r="G720" s="2" t="s">
        <v>3</v>
      </c>
      <c r="H720" s="2" t="s">
        <v>4</v>
      </c>
      <c r="I720" s="2" t="s">
        <v>116</v>
      </c>
      <c r="J720" s="2" t="s">
        <v>119</v>
      </c>
      <c r="K720" s="2" t="s">
        <v>24</v>
      </c>
      <c r="L720" s="2" t="s">
        <v>24</v>
      </c>
      <c r="M720" s="2" t="s">
        <v>76</v>
      </c>
      <c r="N720" s="2">
        <v>29</v>
      </c>
      <c r="O720" s="6">
        <f t="shared" si="91"/>
        <v>6</v>
      </c>
      <c r="P720" s="2">
        <v>1</v>
      </c>
      <c r="Q720" s="2">
        <v>1</v>
      </c>
      <c r="R720" s="2">
        <v>3</v>
      </c>
      <c r="S720" s="2">
        <v>0</v>
      </c>
      <c r="T720" s="2">
        <v>1</v>
      </c>
      <c r="U720" s="2">
        <f t="shared" si="85"/>
        <v>2</v>
      </c>
      <c r="V720" s="2">
        <f t="shared" si="86"/>
        <v>3</v>
      </c>
      <c r="W720" s="2">
        <f t="shared" si="87"/>
        <v>1</v>
      </c>
      <c r="Y720" s="5"/>
      <c r="Z720" s="6">
        <f t="shared" si="92"/>
        <v>11</v>
      </c>
      <c r="AA720" s="2">
        <v>2</v>
      </c>
      <c r="AB720" s="2">
        <v>2</v>
      </c>
      <c r="AC720" s="2">
        <v>1</v>
      </c>
      <c r="AD720" s="2">
        <v>3</v>
      </c>
      <c r="AE720" s="2">
        <v>3</v>
      </c>
      <c r="AF720" s="2">
        <f t="shared" si="88"/>
        <v>4</v>
      </c>
      <c r="AG720" s="2">
        <f t="shared" si="89"/>
        <v>1</v>
      </c>
      <c r="AH720" s="2">
        <f t="shared" si="90"/>
        <v>6</v>
      </c>
      <c r="AJ720" s="5"/>
    </row>
    <row r="721" spans="7:36" x14ac:dyDescent="0.35">
      <c r="G721" s="2" t="s">
        <v>3</v>
      </c>
      <c r="H721" s="2" t="s">
        <v>4</v>
      </c>
      <c r="I721" s="2" t="s">
        <v>116</v>
      </c>
      <c r="J721" s="2" t="s">
        <v>119</v>
      </c>
      <c r="K721" s="2" t="s">
        <v>24</v>
      </c>
      <c r="L721" s="2" t="s">
        <v>24</v>
      </c>
      <c r="M721" s="2" t="s">
        <v>76</v>
      </c>
      <c r="N721" s="2">
        <v>30</v>
      </c>
      <c r="O721" s="6">
        <f t="shared" si="91"/>
        <v>6</v>
      </c>
      <c r="P721" s="2">
        <v>2</v>
      </c>
      <c r="Q721" s="2">
        <v>1</v>
      </c>
      <c r="R721" s="2">
        <v>1</v>
      </c>
      <c r="S721" s="2">
        <v>1</v>
      </c>
      <c r="T721" s="2">
        <v>1</v>
      </c>
      <c r="U721" s="2">
        <f t="shared" si="85"/>
        <v>3</v>
      </c>
      <c r="V721" s="2">
        <f t="shared" si="86"/>
        <v>1</v>
      </c>
      <c r="W721" s="2">
        <f t="shared" si="87"/>
        <v>2</v>
      </c>
      <c r="Y721" s="5"/>
      <c r="Z721" s="6">
        <f t="shared" si="92"/>
        <v>11</v>
      </c>
      <c r="AA721" s="2">
        <v>2</v>
      </c>
      <c r="AB721" s="2">
        <v>3</v>
      </c>
      <c r="AC721" s="2">
        <v>0</v>
      </c>
      <c r="AD721" s="2">
        <v>2</v>
      </c>
      <c r="AE721" s="2">
        <v>4</v>
      </c>
      <c r="AF721" s="2">
        <f t="shared" si="88"/>
        <v>5</v>
      </c>
      <c r="AG721" s="2">
        <f t="shared" si="89"/>
        <v>0</v>
      </c>
      <c r="AH721" s="2">
        <f t="shared" si="90"/>
        <v>6</v>
      </c>
      <c r="AJ721" s="5"/>
    </row>
    <row r="722" spans="7:36" x14ac:dyDescent="0.35">
      <c r="G722" s="2" t="s">
        <v>3</v>
      </c>
      <c r="H722" s="2" t="s">
        <v>4</v>
      </c>
      <c r="I722" s="2" t="s">
        <v>116</v>
      </c>
      <c r="J722" s="2" t="s">
        <v>119</v>
      </c>
      <c r="K722" s="2" t="s">
        <v>121</v>
      </c>
      <c r="L722" s="2" t="s">
        <v>121</v>
      </c>
      <c r="M722" s="2" t="s">
        <v>3</v>
      </c>
      <c r="N722" s="2">
        <v>1</v>
      </c>
      <c r="O722" s="6">
        <f t="shared" si="91"/>
        <v>14</v>
      </c>
      <c r="P722" s="2">
        <v>1</v>
      </c>
      <c r="Q722" s="2">
        <v>6</v>
      </c>
      <c r="R722" s="2">
        <v>3</v>
      </c>
      <c r="S722" s="2">
        <v>3</v>
      </c>
      <c r="T722" s="2">
        <v>1</v>
      </c>
      <c r="U722" s="2">
        <f t="shared" si="85"/>
        <v>7</v>
      </c>
      <c r="V722" s="2">
        <f t="shared" si="86"/>
        <v>3</v>
      </c>
      <c r="W722" s="2">
        <f t="shared" si="87"/>
        <v>4</v>
      </c>
      <c r="X722" s="2">
        <f>MAX(O722:O751)</f>
        <v>14</v>
      </c>
      <c r="Y722" s="5">
        <v>33</v>
      </c>
      <c r="Z722" s="6">
        <f t="shared" si="92"/>
        <v>18</v>
      </c>
      <c r="AA722" s="2">
        <v>2</v>
      </c>
      <c r="AB722" s="2">
        <v>6</v>
      </c>
      <c r="AC722" s="2">
        <v>5</v>
      </c>
      <c r="AD722" s="2">
        <v>3</v>
      </c>
      <c r="AE722" s="2">
        <v>2</v>
      </c>
      <c r="AF722" s="2">
        <f t="shared" si="88"/>
        <v>8</v>
      </c>
      <c r="AG722" s="2">
        <f t="shared" si="89"/>
        <v>5</v>
      </c>
      <c r="AH722" s="2">
        <f t="shared" si="90"/>
        <v>5</v>
      </c>
      <c r="AI722" s="2">
        <f>MAX(Z722:Z751)</f>
        <v>18</v>
      </c>
      <c r="AJ722" s="5">
        <v>32</v>
      </c>
    </row>
    <row r="723" spans="7:36" x14ac:dyDescent="0.35">
      <c r="G723" s="2" t="s">
        <v>3</v>
      </c>
      <c r="H723" s="2" t="s">
        <v>4</v>
      </c>
      <c r="I723" s="2" t="s">
        <v>116</v>
      </c>
      <c r="J723" s="2" t="s">
        <v>119</v>
      </c>
      <c r="K723" s="2" t="s">
        <v>121</v>
      </c>
      <c r="L723" s="2" t="s">
        <v>121</v>
      </c>
      <c r="M723" s="2" t="s">
        <v>3</v>
      </c>
      <c r="N723" s="2">
        <v>2</v>
      </c>
      <c r="O723" s="6">
        <f t="shared" si="91"/>
        <v>14</v>
      </c>
      <c r="P723" s="2">
        <v>0</v>
      </c>
      <c r="Q723" s="2">
        <v>4</v>
      </c>
      <c r="R723" s="2">
        <v>5</v>
      </c>
      <c r="S723" s="2">
        <v>4</v>
      </c>
      <c r="T723" s="2">
        <v>1</v>
      </c>
      <c r="U723" s="2">
        <f t="shared" si="85"/>
        <v>4</v>
      </c>
      <c r="V723" s="2">
        <f t="shared" si="86"/>
        <v>5</v>
      </c>
      <c r="W723" s="2">
        <f t="shared" si="87"/>
        <v>5</v>
      </c>
      <c r="Y723" s="5"/>
      <c r="Z723" s="6">
        <f t="shared" si="92"/>
        <v>18</v>
      </c>
      <c r="AA723" s="2">
        <v>1</v>
      </c>
      <c r="AB723" s="2">
        <v>5</v>
      </c>
      <c r="AC723" s="2">
        <v>7</v>
      </c>
      <c r="AD723" s="2">
        <v>3</v>
      </c>
      <c r="AE723" s="2">
        <v>2</v>
      </c>
      <c r="AF723" s="2">
        <f t="shared" si="88"/>
        <v>6</v>
      </c>
      <c r="AG723" s="2">
        <f t="shared" si="89"/>
        <v>7</v>
      </c>
      <c r="AH723" s="2">
        <f t="shared" si="90"/>
        <v>5</v>
      </c>
      <c r="AJ723" s="5"/>
    </row>
    <row r="724" spans="7:36" x14ac:dyDescent="0.35">
      <c r="G724" s="2" t="s">
        <v>3</v>
      </c>
      <c r="H724" s="2" t="s">
        <v>4</v>
      </c>
      <c r="I724" s="2" t="s">
        <v>116</v>
      </c>
      <c r="J724" s="2" t="s">
        <v>119</v>
      </c>
      <c r="K724" s="2" t="s">
        <v>121</v>
      </c>
      <c r="L724" s="2" t="s">
        <v>121</v>
      </c>
      <c r="M724" s="2" t="s">
        <v>3</v>
      </c>
      <c r="N724" s="2">
        <v>3</v>
      </c>
      <c r="O724" s="6">
        <f t="shared" si="91"/>
        <v>14</v>
      </c>
      <c r="P724" s="2">
        <v>4</v>
      </c>
      <c r="Q724" s="2">
        <v>8</v>
      </c>
      <c r="R724" s="2">
        <v>1</v>
      </c>
      <c r="S724" s="2">
        <v>0</v>
      </c>
      <c r="T724" s="2">
        <v>1</v>
      </c>
      <c r="U724" s="2">
        <f t="shared" si="85"/>
        <v>12</v>
      </c>
      <c r="V724" s="2">
        <f t="shared" si="86"/>
        <v>1</v>
      </c>
      <c r="W724" s="2">
        <f t="shared" si="87"/>
        <v>1</v>
      </c>
      <c r="Y724" s="5"/>
      <c r="Z724" s="6">
        <f t="shared" si="92"/>
        <v>18</v>
      </c>
      <c r="AA724" s="2">
        <v>5</v>
      </c>
      <c r="AB724" s="2">
        <v>6</v>
      </c>
      <c r="AC724" s="2">
        <v>5</v>
      </c>
      <c r="AD724" s="2">
        <v>1</v>
      </c>
      <c r="AE724" s="2">
        <v>1</v>
      </c>
      <c r="AF724" s="2">
        <f t="shared" si="88"/>
        <v>11</v>
      </c>
      <c r="AG724" s="2">
        <f t="shared" si="89"/>
        <v>5</v>
      </c>
      <c r="AH724" s="2">
        <f t="shared" si="90"/>
        <v>2</v>
      </c>
      <c r="AJ724" s="5"/>
    </row>
    <row r="725" spans="7:36" x14ac:dyDescent="0.35">
      <c r="G725" s="2" t="s">
        <v>3</v>
      </c>
      <c r="H725" s="2" t="s">
        <v>4</v>
      </c>
      <c r="I725" s="2" t="s">
        <v>116</v>
      </c>
      <c r="J725" s="2" t="s">
        <v>119</v>
      </c>
      <c r="K725" s="2" t="s">
        <v>121</v>
      </c>
      <c r="L725" s="2" t="s">
        <v>121</v>
      </c>
      <c r="M725" s="2" t="s">
        <v>3</v>
      </c>
      <c r="N725" s="2">
        <v>4</v>
      </c>
      <c r="O725" s="6">
        <f t="shared" si="91"/>
        <v>14</v>
      </c>
      <c r="P725" s="2">
        <v>6</v>
      </c>
      <c r="Q725" s="2">
        <v>6</v>
      </c>
      <c r="R725" s="2">
        <v>1</v>
      </c>
      <c r="S725" s="2">
        <v>0</v>
      </c>
      <c r="T725" s="2">
        <v>1</v>
      </c>
      <c r="U725" s="2">
        <f t="shared" si="85"/>
        <v>12</v>
      </c>
      <c r="V725" s="2">
        <f t="shared" si="86"/>
        <v>1</v>
      </c>
      <c r="W725" s="2">
        <f t="shared" si="87"/>
        <v>1</v>
      </c>
      <c r="Y725" s="5"/>
      <c r="Z725" s="6">
        <f t="shared" si="92"/>
        <v>18</v>
      </c>
      <c r="AA725" s="2">
        <v>10</v>
      </c>
      <c r="AB725" s="2">
        <v>5</v>
      </c>
      <c r="AC725" s="2">
        <v>3</v>
      </c>
      <c r="AD725" s="2">
        <v>0</v>
      </c>
      <c r="AE725" s="2">
        <v>0</v>
      </c>
      <c r="AF725" s="2">
        <f t="shared" si="88"/>
        <v>15</v>
      </c>
      <c r="AG725" s="2">
        <f t="shared" si="89"/>
        <v>3</v>
      </c>
      <c r="AH725" s="2">
        <f t="shared" si="90"/>
        <v>0</v>
      </c>
      <c r="AJ725" s="5"/>
    </row>
    <row r="726" spans="7:36" x14ac:dyDescent="0.35">
      <c r="G726" s="2" t="s">
        <v>3</v>
      </c>
      <c r="H726" s="2" t="s">
        <v>4</v>
      </c>
      <c r="I726" s="2" t="s">
        <v>116</v>
      </c>
      <c r="J726" s="2" t="s">
        <v>119</v>
      </c>
      <c r="K726" s="2" t="s">
        <v>121</v>
      </c>
      <c r="L726" s="2" t="s">
        <v>121</v>
      </c>
      <c r="M726" s="2" t="s">
        <v>3</v>
      </c>
      <c r="N726" s="2">
        <v>5</v>
      </c>
      <c r="O726" s="6">
        <f t="shared" si="91"/>
        <v>14</v>
      </c>
      <c r="P726" s="2">
        <v>4</v>
      </c>
      <c r="Q726" s="2">
        <v>4</v>
      </c>
      <c r="R726" s="2">
        <v>3</v>
      </c>
      <c r="S726" s="2">
        <v>2</v>
      </c>
      <c r="T726" s="2">
        <v>1</v>
      </c>
      <c r="U726" s="2">
        <f t="shared" si="85"/>
        <v>8</v>
      </c>
      <c r="V726" s="2">
        <f t="shared" si="86"/>
        <v>3</v>
      </c>
      <c r="W726" s="2">
        <f t="shared" si="87"/>
        <v>3</v>
      </c>
      <c r="Y726" s="5"/>
      <c r="Z726" s="6">
        <f t="shared" si="92"/>
        <v>18</v>
      </c>
      <c r="AA726" s="2">
        <v>5</v>
      </c>
      <c r="AB726" s="2">
        <v>8</v>
      </c>
      <c r="AC726" s="2">
        <v>3</v>
      </c>
      <c r="AD726" s="2">
        <v>1</v>
      </c>
      <c r="AE726" s="2">
        <v>1</v>
      </c>
      <c r="AF726" s="2">
        <f t="shared" si="88"/>
        <v>13</v>
      </c>
      <c r="AG726" s="2">
        <f t="shared" si="89"/>
        <v>3</v>
      </c>
      <c r="AH726" s="2">
        <f t="shared" si="90"/>
        <v>2</v>
      </c>
      <c r="AJ726" s="5"/>
    </row>
    <row r="727" spans="7:36" x14ac:dyDescent="0.35">
      <c r="G727" s="2" t="s">
        <v>3</v>
      </c>
      <c r="H727" s="2" t="s">
        <v>4</v>
      </c>
      <c r="I727" s="2" t="s">
        <v>116</v>
      </c>
      <c r="J727" s="2" t="s">
        <v>119</v>
      </c>
      <c r="K727" s="2" t="s">
        <v>121</v>
      </c>
      <c r="L727" s="2" t="s">
        <v>121</v>
      </c>
      <c r="M727" s="2" t="s">
        <v>3</v>
      </c>
      <c r="N727" s="2">
        <v>6</v>
      </c>
      <c r="O727" s="6">
        <f t="shared" si="91"/>
        <v>14</v>
      </c>
      <c r="P727" s="2">
        <v>5</v>
      </c>
      <c r="Q727" s="2">
        <v>5</v>
      </c>
      <c r="R727" s="2">
        <v>1</v>
      </c>
      <c r="S727" s="2">
        <v>1</v>
      </c>
      <c r="T727" s="2">
        <v>2</v>
      </c>
      <c r="U727" s="2">
        <f t="shared" si="85"/>
        <v>10</v>
      </c>
      <c r="V727" s="2">
        <f t="shared" si="86"/>
        <v>1</v>
      </c>
      <c r="W727" s="2">
        <f t="shared" si="87"/>
        <v>3</v>
      </c>
      <c r="Y727" s="5"/>
      <c r="Z727" s="6">
        <f t="shared" si="92"/>
        <v>18</v>
      </c>
      <c r="AA727" s="2">
        <v>4</v>
      </c>
      <c r="AB727" s="2">
        <v>2</v>
      </c>
      <c r="AC727" s="2">
        <v>5</v>
      </c>
      <c r="AD727" s="2">
        <v>5</v>
      </c>
      <c r="AE727" s="2">
        <v>2</v>
      </c>
      <c r="AF727" s="2">
        <f t="shared" si="88"/>
        <v>6</v>
      </c>
      <c r="AG727" s="2">
        <f t="shared" si="89"/>
        <v>5</v>
      </c>
      <c r="AH727" s="2">
        <f t="shared" si="90"/>
        <v>7</v>
      </c>
      <c r="AJ727" s="5"/>
    </row>
    <row r="728" spans="7:36" x14ac:dyDescent="0.35">
      <c r="G728" s="2" t="s">
        <v>3</v>
      </c>
      <c r="H728" s="2" t="s">
        <v>4</v>
      </c>
      <c r="I728" s="2" t="s">
        <v>116</v>
      </c>
      <c r="J728" s="2" t="s">
        <v>119</v>
      </c>
      <c r="K728" s="2" t="s">
        <v>121</v>
      </c>
      <c r="L728" s="2" t="s">
        <v>121</v>
      </c>
      <c r="M728" s="2" t="s">
        <v>3</v>
      </c>
      <c r="N728" s="2">
        <v>7</v>
      </c>
      <c r="O728" s="6">
        <f t="shared" si="91"/>
        <v>14</v>
      </c>
      <c r="P728" s="2">
        <v>9</v>
      </c>
      <c r="Q728" s="2">
        <v>4</v>
      </c>
      <c r="R728" s="2">
        <v>0</v>
      </c>
      <c r="S728" s="2">
        <v>0</v>
      </c>
      <c r="T728" s="2">
        <v>1</v>
      </c>
      <c r="U728" s="2">
        <f t="shared" si="85"/>
        <v>13</v>
      </c>
      <c r="V728" s="2">
        <f t="shared" si="86"/>
        <v>0</v>
      </c>
      <c r="W728" s="2">
        <f t="shared" si="87"/>
        <v>1</v>
      </c>
      <c r="Y728" s="5"/>
      <c r="Z728" s="6">
        <f t="shared" si="92"/>
        <v>18</v>
      </c>
      <c r="AA728" s="2">
        <v>10</v>
      </c>
      <c r="AB728" s="2">
        <v>2</v>
      </c>
      <c r="AC728" s="2">
        <v>5</v>
      </c>
      <c r="AD728" s="2">
        <v>1</v>
      </c>
      <c r="AE728" s="2">
        <v>0</v>
      </c>
      <c r="AF728" s="2">
        <f t="shared" si="88"/>
        <v>12</v>
      </c>
      <c r="AG728" s="2">
        <f t="shared" si="89"/>
        <v>5</v>
      </c>
      <c r="AH728" s="2">
        <f t="shared" si="90"/>
        <v>1</v>
      </c>
      <c r="AJ728" s="5"/>
    </row>
    <row r="729" spans="7:36" x14ac:dyDescent="0.35">
      <c r="G729" s="2" t="s">
        <v>3</v>
      </c>
      <c r="H729" s="2" t="s">
        <v>4</v>
      </c>
      <c r="I729" s="2" t="s">
        <v>116</v>
      </c>
      <c r="J729" s="2" t="s">
        <v>119</v>
      </c>
      <c r="K729" s="2" t="s">
        <v>121</v>
      </c>
      <c r="L729" s="2" t="s">
        <v>121</v>
      </c>
      <c r="M729" s="2" t="s">
        <v>3</v>
      </c>
      <c r="N729" s="2">
        <v>8</v>
      </c>
      <c r="O729" s="6">
        <f t="shared" si="91"/>
        <v>14</v>
      </c>
      <c r="P729" s="2">
        <v>1</v>
      </c>
      <c r="Q729" s="2">
        <v>5</v>
      </c>
      <c r="R729" s="2">
        <v>4</v>
      </c>
      <c r="S729" s="2">
        <v>1</v>
      </c>
      <c r="T729" s="2">
        <v>3</v>
      </c>
      <c r="U729" s="2">
        <f t="shared" si="85"/>
        <v>6</v>
      </c>
      <c r="V729" s="2">
        <f t="shared" si="86"/>
        <v>4</v>
      </c>
      <c r="W729" s="2">
        <f t="shared" si="87"/>
        <v>4</v>
      </c>
      <c r="Y729" s="5"/>
      <c r="Z729" s="6">
        <f t="shared" si="92"/>
        <v>18</v>
      </c>
      <c r="AA729" s="2">
        <v>1</v>
      </c>
      <c r="AB729" s="2">
        <v>3</v>
      </c>
      <c r="AC729" s="2">
        <v>4</v>
      </c>
      <c r="AD729" s="2">
        <v>4</v>
      </c>
      <c r="AE729" s="2">
        <v>6</v>
      </c>
      <c r="AF729" s="2">
        <f t="shared" si="88"/>
        <v>4</v>
      </c>
      <c r="AG729" s="2">
        <f t="shared" si="89"/>
        <v>4</v>
      </c>
      <c r="AH729" s="2">
        <f t="shared" si="90"/>
        <v>10</v>
      </c>
      <c r="AJ729" s="5"/>
    </row>
    <row r="730" spans="7:36" x14ac:dyDescent="0.35">
      <c r="G730" s="2" t="s">
        <v>3</v>
      </c>
      <c r="H730" s="2" t="s">
        <v>4</v>
      </c>
      <c r="I730" s="2" t="s">
        <v>116</v>
      </c>
      <c r="J730" s="2" t="s">
        <v>119</v>
      </c>
      <c r="K730" s="2" t="s">
        <v>121</v>
      </c>
      <c r="L730" s="2" t="s">
        <v>121</v>
      </c>
      <c r="M730" s="2" t="s">
        <v>3</v>
      </c>
      <c r="N730" s="2">
        <v>9</v>
      </c>
      <c r="O730" s="6">
        <f t="shared" si="91"/>
        <v>14</v>
      </c>
      <c r="P730" s="2">
        <v>1</v>
      </c>
      <c r="Q730" s="2">
        <v>3</v>
      </c>
      <c r="R730" s="2">
        <v>3</v>
      </c>
      <c r="S730" s="2">
        <v>2</v>
      </c>
      <c r="T730" s="2">
        <v>5</v>
      </c>
      <c r="U730" s="2">
        <f t="shared" si="85"/>
        <v>4</v>
      </c>
      <c r="V730" s="2">
        <f t="shared" si="86"/>
        <v>3</v>
      </c>
      <c r="W730" s="2">
        <f t="shared" si="87"/>
        <v>7</v>
      </c>
      <c r="Y730" s="5"/>
      <c r="Z730" s="6">
        <f t="shared" si="92"/>
        <v>18</v>
      </c>
      <c r="AA730" s="2">
        <v>1</v>
      </c>
      <c r="AB730" s="2">
        <v>5</v>
      </c>
      <c r="AC730" s="2">
        <v>1</v>
      </c>
      <c r="AD730" s="2">
        <v>6</v>
      </c>
      <c r="AE730" s="2">
        <v>5</v>
      </c>
      <c r="AF730" s="2">
        <f t="shared" si="88"/>
        <v>6</v>
      </c>
      <c r="AG730" s="2">
        <f t="shared" si="89"/>
        <v>1</v>
      </c>
      <c r="AH730" s="2">
        <f t="shared" si="90"/>
        <v>11</v>
      </c>
      <c r="AJ730" s="5"/>
    </row>
    <row r="731" spans="7:36" x14ac:dyDescent="0.35">
      <c r="G731" s="2" t="s">
        <v>3</v>
      </c>
      <c r="H731" s="2" t="s">
        <v>4</v>
      </c>
      <c r="I731" s="2" t="s">
        <v>116</v>
      </c>
      <c r="J731" s="2" t="s">
        <v>119</v>
      </c>
      <c r="K731" s="2" t="s">
        <v>121</v>
      </c>
      <c r="L731" s="2" t="s">
        <v>121</v>
      </c>
      <c r="M731" s="2" t="s">
        <v>67</v>
      </c>
      <c r="N731" s="2">
        <v>10</v>
      </c>
      <c r="O731" s="6">
        <f t="shared" si="91"/>
        <v>14</v>
      </c>
      <c r="P731" s="2">
        <v>8</v>
      </c>
      <c r="Q731" s="2">
        <v>5</v>
      </c>
      <c r="R731" s="2">
        <v>1</v>
      </c>
      <c r="S731" s="2">
        <v>0</v>
      </c>
      <c r="T731" s="2">
        <v>0</v>
      </c>
      <c r="U731" s="2">
        <f t="shared" si="85"/>
        <v>13</v>
      </c>
      <c r="V731" s="2">
        <f t="shared" si="86"/>
        <v>1</v>
      </c>
      <c r="W731" s="2">
        <f t="shared" si="87"/>
        <v>0</v>
      </c>
      <c r="Y731" s="5"/>
      <c r="Z731" s="6">
        <f t="shared" si="92"/>
        <v>18</v>
      </c>
      <c r="AA731" s="2">
        <v>5</v>
      </c>
      <c r="AB731" s="2">
        <v>5</v>
      </c>
      <c r="AC731" s="2">
        <v>4</v>
      </c>
      <c r="AD731" s="2">
        <v>2</v>
      </c>
      <c r="AE731" s="2">
        <v>2</v>
      </c>
      <c r="AF731" s="2">
        <f t="shared" si="88"/>
        <v>10</v>
      </c>
      <c r="AG731" s="2">
        <f t="shared" si="89"/>
        <v>4</v>
      </c>
      <c r="AH731" s="2">
        <f t="shared" si="90"/>
        <v>4</v>
      </c>
      <c r="AJ731" s="5"/>
    </row>
    <row r="732" spans="7:36" x14ac:dyDescent="0.35">
      <c r="G732" s="2" t="s">
        <v>3</v>
      </c>
      <c r="H732" s="2" t="s">
        <v>4</v>
      </c>
      <c r="I732" s="2" t="s">
        <v>116</v>
      </c>
      <c r="J732" s="2" t="s">
        <v>119</v>
      </c>
      <c r="K732" s="2" t="s">
        <v>121</v>
      </c>
      <c r="L732" s="2" t="s">
        <v>121</v>
      </c>
      <c r="M732" s="2" t="s">
        <v>67</v>
      </c>
      <c r="N732" s="2">
        <v>11</v>
      </c>
      <c r="O732" s="6">
        <f t="shared" si="91"/>
        <v>14</v>
      </c>
      <c r="P732" s="2">
        <v>2</v>
      </c>
      <c r="Q732" s="2">
        <v>8</v>
      </c>
      <c r="R732" s="2">
        <v>2</v>
      </c>
      <c r="S732" s="2">
        <v>2</v>
      </c>
      <c r="T732" s="2">
        <v>0</v>
      </c>
      <c r="U732" s="2">
        <f t="shared" si="85"/>
        <v>10</v>
      </c>
      <c r="V732" s="2">
        <f t="shared" si="86"/>
        <v>2</v>
      </c>
      <c r="W732" s="2">
        <f t="shared" si="87"/>
        <v>2</v>
      </c>
      <c r="Y732" s="5"/>
      <c r="Z732" s="6">
        <f t="shared" si="92"/>
        <v>18</v>
      </c>
      <c r="AA732" s="2">
        <v>4</v>
      </c>
      <c r="AB732" s="2">
        <v>8</v>
      </c>
      <c r="AC732" s="2">
        <v>5</v>
      </c>
      <c r="AD732" s="2">
        <v>0</v>
      </c>
      <c r="AE732" s="2">
        <v>1</v>
      </c>
      <c r="AF732" s="2">
        <f t="shared" si="88"/>
        <v>12</v>
      </c>
      <c r="AG732" s="2">
        <f t="shared" si="89"/>
        <v>5</v>
      </c>
      <c r="AH732" s="2">
        <f t="shared" si="90"/>
        <v>1</v>
      </c>
      <c r="AJ732" s="5"/>
    </row>
    <row r="733" spans="7:36" x14ac:dyDescent="0.35">
      <c r="G733" s="2" t="s">
        <v>3</v>
      </c>
      <c r="H733" s="2" t="s">
        <v>4</v>
      </c>
      <c r="I733" s="2" t="s">
        <v>116</v>
      </c>
      <c r="J733" s="2" t="s">
        <v>119</v>
      </c>
      <c r="K733" s="2" t="s">
        <v>121</v>
      </c>
      <c r="L733" s="2" t="s">
        <v>121</v>
      </c>
      <c r="M733" s="2" t="s">
        <v>67</v>
      </c>
      <c r="N733" s="2">
        <v>12</v>
      </c>
      <c r="O733" s="6">
        <f t="shared" si="91"/>
        <v>14</v>
      </c>
      <c r="P733" s="2">
        <v>1</v>
      </c>
      <c r="Q733" s="2">
        <v>5</v>
      </c>
      <c r="R733" s="2">
        <v>3</v>
      </c>
      <c r="S733" s="2">
        <v>4</v>
      </c>
      <c r="T733" s="2">
        <v>1</v>
      </c>
      <c r="U733" s="2">
        <f t="shared" si="85"/>
        <v>6</v>
      </c>
      <c r="V733" s="2">
        <f t="shared" si="86"/>
        <v>3</v>
      </c>
      <c r="W733" s="2">
        <f t="shared" si="87"/>
        <v>5</v>
      </c>
      <c r="Y733" s="5"/>
      <c r="Z733" s="6">
        <f t="shared" si="92"/>
        <v>18</v>
      </c>
      <c r="AA733" s="2">
        <v>1</v>
      </c>
      <c r="AB733" s="2">
        <v>6</v>
      </c>
      <c r="AC733" s="2">
        <v>4</v>
      </c>
      <c r="AD733" s="2">
        <v>1</v>
      </c>
      <c r="AE733" s="2">
        <v>6</v>
      </c>
      <c r="AF733" s="2">
        <f t="shared" si="88"/>
        <v>7</v>
      </c>
      <c r="AG733" s="2">
        <f t="shared" si="89"/>
        <v>4</v>
      </c>
      <c r="AH733" s="2">
        <f t="shared" si="90"/>
        <v>7</v>
      </c>
      <c r="AJ733" s="5"/>
    </row>
    <row r="734" spans="7:36" x14ac:dyDescent="0.35">
      <c r="G734" s="2" t="s">
        <v>3</v>
      </c>
      <c r="H734" s="2" t="s">
        <v>4</v>
      </c>
      <c r="I734" s="2" t="s">
        <v>116</v>
      </c>
      <c r="J734" s="2" t="s">
        <v>119</v>
      </c>
      <c r="K734" s="2" t="s">
        <v>121</v>
      </c>
      <c r="L734" s="2" t="s">
        <v>121</v>
      </c>
      <c r="M734" s="2" t="s">
        <v>67</v>
      </c>
      <c r="N734" s="2">
        <v>13</v>
      </c>
      <c r="O734" s="6">
        <f t="shared" si="91"/>
        <v>14</v>
      </c>
      <c r="P734" s="2">
        <v>3</v>
      </c>
      <c r="Q734" s="2">
        <v>4</v>
      </c>
      <c r="R734" s="2">
        <v>2</v>
      </c>
      <c r="S734" s="2">
        <v>1</v>
      </c>
      <c r="T734" s="2">
        <v>4</v>
      </c>
      <c r="U734" s="2">
        <f t="shared" si="85"/>
        <v>7</v>
      </c>
      <c r="V734" s="2">
        <f t="shared" si="86"/>
        <v>2</v>
      </c>
      <c r="W734" s="2">
        <f t="shared" si="87"/>
        <v>5</v>
      </c>
      <c r="Y734" s="5"/>
      <c r="Z734" s="6">
        <f t="shared" si="92"/>
        <v>18</v>
      </c>
      <c r="AA734" s="2">
        <v>1</v>
      </c>
      <c r="AB734" s="2">
        <v>2</v>
      </c>
      <c r="AC734" s="2">
        <v>3</v>
      </c>
      <c r="AD734" s="2">
        <v>2</v>
      </c>
      <c r="AE734" s="2">
        <v>10</v>
      </c>
      <c r="AF734" s="2">
        <f t="shared" si="88"/>
        <v>3</v>
      </c>
      <c r="AG734" s="2">
        <f t="shared" si="89"/>
        <v>3</v>
      </c>
      <c r="AH734" s="2">
        <f t="shared" si="90"/>
        <v>12</v>
      </c>
      <c r="AJ734" s="5"/>
    </row>
    <row r="735" spans="7:36" x14ac:dyDescent="0.35">
      <c r="G735" s="2" t="s">
        <v>3</v>
      </c>
      <c r="H735" s="2" t="s">
        <v>4</v>
      </c>
      <c r="I735" s="2" t="s">
        <v>116</v>
      </c>
      <c r="J735" s="2" t="s">
        <v>119</v>
      </c>
      <c r="K735" s="2" t="s">
        <v>121</v>
      </c>
      <c r="L735" s="2" t="s">
        <v>121</v>
      </c>
      <c r="M735" s="2" t="s">
        <v>67</v>
      </c>
      <c r="N735" s="2">
        <v>14</v>
      </c>
      <c r="O735" s="6">
        <f t="shared" si="91"/>
        <v>14</v>
      </c>
      <c r="P735" s="2">
        <v>3</v>
      </c>
      <c r="Q735" s="2">
        <v>1</v>
      </c>
      <c r="R735" s="2">
        <v>6</v>
      </c>
      <c r="S735" s="2">
        <v>2</v>
      </c>
      <c r="T735" s="2">
        <v>2</v>
      </c>
      <c r="U735" s="2">
        <f t="shared" si="85"/>
        <v>4</v>
      </c>
      <c r="V735" s="2">
        <f t="shared" si="86"/>
        <v>6</v>
      </c>
      <c r="W735" s="2">
        <f t="shared" si="87"/>
        <v>4</v>
      </c>
      <c r="Y735" s="5"/>
      <c r="Z735" s="6">
        <f t="shared" si="92"/>
        <v>18</v>
      </c>
      <c r="AA735" s="2">
        <v>1</v>
      </c>
      <c r="AB735" s="2">
        <v>1</v>
      </c>
      <c r="AC735" s="2">
        <v>5</v>
      </c>
      <c r="AD735" s="2">
        <v>3</v>
      </c>
      <c r="AE735" s="2">
        <v>8</v>
      </c>
      <c r="AF735" s="2">
        <f t="shared" si="88"/>
        <v>2</v>
      </c>
      <c r="AG735" s="2">
        <f t="shared" si="89"/>
        <v>5</v>
      </c>
      <c r="AH735" s="2">
        <f t="shared" si="90"/>
        <v>11</v>
      </c>
      <c r="AJ735" s="5"/>
    </row>
    <row r="736" spans="7:36" x14ac:dyDescent="0.35">
      <c r="G736" s="2" t="s">
        <v>3</v>
      </c>
      <c r="H736" s="2" t="s">
        <v>4</v>
      </c>
      <c r="I736" s="2" t="s">
        <v>116</v>
      </c>
      <c r="J736" s="2" t="s">
        <v>119</v>
      </c>
      <c r="K736" s="2" t="s">
        <v>121</v>
      </c>
      <c r="L736" s="2" t="s">
        <v>121</v>
      </c>
      <c r="M736" s="2" t="s">
        <v>67</v>
      </c>
      <c r="N736" s="2">
        <v>15</v>
      </c>
      <c r="O736" s="6">
        <f t="shared" si="91"/>
        <v>14</v>
      </c>
      <c r="P736" s="2">
        <v>5</v>
      </c>
      <c r="Q736" s="2">
        <v>2</v>
      </c>
      <c r="R736" s="2">
        <v>4</v>
      </c>
      <c r="S736" s="2">
        <v>0</v>
      </c>
      <c r="T736" s="2">
        <v>3</v>
      </c>
      <c r="U736" s="2">
        <f t="shared" ref="U736:U799" si="93">P736+Q736</f>
        <v>7</v>
      </c>
      <c r="V736" s="2">
        <f t="shared" ref="V736:V799" si="94">R736</f>
        <v>4</v>
      </c>
      <c r="W736" s="2">
        <f t="shared" ref="W736:W799" si="95">S736+T736</f>
        <v>3</v>
      </c>
      <c r="Y736" s="5"/>
      <c r="Z736" s="6">
        <f t="shared" si="92"/>
        <v>18</v>
      </c>
      <c r="AA736" s="2">
        <v>3</v>
      </c>
      <c r="AB736" s="2">
        <v>3</v>
      </c>
      <c r="AC736" s="2">
        <v>2</v>
      </c>
      <c r="AD736" s="2">
        <v>5</v>
      </c>
      <c r="AE736" s="2">
        <v>5</v>
      </c>
      <c r="AF736" s="2">
        <f t="shared" ref="AF736:AF799" si="96">AA736+AB736</f>
        <v>6</v>
      </c>
      <c r="AG736" s="2">
        <f t="shared" ref="AG736:AG799" si="97">AC736</f>
        <v>2</v>
      </c>
      <c r="AH736" s="2">
        <f t="shared" ref="AH736:AH799" si="98">AD736+AE736</f>
        <v>10</v>
      </c>
      <c r="AJ736" s="5"/>
    </row>
    <row r="737" spans="7:36" x14ac:dyDescent="0.35">
      <c r="G737" s="2" t="s">
        <v>3</v>
      </c>
      <c r="H737" s="2" t="s">
        <v>4</v>
      </c>
      <c r="I737" s="2" t="s">
        <v>116</v>
      </c>
      <c r="J737" s="2" t="s">
        <v>119</v>
      </c>
      <c r="K737" s="2" t="s">
        <v>121</v>
      </c>
      <c r="L737" s="2" t="s">
        <v>121</v>
      </c>
      <c r="M737" s="2" t="s">
        <v>67</v>
      </c>
      <c r="N737" s="2">
        <v>16</v>
      </c>
      <c r="O737" s="6">
        <f t="shared" si="91"/>
        <v>14</v>
      </c>
      <c r="P737" s="2">
        <v>1</v>
      </c>
      <c r="Q737" s="2">
        <v>8</v>
      </c>
      <c r="R737" s="2">
        <v>2</v>
      </c>
      <c r="S737" s="2">
        <v>1</v>
      </c>
      <c r="T737" s="2">
        <v>2</v>
      </c>
      <c r="U737" s="2">
        <f t="shared" si="93"/>
        <v>9</v>
      </c>
      <c r="V737" s="2">
        <f t="shared" si="94"/>
        <v>2</v>
      </c>
      <c r="W737" s="2">
        <f t="shared" si="95"/>
        <v>3</v>
      </c>
      <c r="Y737" s="5"/>
      <c r="Z737" s="6">
        <f t="shared" si="92"/>
        <v>18</v>
      </c>
      <c r="AA737" s="2">
        <v>2</v>
      </c>
      <c r="AB737" s="2">
        <v>5</v>
      </c>
      <c r="AC737" s="2">
        <v>3</v>
      </c>
      <c r="AD737" s="2">
        <v>5</v>
      </c>
      <c r="AE737" s="2">
        <v>3</v>
      </c>
      <c r="AF737" s="2">
        <f t="shared" si="96"/>
        <v>7</v>
      </c>
      <c r="AG737" s="2">
        <f t="shared" si="97"/>
        <v>3</v>
      </c>
      <c r="AH737" s="2">
        <f t="shared" si="98"/>
        <v>8</v>
      </c>
      <c r="AJ737" s="5"/>
    </row>
    <row r="738" spans="7:36" x14ac:dyDescent="0.35">
      <c r="G738" s="2" t="s">
        <v>3</v>
      </c>
      <c r="H738" s="2" t="s">
        <v>4</v>
      </c>
      <c r="I738" s="2" t="s">
        <v>116</v>
      </c>
      <c r="J738" s="2" t="s">
        <v>119</v>
      </c>
      <c r="K738" s="2" t="s">
        <v>121</v>
      </c>
      <c r="L738" s="2" t="s">
        <v>121</v>
      </c>
      <c r="M738" s="2" t="s">
        <v>67</v>
      </c>
      <c r="N738" s="2">
        <v>17</v>
      </c>
      <c r="O738" s="6">
        <f t="shared" si="91"/>
        <v>14</v>
      </c>
      <c r="P738" s="2">
        <v>3</v>
      </c>
      <c r="Q738" s="2">
        <v>3</v>
      </c>
      <c r="R738" s="2">
        <v>7</v>
      </c>
      <c r="S738" s="2">
        <v>1</v>
      </c>
      <c r="T738" s="2">
        <v>0</v>
      </c>
      <c r="U738" s="2">
        <f t="shared" si="93"/>
        <v>6</v>
      </c>
      <c r="V738" s="2">
        <f t="shared" si="94"/>
        <v>7</v>
      </c>
      <c r="W738" s="2">
        <f t="shared" si="95"/>
        <v>1</v>
      </c>
      <c r="Y738" s="5"/>
      <c r="Z738" s="6">
        <f t="shared" si="92"/>
        <v>18</v>
      </c>
      <c r="AA738" s="2">
        <v>3</v>
      </c>
      <c r="AB738" s="2">
        <v>2</v>
      </c>
      <c r="AC738" s="2">
        <v>5</v>
      </c>
      <c r="AD738" s="2">
        <v>5</v>
      </c>
      <c r="AE738" s="2">
        <v>3</v>
      </c>
      <c r="AF738" s="2">
        <f t="shared" si="96"/>
        <v>5</v>
      </c>
      <c r="AG738" s="2">
        <f t="shared" si="97"/>
        <v>5</v>
      </c>
      <c r="AH738" s="2">
        <f t="shared" si="98"/>
        <v>8</v>
      </c>
      <c r="AJ738" s="5"/>
    </row>
    <row r="739" spans="7:36" x14ac:dyDescent="0.35">
      <c r="G739" s="2" t="s">
        <v>3</v>
      </c>
      <c r="H739" s="2" t="s">
        <v>4</v>
      </c>
      <c r="I739" s="2" t="s">
        <v>116</v>
      </c>
      <c r="J739" s="2" t="s">
        <v>119</v>
      </c>
      <c r="K739" s="2" t="s">
        <v>121</v>
      </c>
      <c r="L739" s="2" t="s">
        <v>121</v>
      </c>
      <c r="M739" s="2" t="s">
        <v>67</v>
      </c>
      <c r="N739" s="2">
        <v>18</v>
      </c>
      <c r="O739" s="6">
        <f t="shared" si="91"/>
        <v>14</v>
      </c>
      <c r="P739" s="2">
        <v>10</v>
      </c>
      <c r="Q739" s="2">
        <v>1</v>
      </c>
      <c r="R739" s="2">
        <v>1</v>
      </c>
      <c r="S739" s="2">
        <v>1</v>
      </c>
      <c r="T739" s="2">
        <v>1</v>
      </c>
      <c r="U739" s="2">
        <f t="shared" si="93"/>
        <v>11</v>
      </c>
      <c r="V739" s="2">
        <f t="shared" si="94"/>
        <v>1</v>
      </c>
      <c r="W739" s="2">
        <f t="shared" si="95"/>
        <v>2</v>
      </c>
      <c r="Y739" s="5"/>
      <c r="Z739" s="6">
        <f t="shared" si="92"/>
        <v>18</v>
      </c>
      <c r="AA739" s="2">
        <v>8</v>
      </c>
      <c r="AB739" s="2">
        <v>2</v>
      </c>
      <c r="AC739" s="2">
        <v>6</v>
      </c>
      <c r="AD739" s="2">
        <v>1</v>
      </c>
      <c r="AE739" s="2">
        <v>1</v>
      </c>
      <c r="AF739" s="2">
        <f t="shared" si="96"/>
        <v>10</v>
      </c>
      <c r="AG739" s="2">
        <f t="shared" si="97"/>
        <v>6</v>
      </c>
      <c r="AH739" s="2">
        <f t="shared" si="98"/>
        <v>2</v>
      </c>
      <c r="AJ739" s="5"/>
    </row>
    <row r="740" spans="7:36" x14ac:dyDescent="0.35">
      <c r="G740" s="2" t="s">
        <v>3</v>
      </c>
      <c r="H740" s="2" t="s">
        <v>4</v>
      </c>
      <c r="I740" s="2" t="s">
        <v>116</v>
      </c>
      <c r="J740" s="2" t="s">
        <v>119</v>
      </c>
      <c r="K740" s="2" t="s">
        <v>121</v>
      </c>
      <c r="L740" s="2" t="s">
        <v>121</v>
      </c>
      <c r="M740" s="2" t="s">
        <v>76</v>
      </c>
      <c r="N740" s="2">
        <v>19</v>
      </c>
      <c r="O740" s="6">
        <f t="shared" ref="O740:O833" si="99">SUM(U740:W740)</f>
        <v>14</v>
      </c>
      <c r="P740" s="2">
        <v>6</v>
      </c>
      <c r="Q740" s="2">
        <v>1</v>
      </c>
      <c r="R740" s="2">
        <v>2</v>
      </c>
      <c r="S740" s="2">
        <v>2</v>
      </c>
      <c r="T740" s="2">
        <v>3</v>
      </c>
      <c r="U740" s="2">
        <f t="shared" si="93"/>
        <v>7</v>
      </c>
      <c r="V740" s="2">
        <f t="shared" si="94"/>
        <v>2</v>
      </c>
      <c r="W740" s="2">
        <f t="shared" si="95"/>
        <v>5</v>
      </c>
      <c r="Y740" s="5"/>
      <c r="Z740" s="6">
        <f t="shared" ref="Z740:Z833" si="100">SUM(AF740:AH740)</f>
        <v>18</v>
      </c>
      <c r="AA740" s="2">
        <v>4</v>
      </c>
      <c r="AB740" s="2">
        <v>3</v>
      </c>
      <c r="AC740" s="2">
        <v>5</v>
      </c>
      <c r="AD740" s="2">
        <v>1</v>
      </c>
      <c r="AE740" s="2">
        <v>5</v>
      </c>
      <c r="AF740" s="2">
        <f t="shared" si="96"/>
        <v>7</v>
      </c>
      <c r="AG740" s="2">
        <f t="shared" si="97"/>
        <v>5</v>
      </c>
      <c r="AH740" s="2">
        <f t="shared" si="98"/>
        <v>6</v>
      </c>
      <c r="AJ740" s="5"/>
    </row>
    <row r="741" spans="7:36" x14ac:dyDescent="0.35">
      <c r="G741" s="2" t="s">
        <v>3</v>
      </c>
      <c r="H741" s="2" t="s">
        <v>4</v>
      </c>
      <c r="I741" s="2" t="s">
        <v>116</v>
      </c>
      <c r="J741" s="2" t="s">
        <v>119</v>
      </c>
      <c r="K741" s="2" t="s">
        <v>121</v>
      </c>
      <c r="L741" s="2" t="s">
        <v>121</v>
      </c>
      <c r="M741" s="2" t="s">
        <v>76</v>
      </c>
      <c r="N741" s="2">
        <v>20</v>
      </c>
      <c r="O741" s="6">
        <f t="shared" si="99"/>
        <v>14</v>
      </c>
      <c r="P741" s="2">
        <v>4</v>
      </c>
      <c r="Q741" s="2">
        <v>3</v>
      </c>
      <c r="R741" s="2">
        <v>1</v>
      </c>
      <c r="S741" s="2">
        <v>4</v>
      </c>
      <c r="T741" s="2">
        <v>2</v>
      </c>
      <c r="U741" s="2">
        <f t="shared" si="93"/>
        <v>7</v>
      </c>
      <c r="V741" s="2">
        <f t="shared" si="94"/>
        <v>1</v>
      </c>
      <c r="W741" s="2">
        <f t="shared" si="95"/>
        <v>6</v>
      </c>
      <c r="Y741" s="5"/>
      <c r="Z741" s="6">
        <f t="shared" si="100"/>
        <v>18</v>
      </c>
      <c r="AA741" s="2">
        <v>5</v>
      </c>
      <c r="AB741" s="2">
        <v>1</v>
      </c>
      <c r="AC741" s="2">
        <v>2</v>
      </c>
      <c r="AD741" s="2">
        <v>3</v>
      </c>
      <c r="AE741" s="2">
        <v>7</v>
      </c>
      <c r="AF741" s="2">
        <f t="shared" si="96"/>
        <v>6</v>
      </c>
      <c r="AG741" s="2">
        <f t="shared" si="97"/>
        <v>2</v>
      </c>
      <c r="AH741" s="2">
        <f t="shared" si="98"/>
        <v>10</v>
      </c>
      <c r="AJ741" s="5"/>
    </row>
    <row r="742" spans="7:36" x14ac:dyDescent="0.35">
      <c r="G742" s="2" t="s">
        <v>3</v>
      </c>
      <c r="H742" s="2" t="s">
        <v>4</v>
      </c>
      <c r="I742" s="2" t="s">
        <v>116</v>
      </c>
      <c r="J742" s="2" t="s">
        <v>119</v>
      </c>
      <c r="K742" s="2" t="s">
        <v>121</v>
      </c>
      <c r="L742" s="2" t="s">
        <v>121</v>
      </c>
      <c r="M742" s="2" t="s">
        <v>76</v>
      </c>
      <c r="N742" s="2">
        <v>21</v>
      </c>
      <c r="O742" s="6">
        <f t="shared" si="99"/>
        <v>14</v>
      </c>
      <c r="P742" s="2">
        <v>4</v>
      </c>
      <c r="Q742" s="2">
        <v>2</v>
      </c>
      <c r="R742" s="2">
        <v>3</v>
      </c>
      <c r="S742" s="2">
        <v>3</v>
      </c>
      <c r="T742" s="2">
        <v>2</v>
      </c>
      <c r="U742" s="2">
        <f t="shared" si="93"/>
        <v>6</v>
      </c>
      <c r="V742" s="2">
        <f t="shared" si="94"/>
        <v>3</v>
      </c>
      <c r="W742" s="2">
        <f t="shared" si="95"/>
        <v>5</v>
      </c>
      <c r="Y742" s="5"/>
      <c r="Z742" s="6">
        <f t="shared" si="100"/>
        <v>18</v>
      </c>
      <c r="AA742" s="2">
        <v>5</v>
      </c>
      <c r="AB742" s="2">
        <v>0</v>
      </c>
      <c r="AC742" s="2">
        <v>3</v>
      </c>
      <c r="AD742" s="2">
        <v>3</v>
      </c>
      <c r="AE742" s="2">
        <v>7</v>
      </c>
      <c r="AF742" s="2">
        <f t="shared" si="96"/>
        <v>5</v>
      </c>
      <c r="AG742" s="2">
        <f t="shared" si="97"/>
        <v>3</v>
      </c>
      <c r="AH742" s="2">
        <f t="shared" si="98"/>
        <v>10</v>
      </c>
      <c r="AJ742" s="5"/>
    </row>
    <row r="743" spans="7:36" x14ac:dyDescent="0.35">
      <c r="G743" s="2" t="s">
        <v>3</v>
      </c>
      <c r="H743" s="2" t="s">
        <v>4</v>
      </c>
      <c r="I743" s="2" t="s">
        <v>116</v>
      </c>
      <c r="J743" s="2" t="s">
        <v>119</v>
      </c>
      <c r="K743" s="2" t="s">
        <v>121</v>
      </c>
      <c r="L743" s="2" t="s">
        <v>121</v>
      </c>
      <c r="M743" s="2" t="s">
        <v>76</v>
      </c>
      <c r="N743" s="2">
        <v>22</v>
      </c>
      <c r="O743" s="6">
        <f t="shared" si="99"/>
        <v>14</v>
      </c>
      <c r="P743" s="2">
        <v>6</v>
      </c>
      <c r="Q743" s="2">
        <v>4</v>
      </c>
      <c r="R743" s="2">
        <v>3</v>
      </c>
      <c r="S743" s="2">
        <v>1</v>
      </c>
      <c r="T743" s="2">
        <v>0</v>
      </c>
      <c r="U743" s="2">
        <f t="shared" si="93"/>
        <v>10</v>
      </c>
      <c r="V743" s="2">
        <f t="shared" si="94"/>
        <v>3</v>
      </c>
      <c r="W743" s="2">
        <f t="shared" si="95"/>
        <v>1</v>
      </c>
      <c r="Y743" s="5"/>
      <c r="Z743" s="6">
        <f t="shared" si="100"/>
        <v>18</v>
      </c>
      <c r="AA743" s="2">
        <v>8</v>
      </c>
      <c r="AB743" s="2">
        <v>4</v>
      </c>
      <c r="AC743" s="2">
        <v>2</v>
      </c>
      <c r="AD743" s="2">
        <v>4</v>
      </c>
      <c r="AE743" s="2">
        <v>0</v>
      </c>
      <c r="AF743" s="2">
        <f t="shared" si="96"/>
        <v>12</v>
      </c>
      <c r="AG743" s="2">
        <f t="shared" si="97"/>
        <v>2</v>
      </c>
      <c r="AH743" s="2">
        <f t="shared" si="98"/>
        <v>4</v>
      </c>
      <c r="AJ743" s="5"/>
    </row>
    <row r="744" spans="7:36" x14ac:dyDescent="0.35">
      <c r="G744" s="2" t="s">
        <v>3</v>
      </c>
      <c r="H744" s="2" t="s">
        <v>4</v>
      </c>
      <c r="I744" s="2" t="s">
        <v>116</v>
      </c>
      <c r="J744" s="2" t="s">
        <v>119</v>
      </c>
      <c r="K744" s="2" t="s">
        <v>121</v>
      </c>
      <c r="L744" s="2" t="s">
        <v>121</v>
      </c>
      <c r="M744" s="2" t="s">
        <v>76</v>
      </c>
      <c r="N744" s="2">
        <v>23</v>
      </c>
      <c r="O744" s="6">
        <f t="shared" si="99"/>
        <v>14</v>
      </c>
      <c r="P744" s="2">
        <v>5</v>
      </c>
      <c r="Q744" s="2">
        <v>2</v>
      </c>
      <c r="R744" s="2">
        <v>3</v>
      </c>
      <c r="S744" s="2">
        <v>2</v>
      </c>
      <c r="T744" s="2">
        <v>2</v>
      </c>
      <c r="U744" s="2">
        <f t="shared" si="93"/>
        <v>7</v>
      </c>
      <c r="V744" s="2">
        <f t="shared" si="94"/>
        <v>3</v>
      </c>
      <c r="W744" s="2">
        <f t="shared" si="95"/>
        <v>4</v>
      </c>
      <c r="Y744" s="5"/>
      <c r="Z744" s="6">
        <f t="shared" si="100"/>
        <v>18</v>
      </c>
      <c r="AA744" s="2">
        <v>6</v>
      </c>
      <c r="AB744" s="2">
        <v>2</v>
      </c>
      <c r="AC744" s="2">
        <v>4</v>
      </c>
      <c r="AD744" s="2">
        <v>2</v>
      </c>
      <c r="AE744" s="2">
        <v>4</v>
      </c>
      <c r="AF744" s="2">
        <f t="shared" si="96"/>
        <v>8</v>
      </c>
      <c r="AG744" s="2">
        <f t="shared" si="97"/>
        <v>4</v>
      </c>
      <c r="AH744" s="2">
        <f t="shared" si="98"/>
        <v>6</v>
      </c>
      <c r="AJ744" s="5"/>
    </row>
    <row r="745" spans="7:36" x14ac:dyDescent="0.35">
      <c r="G745" s="2" t="s">
        <v>3</v>
      </c>
      <c r="H745" s="2" t="s">
        <v>4</v>
      </c>
      <c r="I745" s="2" t="s">
        <v>116</v>
      </c>
      <c r="J745" s="2" t="s">
        <v>119</v>
      </c>
      <c r="K745" s="2" t="s">
        <v>121</v>
      </c>
      <c r="L745" s="2" t="s">
        <v>121</v>
      </c>
      <c r="M745" s="2" t="s">
        <v>76</v>
      </c>
      <c r="N745" s="2">
        <v>24</v>
      </c>
      <c r="O745" s="6">
        <f t="shared" si="99"/>
        <v>14</v>
      </c>
      <c r="P745" s="2">
        <v>3</v>
      </c>
      <c r="Q745" s="2">
        <v>4</v>
      </c>
      <c r="R745" s="2">
        <v>2</v>
      </c>
      <c r="S745" s="2">
        <v>3</v>
      </c>
      <c r="T745" s="2">
        <v>2</v>
      </c>
      <c r="U745" s="2">
        <f t="shared" si="93"/>
        <v>7</v>
      </c>
      <c r="V745" s="2">
        <f t="shared" si="94"/>
        <v>2</v>
      </c>
      <c r="W745" s="2">
        <f t="shared" si="95"/>
        <v>5</v>
      </c>
      <c r="Y745" s="5"/>
      <c r="Z745" s="6">
        <f t="shared" si="100"/>
        <v>18</v>
      </c>
      <c r="AA745" s="2">
        <v>5</v>
      </c>
      <c r="AB745" s="2">
        <v>1</v>
      </c>
      <c r="AC745" s="2">
        <v>4</v>
      </c>
      <c r="AD745" s="2">
        <v>4</v>
      </c>
      <c r="AE745" s="2">
        <v>4</v>
      </c>
      <c r="AF745" s="2">
        <f t="shared" si="96"/>
        <v>6</v>
      </c>
      <c r="AG745" s="2">
        <f t="shared" si="97"/>
        <v>4</v>
      </c>
      <c r="AH745" s="2">
        <f t="shared" si="98"/>
        <v>8</v>
      </c>
      <c r="AJ745" s="5"/>
    </row>
    <row r="746" spans="7:36" x14ac:dyDescent="0.35">
      <c r="G746" s="2" t="s">
        <v>3</v>
      </c>
      <c r="H746" s="2" t="s">
        <v>4</v>
      </c>
      <c r="I746" s="2" t="s">
        <v>116</v>
      </c>
      <c r="J746" s="2" t="s">
        <v>119</v>
      </c>
      <c r="K746" s="2" t="s">
        <v>121</v>
      </c>
      <c r="L746" s="2" t="s">
        <v>121</v>
      </c>
      <c r="M746" s="2" t="s">
        <v>76</v>
      </c>
      <c r="N746" s="2">
        <v>25</v>
      </c>
      <c r="O746" s="6">
        <f t="shared" si="99"/>
        <v>14</v>
      </c>
      <c r="P746" s="2">
        <v>4</v>
      </c>
      <c r="Q746" s="2">
        <v>3</v>
      </c>
      <c r="R746" s="2">
        <v>1</v>
      </c>
      <c r="S746" s="2">
        <v>3</v>
      </c>
      <c r="T746" s="2">
        <v>3</v>
      </c>
      <c r="U746" s="2">
        <f t="shared" si="93"/>
        <v>7</v>
      </c>
      <c r="V746" s="2">
        <f t="shared" si="94"/>
        <v>1</v>
      </c>
      <c r="W746" s="2">
        <f t="shared" si="95"/>
        <v>6</v>
      </c>
      <c r="Y746" s="5"/>
      <c r="Z746" s="6">
        <f t="shared" si="100"/>
        <v>18</v>
      </c>
      <c r="AA746" s="2">
        <v>6</v>
      </c>
      <c r="AB746" s="2">
        <v>1</v>
      </c>
      <c r="AC746" s="2">
        <v>4</v>
      </c>
      <c r="AD746" s="2">
        <v>5</v>
      </c>
      <c r="AE746" s="2">
        <v>2</v>
      </c>
      <c r="AF746" s="2">
        <f t="shared" si="96"/>
        <v>7</v>
      </c>
      <c r="AG746" s="2">
        <f t="shared" si="97"/>
        <v>4</v>
      </c>
      <c r="AH746" s="2">
        <f t="shared" si="98"/>
        <v>7</v>
      </c>
      <c r="AJ746" s="5"/>
    </row>
    <row r="747" spans="7:36" x14ac:dyDescent="0.35">
      <c r="G747" s="2" t="s">
        <v>3</v>
      </c>
      <c r="H747" s="2" t="s">
        <v>4</v>
      </c>
      <c r="I747" s="2" t="s">
        <v>116</v>
      </c>
      <c r="J747" s="2" t="s">
        <v>119</v>
      </c>
      <c r="K747" s="2" t="s">
        <v>121</v>
      </c>
      <c r="L747" s="2" t="s">
        <v>121</v>
      </c>
      <c r="M747" s="2" t="s">
        <v>76</v>
      </c>
      <c r="N747" s="2">
        <v>26</v>
      </c>
      <c r="O747" s="6">
        <f t="shared" si="99"/>
        <v>14</v>
      </c>
      <c r="P747" s="2">
        <v>4</v>
      </c>
      <c r="Q747" s="2">
        <v>3</v>
      </c>
      <c r="R747" s="2">
        <v>1</v>
      </c>
      <c r="S747" s="2">
        <v>3</v>
      </c>
      <c r="T747" s="2">
        <v>3</v>
      </c>
      <c r="U747" s="2">
        <f t="shared" si="93"/>
        <v>7</v>
      </c>
      <c r="V747" s="2">
        <f t="shared" si="94"/>
        <v>1</v>
      </c>
      <c r="W747" s="2">
        <f t="shared" si="95"/>
        <v>6</v>
      </c>
      <c r="Y747" s="5"/>
      <c r="Z747" s="6">
        <f t="shared" si="100"/>
        <v>18</v>
      </c>
      <c r="AA747" s="2">
        <v>4</v>
      </c>
      <c r="AB747" s="2">
        <v>1</v>
      </c>
      <c r="AC747" s="2">
        <v>6</v>
      </c>
      <c r="AD747" s="2">
        <v>3</v>
      </c>
      <c r="AE747" s="2">
        <v>4</v>
      </c>
      <c r="AF747" s="2">
        <f t="shared" si="96"/>
        <v>5</v>
      </c>
      <c r="AG747" s="2">
        <f t="shared" si="97"/>
        <v>6</v>
      </c>
      <c r="AH747" s="2">
        <f t="shared" si="98"/>
        <v>7</v>
      </c>
      <c r="AJ747" s="5"/>
    </row>
    <row r="748" spans="7:36" x14ac:dyDescent="0.35">
      <c r="G748" s="2" t="s">
        <v>3</v>
      </c>
      <c r="H748" s="2" t="s">
        <v>4</v>
      </c>
      <c r="I748" s="2" t="s">
        <v>116</v>
      </c>
      <c r="J748" s="2" t="s">
        <v>119</v>
      </c>
      <c r="K748" s="2" t="s">
        <v>121</v>
      </c>
      <c r="L748" s="2" t="s">
        <v>121</v>
      </c>
      <c r="M748" s="2" t="s">
        <v>76</v>
      </c>
      <c r="N748" s="2">
        <v>27</v>
      </c>
      <c r="O748" s="6">
        <f t="shared" si="99"/>
        <v>14</v>
      </c>
      <c r="P748" s="2">
        <v>3</v>
      </c>
      <c r="Q748" s="2">
        <v>2</v>
      </c>
      <c r="R748" s="2">
        <v>5</v>
      </c>
      <c r="S748" s="2">
        <v>2</v>
      </c>
      <c r="T748" s="2">
        <v>2</v>
      </c>
      <c r="U748" s="2">
        <f t="shared" si="93"/>
        <v>5</v>
      </c>
      <c r="V748" s="2">
        <f t="shared" si="94"/>
        <v>5</v>
      </c>
      <c r="W748" s="2">
        <f t="shared" si="95"/>
        <v>4</v>
      </c>
      <c r="Y748" s="5"/>
      <c r="Z748" s="6">
        <f t="shared" si="100"/>
        <v>18</v>
      </c>
      <c r="AA748" s="2">
        <v>5</v>
      </c>
      <c r="AB748" s="2">
        <v>1</v>
      </c>
      <c r="AC748" s="2">
        <v>4</v>
      </c>
      <c r="AD748" s="2">
        <v>5</v>
      </c>
      <c r="AE748" s="2">
        <v>3</v>
      </c>
      <c r="AF748" s="2">
        <f t="shared" si="96"/>
        <v>6</v>
      </c>
      <c r="AG748" s="2">
        <f t="shared" si="97"/>
        <v>4</v>
      </c>
      <c r="AH748" s="2">
        <f t="shared" si="98"/>
        <v>8</v>
      </c>
      <c r="AJ748" s="5"/>
    </row>
    <row r="749" spans="7:36" x14ac:dyDescent="0.35">
      <c r="G749" s="2" t="s">
        <v>3</v>
      </c>
      <c r="H749" s="2" t="s">
        <v>4</v>
      </c>
      <c r="I749" s="2" t="s">
        <v>116</v>
      </c>
      <c r="J749" s="2" t="s">
        <v>119</v>
      </c>
      <c r="K749" s="2" t="s">
        <v>121</v>
      </c>
      <c r="L749" s="2" t="s">
        <v>121</v>
      </c>
      <c r="M749" s="2" t="s">
        <v>76</v>
      </c>
      <c r="N749" s="2">
        <v>28</v>
      </c>
      <c r="O749" s="6">
        <f t="shared" si="99"/>
        <v>14</v>
      </c>
      <c r="P749" s="2">
        <v>13</v>
      </c>
      <c r="Q749" s="2">
        <v>1</v>
      </c>
      <c r="R749" s="2">
        <v>0</v>
      </c>
      <c r="S749" s="2">
        <v>0</v>
      </c>
      <c r="T749" s="2">
        <v>0</v>
      </c>
      <c r="U749" s="2">
        <f t="shared" si="93"/>
        <v>14</v>
      </c>
      <c r="V749" s="2">
        <f t="shared" si="94"/>
        <v>0</v>
      </c>
      <c r="W749" s="2">
        <f t="shared" si="95"/>
        <v>0</v>
      </c>
      <c r="Y749" s="5"/>
      <c r="Z749" s="6">
        <f t="shared" si="100"/>
        <v>18</v>
      </c>
      <c r="AA749" s="2">
        <v>12</v>
      </c>
      <c r="AB749" s="2">
        <v>4</v>
      </c>
      <c r="AC749" s="2">
        <v>0</v>
      </c>
      <c r="AD749" s="2">
        <v>2</v>
      </c>
      <c r="AE749" s="2">
        <v>0</v>
      </c>
      <c r="AF749" s="2">
        <f t="shared" si="96"/>
        <v>16</v>
      </c>
      <c r="AG749" s="2">
        <f t="shared" si="97"/>
        <v>0</v>
      </c>
      <c r="AH749" s="2">
        <f t="shared" si="98"/>
        <v>2</v>
      </c>
      <c r="AJ749" s="5"/>
    </row>
    <row r="750" spans="7:36" x14ac:dyDescent="0.35">
      <c r="G750" s="2" t="s">
        <v>3</v>
      </c>
      <c r="H750" s="2" t="s">
        <v>4</v>
      </c>
      <c r="I750" s="2" t="s">
        <v>116</v>
      </c>
      <c r="J750" s="2" t="s">
        <v>119</v>
      </c>
      <c r="K750" s="2" t="s">
        <v>121</v>
      </c>
      <c r="L750" s="2" t="s">
        <v>121</v>
      </c>
      <c r="M750" s="2" t="s">
        <v>76</v>
      </c>
      <c r="N750" s="2">
        <v>29</v>
      </c>
      <c r="O750" s="6">
        <f t="shared" si="99"/>
        <v>14</v>
      </c>
      <c r="P750" s="2">
        <v>3</v>
      </c>
      <c r="Q750" s="2">
        <v>2</v>
      </c>
      <c r="R750" s="2">
        <v>3</v>
      </c>
      <c r="S750" s="2">
        <v>5</v>
      </c>
      <c r="T750" s="2">
        <v>1</v>
      </c>
      <c r="U750" s="2">
        <f t="shared" si="93"/>
        <v>5</v>
      </c>
      <c r="V750" s="2">
        <f t="shared" si="94"/>
        <v>3</v>
      </c>
      <c r="W750" s="2">
        <f t="shared" si="95"/>
        <v>6</v>
      </c>
      <c r="Y750" s="5"/>
      <c r="Z750" s="6">
        <f t="shared" si="100"/>
        <v>18</v>
      </c>
      <c r="AA750" s="2">
        <v>4</v>
      </c>
      <c r="AB750" s="2">
        <v>2</v>
      </c>
      <c r="AC750" s="2">
        <v>3</v>
      </c>
      <c r="AD750" s="2">
        <v>2</v>
      </c>
      <c r="AE750" s="2">
        <v>7</v>
      </c>
      <c r="AF750" s="2">
        <f t="shared" si="96"/>
        <v>6</v>
      </c>
      <c r="AG750" s="2">
        <f t="shared" si="97"/>
        <v>3</v>
      </c>
      <c r="AH750" s="2">
        <f t="shared" si="98"/>
        <v>9</v>
      </c>
      <c r="AJ750" s="5"/>
    </row>
    <row r="751" spans="7:36" x14ac:dyDescent="0.35">
      <c r="G751" s="2" t="s">
        <v>3</v>
      </c>
      <c r="H751" s="2" t="s">
        <v>4</v>
      </c>
      <c r="I751" s="2" t="s">
        <v>116</v>
      </c>
      <c r="J751" s="2" t="s">
        <v>119</v>
      </c>
      <c r="K751" s="2" t="s">
        <v>121</v>
      </c>
      <c r="L751" s="2" t="s">
        <v>121</v>
      </c>
      <c r="M751" s="2" t="s">
        <v>76</v>
      </c>
      <c r="N751" s="2">
        <v>30</v>
      </c>
      <c r="O751" s="6">
        <f t="shared" si="99"/>
        <v>14</v>
      </c>
      <c r="P751" s="2">
        <v>5</v>
      </c>
      <c r="Q751" s="2">
        <v>0</v>
      </c>
      <c r="R751" s="2">
        <v>5</v>
      </c>
      <c r="S751" s="2">
        <v>3</v>
      </c>
      <c r="T751" s="2">
        <v>1</v>
      </c>
      <c r="U751" s="2">
        <f t="shared" si="93"/>
        <v>5</v>
      </c>
      <c r="V751" s="2">
        <f t="shared" si="94"/>
        <v>5</v>
      </c>
      <c r="W751" s="2">
        <f t="shared" si="95"/>
        <v>4</v>
      </c>
      <c r="Y751" s="5"/>
      <c r="Z751" s="6">
        <f t="shared" si="100"/>
        <v>18</v>
      </c>
      <c r="AA751" s="2">
        <v>5</v>
      </c>
      <c r="AB751" s="2">
        <v>1</v>
      </c>
      <c r="AC751" s="2">
        <v>5</v>
      </c>
      <c r="AD751" s="2">
        <v>4</v>
      </c>
      <c r="AE751" s="2">
        <v>3</v>
      </c>
      <c r="AF751" s="2">
        <f t="shared" si="96"/>
        <v>6</v>
      </c>
      <c r="AG751" s="2">
        <f t="shared" si="97"/>
        <v>5</v>
      </c>
      <c r="AH751" s="2">
        <f t="shared" si="98"/>
        <v>7</v>
      </c>
      <c r="AJ751" s="5"/>
    </row>
    <row r="752" spans="7:36" x14ac:dyDescent="0.35">
      <c r="G752" s="2" t="s">
        <v>3</v>
      </c>
      <c r="H752" s="2" t="s">
        <v>4</v>
      </c>
      <c r="I752" s="2" t="s">
        <v>116</v>
      </c>
      <c r="J752" s="2" t="s">
        <v>119</v>
      </c>
      <c r="K752" s="2" t="s">
        <v>25</v>
      </c>
      <c r="L752" s="2" t="s">
        <v>25</v>
      </c>
      <c r="M752" s="2" t="s">
        <v>3</v>
      </c>
      <c r="N752" s="2">
        <v>1</v>
      </c>
      <c r="O752" s="6">
        <f t="shared" si="99"/>
        <v>0</v>
      </c>
      <c r="U752" s="2">
        <f t="shared" si="93"/>
        <v>0</v>
      </c>
      <c r="V752" s="2">
        <f t="shared" si="94"/>
        <v>0</v>
      </c>
      <c r="W752" s="2">
        <f t="shared" si="95"/>
        <v>0</v>
      </c>
      <c r="X752" s="2">
        <f>MAX(O752:O781)</f>
        <v>0</v>
      </c>
      <c r="Y752" s="5"/>
      <c r="Z752" s="6">
        <f t="shared" si="100"/>
        <v>0</v>
      </c>
      <c r="AA752" s="2">
        <v>0</v>
      </c>
      <c r="AB752" s="2">
        <v>0</v>
      </c>
      <c r="AC752" s="2">
        <v>0</v>
      </c>
      <c r="AD752" s="2">
        <v>0</v>
      </c>
      <c r="AE752" s="2">
        <v>0</v>
      </c>
      <c r="AF752" s="2">
        <f t="shared" si="96"/>
        <v>0</v>
      </c>
      <c r="AG752" s="2">
        <f t="shared" si="97"/>
        <v>0</v>
      </c>
      <c r="AH752" s="2">
        <f t="shared" si="98"/>
        <v>0</v>
      </c>
      <c r="AI752" s="2">
        <f>MAX(Z752:Z781)</f>
        <v>0</v>
      </c>
      <c r="AJ752" s="5">
        <v>3</v>
      </c>
    </row>
    <row r="753" spans="7:36" x14ac:dyDescent="0.35">
      <c r="G753" s="2" t="s">
        <v>3</v>
      </c>
      <c r="H753" s="2" t="s">
        <v>4</v>
      </c>
      <c r="I753" s="2" t="s">
        <v>116</v>
      </c>
      <c r="J753" s="2" t="s">
        <v>119</v>
      </c>
      <c r="K753" s="2" t="s">
        <v>25</v>
      </c>
      <c r="L753" s="2" t="s">
        <v>25</v>
      </c>
      <c r="M753" s="2" t="s">
        <v>3</v>
      </c>
      <c r="N753" s="2">
        <v>2</v>
      </c>
      <c r="O753" s="6">
        <f t="shared" si="99"/>
        <v>0</v>
      </c>
      <c r="U753" s="2">
        <f t="shared" si="93"/>
        <v>0</v>
      </c>
      <c r="V753" s="2">
        <f t="shared" si="94"/>
        <v>0</v>
      </c>
      <c r="W753" s="2">
        <f t="shared" si="95"/>
        <v>0</v>
      </c>
      <c r="Y753" s="5"/>
      <c r="Z753" s="6">
        <f t="shared" si="100"/>
        <v>0</v>
      </c>
      <c r="AA753" s="2">
        <v>0</v>
      </c>
      <c r="AB753" s="2">
        <v>0</v>
      </c>
      <c r="AC753" s="2">
        <v>0</v>
      </c>
      <c r="AD753" s="2">
        <v>0</v>
      </c>
      <c r="AE753" s="2">
        <v>0</v>
      </c>
      <c r="AF753" s="2">
        <f t="shared" si="96"/>
        <v>0</v>
      </c>
      <c r="AG753" s="2">
        <f t="shared" si="97"/>
        <v>0</v>
      </c>
      <c r="AH753" s="2">
        <f t="shared" si="98"/>
        <v>0</v>
      </c>
      <c r="AJ753" s="5"/>
    </row>
    <row r="754" spans="7:36" x14ac:dyDescent="0.35">
      <c r="G754" s="2" t="s">
        <v>3</v>
      </c>
      <c r="H754" s="2" t="s">
        <v>4</v>
      </c>
      <c r="I754" s="2" t="s">
        <v>116</v>
      </c>
      <c r="J754" s="2" t="s">
        <v>119</v>
      </c>
      <c r="K754" s="2" t="s">
        <v>25</v>
      </c>
      <c r="L754" s="2" t="s">
        <v>25</v>
      </c>
      <c r="M754" s="2" t="s">
        <v>3</v>
      </c>
      <c r="N754" s="2">
        <v>3</v>
      </c>
      <c r="O754" s="6">
        <f t="shared" si="99"/>
        <v>0</v>
      </c>
      <c r="U754" s="2">
        <f t="shared" si="93"/>
        <v>0</v>
      </c>
      <c r="V754" s="2">
        <f t="shared" si="94"/>
        <v>0</v>
      </c>
      <c r="W754" s="2">
        <f t="shared" si="95"/>
        <v>0</v>
      </c>
      <c r="Y754" s="5"/>
      <c r="Z754" s="6">
        <f t="shared" si="100"/>
        <v>0</v>
      </c>
      <c r="AA754" s="2">
        <v>0</v>
      </c>
      <c r="AB754" s="2">
        <v>0</v>
      </c>
      <c r="AC754" s="2">
        <v>0</v>
      </c>
      <c r="AD754" s="2">
        <v>0</v>
      </c>
      <c r="AE754" s="2">
        <v>0</v>
      </c>
      <c r="AF754" s="2">
        <f t="shared" si="96"/>
        <v>0</v>
      </c>
      <c r="AG754" s="2">
        <f t="shared" si="97"/>
        <v>0</v>
      </c>
      <c r="AH754" s="2">
        <f t="shared" si="98"/>
        <v>0</v>
      </c>
      <c r="AJ754" s="5"/>
    </row>
    <row r="755" spans="7:36" x14ac:dyDescent="0.35">
      <c r="G755" s="2" t="s">
        <v>3</v>
      </c>
      <c r="H755" s="2" t="s">
        <v>4</v>
      </c>
      <c r="I755" s="2" t="s">
        <v>116</v>
      </c>
      <c r="J755" s="2" t="s">
        <v>119</v>
      </c>
      <c r="K755" s="2" t="s">
        <v>25</v>
      </c>
      <c r="L755" s="2" t="s">
        <v>25</v>
      </c>
      <c r="M755" s="2" t="s">
        <v>3</v>
      </c>
      <c r="N755" s="2">
        <v>4</v>
      </c>
      <c r="O755" s="6">
        <f t="shared" si="99"/>
        <v>0</v>
      </c>
      <c r="U755" s="2">
        <f t="shared" si="93"/>
        <v>0</v>
      </c>
      <c r="V755" s="2">
        <f t="shared" si="94"/>
        <v>0</v>
      </c>
      <c r="W755" s="2">
        <f t="shared" si="95"/>
        <v>0</v>
      </c>
      <c r="Y755" s="5"/>
      <c r="Z755" s="6">
        <f t="shared" si="100"/>
        <v>0</v>
      </c>
      <c r="AA755" s="2">
        <v>0</v>
      </c>
      <c r="AB755" s="2">
        <v>0</v>
      </c>
      <c r="AC755" s="2">
        <v>0</v>
      </c>
      <c r="AD755" s="2">
        <v>0</v>
      </c>
      <c r="AE755" s="2">
        <v>0</v>
      </c>
      <c r="AF755" s="2">
        <f t="shared" si="96"/>
        <v>0</v>
      </c>
      <c r="AG755" s="2">
        <f t="shared" si="97"/>
        <v>0</v>
      </c>
      <c r="AH755" s="2">
        <f t="shared" si="98"/>
        <v>0</v>
      </c>
      <c r="AJ755" s="5"/>
    </row>
    <row r="756" spans="7:36" x14ac:dyDescent="0.35">
      <c r="G756" s="2" t="s">
        <v>3</v>
      </c>
      <c r="H756" s="2" t="s">
        <v>4</v>
      </c>
      <c r="I756" s="2" t="s">
        <v>116</v>
      </c>
      <c r="J756" s="2" t="s">
        <v>119</v>
      </c>
      <c r="K756" s="2" t="s">
        <v>25</v>
      </c>
      <c r="L756" s="2" t="s">
        <v>25</v>
      </c>
      <c r="M756" s="2" t="s">
        <v>3</v>
      </c>
      <c r="N756" s="2">
        <v>5</v>
      </c>
      <c r="O756" s="6">
        <f t="shared" si="99"/>
        <v>0</v>
      </c>
      <c r="U756" s="2">
        <f t="shared" si="93"/>
        <v>0</v>
      </c>
      <c r="V756" s="2">
        <f t="shared" si="94"/>
        <v>0</v>
      </c>
      <c r="W756" s="2">
        <f t="shared" si="95"/>
        <v>0</v>
      </c>
      <c r="Y756" s="5"/>
      <c r="Z756" s="6">
        <f t="shared" si="100"/>
        <v>0</v>
      </c>
      <c r="AA756" s="2">
        <v>0</v>
      </c>
      <c r="AB756" s="2">
        <v>0</v>
      </c>
      <c r="AC756" s="2">
        <v>0</v>
      </c>
      <c r="AD756" s="2">
        <v>0</v>
      </c>
      <c r="AE756" s="2">
        <v>0</v>
      </c>
      <c r="AF756" s="2">
        <f t="shared" si="96"/>
        <v>0</v>
      </c>
      <c r="AG756" s="2">
        <f t="shared" si="97"/>
        <v>0</v>
      </c>
      <c r="AH756" s="2">
        <f t="shared" si="98"/>
        <v>0</v>
      </c>
      <c r="AJ756" s="5"/>
    </row>
    <row r="757" spans="7:36" x14ac:dyDescent="0.35">
      <c r="G757" s="2" t="s">
        <v>3</v>
      </c>
      <c r="H757" s="2" t="s">
        <v>4</v>
      </c>
      <c r="I757" s="2" t="s">
        <v>116</v>
      </c>
      <c r="J757" s="2" t="s">
        <v>119</v>
      </c>
      <c r="K757" s="2" t="s">
        <v>25</v>
      </c>
      <c r="L757" s="2" t="s">
        <v>25</v>
      </c>
      <c r="M757" s="2" t="s">
        <v>3</v>
      </c>
      <c r="N757" s="2">
        <v>6</v>
      </c>
      <c r="O757" s="6">
        <f t="shared" si="99"/>
        <v>0</v>
      </c>
      <c r="U757" s="2">
        <f t="shared" si="93"/>
        <v>0</v>
      </c>
      <c r="V757" s="2">
        <f t="shared" si="94"/>
        <v>0</v>
      </c>
      <c r="W757" s="2">
        <f t="shared" si="95"/>
        <v>0</v>
      </c>
      <c r="Y757" s="5"/>
      <c r="Z757" s="6">
        <f t="shared" si="100"/>
        <v>0</v>
      </c>
      <c r="AA757" s="2">
        <v>0</v>
      </c>
      <c r="AB757" s="2">
        <v>0</v>
      </c>
      <c r="AC757" s="2">
        <v>0</v>
      </c>
      <c r="AD757" s="2">
        <v>0</v>
      </c>
      <c r="AE757" s="2">
        <v>0</v>
      </c>
      <c r="AF757" s="2">
        <f t="shared" si="96"/>
        <v>0</v>
      </c>
      <c r="AG757" s="2">
        <f t="shared" si="97"/>
        <v>0</v>
      </c>
      <c r="AH757" s="2">
        <f t="shared" si="98"/>
        <v>0</v>
      </c>
      <c r="AJ757" s="5"/>
    </row>
    <row r="758" spans="7:36" x14ac:dyDescent="0.35">
      <c r="G758" s="2" t="s">
        <v>3</v>
      </c>
      <c r="H758" s="2" t="s">
        <v>4</v>
      </c>
      <c r="I758" s="2" t="s">
        <v>116</v>
      </c>
      <c r="J758" s="2" t="s">
        <v>119</v>
      </c>
      <c r="K758" s="2" t="s">
        <v>25</v>
      </c>
      <c r="L758" s="2" t="s">
        <v>25</v>
      </c>
      <c r="M758" s="2" t="s">
        <v>3</v>
      </c>
      <c r="N758" s="2">
        <v>7</v>
      </c>
      <c r="O758" s="6">
        <f t="shared" si="99"/>
        <v>0</v>
      </c>
      <c r="U758" s="2">
        <f t="shared" si="93"/>
        <v>0</v>
      </c>
      <c r="V758" s="2">
        <f t="shared" si="94"/>
        <v>0</v>
      </c>
      <c r="W758" s="2">
        <f t="shared" si="95"/>
        <v>0</v>
      </c>
      <c r="Y758" s="5"/>
      <c r="Z758" s="6">
        <f t="shared" si="100"/>
        <v>0</v>
      </c>
      <c r="AA758" s="2">
        <v>0</v>
      </c>
      <c r="AB758" s="2">
        <v>0</v>
      </c>
      <c r="AC758" s="2">
        <v>0</v>
      </c>
      <c r="AD758" s="2">
        <v>0</v>
      </c>
      <c r="AE758" s="2">
        <v>0</v>
      </c>
      <c r="AF758" s="2">
        <f t="shared" si="96"/>
        <v>0</v>
      </c>
      <c r="AG758" s="2">
        <f t="shared" si="97"/>
        <v>0</v>
      </c>
      <c r="AH758" s="2">
        <f t="shared" si="98"/>
        <v>0</v>
      </c>
      <c r="AJ758" s="5"/>
    </row>
    <row r="759" spans="7:36" x14ac:dyDescent="0.35">
      <c r="G759" s="2" t="s">
        <v>3</v>
      </c>
      <c r="H759" s="2" t="s">
        <v>4</v>
      </c>
      <c r="I759" s="2" t="s">
        <v>116</v>
      </c>
      <c r="J759" s="2" t="s">
        <v>119</v>
      </c>
      <c r="K759" s="2" t="s">
        <v>25</v>
      </c>
      <c r="L759" s="2" t="s">
        <v>25</v>
      </c>
      <c r="M759" s="2" t="s">
        <v>3</v>
      </c>
      <c r="N759" s="2">
        <v>8</v>
      </c>
      <c r="O759" s="6">
        <f t="shared" si="99"/>
        <v>0</v>
      </c>
      <c r="U759" s="2">
        <f t="shared" si="93"/>
        <v>0</v>
      </c>
      <c r="V759" s="2">
        <f t="shared" si="94"/>
        <v>0</v>
      </c>
      <c r="W759" s="2">
        <f t="shared" si="95"/>
        <v>0</v>
      </c>
      <c r="Y759" s="5"/>
      <c r="Z759" s="6">
        <f t="shared" si="100"/>
        <v>0</v>
      </c>
      <c r="AA759" s="2">
        <v>0</v>
      </c>
      <c r="AB759" s="2">
        <v>0</v>
      </c>
      <c r="AC759" s="2">
        <v>0</v>
      </c>
      <c r="AD759" s="2">
        <v>0</v>
      </c>
      <c r="AE759" s="2">
        <v>0</v>
      </c>
      <c r="AF759" s="2">
        <f t="shared" si="96"/>
        <v>0</v>
      </c>
      <c r="AG759" s="2">
        <f t="shared" si="97"/>
        <v>0</v>
      </c>
      <c r="AH759" s="2">
        <f t="shared" si="98"/>
        <v>0</v>
      </c>
      <c r="AJ759" s="5"/>
    </row>
    <row r="760" spans="7:36" x14ac:dyDescent="0.35">
      <c r="G760" s="2" t="s">
        <v>3</v>
      </c>
      <c r="H760" s="2" t="s">
        <v>4</v>
      </c>
      <c r="I760" s="2" t="s">
        <v>116</v>
      </c>
      <c r="J760" s="2" t="s">
        <v>119</v>
      </c>
      <c r="K760" s="2" t="s">
        <v>25</v>
      </c>
      <c r="L760" s="2" t="s">
        <v>25</v>
      </c>
      <c r="M760" s="2" t="s">
        <v>3</v>
      </c>
      <c r="N760" s="2">
        <v>9</v>
      </c>
      <c r="O760" s="6">
        <f t="shared" si="99"/>
        <v>0</v>
      </c>
      <c r="U760" s="2">
        <f t="shared" si="93"/>
        <v>0</v>
      </c>
      <c r="V760" s="2">
        <f t="shared" si="94"/>
        <v>0</v>
      </c>
      <c r="W760" s="2">
        <f t="shared" si="95"/>
        <v>0</v>
      </c>
      <c r="Y760" s="5"/>
      <c r="Z760" s="6">
        <f t="shared" si="100"/>
        <v>0</v>
      </c>
      <c r="AA760" s="2">
        <v>0</v>
      </c>
      <c r="AB760" s="2">
        <v>0</v>
      </c>
      <c r="AC760" s="2">
        <v>0</v>
      </c>
      <c r="AD760" s="2">
        <v>0</v>
      </c>
      <c r="AE760" s="2">
        <v>0</v>
      </c>
      <c r="AF760" s="2">
        <f t="shared" si="96"/>
        <v>0</v>
      </c>
      <c r="AG760" s="2">
        <f t="shared" si="97"/>
        <v>0</v>
      </c>
      <c r="AH760" s="2">
        <f t="shared" si="98"/>
        <v>0</v>
      </c>
      <c r="AJ760" s="5"/>
    </row>
    <row r="761" spans="7:36" x14ac:dyDescent="0.35">
      <c r="G761" s="2" t="s">
        <v>3</v>
      </c>
      <c r="H761" s="2" t="s">
        <v>4</v>
      </c>
      <c r="I761" s="2" t="s">
        <v>116</v>
      </c>
      <c r="J761" s="2" t="s">
        <v>119</v>
      </c>
      <c r="K761" s="2" t="s">
        <v>25</v>
      </c>
      <c r="L761" s="2" t="s">
        <v>25</v>
      </c>
      <c r="M761" s="2" t="s">
        <v>67</v>
      </c>
      <c r="N761" s="2">
        <v>10</v>
      </c>
      <c r="O761" s="6">
        <f t="shared" si="99"/>
        <v>0</v>
      </c>
      <c r="U761" s="2">
        <f t="shared" si="93"/>
        <v>0</v>
      </c>
      <c r="V761" s="2">
        <f t="shared" si="94"/>
        <v>0</v>
      </c>
      <c r="W761" s="2">
        <f t="shared" si="95"/>
        <v>0</v>
      </c>
      <c r="Y761" s="5"/>
      <c r="Z761" s="6">
        <f t="shared" si="100"/>
        <v>0</v>
      </c>
      <c r="AA761" s="2">
        <v>0</v>
      </c>
      <c r="AB761" s="2">
        <v>0</v>
      </c>
      <c r="AC761" s="2">
        <v>0</v>
      </c>
      <c r="AD761" s="2">
        <v>0</v>
      </c>
      <c r="AE761" s="2">
        <v>0</v>
      </c>
      <c r="AF761" s="2">
        <f t="shared" si="96"/>
        <v>0</v>
      </c>
      <c r="AG761" s="2">
        <f t="shared" si="97"/>
        <v>0</v>
      </c>
      <c r="AH761" s="2">
        <f t="shared" si="98"/>
        <v>0</v>
      </c>
      <c r="AJ761" s="5"/>
    </row>
    <row r="762" spans="7:36" x14ac:dyDescent="0.35">
      <c r="G762" s="2" t="s">
        <v>3</v>
      </c>
      <c r="H762" s="2" t="s">
        <v>4</v>
      </c>
      <c r="I762" s="2" t="s">
        <v>116</v>
      </c>
      <c r="J762" s="2" t="s">
        <v>119</v>
      </c>
      <c r="K762" s="2" t="s">
        <v>25</v>
      </c>
      <c r="L762" s="2" t="s">
        <v>25</v>
      </c>
      <c r="M762" s="2" t="s">
        <v>67</v>
      </c>
      <c r="N762" s="2">
        <v>11</v>
      </c>
      <c r="O762" s="6">
        <f t="shared" si="99"/>
        <v>0</v>
      </c>
      <c r="U762" s="2">
        <f t="shared" si="93"/>
        <v>0</v>
      </c>
      <c r="V762" s="2">
        <f t="shared" si="94"/>
        <v>0</v>
      </c>
      <c r="W762" s="2">
        <f t="shared" si="95"/>
        <v>0</v>
      </c>
      <c r="Y762" s="5"/>
      <c r="Z762" s="6">
        <f t="shared" si="100"/>
        <v>0</v>
      </c>
      <c r="AA762" s="2">
        <v>0</v>
      </c>
      <c r="AB762" s="2">
        <v>0</v>
      </c>
      <c r="AC762" s="2">
        <v>0</v>
      </c>
      <c r="AD762" s="2">
        <v>0</v>
      </c>
      <c r="AE762" s="2">
        <v>0</v>
      </c>
      <c r="AF762" s="2">
        <f t="shared" si="96"/>
        <v>0</v>
      </c>
      <c r="AG762" s="2">
        <f t="shared" si="97"/>
        <v>0</v>
      </c>
      <c r="AH762" s="2">
        <f t="shared" si="98"/>
        <v>0</v>
      </c>
      <c r="AJ762" s="5"/>
    </row>
    <row r="763" spans="7:36" x14ac:dyDescent="0.35">
      <c r="G763" s="2" t="s">
        <v>3</v>
      </c>
      <c r="H763" s="2" t="s">
        <v>4</v>
      </c>
      <c r="I763" s="2" t="s">
        <v>116</v>
      </c>
      <c r="J763" s="2" t="s">
        <v>119</v>
      </c>
      <c r="K763" s="2" t="s">
        <v>25</v>
      </c>
      <c r="L763" s="2" t="s">
        <v>25</v>
      </c>
      <c r="M763" s="2" t="s">
        <v>67</v>
      </c>
      <c r="N763" s="2">
        <v>12</v>
      </c>
      <c r="O763" s="6">
        <f t="shared" si="99"/>
        <v>0</v>
      </c>
      <c r="U763" s="2">
        <f t="shared" si="93"/>
        <v>0</v>
      </c>
      <c r="V763" s="2">
        <f t="shared" si="94"/>
        <v>0</v>
      </c>
      <c r="W763" s="2">
        <f t="shared" si="95"/>
        <v>0</v>
      </c>
      <c r="Y763" s="5"/>
      <c r="Z763" s="6">
        <f t="shared" si="100"/>
        <v>0</v>
      </c>
      <c r="AA763" s="2">
        <v>0</v>
      </c>
      <c r="AB763" s="2">
        <v>0</v>
      </c>
      <c r="AC763" s="2">
        <v>0</v>
      </c>
      <c r="AD763" s="2">
        <v>0</v>
      </c>
      <c r="AE763" s="2">
        <v>0</v>
      </c>
      <c r="AF763" s="2">
        <f t="shared" si="96"/>
        <v>0</v>
      </c>
      <c r="AG763" s="2">
        <f t="shared" si="97"/>
        <v>0</v>
      </c>
      <c r="AH763" s="2">
        <f t="shared" si="98"/>
        <v>0</v>
      </c>
      <c r="AJ763" s="5"/>
    </row>
    <row r="764" spans="7:36" x14ac:dyDescent="0.35">
      <c r="G764" s="2" t="s">
        <v>3</v>
      </c>
      <c r="H764" s="2" t="s">
        <v>4</v>
      </c>
      <c r="I764" s="2" t="s">
        <v>116</v>
      </c>
      <c r="J764" s="2" t="s">
        <v>119</v>
      </c>
      <c r="K764" s="2" t="s">
        <v>25</v>
      </c>
      <c r="L764" s="2" t="s">
        <v>25</v>
      </c>
      <c r="M764" s="2" t="s">
        <v>67</v>
      </c>
      <c r="N764" s="2">
        <v>13</v>
      </c>
      <c r="O764" s="6">
        <f t="shared" si="99"/>
        <v>0</v>
      </c>
      <c r="U764" s="2">
        <f t="shared" si="93"/>
        <v>0</v>
      </c>
      <c r="V764" s="2">
        <f t="shared" si="94"/>
        <v>0</v>
      </c>
      <c r="W764" s="2">
        <f t="shared" si="95"/>
        <v>0</v>
      </c>
      <c r="Y764" s="5"/>
      <c r="Z764" s="6">
        <f t="shared" si="100"/>
        <v>0</v>
      </c>
      <c r="AA764" s="2">
        <v>0</v>
      </c>
      <c r="AB764" s="2">
        <v>0</v>
      </c>
      <c r="AC764" s="2">
        <v>0</v>
      </c>
      <c r="AD764" s="2">
        <v>0</v>
      </c>
      <c r="AE764" s="2">
        <v>0</v>
      </c>
      <c r="AF764" s="2">
        <f t="shared" si="96"/>
        <v>0</v>
      </c>
      <c r="AG764" s="2">
        <f t="shared" si="97"/>
        <v>0</v>
      </c>
      <c r="AH764" s="2">
        <f t="shared" si="98"/>
        <v>0</v>
      </c>
      <c r="AJ764" s="5"/>
    </row>
    <row r="765" spans="7:36" x14ac:dyDescent="0.35">
      <c r="G765" s="2" t="s">
        <v>3</v>
      </c>
      <c r="H765" s="2" t="s">
        <v>4</v>
      </c>
      <c r="I765" s="2" t="s">
        <v>116</v>
      </c>
      <c r="J765" s="2" t="s">
        <v>119</v>
      </c>
      <c r="K765" s="2" t="s">
        <v>25</v>
      </c>
      <c r="L765" s="2" t="s">
        <v>25</v>
      </c>
      <c r="M765" s="2" t="s">
        <v>67</v>
      </c>
      <c r="N765" s="2">
        <v>14</v>
      </c>
      <c r="O765" s="6">
        <f t="shared" si="99"/>
        <v>0</v>
      </c>
      <c r="U765" s="2">
        <f t="shared" si="93"/>
        <v>0</v>
      </c>
      <c r="V765" s="2">
        <f t="shared" si="94"/>
        <v>0</v>
      </c>
      <c r="W765" s="2">
        <f t="shared" si="95"/>
        <v>0</v>
      </c>
      <c r="Y765" s="5"/>
      <c r="Z765" s="6">
        <f t="shared" si="100"/>
        <v>0</v>
      </c>
      <c r="AA765" s="2">
        <v>0</v>
      </c>
      <c r="AB765" s="2">
        <v>0</v>
      </c>
      <c r="AC765" s="2">
        <v>0</v>
      </c>
      <c r="AD765" s="2">
        <v>0</v>
      </c>
      <c r="AE765" s="2">
        <v>0</v>
      </c>
      <c r="AF765" s="2">
        <f t="shared" si="96"/>
        <v>0</v>
      </c>
      <c r="AG765" s="2">
        <f t="shared" si="97"/>
        <v>0</v>
      </c>
      <c r="AH765" s="2">
        <f t="shared" si="98"/>
        <v>0</v>
      </c>
      <c r="AJ765" s="5"/>
    </row>
    <row r="766" spans="7:36" x14ac:dyDescent="0.35">
      <c r="G766" s="2" t="s">
        <v>3</v>
      </c>
      <c r="H766" s="2" t="s">
        <v>4</v>
      </c>
      <c r="I766" s="2" t="s">
        <v>116</v>
      </c>
      <c r="J766" s="2" t="s">
        <v>119</v>
      </c>
      <c r="K766" s="2" t="s">
        <v>25</v>
      </c>
      <c r="L766" s="2" t="s">
        <v>25</v>
      </c>
      <c r="M766" s="2" t="s">
        <v>67</v>
      </c>
      <c r="N766" s="2">
        <v>15</v>
      </c>
      <c r="O766" s="6">
        <f t="shared" si="99"/>
        <v>0</v>
      </c>
      <c r="U766" s="2">
        <f t="shared" si="93"/>
        <v>0</v>
      </c>
      <c r="V766" s="2">
        <f t="shared" si="94"/>
        <v>0</v>
      </c>
      <c r="W766" s="2">
        <f t="shared" si="95"/>
        <v>0</v>
      </c>
      <c r="Y766" s="5"/>
      <c r="Z766" s="6">
        <f t="shared" si="100"/>
        <v>0</v>
      </c>
      <c r="AA766" s="2">
        <v>0</v>
      </c>
      <c r="AB766" s="2">
        <v>0</v>
      </c>
      <c r="AC766" s="2">
        <v>0</v>
      </c>
      <c r="AD766" s="2">
        <v>0</v>
      </c>
      <c r="AE766" s="2">
        <v>0</v>
      </c>
      <c r="AF766" s="2">
        <f t="shared" si="96"/>
        <v>0</v>
      </c>
      <c r="AG766" s="2">
        <f t="shared" si="97"/>
        <v>0</v>
      </c>
      <c r="AH766" s="2">
        <f t="shared" si="98"/>
        <v>0</v>
      </c>
      <c r="AJ766" s="5"/>
    </row>
    <row r="767" spans="7:36" x14ac:dyDescent="0.35">
      <c r="G767" s="2" t="s">
        <v>3</v>
      </c>
      <c r="H767" s="2" t="s">
        <v>4</v>
      </c>
      <c r="I767" s="2" t="s">
        <v>116</v>
      </c>
      <c r="J767" s="2" t="s">
        <v>119</v>
      </c>
      <c r="K767" s="2" t="s">
        <v>25</v>
      </c>
      <c r="L767" s="2" t="s">
        <v>25</v>
      </c>
      <c r="M767" s="2" t="s">
        <v>67</v>
      </c>
      <c r="N767" s="2">
        <v>16</v>
      </c>
      <c r="O767" s="6">
        <f t="shared" si="99"/>
        <v>0</v>
      </c>
      <c r="U767" s="2">
        <f t="shared" si="93"/>
        <v>0</v>
      </c>
      <c r="V767" s="2">
        <f t="shared" si="94"/>
        <v>0</v>
      </c>
      <c r="W767" s="2">
        <f t="shared" si="95"/>
        <v>0</v>
      </c>
      <c r="Y767" s="5"/>
      <c r="Z767" s="6">
        <f t="shared" si="100"/>
        <v>0</v>
      </c>
      <c r="AA767" s="2">
        <v>0</v>
      </c>
      <c r="AB767" s="2">
        <v>0</v>
      </c>
      <c r="AC767" s="2">
        <v>0</v>
      </c>
      <c r="AD767" s="2">
        <v>0</v>
      </c>
      <c r="AE767" s="2">
        <v>0</v>
      </c>
      <c r="AF767" s="2">
        <f t="shared" si="96"/>
        <v>0</v>
      </c>
      <c r="AG767" s="2">
        <f t="shared" si="97"/>
        <v>0</v>
      </c>
      <c r="AH767" s="2">
        <f t="shared" si="98"/>
        <v>0</v>
      </c>
      <c r="AJ767" s="5"/>
    </row>
    <row r="768" spans="7:36" x14ac:dyDescent="0.35">
      <c r="G768" s="2" t="s">
        <v>3</v>
      </c>
      <c r="H768" s="2" t="s">
        <v>4</v>
      </c>
      <c r="I768" s="2" t="s">
        <v>116</v>
      </c>
      <c r="J768" s="2" t="s">
        <v>119</v>
      </c>
      <c r="K768" s="2" t="s">
        <v>25</v>
      </c>
      <c r="L768" s="2" t="s">
        <v>25</v>
      </c>
      <c r="M768" s="2" t="s">
        <v>67</v>
      </c>
      <c r="N768" s="2">
        <v>17</v>
      </c>
      <c r="O768" s="6">
        <f t="shared" si="99"/>
        <v>0</v>
      </c>
      <c r="U768" s="2">
        <f t="shared" si="93"/>
        <v>0</v>
      </c>
      <c r="V768" s="2">
        <f t="shared" si="94"/>
        <v>0</v>
      </c>
      <c r="W768" s="2">
        <f t="shared" si="95"/>
        <v>0</v>
      </c>
      <c r="Y768" s="5"/>
      <c r="Z768" s="6">
        <f t="shared" si="100"/>
        <v>0</v>
      </c>
      <c r="AA768" s="2">
        <v>0</v>
      </c>
      <c r="AB768" s="2">
        <v>0</v>
      </c>
      <c r="AC768" s="2">
        <v>0</v>
      </c>
      <c r="AD768" s="2">
        <v>0</v>
      </c>
      <c r="AE768" s="2">
        <v>0</v>
      </c>
      <c r="AF768" s="2">
        <f t="shared" si="96"/>
        <v>0</v>
      </c>
      <c r="AG768" s="2">
        <f t="shared" si="97"/>
        <v>0</v>
      </c>
      <c r="AH768" s="2">
        <f t="shared" si="98"/>
        <v>0</v>
      </c>
      <c r="AJ768" s="5"/>
    </row>
    <row r="769" spans="7:36" x14ac:dyDescent="0.35">
      <c r="G769" s="2" t="s">
        <v>3</v>
      </c>
      <c r="H769" s="2" t="s">
        <v>4</v>
      </c>
      <c r="I769" s="2" t="s">
        <v>116</v>
      </c>
      <c r="J769" s="2" t="s">
        <v>119</v>
      </c>
      <c r="K769" s="2" t="s">
        <v>25</v>
      </c>
      <c r="L769" s="2" t="s">
        <v>25</v>
      </c>
      <c r="M769" s="2" t="s">
        <v>67</v>
      </c>
      <c r="N769" s="2">
        <v>18</v>
      </c>
      <c r="O769" s="6">
        <f t="shared" si="99"/>
        <v>0</v>
      </c>
      <c r="U769" s="2">
        <f t="shared" si="93"/>
        <v>0</v>
      </c>
      <c r="V769" s="2">
        <f t="shared" si="94"/>
        <v>0</v>
      </c>
      <c r="W769" s="2">
        <f t="shared" si="95"/>
        <v>0</v>
      </c>
      <c r="Y769" s="5"/>
      <c r="Z769" s="6">
        <f t="shared" si="100"/>
        <v>0</v>
      </c>
      <c r="AA769" s="2">
        <v>0</v>
      </c>
      <c r="AB769" s="2">
        <v>0</v>
      </c>
      <c r="AC769" s="2">
        <v>0</v>
      </c>
      <c r="AD769" s="2">
        <v>0</v>
      </c>
      <c r="AE769" s="2">
        <v>0</v>
      </c>
      <c r="AF769" s="2">
        <f t="shared" si="96"/>
        <v>0</v>
      </c>
      <c r="AG769" s="2">
        <f t="shared" si="97"/>
        <v>0</v>
      </c>
      <c r="AH769" s="2">
        <f t="shared" si="98"/>
        <v>0</v>
      </c>
      <c r="AJ769" s="5"/>
    </row>
    <row r="770" spans="7:36" x14ac:dyDescent="0.35">
      <c r="G770" s="2" t="s">
        <v>3</v>
      </c>
      <c r="H770" s="2" t="s">
        <v>4</v>
      </c>
      <c r="I770" s="2" t="s">
        <v>116</v>
      </c>
      <c r="J770" s="2" t="s">
        <v>119</v>
      </c>
      <c r="K770" s="2" t="s">
        <v>25</v>
      </c>
      <c r="L770" s="2" t="s">
        <v>25</v>
      </c>
      <c r="M770" s="2" t="s">
        <v>76</v>
      </c>
      <c r="N770" s="2">
        <v>19</v>
      </c>
      <c r="O770" s="6">
        <f t="shared" si="99"/>
        <v>0</v>
      </c>
      <c r="U770" s="2">
        <f t="shared" si="93"/>
        <v>0</v>
      </c>
      <c r="V770" s="2">
        <f t="shared" si="94"/>
        <v>0</v>
      </c>
      <c r="W770" s="2">
        <f t="shared" si="95"/>
        <v>0</v>
      </c>
      <c r="Y770" s="5"/>
      <c r="Z770" s="6">
        <f t="shared" si="100"/>
        <v>0</v>
      </c>
      <c r="AA770" s="2">
        <v>0</v>
      </c>
      <c r="AB770" s="2">
        <v>0</v>
      </c>
      <c r="AC770" s="2">
        <v>0</v>
      </c>
      <c r="AD770" s="2">
        <v>0</v>
      </c>
      <c r="AE770" s="2">
        <v>0</v>
      </c>
      <c r="AF770" s="2">
        <f t="shared" si="96"/>
        <v>0</v>
      </c>
      <c r="AG770" s="2">
        <f t="shared" si="97"/>
        <v>0</v>
      </c>
      <c r="AH770" s="2">
        <f t="shared" si="98"/>
        <v>0</v>
      </c>
      <c r="AJ770" s="5"/>
    </row>
    <row r="771" spans="7:36" x14ac:dyDescent="0.35">
      <c r="G771" s="2" t="s">
        <v>3</v>
      </c>
      <c r="H771" s="2" t="s">
        <v>4</v>
      </c>
      <c r="I771" s="2" t="s">
        <v>116</v>
      </c>
      <c r="J771" s="2" t="s">
        <v>119</v>
      </c>
      <c r="K771" s="2" t="s">
        <v>25</v>
      </c>
      <c r="L771" s="2" t="s">
        <v>25</v>
      </c>
      <c r="M771" s="2" t="s">
        <v>76</v>
      </c>
      <c r="N771" s="2">
        <v>20</v>
      </c>
      <c r="O771" s="6">
        <f t="shared" si="99"/>
        <v>0</v>
      </c>
      <c r="U771" s="2">
        <f t="shared" si="93"/>
        <v>0</v>
      </c>
      <c r="V771" s="2">
        <f t="shared" si="94"/>
        <v>0</v>
      </c>
      <c r="W771" s="2">
        <f t="shared" si="95"/>
        <v>0</v>
      </c>
      <c r="Y771" s="5"/>
      <c r="Z771" s="6">
        <f t="shared" si="100"/>
        <v>0</v>
      </c>
      <c r="AA771" s="2">
        <v>0</v>
      </c>
      <c r="AB771" s="2">
        <v>0</v>
      </c>
      <c r="AC771" s="2">
        <v>0</v>
      </c>
      <c r="AD771" s="2">
        <v>0</v>
      </c>
      <c r="AE771" s="2">
        <v>0</v>
      </c>
      <c r="AF771" s="2">
        <f t="shared" si="96"/>
        <v>0</v>
      </c>
      <c r="AG771" s="2">
        <f t="shared" si="97"/>
        <v>0</v>
      </c>
      <c r="AH771" s="2">
        <f t="shared" si="98"/>
        <v>0</v>
      </c>
      <c r="AJ771" s="5"/>
    </row>
    <row r="772" spans="7:36" x14ac:dyDescent="0.35">
      <c r="G772" s="2" t="s">
        <v>3</v>
      </c>
      <c r="H772" s="2" t="s">
        <v>4</v>
      </c>
      <c r="I772" s="2" t="s">
        <v>116</v>
      </c>
      <c r="J772" s="2" t="s">
        <v>119</v>
      </c>
      <c r="K772" s="2" t="s">
        <v>25</v>
      </c>
      <c r="L772" s="2" t="s">
        <v>25</v>
      </c>
      <c r="M772" s="2" t="s">
        <v>76</v>
      </c>
      <c r="N772" s="2">
        <v>21</v>
      </c>
      <c r="O772" s="6">
        <f t="shared" si="99"/>
        <v>0</v>
      </c>
      <c r="U772" s="2">
        <f t="shared" si="93"/>
        <v>0</v>
      </c>
      <c r="V772" s="2">
        <f t="shared" si="94"/>
        <v>0</v>
      </c>
      <c r="W772" s="2">
        <f t="shared" si="95"/>
        <v>0</v>
      </c>
      <c r="Y772" s="5"/>
      <c r="Z772" s="6">
        <f t="shared" si="100"/>
        <v>0</v>
      </c>
      <c r="AA772" s="2">
        <v>0</v>
      </c>
      <c r="AB772" s="2">
        <v>0</v>
      </c>
      <c r="AC772" s="2">
        <v>0</v>
      </c>
      <c r="AD772" s="2">
        <v>0</v>
      </c>
      <c r="AE772" s="2">
        <v>0</v>
      </c>
      <c r="AF772" s="2">
        <f t="shared" si="96"/>
        <v>0</v>
      </c>
      <c r="AG772" s="2">
        <f t="shared" si="97"/>
        <v>0</v>
      </c>
      <c r="AH772" s="2">
        <f t="shared" si="98"/>
        <v>0</v>
      </c>
      <c r="AJ772" s="5"/>
    </row>
    <row r="773" spans="7:36" x14ac:dyDescent="0.35">
      <c r="G773" s="2" t="s">
        <v>3</v>
      </c>
      <c r="H773" s="2" t="s">
        <v>4</v>
      </c>
      <c r="I773" s="2" t="s">
        <v>116</v>
      </c>
      <c r="J773" s="2" t="s">
        <v>119</v>
      </c>
      <c r="K773" s="2" t="s">
        <v>25</v>
      </c>
      <c r="L773" s="2" t="s">
        <v>25</v>
      </c>
      <c r="M773" s="2" t="s">
        <v>76</v>
      </c>
      <c r="N773" s="2">
        <v>22</v>
      </c>
      <c r="O773" s="6">
        <f t="shared" si="99"/>
        <v>0</v>
      </c>
      <c r="U773" s="2">
        <f t="shared" si="93"/>
        <v>0</v>
      </c>
      <c r="V773" s="2">
        <f t="shared" si="94"/>
        <v>0</v>
      </c>
      <c r="W773" s="2">
        <f t="shared" si="95"/>
        <v>0</v>
      </c>
      <c r="Y773" s="5"/>
      <c r="Z773" s="6">
        <f t="shared" si="100"/>
        <v>0</v>
      </c>
      <c r="AA773" s="2">
        <v>0</v>
      </c>
      <c r="AB773" s="2">
        <v>0</v>
      </c>
      <c r="AC773" s="2">
        <v>0</v>
      </c>
      <c r="AD773" s="2">
        <v>0</v>
      </c>
      <c r="AE773" s="2">
        <v>0</v>
      </c>
      <c r="AF773" s="2">
        <f t="shared" si="96"/>
        <v>0</v>
      </c>
      <c r="AG773" s="2">
        <f t="shared" si="97"/>
        <v>0</v>
      </c>
      <c r="AH773" s="2">
        <f t="shared" si="98"/>
        <v>0</v>
      </c>
      <c r="AJ773" s="5"/>
    </row>
    <row r="774" spans="7:36" x14ac:dyDescent="0.35">
      <c r="G774" s="2" t="s">
        <v>3</v>
      </c>
      <c r="H774" s="2" t="s">
        <v>4</v>
      </c>
      <c r="I774" s="2" t="s">
        <v>116</v>
      </c>
      <c r="J774" s="2" t="s">
        <v>119</v>
      </c>
      <c r="K774" s="2" t="s">
        <v>25</v>
      </c>
      <c r="L774" s="2" t="s">
        <v>25</v>
      </c>
      <c r="M774" s="2" t="s">
        <v>76</v>
      </c>
      <c r="N774" s="2">
        <v>23</v>
      </c>
      <c r="O774" s="6">
        <f t="shared" si="99"/>
        <v>0</v>
      </c>
      <c r="U774" s="2">
        <f t="shared" si="93"/>
        <v>0</v>
      </c>
      <c r="V774" s="2">
        <f t="shared" si="94"/>
        <v>0</v>
      </c>
      <c r="W774" s="2">
        <f t="shared" si="95"/>
        <v>0</v>
      </c>
      <c r="Y774" s="5"/>
      <c r="Z774" s="6">
        <f t="shared" si="100"/>
        <v>0</v>
      </c>
      <c r="AA774" s="2">
        <v>0</v>
      </c>
      <c r="AB774" s="2">
        <v>0</v>
      </c>
      <c r="AC774" s="2">
        <v>0</v>
      </c>
      <c r="AD774" s="2">
        <v>0</v>
      </c>
      <c r="AE774" s="2">
        <v>0</v>
      </c>
      <c r="AF774" s="2">
        <f t="shared" si="96"/>
        <v>0</v>
      </c>
      <c r="AG774" s="2">
        <f t="shared" si="97"/>
        <v>0</v>
      </c>
      <c r="AH774" s="2">
        <f t="shared" si="98"/>
        <v>0</v>
      </c>
      <c r="AJ774" s="5"/>
    </row>
    <row r="775" spans="7:36" x14ac:dyDescent="0.35">
      <c r="G775" s="2" t="s">
        <v>3</v>
      </c>
      <c r="H775" s="2" t="s">
        <v>4</v>
      </c>
      <c r="I775" s="2" t="s">
        <v>116</v>
      </c>
      <c r="J775" s="2" t="s">
        <v>119</v>
      </c>
      <c r="K775" s="2" t="s">
        <v>25</v>
      </c>
      <c r="L775" s="2" t="s">
        <v>25</v>
      </c>
      <c r="M775" s="2" t="s">
        <v>76</v>
      </c>
      <c r="N775" s="2">
        <v>24</v>
      </c>
      <c r="O775" s="6">
        <f t="shared" si="99"/>
        <v>0</v>
      </c>
      <c r="U775" s="2">
        <f t="shared" si="93"/>
        <v>0</v>
      </c>
      <c r="V775" s="2">
        <f t="shared" si="94"/>
        <v>0</v>
      </c>
      <c r="W775" s="2">
        <f t="shared" si="95"/>
        <v>0</v>
      </c>
      <c r="Y775" s="5"/>
      <c r="Z775" s="6">
        <f t="shared" si="100"/>
        <v>0</v>
      </c>
      <c r="AA775" s="2">
        <v>0</v>
      </c>
      <c r="AB775" s="2">
        <v>0</v>
      </c>
      <c r="AC775" s="2">
        <v>0</v>
      </c>
      <c r="AD775" s="2">
        <v>0</v>
      </c>
      <c r="AE775" s="2">
        <v>0</v>
      </c>
      <c r="AF775" s="2">
        <f t="shared" si="96"/>
        <v>0</v>
      </c>
      <c r="AG775" s="2">
        <f t="shared" si="97"/>
        <v>0</v>
      </c>
      <c r="AH775" s="2">
        <f t="shared" si="98"/>
        <v>0</v>
      </c>
      <c r="AJ775" s="5"/>
    </row>
    <row r="776" spans="7:36" x14ac:dyDescent="0.35">
      <c r="G776" s="2" t="s">
        <v>3</v>
      </c>
      <c r="H776" s="2" t="s">
        <v>4</v>
      </c>
      <c r="I776" s="2" t="s">
        <v>116</v>
      </c>
      <c r="J776" s="2" t="s">
        <v>119</v>
      </c>
      <c r="K776" s="2" t="s">
        <v>25</v>
      </c>
      <c r="L776" s="2" t="s">
        <v>25</v>
      </c>
      <c r="M776" s="2" t="s">
        <v>76</v>
      </c>
      <c r="N776" s="2">
        <v>25</v>
      </c>
      <c r="O776" s="6">
        <f t="shared" si="99"/>
        <v>0</v>
      </c>
      <c r="U776" s="2">
        <f t="shared" si="93"/>
        <v>0</v>
      </c>
      <c r="V776" s="2">
        <f t="shared" si="94"/>
        <v>0</v>
      </c>
      <c r="W776" s="2">
        <f t="shared" si="95"/>
        <v>0</v>
      </c>
      <c r="Y776" s="5"/>
      <c r="Z776" s="6">
        <f t="shared" si="100"/>
        <v>0</v>
      </c>
      <c r="AA776" s="2">
        <v>0</v>
      </c>
      <c r="AB776" s="2">
        <v>0</v>
      </c>
      <c r="AC776" s="2">
        <v>0</v>
      </c>
      <c r="AD776" s="2">
        <v>0</v>
      </c>
      <c r="AE776" s="2">
        <v>0</v>
      </c>
      <c r="AF776" s="2">
        <f t="shared" si="96"/>
        <v>0</v>
      </c>
      <c r="AG776" s="2">
        <f t="shared" si="97"/>
        <v>0</v>
      </c>
      <c r="AH776" s="2">
        <f t="shared" si="98"/>
        <v>0</v>
      </c>
      <c r="AJ776" s="5"/>
    </row>
    <row r="777" spans="7:36" x14ac:dyDescent="0.35">
      <c r="G777" s="2" t="s">
        <v>3</v>
      </c>
      <c r="H777" s="2" t="s">
        <v>4</v>
      </c>
      <c r="I777" s="2" t="s">
        <v>116</v>
      </c>
      <c r="J777" s="2" t="s">
        <v>119</v>
      </c>
      <c r="K777" s="2" t="s">
        <v>25</v>
      </c>
      <c r="L777" s="2" t="s">
        <v>25</v>
      </c>
      <c r="M777" s="2" t="s">
        <v>76</v>
      </c>
      <c r="N777" s="2">
        <v>26</v>
      </c>
      <c r="O777" s="6">
        <f t="shared" si="99"/>
        <v>0</v>
      </c>
      <c r="U777" s="2">
        <f t="shared" si="93"/>
        <v>0</v>
      </c>
      <c r="V777" s="2">
        <f t="shared" si="94"/>
        <v>0</v>
      </c>
      <c r="W777" s="2">
        <f t="shared" si="95"/>
        <v>0</v>
      </c>
      <c r="Y777" s="5"/>
      <c r="Z777" s="6">
        <f t="shared" si="100"/>
        <v>0</v>
      </c>
      <c r="AA777" s="2">
        <v>0</v>
      </c>
      <c r="AB777" s="2">
        <v>0</v>
      </c>
      <c r="AC777" s="2">
        <v>0</v>
      </c>
      <c r="AD777" s="2">
        <v>0</v>
      </c>
      <c r="AE777" s="2">
        <v>0</v>
      </c>
      <c r="AF777" s="2">
        <f t="shared" si="96"/>
        <v>0</v>
      </c>
      <c r="AG777" s="2">
        <f t="shared" si="97"/>
        <v>0</v>
      </c>
      <c r="AH777" s="2">
        <f t="shared" si="98"/>
        <v>0</v>
      </c>
      <c r="AJ777" s="5"/>
    </row>
    <row r="778" spans="7:36" x14ac:dyDescent="0.35">
      <c r="G778" s="2" t="s">
        <v>3</v>
      </c>
      <c r="H778" s="2" t="s">
        <v>4</v>
      </c>
      <c r="I778" s="2" t="s">
        <v>116</v>
      </c>
      <c r="J778" s="2" t="s">
        <v>119</v>
      </c>
      <c r="K778" s="2" t="s">
        <v>25</v>
      </c>
      <c r="L778" s="2" t="s">
        <v>25</v>
      </c>
      <c r="M778" s="2" t="s">
        <v>76</v>
      </c>
      <c r="N778" s="2">
        <v>27</v>
      </c>
      <c r="O778" s="6">
        <f t="shared" si="99"/>
        <v>0</v>
      </c>
      <c r="U778" s="2">
        <f t="shared" si="93"/>
        <v>0</v>
      </c>
      <c r="V778" s="2">
        <f t="shared" si="94"/>
        <v>0</v>
      </c>
      <c r="W778" s="2">
        <f t="shared" si="95"/>
        <v>0</v>
      </c>
      <c r="Y778" s="5"/>
      <c r="Z778" s="6">
        <f t="shared" si="100"/>
        <v>0</v>
      </c>
      <c r="AA778" s="2">
        <v>0</v>
      </c>
      <c r="AB778" s="2">
        <v>0</v>
      </c>
      <c r="AC778" s="2">
        <v>0</v>
      </c>
      <c r="AD778" s="2">
        <v>0</v>
      </c>
      <c r="AE778" s="2">
        <v>0</v>
      </c>
      <c r="AF778" s="2">
        <f t="shared" si="96"/>
        <v>0</v>
      </c>
      <c r="AG778" s="2">
        <f t="shared" si="97"/>
        <v>0</v>
      </c>
      <c r="AH778" s="2">
        <f t="shared" si="98"/>
        <v>0</v>
      </c>
      <c r="AJ778" s="5"/>
    </row>
    <row r="779" spans="7:36" x14ac:dyDescent="0.35">
      <c r="G779" s="2" t="s">
        <v>3</v>
      </c>
      <c r="H779" s="2" t="s">
        <v>4</v>
      </c>
      <c r="I779" s="2" t="s">
        <v>116</v>
      </c>
      <c r="J779" s="2" t="s">
        <v>119</v>
      </c>
      <c r="K779" s="2" t="s">
        <v>25</v>
      </c>
      <c r="L779" s="2" t="s">
        <v>25</v>
      </c>
      <c r="M779" s="2" t="s">
        <v>76</v>
      </c>
      <c r="N779" s="2">
        <v>28</v>
      </c>
      <c r="O779" s="6">
        <f t="shared" si="99"/>
        <v>0</v>
      </c>
      <c r="U779" s="2">
        <f t="shared" si="93"/>
        <v>0</v>
      </c>
      <c r="V779" s="2">
        <f t="shared" si="94"/>
        <v>0</v>
      </c>
      <c r="W779" s="2">
        <f t="shared" si="95"/>
        <v>0</v>
      </c>
      <c r="Y779" s="5"/>
      <c r="Z779" s="6">
        <f t="shared" si="100"/>
        <v>0</v>
      </c>
      <c r="AA779" s="2">
        <v>0</v>
      </c>
      <c r="AB779" s="2">
        <v>0</v>
      </c>
      <c r="AC779" s="2">
        <v>0</v>
      </c>
      <c r="AD779" s="2">
        <v>0</v>
      </c>
      <c r="AE779" s="2">
        <v>0</v>
      </c>
      <c r="AF779" s="2">
        <f t="shared" si="96"/>
        <v>0</v>
      </c>
      <c r="AG779" s="2">
        <f t="shared" si="97"/>
        <v>0</v>
      </c>
      <c r="AH779" s="2">
        <f t="shared" si="98"/>
        <v>0</v>
      </c>
      <c r="AJ779" s="5"/>
    </row>
    <row r="780" spans="7:36" x14ac:dyDescent="0.35">
      <c r="G780" s="2" t="s">
        <v>3</v>
      </c>
      <c r="H780" s="2" t="s">
        <v>4</v>
      </c>
      <c r="I780" s="2" t="s">
        <v>116</v>
      </c>
      <c r="J780" s="2" t="s">
        <v>119</v>
      </c>
      <c r="K780" s="2" t="s">
        <v>25</v>
      </c>
      <c r="L780" s="2" t="s">
        <v>25</v>
      </c>
      <c r="M780" s="2" t="s">
        <v>76</v>
      </c>
      <c r="N780" s="2">
        <v>29</v>
      </c>
      <c r="O780" s="6">
        <f t="shared" si="99"/>
        <v>0</v>
      </c>
      <c r="U780" s="2">
        <f t="shared" si="93"/>
        <v>0</v>
      </c>
      <c r="V780" s="2">
        <f t="shared" si="94"/>
        <v>0</v>
      </c>
      <c r="W780" s="2">
        <f t="shared" si="95"/>
        <v>0</v>
      </c>
      <c r="Y780" s="5"/>
      <c r="Z780" s="6">
        <f t="shared" si="100"/>
        <v>0</v>
      </c>
      <c r="AA780" s="2">
        <v>0</v>
      </c>
      <c r="AB780" s="2">
        <v>0</v>
      </c>
      <c r="AC780" s="2">
        <v>0</v>
      </c>
      <c r="AD780" s="2">
        <v>0</v>
      </c>
      <c r="AE780" s="2">
        <v>0</v>
      </c>
      <c r="AF780" s="2">
        <f t="shared" si="96"/>
        <v>0</v>
      </c>
      <c r="AG780" s="2">
        <f t="shared" si="97"/>
        <v>0</v>
      </c>
      <c r="AH780" s="2">
        <f t="shared" si="98"/>
        <v>0</v>
      </c>
      <c r="AJ780" s="5"/>
    </row>
    <row r="781" spans="7:36" x14ac:dyDescent="0.35">
      <c r="G781" s="2" t="s">
        <v>3</v>
      </c>
      <c r="H781" s="2" t="s">
        <v>4</v>
      </c>
      <c r="I781" s="2" t="s">
        <v>116</v>
      </c>
      <c r="J781" s="2" t="s">
        <v>119</v>
      </c>
      <c r="K781" s="2" t="s">
        <v>25</v>
      </c>
      <c r="L781" s="2" t="s">
        <v>25</v>
      </c>
      <c r="M781" s="2" t="s">
        <v>76</v>
      </c>
      <c r="N781" s="2">
        <v>30</v>
      </c>
      <c r="O781" s="6">
        <f t="shared" si="99"/>
        <v>0</v>
      </c>
      <c r="U781" s="2">
        <f t="shared" si="93"/>
        <v>0</v>
      </c>
      <c r="V781" s="2">
        <f t="shared" si="94"/>
        <v>0</v>
      </c>
      <c r="W781" s="2">
        <f t="shared" si="95"/>
        <v>0</v>
      </c>
      <c r="Y781" s="5"/>
      <c r="Z781" s="6">
        <f t="shared" si="100"/>
        <v>0</v>
      </c>
      <c r="AA781" s="2">
        <v>0</v>
      </c>
      <c r="AB781" s="2">
        <v>0</v>
      </c>
      <c r="AC781" s="2">
        <v>0</v>
      </c>
      <c r="AD781" s="2">
        <v>0</v>
      </c>
      <c r="AE781" s="2">
        <v>0</v>
      </c>
      <c r="AF781" s="2">
        <f t="shared" si="96"/>
        <v>0</v>
      </c>
      <c r="AG781" s="2">
        <f t="shared" si="97"/>
        <v>0</v>
      </c>
      <c r="AH781" s="2">
        <f t="shared" si="98"/>
        <v>0</v>
      </c>
      <c r="AJ781" s="5"/>
    </row>
    <row r="782" spans="7:36" x14ac:dyDescent="0.35">
      <c r="G782" s="2" t="s">
        <v>3</v>
      </c>
      <c r="H782" s="2" t="s">
        <v>4</v>
      </c>
      <c r="I782" s="2" t="s">
        <v>116</v>
      </c>
      <c r="J782" s="2" t="s">
        <v>117</v>
      </c>
      <c r="K782" s="2" t="s">
        <v>27</v>
      </c>
      <c r="L782" s="2" t="s">
        <v>27</v>
      </c>
      <c r="M782" s="2" t="s">
        <v>3</v>
      </c>
      <c r="N782" s="2">
        <v>1</v>
      </c>
      <c r="O782" s="6">
        <f t="shared" si="99"/>
        <v>36</v>
      </c>
      <c r="P782" s="2">
        <v>7</v>
      </c>
      <c r="Q782" s="2">
        <v>16</v>
      </c>
      <c r="R782" s="2">
        <v>8</v>
      </c>
      <c r="S782" s="2">
        <v>4</v>
      </c>
      <c r="T782" s="2">
        <v>1</v>
      </c>
      <c r="U782" s="2">
        <f t="shared" si="93"/>
        <v>23</v>
      </c>
      <c r="V782" s="2">
        <f t="shared" si="94"/>
        <v>8</v>
      </c>
      <c r="W782" s="2">
        <f t="shared" si="95"/>
        <v>5</v>
      </c>
      <c r="X782" s="2">
        <f>MAX(O782:O811)</f>
        <v>36</v>
      </c>
      <c r="Y782" s="5">
        <v>44</v>
      </c>
      <c r="Z782" s="6">
        <f t="shared" si="100"/>
        <v>16</v>
      </c>
      <c r="AA782" s="2">
        <v>0</v>
      </c>
      <c r="AB782" s="2">
        <v>6</v>
      </c>
      <c r="AC782" s="2">
        <v>7</v>
      </c>
      <c r="AD782" s="2">
        <v>3</v>
      </c>
      <c r="AE782" s="2">
        <v>0</v>
      </c>
      <c r="AF782" s="2">
        <f t="shared" si="96"/>
        <v>6</v>
      </c>
      <c r="AG782" s="2">
        <f t="shared" si="97"/>
        <v>7</v>
      </c>
      <c r="AH782" s="2">
        <f t="shared" si="98"/>
        <v>3</v>
      </c>
      <c r="AI782" s="2">
        <f>MAX(Z782:Z811)</f>
        <v>16</v>
      </c>
      <c r="AJ782" s="5">
        <v>20</v>
      </c>
    </row>
    <row r="783" spans="7:36" x14ac:dyDescent="0.35">
      <c r="G783" s="2" t="s">
        <v>3</v>
      </c>
      <c r="H783" s="2" t="s">
        <v>4</v>
      </c>
      <c r="I783" s="2" t="s">
        <v>116</v>
      </c>
      <c r="J783" s="2" t="s">
        <v>117</v>
      </c>
      <c r="K783" s="2" t="s">
        <v>27</v>
      </c>
      <c r="L783" s="2" t="s">
        <v>27</v>
      </c>
      <c r="M783" s="2" t="s">
        <v>3</v>
      </c>
      <c r="N783" s="2">
        <v>2</v>
      </c>
      <c r="O783" s="6">
        <f t="shared" si="99"/>
        <v>36</v>
      </c>
      <c r="P783" s="2">
        <v>2</v>
      </c>
      <c r="Q783" s="2">
        <v>13</v>
      </c>
      <c r="R783" s="2">
        <v>16</v>
      </c>
      <c r="S783" s="2">
        <v>3</v>
      </c>
      <c r="T783" s="2">
        <v>2</v>
      </c>
      <c r="U783" s="2">
        <f t="shared" si="93"/>
        <v>15</v>
      </c>
      <c r="V783" s="2">
        <f t="shared" si="94"/>
        <v>16</v>
      </c>
      <c r="W783" s="2">
        <f t="shared" si="95"/>
        <v>5</v>
      </c>
      <c r="Y783" s="5"/>
      <c r="Z783" s="6">
        <f t="shared" si="100"/>
        <v>16</v>
      </c>
      <c r="AA783" s="2">
        <v>0</v>
      </c>
      <c r="AB783" s="2">
        <v>5</v>
      </c>
      <c r="AC783" s="2">
        <v>5</v>
      </c>
      <c r="AD783" s="2">
        <v>5</v>
      </c>
      <c r="AE783" s="2">
        <v>1</v>
      </c>
      <c r="AF783" s="2">
        <f t="shared" si="96"/>
        <v>5</v>
      </c>
      <c r="AG783" s="2">
        <f t="shared" si="97"/>
        <v>5</v>
      </c>
      <c r="AH783" s="2">
        <f t="shared" si="98"/>
        <v>6</v>
      </c>
      <c r="AJ783" s="5"/>
    </row>
    <row r="784" spans="7:36" x14ac:dyDescent="0.35">
      <c r="G784" s="2" t="s">
        <v>3</v>
      </c>
      <c r="H784" s="2" t="s">
        <v>4</v>
      </c>
      <c r="I784" s="2" t="s">
        <v>116</v>
      </c>
      <c r="J784" s="2" t="s">
        <v>117</v>
      </c>
      <c r="K784" s="2" t="s">
        <v>27</v>
      </c>
      <c r="L784" s="2" t="s">
        <v>27</v>
      </c>
      <c r="M784" s="2" t="s">
        <v>3</v>
      </c>
      <c r="N784" s="2">
        <v>3</v>
      </c>
      <c r="O784" s="6">
        <f t="shared" si="99"/>
        <v>36</v>
      </c>
      <c r="P784" s="2">
        <v>9</v>
      </c>
      <c r="Q784" s="2">
        <v>17</v>
      </c>
      <c r="R784" s="2">
        <v>8</v>
      </c>
      <c r="S784" s="2">
        <v>1</v>
      </c>
      <c r="T784" s="2">
        <v>1</v>
      </c>
      <c r="U784" s="2">
        <f t="shared" si="93"/>
        <v>26</v>
      </c>
      <c r="V784" s="2">
        <f t="shared" si="94"/>
        <v>8</v>
      </c>
      <c r="W784" s="2">
        <f t="shared" si="95"/>
        <v>2</v>
      </c>
      <c r="Y784" s="5"/>
      <c r="Z784" s="6">
        <f t="shared" si="100"/>
        <v>16</v>
      </c>
      <c r="AA784" s="2">
        <v>4</v>
      </c>
      <c r="AB784" s="2">
        <v>5</v>
      </c>
      <c r="AC784" s="2">
        <v>5</v>
      </c>
      <c r="AD784" s="2">
        <v>2</v>
      </c>
      <c r="AE784" s="2">
        <v>0</v>
      </c>
      <c r="AF784" s="2">
        <f t="shared" si="96"/>
        <v>9</v>
      </c>
      <c r="AG784" s="2">
        <f t="shared" si="97"/>
        <v>5</v>
      </c>
      <c r="AH784" s="2">
        <f t="shared" si="98"/>
        <v>2</v>
      </c>
      <c r="AJ784" s="5"/>
    </row>
    <row r="785" spans="7:36" x14ac:dyDescent="0.35">
      <c r="G785" s="2" t="s">
        <v>3</v>
      </c>
      <c r="H785" s="2" t="s">
        <v>4</v>
      </c>
      <c r="I785" s="2" t="s">
        <v>116</v>
      </c>
      <c r="J785" s="2" t="s">
        <v>117</v>
      </c>
      <c r="K785" s="2" t="s">
        <v>27</v>
      </c>
      <c r="L785" s="2" t="s">
        <v>27</v>
      </c>
      <c r="M785" s="2" t="s">
        <v>3</v>
      </c>
      <c r="N785" s="2">
        <v>4</v>
      </c>
      <c r="O785" s="6">
        <f t="shared" si="99"/>
        <v>36</v>
      </c>
      <c r="P785" s="2">
        <v>20</v>
      </c>
      <c r="Q785" s="2">
        <v>12</v>
      </c>
      <c r="R785" s="2">
        <v>3</v>
      </c>
      <c r="S785" s="2">
        <v>0</v>
      </c>
      <c r="T785" s="2">
        <v>1</v>
      </c>
      <c r="U785" s="2">
        <f t="shared" si="93"/>
        <v>32</v>
      </c>
      <c r="V785" s="2">
        <f t="shared" si="94"/>
        <v>3</v>
      </c>
      <c r="W785" s="2">
        <f t="shared" si="95"/>
        <v>1</v>
      </c>
      <c r="Y785" s="5"/>
      <c r="Z785" s="6">
        <f t="shared" si="100"/>
        <v>16</v>
      </c>
      <c r="AA785" s="2">
        <v>10</v>
      </c>
      <c r="AB785" s="2">
        <v>3</v>
      </c>
      <c r="AC785" s="2">
        <v>3</v>
      </c>
      <c r="AD785" s="2">
        <v>0</v>
      </c>
      <c r="AE785" s="2">
        <v>0</v>
      </c>
      <c r="AF785" s="2">
        <f t="shared" si="96"/>
        <v>13</v>
      </c>
      <c r="AG785" s="2">
        <f t="shared" si="97"/>
        <v>3</v>
      </c>
      <c r="AH785" s="2">
        <f t="shared" si="98"/>
        <v>0</v>
      </c>
      <c r="AJ785" s="5"/>
    </row>
    <row r="786" spans="7:36" x14ac:dyDescent="0.35">
      <c r="G786" s="2" t="s">
        <v>3</v>
      </c>
      <c r="H786" s="2" t="s">
        <v>4</v>
      </c>
      <c r="I786" s="2" t="s">
        <v>116</v>
      </c>
      <c r="J786" s="2" t="s">
        <v>117</v>
      </c>
      <c r="K786" s="2" t="s">
        <v>27</v>
      </c>
      <c r="L786" s="2" t="s">
        <v>27</v>
      </c>
      <c r="M786" s="2" t="s">
        <v>3</v>
      </c>
      <c r="N786" s="2">
        <v>5</v>
      </c>
      <c r="O786" s="6">
        <f t="shared" si="99"/>
        <v>36</v>
      </c>
      <c r="P786" s="2">
        <v>10</v>
      </c>
      <c r="Q786" s="2">
        <v>16</v>
      </c>
      <c r="R786" s="2">
        <v>8</v>
      </c>
      <c r="S786" s="2">
        <v>1</v>
      </c>
      <c r="T786" s="2">
        <v>1</v>
      </c>
      <c r="U786" s="2">
        <f t="shared" si="93"/>
        <v>26</v>
      </c>
      <c r="V786" s="2">
        <f t="shared" si="94"/>
        <v>8</v>
      </c>
      <c r="W786" s="2">
        <f t="shared" si="95"/>
        <v>2</v>
      </c>
      <c r="Y786" s="5"/>
      <c r="Z786" s="6">
        <f t="shared" si="100"/>
        <v>16</v>
      </c>
      <c r="AA786" s="2">
        <v>4</v>
      </c>
      <c r="AB786" s="2">
        <v>5</v>
      </c>
      <c r="AC786" s="2">
        <v>4</v>
      </c>
      <c r="AD786" s="2">
        <v>1</v>
      </c>
      <c r="AE786" s="2">
        <v>2</v>
      </c>
      <c r="AF786" s="2">
        <f t="shared" si="96"/>
        <v>9</v>
      </c>
      <c r="AG786" s="2">
        <f t="shared" si="97"/>
        <v>4</v>
      </c>
      <c r="AH786" s="2">
        <f t="shared" si="98"/>
        <v>3</v>
      </c>
      <c r="AJ786" s="5"/>
    </row>
    <row r="787" spans="7:36" x14ac:dyDescent="0.35">
      <c r="G787" s="2" t="s">
        <v>3</v>
      </c>
      <c r="H787" s="2" t="s">
        <v>4</v>
      </c>
      <c r="I787" s="2" t="s">
        <v>116</v>
      </c>
      <c r="J787" s="2" t="s">
        <v>117</v>
      </c>
      <c r="K787" s="2" t="s">
        <v>27</v>
      </c>
      <c r="L787" s="2" t="s">
        <v>27</v>
      </c>
      <c r="M787" s="2" t="s">
        <v>3</v>
      </c>
      <c r="N787" s="2">
        <v>6</v>
      </c>
      <c r="O787" s="6">
        <f t="shared" si="99"/>
        <v>35</v>
      </c>
      <c r="P787" s="2">
        <v>7</v>
      </c>
      <c r="Q787" s="2">
        <v>15</v>
      </c>
      <c r="R787" s="2">
        <v>9</v>
      </c>
      <c r="S787" s="2">
        <v>2</v>
      </c>
      <c r="T787" s="2">
        <v>2</v>
      </c>
      <c r="U787" s="2">
        <f t="shared" si="93"/>
        <v>22</v>
      </c>
      <c r="V787" s="2">
        <f t="shared" si="94"/>
        <v>9</v>
      </c>
      <c r="W787" s="2">
        <f t="shared" si="95"/>
        <v>4</v>
      </c>
      <c r="Y787" s="5"/>
      <c r="Z787" s="6">
        <f t="shared" si="100"/>
        <v>16</v>
      </c>
      <c r="AA787" s="2">
        <v>1</v>
      </c>
      <c r="AB787" s="2">
        <v>6</v>
      </c>
      <c r="AC787" s="2">
        <v>1</v>
      </c>
      <c r="AD787" s="2">
        <v>4</v>
      </c>
      <c r="AE787" s="2">
        <v>4</v>
      </c>
      <c r="AF787" s="2">
        <f t="shared" si="96"/>
        <v>7</v>
      </c>
      <c r="AG787" s="2">
        <f t="shared" si="97"/>
        <v>1</v>
      </c>
      <c r="AH787" s="2">
        <f t="shared" si="98"/>
        <v>8</v>
      </c>
      <c r="AJ787" s="5"/>
    </row>
    <row r="788" spans="7:36" x14ac:dyDescent="0.35">
      <c r="G788" s="2" t="s">
        <v>3</v>
      </c>
      <c r="H788" s="2" t="s">
        <v>4</v>
      </c>
      <c r="I788" s="2" t="s">
        <v>116</v>
      </c>
      <c r="J788" s="2" t="s">
        <v>117</v>
      </c>
      <c r="K788" s="2" t="s">
        <v>27</v>
      </c>
      <c r="L788" s="2" t="s">
        <v>27</v>
      </c>
      <c r="M788" s="2" t="s">
        <v>3</v>
      </c>
      <c r="N788" s="2">
        <v>7</v>
      </c>
      <c r="O788" s="6">
        <f t="shared" si="99"/>
        <v>36</v>
      </c>
      <c r="P788" s="2">
        <v>19</v>
      </c>
      <c r="Q788" s="2">
        <v>5</v>
      </c>
      <c r="R788" s="2">
        <v>8</v>
      </c>
      <c r="S788" s="2">
        <v>2</v>
      </c>
      <c r="T788" s="2">
        <v>2</v>
      </c>
      <c r="U788" s="2">
        <f t="shared" si="93"/>
        <v>24</v>
      </c>
      <c r="V788" s="2">
        <f t="shared" si="94"/>
        <v>8</v>
      </c>
      <c r="W788" s="2">
        <f t="shared" si="95"/>
        <v>4</v>
      </c>
      <c r="Y788" s="5"/>
      <c r="Z788" s="6">
        <f t="shared" si="100"/>
        <v>16</v>
      </c>
      <c r="AA788" s="2">
        <v>7</v>
      </c>
      <c r="AB788" s="2">
        <v>3</v>
      </c>
      <c r="AC788" s="2">
        <v>2</v>
      </c>
      <c r="AD788" s="2">
        <v>3</v>
      </c>
      <c r="AE788" s="2">
        <v>1</v>
      </c>
      <c r="AF788" s="2">
        <f t="shared" si="96"/>
        <v>10</v>
      </c>
      <c r="AG788" s="2">
        <f t="shared" si="97"/>
        <v>2</v>
      </c>
      <c r="AH788" s="2">
        <f t="shared" si="98"/>
        <v>4</v>
      </c>
      <c r="AJ788" s="5"/>
    </row>
    <row r="789" spans="7:36" x14ac:dyDescent="0.35">
      <c r="G789" s="2" t="s">
        <v>3</v>
      </c>
      <c r="H789" s="2" t="s">
        <v>4</v>
      </c>
      <c r="I789" s="2" t="s">
        <v>116</v>
      </c>
      <c r="J789" s="2" t="s">
        <v>117</v>
      </c>
      <c r="K789" s="2" t="s">
        <v>27</v>
      </c>
      <c r="L789" s="2" t="s">
        <v>27</v>
      </c>
      <c r="M789" s="2" t="s">
        <v>3</v>
      </c>
      <c r="N789" s="2">
        <v>8</v>
      </c>
      <c r="O789" s="6">
        <f t="shared" si="99"/>
        <v>35</v>
      </c>
      <c r="P789" s="2">
        <v>2</v>
      </c>
      <c r="Q789" s="2">
        <v>4</v>
      </c>
      <c r="R789" s="2">
        <v>16</v>
      </c>
      <c r="S789" s="2">
        <v>7</v>
      </c>
      <c r="T789" s="2">
        <v>6</v>
      </c>
      <c r="U789" s="2">
        <f t="shared" si="93"/>
        <v>6</v>
      </c>
      <c r="V789" s="2">
        <f t="shared" si="94"/>
        <v>16</v>
      </c>
      <c r="W789" s="2">
        <f t="shared" si="95"/>
        <v>13</v>
      </c>
      <c r="Y789" s="5"/>
      <c r="Z789" s="6">
        <f t="shared" si="100"/>
        <v>16</v>
      </c>
      <c r="AA789" s="2">
        <v>0</v>
      </c>
      <c r="AB789" s="2">
        <v>3</v>
      </c>
      <c r="AC789" s="2">
        <v>3</v>
      </c>
      <c r="AD789" s="2">
        <v>4</v>
      </c>
      <c r="AE789" s="2">
        <v>6</v>
      </c>
      <c r="AF789" s="2">
        <f t="shared" si="96"/>
        <v>3</v>
      </c>
      <c r="AG789" s="2">
        <f t="shared" si="97"/>
        <v>3</v>
      </c>
      <c r="AH789" s="2">
        <f t="shared" si="98"/>
        <v>10</v>
      </c>
      <c r="AJ789" s="5"/>
    </row>
    <row r="790" spans="7:36" x14ac:dyDescent="0.35">
      <c r="G790" s="2" t="s">
        <v>3</v>
      </c>
      <c r="H790" s="2" t="s">
        <v>4</v>
      </c>
      <c r="I790" s="2" t="s">
        <v>116</v>
      </c>
      <c r="J790" s="2" t="s">
        <v>117</v>
      </c>
      <c r="K790" s="2" t="s">
        <v>27</v>
      </c>
      <c r="L790" s="2" t="s">
        <v>27</v>
      </c>
      <c r="M790" s="2" t="s">
        <v>3</v>
      </c>
      <c r="N790" s="2">
        <v>9</v>
      </c>
      <c r="O790" s="6">
        <f t="shared" si="99"/>
        <v>36</v>
      </c>
      <c r="P790" s="2">
        <v>1</v>
      </c>
      <c r="Q790" s="2">
        <v>9</v>
      </c>
      <c r="R790" s="2">
        <v>14</v>
      </c>
      <c r="S790" s="2">
        <v>5</v>
      </c>
      <c r="T790" s="2">
        <v>7</v>
      </c>
      <c r="U790" s="2">
        <f t="shared" si="93"/>
        <v>10</v>
      </c>
      <c r="V790" s="2">
        <f t="shared" si="94"/>
        <v>14</v>
      </c>
      <c r="W790" s="2">
        <f t="shared" si="95"/>
        <v>12</v>
      </c>
      <c r="Y790" s="5"/>
      <c r="Z790" s="6">
        <f t="shared" si="100"/>
        <v>16</v>
      </c>
      <c r="AA790" s="2">
        <v>0</v>
      </c>
      <c r="AB790" s="2">
        <v>2</v>
      </c>
      <c r="AC790" s="2">
        <v>1</v>
      </c>
      <c r="AD790" s="2">
        <v>3</v>
      </c>
      <c r="AE790" s="2">
        <v>10</v>
      </c>
      <c r="AF790" s="2">
        <f t="shared" si="96"/>
        <v>2</v>
      </c>
      <c r="AG790" s="2">
        <f t="shared" si="97"/>
        <v>1</v>
      </c>
      <c r="AH790" s="2">
        <f t="shared" si="98"/>
        <v>13</v>
      </c>
      <c r="AJ790" s="5"/>
    </row>
    <row r="791" spans="7:36" x14ac:dyDescent="0.35">
      <c r="G791" s="2" t="s">
        <v>3</v>
      </c>
      <c r="H791" s="2" t="s">
        <v>4</v>
      </c>
      <c r="I791" s="2" t="s">
        <v>116</v>
      </c>
      <c r="J791" s="2" t="s">
        <v>117</v>
      </c>
      <c r="K791" s="2" t="s">
        <v>27</v>
      </c>
      <c r="L791" s="2" t="s">
        <v>27</v>
      </c>
      <c r="M791" s="2" t="s">
        <v>67</v>
      </c>
      <c r="N791" s="2">
        <v>10</v>
      </c>
      <c r="O791" s="6">
        <f t="shared" si="99"/>
        <v>36</v>
      </c>
      <c r="P791" s="2">
        <v>16</v>
      </c>
      <c r="Q791" s="2">
        <v>13</v>
      </c>
      <c r="R791" s="2">
        <v>4</v>
      </c>
      <c r="S791" s="2">
        <v>3</v>
      </c>
      <c r="T791" s="2">
        <v>0</v>
      </c>
      <c r="U791" s="2">
        <f t="shared" si="93"/>
        <v>29</v>
      </c>
      <c r="V791" s="2">
        <f t="shared" si="94"/>
        <v>4</v>
      </c>
      <c r="W791" s="2">
        <f t="shared" si="95"/>
        <v>3</v>
      </c>
      <c r="Y791" s="5"/>
      <c r="Z791" s="6">
        <f t="shared" si="100"/>
        <v>16</v>
      </c>
      <c r="AA791" s="2">
        <v>7</v>
      </c>
      <c r="AB791" s="2">
        <v>4</v>
      </c>
      <c r="AC791" s="2">
        <v>3</v>
      </c>
      <c r="AD791" s="2">
        <v>2</v>
      </c>
      <c r="AE791" s="2">
        <v>0</v>
      </c>
      <c r="AF791" s="2">
        <f t="shared" si="96"/>
        <v>11</v>
      </c>
      <c r="AG791" s="2">
        <f t="shared" si="97"/>
        <v>3</v>
      </c>
      <c r="AH791" s="2">
        <f t="shared" si="98"/>
        <v>2</v>
      </c>
      <c r="AJ791" s="5"/>
    </row>
    <row r="792" spans="7:36" x14ac:dyDescent="0.35">
      <c r="G792" s="2" t="s">
        <v>3</v>
      </c>
      <c r="H792" s="2" t="s">
        <v>4</v>
      </c>
      <c r="I792" s="2" t="s">
        <v>116</v>
      </c>
      <c r="J792" s="2" t="s">
        <v>117</v>
      </c>
      <c r="K792" s="2" t="s">
        <v>27</v>
      </c>
      <c r="L792" s="2" t="s">
        <v>27</v>
      </c>
      <c r="M792" s="2" t="s">
        <v>67</v>
      </c>
      <c r="N792" s="2">
        <v>11</v>
      </c>
      <c r="O792" s="6">
        <f t="shared" si="99"/>
        <v>36</v>
      </c>
      <c r="P792" s="2">
        <v>11</v>
      </c>
      <c r="Q792" s="2">
        <v>14</v>
      </c>
      <c r="R792" s="2">
        <v>7</v>
      </c>
      <c r="S792" s="2">
        <v>4</v>
      </c>
      <c r="T792" s="2">
        <v>0</v>
      </c>
      <c r="U792" s="2">
        <f t="shared" si="93"/>
        <v>25</v>
      </c>
      <c r="V792" s="2">
        <f t="shared" si="94"/>
        <v>7</v>
      </c>
      <c r="W792" s="2">
        <f t="shared" si="95"/>
        <v>4</v>
      </c>
      <c r="Y792" s="5"/>
      <c r="Z792" s="6">
        <f t="shared" si="100"/>
        <v>16</v>
      </c>
      <c r="AA792" s="2">
        <v>4</v>
      </c>
      <c r="AB792" s="2">
        <v>4</v>
      </c>
      <c r="AC792" s="2">
        <v>5</v>
      </c>
      <c r="AD792" s="2">
        <v>1</v>
      </c>
      <c r="AE792" s="2">
        <v>2</v>
      </c>
      <c r="AF792" s="2">
        <f t="shared" si="96"/>
        <v>8</v>
      </c>
      <c r="AG792" s="2">
        <f t="shared" si="97"/>
        <v>5</v>
      </c>
      <c r="AH792" s="2">
        <f t="shared" si="98"/>
        <v>3</v>
      </c>
      <c r="AJ792" s="5"/>
    </row>
    <row r="793" spans="7:36" x14ac:dyDescent="0.35">
      <c r="G793" s="2" t="s">
        <v>3</v>
      </c>
      <c r="H793" s="2" t="s">
        <v>4</v>
      </c>
      <c r="I793" s="2" t="s">
        <v>116</v>
      </c>
      <c r="J793" s="2" t="s">
        <v>117</v>
      </c>
      <c r="K793" s="2" t="s">
        <v>27</v>
      </c>
      <c r="L793" s="2" t="s">
        <v>27</v>
      </c>
      <c r="M793" s="2" t="s">
        <v>67</v>
      </c>
      <c r="N793" s="2">
        <v>12</v>
      </c>
      <c r="O793" s="6">
        <f t="shared" si="99"/>
        <v>36</v>
      </c>
      <c r="P793" s="2">
        <v>4</v>
      </c>
      <c r="Q793" s="2">
        <v>19</v>
      </c>
      <c r="R793" s="2">
        <v>7</v>
      </c>
      <c r="S793" s="2">
        <v>3</v>
      </c>
      <c r="T793" s="2">
        <v>3</v>
      </c>
      <c r="U793" s="2">
        <f t="shared" si="93"/>
        <v>23</v>
      </c>
      <c r="V793" s="2">
        <f t="shared" si="94"/>
        <v>7</v>
      </c>
      <c r="W793" s="2">
        <f t="shared" si="95"/>
        <v>6</v>
      </c>
      <c r="Y793" s="5"/>
      <c r="Z793" s="6">
        <f t="shared" si="100"/>
        <v>16</v>
      </c>
      <c r="AA793" s="2">
        <v>1</v>
      </c>
      <c r="AB793" s="2">
        <v>3</v>
      </c>
      <c r="AC793" s="2">
        <v>5</v>
      </c>
      <c r="AD793" s="2">
        <v>5</v>
      </c>
      <c r="AE793" s="2">
        <v>2</v>
      </c>
      <c r="AF793" s="2">
        <f t="shared" si="96"/>
        <v>4</v>
      </c>
      <c r="AG793" s="2">
        <f t="shared" si="97"/>
        <v>5</v>
      </c>
      <c r="AH793" s="2">
        <f t="shared" si="98"/>
        <v>7</v>
      </c>
      <c r="AJ793" s="5"/>
    </row>
    <row r="794" spans="7:36" x14ac:dyDescent="0.35">
      <c r="G794" s="2" t="s">
        <v>3</v>
      </c>
      <c r="H794" s="2" t="s">
        <v>4</v>
      </c>
      <c r="I794" s="2" t="s">
        <v>116</v>
      </c>
      <c r="J794" s="2" t="s">
        <v>117</v>
      </c>
      <c r="K794" s="2" t="s">
        <v>27</v>
      </c>
      <c r="L794" s="2" t="s">
        <v>27</v>
      </c>
      <c r="M794" s="2" t="s">
        <v>67</v>
      </c>
      <c r="N794" s="2">
        <v>13</v>
      </c>
      <c r="O794" s="6">
        <f t="shared" si="99"/>
        <v>36</v>
      </c>
      <c r="P794" s="2">
        <v>5</v>
      </c>
      <c r="Q794" s="2">
        <v>10</v>
      </c>
      <c r="R794" s="2">
        <v>12</v>
      </c>
      <c r="S794" s="2">
        <v>7</v>
      </c>
      <c r="T794" s="2">
        <v>2</v>
      </c>
      <c r="U794" s="2">
        <f t="shared" si="93"/>
        <v>15</v>
      </c>
      <c r="V794" s="2">
        <f t="shared" si="94"/>
        <v>12</v>
      </c>
      <c r="W794" s="2">
        <f t="shared" si="95"/>
        <v>9</v>
      </c>
      <c r="Y794" s="5"/>
      <c r="Z794" s="6">
        <f t="shared" si="100"/>
        <v>16</v>
      </c>
      <c r="AA794" s="2">
        <v>2</v>
      </c>
      <c r="AB794" s="2">
        <v>2</v>
      </c>
      <c r="AC794" s="2">
        <v>4</v>
      </c>
      <c r="AD794" s="2">
        <v>4</v>
      </c>
      <c r="AE794" s="2">
        <v>4</v>
      </c>
      <c r="AF794" s="2">
        <f t="shared" si="96"/>
        <v>4</v>
      </c>
      <c r="AG794" s="2">
        <f t="shared" si="97"/>
        <v>4</v>
      </c>
      <c r="AH794" s="2">
        <f t="shared" si="98"/>
        <v>8</v>
      </c>
      <c r="AJ794" s="5"/>
    </row>
    <row r="795" spans="7:36" x14ac:dyDescent="0.35">
      <c r="G795" s="2" t="s">
        <v>3</v>
      </c>
      <c r="H795" s="2" t="s">
        <v>4</v>
      </c>
      <c r="I795" s="2" t="s">
        <v>116</v>
      </c>
      <c r="J795" s="2" t="s">
        <v>117</v>
      </c>
      <c r="K795" s="2" t="s">
        <v>27</v>
      </c>
      <c r="L795" s="2" t="s">
        <v>27</v>
      </c>
      <c r="M795" s="2" t="s">
        <v>67</v>
      </c>
      <c r="N795" s="2">
        <v>14</v>
      </c>
      <c r="O795" s="6">
        <f t="shared" si="99"/>
        <v>36</v>
      </c>
      <c r="P795" s="2">
        <v>5</v>
      </c>
      <c r="Q795" s="2">
        <v>5</v>
      </c>
      <c r="R795" s="2">
        <v>15</v>
      </c>
      <c r="S795" s="2">
        <v>6</v>
      </c>
      <c r="T795" s="2">
        <v>5</v>
      </c>
      <c r="U795" s="2">
        <f t="shared" si="93"/>
        <v>10</v>
      </c>
      <c r="V795" s="2">
        <f t="shared" si="94"/>
        <v>15</v>
      </c>
      <c r="W795" s="2">
        <f t="shared" si="95"/>
        <v>11</v>
      </c>
      <c r="Y795" s="5"/>
      <c r="Z795" s="6">
        <f t="shared" si="100"/>
        <v>16</v>
      </c>
      <c r="AA795" s="2">
        <v>1</v>
      </c>
      <c r="AB795" s="2">
        <v>3</v>
      </c>
      <c r="AC795" s="2">
        <v>1</v>
      </c>
      <c r="AD795" s="2">
        <v>8</v>
      </c>
      <c r="AE795" s="2">
        <v>3</v>
      </c>
      <c r="AF795" s="2">
        <f t="shared" si="96"/>
        <v>4</v>
      </c>
      <c r="AG795" s="2">
        <f t="shared" si="97"/>
        <v>1</v>
      </c>
      <c r="AH795" s="2">
        <f t="shared" si="98"/>
        <v>11</v>
      </c>
      <c r="AJ795" s="5"/>
    </row>
    <row r="796" spans="7:36" x14ac:dyDescent="0.35">
      <c r="G796" s="2" t="s">
        <v>3</v>
      </c>
      <c r="H796" s="2" t="s">
        <v>4</v>
      </c>
      <c r="I796" s="2" t="s">
        <v>116</v>
      </c>
      <c r="J796" s="2" t="s">
        <v>117</v>
      </c>
      <c r="K796" s="2" t="s">
        <v>27</v>
      </c>
      <c r="L796" s="2" t="s">
        <v>27</v>
      </c>
      <c r="M796" s="2" t="s">
        <v>67</v>
      </c>
      <c r="N796" s="2">
        <v>15</v>
      </c>
      <c r="O796" s="6">
        <f t="shared" si="99"/>
        <v>34</v>
      </c>
      <c r="P796" s="2">
        <v>4</v>
      </c>
      <c r="Q796" s="2">
        <v>9</v>
      </c>
      <c r="R796" s="2">
        <v>7</v>
      </c>
      <c r="S796" s="2">
        <v>8</v>
      </c>
      <c r="T796" s="2">
        <v>6</v>
      </c>
      <c r="U796" s="2">
        <f t="shared" si="93"/>
        <v>13</v>
      </c>
      <c r="V796" s="2">
        <f t="shared" si="94"/>
        <v>7</v>
      </c>
      <c r="W796" s="2">
        <f t="shared" si="95"/>
        <v>14</v>
      </c>
      <c r="Y796" s="5"/>
      <c r="Z796" s="6">
        <f t="shared" si="100"/>
        <v>16</v>
      </c>
      <c r="AA796" s="2">
        <v>0</v>
      </c>
      <c r="AB796" s="2">
        <v>5</v>
      </c>
      <c r="AC796" s="2">
        <v>4</v>
      </c>
      <c r="AD796" s="2">
        <v>2</v>
      </c>
      <c r="AE796" s="2">
        <v>5</v>
      </c>
      <c r="AF796" s="2">
        <f t="shared" si="96"/>
        <v>5</v>
      </c>
      <c r="AG796" s="2">
        <f t="shared" si="97"/>
        <v>4</v>
      </c>
      <c r="AH796" s="2">
        <f t="shared" si="98"/>
        <v>7</v>
      </c>
      <c r="AJ796" s="5"/>
    </row>
    <row r="797" spans="7:36" x14ac:dyDescent="0.35">
      <c r="G797" s="2" t="s">
        <v>3</v>
      </c>
      <c r="H797" s="2" t="s">
        <v>4</v>
      </c>
      <c r="I797" s="2" t="s">
        <v>116</v>
      </c>
      <c r="J797" s="2" t="s">
        <v>117</v>
      </c>
      <c r="K797" s="2" t="s">
        <v>27</v>
      </c>
      <c r="L797" s="2" t="s">
        <v>27</v>
      </c>
      <c r="M797" s="2" t="s">
        <v>67</v>
      </c>
      <c r="N797" s="2">
        <v>16</v>
      </c>
      <c r="O797" s="6">
        <f t="shared" si="99"/>
        <v>36</v>
      </c>
      <c r="P797" s="2">
        <v>5</v>
      </c>
      <c r="Q797" s="2">
        <v>20</v>
      </c>
      <c r="R797" s="2">
        <v>5</v>
      </c>
      <c r="S797" s="2">
        <v>5</v>
      </c>
      <c r="T797" s="2">
        <v>1</v>
      </c>
      <c r="U797" s="2">
        <f t="shared" si="93"/>
        <v>25</v>
      </c>
      <c r="V797" s="2">
        <f t="shared" si="94"/>
        <v>5</v>
      </c>
      <c r="W797" s="2">
        <f t="shared" si="95"/>
        <v>6</v>
      </c>
      <c r="Y797" s="5"/>
      <c r="Z797" s="6">
        <f t="shared" si="100"/>
        <v>16</v>
      </c>
      <c r="AA797" s="2">
        <v>0</v>
      </c>
      <c r="AB797" s="2">
        <v>5</v>
      </c>
      <c r="AC797" s="2">
        <v>6</v>
      </c>
      <c r="AD797" s="2">
        <v>0</v>
      </c>
      <c r="AE797" s="2">
        <v>5</v>
      </c>
      <c r="AF797" s="2">
        <f t="shared" si="96"/>
        <v>5</v>
      </c>
      <c r="AG797" s="2">
        <f t="shared" si="97"/>
        <v>6</v>
      </c>
      <c r="AH797" s="2">
        <f t="shared" si="98"/>
        <v>5</v>
      </c>
      <c r="AJ797" s="5"/>
    </row>
    <row r="798" spans="7:36" x14ac:dyDescent="0.35">
      <c r="G798" s="2" t="s">
        <v>3</v>
      </c>
      <c r="H798" s="2" t="s">
        <v>4</v>
      </c>
      <c r="I798" s="2" t="s">
        <v>116</v>
      </c>
      <c r="J798" s="2" t="s">
        <v>117</v>
      </c>
      <c r="K798" s="2" t="s">
        <v>27</v>
      </c>
      <c r="L798" s="2" t="s">
        <v>27</v>
      </c>
      <c r="M798" s="2" t="s">
        <v>67</v>
      </c>
      <c r="N798" s="2">
        <v>17</v>
      </c>
      <c r="O798" s="6">
        <f t="shared" si="99"/>
        <v>36</v>
      </c>
      <c r="P798" s="2">
        <v>6</v>
      </c>
      <c r="Q798" s="2">
        <v>8</v>
      </c>
      <c r="R798" s="2">
        <v>17</v>
      </c>
      <c r="S798" s="2">
        <v>1</v>
      </c>
      <c r="T798" s="2">
        <v>4</v>
      </c>
      <c r="U798" s="2">
        <f t="shared" si="93"/>
        <v>14</v>
      </c>
      <c r="V798" s="2">
        <f t="shared" si="94"/>
        <v>17</v>
      </c>
      <c r="W798" s="2">
        <f t="shared" si="95"/>
        <v>5</v>
      </c>
      <c r="Y798" s="5"/>
      <c r="Z798" s="6">
        <f t="shared" si="100"/>
        <v>16</v>
      </c>
      <c r="AA798" s="2">
        <v>2</v>
      </c>
      <c r="AB798" s="2">
        <v>4</v>
      </c>
      <c r="AC798" s="2">
        <v>3</v>
      </c>
      <c r="AD798" s="2">
        <v>3</v>
      </c>
      <c r="AE798" s="2">
        <v>4</v>
      </c>
      <c r="AF798" s="2">
        <f t="shared" si="96"/>
        <v>6</v>
      </c>
      <c r="AG798" s="2">
        <f t="shared" si="97"/>
        <v>3</v>
      </c>
      <c r="AH798" s="2">
        <f t="shared" si="98"/>
        <v>7</v>
      </c>
      <c r="AJ798" s="5"/>
    </row>
    <row r="799" spans="7:36" x14ac:dyDescent="0.35">
      <c r="G799" s="2" t="s">
        <v>3</v>
      </c>
      <c r="H799" s="2" t="s">
        <v>4</v>
      </c>
      <c r="I799" s="2" t="s">
        <v>116</v>
      </c>
      <c r="J799" s="2" t="s">
        <v>117</v>
      </c>
      <c r="K799" s="2" t="s">
        <v>27</v>
      </c>
      <c r="L799" s="2" t="s">
        <v>27</v>
      </c>
      <c r="M799" s="2" t="s">
        <v>67</v>
      </c>
      <c r="N799" s="2">
        <v>18</v>
      </c>
      <c r="O799" s="6">
        <f t="shared" si="99"/>
        <v>36</v>
      </c>
      <c r="P799" s="2">
        <v>13</v>
      </c>
      <c r="Q799" s="2">
        <v>8</v>
      </c>
      <c r="R799" s="2">
        <v>6</v>
      </c>
      <c r="S799" s="2">
        <v>5</v>
      </c>
      <c r="T799" s="2">
        <v>4</v>
      </c>
      <c r="U799" s="2">
        <f t="shared" si="93"/>
        <v>21</v>
      </c>
      <c r="V799" s="2">
        <f t="shared" si="94"/>
        <v>6</v>
      </c>
      <c r="W799" s="2">
        <f t="shared" si="95"/>
        <v>9</v>
      </c>
      <c r="Y799" s="5"/>
      <c r="Z799" s="6">
        <f t="shared" si="100"/>
        <v>16</v>
      </c>
      <c r="AA799" s="2">
        <v>6</v>
      </c>
      <c r="AB799" s="2">
        <v>4</v>
      </c>
      <c r="AC799" s="2">
        <v>1</v>
      </c>
      <c r="AD799" s="2">
        <v>3</v>
      </c>
      <c r="AE799" s="2">
        <v>2</v>
      </c>
      <c r="AF799" s="2">
        <f t="shared" si="96"/>
        <v>10</v>
      </c>
      <c r="AG799" s="2">
        <f t="shared" si="97"/>
        <v>1</v>
      </c>
      <c r="AH799" s="2">
        <f t="shared" si="98"/>
        <v>5</v>
      </c>
      <c r="AJ799" s="5"/>
    </row>
    <row r="800" spans="7:36" x14ac:dyDescent="0.35">
      <c r="G800" s="2" t="s">
        <v>3</v>
      </c>
      <c r="H800" s="2" t="s">
        <v>4</v>
      </c>
      <c r="I800" s="2" t="s">
        <v>116</v>
      </c>
      <c r="J800" s="2" t="s">
        <v>117</v>
      </c>
      <c r="K800" s="2" t="s">
        <v>27</v>
      </c>
      <c r="L800" s="2" t="s">
        <v>27</v>
      </c>
      <c r="M800" s="2" t="s">
        <v>76</v>
      </c>
      <c r="N800" s="2">
        <v>19</v>
      </c>
      <c r="O800" s="6">
        <f t="shared" si="99"/>
        <v>36</v>
      </c>
      <c r="P800" s="2">
        <v>16</v>
      </c>
      <c r="Q800" s="2">
        <v>6</v>
      </c>
      <c r="R800" s="2">
        <v>6</v>
      </c>
      <c r="S800" s="2">
        <v>4</v>
      </c>
      <c r="T800" s="2">
        <v>4</v>
      </c>
      <c r="U800" s="2">
        <f t="shared" ref="U800:U893" si="101">P800+Q800</f>
        <v>22</v>
      </c>
      <c r="V800" s="2">
        <f t="shared" ref="V800:V893" si="102">R800</f>
        <v>6</v>
      </c>
      <c r="W800" s="2">
        <f t="shared" ref="W800:W893" si="103">S800+T800</f>
        <v>8</v>
      </c>
      <c r="Y800" s="5"/>
      <c r="Z800" s="6">
        <f t="shared" si="100"/>
        <v>16</v>
      </c>
      <c r="AA800" s="2">
        <v>6</v>
      </c>
      <c r="AB800" s="2">
        <v>4</v>
      </c>
      <c r="AC800" s="2">
        <v>3</v>
      </c>
      <c r="AD800" s="2">
        <v>2</v>
      </c>
      <c r="AE800" s="2">
        <v>1</v>
      </c>
      <c r="AF800" s="2">
        <f t="shared" ref="AF800:AF893" si="104">AA800+AB800</f>
        <v>10</v>
      </c>
      <c r="AG800" s="2">
        <f t="shared" ref="AG800:AG893" si="105">AC800</f>
        <v>3</v>
      </c>
      <c r="AH800" s="2">
        <f t="shared" ref="AH800:AH893" si="106">AD800+AE800</f>
        <v>3</v>
      </c>
      <c r="AJ800" s="5"/>
    </row>
    <row r="801" spans="7:36" x14ac:dyDescent="0.35">
      <c r="G801" s="2" t="s">
        <v>3</v>
      </c>
      <c r="H801" s="2" t="s">
        <v>4</v>
      </c>
      <c r="I801" s="2" t="s">
        <v>116</v>
      </c>
      <c r="J801" s="2" t="s">
        <v>117</v>
      </c>
      <c r="K801" s="2" t="s">
        <v>27</v>
      </c>
      <c r="L801" s="2" t="s">
        <v>27</v>
      </c>
      <c r="M801" s="2" t="s">
        <v>76</v>
      </c>
      <c r="N801" s="2">
        <v>20</v>
      </c>
      <c r="O801" s="6">
        <f t="shared" si="99"/>
        <v>36</v>
      </c>
      <c r="P801" s="2">
        <v>11</v>
      </c>
      <c r="Q801" s="2">
        <v>8</v>
      </c>
      <c r="R801" s="2">
        <v>7</v>
      </c>
      <c r="S801" s="2">
        <v>6</v>
      </c>
      <c r="T801" s="2">
        <v>4</v>
      </c>
      <c r="U801" s="2">
        <f t="shared" si="101"/>
        <v>19</v>
      </c>
      <c r="V801" s="2">
        <f t="shared" si="102"/>
        <v>7</v>
      </c>
      <c r="W801" s="2">
        <f t="shared" si="103"/>
        <v>10</v>
      </c>
      <c r="Y801" s="5"/>
      <c r="Z801" s="6">
        <f t="shared" si="100"/>
        <v>16</v>
      </c>
      <c r="AA801" s="2">
        <v>6</v>
      </c>
      <c r="AB801" s="2">
        <v>4</v>
      </c>
      <c r="AC801" s="2">
        <v>1</v>
      </c>
      <c r="AD801" s="2">
        <v>3</v>
      </c>
      <c r="AE801" s="2">
        <v>2</v>
      </c>
      <c r="AF801" s="2">
        <f t="shared" si="104"/>
        <v>10</v>
      </c>
      <c r="AG801" s="2">
        <f t="shared" si="105"/>
        <v>1</v>
      </c>
      <c r="AH801" s="2">
        <f t="shared" si="106"/>
        <v>5</v>
      </c>
      <c r="AJ801" s="5"/>
    </row>
    <row r="802" spans="7:36" x14ac:dyDescent="0.35">
      <c r="G802" s="2" t="s">
        <v>3</v>
      </c>
      <c r="H802" s="2" t="s">
        <v>4</v>
      </c>
      <c r="I802" s="2" t="s">
        <v>116</v>
      </c>
      <c r="J802" s="2" t="s">
        <v>117</v>
      </c>
      <c r="K802" s="2" t="s">
        <v>27</v>
      </c>
      <c r="L802" s="2" t="s">
        <v>27</v>
      </c>
      <c r="M802" s="2" t="s">
        <v>76</v>
      </c>
      <c r="N802" s="2">
        <v>21</v>
      </c>
      <c r="O802" s="6">
        <f t="shared" si="99"/>
        <v>36</v>
      </c>
      <c r="P802" s="2">
        <v>9</v>
      </c>
      <c r="Q802" s="2">
        <v>9</v>
      </c>
      <c r="R802" s="2">
        <v>8</v>
      </c>
      <c r="S802" s="2">
        <v>5</v>
      </c>
      <c r="T802" s="2">
        <v>5</v>
      </c>
      <c r="U802" s="2">
        <f t="shared" si="101"/>
        <v>18</v>
      </c>
      <c r="V802" s="2">
        <f t="shared" si="102"/>
        <v>8</v>
      </c>
      <c r="W802" s="2">
        <f t="shared" si="103"/>
        <v>10</v>
      </c>
      <c r="Y802" s="5"/>
      <c r="Z802" s="6">
        <f t="shared" si="100"/>
        <v>16</v>
      </c>
      <c r="AA802" s="2">
        <v>6</v>
      </c>
      <c r="AB802" s="2">
        <v>3</v>
      </c>
      <c r="AC802" s="2">
        <v>0</v>
      </c>
      <c r="AD802" s="2">
        <v>5</v>
      </c>
      <c r="AE802" s="2">
        <v>2</v>
      </c>
      <c r="AF802" s="2">
        <f t="shared" si="104"/>
        <v>9</v>
      </c>
      <c r="AG802" s="2">
        <f t="shared" si="105"/>
        <v>0</v>
      </c>
      <c r="AH802" s="2">
        <f t="shared" si="106"/>
        <v>7</v>
      </c>
      <c r="AJ802" s="5"/>
    </row>
    <row r="803" spans="7:36" x14ac:dyDescent="0.35">
      <c r="G803" s="2" t="s">
        <v>3</v>
      </c>
      <c r="H803" s="2" t="s">
        <v>4</v>
      </c>
      <c r="I803" s="2" t="s">
        <v>116</v>
      </c>
      <c r="J803" s="2" t="s">
        <v>117</v>
      </c>
      <c r="K803" s="2" t="s">
        <v>27</v>
      </c>
      <c r="L803" s="2" t="s">
        <v>27</v>
      </c>
      <c r="M803" s="2" t="s">
        <v>76</v>
      </c>
      <c r="N803" s="2">
        <v>22</v>
      </c>
      <c r="O803" s="6">
        <f t="shared" si="99"/>
        <v>36</v>
      </c>
      <c r="P803" s="2">
        <v>18</v>
      </c>
      <c r="Q803" s="2">
        <v>12</v>
      </c>
      <c r="R803" s="2">
        <v>1</v>
      </c>
      <c r="S803" s="2">
        <v>1</v>
      </c>
      <c r="T803" s="2">
        <v>4</v>
      </c>
      <c r="U803" s="2">
        <f t="shared" si="101"/>
        <v>30</v>
      </c>
      <c r="V803" s="2">
        <f t="shared" si="102"/>
        <v>1</v>
      </c>
      <c r="W803" s="2">
        <f t="shared" si="103"/>
        <v>5</v>
      </c>
      <c r="Y803" s="5"/>
      <c r="Z803" s="6">
        <f t="shared" si="100"/>
        <v>16</v>
      </c>
      <c r="AA803" s="2">
        <v>10</v>
      </c>
      <c r="AB803" s="2">
        <v>4</v>
      </c>
      <c r="AC803" s="2">
        <v>0</v>
      </c>
      <c r="AD803" s="2">
        <v>2</v>
      </c>
      <c r="AE803" s="2">
        <v>0</v>
      </c>
      <c r="AF803" s="2">
        <f t="shared" si="104"/>
        <v>14</v>
      </c>
      <c r="AG803" s="2">
        <f t="shared" si="105"/>
        <v>0</v>
      </c>
      <c r="AH803" s="2">
        <f t="shared" si="106"/>
        <v>2</v>
      </c>
      <c r="AJ803" s="5"/>
    </row>
    <row r="804" spans="7:36" x14ac:dyDescent="0.35">
      <c r="G804" s="2" t="s">
        <v>3</v>
      </c>
      <c r="H804" s="2" t="s">
        <v>4</v>
      </c>
      <c r="I804" s="2" t="s">
        <v>116</v>
      </c>
      <c r="J804" s="2" t="s">
        <v>117</v>
      </c>
      <c r="K804" s="2" t="s">
        <v>27</v>
      </c>
      <c r="L804" s="2" t="s">
        <v>27</v>
      </c>
      <c r="M804" s="2" t="s">
        <v>76</v>
      </c>
      <c r="N804" s="2">
        <v>23</v>
      </c>
      <c r="O804" s="6">
        <f t="shared" si="99"/>
        <v>36</v>
      </c>
      <c r="P804" s="2">
        <v>11</v>
      </c>
      <c r="Q804" s="2">
        <v>10</v>
      </c>
      <c r="R804" s="2">
        <v>6</v>
      </c>
      <c r="S804" s="2">
        <v>4</v>
      </c>
      <c r="T804" s="2">
        <v>5</v>
      </c>
      <c r="U804" s="2">
        <f t="shared" si="101"/>
        <v>21</v>
      </c>
      <c r="V804" s="2">
        <f t="shared" si="102"/>
        <v>6</v>
      </c>
      <c r="W804" s="2">
        <f t="shared" si="103"/>
        <v>9</v>
      </c>
      <c r="Y804" s="5"/>
      <c r="Z804" s="6">
        <f t="shared" si="100"/>
        <v>16</v>
      </c>
      <c r="AA804" s="2">
        <v>8</v>
      </c>
      <c r="AB804" s="2">
        <v>3</v>
      </c>
      <c r="AC804" s="2">
        <v>2</v>
      </c>
      <c r="AD804" s="2">
        <v>2</v>
      </c>
      <c r="AE804" s="2">
        <v>1</v>
      </c>
      <c r="AF804" s="2">
        <f t="shared" si="104"/>
        <v>11</v>
      </c>
      <c r="AG804" s="2">
        <f t="shared" si="105"/>
        <v>2</v>
      </c>
      <c r="AH804" s="2">
        <f t="shared" si="106"/>
        <v>3</v>
      </c>
      <c r="AJ804" s="5"/>
    </row>
    <row r="805" spans="7:36" x14ac:dyDescent="0.35">
      <c r="G805" s="2" t="s">
        <v>3</v>
      </c>
      <c r="H805" s="2" t="s">
        <v>4</v>
      </c>
      <c r="I805" s="2" t="s">
        <v>116</v>
      </c>
      <c r="J805" s="2" t="s">
        <v>117</v>
      </c>
      <c r="K805" s="2" t="s">
        <v>27</v>
      </c>
      <c r="L805" s="2" t="s">
        <v>27</v>
      </c>
      <c r="M805" s="2" t="s">
        <v>76</v>
      </c>
      <c r="N805" s="2">
        <v>24</v>
      </c>
      <c r="O805" s="6">
        <f t="shared" si="99"/>
        <v>36</v>
      </c>
      <c r="P805" s="2">
        <v>9</v>
      </c>
      <c r="Q805" s="2">
        <v>10</v>
      </c>
      <c r="R805" s="2">
        <v>10</v>
      </c>
      <c r="S805" s="2">
        <v>0</v>
      </c>
      <c r="T805" s="2">
        <v>7</v>
      </c>
      <c r="U805" s="2">
        <f t="shared" si="101"/>
        <v>19</v>
      </c>
      <c r="V805" s="2">
        <f t="shared" si="102"/>
        <v>10</v>
      </c>
      <c r="W805" s="2">
        <f t="shared" si="103"/>
        <v>7</v>
      </c>
      <c r="Y805" s="5"/>
      <c r="Z805" s="6">
        <f t="shared" si="100"/>
        <v>16</v>
      </c>
      <c r="AA805" s="2">
        <v>6</v>
      </c>
      <c r="AB805" s="2">
        <v>3</v>
      </c>
      <c r="AC805" s="2">
        <v>1</v>
      </c>
      <c r="AD805" s="2">
        <v>2</v>
      </c>
      <c r="AE805" s="2">
        <v>4</v>
      </c>
      <c r="AF805" s="2">
        <f t="shared" si="104"/>
        <v>9</v>
      </c>
      <c r="AG805" s="2">
        <f t="shared" si="105"/>
        <v>1</v>
      </c>
      <c r="AH805" s="2">
        <f t="shared" si="106"/>
        <v>6</v>
      </c>
      <c r="AJ805" s="5"/>
    </row>
    <row r="806" spans="7:36" x14ac:dyDescent="0.35">
      <c r="G806" s="2" t="s">
        <v>3</v>
      </c>
      <c r="H806" s="2" t="s">
        <v>4</v>
      </c>
      <c r="I806" s="2" t="s">
        <v>116</v>
      </c>
      <c r="J806" s="2" t="s">
        <v>117</v>
      </c>
      <c r="K806" s="2" t="s">
        <v>27</v>
      </c>
      <c r="L806" s="2" t="s">
        <v>27</v>
      </c>
      <c r="M806" s="2" t="s">
        <v>76</v>
      </c>
      <c r="N806" s="2">
        <v>25</v>
      </c>
      <c r="O806" s="6">
        <f t="shared" si="99"/>
        <v>36</v>
      </c>
      <c r="P806" s="2">
        <v>11</v>
      </c>
      <c r="Q806" s="2">
        <v>8</v>
      </c>
      <c r="R806" s="2">
        <v>8</v>
      </c>
      <c r="S806" s="2">
        <v>2</v>
      </c>
      <c r="T806" s="2">
        <v>7</v>
      </c>
      <c r="U806" s="2">
        <f t="shared" si="101"/>
        <v>19</v>
      </c>
      <c r="V806" s="2">
        <f t="shared" si="102"/>
        <v>8</v>
      </c>
      <c r="W806" s="2">
        <f t="shared" si="103"/>
        <v>9</v>
      </c>
      <c r="Y806" s="5"/>
      <c r="Z806" s="6">
        <f t="shared" si="100"/>
        <v>16</v>
      </c>
      <c r="AA806" s="2">
        <v>7</v>
      </c>
      <c r="AB806" s="2">
        <v>4</v>
      </c>
      <c r="AC806" s="2">
        <v>1</v>
      </c>
      <c r="AD806" s="2">
        <v>2</v>
      </c>
      <c r="AE806" s="2">
        <v>2</v>
      </c>
      <c r="AF806" s="2">
        <f t="shared" si="104"/>
        <v>11</v>
      </c>
      <c r="AG806" s="2">
        <f t="shared" si="105"/>
        <v>1</v>
      </c>
      <c r="AH806" s="2">
        <f t="shared" si="106"/>
        <v>4</v>
      </c>
      <c r="AJ806" s="5"/>
    </row>
    <row r="807" spans="7:36" x14ac:dyDescent="0.35">
      <c r="G807" s="2" t="s">
        <v>3</v>
      </c>
      <c r="H807" s="2" t="s">
        <v>4</v>
      </c>
      <c r="I807" s="2" t="s">
        <v>116</v>
      </c>
      <c r="J807" s="2" t="s">
        <v>117</v>
      </c>
      <c r="K807" s="2" t="s">
        <v>27</v>
      </c>
      <c r="L807" s="2" t="s">
        <v>27</v>
      </c>
      <c r="M807" s="2" t="s">
        <v>76</v>
      </c>
      <c r="N807" s="2">
        <v>26</v>
      </c>
      <c r="O807" s="6">
        <f t="shared" si="99"/>
        <v>36</v>
      </c>
      <c r="P807" s="2">
        <v>10</v>
      </c>
      <c r="Q807" s="2">
        <v>7</v>
      </c>
      <c r="R807" s="2">
        <v>10</v>
      </c>
      <c r="S807" s="2">
        <v>2</v>
      </c>
      <c r="T807" s="2">
        <v>7</v>
      </c>
      <c r="U807" s="2">
        <f t="shared" si="101"/>
        <v>17</v>
      </c>
      <c r="V807" s="2">
        <f t="shared" si="102"/>
        <v>10</v>
      </c>
      <c r="W807" s="2">
        <f t="shared" si="103"/>
        <v>9</v>
      </c>
      <c r="Y807" s="5"/>
      <c r="Z807" s="6">
        <f t="shared" si="100"/>
        <v>16</v>
      </c>
      <c r="AA807" s="2">
        <v>8</v>
      </c>
      <c r="AB807" s="2">
        <v>2</v>
      </c>
      <c r="AC807" s="2">
        <v>1</v>
      </c>
      <c r="AD807" s="2">
        <v>2</v>
      </c>
      <c r="AE807" s="2">
        <v>3</v>
      </c>
      <c r="AF807" s="2">
        <f t="shared" si="104"/>
        <v>10</v>
      </c>
      <c r="AG807" s="2">
        <f t="shared" si="105"/>
        <v>1</v>
      </c>
      <c r="AH807" s="2">
        <f t="shared" si="106"/>
        <v>5</v>
      </c>
      <c r="AJ807" s="5"/>
    </row>
    <row r="808" spans="7:36" x14ac:dyDescent="0.35">
      <c r="G808" s="2" t="s">
        <v>3</v>
      </c>
      <c r="H808" s="2" t="s">
        <v>4</v>
      </c>
      <c r="I808" s="2" t="s">
        <v>116</v>
      </c>
      <c r="J808" s="2" t="s">
        <v>117</v>
      </c>
      <c r="K808" s="2" t="s">
        <v>27</v>
      </c>
      <c r="L808" s="2" t="s">
        <v>27</v>
      </c>
      <c r="M808" s="2" t="s">
        <v>76</v>
      </c>
      <c r="N808" s="2">
        <v>27</v>
      </c>
      <c r="O808" s="6">
        <f t="shared" si="99"/>
        <v>36</v>
      </c>
      <c r="P808" s="2">
        <v>12</v>
      </c>
      <c r="Q808" s="2">
        <v>10</v>
      </c>
      <c r="R808" s="2">
        <v>6</v>
      </c>
      <c r="S808" s="2">
        <v>2</v>
      </c>
      <c r="T808" s="2">
        <v>6</v>
      </c>
      <c r="U808" s="2">
        <f t="shared" si="101"/>
        <v>22</v>
      </c>
      <c r="V808" s="2">
        <f t="shared" si="102"/>
        <v>6</v>
      </c>
      <c r="W808" s="2">
        <f t="shared" si="103"/>
        <v>8</v>
      </c>
      <c r="Y808" s="5"/>
      <c r="Z808" s="6">
        <f t="shared" si="100"/>
        <v>16</v>
      </c>
      <c r="AA808" s="2">
        <v>6</v>
      </c>
      <c r="AB808" s="2">
        <v>3</v>
      </c>
      <c r="AC808" s="2">
        <v>3</v>
      </c>
      <c r="AD808" s="2">
        <v>1</v>
      </c>
      <c r="AE808" s="2">
        <v>3</v>
      </c>
      <c r="AF808" s="2">
        <f t="shared" si="104"/>
        <v>9</v>
      </c>
      <c r="AG808" s="2">
        <f t="shared" si="105"/>
        <v>3</v>
      </c>
      <c r="AH808" s="2">
        <f t="shared" si="106"/>
        <v>4</v>
      </c>
      <c r="AJ808" s="5"/>
    </row>
    <row r="809" spans="7:36" x14ac:dyDescent="0.35">
      <c r="G809" s="2" t="s">
        <v>3</v>
      </c>
      <c r="H809" s="2" t="s">
        <v>4</v>
      </c>
      <c r="I809" s="2" t="s">
        <v>116</v>
      </c>
      <c r="J809" s="2" t="s">
        <v>117</v>
      </c>
      <c r="K809" s="2" t="s">
        <v>27</v>
      </c>
      <c r="L809" s="2" t="s">
        <v>27</v>
      </c>
      <c r="M809" s="2" t="s">
        <v>76</v>
      </c>
      <c r="N809" s="2">
        <v>28</v>
      </c>
      <c r="O809" s="6">
        <f t="shared" si="99"/>
        <v>36</v>
      </c>
      <c r="P809" s="2">
        <v>20</v>
      </c>
      <c r="Q809" s="2">
        <v>10</v>
      </c>
      <c r="R809" s="2">
        <v>3</v>
      </c>
      <c r="S809" s="2">
        <v>0</v>
      </c>
      <c r="T809" s="2">
        <v>3</v>
      </c>
      <c r="U809" s="2">
        <f t="shared" si="101"/>
        <v>30</v>
      </c>
      <c r="V809" s="2">
        <f t="shared" si="102"/>
        <v>3</v>
      </c>
      <c r="W809" s="2">
        <f t="shared" si="103"/>
        <v>3</v>
      </c>
      <c r="Y809" s="5"/>
      <c r="Z809" s="6">
        <f t="shared" si="100"/>
        <v>16</v>
      </c>
      <c r="AA809" s="2">
        <v>13</v>
      </c>
      <c r="AB809" s="2">
        <v>2</v>
      </c>
      <c r="AC809" s="2">
        <v>0</v>
      </c>
      <c r="AD809" s="2">
        <v>0</v>
      </c>
      <c r="AE809" s="2">
        <v>1</v>
      </c>
      <c r="AF809" s="2">
        <f t="shared" si="104"/>
        <v>15</v>
      </c>
      <c r="AG809" s="2">
        <f t="shared" si="105"/>
        <v>0</v>
      </c>
      <c r="AH809" s="2">
        <f t="shared" si="106"/>
        <v>1</v>
      </c>
      <c r="AJ809" s="5"/>
    </row>
    <row r="810" spans="7:36" x14ac:dyDescent="0.35">
      <c r="G810" s="2" t="s">
        <v>3</v>
      </c>
      <c r="H810" s="2" t="s">
        <v>4</v>
      </c>
      <c r="I810" s="2" t="s">
        <v>116</v>
      </c>
      <c r="J810" s="2" t="s">
        <v>117</v>
      </c>
      <c r="K810" s="2" t="s">
        <v>27</v>
      </c>
      <c r="L810" s="2" t="s">
        <v>27</v>
      </c>
      <c r="M810" s="2" t="s">
        <v>76</v>
      </c>
      <c r="N810" s="2">
        <v>29</v>
      </c>
      <c r="O810" s="6">
        <f t="shared" si="99"/>
        <v>36</v>
      </c>
      <c r="P810" s="2">
        <v>11</v>
      </c>
      <c r="Q810" s="2">
        <v>7</v>
      </c>
      <c r="R810" s="2">
        <v>9</v>
      </c>
      <c r="S810" s="2">
        <v>5</v>
      </c>
      <c r="T810" s="2">
        <v>4</v>
      </c>
      <c r="U810" s="2">
        <f t="shared" si="101"/>
        <v>18</v>
      </c>
      <c r="V810" s="2">
        <f t="shared" si="102"/>
        <v>9</v>
      </c>
      <c r="W810" s="2">
        <f t="shared" si="103"/>
        <v>9</v>
      </c>
      <c r="Y810" s="5"/>
      <c r="Z810" s="6">
        <f t="shared" si="100"/>
        <v>16</v>
      </c>
      <c r="AA810" s="2">
        <v>5</v>
      </c>
      <c r="AB810" s="2">
        <v>4</v>
      </c>
      <c r="AC810" s="2">
        <v>2</v>
      </c>
      <c r="AD810" s="2">
        <v>2</v>
      </c>
      <c r="AE810" s="2">
        <v>3</v>
      </c>
      <c r="AF810" s="2">
        <f t="shared" si="104"/>
        <v>9</v>
      </c>
      <c r="AG810" s="2">
        <f t="shared" si="105"/>
        <v>2</v>
      </c>
      <c r="AH810" s="2">
        <f t="shared" si="106"/>
        <v>5</v>
      </c>
      <c r="AJ810" s="5"/>
    </row>
    <row r="811" spans="7:36" x14ac:dyDescent="0.35">
      <c r="G811" s="2" t="s">
        <v>3</v>
      </c>
      <c r="H811" s="2" t="s">
        <v>4</v>
      </c>
      <c r="I811" s="2" t="s">
        <v>116</v>
      </c>
      <c r="J811" s="2" t="s">
        <v>117</v>
      </c>
      <c r="K811" s="2" t="s">
        <v>27</v>
      </c>
      <c r="L811" s="2" t="s">
        <v>27</v>
      </c>
      <c r="M811" s="2" t="s">
        <v>76</v>
      </c>
      <c r="N811" s="2">
        <v>30</v>
      </c>
      <c r="O811" s="6">
        <f t="shared" si="99"/>
        <v>36</v>
      </c>
      <c r="P811" s="2">
        <v>12</v>
      </c>
      <c r="Q811" s="2">
        <v>9</v>
      </c>
      <c r="R811" s="2">
        <v>4</v>
      </c>
      <c r="S811" s="2">
        <v>5</v>
      </c>
      <c r="T811" s="2">
        <v>6</v>
      </c>
      <c r="U811" s="2">
        <f t="shared" si="101"/>
        <v>21</v>
      </c>
      <c r="V811" s="2">
        <f t="shared" si="102"/>
        <v>4</v>
      </c>
      <c r="W811" s="2">
        <f t="shared" si="103"/>
        <v>11</v>
      </c>
      <c r="Y811" s="5"/>
      <c r="Z811" s="6">
        <f t="shared" si="100"/>
        <v>16</v>
      </c>
      <c r="AA811" s="2">
        <v>8</v>
      </c>
      <c r="AB811" s="2">
        <v>3</v>
      </c>
      <c r="AC811" s="2">
        <v>0</v>
      </c>
      <c r="AD811" s="2">
        <v>2</v>
      </c>
      <c r="AE811" s="2">
        <v>3</v>
      </c>
      <c r="AF811" s="2">
        <f t="shared" si="104"/>
        <v>11</v>
      </c>
      <c r="AG811" s="2">
        <f t="shared" si="105"/>
        <v>0</v>
      </c>
      <c r="AH811" s="2">
        <f t="shared" si="106"/>
        <v>5</v>
      </c>
      <c r="AJ811" s="5"/>
    </row>
    <row r="812" spans="7:36" x14ac:dyDescent="0.35">
      <c r="G812" s="2" t="s">
        <v>3</v>
      </c>
      <c r="H812" s="2" t="s">
        <v>4</v>
      </c>
      <c r="I812" s="2" t="s">
        <v>116</v>
      </c>
      <c r="J812" s="2" t="s">
        <v>117</v>
      </c>
      <c r="K812" s="2" t="s">
        <v>28</v>
      </c>
      <c r="L812" s="2" t="s">
        <v>28</v>
      </c>
      <c r="M812" s="2" t="s">
        <v>3</v>
      </c>
      <c r="N812" s="2">
        <v>1</v>
      </c>
      <c r="O812" s="6">
        <f t="shared" si="99"/>
        <v>18</v>
      </c>
      <c r="P812" s="2">
        <v>5</v>
      </c>
      <c r="Q812" s="2">
        <v>6</v>
      </c>
      <c r="R812" s="2">
        <v>6</v>
      </c>
      <c r="S812" s="2">
        <v>1</v>
      </c>
      <c r="T812" s="2">
        <v>0</v>
      </c>
      <c r="U812" s="2">
        <f t="shared" si="101"/>
        <v>11</v>
      </c>
      <c r="V812" s="2">
        <f t="shared" si="102"/>
        <v>6</v>
      </c>
      <c r="W812" s="2">
        <f t="shared" si="103"/>
        <v>1</v>
      </c>
      <c r="X812" s="2">
        <f>MAX(O812:O841)</f>
        <v>18</v>
      </c>
      <c r="Y812" s="5">
        <v>31</v>
      </c>
      <c r="Z812" s="6">
        <f t="shared" si="100"/>
        <v>7</v>
      </c>
      <c r="AA812" s="2">
        <v>1</v>
      </c>
      <c r="AB812" s="2">
        <v>4</v>
      </c>
      <c r="AC812" s="2">
        <v>2</v>
      </c>
      <c r="AD812" s="2">
        <v>0</v>
      </c>
      <c r="AE812" s="2">
        <v>0</v>
      </c>
      <c r="AF812" s="2">
        <f t="shared" si="104"/>
        <v>5</v>
      </c>
      <c r="AG812" s="2">
        <f t="shared" si="105"/>
        <v>2</v>
      </c>
      <c r="AH812" s="2">
        <f t="shared" si="106"/>
        <v>0</v>
      </c>
      <c r="AI812" s="2">
        <f>MAX(Z812:Z841)</f>
        <v>7</v>
      </c>
      <c r="AJ812" s="5">
        <v>25</v>
      </c>
    </row>
    <row r="813" spans="7:36" x14ac:dyDescent="0.35">
      <c r="G813" s="2" t="s">
        <v>3</v>
      </c>
      <c r="H813" s="2" t="s">
        <v>4</v>
      </c>
      <c r="I813" s="2" t="s">
        <v>116</v>
      </c>
      <c r="J813" s="2" t="s">
        <v>117</v>
      </c>
      <c r="K813" s="2" t="s">
        <v>28</v>
      </c>
      <c r="L813" s="2" t="s">
        <v>28</v>
      </c>
      <c r="M813" s="2" t="s">
        <v>3</v>
      </c>
      <c r="N813" s="2">
        <v>2</v>
      </c>
      <c r="O813" s="6">
        <f t="shared" si="99"/>
        <v>18</v>
      </c>
      <c r="P813" s="2">
        <v>2</v>
      </c>
      <c r="Q813" s="2">
        <v>7</v>
      </c>
      <c r="R813" s="2">
        <v>8</v>
      </c>
      <c r="S813" s="2">
        <v>1</v>
      </c>
      <c r="T813" s="2">
        <v>0</v>
      </c>
      <c r="U813" s="2">
        <f t="shared" si="101"/>
        <v>9</v>
      </c>
      <c r="V813" s="2">
        <f t="shared" si="102"/>
        <v>8</v>
      </c>
      <c r="W813" s="2">
        <f t="shared" si="103"/>
        <v>1</v>
      </c>
      <c r="Y813" s="5"/>
      <c r="Z813" s="6">
        <f t="shared" si="100"/>
        <v>7</v>
      </c>
      <c r="AA813" s="2">
        <v>1</v>
      </c>
      <c r="AB813" s="2">
        <v>4</v>
      </c>
      <c r="AC813" s="2">
        <v>1</v>
      </c>
      <c r="AD813" s="2">
        <v>1</v>
      </c>
      <c r="AE813" s="2">
        <v>0</v>
      </c>
      <c r="AF813" s="2">
        <f t="shared" si="104"/>
        <v>5</v>
      </c>
      <c r="AG813" s="2">
        <f t="shared" si="105"/>
        <v>1</v>
      </c>
      <c r="AH813" s="2">
        <f t="shared" si="106"/>
        <v>1</v>
      </c>
      <c r="AJ813" s="5"/>
    </row>
    <row r="814" spans="7:36" x14ac:dyDescent="0.35">
      <c r="G814" s="2" t="s">
        <v>3</v>
      </c>
      <c r="H814" s="2" t="s">
        <v>4</v>
      </c>
      <c r="I814" s="2" t="s">
        <v>116</v>
      </c>
      <c r="J814" s="2" t="s">
        <v>117</v>
      </c>
      <c r="K814" s="2" t="s">
        <v>28</v>
      </c>
      <c r="L814" s="2" t="s">
        <v>28</v>
      </c>
      <c r="M814" s="2" t="s">
        <v>3</v>
      </c>
      <c r="N814" s="2">
        <v>3</v>
      </c>
      <c r="O814" s="6">
        <f t="shared" si="99"/>
        <v>18</v>
      </c>
      <c r="P814" s="2">
        <v>11</v>
      </c>
      <c r="Q814" s="2">
        <v>4</v>
      </c>
      <c r="R814" s="2">
        <v>1</v>
      </c>
      <c r="S814" s="2">
        <v>2</v>
      </c>
      <c r="T814" s="2">
        <v>0</v>
      </c>
      <c r="U814" s="2">
        <f t="shared" si="101"/>
        <v>15</v>
      </c>
      <c r="V814" s="2">
        <f t="shared" si="102"/>
        <v>1</v>
      </c>
      <c r="W814" s="2">
        <f t="shared" si="103"/>
        <v>2</v>
      </c>
      <c r="Y814" s="5"/>
      <c r="Z814" s="6">
        <f t="shared" si="100"/>
        <v>7</v>
      </c>
      <c r="AA814" s="2">
        <v>5</v>
      </c>
      <c r="AB814" s="2">
        <v>2</v>
      </c>
      <c r="AC814" s="2">
        <v>0</v>
      </c>
      <c r="AD814" s="2">
        <v>0</v>
      </c>
      <c r="AE814" s="2">
        <v>0</v>
      </c>
      <c r="AF814" s="2">
        <f t="shared" si="104"/>
        <v>7</v>
      </c>
      <c r="AG814" s="2">
        <f t="shared" si="105"/>
        <v>0</v>
      </c>
      <c r="AH814" s="2">
        <f t="shared" si="106"/>
        <v>0</v>
      </c>
      <c r="AJ814" s="5"/>
    </row>
    <row r="815" spans="7:36" x14ac:dyDescent="0.35">
      <c r="G815" s="2" t="s">
        <v>3</v>
      </c>
      <c r="H815" s="2" t="s">
        <v>4</v>
      </c>
      <c r="I815" s="2" t="s">
        <v>116</v>
      </c>
      <c r="J815" s="2" t="s">
        <v>117</v>
      </c>
      <c r="K815" s="2" t="s">
        <v>28</v>
      </c>
      <c r="L815" s="2" t="s">
        <v>28</v>
      </c>
      <c r="M815" s="2" t="s">
        <v>3</v>
      </c>
      <c r="N815" s="2">
        <v>4</v>
      </c>
      <c r="O815" s="6">
        <f t="shared" si="99"/>
        <v>18</v>
      </c>
      <c r="P815" s="2">
        <v>11</v>
      </c>
      <c r="Q815" s="2">
        <v>5</v>
      </c>
      <c r="R815" s="2">
        <v>2</v>
      </c>
      <c r="S815" s="2">
        <v>0</v>
      </c>
      <c r="T815" s="2">
        <v>0</v>
      </c>
      <c r="U815" s="2">
        <f t="shared" si="101"/>
        <v>16</v>
      </c>
      <c r="V815" s="2">
        <f t="shared" si="102"/>
        <v>2</v>
      </c>
      <c r="W815" s="2">
        <f t="shared" si="103"/>
        <v>0</v>
      </c>
      <c r="Y815" s="5"/>
      <c r="Z815" s="6">
        <f t="shared" si="100"/>
        <v>7</v>
      </c>
      <c r="AA815" s="2">
        <v>6</v>
      </c>
      <c r="AB815" s="2">
        <v>1</v>
      </c>
      <c r="AC815" s="2">
        <v>0</v>
      </c>
      <c r="AD815" s="2">
        <v>0</v>
      </c>
      <c r="AE815" s="2">
        <v>0</v>
      </c>
      <c r="AF815" s="2">
        <f t="shared" si="104"/>
        <v>7</v>
      </c>
      <c r="AG815" s="2">
        <f t="shared" si="105"/>
        <v>0</v>
      </c>
      <c r="AH815" s="2">
        <f t="shared" si="106"/>
        <v>0</v>
      </c>
      <c r="AJ815" s="5"/>
    </row>
    <row r="816" spans="7:36" x14ac:dyDescent="0.35">
      <c r="G816" s="2" t="s">
        <v>3</v>
      </c>
      <c r="H816" s="2" t="s">
        <v>4</v>
      </c>
      <c r="I816" s="2" t="s">
        <v>116</v>
      </c>
      <c r="J816" s="2" t="s">
        <v>117</v>
      </c>
      <c r="K816" s="2" t="s">
        <v>28</v>
      </c>
      <c r="L816" s="2" t="s">
        <v>28</v>
      </c>
      <c r="M816" s="2" t="s">
        <v>3</v>
      </c>
      <c r="N816" s="2">
        <v>5</v>
      </c>
      <c r="O816" s="6">
        <f t="shared" si="99"/>
        <v>18</v>
      </c>
      <c r="P816" s="2">
        <v>10</v>
      </c>
      <c r="Q816" s="2">
        <v>5</v>
      </c>
      <c r="R816" s="2">
        <v>2</v>
      </c>
      <c r="S816" s="2">
        <v>0</v>
      </c>
      <c r="T816" s="2">
        <v>1</v>
      </c>
      <c r="U816" s="2">
        <f t="shared" si="101"/>
        <v>15</v>
      </c>
      <c r="V816" s="2">
        <f t="shared" si="102"/>
        <v>2</v>
      </c>
      <c r="W816" s="2">
        <f t="shared" si="103"/>
        <v>1</v>
      </c>
      <c r="Y816" s="5"/>
      <c r="Z816" s="6">
        <f t="shared" si="100"/>
        <v>7</v>
      </c>
      <c r="AA816" s="2">
        <v>3</v>
      </c>
      <c r="AB816" s="2">
        <v>4</v>
      </c>
      <c r="AC816" s="2">
        <v>0</v>
      </c>
      <c r="AD816" s="2">
        <v>0</v>
      </c>
      <c r="AE816" s="2">
        <v>0</v>
      </c>
      <c r="AF816" s="2">
        <f t="shared" si="104"/>
        <v>7</v>
      </c>
      <c r="AG816" s="2">
        <f t="shared" si="105"/>
        <v>0</v>
      </c>
      <c r="AH816" s="2">
        <f t="shared" si="106"/>
        <v>0</v>
      </c>
      <c r="AJ816" s="5"/>
    </row>
    <row r="817" spans="7:36" x14ac:dyDescent="0.35">
      <c r="G817" s="2" t="s">
        <v>3</v>
      </c>
      <c r="H817" s="2" t="s">
        <v>4</v>
      </c>
      <c r="I817" s="2" t="s">
        <v>116</v>
      </c>
      <c r="J817" s="2" t="s">
        <v>117</v>
      </c>
      <c r="K817" s="2" t="s">
        <v>28</v>
      </c>
      <c r="L817" s="2" t="s">
        <v>28</v>
      </c>
      <c r="M817" s="2" t="s">
        <v>3</v>
      </c>
      <c r="N817" s="2">
        <v>6</v>
      </c>
      <c r="O817" s="6">
        <f t="shared" si="99"/>
        <v>18</v>
      </c>
      <c r="P817" s="2">
        <v>7</v>
      </c>
      <c r="Q817" s="2">
        <v>7</v>
      </c>
      <c r="R817" s="2">
        <v>2</v>
      </c>
      <c r="S817" s="2">
        <v>1</v>
      </c>
      <c r="T817" s="2">
        <v>1</v>
      </c>
      <c r="U817" s="2">
        <f t="shared" si="101"/>
        <v>14</v>
      </c>
      <c r="V817" s="2">
        <f t="shared" si="102"/>
        <v>2</v>
      </c>
      <c r="W817" s="2">
        <f t="shared" si="103"/>
        <v>2</v>
      </c>
      <c r="Y817" s="5"/>
      <c r="Z817" s="6">
        <f t="shared" si="100"/>
        <v>7</v>
      </c>
      <c r="AA817" s="2">
        <v>3</v>
      </c>
      <c r="AB817" s="2">
        <v>2</v>
      </c>
      <c r="AC817" s="2">
        <v>2</v>
      </c>
      <c r="AD817" s="2">
        <v>0</v>
      </c>
      <c r="AE817" s="2">
        <v>0</v>
      </c>
      <c r="AF817" s="2">
        <f t="shared" si="104"/>
        <v>5</v>
      </c>
      <c r="AG817" s="2">
        <f t="shared" si="105"/>
        <v>2</v>
      </c>
      <c r="AH817" s="2">
        <f t="shared" si="106"/>
        <v>0</v>
      </c>
      <c r="AJ817" s="5"/>
    </row>
    <row r="818" spans="7:36" x14ac:dyDescent="0.35">
      <c r="G818" s="2" t="s">
        <v>3</v>
      </c>
      <c r="H818" s="2" t="s">
        <v>4</v>
      </c>
      <c r="I818" s="2" t="s">
        <v>116</v>
      </c>
      <c r="J818" s="2" t="s">
        <v>117</v>
      </c>
      <c r="K818" s="2" t="s">
        <v>28</v>
      </c>
      <c r="L818" s="2" t="s">
        <v>28</v>
      </c>
      <c r="M818" s="2" t="s">
        <v>3</v>
      </c>
      <c r="N818" s="2">
        <v>7</v>
      </c>
      <c r="O818" s="6">
        <f t="shared" si="99"/>
        <v>18</v>
      </c>
      <c r="P818" s="2">
        <v>11</v>
      </c>
      <c r="Q818" s="2">
        <v>3</v>
      </c>
      <c r="R818" s="2">
        <v>3</v>
      </c>
      <c r="S818" s="2">
        <v>1</v>
      </c>
      <c r="T818" s="2">
        <v>0</v>
      </c>
      <c r="U818" s="2">
        <f t="shared" si="101"/>
        <v>14</v>
      </c>
      <c r="V818" s="2">
        <f t="shared" si="102"/>
        <v>3</v>
      </c>
      <c r="W818" s="2">
        <f t="shared" si="103"/>
        <v>1</v>
      </c>
      <c r="Y818" s="5"/>
      <c r="Z818" s="6">
        <f t="shared" si="100"/>
        <v>7</v>
      </c>
      <c r="AA818" s="2">
        <v>6</v>
      </c>
      <c r="AB818" s="2">
        <v>0</v>
      </c>
      <c r="AC818" s="2">
        <v>1</v>
      </c>
      <c r="AD818" s="2">
        <v>0</v>
      </c>
      <c r="AE818" s="2">
        <v>0</v>
      </c>
      <c r="AF818" s="2">
        <f t="shared" si="104"/>
        <v>6</v>
      </c>
      <c r="AG818" s="2">
        <f t="shared" si="105"/>
        <v>1</v>
      </c>
      <c r="AH818" s="2">
        <f t="shared" si="106"/>
        <v>0</v>
      </c>
      <c r="AJ818" s="5"/>
    </row>
    <row r="819" spans="7:36" x14ac:dyDescent="0.35">
      <c r="G819" s="2" t="s">
        <v>3</v>
      </c>
      <c r="H819" s="2" t="s">
        <v>4</v>
      </c>
      <c r="I819" s="2" t="s">
        <v>116</v>
      </c>
      <c r="J819" s="2" t="s">
        <v>117</v>
      </c>
      <c r="K819" s="2" t="s">
        <v>28</v>
      </c>
      <c r="L819" s="2" t="s">
        <v>28</v>
      </c>
      <c r="M819" s="2" t="s">
        <v>3</v>
      </c>
      <c r="N819" s="2">
        <v>8</v>
      </c>
      <c r="O819" s="6">
        <f t="shared" si="99"/>
        <v>18</v>
      </c>
      <c r="P819" s="2">
        <v>4</v>
      </c>
      <c r="Q819" s="2">
        <v>6</v>
      </c>
      <c r="R819" s="2">
        <v>4</v>
      </c>
      <c r="S819" s="2">
        <v>4</v>
      </c>
      <c r="T819" s="2">
        <v>0</v>
      </c>
      <c r="U819" s="2">
        <f t="shared" si="101"/>
        <v>10</v>
      </c>
      <c r="V819" s="2">
        <f t="shared" si="102"/>
        <v>4</v>
      </c>
      <c r="W819" s="2">
        <f t="shared" si="103"/>
        <v>4</v>
      </c>
      <c r="Y819" s="5"/>
      <c r="Z819" s="6">
        <f t="shared" si="100"/>
        <v>7</v>
      </c>
      <c r="AA819" s="2">
        <v>1</v>
      </c>
      <c r="AB819" s="2">
        <v>1</v>
      </c>
      <c r="AC819" s="2">
        <v>5</v>
      </c>
      <c r="AD819" s="2">
        <v>0</v>
      </c>
      <c r="AE819" s="2">
        <v>0</v>
      </c>
      <c r="AF819" s="2">
        <f t="shared" si="104"/>
        <v>2</v>
      </c>
      <c r="AG819" s="2">
        <f t="shared" si="105"/>
        <v>5</v>
      </c>
      <c r="AH819" s="2">
        <f t="shared" si="106"/>
        <v>0</v>
      </c>
      <c r="AJ819" s="5"/>
    </row>
    <row r="820" spans="7:36" x14ac:dyDescent="0.35">
      <c r="G820" s="2" t="s">
        <v>3</v>
      </c>
      <c r="H820" s="2" t="s">
        <v>4</v>
      </c>
      <c r="I820" s="2" t="s">
        <v>116</v>
      </c>
      <c r="J820" s="2" t="s">
        <v>117</v>
      </c>
      <c r="K820" s="2" t="s">
        <v>28</v>
      </c>
      <c r="L820" s="2" t="s">
        <v>28</v>
      </c>
      <c r="M820" s="2" t="s">
        <v>3</v>
      </c>
      <c r="N820" s="2">
        <v>9</v>
      </c>
      <c r="O820" s="6">
        <f t="shared" si="99"/>
        <v>18</v>
      </c>
      <c r="P820" s="2">
        <v>4</v>
      </c>
      <c r="Q820" s="2">
        <v>6</v>
      </c>
      <c r="R820" s="2">
        <v>4</v>
      </c>
      <c r="S820" s="2">
        <v>3</v>
      </c>
      <c r="T820" s="2">
        <v>1</v>
      </c>
      <c r="U820" s="2">
        <f t="shared" si="101"/>
        <v>10</v>
      </c>
      <c r="V820" s="2">
        <f t="shared" si="102"/>
        <v>4</v>
      </c>
      <c r="W820" s="2">
        <f t="shared" si="103"/>
        <v>4</v>
      </c>
      <c r="Y820" s="5"/>
      <c r="Z820" s="6">
        <f t="shared" si="100"/>
        <v>7</v>
      </c>
      <c r="AA820" s="2">
        <v>1</v>
      </c>
      <c r="AB820" s="2">
        <v>3</v>
      </c>
      <c r="AC820" s="2">
        <v>1</v>
      </c>
      <c r="AD820" s="2">
        <v>2</v>
      </c>
      <c r="AE820" s="2">
        <v>0</v>
      </c>
      <c r="AF820" s="2">
        <f t="shared" si="104"/>
        <v>4</v>
      </c>
      <c r="AG820" s="2">
        <f t="shared" si="105"/>
        <v>1</v>
      </c>
      <c r="AH820" s="2">
        <f t="shared" si="106"/>
        <v>2</v>
      </c>
      <c r="AJ820" s="5"/>
    </row>
    <row r="821" spans="7:36" x14ac:dyDescent="0.35">
      <c r="G821" s="2" t="s">
        <v>3</v>
      </c>
      <c r="H821" s="2" t="s">
        <v>4</v>
      </c>
      <c r="I821" s="2" t="s">
        <v>116</v>
      </c>
      <c r="J821" s="2" t="s">
        <v>117</v>
      </c>
      <c r="K821" s="2" t="s">
        <v>28</v>
      </c>
      <c r="L821" s="2" t="s">
        <v>28</v>
      </c>
      <c r="M821" s="2" t="s">
        <v>67</v>
      </c>
      <c r="N821" s="2">
        <v>10</v>
      </c>
      <c r="O821" s="6">
        <f t="shared" si="99"/>
        <v>18</v>
      </c>
      <c r="P821" s="2">
        <v>13</v>
      </c>
      <c r="Q821" s="2">
        <v>5</v>
      </c>
      <c r="R821" s="2">
        <v>0</v>
      </c>
      <c r="S821" s="2">
        <v>0</v>
      </c>
      <c r="T821" s="2">
        <v>0</v>
      </c>
      <c r="U821" s="2">
        <f t="shared" si="101"/>
        <v>18</v>
      </c>
      <c r="V821" s="2">
        <f t="shared" si="102"/>
        <v>0</v>
      </c>
      <c r="W821" s="2">
        <f t="shared" si="103"/>
        <v>0</v>
      </c>
      <c r="Y821" s="5"/>
      <c r="Z821" s="6">
        <f t="shared" si="100"/>
        <v>7</v>
      </c>
      <c r="AA821" s="2">
        <v>4</v>
      </c>
      <c r="AB821" s="2">
        <v>2</v>
      </c>
      <c r="AC821" s="2">
        <v>1</v>
      </c>
      <c r="AD821" s="2">
        <v>0</v>
      </c>
      <c r="AE821" s="2">
        <v>0</v>
      </c>
      <c r="AF821" s="2">
        <f t="shared" si="104"/>
        <v>6</v>
      </c>
      <c r="AG821" s="2">
        <f t="shared" si="105"/>
        <v>1</v>
      </c>
      <c r="AH821" s="2">
        <f t="shared" si="106"/>
        <v>0</v>
      </c>
      <c r="AJ821" s="5"/>
    </row>
    <row r="822" spans="7:36" x14ac:dyDescent="0.35">
      <c r="G822" s="2" t="s">
        <v>3</v>
      </c>
      <c r="H822" s="2" t="s">
        <v>4</v>
      </c>
      <c r="I822" s="2" t="s">
        <v>116</v>
      </c>
      <c r="J822" s="2" t="s">
        <v>117</v>
      </c>
      <c r="K822" s="2" t="s">
        <v>28</v>
      </c>
      <c r="L822" s="2" t="s">
        <v>28</v>
      </c>
      <c r="M822" s="2" t="s">
        <v>67</v>
      </c>
      <c r="N822" s="2">
        <v>11</v>
      </c>
      <c r="O822" s="6">
        <f t="shared" si="99"/>
        <v>18</v>
      </c>
      <c r="P822" s="2">
        <v>9</v>
      </c>
      <c r="Q822" s="2">
        <v>7</v>
      </c>
      <c r="R822" s="2">
        <v>2</v>
      </c>
      <c r="S822" s="2">
        <v>0</v>
      </c>
      <c r="T822" s="2">
        <v>0</v>
      </c>
      <c r="U822" s="2">
        <f t="shared" si="101"/>
        <v>16</v>
      </c>
      <c r="V822" s="2">
        <f t="shared" si="102"/>
        <v>2</v>
      </c>
      <c r="W822" s="2">
        <f t="shared" si="103"/>
        <v>0</v>
      </c>
      <c r="Y822" s="5"/>
      <c r="Z822" s="6">
        <f t="shared" si="100"/>
        <v>7</v>
      </c>
      <c r="AA822" s="2">
        <v>2</v>
      </c>
      <c r="AB822" s="2">
        <v>4</v>
      </c>
      <c r="AC822" s="2">
        <v>1</v>
      </c>
      <c r="AD822" s="2">
        <v>0</v>
      </c>
      <c r="AE822" s="2">
        <v>0</v>
      </c>
      <c r="AF822" s="2">
        <f t="shared" si="104"/>
        <v>6</v>
      </c>
      <c r="AG822" s="2">
        <f t="shared" si="105"/>
        <v>1</v>
      </c>
      <c r="AH822" s="2">
        <f t="shared" si="106"/>
        <v>0</v>
      </c>
      <c r="AJ822" s="5"/>
    </row>
    <row r="823" spans="7:36" x14ac:dyDescent="0.35">
      <c r="G823" s="2" t="s">
        <v>3</v>
      </c>
      <c r="H823" s="2" t="s">
        <v>4</v>
      </c>
      <c r="I823" s="2" t="s">
        <v>116</v>
      </c>
      <c r="J823" s="2" t="s">
        <v>117</v>
      </c>
      <c r="K823" s="2" t="s">
        <v>28</v>
      </c>
      <c r="L823" s="2" t="s">
        <v>28</v>
      </c>
      <c r="M823" s="2" t="s">
        <v>67</v>
      </c>
      <c r="N823" s="2">
        <v>12</v>
      </c>
      <c r="O823" s="6">
        <f t="shared" si="99"/>
        <v>18</v>
      </c>
      <c r="P823" s="2">
        <v>6</v>
      </c>
      <c r="Q823" s="2">
        <v>8</v>
      </c>
      <c r="R823" s="2">
        <v>4</v>
      </c>
      <c r="S823" s="2">
        <v>0</v>
      </c>
      <c r="T823" s="2">
        <v>0</v>
      </c>
      <c r="U823" s="2">
        <f t="shared" si="101"/>
        <v>14</v>
      </c>
      <c r="V823" s="2">
        <f t="shared" si="102"/>
        <v>4</v>
      </c>
      <c r="W823" s="2">
        <f t="shared" si="103"/>
        <v>0</v>
      </c>
      <c r="Y823" s="5"/>
      <c r="Z823" s="6">
        <f t="shared" si="100"/>
        <v>7</v>
      </c>
      <c r="AA823" s="2">
        <v>2</v>
      </c>
      <c r="AB823" s="2">
        <v>4</v>
      </c>
      <c r="AC823" s="2">
        <v>1</v>
      </c>
      <c r="AD823" s="2">
        <v>0</v>
      </c>
      <c r="AE823" s="2">
        <v>0</v>
      </c>
      <c r="AF823" s="2">
        <f t="shared" si="104"/>
        <v>6</v>
      </c>
      <c r="AG823" s="2">
        <f t="shared" si="105"/>
        <v>1</v>
      </c>
      <c r="AH823" s="2">
        <f t="shared" si="106"/>
        <v>0</v>
      </c>
      <c r="AJ823" s="5"/>
    </row>
    <row r="824" spans="7:36" x14ac:dyDescent="0.35">
      <c r="G824" s="2" t="s">
        <v>3</v>
      </c>
      <c r="H824" s="2" t="s">
        <v>4</v>
      </c>
      <c r="I824" s="2" t="s">
        <v>116</v>
      </c>
      <c r="J824" s="2" t="s">
        <v>117</v>
      </c>
      <c r="K824" s="2" t="s">
        <v>28</v>
      </c>
      <c r="L824" s="2" t="s">
        <v>28</v>
      </c>
      <c r="M824" s="2" t="s">
        <v>67</v>
      </c>
      <c r="N824" s="2">
        <v>13</v>
      </c>
      <c r="O824" s="6">
        <f t="shared" si="99"/>
        <v>18</v>
      </c>
      <c r="P824" s="2">
        <v>8</v>
      </c>
      <c r="Q824" s="2">
        <v>5</v>
      </c>
      <c r="R824" s="2">
        <v>4</v>
      </c>
      <c r="S824" s="2">
        <v>1</v>
      </c>
      <c r="T824" s="2">
        <v>0</v>
      </c>
      <c r="U824" s="2">
        <f t="shared" si="101"/>
        <v>13</v>
      </c>
      <c r="V824" s="2">
        <f t="shared" si="102"/>
        <v>4</v>
      </c>
      <c r="W824" s="2">
        <f t="shared" si="103"/>
        <v>1</v>
      </c>
      <c r="Y824" s="5"/>
      <c r="Z824" s="6">
        <f t="shared" si="100"/>
        <v>7</v>
      </c>
      <c r="AA824" s="2">
        <v>3</v>
      </c>
      <c r="AB824" s="2">
        <v>1</v>
      </c>
      <c r="AC824" s="2">
        <v>2</v>
      </c>
      <c r="AD824" s="2">
        <v>1</v>
      </c>
      <c r="AE824" s="2">
        <v>0</v>
      </c>
      <c r="AF824" s="2">
        <f t="shared" si="104"/>
        <v>4</v>
      </c>
      <c r="AG824" s="2">
        <f t="shared" si="105"/>
        <v>2</v>
      </c>
      <c r="AH824" s="2">
        <f t="shared" si="106"/>
        <v>1</v>
      </c>
      <c r="AJ824" s="5"/>
    </row>
    <row r="825" spans="7:36" x14ac:dyDescent="0.35">
      <c r="G825" s="2" t="s">
        <v>3</v>
      </c>
      <c r="H825" s="2" t="s">
        <v>4</v>
      </c>
      <c r="I825" s="2" t="s">
        <v>116</v>
      </c>
      <c r="J825" s="2" t="s">
        <v>117</v>
      </c>
      <c r="K825" s="2" t="s">
        <v>28</v>
      </c>
      <c r="L825" s="2" t="s">
        <v>28</v>
      </c>
      <c r="M825" s="2" t="s">
        <v>67</v>
      </c>
      <c r="N825" s="2">
        <v>14</v>
      </c>
      <c r="O825" s="6">
        <f t="shared" si="99"/>
        <v>18</v>
      </c>
      <c r="P825" s="2">
        <v>6</v>
      </c>
      <c r="Q825" s="2">
        <v>5</v>
      </c>
      <c r="R825" s="2">
        <v>4</v>
      </c>
      <c r="S825" s="2">
        <v>3</v>
      </c>
      <c r="T825" s="2">
        <v>0</v>
      </c>
      <c r="U825" s="2">
        <f t="shared" si="101"/>
        <v>11</v>
      </c>
      <c r="V825" s="2">
        <f t="shared" si="102"/>
        <v>4</v>
      </c>
      <c r="W825" s="2">
        <f t="shared" si="103"/>
        <v>3</v>
      </c>
      <c r="Y825" s="5"/>
      <c r="Z825" s="6">
        <f t="shared" si="100"/>
        <v>7</v>
      </c>
      <c r="AA825" s="2">
        <v>3</v>
      </c>
      <c r="AB825" s="2">
        <v>0</v>
      </c>
      <c r="AC825" s="2">
        <v>1</v>
      </c>
      <c r="AD825" s="2">
        <v>3</v>
      </c>
      <c r="AE825" s="2">
        <v>0</v>
      </c>
      <c r="AF825" s="2">
        <f t="shared" si="104"/>
        <v>3</v>
      </c>
      <c r="AG825" s="2">
        <f t="shared" si="105"/>
        <v>1</v>
      </c>
      <c r="AH825" s="2">
        <f t="shared" si="106"/>
        <v>3</v>
      </c>
      <c r="AJ825" s="5"/>
    </row>
    <row r="826" spans="7:36" x14ac:dyDescent="0.35">
      <c r="G826" s="2" t="s">
        <v>3</v>
      </c>
      <c r="H826" s="2" t="s">
        <v>4</v>
      </c>
      <c r="I826" s="2" t="s">
        <v>116</v>
      </c>
      <c r="J826" s="2" t="s">
        <v>117</v>
      </c>
      <c r="K826" s="2" t="s">
        <v>28</v>
      </c>
      <c r="L826" s="2" t="s">
        <v>28</v>
      </c>
      <c r="M826" s="2" t="s">
        <v>67</v>
      </c>
      <c r="N826" s="2">
        <v>15</v>
      </c>
      <c r="O826" s="6">
        <f t="shared" si="99"/>
        <v>18</v>
      </c>
      <c r="P826" s="2">
        <v>5</v>
      </c>
      <c r="Q826" s="2">
        <v>4</v>
      </c>
      <c r="R826" s="2">
        <v>6</v>
      </c>
      <c r="S826" s="2">
        <v>2</v>
      </c>
      <c r="T826" s="2">
        <v>1</v>
      </c>
      <c r="U826" s="2">
        <f t="shared" si="101"/>
        <v>9</v>
      </c>
      <c r="V826" s="2">
        <f t="shared" si="102"/>
        <v>6</v>
      </c>
      <c r="W826" s="2">
        <f t="shared" si="103"/>
        <v>3</v>
      </c>
      <c r="Y826" s="5"/>
      <c r="Z826" s="6">
        <f t="shared" si="100"/>
        <v>7</v>
      </c>
      <c r="AA826" s="2">
        <v>2</v>
      </c>
      <c r="AB826" s="2">
        <v>2</v>
      </c>
      <c r="AC826" s="2">
        <v>3</v>
      </c>
      <c r="AD826" s="2">
        <v>0</v>
      </c>
      <c r="AE826" s="2">
        <v>0</v>
      </c>
      <c r="AF826" s="2">
        <f t="shared" si="104"/>
        <v>4</v>
      </c>
      <c r="AG826" s="2">
        <f t="shared" si="105"/>
        <v>3</v>
      </c>
      <c r="AH826" s="2">
        <f t="shared" si="106"/>
        <v>0</v>
      </c>
      <c r="AJ826" s="5"/>
    </row>
    <row r="827" spans="7:36" x14ac:dyDescent="0.35">
      <c r="G827" s="2" t="s">
        <v>3</v>
      </c>
      <c r="H827" s="2" t="s">
        <v>4</v>
      </c>
      <c r="I827" s="2" t="s">
        <v>116</v>
      </c>
      <c r="J827" s="2" t="s">
        <v>117</v>
      </c>
      <c r="K827" s="2" t="s">
        <v>28</v>
      </c>
      <c r="L827" s="2" t="s">
        <v>28</v>
      </c>
      <c r="M827" s="2" t="s">
        <v>67</v>
      </c>
      <c r="N827" s="2">
        <v>16</v>
      </c>
      <c r="O827" s="6">
        <f t="shared" si="99"/>
        <v>18</v>
      </c>
      <c r="P827" s="2">
        <v>5</v>
      </c>
      <c r="Q827" s="2">
        <v>9</v>
      </c>
      <c r="R827" s="2">
        <v>3</v>
      </c>
      <c r="S827" s="2">
        <v>1</v>
      </c>
      <c r="T827" s="2">
        <v>0</v>
      </c>
      <c r="U827" s="2">
        <f t="shared" si="101"/>
        <v>14</v>
      </c>
      <c r="V827" s="2">
        <f t="shared" si="102"/>
        <v>3</v>
      </c>
      <c r="W827" s="2">
        <f t="shared" si="103"/>
        <v>1</v>
      </c>
      <c r="Y827" s="5"/>
      <c r="Z827" s="6">
        <f t="shared" si="100"/>
        <v>7</v>
      </c>
      <c r="AA827" s="2">
        <v>2</v>
      </c>
      <c r="AB827" s="2">
        <v>3</v>
      </c>
      <c r="AC827" s="2">
        <v>2</v>
      </c>
      <c r="AD827" s="2">
        <v>0</v>
      </c>
      <c r="AE827" s="2">
        <v>0</v>
      </c>
      <c r="AF827" s="2">
        <f t="shared" si="104"/>
        <v>5</v>
      </c>
      <c r="AG827" s="2">
        <f t="shared" si="105"/>
        <v>2</v>
      </c>
      <c r="AH827" s="2">
        <f t="shared" si="106"/>
        <v>0</v>
      </c>
      <c r="AJ827" s="5"/>
    </row>
    <row r="828" spans="7:36" x14ac:dyDescent="0.35">
      <c r="G828" s="2" t="s">
        <v>3</v>
      </c>
      <c r="H828" s="2" t="s">
        <v>4</v>
      </c>
      <c r="I828" s="2" t="s">
        <v>116</v>
      </c>
      <c r="J828" s="2" t="s">
        <v>117</v>
      </c>
      <c r="K828" s="2" t="s">
        <v>28</v>
      </c>
      <c r="L828" s="2" t="s">
        <v>28</v>
      </c>
      <c r="M828" s="2" t="s">
        <v>67</v>
      </c>
      <c r="N828" s="2">
        <v>17</v>
      </c>
      <c r="O828" s="6">
        <f t="shared" si="99"/>
        <v>18</v>
      </c>
      <c r="P828" s="2">
        <v>6</v>
      </c>
      <c r="Q828" s="2">
        <v>6</v>
      </c>
      <c r="R828" s="2">
        <v>5</v>
      </c>
      <c r="S828" s="2">
        <v>1</v>
      </c>
      <c r="T828" s="2">
        <v>0</v>
      </c>
      <c r="U828" s="2">
        <f t="shared" si="101"/>
        <v>12</v>
      </c>
      <c r="V828" s="2">
        <f t="shared" si="102"/>
        <v>5</v>
      </c>
      <c r="W828" s="2">
        <f t="shared" si="103"/>
        <v>1</v>
      </c>
      <c r="Y828" s="5"/>
      <c r="Z828" s="6">
        <f t="shared" si="100"/>
        <v>7</v>
      </c>
      <c r="AA828" s="2">
        <v>3</v>
      </c>
      <c r="AB828" s="2">
        <v>3</v>
      </c>
      <c r="AC828" s="2">
        <v>1</v>
      </c>
      <c r="AD828" s="2">
        <v>0</v>
      </c>
      <c r="AE828" s="2">
        <v>0</v>
      </c>
      <c r="AF828" s="2">
        <f t="shared" si="104"/>
        <v>6</v>
      </c>
      <c r="AG828" s="2">
        <f t="shared" si="105"/>
        <v>1</v>
      </c>
      <c r="AH828" s="2">
        <f t="shared" si="106"/>
        <v>0</v>
      </c>
      <c r="AJ828" s="5"/>
    </row>
    <row r="829" spans="7:36" x14ac:dyDescent="0.35">
      <c r="G829" s="2" t="s">
        <v>3</v>
      </c>
      <c r="H829" s="2" t="s">
        <v>4</v>
      </c>
      <c r="I829" s="2" t="s">
        <v>116</v>
      </c>
      <c r="J829" s="2" t="s">
        <v>117</v>
      </c>
      <c r="K829" s="2" t="s">
        <v>28</v>
      </c>
      <c r="L829" s="2" t="s">
        <v>28</v>
      </c>
      <c r="M829" s="2" t="s">
        <v>67</v>
      </c>
      <c r="N829" s="2">
        <v>18</v>
      </c>
      <c r="O829" s="6">
        <f t="shared" si="99"/>
        <v>18</v>
      </c>
      <c r="P829" s="2">
        <v>10</v>
      </c>
      <c r="Q829" s="2">
        <v>6</v>
      </c>
      <c r="R829" s="2">
        <v>1</v>
      </c>
      <c r="S829" s="2">
        <v>0</v>
      </c>
      <c r="T829" s="2">
        <v>1</v>
      </c>
      <c r="U829" s="2">
        <f t="shared" si="101"/>
        <v>16</v>
      </c>
      <c r="V829" s="2">
        <f t="shared" si="102"/>
        <v>1</v>
      </c>
      <c r="W829" s="2">
        <f t="shared" si="103"/>
        <v>1</v>
      </c>
      <c r="Y829" s="5"/>
      <c r="Z829" s="6">
        <f t="shared" si="100"/>
        <v>7</v>
      </c>
      <c r="AA829" s="2">
        <v>3</v>
      </c>
      <c r="AB829" s="2">
        <v>2</v>
      </c>
      <c r="AC829" s="2">
        <v>2</v>
      </c>
      <c r="AD829" s="2">
        <v>0</v>
      </c>
      <c r="AE829" s="2">
        <v>0</v>
      </c>
      <c r="AF829" s="2">
        <f t="shared" si="104"/>
        <v>5</v>
      </c>
      <c r="AG829" s="2">
        <f t="shared" si="105"/>
        <v>2</v>
      </c>
      <c r="AH829" s="2">
        <f t="shared" si="106"/>
        <v>0</v>
      </c>
      <c r="AJ829" s="5"/>
    </row>
    <row r="830" spans="7:36" x14ac:dyDescent="0.35">
      <c r="G830" s="2" t="s">
        <v>3</v>
      </c>
      <c r="H830" s="2" t="s">
        <v>4</v>
      </c>
      <c r="I830" s="2" t="s">
        <v>116</v>
      </c>
      <c r="J830" s="2" t="s">
        <v>117</v>
      </c>
      <c r="K830" s="2" t="s">
        <v>28</v>
      </c>
      <c r="L830" s="2" t="s">
        <v>28</v>
      </c>
      <c r="M830" s="2" t="s">
        <v>76</v>
      </c>
      <c r="N830" s="2">
        <v>19</v>
      </c>
      <c r="O830" s="6">
        <f t="shared" si="99"/>
        <v>18</v>
      </c>
      <c r="P830" s="2">
        <v>10</v>
      </c>
      <c r="Q830" s="2">
        <v>5</v>
      </c>
      <c r="R830" s="2">
        <v>3</v>
      </c>
      <c r="S830" s="2">
        <v>0</v>
      </c>
      <c r="T830" s="2">
        <v>0</v>
      </c>
      <c r="U830" s="2">
        <f t="shared" si="101"/>
        <v>15</v>
      </c>
      <c r="V830" s="2">
        <f t="shared" si="102"/>
        <v>3</v>
      </c>
      <c r="W830" s="2">
        <f t="shared" si="103"/>
        <v>0</v>
      </c>
      <c r="Y830" s="5"/>
      <c r="Z830" s="6">
        <f t="shared" si="100"/>
        <v>7</v>
      </c>
      <c r="AA830" s="2">
        <v>3</v>
      </c>
      <c r="AB830" s="2">
        <v>2</v>
      </c>
      <c r="AC830" s="2">
        <v>1</v>
      </c>
      <c r="AD830" s="2">
        <v>1</v>
      </c>
      <c r="AE830" s="2">
        <v>0</v>
      </c>
      <c r="AF830" s="2">
        <f t="shared" si="104"/>
        <v>5</v>
      </c>
      <c r="AG830" s="2">
        <f t="shared" si="105"/>
        <v>1</v>
      </c>
      <c r="AH830" s="2">
        <f t="shared" si="106"/>
        <v>1</v>
      </c>
      <c r="AJ830" s="5"/>
    </row>
    <row r="831" spans="7:36" x14ac:dyDescent="0.35">
      <c r="G831" s="2" t="s">
        <v>3</v>
      </c>
      <c r="H831" s="2" t="s">
        <v>4</v>
      </c>
      <c r="I831" s="2" t="s">
        <v>116</v>
      </c>
      <c r="J831" s="2" t="s">
        <v>117</v>
      </c>
      <c r="K831" s="2" t="s">
        <v>28</v>
      </c>
      <c r="L831" s="2" t="s">
        <v>28</v>
      </c>
      <c r="M831" s="2" t="s">
        <v>76</v>
      </c>
      <c r="N831" s="2">
        <v>20</v>
      </c>
      <c r="O831" s="6">
        <f t="shared" si="99"/>
        <v>18</v>
      </c>
      <c r="P831" s="2">
        <v>5</v>
      </c>
      <c r="Q831" s="2">
        <v>8</v>
      </c>
      <c r="R831" s="2">
        <v>4</v>
      </c>
      <c r="S831" s="2">
        <v>1</v>
      </c>
      <c r="T831" s="2">
        <v>0</v>
      </c>
      <c r="U831" s="2">
        <f t="shared" si="101"/>
        <v>13</v>
      </c>
      <c r="V831" s="2">
        <f t="shared" si="102"/>
        <v>4</v>
      </c>
      <c r="W831" s="2">
        <f t="shared" si="103"/>
        <v>1</v>
      </c>
      <c r="Y831" s="5"/>
      <c r="Z831" s="6">
        <f t="shared" si="100"/>
        <v>7</v>
      </c>
      <c r="AA831" s="2">
        <v>2</v>
      </c>
      <c r="AB831" s="2">
        <v>2</v>
      </c>
      <c r="AC831" s="2">
        <v>1</v>
      </c>
      <c r="AD831" s="2">
        <v>2</v>
      </c>
      <c r="AE831" s="2">
        <v>0</v>
      </c>
      <c r="AF831" s="2">
        <f t="shared" si="104"/>
        <v>4</v>
      </c>
      <c r="AG831" s="2">
        <f t="shared" si="105"/>
        <v>1</v>
      </c>
      <c r="AH831" s="2">
        <f t="shared" si="106"/>
        <v>2</v>
      </c>
      <c r="AJ831" s="5"/>
    </row>
    <row r="832" spans="7:36" x14ac:dyDescent="0.35">
      <c r="G832" s="2" t="s">
        <v>3</v>
      </c>
      <c r="H832" s="2" t="s">
        <v>4</v>
      </c>
      <c r="I832" s="2" t="s">
        <v>116</v>
      </c>
      <c r="J832" s="2" t="s">
        <v>117</v>
      </c>
      <c r="K832" s="2" t="s">
        <v>28</v>
      </c>
      <c r="L832" s="2" t="s">
        <v>28</v>
      </c>
      <c r="M832" s="2" t="s">
        <v>76</v>
      </c>
      <c r="N832" s="2">
        <v>21</v>
      </c>
      <c r="O832" s="6">
        <f t="shared" si="99"/>
        <v>18</v>
      </c>
      <c r="P832" s="2">
        <v>8</v>
      </c>
      <c r="Q832" s="2">
        <v>6</v>
      </c>
      <c r="R832" s="2">
        <v>3</v>
      </c>
      <c r="S832" s="2">
        <v>1</v>
      </c>
      <c r="T832" s="2">
        <v>0</v>
      </c>
      <c r="U832" s="2">
        <f t="shared" si="101"/>
        <v>14</v>
      </c>
      <c r="V832" s="2">
        <f t="shared" si="102"/>
        <v>3</v>
      </c>
      <c r="W832" s="2">
        <f t="shared" si="103"/>
        <v>1</v>
      </c>
      <c r="Y832" s="5"/>
      <c r="Z832" s="6">
        <f t="shared" si="100"/>
        <v>7</v>
      </c>
      <c r="AA832" s="2">
        <v>2</v>
      </c>
      <c r="AB832" s="2">
        <v>1</v>
      </c>
      <c r="AC832" s="2">
        <v>2</v>
      </c>
      <c r="AD832" s="2">
        <v>2</v>
      </c>
      <c r="AE832" s="2">
        <v>0</v>
      </c>
      <c r="AF832" s="2">
        <f t="shared" si="104"/>
        <v>3</v>
      </c>
      <c r="AG832" s="2">
        <f t="shared" si="105"/>
        <v>2</v>
      </c>
      <c r="AH832" s="2">
        <f t="shared" si="106"/>
        <v>2</v>
      </c>
      <c r="AJ832" s="5"/>
    </row>
    <row r="833" spans="7:36" x14ac:dyDescent="0.35">
      <c r="G833" s="2" t="s">
        <v>3</v>
      </c>
      <c r="H833" s="2" t="s">
        <v>4</v>
      </c>
      <c r="I833" s="2" t="s">
        <v>116</v>
      </c>
      <c r="J833" s="2" t="s">
        <v>117</v>
      </c>
      <c r="K833" s="2" t="s">
        <v>28</v>
      </c>
      <c r="L833" s="2" t="s">
        <v>28</v>
      </c>
      <c r="M833" s="2" t="s">
        <v>76</v>
      </c>
      <c r="N833" s="2">
        <v>22</v>
      </c>
      <c r="O833" s="6">
        <f t="shared" si="99"/>
        <v>18</v>
      </c>
      <c r="P833" s="2">
        <v>13</v>
      </c>
      <c r="Q833" s="2">
        <v>3</v>
      </c>
      <c r="R833" s="2">
        <v>1</v>
      </c>
      <c r="S833" s="2">
        <v>1</v>
      </c>
      <c r="T833" s="2">
        <v>0</v>
      </c>
      <c r="U833" s="2">
        <f t="shared" si="101"/>
        <v>16</v>
      </c>
      <c r="V833" s="2">
        <f t="shared" si="102"/>
        <v>1</v>
      </c>
      <c r="W833" s="2">
        <f t="shared" si="103"/>
        <v>1</v>
      </c>
      <c r="Y833" s="5"/>
      <c r="Z833" s="6">
        <f t="shared" si="100"/>
        <v>7</v>
      </c>
      <c r="AA833" s="2">
        <v>3</v>
      </c>
      <c r="AB833" s="2">
        <v>3</v>
      </c>
      <c r="AC833" s="2">
        <v>1</v>
      </c>
      <c r="AD833" s="2">
        <v>0</v>
      </c>
      <c r="AE833" s="2">
        <v>0</v>
      </c>
      <c r="AF833" s="2">
        <f t="shared" si="104"/>
        <v>6</v>
      </c>
      <c r="AG833" s="2">
        <f t="shared" si="105"/>
        <v>1</v>
      </c>
      <c r="AH833" s="2">
        <f t="shared" si="106"/>
        <v>0</v>
      </c>
      <c r="AJ833" s="5"/>
    </row>
    <row r="834" spans="7:36" x14ac:dyDescent="0.35">
      <c r="G834" s="2" t="s">
        <v>3</v>
      </c>
      <c r="H834" s="2" t="s">
        <v>4</v>
      </c>
      <c r="I834" s="2" t="s">
        <v>116</v>
      </c>
      <c r="J834" s="2" t="s">
        <v>117</v>
      </c>
      <c r="K834" s="2" t="s">
        <v>28</v>
      </c>
      <c r="L834" s="2" t="s">
        <v>28</v>
      </c>
      <c r="M834" s="2" t="s">
        <v>76</v>
      </c>
      <c r="N834" s="2">
        <v>23</v>
      </c>
      <c r="O834" s="6">
        <f t="shared" ref="O834:O897" si="107">SUM(U834:W834)</f>
        <v>18</v>
      </c>
      <c r="P834" s="2">
        <v>9</v>
      </c>
      <c r="Q834" s="2">
        <v>5</v>
      </c>
      <c r="R834" s="2">
        <v>4</v>
      </c>
      <c r="S834" s="2">
        <v>0</v>
      </c>
      <c r="T834" s="2">
        <v>0</v>
      </c>
      <c r="U834" s="2">
        <f t="shared" si="101"/>
        <v>14</v>
      </c>
      <c r="V834" s="2">
        <f t="shared" si="102"/>
        <v>4</v>
      </c>
      <c r="W834" s="2">
        <f t="shared" si="103"/>
        <v>0</v>
      </c>
      <c r="Y834" s="5"/>
      <c r="Z834" s="6">
        <f t="shared" ref="Z834:Z897" si="108">SUM(AF834:AH834)</f>
        <v>7</v>
      </c>
      <c r="AA834" s="2">
        <v>4</v>
      </c>
      <c r="AB834" s="2">
        <v>1</v>
      </c>
      <c r="AC834" s="2">
        <v>1</v>
      </c>
      <c r="AD834" s="2">
        <v>1</v>
      </c>
      <c r="AE834" s="2">
        <v>0</v>
      </c>
      <c r="AF834" s="2">
        <f t="shared" si="104"/>
        <v>5</v>
      </c>
      <c r="AG834" s="2">
        <f t="shared" si="105"/>
        <v>1</v>
      </c>
      <c r="AH834" s="2">
        <f t="shared" si="106"/>
        <v>1</v>
      </c>
      <c r="AJ834" s="5"/>
    </row>
    <row r="835" spans="7:36" x14ac:dyDescent="0.35">
      <c r="G835" s="2" t="s">
        <v>3</v>
      </c>
      <c r="H835" s="2" t="s">
        <v>4</v>
      </c>
      <c r="I835" s="2" t="s">
        <v>116</v>
      </c>
      <c r="J835" s="2" t="s">
        <v>117</v>
      </c>
      <c r="K835" s="2" t="s">
        <v>28</v>
      </c>
      <c r="L835" s="2" t="s">
        <v>28</v>
      </c>
      <c r="M835" s="2" t="s">
        <v>76</v>
      </c>
      <c r="N835" s="2">
        <v>24</v>
      </c>
      <c r="O835" s="6">
        <f t="shared" si="107"/>
        <v>18</v>
      </c>
      <c r="P835" s="2">
        <v>9</v>
      </c>
      <c r="Q835" s="2">
        <v>6</v>
      </c>
      <c r="R835" s="2">
        <v>3</v>
      </c>
      <c r="S835" s="2">
        <v>0</v>
      </c>
      <c r="T835" s="2">
        <v>0</v>
      </c>
      <c r="U835" s="2">
        <f t="shared" si="101"/>
        <v>15</v>
      </c>
      <c r="V835" s="2">
        <f t="shared" si="102"/>
        <v>3</v>
      </c>
      <c r="W835" s="2">
        <f t="shared" si="103"/>
        <v>0</v>
      </c>
      <c r="Y835" s="5"/>
      <c r="Z835" s="6">
        <f t="shared" si="108"/>
        <v>7</v>
      </c>
      <c r="AA835" s="2">
        <v>3</v>
      </c>
      <c r="AB835" s="2">
        <v>2</v>
      </c>
      <c r="AC835" s="2">
        <v>1</v>
      </c>
      <c r="AD835" s="2">
        <v>1</v>
      </c>
      <c r="AE835" s="2">
        <v>0</v>
      </c>
      <c r="AF835" s="2">
        <f t="shared" si="104"/>
        <v>5</v>
      </c>
      <c r="AG835" s="2">
        <f t="shared" si="105"/>
        <v>1</v>
      </c>
      <c r="AH835" s="2">
        <f t="shared" si="106"/>
        <v>1</v>
      </c>
      <c r="AJ835" s="5"/>
    </row>
    <row r="836" spans="7:36" x14ac:dyDescent="0.35">
      <c r="G836" s="2" t="s">
        <v>3</v>
      </c>
      <c r="H836" s="2" t="s">
        <v>4</v>
      </c>
      <c r="I836" s="2" t="s">
        <v>116</v>
      </c>
      <c r="J836" s="2" t="s">
        <v>117</v>
      </c>
      <c r="K836" s="2" t="s">
        <v>28</v>
      </c>
      <c r="L836" s="2" t="s">
        <v>28</v>
      </c>
      <c r="M836" s="2" t="s">
        <v>76</v>
      </c>
      <c r="N836" s="2">
        <v>25</v>
      </c>
      <c r="O836" s="6">
        <f t="shared" si="107"/>
        <v>18</v>
      </c>
      <c r="P836" s="2">
        <v>8</v>
      </c>
      <c r="Q836" s="2">
        <v>6</v>
      </c>
      <c r="R836" s="2">
        <v>4</v>
      </c>
      <c r="S836" s="2">
        <v>0</v>
      </c>
      <c r="T836" s="2">
        <v>0</v>
      </c>
      <c r="U836" s="2">
        <f t="shared" si="101"/>
        <v>14</v>
      </c>
      <c r="V836" s="2">
        <f t="shared" si="102"/>
        <v>4</v>
      </c>
      <c r="W836" s="2">
        <f t="shared" si="103"/>
        <v>0</v>
      </c>
      <c r="Y836" s="5"/>
      <c r="Z836" s="6">
        <f t="shared" si="108"/>
        <v>7</v>
      </c>
      <c r="AA836" s="2">
        <v>3</v>
      </c>
      <c r="AB836" s="2">
        <v>2</v>
      </c>
      <c r="AC836" s="2">
        <v>1</v>
      </c>
      <c r="AD836" s="2">
        <v>1</v>
      </c>
      <c r="AE836" s="2">
        <v>0</v>
      </c>
      <c r="AF836" s="2">
        <f t="shared" si="104"/>
        <v>5</v>
      </c>
      <c r="AG836" s="2">
        <f t="shared" si="105"/>
        <v>1</v>
      </c>
      <c r="AH836" s="2">
        <f t="shared" si="106"/>
        <v>1</v>
      </c>
      <c r="AJ836" s="5"/>
    </row>
    <row r="837" spans="7:36" x14ac:dyDescent="0.35">
      <c r="G837" s="2" t="s">
        <v>3</v>
      </c>
      <c r="H837" s="2" t="s">
        <v>4</v>
      </c>
      <c r="I837" s="2" t="s">
        <v>116</v>
      </c>
      <c r="J837" s="2" t="s">
        <v>117</v>
      </c>
      <c r="K837" s="2" t="s">
        <v>28</v>
      </c>
      <c r="L837" s="2" t="s">
        <v>28</v>
      </c>
      <c r="M837" s="2" t="s">
        <v>76</v>
      </c>
      <c r="N837" s="2">
        <v>26</v>
      </c>
      <c r="O837" s="6">
        <f t="shared" si="107"/>
        <v>17</v>
      </c>
      <c r="P837" s="2">
        <v>8</v>
      </c>
      <c r="Q837" s="2">
        <v>5</v>
      </c>
      <c r="R837" s="2">
        <v>4</v>
      </c>
      <c r="S837" s="2">
        <v>0</v>
      </c>
      <c r="T837" s="2">
        <v>0</v>
      </c>
      <c r="U837" s="2">
        <f t="shared" si="101"/>
        <v>13</v>
      </c>
      <c r="V837" s="2">
        <f t="shared" si="102"/>
        <v>4</v>
      </c>
      <c r="W837" s="2">
        <f t="shared" si="103"/>
        <v>0</v>
      </c>
      <c r="Y837" s="5"/>
      <c r="Z837" s="6">
        <f t="shared" si="108"/>
        <v>7</v>
      </c>
      <c r="AA837" s="2">
        <v>3</v>
      </c>
      <c r="AB837" s="2">
        <v>1</v>
      </c>
      <c r="AC837" s="2">
        <v>1</v>
      </c>
      <c r="AD837" s="2">
        <v>2</v>
      </c>
      <c r="AE837" s="2">
        <v>0</v>
      </c>
      <c r="AF837" s="2">
        <f t="shared" si="104"/>
        <v>4</v>
      </c>
      <c r="AG837" s="2">
        <f t="shared" si="105"/>
        <v>1</v>
      </c>
      <c r="AH837" s="2">
        <f t="shared" si="106"/>
        <v>2</v>
      </c>
      <c r="AJ837" s="5"/>
    </row>
    <row r="838" spans="7:36" x14ac:dyDescent="0.35">
      <c r="G838" s="2" t="s">
        <v>3</v>
      </c>
      <c r="H838" s="2" t="s">
        <v>4</v>
      </c>
      <c r="I838" s="2" t="s">
        <v>116</v>
      </c>
      <c r="J838" s="2" t="s">
        <v>117</v>
      </c>
      <c r="K838" s="2" t="s">
        <v>28</v>
      </c>
      <c r="L838" s="2" t="s">
        <v>28</v>
      </c>
      <c r="M838" s="2" t="s">
        <v>76</v>
      </c>
      <c r="N838" s="2">
        <v>27</v>
      </c>
      <c r="O838" s="6">
        <f t="shared" si="107"/>
        <v>18</v>
      </c>
      <c r="P838" s="2">
        <v>8</v>
      </c>
      <c r="Q838" s="2">
        <v>8</v>
      </c>
      <c r="R838" s="2">
        <v>2</v>
      </c>
      <c r="S838" s="2">
        <v>0</v>
      </c>
      <c r="T838" s="2">
        <v>0</v>
      </c>
      <c r="U838" s="2">
        <f t="shared" si="101"/>
        <v>16</v>
      </c>
      <c r="V838" s="2">
        <f t="shared" si="102"/>
        <v>2</v>
      </c>
      <c r="W838" s="2">
        <f t="shared" si="103"/>
        <v>0</v>
      </c>
      <c r="Y838" s="5"/>
      <c r="Z838" s="6">
        <f t="shared" si="108"/>
        <v>7</v>
      </c>
      <c r="AA838" s="2">
        <v>2</v>
      </c>
      <c r="AB838" s="2">
        <v>2</v>
      </c>
      <c r="AC838" s="2">
        <v>2</v>
      </c>
      <c r="AD838" s="2">
        <v>1</v>
      </c>
      <c r="AE838" s="2">
        <v>0</v>
      </c>
      <c r="AF838" s="2">
        <f t="shared" si="104"/>
        <v>4</v>
      </c>
      <c r="AG838" s="2">
        <f t="shared" si="105"/>
        <v>2</v>
      </c>
      <c r="AH838" s="2">
        <f t="shared" si="106"/>
        <v>1</v>
      </c>
      <c r="AJ838" s="5"/>
    </row>
    <row r="839" spans="7:36" x14ac:dyDescent="0.35">
      <c r="G839" s="2" t="s">
        <v>3</v>
      </c>
      <c r="H839" s="2" t="s">
        <v>4</v>
      </c>
      <c r="I839" s="2" t="s">
        <v>116</v>
      </c>
      <c r="J839" s="2" t="s">
        <v>117</v>
      </c>
      <c r="K839" s="2" t="s">
        <v>28</v>
      </c>
      <c r="L839" s="2" t="s">
        <v>28</v>
      </c>
      <c r="M839" s="2" t="s">
        <v>76</v>
      </c>
      <c r="N839" s="2">
        <v>28</v>
      </c>
      <c r="O839" s="6">
        <f t="shared" si="107"/>
        <v>18</v>
      </c>
      <c r="P839" s="2">
        <v>12</v>
      </c>
      <c r="Q839" s="2">
        <v>5</v>
      </c>
      <c r="R839" s="2">
        <v>1</v>
      </c>
      <c r="S839" s="2">
        <v>0</v>
      </c>
      <c r="T839" s="2">
        <v>0</v>
      </c>
      <c r="U839" s="2">
        <f t="shared" si="101"/>
        <v>17</v>
      </c>
      <c r="V839" s="2">
        <f t="shared" si="102"/>
        <v>1</v>
      </c>
      <c r="W839" s="2">
        <f t="shared" si="103"/>
        <v>0</v>
      </c>
      <c r="Y839" s="5"/>
      <c r="Z839" s="6">
        <f t="shared" si="108"/>
        <v>7</v>
      </c>
      <c r="AA839" s="2">
        <v>4</v>
      </c>
      <c r="AB839" s="2">
        <v>2</v>
      </c>
      <c r="AC839" s="2">
        <v>1</v>
      </c>
      <c r="AD839" s="2">
        <v>0</v>
      </c>
      <c r="AE839" s="2">
        <v>0</v>
      </c>
      <c r="AF839" s="2">
        <f t="shared" si="104"/>
        <v>6</v>
      </c>
      <c r="AG839" s="2">
        <f t="shared" si="105"/>
        <v>1</v>
      </c>
      <c r="AH839" s="2">
        <f t="shared" si="106"/>
        <v>0</v>
      </c>
      <c r="AJ839" s="5"/>
    </row>
    <row r="840" spans="7:36" x14ac:dyDescent="0.35">
      <c r="G840" s="2" t="s">
        <v>3</v>
      </c>
      <c r="H840" s="2" t="s">
        <v>4</v>
      </c>
      <c r="I840" s="2" t="s">
        <v>116</v>
      </c>
      <c r="J840" s="2" t="s">
        <v>117</v>
      </c>
      <c r="K840" s="2" t="s">
        <v>28</v>
      </c>
      <c r="L840" s="2" t="s">
        <v>28</v>
      </c>
      <c r="M840" s="2" t="s">
        <v>76</v>
      </c>
      <c r="N840" s="2">
        <v>29</v>
      </c>
      <c r="O840" s="6">
        <f t="shared" si="107"/>
        <v>18</v>
      </c>
      <c r="P840" s="2">
        <v>6</v>
      </c>
      <c r="Q840" s="2">
        <v>7</v>
      </c>
      <c r="R840" s="2">
        <v>4</v>
      </c>
      <c r="S840" s="2">
        <v>1</v>
      </c>
      <c r="T840" s="2">
        <v>0</v>
      </c>
      <c r="U840" s="2">
        <f t="shared" si="101"/>
        <v>13</v>
      </c>
      <c r="V840" s="2">
        <f t="shared" si="102"/>
        <v>4</v>
      </c>
      <c r="W840" s="2">
        <f t="shared" si="103"/>
        <v>1</v>
      </c>
      <c r="Y840" s="5"/>
      <c r="Z840" s="6">
        <f t="shared" si="108"/>
        <v>7</v>
      </c>
      <c r="AA840" s="2">
        <v>1</v>
      </c>
      <c r="AB840" s="2">
        <v>4</v>
      </c>
      <c r="AC840" s="2">
        <v>2</v>
      </c>
      <c r="AD840" s="2">
        <v>0</v>
      </c>
      <c r="AE840" s="2">
        <v>0</v>
      </c>
      <c r="AF840" s="2">
        <f t="shared" si="104"/>
        <v>5</v>
      </c>
      <c r="AG840" s="2">
        <f t="shared" si="105"/>
        <v>2</v>
      </c>
      <c r="AH840" s="2">
        <f t="shared" si="106"/>
        <v>0</v>
      </c>
      <c r="AJ840" s="5"/>
    </row>
    <row r="841" spans="7:36" x14ac:dyDescent="0.35">
      <c r="G841" s="2" t="s">
        <v>3</v>
      </c>
      <c r="H841" s="2" t="s">
        <v>4</v>
      </c>
      <c r="I841" s="2" t="s">
        <v>116</v>
      </c>
      <c r="J841" s="2" t="s">
        <v>117</v>
      </c>
      <c r="K841" s="2" t="s">
        <v>28</v>
      </c>
      <c r="L841" s="2" t="s">
        <v>28</v>
      </c>
      <c r="M841" s="2" t="s">
        <v>76</v>
      </c>
      <c r="N841" s="2">
        <v>30</v>
      </c>
      <c r="O841" s="6">
        <f t="shared" si="107"/>
        <v>18</v>
      </c>
      <c r="P841" s="2">
        <v>9</v>
      </c>
      <c r="Q841" s="2">
        <v>5</v>
      </c>
      <c r="R841" s="2">
        <v>3</v>
      </c>
      <c r="S841" s="2">
        <v>1</v>
      </c>
      <c r="T841" s="2">
        <v>0</v>
      </c>
      <c r="U841" s="2">
        <f t="shared" si="101"/>
        <v>14</v>
      </c>
      <c r="V841" s="2">
        <f t="shared" si="102"/>
        <v>3</v>
      </c>
      <c r="W841" s="2">
        <f t="shared" si="103"/>
        <v>1</v>
      </c>
      <c r="Y841" s="5"/>
      <c r="Z841" s="6">
        <f t="shared" si="108"/>
        <v>7</v>
      </c>
      <c r="AA841" s="2">
        <v>3</v>
      </c>
      <c r="AB841" s="2">
        <v>2</v>
      </c>
      <c r="AC841" s="2">
        <v>1</v>
      </c>
      <c r="AD841" s="2">
        <v>1</v>
      </c>
      <c r="AE841" s="2">
        <v>0</v>
      </c>
      <c r="AF841" s="2">
        <f t="shared" si="104"/>
        <v>5</v>
      </c>
      <c r="AG841" s="2">
        <f t="shared" si="105"/>
        <v>1</v>
      </c>
      <c r="AH841" s="2">
        <f t="shared" si="106"/>
        <v>1</v>
      </c>
      <c r="AJ841" s="5"/>
    </row>
    <row r="842" spans="7:36" x14ac:dyDescent="0.35">
      <c r="G842" s="2" t="s">
        <v>3</v>
      </c>
      <c r="H842" s="2" t="s">
        <v>4</v>
      </c>
      <c r="I842" s="2" t="s">
        <v>116</v>
      </c>
      <c r="J842" s="2" t="s">
        <v>117</v>
      </c>
      <c r="K842" s="2" t="s">
        <v>147</v>
      </c>
      <c r="L842" s="2" t="s">
        <v>147</v>
      </c>
      <c r="M842" s="2" t="s">
        <v>3</v>
      </c>
      <c r="N842" s="2">
        <v>1</v>
      </c>
      <c r="O842" s="6">
        <f t="shared" si="107"/>
        <v>22</v>
      </c>
      <c r="P842" s="2">
        <v>1</v>
      </c>
      <c r="Q842" s="2">
        <v>9</v>
      </c>
      <c r="R842" s="2">
        <v>4</v>
      </c>
      <c r="S842" s="2">
        <v>6</v>
      </c>
      <c r="T842" s="2">
        <v>2</v>
      </c>
      <c r="U842" s="2">
        <f t="shared" si="101"/>
        <v>10</v>
      </c>
      <c r="V842" s="2">
        <f t="shared" si="102"/>
        <v>4</v>
      </c>
      <c r="W842" s="2">
        <f t="shared" si="103"/>
        <v>8</v>
      </c>
      <c r="X842" s="2">
        <f>MAX(O842:O871)</f>
        <v>22</v>
      </c>
      <c r="Y842" s="5">
        <v>75</v>
      </c>
      <c r="Z842" s="6">
        <f t="shared" si="108"/>
        <v>16</v>
      </c>
      <c r="AA842" s="2">
        <v>1</v>
      </c>
      <c r="AB842" s="2">
        <v>7</v>
      </c>
      <c r="AC842" s="2">
        <v>5</v>
      </c>
      <c r="AD842" s="2">
        <v>3</v>
      </c>
      <c r="AE842" s="2">
        <v>0</v>
      </c>
      <c r="AF842" s="2">
        <f t="shared" si="104"/>
        <v>8</v>
      </c>
      <c r="AG842" s="2">
        <f t="shared" si="105"/>
        <v>5</v>
      </c>
      <c r="AH842" s="2">
        <f t="shared" si="106"/>
        <v>3</v>
      </c>
      <c r="AI842" s="2">
        <f>MAX(Z842:Z871)</f>
        <v>16</v>
      </c>
      <c r="AJ842" s="5">
        <v>55</v>
      </c>
    </row>
    <row r="843" spans="7:36" x14ac:dyDescent="0.35">
      <c r="G843" s="2" t="s">
        <v>3</v>
      </c>
      <c r="H843" s="2" t="s">
        <v>4</v>
      </c>
      <c r="I843" s="2" t="s">
        <v>116</v>
      </c>
      <c r="J843" s="2" t="s">
        <v>117</v>
      </c>
      <c r="K843" s="2" t="s">
        <v>147</v>
      </c>
      <c r="L843" s="2" t="s">
        <v>147</v>
      </c>
      <c r="M843" s="2" t="s">
        <v>3</v>
      </c>
      <c r="N843" s="2">
        <v>2</v>
      </c>
      <c r="O843" s="6">
        <f t="shared" si="107"/>
        <v>22</v>
      </c>
      <c r="P843" s="2">
        <v>1</v>
      </c>
      <c r="Q843" s="2">
        <v>5</v>
      </c>
      <c r="R843" s="2">
        <v>8</v>
      </c>
      <c r="S843" s="2">
        <v>5</v>
      </c>
      <c r="T843" s="2">
        <v>3</v>
      </c>
      <c r="U843" s="2">
        <f t="shared" si="101"/>
        <v>6</v>
      </c>
      <c r="V843" s="2">
        <f t="shared" si="102"/>
        <v>8</v>
      </c>
      <c r="W843" s="2">
        <f t="shared" si="103"/>
        <v>8</v>
      </c>
      <c r="Y843" s="5"/>
      <c r="Z843" s="6">
        <f t="shared" si="108"/>
        <v>16</v>
      </c>
      <c r="AA843" s="2">
        <v>1</v>
      </c>
      <c r="AB843" s="2">
        <v>5</v>
      </c>
      <c r="AC843" s="2">
        <v>3</v>
      </c>
      <c r="AD843" s="2">
        <v>7</v>
      </c>
      <c r="AE843" s="2">
        <v>0</v>
      </c>
      <c r="AF843" s="2">
        <f t="shared" si="104"/>
        <v>6</v>
      </c>
      <c r="AG843" s="2">
        <f t="shared" si="105"/>
        <v>3</v>
      </c>
      <c r="AH843" s="2">
        <f t="shared" si="106"/>
        <v>7</v>
      </c>
      <c r="AJ843" s="5"/>
    </row>
    <row r="844" spans="7:36" x14ac:dyDescent="0.35">
      <c r="G844" s="2" t="s">
        <v>3</v>
      </c>
      <c r="H844" s="2" t="s">
        <v>4</v>
      </c>
      <c r="I844" s="2" t="s">
        <v>116</v>
      </c>
      <c r="J844" s="2" t="s">
        <v>117</v>
      </c>
      <c r="K844" s="2" t="s">
        <v>147</v>
      </c>
      <c r="L844" s="2" t="s">
        <v>147</v>
      </c>
      <c r="M844" s="2" t="s">
        <v>3</v>
      </c>
      <c r="N844" s="2">
        <v>3</v>
      </c>
      <c r="O844" s="6">
        <f t="shared" si="107"/>
        <v>22</v>
      </c>
      <c r="P844" s="2">
        <v>8</v>
      </c>
      <c r="Q844" s="2">
        <v>4</v>
      </c>
      <c r="R844" s="2">
        <v>8</v>
      </c>
      <c r="S844" s="2">
        <v>1</v>
      </c>
      <c r="T844" s="2">
        <v>1</v>
      </c>
      <c r="U844" s="2">
        <f t="shared" si="101"/>
        <v>12</v>
      </c>
      <c r="V844" s="2">
        <f t="shared" si="102"/>
        <v>8</v>
      </c>
      <c r="W844" s="2">
        <f t="shared" si="103"/>
        <v>2</v>
      </c>
      <c r="Y844" s="5"/>
      <c r="Z844" s="6">
        <f t="shared" si="108"/>
        <v>16</v>
      </c>
      <c r="AA844" s="2">
        <v>8</v>
      </c>
      <c r="AB844" s="2">
        <v>7</v>
      </c>
      <c r="AC844" s="2">
        <v>1</v>
      </c>
      <c r="AD844" s="2">
        <v>0</v>
      </c>
      <c r="AE844" s="2">
        <v>0</v>
      </c>
      <c r="AF844" s="2">
        <f t="shared" si="104"/>
        <v>15</v>
      </c>
      <c r="AG844" s="2">
        <f t="shared" si="105"/>
        <v>1</v>
      </c>
      <c r="AH844" s="2">
        <f t="shared" si="106"/>
        <v>0</v>
      </c>
      <c r="AJ844" s="5"/>
    </row>
    <row r="845" spans="7:36" x14ac:dyDescent="0.35">
      <c r="G845" s="2" t="s">
        <v>3</v>
      </c>
      <c r="H845" s="2" t="s">
        <v>4</v>
      </c>
      <c r="I845" s="2" t="s">
        <v>116</v>
      </c>
      <c r="J845" s="2" t="s">
        <v>117</v>
      </c>
      <c r="K845" s="2" t="s">
        <v>147</v>
      </c>
      <c r="L845" s="2" t="s">
        <v>147</v>
      </c>
      <c r="M845" s="2" t="s">
        <v>3</v>
      </c>
      <c r="N845" s="2">
        <v>4</v>
      </c>
      <c r="O845" s="6">
        <f t="shared" si="107"/>
        <v>22</v>
      </c>
      <c r="P845" s="2">
        <v>12</v>
      </c>
      <c r="Q845" s="2">
        <v>8</v>
      </c>
      <c r="R845" s="2">
        <v>2</v>
      </c>
      <c r="S845" s="2">
        <v>0</v>
      </c>
      <c r="T845" s="2">
        <v>0</v>
      </c>
      <c r="U845" s="2">
        <f t="shared" si="101"/>
        <v>20</v>
      </c>
      <c r="V845" s="2">
        <f t="shared" si="102"/>
        <v>2</v>
      </c>
      <c r="W845" s="2">
        <f t="shared" si="103"/>
        <v>0</v>
      </c>
      <c r="Y845" s="5"/>
      <c r="Z845" s="6">
        <f t="shared" si="108"/>
        <v>16</v>
      </c>
      <c r="AA845" s="2">
        <v>12</v>
      </c>
      <c r="AB845" s="2">
        <v>4</v>
      </c>
      <c r="AC845" s="2">
        <v>0</v>
      </c>
      <c r="AD845" s="2">
        <v>0</v>
      </c>
      <c r="AE845" s="2">
        <v>0</v>
      </c>
      <c r="AF845" s="2">
        <f t="shared" si="104"/>
        <v>16</v>
      </c>
      <c r="AG845" s="2">
        <f t="shared" si="105"/>
        <v>0</v>
      </c>
      <c r="AH845" s="2">
        <f t="shared" si="106"/>
        <v>0</v>
      </c>
      <c r="AJ845" s="5"/>
    </row>
    <row r="846" spans="7:36" x14ac:dyDescent="0.35">
      <c r="G846" s="2" t="s">
        <v>3</v>
      </c>
      <c r="H846" s="2" t="s">
        <v>4</v>
      </c>
      <c r="I846" s="2" t="s">
        <v>116</v>
      </c>
      <c r="J846" s="2" t="s">
        <v>117</v>
      </c>
      <c r="K846" s="2" t="s">
        <v>147</v>
      </c>
      <c r="L846" s="2" t="s">
        <v>147</v>
      </c>
      <c r="M846" s="2" t="s">
        <v>3</v>
      </c>
      <c r="N846" s="2">
        <v>5</v>
      </c>
      <c r="O846" s="6">
        <f t="shared" si="107"/>
        <v>22</v>
      </c>
      <c r="P846" s="2">
        <v>4</v>
      </c>
      <c r="Q846" s="2">
        <v>7</v>
      </c>
      <c r="R846" s="2">
        <v>6</v>
      </c>
      <c r="S846" s="2">
        <v>4</v>
      </c>
      <c r="T846" s="2">
        <v>1</v>
      </c>
      <c r="U846" s="2">
        <f t="shared" si="101"/>
        <v>11</v>
      </c>
      <c r="V846" s="2">
        <f t="shared" si="102"/>
        <v>6</v>
      </c>
      <c r="W846" s="2">
        <f t="shared" si="103"/>
        <v>5</v>
      </c>
      <c r="Y846" s="5"/>
      <c r="Z846" s="6">
        <f t="shared" si="108"/>
        <v>16</v>
      </c>
      <c r="AA846" s="2">
        <v>5</v>
      </c>
      <c r="AB846" s="2">
        <v>4</v>
      </c>
      <c r="AC846" s="2">
        <v>6</v>
      </c>
      <c r="AD846" s="2">
        <v>1</v>
      </c>
      <c r="AE846" s="2">
        <v>0</v>
      </c>
      <c r="AF846" s="2">
        <f t="shared" si="104"/>
        <v>9</v>
      </c>
      <c r="AG846" s="2">
        <f t="shared" si="105"/>
        <v>6</v>
      </c>
      <c r="AH846" s="2">
        <f t="shared" si="106"/>
        <v>1</v>
      </c>
      <c r="AJ846" s="5"/>
    </row>
    <row r="847" spans="7:36" x14ac:dyDescent="0.35">
      <c r="G847" s="2" t="s">
        <v>3</v>
      </c>
      <c r="H847" s="2" t="s">
        <v>4</v>
      </c>
      <c r="I847" s="2" t="s">
        <v>116</v>
      </c>
      <c r="J847" s="2" t="s">
        <v>117</v>
      </c>
      <c r="K847" s="2" t="s">
        <v>147</v>
      </c>
      <c r="L847" s="2" t="s">
        <v>147</v>
      </c>
      <c r="M847" s="2" t="s">
        <v>3</v>
      </c>
      <c r="N847" s="2">
        <v>6</v>
      </c>
      <c r="O847" s="6">
        <f t="shared" si="107"/>
        <v>22</v>
      </c>
      <c r="P847" s="2">
        <v>4</v>
      </c>
      <c r="Q847" s="2">
        <v>5</v>
      </c>
      <c r="R847" s="2">
        <v>9</v>
      </c>
      <c r="S847" s="2">
        <v>3</v>
      </c>
      <c r="T847" s="2">
        <v>1</v>
      </c>
      <c r="U847" s="2">
        <f t="shared" si="101"/>
        <v>9</v>
      </c>
      <c r="V847" s="2">
        <f t="shared" si="102"/>
        <v>9</v>
      </c>
      <c r="W847" s="2">
        <f t="shared" si="103"/>
        <v>4</v>
      </c>
      <c r="Y847" s="5"/>
      <c r="Z847" s="6">
        <f t="shared" si="108"/>
        <v>16</v>
      </c>
      <c r="AA847" s="2">
        <v>3</v>
      </c>
      <c r="AB847" s="2">
        <v>2</v>
      </c>
      <c r="AC847" s="2">
        <v>7</v>
      </c>
      <c r="AD847" s="2">
        <v>2</v>
      </c>
      <c r="AE847" s="2">
        <v>2</v>
      </c>
      <c r="AF847" s="2">
        <f t="shared" si="104"/>
        <v>5</v>
      </c>
      <c r="AG847" s="2">
        <f t="shared" si="105"/>
        <v>7</v>
      </c>
      <c r="AH847" s="2">
        <f t="shared" si="106"/>
        <v>4</v>
      </c>
      <c r="AJ847" s="5"/>
    </row>
    <row r="848" spans="7:36" x14ac:dyDescent="0.35">
      <c r="G848" s="2" t="s">
        <v>3</v>
      </c>
      <c r="H848" s="2" t="s">
        <v>4</v>
      </c>
      <c r="I848" s="2" t="s">
        <v>116</v>
      </c>
      <c r="J848" s="2" t="s">
        <v>117</v>
      </c>
      <c r="K848" s="2" t="s">
        <v>147</v>
      </c>
      <c r="L848" s="2" t="s">
        <v>147</v>
      </c>
      <c r="M848" s="2" t="s">
        <v>3</v>
      </c>
      <c r="N848" s="2">
        <v>7</v>
      </c>
      <c r="O848" s="6">
        <f t="shared" si="107"/>
        <v>22</v>
      </c>
      <c r="P848" s="2">
        <v>13</v>
      </c>
      <c r="Q848" s="2">
        <v>3</v>
      </c>
      <c r="R848" s="2">
        <v>5</v>
      </c>
      <c r="S848" s="2">
        <v>1</v>
      </c>
      <c r="T848" s="2">
        <v>0</v>
      </c>
      <c r="U848" s="2">
        <f t="shared" si="101"/>
        <v>16</v>
      </c>
      <c r="V848" s="2">
        <f t="shared" si="102"/>
        <v>5</v>
      </c>
      <c r="W848" s="2">
        <f t="shared" si="103"/>
        <v>1</v>
      </c>
      <c r="Y848" s="5"/>
      <c r="Z848" s="6">
        <f t="shared" si="108"/>
        <v>16</v>
      </c>
      <c r="AA848" s="2">
        <v>8</v>
      </c>
      <c r="AB848" s="2">
        <v>1</v>
      </c>
      <c r="AC848" s="2">
        <v>3</v>
      </c>
      <c r="AD848" s="2">
        <v>1</v>
      </c>
      <c r="AE848" s="2">
        <v>3</v>
      </c>
      <c r="AF848" s="2">
        <f t="shared" si="104"/>
        <v>9</v>
      </c>
      <c r="AG848" s="2">
        <f t="shared" si="105"/>
        <v>3</v>
      </c>
      <c r="AH848" s="2">
        <f t="shared" si="106"/>
        <v>4</v>
      </c>
      <c r="AJ848" s="5"/>
    </row>
    <row r="849" spans="7:36" x14ac:dyDescent="0.35">
      <c r="G849" s="2" t="s">
        <v>3</v>
      </c>
      <c r="H849" s="2" t="s">
        <v>4</v>
      </c>
      <c r="I849" s="2" t="s">
        <v>116</v>
      </c>
      <c r="J849" s="2" t="s">
        <v>117</v>
      </c>
      <c r="K849" s="2" t="s">
        <v>147</v>
      </c>
      <c r="L849" s="2" t="s">
        <v>147</v>
      </c>
      <c r="M849" s="2" t="s">
        <v>3</v>
      </c>
      <c r="N849" s="2">
        <v>8</v>
      </c>
      <c r="O849" s="6">
        <f t="shared" si="107"/>
        <v>22</v>
      </c>
      <c r="P849" s="2">
        <v>3</v>
      </c>
      <c r="Q849" s="2">
        <v>7</v>
      </c>
      <c r="R849" s="2">
        <v>1</v>
      </c>
      <c r="S849" s="2">
        <v>6</v>
      </c>
      <c r="T849" s="2">
        <v>5</v>
      </c>
      <c r="U849" s="2">
        <f t="shared" si="101"/>
        <v>10</v>
      </c>
      <c r="V849" s="2">
        <f t="shared" si="102"/>
        <v>1</v>
      </c>
      <c r="W849" s="2">
        <f t="shared" si="103"/>
        <v>11</v>
      </c>
      <c r="Y849" s="5"/>
      <c r="Z849" s="6">
        <f t="shared" si="108"/>
        <v>16</v>
      </c>
      <c r="AA849" s="2">
        <v>4</v>
      </c>
      <c r="AB849" s="2">
        <v>5</v>
      </c>
      <c r="AC849" s="2">
        <v>1</v>
      </c>
      <c r="AD849" s="2">
        <v>3</v>
      </c>
      <c r="AE849" s="2">
        <v>3</v>
      </c>
      <c r="AF849" s="2">
        <f t="shared" si="104"/>
        <v>9</v>
      </c>
      <c r="AG849" s="2">
        <f t="shared" si="105"/>
        <v>1</v>
      </c>
      <c r="AH849" s="2">
        <f t="shared" si="106"/>
        <v>6</v>
      </c>
      <c r="AJ849" s="5"/>
    </row>
    <row r="850" spans="7:36" x14ac:dyDescent="0.35">
      <c r="G850" s="2" t="s">
        <v>3</v>
      </c>
      <c r="H850" s="2" t="s">
        <v>4</v>
      </c>
      <c r="I850" s="2" t="s">
        <v>116</v>
      </c>
      <c r="J850" s="2" t="s">
        <v>117</v>
      </c>
      <c r="K850" s="2" t="s">
        <v>147</v>
      </c>
      <c r="L850" s="2" t="s">
        <v>147</v>
      </c>
      <c r="M850" s="2" t="s">
        <v>3</v>
      </c>
      <c r="N850" s="2">
        <v>9</v>
      </c>
      <c r="O850" s="6">
        <f t="shared" si="107"/>
        <v>22</v>
      </c>
      <c r="P850" s="2">
        <v>1</v>
      </c>
      <c r="Q850" s="2">
        <v>4</v>
      </c>
      <c r="R850" s="2">
        <v>4</v>
      </c>
      <c r="S850" s="2">
        <v>4</v>
      </c>
      <c r="T850" s="2">
        <v>9</v>
      </c>
      <c r="U850" s="2">
        <f t="shared" si="101"/>
        <v>5</v>
      </c>
      <c r="V850" s="2">
        <f t="shared" si="102"/>
        <v>4</v>
      </c>
      <c r="W850" s="2">
        <f t="shared" si="103"/>
        <v>13</v>
      </c>
      <c r="Y850" s="5"/>
      <c r="Z850" s="6">
        <f t="shared" si="108"/>
        <v>16</v>
      </c>
      <c r="AA850" s="2">
        <v>1</v>
      </c>
      <c r="AB850" s="2">
        <v>1</v>
      </c>
      <c r="AC850" s="2">
        <v>8</v>
      </c>
      <c r="AD850" s="2">
        <v>0</v>
      </c>
      <c r="AE850" s="2">
        <v>6</v>
      </c>
      <c r="AF850" s="2">
        <f t="shared" si="104"/>
        <v>2</v>
      </c>
      <c r="AG850" s="2">
        <f t="shared" si="105"/>
        <v>8</v>
      </c>
      <c r="AH850" s="2">
        <f t="shared" si="106"/>
        <v>6</v>
      </c>
      <c r="AJ850" s="5"/>
    </row>
    <row r="851" spans="7:36" x14ac:dyDescent="0.35">
      <c r="G851" s="2" t="s">
        <v>3</v>
      </c>
      <c r="H851" s="2" t="s">
        <v>4</v>
      </c>
      <c r="I851" s="2" t="s">
        <v>116</v>
      </c>
      <c r="J851" s="2" t="s">
        <v>117</v>
      </c>
      <c r="K851" s="2" t="s">
        <v>147</v>
      </c>
      <c r="L851" s="2" t="s">
        <v>147</v>
      </c>
      <c r="M851" s="2" t="s">
        <v>67</v>
      </c>
      <c r="N851" s="2">
        <v>10</v>
      </c>
      <c r="O851" s="6">
        <f t="shared" si="107"/>
        <v>22</v>
      </c>
      <c r="P851" s="2">
        <v>13</v>
      </c>
      <c r="Q851" s="2">
        <v>5</v>
      </c>
      <c r="R851" s="2">
        <v>1</v>
      </c>
      <c r="S851" s="2">
        <v>2</v>
      </c>
      <c r="T851" s="2">
        <v>1</v>
      </c>
      <c r="U851" s="2">
        <f t="shared" si="101"/>
        <v>18</v>
      </c>
      <c r="V851" s="2">
        <f t="shared" si="102"/>
        <v>1</v>
      </c>
      <c r="W851" s="2">
        <f t="shared" si="103"/>
        <v>3</v>
      </c>
      <c r="Y851" s="5"/>
      <c r="Z851" s="6">
        <f t="shared" si="108"/>
        <v>16</v>
      </c>
      <c r="AA851" s="2">
        <v>6</v>
      </c>
      <c r="AB851" s="2">
        <v>6</v>
      </c>
      <c r="AC851" s="2">
        <v>4</v>
      </c>
      <c r="AD851" s="2">
        <v>0</v>
      </c>
      <c r="AE851" s="2">
        <v>0</v>
      </c>
      <c r="AF851" s="2">
        <f t="shared" si="104"/>
        <v>12</v>
      </c>
      <c r="AG851" s="2">
        <f t="shared" si="105"/>
        <v>4</v>
      </c>
      <c r="AH851" s="2">
        <f t="shared" si="106"/>
        <v>0</v>
      </c>
      <c r="AJ851" s="5"/>
    </row>
    <row r="852" spans="7:36" x14ac:dyDescent="0.35">
      <c r="G852" s="2" t="s">
        <v>3</v>
      </c>
      <c r="H852" s="2" t="s">
        <v>4</v>
      </c>
      <c r="I852" s="2" t="s">
        <v>116</v>
      </c>
      <c r="J852" s="2" t="s">
        <v>117</v>
      </c>
      <c r="K852" s="2" t="s">
        <v>147</v>
      </c>
      <c r="L852" s="2" t="s">
        <v>147</v>
      </c>
      <c r="M852" s="2" t="s">
        <v>67</v>
      </c>
      <c r="N852" s="2">
        <v>11</v>
      </c>
      <c r="O852" s="6">
        <f t="shared" si="107"/>
        <v>22</v>
      </c>
      <c r="P852" s="2">
        <v>7</v>
      </c>
      <c r="Q852" s="2">
        <v>7</v>
      </c>
      <c r="R852" s="2">
        <v>6</v>
      </c>
      <c r="S852" s="2">
        <v>1</v>
      </c>
      <c r="T852" s="2">
        <v>1</v>
      </c>
      <c r="U852" s="2">
        <f t="shared" si="101"/>
        <v>14</v>
      </c>
      <c r="V852" s="2">
        <f t="shared" si="102"/>
        <v>6</v>
      </c>
      <c r="W852" s="2">
        <f t="shared" si="103"/>
        <v>2</v>
      </c>
      <c r="Y852" s="5"/>
      <c r="Z852" s="6">
        <f t="shared" si="108"/>
        <v>16</v>
      </c>
      <c r="AA852" s="2">
        <v>0</v>
      </c>
      <c r="AB852" s="2">
        <v>5</v>
      </c>
      <c r="AC852" s="2">
        <v>7</v>
      </c>
      <c r="AD852" s="2">
        <v>4</v>
      </c>
      <c r="AE852" s="2">
        <v>0</v>
      </c>
      <c r="AF852" s="2">
        <f t="shared" si="104"/>
        <v>5</v>
      </c>
      <c r="AG852" s="2">
        <f t="shared" si="105"/>
        <v>7</v>
      </c>
      <c r="AH852" s="2">
        <f t="shared" si="106"/>
        <v>4</v>
      </c>
      <c r="AJ852" s="5"/>
    </row>
    <row r="853" spans="7:36" x14ac:dyDescent="0.35">
      <c r="G853" s="2" t="s">
        <v>3</v>
      </c>
      <c r="H853" s="2" t="s">
        <v>4</v>
      </c>
      <c r="I853" s="2" t="s">
        <v>116</v>
      </c>
      <c r="J853" s="2" t="s">
        <v>117</v>
      </c>
      <c r="K853" s="2" t="s">
        <v>147</v>
      </c>
      <c r="L853" s="2" t="s">
        <v>147</v>
      </c>
      <c r="M853" s="2" t="s">
        <v>67</v>
      </c>
      <c r="N853" s="2">
        <v>12</v>
      </c>
      <c r="O853" s="6">
        <f t="shared" si="107"/>
        <v>21</v>
      </c>
      <c r="P853" s="2">
        <v>3</v>
      </c>
      <c r="Q853" s="2">
        <v>9</v>
      </c>
      <c r="R853" s="2">
        <v>6</v>
      </c>
      <c r="S853" s="2">
        <v>3</v>
      </c>
      <c r="T853" s="2">
        <v>0</v>
      </c>
      <c r="U853" s="2">
        <f t="shared" si="101"/>
        <v>12</v>
      </c>
      <c r="V853" s="2">
        <f t="shared" si="102"/>
        <v>6</v>
      </c>
      <c r="W853" s="2">
        <f t="shared" si="103"/>
        <v>3</v>
      </c>
      <c r="Y853" s="5"/>
      <c r="Z853" s="6">
        <f t="shared" si="108"/>
        <v>16</v>
      </c>
      <c r="AA853" s="2">
        <v>2</v>
      </c>
      <c r="AB853" s="2">
        <v>8</v>
      </c>
      <c r="AC853" s="2">
        <v>4</v>
      </c>
      <c r="AD853" s="2">
        <v>2</v>
      </c>
      <c r="AE853" s="2">
        <v>0</v>
      </c>
      <c r="AF853" s="2">
        <f t="shared" si="104"/>
        <v>10</v>
      </c>
      <c r="AG853" s="2">
        <f t="shared" si="105"/>
        <v>4</v>
      </c>
      <c r="AH853" s="2">
        <f t="shared" si="106"/>
        <v>2</v>
      </c>
      <c r="AJ853" s="5"/>
    </row>
    <row r="854" spans="7:36" x14ac:dyDescent="0.35">
      <c r="G854" s="2" t="s">
        <v>3</v>
      </c>
      <c r="H854" s="2" t="s">
        <v>4</v>
      </c>
      <c r="I854" s="2" t="s">
        <v>116</v>
      </c>
      <c r="J854" s="2" t="s">
        <v>117</v>
      </c>
      <c r="K854" s="2" t="s">
        <v>147</v>
      </c>
      <c r="L854" s="2" t="s">
        <v>147</v>
      </c>
      <c r="M854" s="2" t="s">
        <v>67</v>
      </c>
      <c r="N854" s="2">
        <v>13</v>
      </c>
      <c r="O854" s="6">
        <f t="shared" si="107"/>
        <v>22</v>
      </c>
      <c r="P854" s="2">
        <v>2</v>
      </c>
      <c r="Q854" s="2">
        <v>7</v>
      </c>
      <c r="R854" s="2">
        <v>6</v>
      </c>
      <c r="S854" s="2">
        <v>4</v>
      </c>
      <c r="T854" s="2">
        <v>3</v>
      </c>
      <c r="U854" s="2">
        <f t="shared" si="101"/>
        <v>9</v>
      </c>
      <c r="V854" s="2">
        <f t="shared" si="102"/>
        <v>6</v>
      </c>
      <c r="W854" s="2">
        <f t="shared" si="103"/>
        <v>7</v>
      </c>
      <c r="Y854" s="5"/>
      <c r="Z854" s="6">
        <f t="shared" si="108"/>
        <v>16</v>
      </c>
      <c r="AA854" s="2">
        <v>2</v>
      </c>
      <c r="AB854" s="2">
        <v>4</v>
      </c>
      <c r="AC854" s="2">
        <v>7</v>
      </c>
      <c r="AD854" s="2">
        <v>3</v>
      </c>
      <c r="AE854" s="2">
        <v>0</v>
      </c>
      <c r="AF854" s="2">
        <f t="shared" si="104"/>
        <v>6</v>
      </c>
      <c r="AG854" s="2">
        <f t="shared" si="105"/>
        <v>7</v>
      </c>
      <c r="AH854" s="2">
        <f t="shared" si="106"/>
        <v>3</v>
      </c>
      <c r="AJ854" s="5"/>
    </row>
    <row r="855" spans="7:36" x14ac:dyDescent="0.35">
      <c r="G855" s="2" t="s">
        <v>3</v>
      </c>
      <c r="H855" s="2" t="s">
        <v>4</v>
      </c>
      <c r="I855" s="2" t="s">
        <v>116</v>
      </c>
      <c r="J855" s="2" t="s">
        <v>117</v>
      </c>
      <c r="K855" s="2" t="s">
        <v>147</v>
      </c>
      <c r="L855" s="2" t="s">
        <v>147</v>
      </c>
      <c r="M855" s="2" t="s">
        <v>67</v>
      </c>
      <c r="N855" s="2">
        <v>14</v>
      </c>
      <c r="O855" s="6">
        <f t="shared" si="107"/>
        <v>22</v>
      </c>
      <c r="P855" s="2">
        <v>1</v>
      </c>
      <c r="Q855" s="2">
        <v>4</v>
      </c>
      <c r="R855" s="2">
        <v>11</v>
      </c>
      <c r="S855" s="2">
        <v>2</v>
      </c>
      <c r="T855" s="2">
        <v>4</v>
      </c>
      <c r="U855" s="2">
        <f t="shared" si="101"/>
        <v>5</v>
      </c>
      <c r="V855" s="2">
        <f t="shared" si="102"/>
        <v>11</v>
      </c>
      <c r="W855" s="2">
        <f t="shared" si="103"/>
        <v>6</v>
      </c>
      <c r="Y855" s="5"/>
      <c r="Z855" s="6">
        <f t="shared" si="108"/>
        <v>16</v>
      </c>
      <c r="AA855" s="2">
        <v>2</v>
      </c>
      <c r="AB855" s="2">
        <v>6</v>
      </c>
      <c r="AC855" s="2">
        <v>5</v>
      </c>
      <c r="AD855" s="2">
        <v>2</v>
      </c>
      <c r="AE855" s="2">
        <v>1</v>
      </c>
      <c r="AF855" s="2">
        <f t="shared" si="104"/>
        <v>8</v>
      </c>
      <c r="AG855" s="2">
        <f t="shared" si="105"/>
        <v>5</v>
      </c>
      <c r="AH855" s="2">
        <f t="shared" si="106"/>
        <v>3</v>
      </c>
      <c r="AJ855" s="5"/>
    </row>
    <row r="856" spans="7:36" x14ac:dyDescent="0.35">
      <c r="G856" s="2" t="s">
        <v>3</v>
      </c>
      <c r="H856" s="2" t="s">
        <v>4</v>
      </c>
      <c r="I856" s="2" t="s">
        <v>116</v>
      </c>
      <c r="J856" s="2" t="s">
        <v>117</v>
      </c>
      <c r="K856" s="2" t="s">
        <v>147</v>
      </c>
      <c r="L856" s="2" t="s">
        <v>147</v>
      </c>
      <c r="M856" s="2" t="s">
        <v>67</v>
      </c>
      <c r="N856" s="2">
        <v>15</v>
      </c>
      <c r="O856" s="6">
        <f t="shared" si="107"/>
        <v>22</v>
      </c>
      <c r="P856" s="2">
        <v>2</v>
      </c>
      <c r="Q856" s="2">
        <v>5</v>
      </c>
      <c r="R856" s="2">
        <v>4</v>
      </c>
      <c r="S856" s="2">
        <v>8</v>
      </c>
      <c r="T856" s="2">
        <v>3</v>
      </c>
      <c r="U856" s="2">
        <f t="shared" si="101"/>
        <v>7</v>
      </c>
      <c r="V856" s="2">
        <f t="shared" si="102"/>
        <v>4</v>
      </c>
      <c r="W856" s="2">
        <f t="shared" si="103"/>
        <v>11</v>
      </c>
      <c r="Y856" s="5"/>
      <c r="Z856" s="6">
        <f t="shared" si="108"/>
        <v>16</v>
      </c>
      <c r="AA856" s="2">
        <v>1</v>
      </c>
      <c r="AB856" s="2">
        <v>5</v>
      </c>
      <c r="AC856" s="2">
        <v>5</v>
      </c>
      <c r="AD856" s="2">
        <v>3</v>
      </c>
      <c r="AE856" s="2">
        <v>2</v>
      </c>
      <c r="AF856" s="2">
        <f t="shared" si="104"/>
        <v>6</v>
      </c>
      <c r="AG856" s="2">
        <f t="shared" si="105"/>
        <v>5</v>
      </c>
      <c r="AH856" s="2">
        <f t="shared" si="106"/>
        <v>5</v>
      </c>
      <c r="AJ856" s="5"/>
    </row>
    <row r="857" spans="7:36" x14ac:dyDescent="0.35">
      <c r="G857" s="2" t="s">
        <v>3</v>
      </c>
      <c r="H857" s="2" t="s">
        <v>4</v>
      </c>
      <c r="I857" s="2" t="s">
        <v>116</v>
      </c>
      <c r="J857" s="2" t="s">
        <v>117</v>
      </c>
      <c r="K857" s="2" t="s">
        <v>147</v>
      </c>
      <c r="L857" s="2" t="s">
        <v>147</v>
      </c>
      <c r="M857" s="2" t="s">
        <v>67</v>
      </c>
      <c r="N857" s="2">
        <v>16</v>
      </c>
      <c r="O857" s="6">
        <f t="shared" si="107"/>
        <v>21</v>
      </c>
      <c r="P857" s="2">
        <v>4</v>
      </c>
      <c r="Q857" s="2">
        <v>7</v>
      </c>
      <c r="R857" s="2">
        <v>3</v>
      </c>
      <c r="S857" s="2">
        <v>0</v>
      </c>
      <c r="T857" s="2">
        <v>7</v>
      </c>
      <c r="U857" s="2">
        <f t="shared" si="101"/>
        <v>11</v>
      </c>
      <c r="V857" s="2">
        <f t="shared" si="102"/>
        <v>3</v>
      </c>
      <c r="W857" s="2">
        <f t="shared" si="103"/>
        <v>7</v>
      </c>
      <c r="Y857" s="5"/>
      <c r="Z857" s="6">
        <f t="shared" si="108"/>
        <v>16</v>
      </c>
      <c r="AA857" s="2">
        <v>2</v>
      </c>
      <c r="AB857" s="2">
        <v>5</v>
      </c>
      <c r="AC857" s="2">
        <v>6</v>
      </c>
      <c r="AD857" s="2">
        <v>1</v>
      </c>
      <c r="AE857" s="2">
        <v>2</v>
      </c>
      <c r="AF857" s="2">
        <f t="shared" si="104"/>
        <v>7</v>
      </c>
      <c r="AG857" s="2">
        <f t="shared" si="105"/>
        <v>6</v>
      </c>
      <c r="AH857" s="2">
        <f t="shared" si="106"/>
        <v>3</v>
      </c>
      <c r="AJ857" s="5"/>
    </row>
    <row r="858" spans="7:36" x14ac:dyDescent="0.35">
      <c r="G858" s="2" t="s">
        <v>3</v>
      </c>
      <c r="H858" s="2" t="s">
        <v>4</v>
      </c>
      <c r="I858" s="2" t="s">
        <v>116</v>
      </c>
      <c r="J858" s="2" t="s">
        <v>117</v>
      </c>
      <c r="K858" s="2" t="s">
        <v>147</v>
      </c>
      <c r="L858" s="2" t="s">
        <v>147</v>
      </c>
      <c r="M858" s="2" t="s">
        <v>67</v>
      </c>
      <c r="N858" s="2">
        <v>17</v>
      </c>
      <c r="O858" s="6">
        <f t="shared" si="107"/>
        <v>22</v>
      </c>
      <c r="P858" s="2">
        <v>6</v>
      </c>
      <c r="Q858" s="2">
        <v>7</v>
      </c>
      <c r="R858" s="2">
        <v>4</v>
      </c>
      <c r="S858" s="2">
        <v>4</v>
      </c>
      <c r="T858" s="2">
        <v>1</v>
      </c>
      <c r="U858" s="2">
        <f t="shared" si="101"/>
        <v>13</v>
      </c>
      <c r="V858" s="2">
        <f t="shared" si="102"/>
        <v>4</v>
      </c>
      <c r="W858" s="2">
        <f t="shared" si="103"/>
        <v>5</v>
      </c>
      <c r="Y858" s="5"/>
      <c r="Z858" s="6">
        <f t="shared" si="108"/>
        <v>16</v>
      </c>
      <c r="AA858" s="2">
        <v>1</v>
      </c>
      <c r="AB858" s="2">
        <v>5</v>
      </c>
      <c r="AC858" s="2">
        <v>6</v>
      </c>
      <c r="AD858" s="2">
        <v>2</v>
      </c>
      <c r="AE858" s="2">
        <v>2</v>
      </c>
      <c r="AF858" s="2">
        <f t="shared" si="104"/>
        <v>6</v>
      </c>
      <c r="AG858" s="2">
        <f t="shared" si="105"/>
        <v>6</v>
      </c>
      <c r="AH858" s="2">
        <f t="shared" si="106"/>
        <v>4</v>
      </c>
      <c r="AJ858" s="5"/>
    </row>
    <row r="859" spans="7:36" x14ac:dyDescent="0.35">
      <c r="G859" s="2" t="s">
        <v>3</v>
      </c>
      <c r="H859" s="2" t="s">
        <v>4</v>
      </c>
      <c r="I859" s="2" t="s">
        <v>116</v>
      </c>
      <c r="J859" s="2" t="s">
        <v>117</v>
      </c>
      <c r="K859" s="2" t="s">
        <v>147</v>
      </c>
      <c r="L859" s="2" t="s">
        <v>147</v>
      </c>
      <c r="M859" s="2" t="s">
        <v>67</v>
      </c>
      <c r="N859" s="2">
        <v>18</v>
      </c>
      <c r="O859" s="6">
        <f t="shared" si="107"/>
        <v>22</v>
      </c>
      <c r="P859" s="2">
        <v>10</v>
      </c>
      <c r="Q859" s="2">
        <v>5</v>
      </c>
      <c r="R859" s="2">
        <v>3</v>
      </c>
      <c r="S859" s="2">
        <v>2</v>
      </c>
      <c r="T859" s="2">
        <v>2</v>
      </c>
      <c r="U859" s="2">
        <f t="shared" si="101"/>
        <v>15</v>
      </c>
      <c r="V859" s="2">
        <f t="shared" si="102"/>
        <v>3</v>
      </c>
      <c r="W859" s="2">
        <f t="shared" si="103"/>
        <v>4</v>
      </c>
      <c r="Y859" s="5"/>
      <c r="Z859" s="6">
        <f t="shared" si="108"/>
        <v>16</v>
      </c>
      <c r="AA859" s="2">
        <v>4</v>
      </c>
      <c r="AB859" s="2">
        <v>4</v>
      </c>
      <c r="AC859" s="2">
        <v>4</v>
      </c>
      <c r="AD859" s="2">
        <v>2</v>
      </c>
      <c r="AE859" s="2">
        <v>2</v>
      </c>
      <c r="AF859" s="2">
        <f t="shared" si="104"/>
        <v>8</v>
      </c>
      <c r="AG859" s="2">
        <f t="shared" si="105"/>
        <v>4</v>
      </c>
      <c r="AH859" s="2">
        <f t="shared" si="106"/>
        <v>4</v>
      </c>
      <c r="AJ859" s="5"/>
    </row>
    <row r="860" spans="7:36" x14ac:dyDescent="0.35">
      <c r="G860" s="2" t="s">
        <v>3</v>
      </c>
      <c r="H860" s="2" t="s">
        <v>4</v>
      </c>
      <c r="I860" s="2" t="s">
        <v>116</v>
      </c>
      <c r="J860" s="2" t="s">
        <v>117</v>
      </c>
      <c r="K860" s="2" t="s">
        <v>147</v>
      </c>
      <c r="L860" s="2" t="s">
        <v>147</v>
      </c>
      <c r="M860" s="2" t="s">
        <v>76</v>
      </c>
      <c r="N860" s="2">
        <v>19</v>
      </c>
      <c r="O860" s="6">
        <f t="shared" si="107"/>
        <v>22</v>
      </c>
      <c r="P860" s="2">
        <v>10</v>
      </c>
      <c r="Q860" s="2">
        <v>4</v>
      </c>
      <c r="R860" s="2">
        <v>3</v>
      </c>
      <c r="S860" s="2">
        <v>2</v>
      </c>
      <c r="T860" s="2">
        <v>3</v>
      </c>
      <c r="U860" s="2">
        <f t="shared" si="101"/>
        <v>14</v>
      </c>
      <c r="V860" s="2">
        <f t="shared" si="102"/>
        <v>3</v>
      </c>
      <c r="W860" s="2">
        <f t="shared" si="103"/>
        <v>5</v>
      </c>
      <c r="Y860" s="5"/>
      <c r="Z860" s="6">
        <f t="shared" si="108"/>
        <v>16</v>
      </c>
      <c r="AA860" s="2">
        <v>7</v>
      </c>
      <c r="AB860" s="2">
        <v>3</v>
      </c>
      <c r="AC860" s="2">
        <v>2</v>
      </c>
      <c r="AD860" s="2">
        <v>4</v>
      </c>
      <c r="AE860" s="2">
        <v>0</v>
      </c>
      <c r="AF860" s="2">
        <f t="shared" si="104"/>
        <v>10</v>
      </c>
      <c r="AG860" s="2">
        <f t="shared" si="105"/>
        <v>2</v>
      </c>
      <c r="AH860" s="2">
        <f t="shared" si="106"/>
        <v>4</v>
      </c>
      <c r="AJ860" s="5"/>
    </row>
    <row r="861" spans="7:36" x14ac:dyDescent="0.35">
      <c r="G861" s="2" t="s">
        <v>3</v>
      </c>
      <c r="H861" s="2" t="s">
        <v>4</v>
      </c>
      <c r="I861" s="2" t="s">
        <v>116</v>
      </c>
      <c r="J861" s="2" t="s">
        <v>117</v>
      </c>
      <c r="K861" s="2" t="s">
        <v>147</v>
      </c>
      <c r="L861" s="2" t="s">
        <v>147</v>
      </c>
      <c r="M861" s="2" t="s">
        <v>76</v>
      </c>
      <c r="N861" s="2">
        <v>20</v>
      </c>
      <c r="O861" s="6">
        <f t="shared" si="107"/>
        <v>22</v>
      </c>
      <c r="P861" s="2">
        <v>7</v>
      </c>
      <c r="Q861" s="2">
        <v>4</v>
      </c>
      <c r="R861" s="2">
        <v>2</v>
      </c>
      <c r="S861" s="2">
        <v>4</v>
      </c>
      <c r="T861" s="2">
        <v>5</v>
      </c>
      <c r="U861" s="2">
        <f t="shared" si="101"/>
        <v>11</v>
      </c>
      <c r="V861" s="2">
        <f t="shared" si="102"/>
        <v>2</v>
      </c>
      <c r="W861" s="2">
        <f t="shared" si="103"/>
        <v>9</v>
      </c>
      <c r="Y861" s="5"/>
      <c r="Z861" s="6">
        <f t="shared" si="108"/>
        <v>16</v>
      </c>
      <c r="AA861" s="2">
        <v>3</v>
      </c>
      <c r="AB861" s="2">
        <v>5</v>
      </c>
      <c r="AC861" s="2">
        <v>3</v>
      </c>
      <c r="AD861" s="2">
        <v>4</v>
      </c>
      <c r="AE861" s="2">
        <v>1</v>
      </c>
      <c r="AF861" s="2">
        <f t="shared" si="104"/>
        <v>8</v>
      </c>
      <c r="AG861" s="2">
        <f t="shared" si="105"/>
        <v>3</v>
      </c>
      <c r="AH861" s="2">
        <f t="shared" si="106"/>
        <v>5</v>
      </c>
      <c r="AJ861" s="5"/>
    </row>
    <row r="862" spans="7:36" x14ac:dyDescent="0.35">
      <c r="G862" s="2" t="s">
        <v>3</v>
      </c>
      <c r="H862" s="2" t="s">
        <v>4</v>
      </c>
      <c r="I862" s="2" t="s">
        <v>116</v>
      </c>
      <c r="J862" s="2" t="s">
        <v>117</v>
      </c>
      <c r="K862" s="2" t="s">
        <v>147</v>
      </c>
      <c r="L862" s="2" t="s">
        <v>147</v>
      </c>
      <c r="M862" s="2" t="s">
        <v>76</v>
      </c>
      <c r="N862" s="2">
        <v>21</v>
      </c>
      <c r="O862" s="6">
        <f t="shared" si="107"/>
        <v>22</v>
      </c>
      <c r="P862" s="2">
        <v>6</v>
      </c>
      <c r="Q862" s="2">
        <v>5</v>
      </c>
      <c r="R862" s="2">
        <v>4</v>
      </c>
      <c r="S862" s="2">
        <v>4</v>
      </c>
      <c r="T862" s="2">
        <v>3</v>
      </c>
      <c r="U862" s="2">
        <f t="shared" si="101"/>
        <v>11</v>
      </c>
      <c r="V862" s="2">
        <f t="shared" si="102"/>
        <v>4</v>
      </c>
      <c r="W862" s="2">
        <f t="shared" si="103"/>
        <v>7</v>
      </c>
      <c r="Y862" s="5"/>
      <c r="Z862" s="6">
        <f t="shared" si="108"/>
        <v>16</v>
      </c>
      <c r="AA862" s="2">
        <v>6</v>
      </c>
      <c r="AB862" s="2">
        <v>3</v>
      </c>
      <c r="AC862" s="2">
        <v>2</v>
      </c>
      <c r="AD862" s="2">
        <v>4</v>
      </c>
      <c r="AE862" s="2">
        <v>1</v>
      </c>
      <c r="AF862" s="2">
        <f t="shared" si="104"/>
        <v>9</v>
      </c>
      <c r="AG862" s="2">
        <f t="shared" si="105"/>
        <v>2</v>
      </c>
      <c r="AH862" s="2">
        <f t="shared" si="106"/>
        <v>5</v>
      </c>
      <c r="AJ862" s="5"/>
    </row>
    <row r="863" spans="7:36" x14ac:dyDescent="0.35">
      <c r="G863" s="2" t="s">
        <v>3</v>
      </c>
      <c r="H863" s="2" t="s">
        <v>4</v>
      </c>
      <c r="I863" s="2" t="s">
        <v>116</v>
      </c>
      <c r="J863" s="2" t="s">
        <v>117</v>
      </c>
      <c r="K863" s="2" t="s">
        <v>147</v>
      </c>
      <c r="L863" s="2" t="s">
        <v>147</v>
      </c>
      <c r="M863" s="2" t="s">
        <v>76</v>
      </c>
      <c r="N863" s="2">
        <v>22</v>
      </c>
      <c r="O863" s="6">
        <f t="shared" si="107"/>
        <v>22</v>
      </c>
      <c r="P863" s="2">
        <v>11</v>
      </c>
      <c r="Q863" s="2">
        <v>7</v>
      </c>
      <c r="R863" s="2">
        <v>2</v>
      </c>
      <c r="S863" s="2">
        <v>2</v>
      </c>
      <c r="T863" s="2">
        <v>0</v>
      </c>
      <c r="U863" s="2">
        <f t="shared" si="101"/>
        <v>18</v>
      </c>
      <c r="V863" s="2">
        <f t="shared" si="102"/>
        <v>2</v>
      </c>
      <c r="W863" s="2">
        <f t="shared" si="103"/>
        <v>2</v>
      </c>
      <c r="Y863" s="5"/>
      <c r="Z863" s="6">
        <f t="shared" si="108"/>
        <v>16</v>
      </c>
      <c r="AA863" s="2">
        <v>11</v>
      </c>
      <c r="AB863" s="2">
        <v>2</v>
      </c>
      <c r="AC863" s="2">
        <v>1</v>
      </c>
      <c r="AD863" s="2">
        <v>1</v>
      </c>
      <c r="AE863" s="2">
        <v>1</v>
      </c>
      <c r="AF863" s="2">
        <f t="shared" si="104"/>
        <v>13</v>
      </c>
      <c r="AG863" s="2">
        <f t="shared" si="105"/>
        <v>1</v>
      </c>
      <c r="AH863" s="2">
        <f t="shared" si="106"/>
        <v>2</v>
      </c>
      <c r="AJ863" s="5"/>
    </row>
    <row r="864" spans="7:36" x14ac:dyDescent="0.35">
      <c r="G864" s="2" t="s">
        <v>3</v>
      </c>
      <c r="H864" s="2" t="s">
        <v>4</v>
      </c>
      <c r="I864" s="2" t="s">
        <v>116</v>
      </c>
      <c r="J864" s="2" t="s">
        <v>117</v>
      </c>
      <c r="K864" s="2" t="s">
        <v>147</v>
      </c>
      <c r="L864" s="2" t="s">
        <v>147</v>
      </c>
      <c r="M864" s="2" t="s">
        <v>76</v>
      </c>
      <c r="N864" s="2">
        <v>23</v>
      </c>
      <c r="O864" s="6">
        <f t="shared" si="107"/>
        <v>22</v>
      </c>
      <c r="P864" s="2">
        <v>6</v>
      </c>
      <c r="Q864" s="2">
        <v>6</v>
      </c>
      <c r="R864" s="2">
        <v>4</v>
      </c>
      <c r="S864" s="2">
        <v>3</v>
      </c>
      <c r="T864" s="2">
        <v>3</v>
      </c>
      <c r="U864" s="2">
        <f t="shared" si="101"/>
        <v>12</v>
      </c>
      <c r="V864" s="2">
        <f t="shared" si="102"/>
        <v>4</v>
      </c>
      <c r="W864" s="2">
        <f t="shared" si="103"/>
        <v>6</v>
      </c>
      <c r="Y864" s="5"/>
      <c r="Z864" s="6">
        <f t="shared" si="108"/>
        <v>16</v>
      </c>
      <c r="AA864" s="2">
        <v>6</v>
      </c>
      <c r="AB864" s="2">
        <v>4</v>
      </c>
      <c r="AC864" s="2">
        <v>2</v>
      </c>
      <c r="AD864" s="2">
        <v>3</v>
      </c>
      <c r="AE864" s="2">
        <v>1</v>
      </c>
      <c r="AF864" s="2">
        <f t="shared" si="104"/>
        <v>10</v>
      </c>
      <c r="AG864" s="2">
        <f t="shared" si="105"/>
        <v>2</v>
      </c>
      <c r="AH864" s="2">
        <f t="shared" si="106"/>
        <v>4</v>
      </c>
      <c r="AJ864" s="5"/>
    </row>
    <row r="865" spans="7:36" x14ac:dyDescent="0.35">
      <c r="G865" s="2" t="s">
        <v>3</v>
      </c>
      <c r="H865" s="2" t="s">
        <v>4</v>
      </c>
      <c r="I865" s="2" t="s">
        <v>116</v>
      </c>
      <c r="J865" s="2" t="s">
        <v>117</v>
      </c>
      <c r="K865" s="2" t="s">
        <v>147</v>
      </c>
      <c r="L865" s="2" t="s">
        <v>147</v>
      </c>
      <c r="M865" s="2" t="s">
        <v>76</v>
      </c>
      <c r="N865" s="2">
        <v>24</v>
      </c>
      <c r="O865" s="6">
        <f t="shared" si="107"/>
        <v>22</v>
      </c>
      <c r="P865" s="2">
        <v>5</v>
      </c>
      <c r="Q865" s="2">
        <v>8</v>
      </c>
      <c r="R865" s="2">
        <v>3</v>
      </c>
      <c r="S865" s="2">
        <v>3</v>
      </c>
      <c r="T865" s="2">
        <v>3</v>
      </c>
      <c r="U865" s="2">
        <f t="shared" si="101"/>
        <v>13</v>
      </c>
      <c r="V865" s="2">
        <f t="shared" si="102"/>
        <v>3</v>
      </c>
      <c r="W865" s="2">
        <f t="shared" si="103"/>
        <v>6</v>
      </c>
      <c r="Y865" s="5"/>
      <c r="Z865" s="6">
        <f t="shared" si="108"/>
        <v>16</v>
      </c>
      <c r="AA865" s="2">
        <v>6</v>
      </c>
      <c r="AB865" s="2">
        <v>4</v>
      </c>
      <c r="AC865" s="2">
        <v>2</v>
      </c>
      <c r="AD865" s="2">
        <v>2</v>
      </c>
      <c r="AE865" s="2">
        <v>2</v>
      </c>
      <c r="AF865" s="2">
        <f t="shared" si="104"/>
        <v>10</v>
      </c>
      <c r="AG865" s="2">
        <f t="shared" si="105"/>
        <v>2</v>
      </c>
      <c r="AH865" s="2">
        <f t="shared" si="106"/>
        <v>4</v>
      </c>
      <c r="AJ865" s="5"/>
    </row>
    <row r="866" spans="7:36" x14ac:dyDescent="0.35">
      <c r="G866" s="2" t="s">
        <v>3</v>
      </c>
      <c r="H866" s="2" t="s">
        <v>4</v>
      </c>
      <c r="I866" s="2" t="s">
        <v>116</v>
      </c>
      <c r="J866" s="2" t="s">
        <v>117</v>
      </c>
      <c r="K866" s="2" t="s">
        <v>147</v>
      </c>
      <c r="L866" s="2" t="s">
        <v>147</v>
      </c>
      <c r="M866" s="2" t="s">
        <v>76</v>
      </c>
      <c r="N866" s="2">
        <v>25</v>
      </c>
      <c r="O866" s="6">
        <f t="shared" si="107"/>
        <v>21</v>
      </c>
      <c r="P866" s="2">
        <v>6</v>
      </c>
      <c r="Q866" s="2">
        <v>3</v>
      </c>
      <c r="R866" s="2">
        <v>8</v>
      </c>
      <c r="S866" s="2">
        <v>2</v>
      </c>
      <c r="T866" s="2">
        <v>2</v>
      </c>
      <c r="U866" s="2">
        <f t="shared" si="101"/>
        <v>9</v>
      </c>
      <c r="V866" s="2">
        <f t="shared" si="102"/>
        <v>8</v>
      </c>
      <c r="W866" s="2">
        <f t="shared" si="103"/>
        <v>4</v>
      </c>
      <c r="Y866" s="5"/>
      <c r="Z866" s="6">
        <f t="shared" si="108"/>
        <v>16</v>
      </c>
      <c r="AA866" s="2">
        <v>8</v>
      </c>
      <c r="AB866" s="2">
        <v>1</v>
      </c>
      <c r="AC866" s="2">
        <v>3</v>
      </c>
      <c r="AD866" s="2">
        <v>2</v>
      </c>
      <c r="AE866" s="2">
        <v>2</v>
      </c>
      <c r="AF866" s="2">
        <f t="shared" si="104"/>
        <v>9</v>
      </c>
      <c r="AG866" s="2">
        <f t="shared" si="105"/>
        <v>3</v>
      </c>
      <c r="AH866" s="2">
        <f t="shared" si="106"/>
        <v>4</v>
      </c>
      <c r="AJ866" s="5"/>
    </row>
    <row r="867" spans="7:36" x14ac:dyDescent="0.35">
      <c r="G867" s="2" t="s">
        <v>3</v>
      </c>
      <c r="H867" s="2" t="s">
        <v>4</v>
      </c>
      <c r="I867" s="2" t="s">
        <v>116</v>
      </c>
      <c r="J867" s="2" t="s">
        <v>117</v>
      </c>
      <c r="K867" s="2" t="s">
        <v>147</v>
      </c>
      <c r="L867" s="2" t="s">
        <v>147</v>
      </c>
      <c r="M867" s="2" t="s">
        <v>76</v>
      </c>
      <c r="N867" s="2">
        <v>26</v>
      </c>
      <c r="O867" s="6">
        <f t="shared" si="107"/>
        <v>22</v>
      </c>
      <c r="P867" s="2">
        <v>6</v>
      </c>
      <c r="Q867" s="2">
        <v>5</v>
      </c>
      <c r="R867" s="2">
        <v>6</v>
      </c>
      <c r="S867" s="2">
        <v>2</v>
      </c>
      <c r="T867" s="2">
        <v>3</v>
      </c>
      <c r="U867" s="2">
        <f t="shared" si="101"/>
        <v>11</v>
      </c>
      <c r="V867" s="2">
        <f t="shared" si="102"/>
        <v>6</v>
      </c>
      <c r="W867" s="2">
        <f t="shared" si="103"/>
        <v>5</v>
      </c>
      <c r="Y867" s="5"/>
      <c r="Z867" s="6">
        <f t="shared" si="108"/>
        <v>16</v>
      </c>
      <c r="AA867" s="2">
        <v>7</v>
      </c>
      <c r="AB867" s="2">
        <v>2</v>
      </c>
      <c r="AC867" s="2">
        <v>2</v>
      </c>
      <c r="AD867" s="2">
        <v>3</v>
      </c>
      <c r="AE867" s="2">
        <v>2</v>
      </c>
      <c r="AF867" s="2">
        <f t="shared" si="104"/>
        <v>9</v>
      </c>
      <c r="AG867" s="2">
        <f t="shared" si="105"/>
        <v>2</v>
      </c>
      <c r="AH867" s="2">
        <f t="shared" si="106"/>
        <v>5</v>
      </c>
      <c r="AJ867" s="5"/>
    </row>
    <row r="868" spans="7:36" x14ac:dyDescent="0.35">
      <c r="G868" s="2" t="s">
        <v>3</v>
      </c>
      <c r="H868" s="2" t="s">
        <v>4</v>
      </c>
      <c r="I868" s="2" t="s">
        <v>116</v>
      </c>
      <c r="J868" s="2" t="s">
        <v>117</v>
      </c>
      <c r="K868" s="2" t="s">
        <v>147</v>
      </c>
      <c r="L868" s="2" t="s">
        <v>147</v>
      </c>
      <c r="M868" s="2" t="s">
        <v>76</v>
      </c>
      <c r="N868" s="2">
        <v>27</v>
      </c>
      <c r="O868" s="6">
        <f t="shared" si="107"/>
        <v>22</v>
      </c>
      <c r="P868" s="2">
        <v>6</v>
      </c>
      <c r="Q868" s="2">
        <v>4</v>
      </c>
      <c r="R868" s="2">
        <v>6</v>
      </c>
      <c r="S868" s="2">
        <v>4</v>
      </c>
      <c r="T868" s="2">
        <v>2</v>
      </c>
      <c r="U868" s="2">
        <f t="shared" si="101"/>
        <v>10</v>
      </c>
      <c r="V868" s="2">
        <f t="shared" si="102"/>
        <v>6</v>
      </c>
      <c r="W868" s="2">
        <f t="shared" si="103"/>
        <v>6</v>
      </c>
      <c r="Y868" s="5"/>
      <c r="Z868" s="6">
        <f t="shared" si="108"/>
        <v>16</v>
      </c>
      <c r="AA868" s="2">
        <v>6</v>
      </c>
      <c r="AB868" s="2">
        <v>4</v>
      </c>
      <c r="AC868" s="2">
        <v>2</v>
      </c>
      <c r="AD868" s="2">
        <v>2</v>
      </c>
      <c r="AE868" s="2">
        <v>2</v>
      </c>
      <c r="AF868" s="2">
        <f t="shared" si="104"/>
        <v>10</v>
      </c>
      <c r="AG868" s="2">
        <f t="shared" si="105"/>
        <v>2</v>
      </c>
      <c r="AH868" s="2">
        <f t="shared" si="106"/>
        <v>4</v>
      </c>
      <c r="AJ868" s="5"/>
    </row>
    <row r="869" spans="7:36" x14ac:dyDescent="0.35">
      <c r="G869" s="2" t="s">
        <v>3</v>
      </c>
      <c r="H869" s="2" t="s">
        <v>4</v>
      </c>
      <c r="I869" s="2" t="s">
        <v>116</v>
      </c>
      <c r="J869" s="2" t="s">
        <v>117</v>
      </c>
      <c r="K869" s="2" t="s">
        <v>147</v>
      </c>
      <c r="L869" s="2" t="s">
        <v>147</v>
      </c>
      <c r="M869" s="2" t="s">
        <v>76</v>
      </c>
      <c r="N869" s="2">
        <v>28</v>
      </c>
      <c r="O869" s="6">
        <f t="shared" si="107"/>
        <v>22</v>
      </c>
      <c r="P869" s="2">
        <v>15</v>
      </c>
      <c r="Q869" s="2">
        <v>5</v>
      </c>
      <c r="R869" s="2">
        <v>2</v>
      </c>
      <c r="S869" s="2">
        <v>0</v>
      </c>
      <c r="T869" s="2">
        <v>0</v>
      </c>
      <c r="U869" s="2">
        <f t="shared" si="101"/>
        <v>20</v>
      </c>
      <c r="V869" s="2">
        <f t="shared" si="102"/>
        <v>2</v>
      </c>
      <c r="W869" s="2">
        <f t="shared" si="103"/>
        <v>0</v>
      </c>
      <c r="Y869" s="5"/>
      <c r="Z869" s="6">
        <f t="shared" si="108"/>
        <v>16</v>
      </c>
      <c r="AA869" s="2">
        <v>10</v>
      </c>
      <c r="AB869" s="2">
        <v>3</v>
      </c>
      <c r="AC869" s="2">
        <v>2</v>
      </c>
      <c r="AD869" s="2">
        <v>1</v>
      </c>
      <c r="AE869" s="2">
        <v>0</v>
      </c>
      <c r="AF869" s="2">
        <f t="shared" si="104"/>
        <v>13</v>
      </c>
      <c r="AG869" s="2">
        <f t="shared" si="105"/>
        <v>2</v>
      </c>
      <c r="AH869" s="2">
        <f t="shared" si="106"/>
        <v>1</v>
      </c>
      <c r="AJ869" s="5"/>
    </row>
    <row r="870" spans="7:36" x14ac:dyDescent="0.35">
      <c r="G870" s="2" t="s">
        <v>3</v>
      </c>
      <c r="H870" s="2" t="s">
        <v>4</v>
      </c>
      <c r="I870" s="2" t="s">
        <v>116</v>
      </c>
      <c r="J870" s="2" t="s">
        <v>117</v>
      </c>
      <c r="K870" s="2" t="s">
        <v>147</v>
      </c>
      <c r="L870" s="2" t="s">
        <v>147</v>
      </c>
      <c r="M870" s="2" t="s">
        <v>76</v>
      </c>
      <c r="N870" s="2">
        <v>29</v>
      </c>
      <c r="O870" s="6">
        <f t="shared" si="107"/>
        <v>22</v>
      </c>
      <c r="P870" s="2">
        <v>7</v>
      </c>
      <c r="Q870" s="2">
        <v>8</v>
      </c>
      <c r="R870" s="2">
        <v>1</v>
      </c>
      <c r="S870" s="2">
        <v>3</v>
      </c>
      <c r="T870" s="2">
        <v>3</v>
      </c>
      <c r="U870" s="2">
        <f t="shared" si="101"/>
        <v>15</v>
      </c>
      <c r="V870" s="2">
        <f t="shared" si="102"/>
        <v>1</v>
      </c>
      <c r="W870" s="2">
        <f t="shared" si="103"/>
        <v>6</v>
      </c>
      <c r="Y870" s="5"/>
      <c r="Z870" s="6">
        <f t="shared" si="108"/>
        <v>16</v>
      </c>
      <c r="AA870" s="2">
        <v>3</v>
      </c>
      <c r="AB870" s="2">
        <v>5</v>
      </c>
      <c r="AC870" s="2">
        <v>2</v>
      </c>
      <c r="AD870" s="2">
        <v>5</v>
      </c>
      <c r="AE870" s="2">
        <v>1</v>
      </c>
      <c r="AF870" s="2">
        <f t="shared" si="104"/>
        <v>8</v>
      </c>
      <c r="AG870" s="2">
        <f t="shared" si="105"/>
        <v>2</v>
      </c>
      <c r="AH870" s="2">
        <f t="shared" si="106"/>
        <v>6</v>
      </c>
      <c r="AJ870" s="5"/>
    </row>
    <row r="871" spans="7:36" x14ac:dyDescent="0.35">
      <c r="G871" s="2" t="s">
        <v>3</v>
      </c>
      <c r="H871" s="2" t="s">
        <v>4</v>
      </c>
      <c r="I871" s="2" t="s">
        <v>116</v>
      </c>
      <c r="J871" s="2" t="s">
        <v>117</v>
      </c>
      <c r="K871" s="2" t="s">
        <v>147</v>
      </c>
      <c r="L871" s="2" t="s">
        <v>147</v>
      </c>
      <c r="M871" s="2" t="s">
        <v>76</v>
      </c>
      <c r="N871" s="2">
        <v>30</v>
      </c>
      <c r="O871" s="6">
        <f t="shared" si="107"/>
        <v>22</v>
      </c>
      <c r="P871" s="2">
        <v>7</v>
      </c>
      <c r="Q871" s="2">
        <v>6</v>
      </c>
      <c r="R871" s="2">
        <v>3</v>
      </c>
      <c r="S871" s="2">
        <v>2</v>
      </c>
      <c r="T871" s="2">
        <v>4</v>
      </c>
      <c r="U871" s="2">
        <f t="shared" si="101"/>
        <v>13</v>
      </c>
      <c r="V871" s="2">
        <f t="shared" si="102"/>
        <v>3</v>
      </c>
      <c r="W871" s="2">
        <f t="shared" si="103"/>
        <v>6</v>
      </c>
      <c r="Y871" s="5"/>
      <c r="Z871" s="6">
        <f t="shared" si="108"/>
        <v>16</v>
      </c>
      <c r="AA871" s="2">
        <v>6</v>
      </c>
      <c r="AB871" s="2">
        <v>3</v>
      </c>
      <c r="AC871" s="2">
        <v>3</v>
      </c>
      <c r="AD871" s="2">
        <v>2</v>
      </c>
      <c r="AE871" s="2">
        <v>2</v>
      </c>
      <c r="AF871" s="2">
        <f t="shared" si="104"/>
        <v>9</v>
      </c>
      <c r="AG871" s="2">
        <f t="shared" si="105"/>
        <v>3</v>
      </c>
      <c r="AH871" s="2">
        <f t="shared" si="106"/>
        <v>4</v>
      </c>
      <c r="AJ871" s="5"/>
    </row>
    <row r="872" spans="7:36" x14ac:dyDescent="0.35">
      <c r="G872" s="2" t="s">
        <v>3</v>
      </c>
      <c r="H872" s="2" t="s">
        <v>4</v>
      </c>
      <c r="I872" s="2" t="s">
        <v>116</v>
      </c>
      <c r="J872" s="2" t="s">
        <v>117</v>
      </c>
      <c r="K872" s="2" t="s">
        <v>131</v>
      </c>
      <c r="L872" s="2" t="s">
        <v>131</v>
      </c>
      <c r="M872" s="2" t="s">
        <v>3</v>
      </c>
      <c r="N872" s="2">
        <v>1</v>
      </c>
      <c r="O872" s="6">
        <f t="shared" si="107"/>
        <v>9</v>
      </c>
      <c r="P872" s="2">
        <v>0</v>
      </c>
      <c r="Q872" s="2">
        <v>6</v>
      </c>
      <c r="R872" s="2">
        <v>1</v>
      </c>
      <c r="S872" s="2">
        <v>2</v>
      </c>
      <c r="T872" s="2">
        <v>0</v>
      </c>
      <c r="U872" s="2">
        <f t="shared" si="101"/>
        <v>6</v>
      </c>
      <c r="V872" s="2">
        <f t="shared" si="102"/>
        <v>1</v>
      </c>
      <c r="W872" s="2">
        <f t="shared" si="103"/>
        <v>2</v>
      </c>
      <c r="X872" s="2">
        <f>MAX(O872:O901)</f>
        <v>9</v>
      </c>
      <c r="Y872" s="5">
        <v>29</v>
      </c>
      <c r="Z872" s="6">
        <f t="shared" si="108"/>
        <v>12</v>
      </c>
      <c r="AA872" s="2">
        <v>1</v>
      </c>
      <c r="AB872" s="2">
        <v>5</v>
      </c>
      <c r="AC872" s="2">
        <v>6</v>
      </c>
      <c r="AD872" s="2">
        <v>0</v>
      </c>
      <c r="AE872" s="2">
        <v>0</v>
      </c>
      <c r="AF872" s="2">
        <f t="shared" si="104"/>
        <v>6</v>
      </c>
      <c r="AG872" s="2">
        <f t="shared" si="105"/>
        <v>6</v>
      </c>
      <c r="AH872" s="2">
        <f t="shared" si="106"/>
        <v>0</v>
      </c>
      <c r="AI872" s="2">
        <f>MAX(Z872:Z901)</f>
        <v>12</v>
      </c>
      <c r="AJ872" s="5">
        <v>38</v>
      </c>
    </row>
    <row r="873" spans="7:36" x14ac:dyDescent="0.35">
      <c r="G873" s="2" t="s">
        <v>3</v>
      </c>
      <c r="H873" s="2" t="s">
        <v>4</v>
      </c>
      <c r="I873" s="2" t="s">
        <v>116</v>
      </c>
      <c r="J873" s="2" t="s">
        <v>117</v>
      </c>
      <c r="K873" s="2" t="s">
        <v>131</v>
      </c>
      <c r="L873" s="2" t="s">
        <v>131</v>
      </c>
      <c r="M873" s="2" t="s">
        <v>3</v>
      </c>
      <c r="N873" s="2">
        <v>2</v>
      </c>
      <c r="O873" s="6">
        <f t="shared" si="107"/>
        <v>9</v>
      </c>
      <c r="P873" s="2">
        <v>2</v>
      </c>
      <c r="Q873" s="2">
        <v>3</v>
      </c>
      <c r="R873" s="2">
        <v>2</v>
      </c>
      <c r="S873" s="2">
        <v>2</v>
      </c>
      <c r="T873" s="2">
        <v>0</v>
      </c>
      <c r="U873" s="2">
        <f t="shared" si="101"/>
        <v>5</v>
      </c>
      <c r="V873" s="2">
        <f t="shared" si="102"/>
        <v>2</v>
      </c>
      <c r="W873" s="2">
        <f t="shared" si="103"/>
        <v>2</v>
      </c>
      <c r="Y873" s="5"/>
      <c r="Z873" s="6">
        <f t="shared" si="108"/>
        <v>12</v>
      </c>
      <c r="AA873" s="2">
        <v>1</v>
      </c>
      <c r="AB873" s="2">
        <v>2</v>
      </c>
      <c r="AC873" s="2">
        <v>9</v>
      </c>
      <c r="AD873" s="2">
        <v>0</v>
      </c>
      <c r="AE873" s="2">
        <v>0</v>
      </c>
      <c r="AF873" s="2">
        <f t="shared" si="104"/>
        <v>3</v>
      </c>
      <c r="AG873" s="2">
        <f t="shared" si="105"/>
        <v>9</v>
      </c>
      <c r="AH873" s="2">
        <f t="shared" si="106"/>
        <v>0</v>
      </c>
      <c r="AJ873" s="5"/>
    </row>
    <row r="874" spans="7:36" x14ac:dyDescent="0.35">
      <c r="G874" s="2" t="s">
        <v>3</v>
      </c>
      <c r="H874" s="2" t="s">
        <v>4</v>
      </c>
      <c r="I874" s="2" t="s">
        <v>116</v>
      </c>
      <c r="J874" s="2" t="s">
        <v>117</v>
      </c>
      <c r="K874" s="2" t="s">
        <v>131</v>
      </c>
      <c r="L874" s="2" t="s">
        <v>131</v>
      </c>
      <c r="M874" s="2" t="s">
        <v>3</v>
      </c>
      <c r="N874" s="2">
        <v>3</v>
      </c>
      <c r="O874" s="6">
        <f t="shared" si="107"/>
        <v>9</v>
      </c>
      <c r="P874" s="2">
        <v>6</v>
      </c>
      <c r="Q874" s="2">
        <v>2</v>
      </c>
      <c r="R874" s="2">
        <v>1</v>
      </c>
      <c r="S874" s="2">
        <v>0</v>
      </c>
      <c r="T874" s="2">
        <v>0</v>
      </c>
      <c r="U874" s="2">
        <f t="shared" si="101"/>
        <v>8</v>
      </c>
      <c r="V874" s="2">
        <f t="shared" si="102"/>
        <v>1</v>
      </c>
      <c r="W874" s="2">
        <f t="shared" si="103"/>
        <v>0</v>
      </c>
      <c r="Y874" s="5"/>
      <c r="Z874" s="6">
        <f t="shared" si="108"/>
        <v>12</v>
      </c>
      <c r="AA874" s="2">
        <v>8</v>
      </c>
      <c r="AB874" s="2">
        <v>1</v>
      </c>
      <c r="AC874" s="2">
        <v>2</v>
      </c>
      <c r="AD874" s="2">
        <v>1</v>
      </c>
      <c r="AE874" s="2">
        <v>0</v>
      </c>
      <c r="AF874" s="2">
        <f t="shared" si="104"/>
        <v>9</v>
      </c>
      <c r="AG874" s="2">
        <f t="shared" si="105"/>
        <v>2</v>
      </c>
      <c r="AH874" s="2">
        <f t="shared" si="106"/>
        <v>1</v>
      </c>
      <c r="AJ874" s="5"/>
    </row>
    <row r="875" spans="7:36" x14ac:dyDescent="0.35">
      <c r="G875" s="2" t="s">
        <v>3</v>
      </c>
      <c r="H875" s="2" t="s">
        <v>4</v>
      </c>
      <c r="I875" s="2" t="s">
        <v>116</v>
      </c>
      <c r="J875" s="2" t="s">
        <v>117</v>
      </c>
      <c r="K875" s="2" t="s">
        <v>131</v>
      </c>
      <c r="L875" s="2" t="s">
        <v>131</v>
      </c>
      <c r="M875" s="2" t="s">
        <v>3</v>
      </c>
      <c r="N875" s="2">
        <v>4</v>
      </c>
      <c r="O875" s="6">
        <f t="shared" si="107"/>
        <v>9</v>
      </c>
      <c r="P875" s="2">
        <v>9</v>
      </c>
      <c r="Q875" s="2">
        <v>0</v>
      </c>
      <c r="R875" s="2">
        <v>0</v>
      </c>
      <c r="S875" s="2">
        <v>0</v>
      </c>
      <c r="T875" s="2">
        <v>0</v>
      </c>
      <c r="U875" s="2">
        <f t="shared" si="101"/>
        <v>9</v>
      </c>
      <c r="V875" s="2">
        <f t="shared" si="102"/>
        <v>0</v>
      </c>
      <c r="W875" s="2">
        <f t="shared" si="103"/>
        <v>0</v>
      </c>
      <c r="Y875" s="5"/>
      <c r="Z875" s="6">
        <f t="shared" si="108"/>
        <v>12</v>
      </c>
      <c r="AA875" s="2">
        <v>10</v>
      </c>
      <c r="AB875" s="2">
        <v>1</v>
      </c>
      <c r="AC875" s="2">
        <v>1</v>
      </c>
      <c r="AD875" s="2">
        <v>0</v>
      </c>
      <c r="AE875" s="2">
        <v>0</v>
      </c>
      <c r="AF875" s="2">
        <f t="shared" si="104"/>
        <v>11</v>
      </c>
      <c r="AG875" s="2">
        <f t="shared" si="105"/>
        <v>1</v>
      </c>
      <c r="AH875" s="2">
        <f t="shared" si="106"/>
        <v>0</v>
      </c>
      <c r="AJ875" s="5"/>
    </row>
    <row r="876" spans="7:36" x14ac:dyDescent="0.35">
      <c r="G876" s="2" t="s">
        <v>3</v>
      </c>
      <c r="H876" s="2" t="s">
        <v>4</v>
      </c>
      <c r="I876" s="2" t="s">
        <v>116</v>
      </c>
      <c r="J876" s="2" t="s">
        <v>117</v>
      </c>
      <c r="K876" s="2" t="s">
        <v>131</v>
      </c>
      <c r="L876" s="2" t="s">
        <v>131</v>
      </c>
      <c r="M876" s="2" t="s">
        <v>3</v>
      </c>
      <c r="N876" s="2">
        <v>5</v>
      </c>
      <c r="O876" s="6">
        <f t="shared" si="107"/>
        <v>9</v>
      </c>
      <c r="P876" s="2">
        <v>5</v>
      </c>
      <c r="Q876" s="2">
        <v>2</v>
      </c>
      <c r="R876" s="2">
        <v>2</v>
      </c>
      <c r="S876" s="2">
        <v>0</v>
      </c>
      <c r="T876" s="2">
        <v>0</v>
      </c>
      <c r="U876" s="2">
        <f t="shared" si="101"/>
        <v>7</v>
      </c>
      <c r="V876" s="2">
        <f t="shared" si="102"/>
        <v>2</v>
      </c>
      <c r="W876" s="2">
        <f t="shared" si="103"/>
        <v>0</v>
      </c>
      <c r="Y876" s="5"/>
      <c r="Z876" s="6">
        <f t="shared" si="108"/>
        <v>12</v>
      </c>
      <c r="AA876" s="2">
        <v>4</v>
      </c>
      <c r="AB876" s="2">
        <v>3</v>
      </c>
      <c r="AC876" s="2">
        <v>5</v>
      </c>
      <c r="AD876" s="2">
        <v>0</v>
      </c>
      <c r="AE876" s="2">
        <v>0</v>
      </c>
      <c r="AF876" s="2">
        <f t="shared" si="104"/>
        <v>7</v>
      </c>
      <c r="AG876" s="2">
        <f t="shared" si="105"/>
        <v>5</v>
      </c>
      <c r="AH876" s="2">
        <f t="shared" si="106"/>
        <v>0</v>
      </c>
      <c r="AJ876" s="5"/>
    </row>
    <row r="877" spans="7:36" x14ac:dyDescent="0.35">
      <c r="G877" s="2" t="s">
        <v>3</v>
      </c>
      <c r="H877" s="2" t="s">
        <v>4</v>
      </c>
      <c r="I877" s="2" t="s">
        <v>116</v>
      </c>
      <c r="J877" s="2" t="s">
        <v>117</v>
      </c>
      <c r="K877" s="2" t="s">
        <v>131</v>
      </c>
      <c r="L877" s="2" t="s">
        <v>131</v>
      </c>
      <c r="M877" s="2" t="s">
        <v>3</v>
      </c>
      <c r="N877" s="2">
        <v>6</v>
      </c>
      <c r="O877" s="6">
        <f t="shared" si="107"/>
        <v>9</v>
      </c>
      <c r="P877" s="2">
        <v>3</v>
      </c>
      <c r="Q877" s="2">
        <v>3</v>
      </c>
      <c r="R877" s="2">
        <v>2</v>
      </c>
      <c r="S877" s="2">
        <v>0</v>
      </c>
      <c r="T877" s="2">
        <v>1</v>
      </c>
      <c r="U877" s="2">
        <f t="shared" si="101"/>
        <v>6</v>
      </c>
      <c r="V877" s="2">
        <f t="shared" si="102"/>
        <v>2</v>
      </c>
      <c r="W877" s="2">
        <f t="shared" si="103"/>
        <v>1</v>
      </c>
      <c r="Y877" s="5"/>
      <c r="Z877" s="6">
        <f t="shared" si="108"/>
        <v>12</v>
      </c>
      <c r="AA877" s="2">
        <v>2</v>
      </c>
      <c r="AB877" s="2">
        <v>4</v>
      </c>
      <c r="AC877" s="2">
        <v>4</v>
      </c>
      <c r="AD877" s="2">
        <v>0</v>
      </c>
      <c r="AE877" s="2">
        <v>2</v>
      </c>
      <c r="AF877" s="2">
        <f t="shared" si="104"/>
        <v>6</v>
      </c>
      <c r="AG877" s="2">
        <f t="shared" si="105"/>
        <v>4</v>
      </c>
      <c r="AH877" s="2">
        <f t="shared" si="106"/>
        <v>2</v>
      </c>
      <c r="AJ877" s="5"/>
    </row>
    <row r="878" spans="7:36" x14ac:dyDescent="0.35">
      <c r="G878" s="2" t="s">
        <v>3</v>
      </c>
      <c r="H878" s="2" t="s">
        <v>4</v>
      </c>
      <c r="I878" s="2" t="s">
        <v>116</v>
      </c>
      <c r="J878" s="2" t="s">
        <v>117</v>
      </c>
      <c r="K878" s="2" t="s">
        <v>131</v>
      </c>
      <c r="L878" s="2" t="s">
        <v>131</v>
      </c>
      <c r="M878" s="2" t="s">
        <v>3</v>
      </c>
      <c r="N878" s="2">
        <v>7</v>
      </c>
      <c r="O878" s="6">
        <f t="shared" si="107"/>
        <v>9</v>
      </c>
      <c r="P878" s="2">
        <v>7</v>
      </c>
      <c r="Q878" s="2">
        <v>0</v>
      </c>
      <c r="R878" s="2">
        <v>0</v>
      </c>
      <c r="S878" s="2">
        <v>0</v>
      </c>
      <c r="T878" s="2">
        <v>2</v>
      </c>
      <c r="U878" s="2">
        <f t="shared" si="101"/>
        <v>7</v>
      </c>
      <c r="V878" s="2">
        <f t="shared" si="102"/>
        <v>0</v>
      </c>
      <c r="W878" s="2">
        <f t="shared" si="103"/>
        <v>2</v>
      </c>
      <c r="Y878" s="5"/>
      <c r="Z878" s="6">
        <f t="shared" si="108"/>
        <v>12</v>
      </c>
      <c r="AA878" s="2">
        <v>6</v>
      </c>
      <c r="AB878" s="2">
        <v>2</v>
      </c>
      <c r="AC878" s="2">
        <v>2</v>
      </c>
      <c r="AD878" s="2">
        <v>1</v>
      </c>
      <c r="AE878" s="2">
        <v>1</v>
      </c>
      <c r="AF878" s="2">
        <f t="shared" si="104"/>
        <v>8</v>
      </c>
      <c r="AG878" s="2">
        <f t="shared" si="105"/>
        <v>2</v>
      </c>
      <c r="AH878" s="2">
        <f t="shared" si="106"/>
        <v>2</v>
      </c>
      <c r="AJ878" s="5"/>
    </row>
    <row r="879" spans="7:36" x14ac:dyDescent="0.35">
      <c r="G879" s="2" t="s">
        <v>3</v>
      </c>
      <c r="H879" s="2" t="s">
        <v>4</v>
      </c>
      <c r="I879" s="2" t="s">
        <v>116</v>
      </c>
      <c r="J879" s="2" t="s">
        <v>117</v>
      </c>
      <c r="K879" s="2" t="s">
        <v>131</v>
      </c>
      <c r="L879" s="2" t="s">
        <v>131</v>
      </c>
      <c r="M879" s="2" t="s">
        <v>3</v>
      </c>
      <c r="N879" s="2">
        <v>8</v>
      </c>
      <c r="O879" s="6">
        <f t="shared" si="107"/>
        <v>9</v>
      </c>
      <c r="P879" s="2">
        <v>2</v>
      </c>
      <c r="Q879" s="2">
        <v>4</v>
      </c>
      <c r="R879" s="2">
        <v>1</v>
      </c>
      <c r="S879" s="2">
        <v>1</v>
      </c>
      <c r="T879" s="2">
        <v>1</v>
      </c>
      <c r="U879" s="2">
        <f t="shared" si="101"/>
        <v>6</v>
      </c>
      <c r="V879" s="2">
        <f t="shared" si="102"/>
        <v>1</v>
      </c>
      <c r="W879" s="2">
        <f t="shared" si="103"/>
        <v>2</v>
      </c>
      <c r="Y879" s="5"/>
      <c r="Z879" s="6">
        <f t="shared" si="108"/>
        <v>12</v>
      </c>
      <c r="AA879" s="2">
        <v>3</v>
      </c>
      <c r="AB879" s="2">
        <v>1</v>
      </c>
      <c r="AC879" s="2">
        <v>3</v>
      </c>
      <c r="AD879" s="2">
        <v>3</v>
      </c>
      <c r="AE879" s="2">
        <v>2</v>
      </c>
      <c r="AF879" s="2">
        <f t="shared" si="104"/>
        <v>4</v>
      </c>
      <c r="AG879" s="2">
        <f t="shared" si="105"/>
        <v>3</v>
      </c>
      <c r="AH879" s="2">
        <f t="shared" si="106"/>
        <v>5</v>
      </c>
      <c r="AJ879" s="5"/>
    </row>
    <row r="880" spans="7:36" x14ac:dyDescent="0.35">
      <c r="G880" s="2" t="s">
        <v>3</v>
      </c>
      <c r="H880" s="2" t="s">
        <v>4</v>
      </c>
      <c r="I880" s="2" t="s">
        <v>116</v>
      </c>
      <c r="J880" s="2" t="s">
        <v>117</v>
      </c>
      <c r="K880" s="2" t="s">
        <v>131</v>
      </c>
      <c r="L880" s="2" t="s">
        <v>131</v>
      </c>
      <c r="M880" s="2" t="s">
        <v>3</v>
      </c>
      <c r="N880" s="2">
        <v>9</v>
      </c>
      <c r="O880" s="6">
        <f t="shared" si="107"/>
        <v>9</v>
      </c>
      <c r="P880" s="2">
        <v>1</v>
      </c>
      <c r="Q880" s="2">
        <v>3</v>
      </c>
      <c r="R880" s="2">
        <v>1</v>
      </c>
      <c r="S880" s="2">
        <v>3</v>
      </c>
      <c r="T880" s="2">
        <v>1</v>
      </c>
      <c r="U880" s="2">
        <f t="shared" si="101"/>
        <v>4</v>
      </c>
      <c r="V880" s="2">
        <f t="shared" si="102"/>
        <v>1</v>
      </c>
      <c r="W880" s="2">
        <f t="shared" si="103"/>
        <v>4</v>
      </c>
      <c r="Y880" s="5"/>
      <c r="Z880" s="6">
        <f t="shared" si="108"/>
        <v>12</v>
      </c>
      <c r="AA880" s="2">
        <v>1</v>
      </c>
      <c r="AB880" s="2">
        <v>3</v>
      </c>
      <c r="AC880" s="2">
        <v>2</v>
      </c>
      <c r="AD880" s="2">
        <v>3</v>
      </c>
      <c r="AE880" s="2">
        <v>3</v>
      </c>
      <c r="AF880" s="2">
        <f t="shared" si="104"/>
        <v>4</v>
      </c>
      <c r="AG880" s="2">
        <f t="shared" si="105"/>
        <v>2</v>
      </c>
      <c r="AH880" s="2">
        <f t="shared" si="106"/>
        <v>6</v>
      </c>
      <c r="AJ880" s="5"/>
    </row>
    <row r="881" spans="7:36" x14ac:dyDescent="0.35">
      <c r="G881" s="2" t="s">
        <v>3</v>
      </c>
      <c r="H881" s="2" t="s">
        <v>4</v>
      </c>
      <c r="I881" s="2" t="s">
        <v>116</v>
      </c>
      <c r="J881" s="2" t="s">
        <v>117</v>
      </c>
      <c r="K881" s="2" t="s">
        <v>131</v>
      </c>
      <c r="L881" s="2" t="s">
        <v>131</v>
      </c>
      <c r="M881" s="2" t="s">
        <v>67</v>
      </c>
      <c r="N881" s="2">
        <v>10</v>
      </c>
      <c r="O881" s="6">
        <f t="shared" si="107"/>
        <v>9</v>
      </c>
      <c r="P881" s="2">
        <v>7</v>
      </c>
      <c r="Q881" s="2">
        <v>2</v>
      </c>
      <c r="R881" s="2">
        <v>0</v>
      </c>
      <c r="S881" s="2">
        <v>0</v>
      </c>
      <c r="T881" s="2">
        <v>0</v>
      </c>
      <c r="U881" s="2">
        <f t="shared" si="101"/>
        <v>9</v>
      </c>
      <c r="V881" s="2">
        <f t="shared" si="102"/>
        <v>0</v>
      </c>
      <c r="W881" s="2">
        <f t="shared" si="103"/>
        <v>0</v>
      </c>
      <c r="Y881" s="5"/>
      <c r="Z881" s="6">
        <f t="shared" si="108"/>
        <v>12</v>
      </c>
      <c r="AA881" s="2">
        <v>4</v>
      </c>
      <c r="AB881" s="2">
        <v>6</v>
      </c>
      <c r="AC881" s="2">
        <v>2</v>
      </c>
      <c r="AD881" s="2">
        <v>0</v>
      </c>
      <c r="AE881" s="2">
        <v>0</v>
      </c>
      <c r="AF881" s="2">
        <f t="shared" si="104"/>
        <v>10</v>
      </c>
      <c r="AG881" s="2">
        <f t="shared" si="105"/>
        <v>2</v>
      </c>
      <c r="AH881" s="2">
        <f t="shared" si="106"/>
        <v>0</v>
      </c>
      <c r="AJ881" s="5"/>
    </row>
    <row r="882" spans="7:36" x14ac:dyDescent="0.35">
      <c r="G882" s="2" t="s">
        <v>3</v>
      </c>
      <c r="H882" s="2" t="s">
        <v>4</v>
      </c>
      <c r="I882" s="2" t="s">
        <v>116</v>
      </c>
      <c r="J882" s="2" t="s">
        <v>117</v>
      </c>
      <c r="K882" s="2" t="s">
        <v>131</v>
      </c>
      <c r="L882" s="2" t="s">
        <v>131</v>
      </c>
      <c r="M882" s="2" t="s">
        <v>67</v>
      </c>
      <c r="N882" s="2">
        <v>11</v>
      </c>
      <c r="O882" s="6">
        <f t="shared" si="107"/>
        <v>9</v>
      </c>
      <c r="P882" s="2">
        <v>1</v>
      </c>
      <c r="Q882" s="2">
        <v>1</v>
      </c>
      <c r="R882" s="2">
        <v>5</v>
      </c>
      <c r="S882" s="2">
        <v>2</v>
      </c>
      <c r="T882" s="2">
        <v>0</v>
      </c>
      <c r="U882" s="2">
        <f t="shared" si="101"/>
        <v>2</v>
      </c>
      <c r="V882" s="2">
        <f t="shared" si="102"/>
        <v>5</v>
      </c>
      <c r="W882" s="2">
        <f t="shared" si="103"/>
        <v>2</v>
      </c>
      <c r="Y882" s="5"/>
      <c r="Z882" s="6">
        <f t="shared" si="108"/>
        <v>12</v>
      </c>
      <c r="AA882" s="2">
        <v>1</v>
      </c>
      <c r="AB882" s="2">
        <v>5</v>
      </c>
      <c r="AC882" s="2">
        <v>3</v>
      </c>
      <c r="AD882" s="2">
        <v>2</v>
      </c>
      <c r="AE882" s="2">
        <v>1</v>
      </c>
      <c r="AF882" s="2">
        <f t="shared" si="104"/>
        <v>6</v>
      </c>
      <c r="AG882" s="2">
        <f t="shared" si="105"/>
        <v>3</v>
      </c>
      <c r="AH882" s="2">
        <f t="shared" si="106"/>
        <v>3</v>
      </c>
      <c r="AJ882" s="5"/>
    </row>
    <row r="883" spans="7:36" x14ac:dyDescent="0.35">
      <c r="G883" s="2" t="s">
        <v>3</v>
      </c>
      <c r="H883" s="2" t="s">
        <v>4</v>
      </c>
      <c r="I883" s="2" t="s">
        <v>116</v>
      </c>
      <c r="J883" s="2" t="s">
        <v>117</v>
      </c>
      <c r="K883" s="2" t="s">
        <v>131</v>
      </c>
      <c r="L883" s="2" t="s">
        <v>131</v>
      </c>
      <c r="M883" s="2" t="s">
        <v>67</v>
      </c>
      <c r="N883" s="2">
        <v>12</v>
      </c>
      <c r="O883" s="6">
        <f t="shared" si="107"/>
        <v>9</v>
      </c>
      <c r="P883" s="2">
        <v>1</v>
      </c>
      <c r="Q883" s="2">
        <v>4</v>
      </c>
      <c r="R883" s="2">
        <v>4</v>
      </c>
      <c r="S883" s="2">
        <v>0</v>
      </c>
      <c r="T883" s="2">
        <v>0</v>
      </c>
      <c r="U883" s="2">
        <f t="shared" si="101"/>
        <v>5</v>
      </c>
      <c r="V883" s="2">
        <f t="shared" si="102"/>
        <v>4</v>
      </c>
      <c r="W883" s="2">
        <f t="shared" si="103"/>
        <v>0</v>
      </c>
      <c r="Y883" s="5"/>
      <c r="Z883" s="6">
        <f t="shared" si="108"/>
        <v>12</v>
      </c>
      <c r="AA883" s="2">
        <v>1</v>
      </c>
      <c r="AB883" s="2">
        <v>3</v>
      </c>
      <c r="AC883" s="2">
        <v>8</v>
      </c>
      <c r="AD883" s="2">
        <v>0</v>
      </c>
      <c r="AE883" s="2">
        <v>0</v>
      </c>
      <c r="AF883" s="2">
        <f t="shared" si="104"/>
        <v>4</v>
      </c>
      <c r="AG883" s="2">
        <f t="shared" si="105"/>
        <v>8</v>
      </c>
      <c r="AH883" s="2">
        <f t="shared" si="106"/>
        <v>0</v>
      </c>
      <c r="AJ883" s="5"/>
    </row>
    <row r="884" spans="7:36" x14ac:dyDescent="0.35">
      <c r="G884" s="2" t="s">
        <v>3</v>
      </c>
      <c r="H884" s="2" t="s">
        <v>4</v>
      </c>
      <c r="I884" s="2" t="s">
        <v>116</v>
      </c>
      <c r="J884" s="2" t="s">
        <v>117</v>
      </c>
      <c r="K884" s="2" t="s">
        <v>131</v>
      </c>
      <c r="L884" s="2" t="s">
        <v>131</v>
      </c>
      <c r="M884" s="2" t="s">
        <v>67</v>
      </c>
      <c r="N884" s="2">
        <v>13</v>
      </c>
      <c r="O884" s="6">
        <f t="shared" si="107"/>
        <v>8</v>
      </c>
      <c r="P884" s="2">
        <v>2</v>
      </c>
      <c r="Q884" s="2">
        <v>3</v>
      </c>
      <c r="R884" s="2">
        <v>2</v>
      </c>
      <c r="S884" s="2">
        <v>1</v>
      </c>
      <c r="T884" s="2">
        <v>0</v>
      </c>
      <c r="U884" s="2">
        <f t="shared" si="101"/>
        <v>5</v>
      </c>
      <c r="V884" s="2">
        <f t="shared" si="102"/>
        <v>2</v>
      </c>
      <c r="W884" s="2">
        <f t="shared" si="103"/>
        <v>1</v>
      </c>
      <c r="Y884" s="5"/>
      <c r="Z884" s="6">
        <f t="shared" si="108"/>
        <v>12</v>
      </c>
      <c r="AA884" s="2">
        <v>1</v>
      </c>
      <c r="AB884" s="2">
        <v>3</v>
      </c>
      <c r="AC884" s="2">
        <v>6</v>
      </c>
      <c r="AD884" s="2">
        <v>1</v>
      </c>
      <c r="AE884" s="2">
        <v>1</v>
      </c>
      <c r="AF884" s="2">
        <f t="shared" si="104"/>
        <v>4</v>
      </c>
      <c r="AG884" s="2">
        <f t="shared" si="105"/>
        <v>6</v>
      </c>
      <c r="AH884" s="2">
        <f t="shared" si="106"/>
        <v>2</v>
      </c>
      <c r="AJ884" s="5"/>
    </row>
    <row r="885" spans="7:36" x14ac:dyDescent="0.35">
      <c r="G885" s="2" t="s">
        <v>3</v>
      </c>
      <c r="H885" s="2" t="s">
        <v>4</v>
      </c>
      <c r="I885" s="2" t="s">
        <v>116</v>
      </c>
      <c r="J885" s="2" t="s">
        <v>117</v>
      </c>
      <c r="K885" s="2" t="s">
        <v>131</v>
      </c>
      <c r="L885" s="2" t="s">
        <v>131</v>
      </c>
      <c r="M885" s="2" t="s">
        <v>67</v>
      </c>
      <c r="N885" s="2">
        <v>14</v>
      </c>
      <c r="O885" s="6">
        <f t="shared" si="107"/>
        <v>9</v>
      </c>
      <c r="P885" s="2">
        <v>2</v>
      </c>
      <c r="Q885" s="2">
        <v>3</v>
      </c>
      <c r="R885" s="2">
        <v>2</v>
      </c>
      <c r="S885" s="2">
        <v>1</v>
      </c>
      <c r="T885" s="2">
        <v>1</v>
      </c>
      <c r="U885" s="2">
        <f t="shared" si="101"/>
        <v>5</v>
      </c>
      <c r="V885" s="2">
        <f t="shared" si="102"/>
        <v>2</v>
      </c>
      <c r="W885" s="2">
        <f t="shared" si="103"/>
        <v>2</v>
      </c>
      <c r="Y885" s="5"/>
      <c r="Z885" s="6">
        <f t="shared" si="108"/>
        <v>12</v>
      </c>
      <c r="AA885" s="2">
        <v>2</v>
      </c>
      <c r="AB885" s="2">
        <v>5</v>
      </c>
      <c r="AC885" s="2">
        <v>2</v>
      </c>
      <c r="AD885" s="2">
        <v>2</v>
      </c>
      <c r="AE885" s="2">
        <v>1</v>
      </c>
      <c r="AF885" s="2">
        <f t="shared" si="104"/>
        <v>7</v>
      </c>
      <c r="AG885" s="2">
        <f t="shared" si="105"/>
        <v>2</v>
      </c>
      <c r="AH885" s="2">
        <f t="shared" si="106"/>
        <v>3</v>
      </c>
      <c r="AJ885" s="5"/>
    </row>
    <row r="886" spans="7:36" x14ac:dyDescent="0.35">
      <c r="G886" s="2" t="s">
        <v>3</v>
      </c>
      <c r="H886" s="2" t="s">
        <v>4</v>
      </c>
      <c r="I886" s="2" t="s">
        <v>116</v>
      </c>
      <c r="J886" s="2" t="s">
        <v>117</v>
      </c>
      <c r="K886" s="2" t="s">
        <v>131</v>
      </c>
      <c r="L886" s="2" t="s">
        <v>131</v>
      </c>
      <c r="M886" s="2" t="s">
        <v>67</v>
      </c>
      <c r="N886" s="2">
        <v>15</v>
      </c>
      <c r="O886" s="6">
        <f t="shared" si="107"/>
        <v>9</v>
      </c>
      <c r="P886" s="2">
        <v>3</v>
      </c>
      <c r="Q886" s="2">
        <v>3</v>
      </c>
      <c r="R886" s="2">
        <v>0</v>
      </c>
      <c r="S886" s="2">
        <v>1</v>
      </c>
      <c r="T886" s="2">
        <v>2</v>
      </c>
      <c r="U886" s="2">
        <f t="shared" si="101"/>
        <v>6</v>
      </c>
      <c r="V886" s="2">
        <f t="shared" si="102"/>
        <v>0</v>
      </c>
      <c r="W886" s="2">
        <f t="shared" si="103"/>
        <v>3</v>
      </c>
      <c r="Y886" s="5"/>
      <c r="Z886" s="6">
        <f t="shared" si="108"/>
        <v>12</v>
      </c>
      <c r="AA886" s="2">
        <v>2</v>
      </c>
      <c r="AB886" s="2">
        <v>3</v>
      </c>
      <c r="AC886" s="2">
        <v>5</v>
      </c>
      <c r="AD886" s="2">
        <v>1</v>
      </c>
      <c r="AE886" s="2">
        <v>1</v>
      </c>
      <c r="AF886" s="2">
        <f t="shared" si="104"/>
        <v>5</v>
      </c>
      <c r="AG886" s="2">
        <f t="shared" si="105"/>
        <v>5</v>
      </c>
      <c r="AH886" s="2">
        <f t="shared" si="106"/>
        <v>2</v>
      </c>
      <c r="AJ886" s="5"/>
    </row>
    <row r="887" spans="7:36" x14ac:dyDescent="0.35">
      <c r="G887" s="2" t="s">
        <v>3</v>
      </c>
      <c r="H887" s="2" t="s">
        <v>4</v>
      </c>
      <c r="I887" s="2" t="s">
        <v>116</v>
      </c>
      <c r="J887" s="2" t="s">
        <v>117</v>
      </c>
      <c r="K887" s="2" t="s">
        <v>131</v>
      </c>
      <c r="L887" s="2" t="s">
        <v>131</v>
      </c>
      <c r="M887" s="2" t="s">
        <v>67</v>
      </c>
      <c r="N887" s="2">
        <v>16</v>
      </c>
      <c r="O887" s="6">
        <f t="shared" si="107"/>
        <v>9</v>
      </c>
      <c r="P887" s="2">
        <v>3</v>
      </c>
      <c r="Q887" s="2">
        <v>3</v>
      </c>
      <c r="R887" s="2">
        <v>1</v>
      </c>
      <c r="S887" s="2">
        <v>1</v>
      </c>
      <c r="T887" s="2">
        <v>1</v>
      </c>
      <c r="U887" s="2">
        <f t="shared" si="101"/>
        <v>6</v>
      </c>
      <c r="V887" s="2">
        <f t="shared" si="102"/>
        <v>1</v>
      </c>
      <c r="W887" s="2">
        <f t="shared" si="103"/>
        <v>2</v>
      </c>
      <c r="Y887" s="5"/>
      <c r="Z887" s="6">
        <f t="shared" si="108"/>
        <v>12</v>
      </c>
      <c r="AA887" s="2">
        <v>4</v>
      </c>
      <c r="AB887" s="2">
        <v>4</v>
      </c>
      <c r="AC887" s="2">
        <v>2</v>
      </c>
      <c r="AD887" s="2">
        <v>2</v>
      </c>
      <c r="AE887" s="2">
        <v>0</v>
      </c>
      <c r="AF887" s="2">
        <f t="shared" si="104"/>
        <v>8</v>
      </c>
      <c r="AG887" s="2">
        <f t="shared" si="105"/>
        <v>2</v>
      </c>
      <c r="AH887" s="2">
        <f t="shared" si="106"/>
        <v>2</v>
      </c>
      <c r="AJ887" s="5"/>
    </row>
    <row r="888" spans="7:36" x14ac:dyDescent="0.35">
      <c r="G888" s="2" t="s">
        <v>3</v>
      </c>
      <c r="H888" s="2" t="s">
        <v>4</v>
      </c>
      <c r="I888" s="2" t="s">
        <v>116</v>
      </c>
      <c r="J888" s="2" t="s">
        <v>117</v>
      </c>
      <c r="K888" s="2" t="s">
        <v>131</v>
      </c>
      <c r="L888" s="2" t="s">
        <v>131</v>
      </c>
      <c r="M888" s="2" t="s">
        <v>67</v>
      </c>
      <c r="N888" s="2">
        <v>17</v>
      </c>
      <c r="O888" s="6">
        <f t="shared" si="107"/>
        <v>9</v>
      </c>
      <c r="P888" s="2">
        <v>2</v>
      </c>
      <c r="Q888" s="2">
        <v>5</v>
      </c>
      <c r="R888" s="2">
        <v>1</v>
      </c>
      <c r="S888" s="2">
        <v>0</v>
      </c>
      <c r="T888" s="2">
        <v>1</v>
      </c>
      <c r="U888" s="2">
        <f t="shared" si="101"/>
        <v>7</v>
      </c>
      <c r="V888" s="2">
        <f t="shared" si="102"/>
        <v>1</v>
      </c>
      <c r="W888" s="2">
        <f t="shared" si="103"/>
        <v>1</v>
      </c>
      <c r="Y888" s="5"/>
      <c r="Z888" s="6">
        <f t="shared" si="108"/>
        <v>12</v>
      </c>
      <c r="AA888" s="2">
        <v>3</v>
      </c>
      <c r="AB888" s="2">
        <v>3</v>
      </c>
      <c r="AC888" s="2">
        <v>4</v>
      </c>
      <c r="AD888" s="2">
        <v>1</v>
      </c>
      <c r="AE888" s="2">
        <v>1</v>
      </c>
      <c r="AF888" s="2">
        <f t="shared" si="104"/>
        <v>6</v>
      </c>
      <c r="AG888" s="2">
        <f t="shared" si="105"/>
        <v>4</v>
      </c>
      <c r="AH888" s="2">
        <f t="shared" si="106"/>
        <v>2</v>
      </c>
      <c r="AJ888" s="5"/>
    </row>
    <row r="889" spans="7:36" x14ac:dyDescent="0.35">
      <c r="G889" s="2" t="s">
        <v>3</v>
      </c>
      <c r="H889" s="2" t="s">
        <v>4</v>
      </c>
      <c r="I889" s="2" t="s">
        <v>116</v>
      </c>
      <c r="J889" s="2" t="s">
        <v>117</v>
      </c>
      <c r="K889" s="2" t="s">
        <v>131</v>
      </c>
      <c r="L889" s="2" t="s">
        <v>131</v>
      </c>
      <c r="M889" s="2" t="s">
        <v>67</v>
      </c>
      <c r="N889" s="2">
        <v>18</v>
      </c>
      <c r="O889" s="6">
        <f t="shared" si="107"/>
        <v>9</v>
      </c>
      <c r="P889" s="2">
        <v>5</v>
      </c>
      <c r="Q889" s="2">
        <v>1</v>
      </c>
      <c r="R889" s="2">
        <v>2</v>
      </c>
      <c r="S889" s="2">
        <v>1</v>
      </c>
      <c r="T889" s="2">
        <v>0</v>
      </c>
      <c r="U889" s="2">
        <f t="shared" si="101"/>
        <v>6</v>
      </c>
      <c r="V889" s="2">
        <f t="shared" si="102"/>
        <v>2</v>
      </c>
      <c r="W889" s="2">
        <f t="shared" si="103"/>
        <v>1</v>
      </c>
      <c r="Y889" s="5"/>
      <c r="Z889" s="6">
        <f t="shared" si="108"/>
        <v>12</v>
      </c>
      <c r="AA889" s="2">
        <v>4</v>
      </c>
      <c r="AB889" s="2">
        <v>0</v>
      </c>
      <c r="AC889" s="2">
        <v>4</v>
      </c>
      <c r="AD889" s="2">
        <v>3</v>
      </c>
      <c r="AE889" s="2">
        <v>1</v>
      </c>
      <c r="AF889" s="2">
        <f t="shared" si="104"/>
        <v>4</v>
      </c>
      <c r="AG889" s="2">
        <f t="shared" si="105"/>
        <v>4</v>
      </c>
      <c r="AH889" s="2">
        <f t="shared" si="106"/>
        <v>4</v>
      </c>
      <c r="AJ889" s="5"/>
    </row>
    <row r="890" spans="7:36" x14ac:dyDescent="0.35">
      <c r="G890" s="2" t="s">
        <v>3</v>
      </c>
      <c r="H890" s="2" t="s">
        <v>4</v>
      </c>
      <c r="I890" s="2" t="s">
        <v>116</v>
      </c>
      <c r="J890" s="2" t="s">
        <v>117</v>
      </c>
      <c r="K890" s="2" t="s">
        <v>131</v>
      </c>
      <c r="L890" s="2" t="s">
        <v>131</v>
      </c>
      <c r="M890" s="2" t="s">
        <v>76</v>
      </c>
      <c r="N890" s="2">
        <v>19</v>
      </c>
      <c r="O890" s="6">
        <f t="shared" si="107"/>
        <v>9</v>
      </c>
      <c r="P890" s="2">
        <v>5</v>
      </c>
      <c r="Q890" s="2">
        <v>3</v>
      </c>
      <c r="R890" s="2">
        <v>0</v>
      </c>
      <c r="S890" s="2">
        <v>0</v>
      </c>
      <c r="T890" s="2">
        <v>1</v>
      </c>
      <c r="U890" s="2">
        <f t="shared" si="101"/>
        <v>8</v>
      </c>
      <c r="V890" s="2">
        <f t="shared" si="102"/>
        <v>0</v>
      </c>
      <c r="W890" s="2">
        <f t="shared" si="103"/>
        <v>1</v>
      </c>
      <c r="Y890" s="5"/>
      <c r="Z890" s="6">
        <f t="shared" si="108"/>
        <v>12</v>
      </c>
      <c r="AA890" s="2">
        <v>6</v>
      </c>
      <c r="AB890" s="2">
        <v>4</v>
      </c>
      <c r="AC890" s="2">
        <v>0</v>
      </c>
      <c r="AD890" s="2">
        <v>2</v>
      </c>
      <c r="AE890" s="2">
        <v>0</v>
      </c>
      <c r="AF890" s="2">
        <f t="shared" si="104"/>
        <v>10</v>
      </c>
      <c r="AG890" s="2">
        <f t="shared" si="105"/>
        <v>0</v>
      </c>
      <c r="AH890" s="2">
        <f t="shared" si="106"/>
        <v>2</v>
      </c>
      <c r="AJ890" s="5"/>
    </row>
    <row r="891" spans="7:36" x14ac:dyDescent="0.35">
      <c r="G891" s="2" t="s">
        <v>3</v>
      </c>
      <c r="H891" s="2" t="s">
        <v>4</v>
      </c>
      <c r="I891" s="2" t="s">
        <v>116</v>
      </c>
      <c r="J891" s="2" t="s">
        <v>117</v>
      </c>
      <c r="K891" s="2" t="s">
        <v>131</v>
      </c>
      <c r="L891" s="2" t="s">
        <v>131</v>
      </c>
      <c r="M891" s="2" t="s">
        <v>76</v>
      </c>
      <c r="N891" s="2">
        <v>20</v>
      </c>
      <c r="O891" s="6">
        <f t="shared" si="107"/>
        <v>9</v>
      </c>
      <c r="P891" s="2">
        <v>3</v>
      </c>
      <c r="Q891" s="2">
        <v>4</v>
      </c>
      <c r="R891" s="2">
        <v>1</v>
      </c>
      <c r="S891" s="2">
        <v>0</v>
      </c>
      <c r="T891" s="2">
        <v>1</v>
      </c>
      <c r="U891" s="2">
        <f t="shared" si="101"/>
        <v>7</v>
      </c>
      <c r="V891" s="2">
        <f t="shared" si="102"/>
        <v>1</v>
      </c>
      <c r="W891" s="2">
        <f t="shared" si="103"/>
        <v>1</v>
      </c>
      <c r="Y891" s="5"/>
      <c r="Z891" s="6">
        <f t="shared" si="108"/>
        <v>12</v>
      </c>
      <c r="AA891" s="2">
        <v>5</v>
      </c>
      <c r="AB891" s="2">
        <v>5</v>
      </c>
      <c r="AC891" s="2">
        <v>0</v>
      </c>
      <c r="AD891" s="2">
        <v>1</v>
      </c>
      <c r="AE891" s="2">
        <v>1</v>
      </c>
      <c r="AF891" s="2">
        <f t="shared" si="104"/>
        <v>10</v>
      </c>
      <c r="AG891" s="2">
        <f t="shared" si="105"/>
        <v>0</v>
      </c>
      <c r="AH891" s="2">
        <f t="shared" si="106"/>
        <v>2</v>
      </c>
      <c r="AJ891" s="5"/>
    </row>
    <row r="892" spans="7:36" x14ac:dyDescent="0.35">
      <c r="G892" s="2" t="s">
        <v>3</v>
      </c>
      <c r="H892" s="2" t="s">
        <v>4</v>
      </c>
      <c r="I892" s="2" t="s">
        <v>116</v>
      </c>
      <c r="J892" s="2" t="s">
        <v>117</v>
      </c>
      <c r="K892" s="2" t="s">
        <v>131</v>
      </c>
      <c r="L892" s="2" t="s">
        <v>131</v>
      </c>
      <c r="M892" s="2" t="s">
        <v>76</v>
      </c>
      <c r="N892" s="2">
        <v>21</v>
      </c>
      <c r="O892" s="6">
        <f t="shared" si="107"/>
        <v>9</v>
      </c>
      <c r="P892" s="2">
        <v>3</v>
      </c>
      <c r="Q892" s="2">
        <v>3</v>
      </c>
      <c r="R892" s="2">
        <v>2</v>
      </c>
      <c r="S892" s="2">
        <v>0</v>
      </c>
      <c r="T892" s="2">
        <v>1</v>
      </c>
      <c r="U892" s="2">
        <f t="shared" si="101"/>
        <v>6</v>
      </c>
      <c r="V892" s="2">
        <f t="shared" si="102"/>
        <v>2</v>
      </c>
      <c r="W892" s="2">
        <f t="shared" si="103"/>
        <v>1</v>
      </c>
      <c r="Y892" s="5"/>
      <c r="Z892" s="6">
        <f t="shared" si="108"/>
        <v>12</v>
      </c>
      <c r="AA892" s="2">
        <v>4</v>
      </c>
      <c r="AB892" s="2">
        <v>5</v>
      </c>
      <c r="AC892" s="2">
        <v>1</v>
      </c>
      <c r="AD892" s="2">
        <v>1</v>
      </c>
      <c r="AE892" s="2">
        <v>1</v>
      </c>
      <c r="AF892" s="2">
        <f t="shared" si="104"/>
        <v>9</v>
      </c>
      <c r="AG892" s="2">
        <f t="shared" si="105"/>
        <v>1</v>
      </c>
      <c r="AH892" s="2">
        <f t="shared" si="106"/>
        <v>2</v>
      </c>
      <c r="AJ892" s="5"/>
    </row>
    <row r="893" spans="7:36" x14ac:dyDescent="0.35">
      <c r="G893" s="2" t="s">
        <v>3</v>
      </c>
      <c r="H893" s="2" t="s">
        <v>4</v>
      </c>
      <c r="I893" s="2" t="s">
        <v>116</v>
      </c>
      <c r="J893" s="2" t="s">
        <v>117</v>
      </c>
      <c r="K893" s="2" t="s">
        <v>131</v>
      </c>
      <c r="L893" s="2" t="s">
        <v>131</v>
      </c>
      <c r="M893" s="2" t="s">
        <v>76</v>
      </c>
      <c r="N893" s="2">
        <v>22</v>
      </c>
      <c r="O893" s="6">
        <f t="shared" si="107"/>
        <v>9</v>
      </c>
      <c r="P893" s="2">
        <v>8</v>
      </c>
      <c r="Q893" s="2">
        <v>0</v>
      </c>
      <c r="R893" s="2">
        <v>0</v>
      </c>
      <c r="S893" s="2">
        <v>1</v>
      </c>
      <c r="T893" s="2">
        <v>0</v>
      </c>
      <c r="U893" s="2">
        <f t="shared" si="101"/>
        <v>8</v>
      </c>
      <c r="V893" s="2">
        <f t="shared" si="102"/>
        <v>0</v>
      </c>
      <c r="W893" s="2">
        <f t="shared" si="103"/>
        <v>1</v>
      </c>
      <c r="Y893" s="5"/>
      <c r="Z893" s="6">
        <f t="shared" si="108"/>
        <v>12</v>
      </c>
      <c r="AA893" s="2">
        <v>8</v>
      </c>
      <c r="AB893" s="2">
        <v>4</v>
      </c>
      <c r="AC893" s="2">
        <v>0</v>
      </c>
      <c r="AD893" s="2">
        <v>0</v>
      </c>
      <c r="AE893" s="2">
        <v>0</v>
      </c>
      <c r="AF893" s="2">
        <f t="shared" si="104"/>
        <v>12</v>
      </c>
      <c r="AG893" s="2">
        <f t="shared" si="105"/>
        <v>0</v>
      </c>
      <c r="AH893" s="2">
        <f t="shared" si="106"/>
        <v>0</v>
      </c>
      <c r="AJ893" s="5"/>
    </row>
    <row r="894" spans="7:36" x14ac:dyDescent="0.35">
      <c r="G894" s="2" t="s">
        <v>3</v>
      </c>
      <c r="H894" s="2" t="s">
        <v>4</v>
      </c>
      <c r="I894" s="2" t="s">
        <v>116</v>
      </c>
      <c r="J894" s="2" t="s">
        <v>117</v>
      </c>
      <c r="K894" s="2" t="s">
        <v>131</v>
      </c>
      <c r="L894" s="2" t="s">
        <v>131</v>
      </c>
      <c r="M894" s="2" t="s">
        <v>76</v>
      </c>
      <c r="N894" s="2">
        <v>23</v>
      </c>
      <c r="O894" s="6">
        <f t="shared" si="107"/>
        <v>9</v>
      </c>
      <c r="P894" s="2">
        <v>4</v>
      </c>
      <c r="Q894" s="2">
        <v>4</v>
      </c>
      <c r="R894" s="2">
        <v>0</v>
      </c>
      <c r="S894" s="2">
        <v>0</v>
      </c>
      <c r="T894" s="2">
        <v>1</v>
      </c>
      <c r="U894" s="2">
        <f t="shared" ref="U894:U957" si="109">P894+Q894</f>
        <v>8</v>
      </c>
      <c r="V894" s="2">
        <f t="shared" ref="V894:V957" si="110">R894</f>
        <v>0</v>
      </c>
      <c r="W894" s="2">
        <f t="shared" ref="W894:W957" si="111">S894+T894</f>
        <v>1</v>
      </c>
      <c r="Y894" s="5"/>
      <c r="Z894" s="6">
        <f t="shared" si="108"/>
        <v>12</v>
      </c>
      <c r="AA894" s="2">
        <v>7</v>
      </c>
      <c r="AB894" s="2">
        <v>3</v>
      </c>
      <c r="AC894" s="2">
        <v>1</v>
      </c>
      <c r="AD894" s="2">
        <v>1</v>
      </c>
      <c r="AE894" s="2">
        <v>0</v>
      </c>
      <c r="AF894" s="2">
        <f t="shared" ref="AF894:AF957" si="112">AA894+AB894</f>
        <v>10</v>
      </c>
      <c r="AG894" s="2">
        <f t="shared" ref="AG894:AG957" si="113">AC894</f>
        <v>1</v>
      </c>
      <c r="AH894" s="2">
        <f t="shared" ref="AH894:AH957" si="114">AD894+AE894</f>
        <v>1</v>
      </c>
      <c r="AJ894" s="5"/>
    </row>
    <row r="895" spans="7:36" x14ac:dyDescent="0.35">
      <c r="G895" s="2" t="s">
        <v>3</v>
      </c>
      <c r="H895" s="2" t="s">
        <v>4</v>
      </c>
      <c r="I895" s="2" t="s">
        <v>116</v>
      </c>
      <c r="J895" s="2" t="s">
        <v>117</v>
      </c>
      <c r="K895" s="2" t="s">
        <v>131</v>
      </c>
      <c r="L895" s="2" t="s">
        <v>131</v>
      </c>
      <c r="M895" s="2" t="s">
        <v>76</v>
      </c>
      <c r="N895" s="2">
        <v>24</v>
      </c>
      <c r="O895" s="6">
        <f t="shared" si="107"/>
        <v>8</v>
      </c>
      <c r="P895" s="2">
        <v>3</v>
      </c>
      <c r="Q895" s="2">
        <v>3</v>
      </c>
      <c r="R895" s="2">
        <v>1</v>
      </c>
      <c r="S895" s="2">
        <v>0</v>
      </c>
      <c r="T895" s="2">
        <v>1</v>
      </c>
      <c r="U895" s="2">
        <f t="shared" si="109"/>
        <v>6</v>
      </c>
      <c r="V895" s="2">
        <f t="shared" si="110"/>
        <v>1</v>
      </c>
      <c r="W895" s="2">
        <f t="shared" si="111"/>
        <v>1</v>
      </c>
      <c r="Y895" s="5"/>
      <c r="Z895" s="6">
        <f t="shared" si="108"/>
        <v>12</v>
      </c>
      <c r="AA895" s="2">
        <v>4</v>
      </c>
      <c r="AB895" s="2">
        <v>4</v>
      </c>
      <c r="AC895" s="2">
        <v>3</v>
      </c>
      <c r="AD895" s="2">
        <v>0</v>
      </c>
      <c r="AE895" s="2">
        <v>1</v>
      </c>
      <c r="AF895" s="2">
        <f t="shared" si="112"/>
        <v>8</v>
      </c>
      <c r="AG895" s="2">
        <f t="shared" si="113"/>
        <v>3</v>
      </c>
      <c r="AH895" s="2">
        <f t="shared" si="114"/>
        <v>1</v>
      </c>
      <c r="AJ895" s="5"/>
    </row>
    <row r="896" spans="7:36" x14ac:dyDescent="0.35">
      <c r="G896" s="2" t="s">
        <v>3</v>
      </c>
      <c r="H896" s="2" t="s">
        <v>4</v>
      </c>
      <c r="I896" s="2" t="s">
        <v>116</v>
      </c>
      <c r="J896" s="2" t="s">
        <v>117</v>
      </c>
      <c r="K896" s="2" t="s">
        <v>131</v>
      </c>
      <c r="L896" s="2" t="s">
        <v>131</v>
      </c>
      <c r="M896" s="2" t="s">
        <v>76</v>
      </c>
      <c r="N896" s="2">
        <v>25</v>
      </c>
      <c r="O896" s="6">
        <f t="shared" si="107"/>
        <v>9</v>
      </c>
      <c r="P896" s="2">
        <v>3</v>
      </c>
      <c r="Q896" s="2">
        <v>5</v>
      </c>
      <c r="R896" s="2">
        <v>0</v>
      </c>
      <c r="S896" s="2">
        <v>0</v>
      </c>
      <c r="T896" s="2">
        <v>1</v>
      </c>
      <c r="U896" s="2">
        <f t="shared" si="109"/>
        <v>8</v>
      </c>
      <c r="V896" s="2">
        <f t="shared" si="110"/>
        <v>0</v>
      </c>
      <c r="W896" s="2">
        <f t="shared" si="111"/>
        <v>1</v>
      </c>
      <c r="Y896" s="5"/>
      <c r="Z896" s="6">
        <f t="shared" si="108"/>
        <v>12</v>
      </c>
      <c r="AA896" s="2">
        <v>5</v>
      </c>
      <c r="AB896" s="2">
        <v>5</v>
      </c>
      <c r="AC896" s="2">
        <v>0</v>
      </c>
      <c r="AD896" s="2">
        <v>2</v>
      </c>
      <c r="AE896" s="2">
        <v>0</v>
      </c>
      <c r="AF896" s="2">
        <f t="shared" si="112"/>
        <v>10</v>
      </c>
      <c r="AG896" s="2">
        <f t="shared" si="113"/>
        <v>0</v>
      </c>
      <c r="AH896" s="2">
        <f t="shared" si="114"/>
        <v>2</v>
      </c>
      <c r="AJ896" s="5"/>
    </row>
    <row r="897" spans="7:36" x14ac:dyDescent="0.35">
      <c r="G897" s="2" t="s">
        <v>3</v>
      </c>
      <c r="H897" s="2" t="s">
        <v>4</v>
      </c>
      <c r="I897" s="2" t="s">
        <v>116</v>
      </c>
      <c r="J897" s="2" t="s">
        <v>117</v>
      </c>
      <c r="K897" s="2" t="s">
        <v>131</v>
      </c>
      <c r="L897" s="2" t="s">
        <v>131</v>
      </c>
      <c r="M897" s="2" t="s">
        <v>76</v>
      </c>
      <c r="N897" s="2">
        <v>26</v>
      </c>
      <c r="O897" s="6">
        <f t="shared" si="107"/>
        <v>9</v>
      </c>
      <c r="P897" s="2">
        <v>3</v>
      </c>
      <c r="Q897" s="2">
        <v>5</v>
      </c>
      <c r="R897" s="2">
        <v>0</v>
      </c>
      <c r="S897" s="2">
        <v>0</v>
      </c>
      <c r="T897" s="2">
        <v>1</v>
      </c>
      <c r="U897" s="2">
        <f t="shared" si="109"/>
        <v>8</v>
      </c>
      <c r="V897" s="2">
        <f t="shared" si="110"/>
        <v>0</v>
      </c>
      <c r="W897" s="2">
        <f t="shared" si="111"/>
        <v>1</v>
      </c>
      <c r="Y897" s="5"/>
      <c r="Z897" s="6">
        <f t="shared" si="108"/>
        <v>12</v>
      </c>
      <c r="AA897" s="2">
        <v>5</v>
      </c>
      <c r="AB897" s="2">
        <v>3</v>
      </c>
      <c r="AC897" s="2">
        <v>2</v>
      </c>
      <c r="AD897" s="2">
        <v>1</v>
      </c>
      <c r="AE897" s="2">
        <v>1</v>
      </c>
      <c r="AF897" s="2">
        <f t="shared" si="112"/>
        <v>8</v>
      </c>
      <c r="AG897" s="2">
        <f t="shared" si="113"/>
        <v>2</v>
      </c>
      <c r="AH897" s="2">
        <f t="shared" si="114"/>
        <v>2</v>
      </c>
      <c r="AJ897" s="5"/>
    </row>
    <row r="898" spans="7:36" x14ac:dyDescent="0.35">
      <c r="G898" s="2" t="s">
        <v>3</v>
      </c>
      <c r="H898" s="2" t="s">
        <v>4</v>
      </c>
      <c r="I898" s="2" t="s">
        <v>116</v>
      </c>
      <c r="J898" s="2" t="s">
        <v>117</v>
      </c>
      <c r="K898" s="2" t="s">
        <v>131</v>
      </c>
      <c r="L898" s="2" t="s">
        <v>131</v>
      </c>
      <c r="M898" s="2" t="s">
        <v>76</v>
      </c>
      <c r="N898" s="2">
        <v>27</v>
      </c>
      <c r="O898" s="6">
        <f t="shared" ref="O898:O961" si="115">SUM(U898:W898)</f>
        <v>9</v>
      </c>
      <c r="P898" s="2">
        <v>3</v>
      </c>
      <c r="Q898" s="2">
        <v>5</v>
      </c>
      <c r="R898" s="2">
        <v>0</v>
      </c>
      <c r="S898" s="2">
        <v>0</v>
      </c>
      <c r="T898" s="2">
        <v>1</v>
      </c>
      <c r="U898" s="2">
        <f t="shared" si="109"/>
        <v>8</v>
      </c>
      <c r="V898" s="2">
        <f t="shared" si="110"/>
        <v>0</v>
      </c>
      <c r="W898" s="2">
        <f t="shared" si="111"/>
        <v>1</v>
      </c>
      <c r="Y898" s="5"/>
      <c r="Z898" s="6">
        <f t="shared" ref="Z898:Z961" si="116">SUM(AF898:AH898)</f>
        <v>12</v>
      </c>
      <c r="AA898" s="2">
        <v>6</v>
      </c>
      <c r="AB898" s="2">
        <v>4</v>
      </c>
      <c r="AC898" s="2">
        <v>1</v>
      </c>
      <c r="AD898" s="2">
        <v>1</v>
      </c>
      <c r="AE898" s="2">
        <v>0</v>
      </c>
      <c r="AF898" s="2">
        <f t="shared" si="112"/>
        <v>10</v>
      </c>
      <c r="AG898" s="2">
        <f t="shared" si="113"/>
        <v>1</v>
      </c>
      <c r="AH898" s="2">
        <f t="shared" si="114"/>
        <v>1</v>
      </c>
      <c r="AJ898" s="5"/>
    </row>
    <row r="899" spans="7:36" x14ac:dyDescent="0.35">
      <c r="G899" s="2" t="s">
        <v>3</v>
      </c>
      <c r="H899" s="2" t="s">
        <v>4</v>
      </c>
      <c r="I899" s="2" t="s">
        <v>116</v>
      </c>
      <c r="J899" s="2" t="s">
        <v>117</v>
      </c>
      <c r="K899" s="2" t="s">
        <v>131</v>
      </c>
      <c r="L899" s="2" t="s">
        <v>131</v>
      </c>
      <c r="M899" s="2" t="s">
        <v>76</v>
      </c>
      <c r="N899" s="2">
        <v>28</v>
      </c>
      <c r="O899" s="6">
        <f t="shared" si="115"/>
        <v>9</v>
      </c>
      <c r="P899" s="2">
        <v>8</v>
      </c>
      <c r="Q899" s="2">
        <v>1</v>
      </c>
      <c r="R899" s="2">
        <v>0</v>
      </c>
      <c r="S899" s="2">
        <v>0</v>
      </c>
      <c r="T899" s="2">
        <v>0</v>
      </c>
      <c r="U899" s="2">
        <f t="shared" si="109"/>
        <v>9</v>
      </c>
      <c r="V899" s="2">
        <f t="shared" si="110"/>
        <v>0</v>
      </c>
      <c r="W899" s="2">
        <f t="shared" si="111"/>
        <v>0</v>
      </c>
      <c r="Y899" s="5"/>
      <c r="Z899" s="6">
        <f t="shared" si="116"/>
        <v>12</v>
      </c>
      <c r="AA899" s="2">
        <v>8</v>
      </c>
      <c r="AB899" s="2">
        <v>3</v>
      </c>
      <c r="AC899" s="2">
        <v>1</v>
      </c>
      <c r="AD899" s="2">
        <v>0</v>
      </c>
      <c r="AE899" s="2">
        <v>0</v>
      </c>
      <c r="AF899" s="2">
        <f t="shared" si="112"/>
        <v>11</v>
      </c>
      <c r="AG899" s="2">
        <f t="shared" si="113"/>
        <v>1</v>
      </c>
      <c r="AH899" s="2">
        <f t="shared" si="114"/>
        <v>0</v>
      </c>
      <c r="AJ899" s="5"/>
    </row>
    <row r="900" spans="7:36" x14ac:dyDescent="0.35">
      <c r="G900" s="2" t="s">
        <v>3</v>
      </c>
      <c r="H900" s="2" t="s">
        <v>4</v>
      </c>
      <c r="I900" s="2" t="s">
        <v>116</v>
      </c>
      <c r="J900" s="2" t="s">
        <v>117</v>
      </c>
      <c r="K900" s="2" t="s">
        <v>131</v>
      </c>
      <c r="L900" s="2" t="s">
        <v>131</v>
      </c>
      <c r="M900" s="2" t="s">
        <v>76</v>
      </c>
      <c r="N900" s="2">
        <v>29</v>
      </c>
      <c r="O900" s="6">
        <f t="shared" si="115"/>
        <v>9</v>
      </c>
      <c r="P900" s="2">
        <v>4</v>
      </c>
      <c r="Q900" s="2">
        <v>2</v>
      </c>
      <c r="R900" s="2">
        <v>2</v>
      </c>
      <c r="S900" s="2">
        <v>0</v>
      </c>
      <c r="T900" s="2">
        <v>1</v>
      </c>
      <c r="U900" s="2">
        <f t="shared" si="109"/>
        <v>6</v>
      </c>
      <c r="V900" s="2">
        <f t="shared" si="110"/>
        <v>2</v>
      </c>
      <c r="W900" s="2">
        <f t="shared" si="111"/>
        <v>1</v>
      </c>
      <c r="Y900" s="5"/>
      <c r="Z900" s="6">
        <f t="shared" si="116"/>
        <v>12</v>
      </c>
      <c r="AA900" s="2">
        <v>3</v>
      </c>
      <c r="AB900" s="2">
        <v>6</v>
      </c>
      <c r="AC900" s="2">
        <v>3</v>
      </c>
      <c r="AD900" s="2">
        <v>0</v>
      </c>
      <c r="AE900" s="2">
        <v>0</v>
      </c>
      <c r="AF900" s="2">
        <f t="shared" si="112"/>
        <v>9</v>
      </c>
      <c r="AG900" s="2">
        <f t="shared" si="113"/>
        <v>3</v>
      </c>
      <c r="AH900" s="2">
        <f t="shared" si="114"/>
        <v>0</v>
      </c>
      <c r="AJ900" s="5"/>
    </row>
    <row r="901" spans="7:36" x14ac:dyDescent="0.35">
      <c r="G901" s="2" t="s">
        <v>3</v>
      </c>
      <c r="H901" s="2" t="s">
        <v>4</v>
      </c>
      <c r="I901" s="2" t="s">
        <v>116</v>
      </c>
      <c r="J901" s="2" t="s">
        <v>117</v>
      </c>
      <c r="K901" s="2" t="s">
        <v>131</v>
      </c>
      <c r="L901" s="2" t="s">
        <v>131</v>
      </c>
      <c r="M901" s="2" t="s">
        <v>76</v>
      </c>
      <c r="N901" s="2">
        <v>30</v>
      </c>
      <c r="O901" s="6">
        <f t="shared" si="115"/>
        <v>9</v>
      </c>
      <c r="P901" s="2">
        <v>5</v>
      </c>
      <c r="Q901" s="2">
        <v>2</v>
      </c>
      <c r="R901" s="2">
        <v>1</v>
      </c>
      <c r="S901" s="2">
        <v>0</v>
      </c>
      <c r="T901" s="2">
        <v>1</v>
      </c>
      <c r="U901" s="2">
        <f t="shared" si="109"/>
        <v>7</v>
      </c>
      <c r="V901" s="2">
        <f t="shared" si="110"/>
        <v>1</v>
      </c>
      <c r="W901" s="2">
        <f t="shared" si="111"/>
        <v>1</v>
      </c>
      <c r="Y901" s="5"/>
      <c r="Z901" s="6">
        <f t="shared" si="116"/>
        <v>12</v>
      </c>
      <c r="AA901" s="2">
        <v>7</v>
      </c>
      <c r="AB901" s="2">
        <v>1</v>
      </c>
      <c r="AC901" s="2">
        <v>3</v>
      </c>
      <c r="AD901" s="2">
        <v>1</v>
      </c>
      <c r="AE901" s="2">
        <v>0</v>
      </c>
      <c r="AF901" s="2">
        <f t="shared" si="112"/>
        <v>8</v>
      </c>
      <c r="AG901" s="2">
        <f t="shared" si="113"/>
        <v>3</v>
      </c>
      <c r="AH901" s="2">
        <f t="shared" si="114"/>
        <v>1</v>
      </c>
      <c r="AJ901" s="5"/>
    </row>
    <row r="902" spans="7:36" x14ac:dyDescent="0.35">
      <c r="G902" s="2" t="s">
        <v>3</v>
      </c>
      <c r="H902" s="2" t="s">
        <v>4</v>
      </c>
      <c r="I902" s="2" t="s">
        <v>116</v>
      </c>
      <c r="J902" s="2" t="s">
        <v>117</v>
      </c>
      <c r="K902" s="2" t="s">
        <v>130</v>
      </c>
      <c r="L902" s="2" t="s">
        <v>130</v>
      </c>
      <c r="M902" s="2" t="s">
        <v>3</v>
      </c>
      <c r="N902" s="2">
        <v>1</v>
      </c>
      <c r="O902" s="6">
        <f t="shared" si="115"/>
        <v>12</v>
      </c>
      <c r="P902" s="2">
        <v>2</v>
      </c>
      <c r="Q902" s="2">
        <v>5</v>
      </c>
      <c r="R902" s="2">
        <v>5</v>
      </c>
      <c r="S902" s="2">
        <v>0</v>
      </c>
      <c r="T902" s="2">
        <v>0</v>
      </c>
      <c r="U902" s="2">
        <f t="shared" si="109"/>
        <v>7</v>
      </c>
      <c r="V902" s="2">
        <f t="shared" si="110"/>
        <v>5</v>
      </c>
      <c r="W902" s="2">
        <f t="shared" si="111"/>
        <v>0</v>
      </c>
      <c r="X902" s="2">
        <f>MAX(O902:O931)</f>
        <v>12</v>
      </c>
      <c r="Y902" s="5">
        <v>29</v>
      </c>
      <c r="Z902" s="6">
        <f t="shared" si="116"/>
        <v>16</v>
      </c>
      <c r="AA902" s="2">
        <v>2</v>
      </c>
      <c r="AB902" s="2">
        <v>8</v>
      </c>
      <c r="AC902" s="2">
        <v>6</v>
      </c>
      <c r="AD902" s="2">
        <v>0</v>
      </c>
      <c r="AE902" s="2">
        <v>0</v>
      </c>
      <c r="AF902" s="2">
        <f t="shared" si="112"/>
        <v>10</v>
      </c>
      <c r="AG902" s="2">
        <f t="shared" si="113"/>
        <v>6</v>
      </c>
      <c r="AH902" s="2">
        <f t="shared" si="114"/>
        <v>0</v>
      </c>
      <c r="AI902" s="2">
        <f>MAX(Z902:Z931)</f>
        <v>16</v>
      </c>
      <c r="AJ902" s="5">
        <v>28</v>
      </c>
    </row>
    <row r="903" spans="7:36" x14ac:dyDescent="0.35">
      <c r="G903" s="2" t="s">
        <v>3</v>
      </c>
      <c r="H903" s="2" t="s">
        <v>4</v>
      </c>
      <c r="I903" s="2" t="s">
        <v>116</v>
      </c>
      <c r="J903" s="2" t="s">
        <v>117</v>
      </c>
      <c r="K903" s="2" t="s">
        <v>130</v>
      </c>
      <c r="L903" s="2" t="s">
        <v>130</v>
      </c>
      <c r="M903" s="2" t="s">
        <v>3</v>
      </c>
      <c r="N903" s="2">
        <v>2</v>
      </c>
      <c r="O903" s="6">
        <f t="shared" si="115"/>
        <v>12</v>
      </c>
      <c r="P903" s="2">
        <v>1</v>
      </c>
      <c r="Q903" s="2">
        <v>5</v>
      </c>
      <c r="R903" s="2">
        <v>5</v>
      </c>
      <c r="S903" s="2">
        <v>1</v>
      </c>
      <c r="T903" s="2">
        <v>0</v>
      </c>
      <c r="U903" s="2">
        <f t="shared" si="109"/>
        <v>6</v>
      </c>
      <c r="V903" s="2">
        <f t="shared" si="110"/>
        <v>5</v>
      </c>
      <c r="W903" s="2">
        <f t="shared" si="111"/>
        <v>1</v>
      </c>
      <c r="Y903" s="5"/>
      <c r="Z903" s="6">
        <f t="shared" si="116"/>
        <v>16</v>
      </c>
      <c r="AA903" s="2">
        <v>4</v>
      </c>
      <c r="AB903" s="2">
        <v>6</v>
      </c>
      <c r="AC903" s="2">
        <v>5</v>
      </c>
      <c r="AD903" s="2">
        <v>1</v>
      </c>
      <c r="AE903" s="2">
        <v>0</v>
      </c>
      <c r="AF903" s="2">
        <f t="shared" si="112"/>
        <v>10</v>
      </c>
      <c r="AG903" s="2">
        <f t="shared" si="113"/>
        <v>5</v>
      </c>
      <c r="AH903" s="2">
        <f t="shared" si="114"/>
        <v>1</v>
      </c>
      <c r="AJ903" s="5"/>
    </row>
    <row r="904" spans="7:36" x14ac:dyDescent="0.35">
      <c r="G904" s="2" t="s">
        <v>3</v>
      </c>
      <c r="H904" s="2" t="s">
        <v>4</v>
      </c>
      <c r="I904" s="2" t="s">
        <v>116</v>
      </c>
      <c r="J904" s="2" t="s">
        <v>117</v>
      </c>
      <c r="K904" s="2" t="s">
        <v>130</v>
      </c>
      <c r="L904" s="2" t="s">
        <v>130</v>
      </c>
      <c r="M904" s="2" t="s">
        <v>3</v>
      </c>
      <c r="N904" s="2">
        <v>3</v>
      </c>
      <c r="O904" s="6">
        <f t="shared" si="115"/>
        <v>12</v>
      </c>
      <c r="P904" s="2">
        <v>7</v>
      </c>
      <c r="Q904" s="2">
        <v>3</v>
      </c>
      <c r="R904" s="2">
        <v>1</v>
      </c>
      <c r="S904" s="2">
        <v>1</v>
      </c>
      <c r="T904" s="2">
        <v>0</v>
      </c>
      <c r="U904" s="2">
        <f t="shared" si="109"/>
        <v>10</v>
      </c>
      <c r="V904" s="2">
        <f t="shared" si="110"/>
        <v>1</v>
      </c>
      <c r="W904" s="2">
        <f t="shared" si="111"/>
        <v>1</v>
      </c>
      <c r="Y904" s="5"/>
      <c r="Z904" s="6">
        <f t="shared" si="116"/>
        <v>16</v>
      </c>
      <c r="AA904" s="2">
        <v>7</v>
      </c>
      <c r="AB904" s="2">
        <v>7</v>
      </c>
      <c r="AC904" s="2">
        <v>2</v>
      </c>
      <c r="AD904" s="2">
        <v>0</v>
      </c>
      <c r="AE904" s="2">
        <v>0</v>
      </c>
      <c r="AF904" s="2">
        <f t="shared" si="112"/>
        <v>14</v>
      </c>
      <c r="AG904" s="2">
        <f t="shared" si="113"/>
        <v>2</v>
      </c>
      <c r="AH904" s="2">
        <f t="shared" si="114"/>
        <v>0</v>
      </c>
      <c r="AJ904" s="5"/>
    </row>
    <row r="905" spans="7:36" x14ac:dyDescent="0.35">
      <c r="G905" s="2" t="s">
        <v>3</v>
      </c>
      <c r="H905" s="2" t="s">
        <v>4</v>
      </c>
      <c r="I905" s="2" t="s">
        <v>116</v>
      </c>
      <c r="J905" s="2" t="s">
        <v>117</v>
      </c>
      <c r="K905" s="2" t="s">
        <v>130</v>
      </c>
      <c r="L905" s="2" t="s">
        <v>130</v>
      </c>
      <c r="M905" s="2" t="s">
        <v>3</v>
      </c>
      <c r="N905" s="2">
        <v>4</v>
      </c>
      <c r="O905" s="6">
        <f t="shared" si="115"/>
        <v>12</v>
      </c>
      <c r="P905" s="2">
        <v>7</v>
      </c>
      <c r="Q905" s="2">
        <v>4</v>
      </c>
      <c r="R905" s="2">
        <v>1</v>
      </c>
      <c r="S905" s="2">
        <v>0</v>
      </c>
      <c r="T905" s="2">
        <v>0</v>
      </c>
      <c r="U905" s="2">
        <f t="shared" si="109"/>
        <v>11</v>
      </c>
      <c r="V905" s="2">
        <f t="shared" si="110"/>
        <v>1</v>
      </c>
      <c r="W905" s="2">
        <f t="shared" si="111"/>
        <v>0</v>
      </c>
      <c r="Y905" s="5"/>
      <c r="Z905" s="6">
        <f t="shared" si="116"/>
        <v>16</v>
      </c>
      <c r="AA905" s="2">
        <v>10</v>
      </c>
      <c r="AB905" s="2">
        <v>5</v>
      </c>
      <c r="AC905" s="2">
        <v>1</v>
      </c>
      <c r="AD905" s="2">
        <v>0</v>
      </c>
      <c r="AE905" s="2">
        <v>0</v>
      </c>
      <c r="AF905" s="2">
        <f t="shared" si="112"/>
        <v>15</v>
      </c>
      <c r="AG905" s="2">
        <f t="shared" si="113"/>
        <v>1</v>
      </c>
      <c r="AH905" s="2">
        <f t="shared" si="114"/>
        <v>0</v>
      </c>
      <c r="AJ905" s="5"/>
    </row>
    <row r="906" spans="7:36" x14ac:dyDescent="0.35">
      <c r="G906" s="2" t="s">
        <v>3</v>
      </c>
      <c r="H906" s="2" t="s">
        <v>4</v>
      </c>
      <c r="I906" s="2" t="s">
        <v>116</v>
      </c>
      <c r="J906" s="2" t="s">
        <v>117</v>
      </c>
      <c r="K906" s="2" t="s">
        <v>130</v>
      </c>
      <c r="L906" s="2" t="s">
        <v>130</v>
      </c>
      <c r="M906" s="2" t="s">
        <v>3</v>
      </c>
      <c r="N906" s="2">
        <v>5</v>
      </c>
      <c r="O906" s="6">
        <f t="shared" si="115"/>
        <v>12</v>
      </c>
      <c r="P906" s="2">
        <v>9</v>
      </c>
      <c r="Q906" s="2">
        <v>0</v>
      </c>
      <c r="R906" s="2">
        <v>3</v>
      </c>
      <c r="S906" s="2">
        <v>0</v>
      </c>
      <c r="T906" s="2">
        <v>0</v>
      </c>
      <c r="U906" s="2">
        <f t="shared" si="109"/>
        <v>9</v>
      </c>
      <c r="V906" s="2">
        <f t="shared" si="110"/>
        <v>3</v>
      </c>
      <c r="W906" s="2">
        <f t="shared" si="111"/>
        <v>0</v>
      </c>
      <c r="Y906" s="5"/>
      <c r="Z906" s="6">
        <f t="shared" si="116"/>
        <v>16</v>
      </c>
      <c r="AA906" s="2">
        <v>6</v>
      </c>
      <c r="AB906" s="2">
        <v>6</v>
      </c>
      <c r="AC906" s="2">
        <v>3</v>
      </c>
      <c r="AD906" s="2">
        <v>1</v>
      </c>
      <c r="AE906" s="2">
        <v>0</v>
      </c>
      <c r="AF906" s="2">
        <f t="shared" si="112"/>
        <v>12</v>
      </c>
      <c r="AG906" s="2">
        <f t="shared" si="113"/>
        <v>3</v>
      </c>
      <c r="AH906" s="2">
        <f t="shared" si="114"/>
        <v>1</v>
      </c>
      <c r="AJ906" s="5"/>
    </row>
    <row r="907" spans="7:36" x14ac:dyDescent="0.35">
      <c r="G907" s="2" t="s">
        <v>3</v>
      </c>
      <c r="H907" s="2" t="s">
        <v>4</v>
      </c>
      <c r="I907" s="2" t="s">
        <v>116</v>
      </c>
      <c r="J907" s="2" t="s">
        <v>117</v>
      </c>
      <c r="K907" s="2" t="s">
        <v>130</v>
      </c>
      <c r="L907" s="2" t="s">
        <v>130</v>
      </c>
      <c r="M907" s="2" t="s">
        <v>3</v>
      </c>
      <c r="N907" s="2">
        <v>6</v>
      </c>
      <c r="O907" s="6">
        <f t="shared" si="115"/>
        <v>12</v>
      </c>
      <c r="P907" s="2">
        <v>5</v>
      </c>
      <c r="Q907" s="2">
        <v>2</v>
      </c>
      <c r="R907" s="2">
        <v>3</v>
      </c>
      <c r="S907" s="2">
        <v>2</v>
      </c>
      <c r="T907" s="2">
        <v>0</v>
      </c>
      <c r="U907" s="2">
        <f t="shared" si="109"/>
        <v>7</v>
      </c>
      <c r="V907" s="2">
        <f t="shared" si="110"/>
        <v>3</v>
      </c>
      <c r="W907" s="2">
        <f t="shared" si="111"/>
        <v>2</v>
      </c>
      <c r="Y907" s="5"/>
      <c r="Z907" s="6">
        <f t="shared" si="116"/>
        <v>16</v>
      </c>
      <c r="AA907" s="2">
        <v>3</v>
      </c>
      <c r="AB907" s="2">
        <v>3</v>
      </c>
      <c r="AC907" s="2">
        <v>6</v>
      </c>
      <c r="AD907" s="2">
        <v>3</v>
      </c>
      <c r="AE907" s="2">
        <v>1</v>
      </c>
      <c r="AF907" s="2">
        <f t="shared" si="112"/>
        <v>6</v>
      </c>
      <c r="AG907" s="2">
        <f t="shared" si="113"/>
        <v>6</v>
      </c>
      <c r="AH907" s="2">
        <f t="shared" si="114"/>
        <v>4</v>
      </c>
      <c r="AJ907" s="5"/>
    </row>
    <row r="908" spans="7:36" x14ac:dyDescent="0.35">
      <c r="G908" s="2" t="s">
        <v>3</v>
      </c>
      <c r="H908" s="2" t="s">
        <v>4</v>
      </c>
      <c r="I908" s="2" t="s">
        <v>116</v>
      </c>
      <c r="J908" s="2" t="s">
        <v>117</v>
      </c>
      <c r="K908" s="2" t="s">
        <v>130</v>
      </c>
      <c r="L908" s="2" t="s">
        <v>130</v>
      </c>
      <c r="M908" s="2" t="s">
        <v>3</v>
      </c>
      <c r="N908" s="2">
        <v>7</v>
      </c>
      <c r="O908" s="6">
        <f t="shared" si="115"/>
        <v>12</v>
      </c>
      <c r="P908" s="2">
        <v>7</v>
      </c>
      <c r="Q908" s="2">
        <v>0</v>
      </c>
      <c r="R908" s="2">
        <v>1</v>
      </c>
      <c r="S908" s="2">
        <v>2</v>
      </c>
      <c r="T908" s="2">
        <v>2</v>
      </c>
      <c r="U908" s="2">
        <f t="shared" si="109"/>
        <v>7</v>
      </c>
      <c r="V908" s="2">
        <f t="shared" si="110"/>
        <v>1</v>
      </c>
      <c r="W908" s="2">
        <f t="shared" si="111"/>
        <v>4</v>
      </c>
      <c r="Y908" s="5"/>
      <c r="Z908" s="6">
        <f t="shared" si="116"/>
        <v>16</v>
      </c>
      <c r="AA908" s="2">
        <v>11</v>
      </c>
      <c r="AB908" s="2">
        <v>2</v>
      </c>
      <c r="AC908" s="2">
        <v>2</v>
      </c>
      <c r="AD908" s="2">
        <v>0</v>
      </c>
      <c r="AE908" s="2">
        <v>1</v>
      </c>
      <c r="AF908" s="2">
        <f t="shared" si="112"/>
        <v>13</v>
      </c>
      <c r="AG908" s="2">
        <f t="shared" si="113"/>
        <v>2</v>
      </c>
      <c r="AH908" s="2">
        <f t="shared" si="114"/>
        <v>1</v>
      </c>
      <c r="AJ908" s="5"/>
    </row>
    <row r="909" spans="7:36" x14ac:dyDescent="0.35">
      <c r="G909" s="2" t="s">
        <v>3</v>
      </c>
      <c r="H909" s="2" t="s">
        <v>4</v>
      </c>
      <c r="I909" s="2" t="s">
        <v>116</v>
      </c>
      <c r="J909" s="2" t="s">
        <v>117</v>
      </c>
      <c r="K909" s="2" t="s">
        <v>130</v>
      </c>
      <c r="L909" s="2" t="s">
        <v>130</v>
      </c>
      <c r="M909" s="2" t="s">
        <v>3</v>
      </c>
      <c r="N909" s="2">
        <v>8</v>
      </c>
      <c r="O909" s="6">
        <f t="shared" si="115"/>
        <v>12</v>
      </c>
      <c r="P909" s="2">
        <v>3</v>
      </c>
      <c r="Q909" s="2">
        <v>2</v>
      </c>
      <c r="R909" s="2">
        <v>4</v>
      </c>
      <c r="S909" s="2">
        <v>2</v>
      </c>
      <c r="T909" s="2">
        <v>1</v>
      </c>
      <c r="U909" s="2">
        <f t="shared" si="109"/>
        <v>5</v>
      </c>
      <c r="V909" s="2">
        <f t="shared" si="110"/>
        <v>4</v>
      </c>
      <c r="W909" s="2">
        <f t="shared" si="111"/>
        <v>3</v>
      </c>
      <c r="Y909" s="5"/>
      <c r="Z909" s="6">
        <f t="shared" si="116"/>
        <v>16</v>
      </c>
      <c r="AA909" s="2">
        <v>4</v>
      </c>
      <c r="AB909" s="2">
        <v>4</v>
      </c>
      <c r="AC909" s="2">
        <v>1</v>
      </c>
      <c r="AD909" s="2">
        <v>7</v>
      </c>
      <c r="AE909" s="2">
        <v>0</v>
      </c>
      <c r="AF909" s="2">
        <f t="shared" si="112"/>
        <v>8</v>
      </c>
      <c r="AG909" s="2">
        <f t="shared" si="113"/>
        <v>1</v>
      </c>
      <c r="AH909" s="2">
        <f t="shared" si="114"/>
        <v>7</v>
      </c>
      <c r="AJ909" s="5"/>
    </row>
    <row r="910" spans="7:36" x14ac:dyDescent="0.35">
      <c r="G910" s="2" t="s">
        <v>3</v>
      </c>
      <c r="H910" s="2" t="s">
        <v>4</v>
      </c>
      <c r="I910" s="2" t="s">
        <v>116</v>
      </c>
      <c r="J910" s="2" t="s">
        <v>117</v>
      </c>
      <c r="K910" s="2" t="s">
        <v>130</v>
      </c>
      <c r="L910" s="2" t="s">
        <v>130</v>
      </c>
      <c r="M910" s="2" t="s">
        <v>3</v>
      </c>
      <c r="N910" s="2">
        <v>9</v>
      </c>
      <c r="O910" s="6">
        <f t="shared" si="115"/>
        <v>12</v>
      </c>
      <c r="P910" s="2">
        <v>2</v>
      </c>
      <c r="Q910" s="2">
        <v>3</v>
      </c>
      <c r="R910" s="2">
        <v>3</v>
      </c>
      <c r="S910" s="2">
        <v>3</v>
      </c>
      <c r="T910" s="2">
        <v>1</v>
      </c>
      <c r="U910" s="2">
        <f t="shared" si="109"/>
        <v>5</v>
      </c>
      <c r="V910" s="2">
        <f t="shared" si="110"/>
        <v>3</v>
      </c>
      <c r="W910" s="2">
        <f t="shared" si="111"/>
        <v>4</v>
      </c>
      <c r="Y910" s="5"/>
      <c r="Z910" s="6">
        <f t="shared" si="116"/>
        <v>16</v>
      </c>
      <c r="AA910" s="2">
        <v>1</v>
      </c>
      <c r="AB910" s="2">
        <v>2</v>
      </c>
      <c r="AC910" s="2">
        <v>10</v>
      </c>
      <c r="AD910" s="2">
        <v>3</v>
      </c>
      <c r="AE910" s="2">
        <v>0</v>
      </c>
      <c r="AF910" s="2">
        <f t="shared" si="112"/>
        <v>3</v>
      </c>
      <c r="AG910" s="2">
        <f t="shared" si="113"/>
        <v>10</v>
      </c>
      <c r="AH910" s="2">
        <f t="shared" si="114"/>
        <v>3</v>
      </c>
      <c r="AJ910" s="5"/>
    </row>
    <row r="911" spans="7:36" x14ac:dyDescent="0.35">
      <c r="G911" s="2" t="s">
        <v>3</v>
      </c>
      <c r="H911" s="2" t="s">
        <v>4</v>
      </c>
      <c r="I911" s="2" t="s">
        <v>116</v>
      </c>
      <c r="J911" s="2" t="s">
        <v>117</v>
      </c>
      <c r="K911" s="2" t="s">
        <v>130</v>
      </c>
      <c r="L911" s="2" t="s">
        <v>130</v>
      </c>
      <c r="M911" s="2" t="s">
        <v>67</v>
      </c>
      <c r="N911" s="2">
        <v>10</v>
      </c>
      <c r="O911" s="6">
        <f t="shared" si="115"/>
        <v>12</v>
      </c>
      <c r="P911" s="2">
        <v>4</v>
      </c>
      <c r="Q911" s="2">
        <v>6</v>
      </c>
      <c r="R911" s="2">
        <v>0</v>
      </c>
      <c r="S911" s="2">
        <v>2</v>
      </c>
      <c r="T911" s="2">
        <v>0</v>
      </c>
      <c r="U911" s="2">
        <f t="shared" si="109"/>
        <v>10</v>
      </c>
      <c r="V911" s="2">
        <f t="shared" si="110"/>
        <v>0</v>
      </c>
      <c r="W911" s="2">
        <f t="shared" si="111"/>
        <v>2</v>
      </c>
      <c r="Y911" s="5"/>
      <c r="Z911" s="6">
        <f t="shared" si="116"/>
        <v>16</v>
      </c>
      <c r="AA911" s="2">
        <v>7</v>
      </c>
      <c r="AB911" s="2">
        <v>6</v>
      </c>
      <c r="AC911" s="2">
        <v>2</v>
      </c>
      <c r="AD911" s="2">
        <v>0</v>
      </c>
      <c r="AE911" s="2">
        <v>1</v>
      </c>
      <c r="AF911" s="2">
        <f t="shared" si="112"/>
        <v>13</v>
      </c>
      <c r="AG911" s="2">
        <f t="shared" si="113"/>
        <v>2</v>
      </c>
      <c r="AH911" s="2">
        <f t="shared" si="114"/>
        <v>1</v>
      </c>
      <c r="AJ911" s="5"/>
    </row>
    <row r="912" spans="7:36" x14ac:dyDescent="0.35">
      <c r="G912" s="2" t="s">
        <v>3</v>
      </c>
      <c r="H912" s="2" t="s">
        <v>4</v>
      </c>
      <c r="I912" s="2" t="s">
        <v>116</v>
      </c>
      <c r="J912" s="2" t="s">
        <v>117</v>
      </c>
      <c r="K912" s="2" t="s">
        <v>130</v>
      </c>
      <c r="L912" s="2" t="s">
        <v>130</v>
      </c>
      <c r="M912" s="2" t="s">
        <v>67</v>
      </c>
      <c r="N912" s="2">
        <v>11</v>
      </c>
      <c r="O912" s="6">
        <f t="shared" si="115"/>
        <v>12</v>
      </c>
      <c r="P912" s="2">
        <v>1</v>
      </c>
      <c r="Q912" s="2">
        <v>3</v>
      </c>
      <c r="R912" s="2">
        <v>6</v>
      </c>
      <c r="S912" s="2">
        <v>1</v>
      </c>
      <c r="T912" s="2">
        <v>1</v>
      </c>
      <c r="U912" s="2">
        <f t="shared" si="109"/>
        <v>4</v>
      </c>
      <c r="V912" s="2">
        <f t="shared" si="110"/>
        <v>6</v>
      </c>
      <c r="W912" s="2">
        <f t="shared" si="111"/>
        <v>2</v>
      </c>
      <c r="Y912" s="5"/>
      <c r="Z912" s="6">
        <f t="shared" si="116"/>
        <v>16</v>
      </c>
      <c r="AA912" s="2">
        <v>1</v>
      </c>
      <c r="AB912" s="2">
        <v>5</v>
      </c>
      <c r="AC912" s="2">
        <v>3</v>
      </c>
      <c r="AD912" s="2">
        <v>5</v>
      </c>
      <c r="AE912" s="2">
        <v>2</v>
      </c>
      <c r="AF912" s="2">
        <f t="shared" si="112"/>
        <v>6</v>
      </c>
      <c r="AG912" s="2">
        <f t="shared" si="113"/>
        <v>3</v>
      </c>
      <c r="AH912" s="2">
        <f t="shared" si="114"/>
        <v>7</v>
      </c>
      <c r="AJ912" s="5"/>
    </row>
    <row r="913" spans="7:36" x14ac:dyDescent="0.35">
      <c r="G913" s="2" t="s">
        <v>3</v>
      </c>
      <c r="H913" s="2" t="s">
        <v>4</v>
      </c>
      <c r="I913" s="2" t="s">
        <v>116</v>
      </c>
      <c r="J913" s="2" t="s">
        <v>117</v>
      </c>
      <c r="K913" s="2" t="s">
        <v>130</v>
      </c>
      <c r="L913" s="2" t="s">
        <v>130</v>
      </c>
      <c r="M913" s="2" t="s">
        <v>67</v>
      </c>
      <c r="N913" s="2">
        <v>12</v>
      </c>
      <c r="O913" s="6">
        <f t="shared" si="115"/>
        <v>12</v>
      </c>
      <c r="P913" s="2">
        <v>4</v>
      </c>
      <c r="Q913" s="2">
        <v>3</v>
      </c>
      <c r="R913" s="2">
        <v>4</v>
      </c>
      <c r="S913" s="2">
        <v>1</v>
      </c>
      <c r="T913" s="2">
        <v>0</v>
      </c>
      <c r="U913" s="2">
        <f t="shared" si="109"/>
        <v>7</v>
      </c>
      <c r="V913" s="2">
        <f t="shared" si="110"/>
        <v>4</v>
      </c>
      <c r="W913" s="2">
        <f t="shared" si="111"/>
        <v>1</v>
      </c>
      <c r="Y913" s="5"/>
      <c r="Z913" s="6">
        <f t="shared" si="116"/>
        <v>16</v>
      </c>
      <c r="AA913" s="2">
        <v>1</v>
      </c>
      <c r="AB913" s="2">
        <v>7</v>
      </c>
      <c r="AC913" s="2">
        <v>5</v>
      </c>
      <c r="AD913" s="2">
        <v>2</v>
      </c>
      <c r="AE913" s="2">
        <v>1</v>
      </c>
      <c r="AF913" s="2">
        <f t="shared" si="112"/>
        <v>8</v>
      </c>
      <c r="AG913" s="2">
        <f t="shared" si="113"/>
        <v>5</v>
      </c>
      <c r="AH913" s="2">
        <f t="shared" si="114"/>
        <v>3</v>
      </c>
      <c r="AJ913" s="5"/>
    </row>
    <row r="914" spans="7:36" x14ac:dyDescent="0.35">
      <c r="G914" s="2" t="s">
        <v>3</v>
      </c>
      <c r="H914" s="2" t="s">
        <v>4</v>
      </c>
      <c r="I914" s="2" t="s">
        <v>116</v>
      </c>
      <c r="J914" s="2" t="s">
        <v>117</v>
      </c>
      <c r="K914" s="2" t="s">
        <v>130</v>
      </c>
      <c r="L914" s="2" t="s">
        <v>130</v>
      </c>
      <c r="M914" s="2" t="s">
        <v>67</v>
      </c>
      <c r="N914" s="2">
        <v>13</v>
      </c>
      <c r="O914" s="6">
        <f t="shared" si="115"/>
        <v>12</v>
      </c>
      <c r="P914" s="2">
        <v>4</v>
      </c>
      <c r="Q914" s="2">
        <v>2</v>
      </c>
      <c r="R914" s="2">
        <v>5</v>
      </c>
      <c r="S914" s="2">
        <v>1</v>
      </c>
      <c r="T914" s="2">
        <v>0</v>
      </c>
      <c r="U914" s="2">
        <f t="shared" si="109"/>
        <v>6</v>
      </c>
      <c r="V914" s="2">
        <f t="shared" si="110"/>
        <v>5</v>
      </c>
      <c r="W914" s="2">
        <f t="shared" si="111"/>
        <v>1</v>
      </c>
      <c r="Y914" s="5"/>
      <c r="Z914" s="6">
        <f t="shared" si="116"/>
        <v>16</v>
      </c>
      <c r="AA914" s="2">
        <v>2</v>
      </c>
      <c r="AB914" s="2">
        <v>3</v>
      </c>
      <c r="AC914" s="2">
        <v>8</v>
      </c>
      <c r="AD914" s="2">
        <v>3</v>
      </c>
      <c r="AE914" s="2">
        <v>0</v>
      </c>
      <c r="AF914" s="2">
        <f t="shared" si="112"/>
        <v>5</v>
      </c>
      <c r="AG914" s="2">
        <f t="shared" si="113"/>
        <v>8</v>
      </c>
      <c r="AH914" s="2">
        <f t="shared" si="114"/>
        <v>3</v>
      </c>
      <c r="AJ914" s="5"/>
    </row>
    <row r="915" spans="7:36" x14ac:dyDescent="0.35">
      <c r="G915" s="2" t="s">
        <v>3</v>
      </c>
      <c r="H915" s="2" t="s">
        <v>4</v>
      </c>
      <c r="I915" s="2" t="s">
        <v>116</v>
      </c>
      <c r="J915" s="2" t="s">
        <v>117</v>
      </c>
      <c r="K915" s="2" t="s">
        <v>130</v>
      </c>
      <c r="L915" s="2" t="s">
        <v>130</v>
      </c>
      <c r="M915" s="2" t="s">
        <v>67</v>
      </c>
      <c r="N915" s="2">
        <v>14</v>
      </c>
      <c r="O915" s="6">
        <f t="shared" si="115"/>
        <v>12</v>
      </c>
      <c r="P915" s="2">
        <v>4</v>
      </c>
      <c r="Q915" s="2">
        <v>3</v>
      </c>
      <c r="R915" s="2">
        <v>4</v>
      </c>
      <c r="S915" s="2">
        <v>1</v>
      </c>
      <c r="T915" s="2">
        <v>0</v>
      </c>
      <c r="U915" s="2">
        <f t="shared" si="109"/>
        <v>7</v>
      </c>
      <c r="V915" s="2">
        <f t="shared" si="110"/>
        <v>4</v>
      </c>
      <c r="W915" s="2">
        <f t="shared" si="111"/>
        <v>1</v>
      </c>
      <c r="Y915" s="5"/>
      <c r="Z915" s="6">
        <f t="shared" si="116"/>
        <v>16</v>
      </c>
      <c r="AA915" s="2">
        <v>2</v>
      </c>
      <c r="AB915" s="2">
        <v>2</v>
      </c>
      <c r="AC915" s="2">
        <v>8</v>
      </c>
      <c r="AD915" s="2">
        <v>2</v>
      </c>
      <c r="AE915" s="2">
        <v>2</v>
      </c>
      <c r="AF915" s="2">
        <f t="shared" si="112"/>
        <v>4</v>
      </c>
      <c r="AG915" s="2">
        <f t="shared" si="113"/>
        <v>8</v>
      </c>
      <c r="AH915" s="2">
        <f t="shared" si="114"/>
        <v>4</v>
      </c>
      <c r="AJ915" s="5"/>
    </row>
    <row r="916" spans="7:36" x14ac:dyDescent="0.35">
      <c r="G916" s="2" t="s">
        <v>3</v>
      </c>
      <c r="H916" s="2" t="s">
        <v>4</v>
      </c>
      <c r="I916" s="2" t="s">
        <v>116</v>
      </c>
      <c r="J916" s="2" t="s">
        <v>117</v>
      </c>
      <c r="K916" s="2" t="s">
        <v>130</v>
      </c>
      <c r="L916" s="2" t="s">
        <v>130</v>
      </c>
      <c r="M916" s="2" t="s">
        <v>67</v>
      </c>
      <c r="N916" s="2">
        <v>15</v>
      </c>
      <c r="O916" s="6">
        <f t="shared" si="115"/>
        <v>12</v>
      </c>
      <c r="P916" s="2">
        <v>2</v>
      </c>
      <c r="Q916" s="2">
        <v>6</v>
      </c>
      <c r="R916" s="2">
        <v>2</v>
      </c>
      <c r="S916" s="2">
        <v>2</v>
      </c>
      <c r="T916" s="2">
        <v>0</v>
      </c>
      <c r="U916" s="2">
        <f t="shared" si="109"/>
        <v>8</v>
      </c>
      <c r="V916" s="2">
        <f t="shared" si="110"/>
        <v>2</v>
      </c>
      <c r="W916" s="2">
        <f t="shared" si="111"/>
        <v>2</v>
      </c>
      <c r="Y916" s="5"/>
      <c r="Z916" s="6">
        <f t="shared" si="116"/>
        <v>16</v>
      </c>
      <c r="AA916" s="2">
        <v>1</v>
      </c>
      <c r="AB916" s="2">
        <v>5</v>
      </c>
      <c r="AC916" s="2">
        <v>8</v>
      </c>
      <c r="AD916" s="2">
        <v>2</v>
      </c>
      <c r="AE916" s="2">
        <v>0</v>
      </c>
      <c r="AF916" s="2">
        <f t="shared" si="112"/>
        <v>6</v>
      </c>
      <c r="AG916" s="2">
        <f t="shared" si="113"/>
        <v>8</v>
      </c>
      <c r="AH916" s="2">
        <f t="shared" si="114"/>
        <v>2</v>
      </c>
      <c r="AJ916" s="5"/>
    </row>
    <row r="917" spans="7:36" x14ac:dyDescent="0.35">
      <c r="G917" s="2" t="s">
        <v>3</v>
      </c>
      <c r="H917" s="2" t="s">
        <v>4</v>
      </c>
      <c r="I917" s="2" t="s">
        <v>116</v>
      </c>
      <c r="J917" s="2" t="s">
        <v>117</v>
      </c>
      <c r="K917" s="2" t="s">
        <v>130</v>
      </c>
      <c r="L917" s="2" t="s">
        <v>130</v>
      </c>
      <c r="M917" s="2" t="s">
        <v>67</v>
      </c>
      <c r="N917" s="2">
        <v>16</v>
      </c>
      <c r="O917" s="6">
        <f t="shared" si="115"/>
        <v>12</v>
      </c>
      <c r="P917" s="2">
        <v>3</v>
      </c>
      <c r="Q917" s="2">
        <v>5</v>
      </c>
      <c r="R917" s="2">
        <v>4</v>
      </c>
      <c r="S917" s="2">
        <v>0</v>
      </c>
      <c r="T917" s="2">
        <v>0</v>
      </c>
      <c r="U917" s="2">
        <f t="shared" si="109"/>
        <v>8</v>
      </c>
      <c r="V917" s="2">
        <f t="shared" si="110"/>
        <v>4</v>
      </c>
      <c r="W917" s="2">
        <f t="shared" si="111"/>
        <v>0</v>
      </c>
      <c r="Y917" s="5"/>
      <c r="Z917" s="6">
        <f t="shared" si="116"/>
        <v>16</v>
      </c>
      <c r="AA917" s="2">
        <v>2</v>
      </c>
      <c r="AB917" s="2">
        <v>4</v>
      </c>
      <c r="AC917" s="2">
        <v>6</v>
      </c>
      <c r="AD917" s="2">
        <v>4</v>
      </c>
      <c r="AE917" s="2">
        <v>0</v>
      </c>
      <c r="AF917" s="2">
        <f t="shared" si="112"/>
        <v>6</v>
      </c>
      <c r="AG917" s="2">
        <f t="shared" si="113"/>
        <v>6</v>
      </c>
      <c r="AH917" s="2">
        <f t="shared" si="114"/>
        <v>4</v>
      </c>
      <c r="AJ917" s="5"/>
    </row>
    <row r="918" spans="7:36" x14ac:dyDescent="0.35">
      <c r="G918" s="2" t="s">
        <v>3</v>
      </c>
      <c r="H918" s="2" t="s">
        <v>4</v>
      </c>
      <c r="I918" s="2" t="s">
        <v>116</v>
      </c>
      <c r="J918" s="2" t="s">
        <v>117</v>
      </c>
      <c r="K918" s="2" t="s">
        <v>130</v>
      </c>
      <c r="L918" s="2" t="s">
        <v>130</v>
      </c>
      <c r="M918" s="2" t="s">
        <v>67</v>
      </c>
      <c r="N918" s="2">
        <v>17</v>
      </c>
      <c r="O918" s="6">
        <f t="shared" si="115"/>
        <v>12</v>
      </c>
      <c r="P918" s="2">
        <v>2</v>
      </c>
      <c r="Q918" s="2">
        <v>6</v>
      </c>
      <c r="R918" s="2">
        <v>3</v>
      </c>
      <c r="S918" s="2">
        <v>1</v>
      </c>
      <c r="T918" s="2">
        <v>0</v>
      </c>
      <c r="U918" s="2">
        <f t="shared" si="109"/>
        <v>8</v>
      </c>
      <c r="V918" s="2">
        <f t="shared" si="110"/>
        <v>3</v>
      </c>
      <c r="W918" s="2">
        <f t="shared" si="111"/>
        <v>1</v>
      </c>
      <c r="Y918" s="5"/>
      <c r="Z918" s="6">
        <f t="shared" si="116"/>
        <v>16</v>
      </c>
      <c r="AA918" s="2">
        <v>1</v>
      </c>
      <c r="AB918" s="2">
        <v>0</v>
      </c>
      <c r="AC918" s="2">
        <v>6</v>
      </c>
      <c r="AD918" s="2">
        <v>5</v>
      </c>
      <c r="AE918" s="2">
        <v>4</v>
      </c>
      <c r="AF918" s="2">
        <f t="shared" si="112"/>
        <v>1</v>
      </c>
      <c r="AG918" s="2">
        <f t="shared" si="113"/>
        <v>6</v>
      </c>
      <c r="AH918" s="2">
        <f t="shared" si="114"/>
        <v>9</v>
      </c>
      <c r="AJ918" s="5"/>
    </row>
    <row r="919" spans="7:36" x14ac:dyDescent="0.35">
      <c r="G919" s="2" t="s">
        <v>3</v>
      </c>
      <c r="H919" s="2" t="s">
        <v>4</v>
      </c>
      <c r="I919" s="2" t="s">
        <v>116</v>
      </c>
      <c r="J919" s="2" t="s">
        <v>117</v>
      </c>
      <c r="K919" s="2" t="s">
        <v>130</v>
      </c>
      <c r="L919" s="2" t="s">
        <v>130</v>
      </c>
      <c r="M919" s="2" t="s">
        <v>67</v>
      </c>
      <c r="N919" s="2">
        <v>18</v>
      </c>
      <c r="O919" s="6">
        <f t="shared" si="115"/>
        <v>12</v>
      </c>
      <c r="P919" s="2">
        <v>3</v>
      </c>
      <c r="Q919" s="2">
        <v>4</v>
      </c>
      <c r="R919" s="2">
        <v>2</v>
      </c>
      <c r="S919" s="2">
        <v>1</v>
      </c>
      <c r="T919" s="2">
        <v>2</v>
      </c>
      <c r="U919" s="2">
        <f t="shared" si="109"/>
        <v>7</v>
      </c>
      <c r="V919" s="2">
        <f t="shared" si="110"/>
        <v>2</v>
      </c>
      <c r="W919" s="2">
        <f t="shared" si="111"/>
        <v>3</v>
      </c>
      <c r="Y919" s="5"/>
      <c r="Z919" s="6">
        <f t="shared" si="116"/>
        <v>16</v>
      </c>
      <c r="AA919" s="2">
        <v>2</v>
      </c>
      <c r="AB919" s="2">
        <v>5</v>
      </c>
      <c r="AC919" s="2">
        <v>5</v>
      </c>
      <c r="AD919" s="2">
        <v>3</v>
      </c>
      <c r="AE919" s="2">
        <v>1</v>
      </c>
      <c r="AF919" s="2">
        <f t="shared" si="112"/>
        <v>7</v>
      </c>
      <c r="AG919" s="2">
        <f t="shared" si="113"/>
        <v>5</v>
      </c>
      <c r="AH919" s="2">
        <f t="shared" si="114"/>
        <v>4</v>
      </c>
      <c r="AJ919" s="5"/>
    </row>
    <row r="920" spans="7:36" x14ac:dyDescent="0.35">
      <c r="G920" s="2" t="s">
        <v>3</v>
      </c>
      <c r="H920" s="2" t="s">
        <v>4</v>
      </c>
      <c r="I920" s="2" t="s">
        <v>116</v>
      </c>
      <c r="J920" s="2" t="s">
        <v>117</v>
      </c>
      <c r="K920" s="2" t="s">
        <v>130</v>
      </c>
      <c r="L920" s="2" t="s">
        <v>130</v>
      </c>
      <c r="M920" s="2" t="s">
        <v>76</v>
      </c>
      <c r="N920" s="2">
        <v>19</v>
      </c>
      <c r="O920" s="6">
        <f t="shared" si="115"/>
        <v>12</v>
      </c>
      <c r="P920" s="2">
        <v>4</v>
      </c>
      <c r="Q920" s="2">
        <v>1</v>
      </c>
      <c r="R920" s="2">
        <v>3</v>
      </c>
      <c r="S920" s="2">
        <v>3</v>
      </c>
      <c r="T920" s="2">
        <v>1</v>
      </c>
      <c r="U920" s="2">
        <f t="shared" si="109"/>
        <v>5</v>
      </c>
      <c r="V920" s="2">
        <f t="shared" si="110"/>
        <v>3</v>
      </c>
      <c r="W920" s="2">
        <f t="shared" si="111"/>
        <v>4</v>
      </c>
      <c r="Y920" s="5"/>
      <c r="Z920" s="6">
        <f t="shared" si="116"/>
        <v>16</v>
      </c>
      <c r="AA920" s="2">
        <v>6</v>
      </c>
      <c r="AB920" s="2">
        <v>4</v>
      </c>
      <c r="AC920" s="2">
        <v>4</v>
      </c>
      <c r="AD920" s="2">
        <v>1</v>
      </c>
      <c r="AE920" s="2">
        <v>1</v>
      </c>
      <c r="AF920" s="2">
        <f t="shared" si="112"/>
        <v>10</v>
      </c>
      <c r="AG920" s="2">
        <f t="shared" si="113"/>
        <v>4</v>
      </c>
      <c r="AH920" s="2">
        <f t="shared" si="114"/>
        <v>2</v>
      </c>
      <c r="AJ920" s="5"/>
    </row>
    <row r="921" spans="7:36" x14ac:dyDescent="0.35">
      <c r="G921" s="2" t="s">
        <v>3</v>
      </c>
      <c r="H921" s="2" t="s">
        <v>4</v>
      </c>
      <c r="I921" s="2" t="s">
        <v>116</v>
      </c>
      <c r="J921" s="2" t="s">
        <v>117</v>
      </c>
      <c r="K921" s="2" t="s">
        <v>130</v>
      </c>
      <c r="L921" s="2" t="s">
        <v>130</v>
      </c>
      <c r="M921" s="2" t="s">
        <v>76</v>
      </c>
      <c r="N921" s="2">
        <v>20</v>
      </c>
      <c r="O921" s="6">
        <f t="shared" si="115"/>
        <v>12</v>
      </c>
      <c r="P921" s="2">
        <v>2</v>
      </c>
      <c r="Q921" s="2">
        <v>1</v>
      </c>
      <c r="R921" s="2">
        <v>6</v>
      </c>
      <c r="S921" s="2">
        <v>3</v>
      </c>
      <c r="T921" s="2">
        <v>0</v>
      </c>
      <c r="U921" s="2">
        <f t="shared" si="109"/>
        <v>3</v>
      </c>
      <c r="V921" s="2">
        <f t="shared" si="110"/>
        <v>6</v>
      </c>
      <c r="W921" s="2">
        <f t="shared" si="111"/>
        <v>3</v>
      </c>
      <c r="Y921" s="5"/>
      <c r="Z921" s="6">
        <f t="shared" si="116"/>
        <v>16</v>
      </c>
      <c r="AA921" s="2">
        <v>5</v>
      </c>
      <c r="AB921" s="2">
        <v>2</v>
      </c>
      <c r="AC921" s="2">
        <v>3</v>
      </c>
      <c r="AD921" s="2">
        <v>4</v>
      </c>
      <c r="AE921" s="2">
        <v>2</v>
      </c>
      <c r="AF921" s="2">
        <f t="shared" si="112"/>
        <v>7</v>
      </c>
      <c r="AG921" s="2">
        <f t="shared" si="113"/>
        <v>3</v>
      </c>
      <c r="AH921" s="2">
        <f t="shared" si="114"/>
        <v>6</v>
      </c>
      <c r="AJ921" s="5"/>
    </row>
    <row r="922" spans="7:36" x14ac:dyDescent="0.35">
      <c r="G922" s="2" t="s">
        <v>3</v>
      </c>
      <c r="H922" s="2" t="s">
        <v>4</v>
      </c>
      <c r="I922" s="2" t="s">
        <v>116</v>
      </c>
      <c r="J922" s="2" t="s">
        <v>117</v>
      </c>
      <c r="K922" s="2" t="s">
        <v>130</v>
      </c>
      <c r="L922" s="2" t="s">
        <v>130</v>
      </c>
      <c r="M922" s="2" t="s">
        <v>76</v>
      </c>
      <c r="N922" s="2">
        <v>21</v>
      </c>
      <c r="O922" s="6">
        <f t="shared" si="115"/>
        <v>12</v>
      </c>
      <c r="P922" s="2">
        <v>3</v>
      </c>
      <c r="Q922" s="2">
        <v>5</v>
      </c>
      <c r="R922" s="2">
        <v>2</v>
      </c>
      <c r="S922" s="2">
        <v>2</v>
      </c>
      <c r="T922" s="2">
        <v>0</v>
      </c>
      <c r="U922" s="2">
        <f t="shared" si="109"/>
        <v>8</v>
      </c>
      <c r="V922" s="2">
        <f t="shared" si="110"/>
        <v>2</v>
      </c>
      <c r="W922" s="2">
        <f t="shared" si="111"/>
        <v>2</v>
      </c>
      <c r="Y922" s="5"/>
      <c r="Z922" s="6">
        <f t="shared" si="116"/>
        <v>16</v>
      </c>
      <c r="AA922" s="2">
        <v>3</v>
      </c>
      <c r="AB922" s="2">
        <v>7</v>
      </c>
      <c r="AC922" s="2">
        <v>2</v>
      </c>
      <c r="AD922" s="2">
        <v>4</v>
      </c>
      <c r="AE922" s="2">
        <v>0</v>
      </c>
      <c r="AF922" s="2">
        <f t="shared" si="112"/>
        <v>10</v>
      </c>
      <c r="AG922" s="2">
        <f t="shared" si="113"/>
        <v>2</v>
      </c>
      <c r="AH922" s="2">
        <f t="shared" si="114"/>
        <v>4</v>
      </c>
      <c r="AJ922" s="5"/>
    </row>
    <row r="923" spans="7:36" x14ac:dyDescent="0.35">
      <c r="G923" s="2" t="s">
        <v>3</v>
      </c>
      <c r="H923" s="2" t="s">
        <v>4</v>
      </c>
      <c r="I923" s="2" t="s">
        <v>116</v>
      </c>
      <c r="J923" s="2" t="s">
        <v>117</v>
      </c>
      <c r="K923" s="2" t="s">
        <v>130</v>
      </c>
      <c r="L923" s="2" t="s">
        <v>130</v>
      </c>
      <c r="M923" s="2" t="s">
        <v>76</v>
      </c>
      <c r="N923" s="2">
        <v>22</v>
      </c>
      <c r="O923" s="6">
        <f t="shared" si="115"/>
        <v>12</v>
      </c>
      <c r="P923" s="2">
        <v>9</v>
      </c>
      <c r="Q923" s="2">
        <v>1</v>
      </c>
      <c r="R923" s="2">
        <v>2</v>
      </c>
      <c r="S923" s="2">
        <v>0</v>
      </c>
      <c r="T923" s="2">
        <v>0</v>
      </c>
      <c r="U923" s="2">
        <f t="shared" si="109"/>
        <v>10</v>
      </c>
      <c r="V923" s="2">
        <f t="shared" si="110"/>
        <v>2</v>
      </c>
      <c r="W923" s="2">
        <f t="shared" si="111"/>
        <v>0</v>
      </c>
      <c r="Y923" s="5"/>
      <c r="Z923" s="6">
        <f t="shared" si="116"/>
        <v>16</v>
      </c>
      <c r="AA923" s="2">
        <v>8</v>
      </c>
      <c r="AB923" s="2">
        <v>6</v>
      </c>
      <c r="AC923" s="2">
        <v>2</v>
      </c>
      <c r="AD923" s="2">
        <v>0</v>
      </c>
      <c r="AE923" s="2">
        <v>0</v>
      </c>
      <c r="AF923" s="2">
        <f t="shared" si="112"/>
        <v>14</v>
      </c>
      <c r="AG923" s="2">
        <f t="shared" si="113"/>
        <v>2</v>
      </c>
      <c r="AH923" s="2">
        <f t="shared" si="114"/>
        <v>0</v>
      </c>
      <c r="AJ923" s="5"/>
    </row>
    <row r="924" spans="7:36" x14ac:dyDescent="0.35">
      <c r="G924" s="2" t="s">
        <v>3</v>
      </c>
      <c r="H924" s="2" t="s">
        <v>4</v>
      </c>
      <c r="I924" s="2" t="s">
        <v>116</v>
      </c>
      <c r="J924" s="2" t="s">
        <v>117</v>
      </c>
      <c r="K924" s="2" t="s">
        <v>130</v>
      </c>
      <c r="L924" s="2" t="s">
        <v>130</v>
      </c>
      <c r="M924" s="2" t="s">
        <v>76</v>
      </c>
      <c r="N924" s="2">
        <v>23</v>
      </c>
      <c r="O924" s="6">
        <f t="shared" si="115"/>
        <v>12</v>
      </c>
      <c r="P924" s="2">
        <v>5</v>
      </c>
      <c r="Q924" s="2">
        <v>3</v>
      </c>
      <c r="R924" s="2">
        <v>2</v>
      </c>
      <c r="S924" s="2">
        <v>2</v>
      </c>
      <c r="T924" s="2">
        <v>0</v>
      </c>
      <c r="U924" s="2">
        <f t="shared" si="109"/>
        <v>8</v>
      </c>
      <c r="V924" s="2">
        <f t="shared" si="110"/>
        <v>2</v>
      </c>
      <c r="W924" s="2">
        <f t="shared" si="111"/>
        <v>2</v>
      </c>
      <c r="Y924" s="5"/>
      <c r="Z924" s="6">
        <f t="shared" si="116"/>
        <v>16</v>
      </c>
      <c r="AA924" s="2">
        <v>7</v>
      </c>
      <c r="AB924" s="2">
        <v>4</v>
      </c>
      <c r="AC924" s="2">
        <v>4</v>
      </c>
      <c r="AD924" s="2">
        <v>1</v>
      </c>
      <c r="AE924" s="2">
        <v>0</v>
      </c>
      <c r="AF924" s="2">
        <f t="shared" si="112"/>
        <v>11</v>
      </c>
      <c r="AG924" s="2">
        <f t="shared" si="113"/>
        <v>4</v>
      </c>
      <c r="AH924" s="2">
        <f t="shared" si="114"/>
        <v>1</v>
      </c>
      <c r="AJ924" s="5"/>
    </row>
    <row r="925" spans="7:36" x14ac:dyDescent="0.35">
      <c r="G925" s="2" t="s">
        <v>3</v>
      </c>
      <c r="H925" s="2" t="s">
        <v>4</v>
      </c>
      <c r="I925" s="2" t="s">
        <v>116</v>
      </c>
      <c r="J925" s="2" t="s">
        <v>117</v>
      </c>
      <c r="K925" s="2" t="s">
        <v>130</v>
      </c>
      <c r="L925" s="2" t="s">
        <v>130</v>
      </c>
      <c r="M925" s="2" t="s">
        <v>76</v>
      </c>
      <c r="N925" s="2">
        <v>24</v>
      </c>
      <c r="O925" s="6">
        <f t="shared" si="115"/>
        <v>12</v>
      </c>
      <c r="P925" s="2">
        <v>3</v>
      </c>
      <c r="Q925" s="2">
        <v>4</v>
      </c>
      <c r="R925" s="2">
        <v>4</v>
      </c>
      <c r="S925" s="2">
        <v>0</v>
      </c>
      <c r="T925" s="2">
        <v>1</v>
      </c>
      <c r="U925" s="2">
        <f t="shared" si="109"/>
        <v>7</v>
      </c>
      <c r="V925" s="2">
        <f t="shared" si="110"/>
        <v>4</v>
      </c>
      <c r="W925" s="2">
        <f t="shared" si="111"/>
        <v>1</v>
      </c>
      <c r="Y925" s="5"/>
      <c r="Z925" s="6">
        <f t="shared" si="116"/>
        <v>16</v>
      </c>
      <c r="AA925" s="2">
        <v>4</v>
      </c>
      <c r="AB925" s="2">
        <v>3</v>
      </c>
      <c r="AC925" s="2">
        <v>6</v>
      </c>
      <c r="AD925" s="2">
        <v>2</v>
      </c>
      <c r="AE925" s="2">
        <v>1</v>
      </c>
      <c r="AF925" s="2">
        <f t="shared" si="112"/>
        <v>7</v>
      </c>
      <c r="AG925" s="2">
        <f t="shared" si="113"/>
        <v>6</v>
      </c>
      <c r="AH925" s="2">
        <f t="shared" si="114"/>
        <v>3</v>
      </c>
      <c r="AJ925" s="5"/>
    </row>
    <row r="926" spans="7:36" x14ac:dyDescent="0.35">
      <c r="G926" s="2" t="s">
        <v>3</v>
      </c>
      <c r="H926" s="2" t="s">
        <v>4</v>
      </c>
      <c r="I926" s="2" t="s">
        <v>116</v>
      </c>
      <c r="J926" s="2" t="s">
        <v>117</v>
      </c>
      <c r="K926" s="2" t="s">
        <v>130</v>
      </c>
      <c r="L926" s="2" t="s">
        <v>130</v>
      </c>
      <c r="M926" s="2" t="s">
        <v>76</v>
      </c>
      <c r="N926" s="2">
        <v>25</v>
      </c>
      <c r="O926" s="6">
        <f t="shared" si="115"/>
        <v>10</v>
      </c>
      <c r="P926" s="2">
        <v>3</v>
      </c>
      <c r="Q926" s="2">
        <v>6</v>
      </c>
      <c r="R926" s="2">
        <v>1</v>
      </c>
      <c r="S926" s="2">
        <v>0</v>
      </c>
      <c r="T926" s="2">
        <v>0</v>
      </c>
      <c r="U926" s="2">
        <f t="shared" si="109"/>
        <v>9</v>
      </c>
      <c r="V926" s="2">
        <f t="shared" si="110"/>
        <v>1</v>
      </c>
      <c r="W926" s="2">
        <f t="shared" si="111"/>
        <v>0</v>
      </c>
      <c r="Y926" s="5"/>
      <c r="Z926" s="6">
        <f t="shared" si="116"/>
        <v>16</v>
      </c>
      <c r="AA926" s="2">
        <v>4</v>
      </c>
      <c r="AB926" s="2">
        <v>5</v>
      </c>
      <c r="AC926" s="2">
        <v>6</v>
      </c>
      <c r="AD926" s="2">
        <v>1</v>
      </c>
      <c r="AE926" s="2">
        <v>0</v>
      </c>
      <c r="AF926" s="2">
        <f t="shared" si="112"/>
        <v>9</v>
      </c>
      <c r="AG926" s="2">
        <f t="shared" si="113"/>
        <v>6</v>
      </c>
      <c r="AH926" s="2">
        <f t="shared" si="114"/>
        <v>1</v>
      </c>
      <c r="AJ926" s="5"/>
    </row>
    <row r="927" spans="7:36" x14ac:dyDescent="0.35">
      <c r="G927" s="2" t="s">
        <v>3</v>
      </c>
      <c r="H927" s="2" t="s">
        <v>4</v>
      </c>
      <c r="I927" s="2" t="s">
        <v>116</v>
      </c>
      <c r="J927" s="2" t="s">
        <v>117</v>
      </c>
      <c r="K927" s="2" t="s">
        <v>130</v>
      </c>
      <c r="L927" s="2" t="s">
        <v>130</v>
      </c>
      <c r="M927" s="2" t="s">
        <v>76</v>
      </c>
      <c r="N927" s="2">
        <v>26</v>
      </c>
      <c r="O927" s="6">
        <f t="shared" si="115"/>
        <v>12</v>
      </c>
      <c r="P927" s="2">
        <v>3</v>
      </c>
      <c r="Q927" s="2">
        <v>2</v>
      </c>
      <c r="R927" s="2">
        <v>3</v>
      </c>
      <c r="S927" s="2">
        <v>3</v>
      </c>
      <c r="T927" s="2">
        <v>1</v>
      </c>
      <c r="U927" s="2">
        <f t="shared" si="109"/>
        <v>5</v>
      </c>
      <c r="V927" s="2">
        <f t="shared" si="110"/>
        <v>3</v>
      </c>
      <c r="W927" s="2">
        <f t="shared" si="111"/>
        <v>4</v>
      </c>
      <c r="Y927" s="5"/>
      <c r="Z927" s="6">
        <f t="shared" si="116"/>
        <v>16</v>
      </c>
      <c r="AA927" s="2">
        <v>3</v>
      </c>
      <c r="AB927" s="2">
        <v>4</v>
      </c>
      <c r="AC927" s="2">
        <v>5</v>
      </c>
      <c r="AD927" s="2">
        <v>4</v>
      </c>
      <c r="AE927" s="2">
        <v>0</v>
      </c>
      <c r="AF927" s="2">
        <f t="shared" si="112"/>
        <v>7</v>
      </c>
      <c r="AG927" s="2">
        <f t="shared" si="113"/>
        <v>5</v>
      </c>
      <c r="AH927" s="2">
        <f t="shared" si="114"/>
        <v>4</v>
      </c>
      <c r="AJ927" s="5"/>
    </row>
    <row r="928" spans="7:36" x14ac:dyDescent="0.35">
      <c r="G928" s="2" t="s">
        <v>3</v>
      </c>
      <c r="H928" s="2" t="s">
        <v>4</v>
      </c>
      <c r="I928" s="2" t="s">
        <v>116</v>
      </c>
      <c r="J928" s="2" t="s">
        <v>117</v>
      </c>
      <c r="K928" s="2" t="s">
        <v>130</v>
      </c>
      <c r="L928" s="2" t="s">
        <v>130</v>
      </c>
      <c r="M928" s="2" t="s">
        <v>76</v>
      </c>
      <c r="N928" s="2">
        <v>27</v>
      </c>
      <c r="O928" s="6">
        <f t="shared" si="115"/>
        <v>12</v>
      </c>
      <c r="P928" s="2">
        <v>3</v>
      </c>
      <c r="Q928" s="2">
        <v>4</v>
      </c>
      <c r="R928" s="2">
        <v>4</v>
      </c>
      <c r="S928" s="2">
        <v>1</v>
      </c>
      <c r="T928" s="2">
        <v>0</v>
      </c>
      <c r="U928" s="2">
        <f t="shared" si="109"/>
        <v>7</v>
      </c>
      <c r="V928" s="2">
        <f t="shared" si="110"/>
        <v>4</v>
      </c>
      <c r="W928" s="2">
        <f t="shared" si="111"/>
        <v>1</v>
      </c>
      <c r="Y928" s="5"/>
      <c r="Z928" s="6">
        <f t="shared" si="116"/>
        <v>16</v>
      </c>
      <c r="AA928" s="2">
        <v>1</v>
      </c>
      <c r="AB928" s="2">
        <v>8</v>
      </c>
      <c r="AC928" s="2">
        <v>5</v>
      </c>
      <c r="AD928" s="2">
        <v>2</v>
      </c>
      <c r="AE928" s="2">
        <v>0</v>
      </c>
      <c r="AF928" s="2">
        <f t="shared" si="112"/>
        <v>9</v>
      </c>
      <c r="AG928" s="2">
        <f t="shared" si="113"/>
        <v>5</v>
      </c>
      <c r="AH928" s="2">
        <f t="shared" si="114"/>
        <v>2</v>
      </c>
      <c r="AJ928" s="5"/>
    </row>
    <row r="929" spans="7:36" x14ac:dyDescent="0.35">
      <c r="G929" s="2" t="s">
        <v>3</v>
      </c>
      <c r="H929" s="2" t="s">
        <v>4</v>
      </c>
      <c r="I929" s="2" t="s">
        <v>116</v>
      </c>
      <c r="J929" s="2" t="s">
        <v>117</v>
      </c>
      <c r="K929" s="2" t="s">
        <v>130</v>
      </c>
      <c r="L929" s="2" t="s">
        <v>130</v>
      </c>
      <c r="M929" s="2" t="s">
        <v>76</v>
      </c>
      <c r="N929" s="2">
        <v>28</v>
      </c>
      <c r="O929" s="6">
        <f t="shared" si="115"/>
        <v>12</v>
      </c>
      <c r="P929" s="2">
        <v>10</v>
      </c>
      <c r="Q929" s="2">
        <v>1</v>
      </c>
      <c r="R929" s="2">
        <v>1</v>
      </c>
      <c r="S929" s="2">
        <v>0</v>
      </c>
      <c r="T929" s="2">
        <v>0</v>
      </c>
      <c r="U929" s="2">
        <f t="shared" si="109"/>
        <v>11</v>
      </c>
      <c r="V929" s="2">
        <f t="shared" si="110"/>
        <v>1</v>
      </c>
      <c r="W929" s="2">
        <f t="shared" si="111"/>
        <v>0</v>
      </c>
      <c r="Y929" s="5"/>
      <c r="Z929" s="6">
        <f t="shared" si="116"/>
        <v>16</v>
      </c>
      <c r="AA929" s="2">
        <v>12</v>
      </c>
      <c r="AB929" s="2">
        <v>3</v>
      </c>
      <c r="AC929" s="2">
        <v>1</v>
      </c>
      <c r="AD929" s="2">
        <v>0</v>
      </c>
      <c r="AE929" s="2">
        <v>0</v>
      </c>
      <c r="AF929" s="2">
        <f t="shared" si="112"/>
        <v>15</v>
      </c>
      <c r="AG929" s="2">
        <f t="shared" si="113"/>
        <v>1</v>
      </c>
      <c r="AH929" s="2">
        <f t="shared" si="114"/>
        <v>0</v>
      </c>
      <c r="AJ929" s="5"/>
    </row>
    <row r="930" spans="7:36" x14ac:dyDescent="0.35">
      <c r="G930" s="2" t="s">
        <v>3</v>
      </c>
      <c r="H930" s="2" t="s">
        <v>4</v>
      </c>
      <c r="I930" s="2" t="s">
        <v>116</v>
      </c>
      <c r="J930" s="2" t="s">
        <v>117</v>
      </c>
      <c r="K930" s="2" t="s">
        <v>130</v>
      </c>
      <c r="L930" s="2" t="s">
        <v>130</v>
      </c>
      <c r="M930" s="2" t="s">
        <v>76</v>
      </c>
      <c r="N930" s="2">
        <v>29</v>
      </c>
      <c r="O930" s="6">
        <f t="shared" si="115"/>
        <v>12</v>
      </c>
      <c r="P930" s="2">
        <v>4</v>
      </c>
      <c r="Q930" s="2">
        <v>5</v>
      </c>
      <c r="R930" s="2">
        <v>2</v>
      </c>
      <c r="S930" s="2">
        <v>0</v>
      </c>
      <c r="T930" s="2">
        <v>1</v>
      </c>
      <c r="U930" s="2">
        <f t="shared" si="109"/>
        <v>9</v>
      </c>
      <c r="V930" s="2">
        <f t="shared" si="110"/>
        <v>2</v>
      </c>
      <c r="W930" s="2">
        <f t="shared" si="111"/>
        <v>1</v>
      </c>
      <c r="Y930" s="5"/>
      <c r="Z930" s="6">
        <f t="shared" si="116"/>
        <v>16</v>
      </c>
      <c r="AA930" s="2">
        <v>4</v>
      </c>
      <c r="AB930" s="2">
        <v>2</v>
      </c>
      <c r="AC930" s="2">
        <v>6</v>
      </c>
      <c r="AD930" s="2">
        <v>4</v>
      </c>
      <c r="AE930" s="2">
        <v>0</v>
      </c>
      <c r="AF930" s="2">
        <f t="shared" si="112"/>
        <v>6</v>
      </c>
      <c r="AG930" s="2">
        <f t="shared" si="113"/>
        <v>6</v>
      </c>
      <c r="AH930" s="2">
        <f t="shared" si="114"/>
        <v>4</v>
      </c>
      <c r="AJ930" s="5"/>
    </row>
    <row r="931" spans="7:36" x14ac:dyDescent="0.35">
      <c r="G931" s="2" t="s">
        <v>3</v>
      </c>
      <c r="H931" s="2" t="s">
        <v>4</v>
      </c>
      <c r="I931" s="2" t="s">
        <v>116</v>
      </c>
      <c r="J931" s="2" t="s">
        <v>117</v>
      </c>
      <c r="K931" s="2" t="s">
        <v>130</v>
      </c>
      <c r="L931" s="2" t="s">
        <v>130</v>
      </c>
      <c r="M931" s="2" t="s">
        <v>76</v>
      </c>
      <c r="N931" s="2">
        <v>30</v>
      </c>
      <c r="O931" s="6">
        <f t="shared" si="115"/>
        <v>12</v>
      </c>
      <c r="P931" s="2">
        <v>6</v>
      </c>
      <c r="Q931" s="2">
        <v>5</v>
      </c>
      <c r="R931" s="2">
        <v>0</v>
      </c>
      <c r="S931" s="2">
        <v>1</v>
      </c>
      <c r="T931" s="2">
        <v>0</v>
      </c>
      <c r="U931" s="2">
        <f t="shared" si="109"/>
        <v>11</v>
      </c>
      <c r="V931" s="2">
        <f t="shared" si="110"/>
        <v>0</v>
      </c>
      <c r="W931" s="2">
        <f t="shared" si="111"/>
        <v>1</v>
      </c>
      <c r="Y931" s="5"/>
      <c r="Z931" s="6">
        <f t="shared" si="116"/>
        <v>16</v>
      </c>
      <c r="AA931" s="2">
        <v>5</v>
      </c>
      <c r="AB931" s="2">
        <v>5</v>
      </c>
      <c r="AC931" s="2">
        <v>4</v>
      </c>
      <c r="AD931" s="2">
        <v>2</v>
      </c>
      <c r="AE931" s="2">
        <v>0</v>
      </c>
      <c r="AF931" s="2">
        <f t="shared" si="112"/>
        <v>10</v>
      </c>
      <c r="AG931" s="2">
        <f t="shared" si="113"/>
        <v>4</v>
      </c>
      <c r="AH931" s="2">
        <f t="shared" si="114"/>
        <v>2</v>
      </c>
      <c r="AJ931" s="5"/>
    </row>
    <row r="932" spans="7:36" x14ac:dyDescent="0.35">
      <c r="G932" s="2" t="s">
        <v>3</v>
      </c>
      <c r="H932" s="2" t="s">
        <v>4</v>
      </c>
      <c r="I932" s="2" t="s">
        <v>116</v>
      </c>
      <c r="J932" s="2" t="s">
        <v>117</v>
      </c>
      <c r="K932" s="2" t="s">
        <v>26</v>
      </c>
      <c r="L932" s="2" t="s">
        <v>26</v>
      </c>
      <c r="M932" s="2" t="s">
        <v>3</v>
      </c>
      <c r="N932" s="2">
        <v>1</v>
      </c>
      <c r="O932" s="6">
        <f t="shared" si="115"/>
        <v>16</v>
      </c>
      <c r="P932" s="2">
        <v>4</v>
      </c>
      <c r="Q932" s="2">
        <v>9</v>
      </c>
      <c r="R932" s="2">
        <v>2</v>
      </c>
      <c r="S932" s="2">
        <v>1</v>
      </c>
      <c r="T932" s="2">
        <v>0</v>
      </c>
      <c r="U932" s="2">
        <f t="shared" si="109"/>
        <v>13</v>
      </c>
      <c r="V932" s="2">
        <f t="shared" si="110"/>
        <v>2</v>
      </c>
      <c r="W932" s="2">
        <f t="shared" si="111"/>
        <v>1</v>
      </c>
      <c r="X932" s="2">
        <f>MAX(O932:O961)</f>
        <v>16</v>
      </c>
      <c r="Y932" s="5">
        <v>32</v>
      </c>
      <c r="Z932" s="6">
        <f t="shared" si="116"/>
        <v>20</v>
      </c>
      <c r="AA932" s="2">
        <v>5</v>
      </c>
      <c r="AB932" s="2">
        <v>10</v>
      </c>
      <c r="AC932" s="2">
        <v>5</v>
      </c>
      <c r="AD932" s="2">
        <v>0</v>
      </c>
      <c r="AE932" s="2">
        <v>0</v>
      </c>
      <c r="AF932" s="2">
        <f t="shared" si="112"/>
        <v>15</v>
      </c>
      <c r="AG932" s="2">
        <f t="shared" si="113"/>
        <v>5</v>
      </c>
      <c r="AH932" s="2">
        <f t="shared" si="114"/>
        <v>0</v>
      </c>
      <c r="AI932" s="2">
        <f>MAX(Z932:Z961)</f>
        <v>20</v>
      </c>
      <c r="AJ932" s="5">
        <v>30</v>
      </c>
    </row>
    <row r="933" spans="7:36" x14ac:dyDescent="0.35">
      <c r="G933" s="2" t="s">
        <v>3</v>
      </c>
      <c r="H933" s="2" t="s">
        <v>4</v>
      </c>
      <c r="I933" s="2" t="s">
        <v>116</v>
      </c>
      <c r="J933" s="2" t="s">
        <v>117</v>
      </c>
      <c r="K933" s="2" t="s">
        <v>26</v>
      </c>
      <c r="L933" s="2" t="s">
        <v>26</v>
      </c>
      <c r="M933" s="2" t="s">
        <v>3</v>
      </c>
      <c r="N933" s="2">
        <v>2</v>
      </c>
      <c r="O933" s="6">
        <f t="shared" si="115"/>
        <v>16</v>
      </c>
      <c r="P933" s="2">
        <v>5</v>
      </c>
      <c r="Q933" s="2">
        <v>7</v>
      </c>
      <c r="R933" s="2">
        <v>3</v>
      </c>
      <c r="S933" s="2">
        <v>1</v>
      </c>
      <c r="T933" s="2">
        <v>0</v>
      </c>
      <c r="U933" s="2">
        <f t="shared" si="109"/>
        <v>12</v>
      </c>
      <c r="V933" s="2">
        <f t="shared" si="110"/>
        <v>3</v>
      </c>
      <c r="W933" s="2">
        <f t="shared" si="111"/>
        <v>1</v>
      </c>
      <c r="Y933" s="5"/>
      <c r="Z933" s="6">
        <f t="shared" si="116"/>
        <v>20</v>
      </c>
      <c r="AA933" s="2">
        <v>5</v>
      </c>
      <c r="AB933" s="2">
        <v>9</v>
      </c>
      <c r="AC933" s="2">
        <v>5</v>
      </c>
      <c r="AD933" s="2">
        <v>1</v>
      </c>
      <c r="AE933" s="2">
        <v>0</v>
      </c>
      <c r="AF933" s="2">
        <f t="shared" si="112"/>
        <v>14</v>
      </c>
      <c r="AG933" s="2">
        <f t="shared" si="113"/>
        <v>5</v>
      </c>
      <c r="AH933" s="2">
        <f t="shared" si="114"/>
        <v>1</v>
      </c>
      <c r="AJ933" s="5"/>
    </row>
    <row r="934" spans="7:36" x14ac:dyDescent="0.35">
      <c r="G934" s="2" t="s">
        <v>3</v>
      </c>
      <c r="H934" s="2" t="s">
        <v>4</v>
      </c>
      <c r="I934" s="2" t="s">
        <v>116</v>
      </c>
      <c r="J934" s="2" t="s">
        <v>117</v>
      </c>
      <c r="K934" s="2" t="s">
        <v>26</v>
      </c>
      <c r="L934" s="2" t="s">
        <v>26</v>
      </c>
      <c r="M934" s="2" t="s">
        <v>3</v>
      </c>
      <c r="N934" s="2">
        <v>3</v>
      </c>
      <c r="O934" s="6">
        <f t="shared" si="115"/>
        <v>16</v>
      </c>
      <c r="P934" s="2">
        <v>15</v>
      </c>
      <c r="Q934" s="2">
        <v>1</v>
      </c>
      <c r="R934" s="2">
        <v>0</v>
      </c>
      <c r="S934" s="2">
        <v>0</v>
      </c>
      <c r="T934" s="2">
        <v>0</v>
      </c>
      <c r="U934" s="2">
        <f t="shared" si="109"/>
        <v>16</v>
      </c>
      <c r="V934" s="2">
        <f t="shared" si="110"/>
        <v>0</v>
      </c>
      <c r="W934" s="2">
        <f t="shared" si="111"/>
        <v>0</v>
      </c>
      <c r="Y934" s="5"/>
      <c r="Z934" s="6">
        <f t="shared" si="116"/>
        <v>20</v>
      </c>
      <c r="AA934" s="2">
        <v>15</v>
      </c>
      <c r="AB934" s="2">
        <v>4</v>
      </c>
      <c r="AC934" s="2">
        <v>1</v>
      </c>
      <c r="AD934" s="2">
        <v>0</v>
      </c>
      <c r="AE934" s="2">
        <v>0</v>
      </c>
      <c r="AF934" s="2">
        <f t="shared" si="112"/>
        <v>19</v>
      </c>
      <c r="AG934" s="2">
        <f t="shared" si="113"/>
        <v>1</v>
      </c>
      <c r="AH934" s="2">
        <f t="shared" si="114"/>
        <v>0</v>
      </c>
      <c r="AJ934" s="5"/>
    </row>
    <row r="935" spans="7:36" x14ac:dyDescent="0.35">
      <c r="G935" s="2" t="s">
        <v>3</v>
      </c>
      <c r="H935" s="2" t="s">
        <v>4</v>
      </c>
      <c r="I935" s="2" t="s">
        <v>116</v>
      </c>
      <c r="J935" s="2" t="s">
        <v>117</v>
      </c>
      <c r="K935" s="2" t="s">
        <v>26</v>
      </c>
      <c r="L935" s="2" t="s">
        <v>26</v>
      </c>
      <c r="M935" s="2" t="s">
        <v>3</v>
      </c>
      <c r="N935" s="2">
        <v>4</v>
      </c>
      <c r="O935" s="6">
        <f t="shared" si="115"/>
        <v>16</v>
      </c>
      <c r="P935" s="2">
        <v>15</v>
      </c>
      <c r="Q935" s="2">
        <v>1</v>
      </c>
      <c r="R935" s="2">
        <v>0</v>
      </c>
      <c r="S935" s="2">
        <v>0</v>
      </c>
      <c r="T935" s="2">
        <v>0</v>
      </c>
      <c r="U935" s="2">
        <f t="shared" si="109"/>
        <v>16</v>
      </c>
      <c r="V935" s="2">
        <f t="shared" si="110"/>
        <v>0</v>
      </c>
      <c r="W935" s="2">
        <f t="shared" si="111"/>
        <v>0</v>
      </c>
      <c r="Y935" s="5"/>
      <c r="Z935" s="6">
        <f t="shared" si="116"/>
        <v>20</v>
      </c>
      <c r="AA935" s="2">
        <v>15</v>
      </c>
      <c r="AB935" s="2">
        <v>4</v>
      </c>
      <c r="AC935" s="2">
        <v>1</v>
      </c>
      <c r="AD935" s="2">
        <v>0</v>
      </c>
      <c r="AE935" s="2">
        <v>0</v>
      </c>
      <c r="AF935" s="2">
        <f t="shared" si="112"/>
        <v>19</v>
      </c>
      <c r="AG935" s="2">
        <f t="shared" si="113"/>
        <v>1</v>
      </c>
      <c r="AH935" s="2">
        <f t="shared" si="114"/>
        <v>0</v>
      </c>
      <c r="AJ935" s="5"/>
    </row>
    <row r="936" spans="7:36" x14ac:dyDescent="0.35">
      <c r="G936" s="2" t="s">
        <v>3</v>
      </c>
      <c r="H936" s="2" t="s">
        <v>4</v>
      </c>
      <c r="I936" s="2" t="s">
        <v>116</v>
      </c>
      <c r="J936" s="2" t="s">
        <v>117</v>
      </c>
      <c r="K936" s="2" t="s">
        <v>26</v>
      </c>
      <c r="L936" s="2" t="s">
        <v>26</v>
      </c>
      <c r="M936" s="2" t="s">
        <v>3</v>
      </c>
      <c r="N936" s="2">
        <v>5</v>
      </c>
      <c r="O936" s="6">
        <f t="shared" si="115"/>
        <v>16</v>
      </c>
      <c r="P936" s="2">
        <v>12</v>
      </c>
      <c r="Q936" s="2">
        <v>3</v>
      </c>
      <c r="R936" s="2">
        <v>1</v>
      </c>
      <c r="S936" s="2">
        <v>0</v>
      </c>
      <c r="T936" s="2">
        <v>0</v>
      </c>
      <c r="U936" s="2">
        <f t="shared" si="109"/>
        <v>15</v>
      </c>
      <c r="V936" s="2">
        <f t="shared" si="110"/>
        <v>1</v>
      </c>
      <c r="W936" s="2">
        <f t="shared" si="111"/>
        <v>0</v>
      </c>
      <c r="Y936" s="5"/>
      <c r="Z936" s="6">
        <f t="shared" si="116"/>
        <v>20</v>
      </c>
      <c r="AA936" s="2">
        <v>16</v>
      </c>
      <c r="AB936" s="2">
        <v>2</v>
      </c>
      <c r="AC936" s="2">
        <v>1</v>
      </c>
      <c r="AD936" s="2">
        <v>1</v>
      </c>
      <c r="AE936" s="2">
        <v>0</v>
      </c>
      <c r="AF936" s="2">
        <f t="shared" si="112"/>
        <v>18</v>
      </c>
      <c r="AG936" s="2">
        <f t="shared" si="113"/>
        <v>1</v>
      </c>
      <c r="AH936" s="2">
        <f t="shared" si="114"/>
        <v>1</v>
      </c>
      <c r="AJ936" s="5"/>
    </row>
    <row r="937" spans="7:36" x14ac:dyDescent="0.35">
      <c r="G937" s="2" t="s">
        <v>3</v>
      </c>
      <c r="H937" s="2" t="s">
        <v>4</v>
      </c>
      <c r="I937" s="2" t="s">
        <v>116</v>
      </c>
      <c r="J937" s="2" t="s">
        <v>117</v>
      </c>
      <c r="K937" s="2" t="s">
        <v>26</v>
      </c>
      <c r="L937" s="2" t="s">
        <v>26</v>
      </c>
      <c r="M937" s="2" t="s">
        <v>3</v>
      </c>
      <c r="N937" s="2">
        <v>6</v>
      </c>
      <c r="O937" s="6">
        <f t="shared" si="115"/>
        <v>16</v>
      </c>
      <c r="P937" s="2">
        <v>13</v>
      </c>
      <c r="Q937" s="2">
        <v>3</v>
      </c>
      <c r="R937" s="2">
        <v>0</v>
      </c>
      <c r="S937" s="2">
        <v>0</v>
      </c>
      <c r="T937" s="2">
        <v>0</v>
      </c>
      <c r="U937" s="2">
        <f t="shared" si="109"/>
        <v>16</v>
      </c>
      <c r="V937" s="2">
        <f t="shared" si="110"/>
        <v>0</v>
      </c>
      <c r="W937" s="2">
        <f t="shared" si="111"/>
        <v>0</v>
      </c>
      <c r="Y937" s="5"/>
      <c r="Z937" s="6">
        <f t="shared" si="116"/>
        <v>20</v>
      </c>
      <c r="AA937" s="2">
        <v>8</v>
      </c>
      <c r="AB937" s="2">
        <v>5</v>
      </c>
      <c r="AC937" s="2">
        <v>5</v>
      </c>
      <c r="AD937" s="2">
        <v>0</v>
      </c>
      <c r="AE937" s="2">
        <v>2</v>
      </c>
      <c r="AF937" s="2">
        <f t="shared" si="112"/>
        <v>13</v>
      </c>
      <c r="AG937" s="2">
        <f t="shared" si="113"/>
        <v>5</v>
      </c>
      <c r="AH937" s="2">
        <f t="shared" si="114"/>
        <v>2</v>
      </c>
      <c r="AJ937" s="5"/>
    </row>
    <row r="938" spans="7:36" x14ac:dyDescent="0.35">
      <c r="G938" s="2" t="s">
        <v>3</v>
      </c>
      <c r="H938" s="2" t="s">
        <v>4</v>
      </c>
      <c r="I938" s="2" t="s">
        <v>116</v>
      </c>
      <c r="J938" s="2" t="s">
        <v>117</v>
      </c>
      <c r="K938" s="2" t="s">
        <v>26</v>
      </c>
      <c r="L938" s="2" t="s">
        <v>26</v>
      </c>
      <c r="M938" s="2" t="s">
        <v>3</v>
      </c>
      <c r="N938" s="2">
        <v>7</v>
      </c>
      <c r="O938" s="6">
        <f t="shared" si="115"/>
        <v>16</v>
      </c>
      <c r="P938" s="2">
        <v>16</v>
      </c>
      <c r="Q938" s="2">
        <v>0</v>
      </c>
      <c r="R938" s="2">
        <v>0</v>
      </c>
      <c r="S938" s="2">
        <v>0</v>
      </c>
      <c r="T938" s="2">
        <v>0</v>
      </c>
      <c r="U938" s="2">
        <f t="shared" si="109"/>
        <v>16</v>
      </c>
      <c r="V938" s="2">
        <f t="shared" si="110"/>
        <v>0</v>
      </c>
      <c r="W938" s="2">
        <f t="shared" si="111"/>
        <v>0</v>
      </c>
      <c r="Y938" s="5"/>
      <c r="Z938" s="6">
        <f t="shared" si="116"/>
        <v>20</v>
      </c>
      <c r="AA938" s="2">
        <v>16</v>
      </c>
      <c r="AB938" s="2">
        <v>2</v>
      </c>
      <c r="AC938" s="2">
        <v>2</v>
      </c>
      <c r="AD938" s="2">
        <v>0</v>
      </c>
      <c r="AE938" s="2">
        <v>0</v>
      </c>
      <c r="AF938" s="2">
        <f t="shared" si="112"/>
        <v>18</v>
      </c>
      <c r="AG938" s="2">
        <f t="shared" si="113"/>
        <v>2</v>
      </c>
      <c r="AH938" s="2">
        <f t="shared" si="114"/>
        <v>0</v>
      </c>
      <c r="AJ938" s="5"/>
    </row>
    <row r="939" spans="7:36" x14ac:dyDescent="0.35">
      <c r="G939" s="2" t="s">
        <v>3</v>
      </c>
      <c r="H939" s="2" t="s">
        <v>4</v>
      </c>
      <c r="I939" s="2" t="s">
        <v>116</v>
      </c>
      <c r="J939" s="2" t="s">
        <v>117</v>
      </c>
      <c r="K939" s="2" t="s">
        <v>26</v>
      </c>
      <c r="L939" s="2" t="s">
        <v>26</v>
      </c>
      <c r="M939" s="2" t="s">
        <v>3</v>
      </c>
      <c r="N939" s="2">
        <v>8</v>
      </c>
      <c r="O939" s="6">
        <f t="shared" si="115"/>
        <v>16</v>
      </c>
      <c r="P939" s="2">
        <v>5</v>
      </c>
      <c r="Q939" s="2">
        <v>6</v>
      </c>
      <c r="R939" s="2">
        <v>2</v>
      </c>
      <c r="S939" s="2">
        <v>3</v>
      </c>
      <c r="T939" s="2">
        <v>0</v>
      </c>
      <c r="U939" s="2">
        <f t="shared" si="109"/>
        <v>11</v>
      </c>
      <c r="V939" s="2">
        <f t="shared" si="110"/>
        <v>2</v>
      </c>
      <c r="W939" s="2">
        <f t="shared" si="111"/>
        <v>3</v>
      </c>
      <c r="Y939" s="5"/>
      <c r="Z939" s="6">
        <f t="shared" si="116"/>
        <v>20</v>
      </c>
      <c r="AA939" s="2">
        <v>5</v>
      </c>
      <c r="AB939" s="2">
        <v>5</v>
      </c>
      <c r="AC939" s="2">
        <v>6</v>
      </c>
      <c r="AD939" s="2">
        <v>3</v>
      </c>
      <c r="AE939" s="2">
        <v>1</v>
      </c>
      <c r="AF939" s="2">
        <f t="shared" si="112"/>
        <v>10</v>
      </c>
      <c r="AG939" s="2">
        <f t="shared" si="113"/>
        <v>6</v>
      </c>
      <c r="AH939" s="2">
        <f t="shared" si="114"/>
        <v>4</v>
      </c>
      <c r="AJ939" s="5"/>
    </row>
    <row r="940" spans="7:36" x14ac:dyDescent="0.35">
      <c r="G940" s="2" t="s">
        <v>3</v>
      </c>
      <c r="H940" s="2" t="s">
        <v>4</v>
      </c>
      <c r="I940" s="2" t="s">
        <v>116</v>
      </c>
      <c r="J940" s="2" t="s">
        <v>117</v>
      </c>
      <c r="K940" s="2" t="s">
        <v>26</v>
      </c>
      <c r="L940" s="2" t="s">
        <v>26</v>
      </c>
      <c r="M940" s="2" t="s">
        <v>3</v>
      </c>
      <c r="N940" s="2">
        <v>9</v>
      </c>
      <c r="O940" s="6">
        <f t="shared" si="115"/>
        <v>16</v>
      </c>
      <c r="P940" s="2">
        <v>7</v>
      </c>
      <c r="Q940" s="2">
        <v>0</v>
      </c>
      <c r="R940" s="2">
        <v>7</v>
      </c>
      <c r="S940" s="2">
        <v>1</v>
      </c>
      <c r="T940" s="2">
        <v>1</v>
      </c>
      <c r="U940" s="2">
        <f t="shared" si="109"/>
        <v>7</v>
      </c>
      <c r="V940" s="2">
        <f t="shared" si="110"/>
        <v>7</v>
      </c>
      <c r="W940" s="2">
        <f t="shared" si="111"/>
        <v>2</v>
      </c>
      <c r="Y940" s="5"/>
      <c r="Z940" s="6">
        <f t="shared" si="116"/>
        <v>20</v>
      </c>
      <c r="AA940" s="2">
        <v>6</v>
      </c>
      <c r="AB940" s="2">
        <v>4</v>
      </c>
      <c r="AC940" s="2">
        <v>4</v>
      </c>
      <c r="AD940" s="2">
        <v>4</v>
      </c>
      <c r="AE940" s="2">
        <v>2</v>
      </c>
      <c r="AF940" s="2">
        <f t="shared" si="112"/>
        <v>10</v>
      </c>
      <c r="AG940" s="2">
        <f t="shared" si="113"/>
        <v>4</v>
      </c>
      <c r="AH940" s="2">
        <f t="shared" si="114"/>
        <v>6</v>
      </c>
      <c r="AJ940" s="5"/>
    </row>
    <row r="941" spans="7:36" x14ac:dyDescent="0.35">
      <c r="G941" s="2" t="s">
        <v>3</v>
      </c>
      <c r="H941" s="2" t="s">
        <v>4</v>
      </c>
      <c r="I941" s="2" t="s">
        <v>116</v>
      </c>
      <c r="J941" s="2" t="s">
        <v>117</v>
      </c>
      <c r="K941" s="2" t="s">
        <v>26</v>
      </c>
      <c r="L941" s="2" t="s">
        <v>26</v>
      </c>
      <c r="M941" s="2" t="s">
        <v>67</v>
      </c>
      <c r="N941" s="2">
        <v>10</v>
      </c>
      <c r="O941" s="6">
        <f t="shared" si="115"/>
        <v>16</v>
      </c>
      <c r="P941" s="2">
        <v>12</v>
      </c>
      <c r="Q941" s="2">
        <v>4</v>
      </c>
      <c r="R941" s="2">
        <v>0</v>
      </c>
      <c r="S941" s="2">
        <v>0</v>
      </c>
      <c r="T941" s="2">
        <v>0</v>
      </c>
      <c r="U941" s="2">
        <f t="shared" si="109"/>
        <v>16</v>
      </c>
      <c r="V941" s="2">
        <f t="shared" si="110"/>
        <v>0</v>
      </c>
      <c r="W941" s="2">
        <f t="shared" si="111"/>
        <v>0</v>
      </c>
      <c r="Y941" s="5"/>
      <c r="Z941" s="6">
        <f t="shared" si="116"/>
        <v>20</v>
      </c>
      <c r="AA941" s="2">
        <v>9</v>
      </c>
      <c r="AB941" s="2">
        <v>7</v>
      </c>
      <c r="AC941" s="2">
        <v>4</v>
      </c>
      <c r="AD941" s="2">
        <v>0</v>
      </c>
      <c r="AE941" s="2">
        <v>0</v>
      </c>
      <c r="AF941" s="2">
        <f t="shared" si="112"/>
        <v>16</v>
      </c>
      <c r="AG941" s="2">
        <f t="shared" si="113"/>
        <v>4</v>
      </c>
      <c r="AH941" s="2">
        <f t="shared" si="114"/>
        <v>0</v>
      </c>
      <c r="AJ941" s="5"/>
    </row>
    <row r="942" spans="7:36" x14ac:dyDescent="0.35">
      <c r="G942" s="2" t="s">
        <v>3</v>
      </c>
      <c r="H942" s="2" t="s">
        <v>4</v>
      </c>
      <c r="I942" s="2" t="s">
        <v>116</v>
      </c>
      <c r="J942" s="2" t="s">
        <v>117</v>
      </c>
      <c r="K942" s="2" t="s">
        <v>26</v>
      </c>
      <c r="L942" s="2" t="s">
        <v>26</v>
      </c>
      <c r="M942" s="2" t="s">
        <v>67</v>
      </c>
      <c r="N942" s="2">
        <v>11</v>
      </c>
      <c r="O942" s="6">
        <f t="shared" si="115"/>
        <v>16</v>
      </c>
      <c r="P942" s="2">
        <v>11</v>
      </c>
      <c r="Q942" s="2">
        <v>3</v>
      </c>
      <c r="R942" s="2">
        <v>1</v>
      </c>
      <c r="S942" s="2">
        <v>1</v>
      </c>
      <c r="T942" s="2">
        <v>0</v>
      </c>
      <c r="U942" s="2">
        <f t="shared" si="109"/>
        <v>14</v>
      </c>
      <c r="V942" s="2">
        <f t="shared" si="110"/>
        <v>1</v>
      </c>
      <c r="W942" s="2">
        <f t="shared" si="111"/>
        <v>1</v>
      </c>
      <c r="Y942" s="5"/>
      <c r="Z942" s="6">
        <f t="shared" si="116"/>
        <v>20</v>
      </c>
      <c r="AA942" s="2">
        <v>8</v>
      </c>
      <c r="AB942" s="2">
        <v>9</v>
      </c>
      <c r="AC942" s="2">
        <v>1</v>
      </c>
      <c r="AD942" s="2">
        <v>2</v>
      </c>
      <c r="AE942" s="2">
        <v>0</v>
      </c>
      <c r="AF942" s="2">
        <f t="shared" si="112"/>
        <v>17</v>
      </c>
      <c r="AG942" s="2">
        <f t="shared" si="113"/>
        <v>1</v>
      </c>
      <c r="AH942" s="2">
        <f t="shared" si="114"/>
        <v>2</v>
      </c>
      <c r="AJ942" s="5"/>
    </row>
    <row r="943" spans="7:36" x14ac:dyDescent="0.35">
      <c r="G943" s="2" t="s">
        <v>3</v>
      </c>
      <c r="H943" s="2" t="s">
        <v>4</v>
      </c>
      <c r="I943" s="2" t="s">
        <v>116</v>
      </c>
      <c r="J943" s="2" t="s">
        <v>117</v>
      </c>
      <c r="K943" s="2" t="s">
        <v>26</v>
      </c>
      <c r="L943" s="2" t="s">
        <v>26</v>
      </c>
      <c r="M943" s="2" t="s">
        <v>67</v>
      </c>
      <c r="N943" s="2">
        <v>12</v>
      </c>
      <c r="O943" s="6">
        <f t="shared" si="115"/>
        <v>16</v>
      </c>
      <c r="P943" s="2">
        <v>10</v>
      </c>
      <c r="Q943" s="2">
        <v>6</v>
      </c>
      <c r="R943" s="2">
        <v>0</v>
      </c>
      <c r="S943" s="2">
        <v>0</v>
      </c>
      <c r="T943" s="2">
        <v>0</v>
      </c>
      <c r="U943" s="2">
        <f t="shared" si="109"/>
        <v>16</v>
      </c>
      <c r="V943" s="2">
        <f t="shared" si="110"/>
        <v>0</v>
      </c>
      <c r="W943" s="2">
        <f t="shared" si="111"/>
        <v>0</v>
      </c>
      <c r="Y943" s="5"/>
      <c r="Z943" s="6">
        <f t="shared" si="116"/>
        <v>20</v>
      </c>
      <c r="AA943" s="2">
        <v>4</v>
      </c>
      <c r="AB943" s="2">
        <v>13</v>
      </c>
      <c r="AC943" s="2">
        <v>3</v>
      </c>
      <c r="AD943" s="2">
        <v>0</v>
      </c>
      <c r="AE943" s="2">
        <v>0</v>
      </c>
      <c r="AF943" s="2">
        <f t="shared" si="112"/>
        <v>17</v>
      </c>
      <c r="AG943" s="2">
        <f t="shared" si="113"/>
        <v>3</v>
      </c>
      <c r="AH943" s="2">
        <f t="shared" si="114"/>
        <v>0</v>
      </c>
      <c r="AJ943" s="5"/>
    </row>
    <row r="944" spans="7:36" x14ac:dyDescent="0.35">
      <c r="G944" s="2" t="s">
        <v>3</v>
      </c>
      <c r="H944" s="2" t="s">
        <v>4</v>
      </c>
      <c r="I944" s="2" t="s">
        <v>116</v>
      </c>
      <c r="J944" s="2" t="s">
        <v>117</v>
      </c>
      <c r="K944" s="2" t="s">
        <v>26</v>
      </c>
      <c r="L944" s="2" t="s">
        <v>26</v>
      </c>
      <c r="M944" s="2" t="s">
        <v>67</v>
      </c>
      <c r="N944" s="2">
        <v>13</v>
      </c>
      <c r="O944" s="6">
        <f t="shared" si="115"/>
        <v>16</v>
      </c>
      <c r="P944" s="2">
        <v>8</v>
      </c>
      <c r="Q944" s="2">
        <v>5</v>
      </c>
      <c r="R944" s="2">
        <v>2</v>
      </c>
      <c r="S944" s="2">
        <v>1</v>
      </c>
      <c r="T944" s="2">
        <v>0</v>
      </c>
      <c r="U944" s="2">
        <f t="shared" si="109"/>
        <v>13</v>
      </c>
      <c r="V944" s="2">
        <f t="shared" si="110"/>
        <v>2</v>
      </c>
      <c r="W944" s="2">
        <f t="shared" si="111"/>
        <v>1</v>
      </c>
      <c r="Y944" s="5"/>
      <c r="Z944" s="6">
        <f t="shared" si="116"/>
        <v>20</v>
      </c>
      <c r="AA944" s="2">
        <v>8</v>
      </c>
      <c r="AB944" s="2">
        <v>3</v>
      </c>
      <c r="AC944" s="2">
        <v>9</v>
      </c>
      <c r="AD944" s="2">
        <v>0</v>
      </c>
      <c r="AE944" s="2">
        <v>0</v>
      </c>
      <c r="AF944" s="2">
        <f t="shared" si="112"/>
        <v>11</v>
      </c>
      <c r="AG944" s="2">
        <f t="shared" si="113"/>
        <v>9</v>
      </c>
      <c r="AH944" s="2">
        <f t="shared" si="114"/>
        <v>0</v>
      </c>
      <c r="AJ944" s="5"/>
    </row>
    <row r="945" spans="7:36" x14ac:dyDescent="0.35">
      <c r="G945" s="2" t="s">
        <v>3</v>
      </c>
      <c r="H945" s="2" t="s">
        <v>4</v>
      </c>
      <c r="I945" s="2" t="s">
        <v>116</v>
      </c>
      <c r="J945" s="2" t="s">
        <v>117</v>
      </c>
      <c r="K945" s="2" t="s">
        <v>26</v>
      </c>
      <c r="L945" s="2" t="s">
        <v>26</v>
      </c>
      <c r="M945" s="2" t="s">
        <v>67</v>
      </c>
      <c r="N945" s="2">
        <v>14</v>
      </c>
      <c r="O945" s="6">
        <f t="shared" si="115"/>
        <v>16</v>
      </c>
      <c r="P945" s="2">
        <v>7</v>
      </c>
      <c r="Q945" s="2">
        <v>4</v>
      </c>
      <c r="R945" s="2">
        <v>2</v>
      </c>
      <c r="S945" s="2">
        <v>0</v>
      </c>
      <c r="T945" s="2">
        <v>3</v>
      </c>
      <c r="U945" s="2">
        <f t="shared" si="109"/>
        <v>11</v>
      </c>
      <c r="V945" s="2">
        <f t="shared" si="110"/>
        <v>2</v>
      </c>
      <c r="W945" s="2">
        <f t="shared" si="111"/>
        <v>3</v>
      </c>
      <c r="Y945" s="5"/>
      <c r="Z945" s="6">
        <f t="shared" si="116"/>
        <v>20</v>
      </c>
      <c r="AA945" s="2">
        <v>6</v>
      </c>
      <c r="AB945" s="2">
        <v>5</v>
      </c>
      <c r="AC945" s="2">
        <v>8</v>
      </c>
      <c r="AD945" s="2">
        <v>0</v>
      </c>
      <c r="AE945" s="2">
        <v>1</v>
      </c>
      <c r="AF945" s="2">
        <f t="shared" si="112"/>
        <v>11</v>
      </c>
      <c r="AG945" s="2">
        <f t="shared" si="113"/>
        <v>8</v>
      </c>
      <c r="AH945" s="2">
        <f t="shared" si="114"/>
        <v>1</v>
      </c>
      <c r="AJ945" s="5"/>
    </row>
    <row r="946" spans="7:36" x14ac:dyDescent="0.35">
      <c r="G946" s="2" t="s">
        <v>3</v>
      </c>
      <c r="H946" s="2" t="s">
        <v>4</v>
      </c>
      <c r="I946" s="2" t="s">
        <v>116</v>
      </c>
      <c r="J946" s="2" t="s">
        <v>117</v>
      </c>
      <c r="K946" s="2" t="s">
        <v>26</v>
      </c>
      <c r="L946" s="2" t="s">
        <v>26</v>
      </c>
      <c r="M946" s="2" t="s">
        <v>67</v>
      </c>
      <c r="N946" s="2">
        <v>15</v>
      </c>
      <c r="O946" s="6">
        <f t="shared" si="115"/>
        <v>16</v>
      </c>
      <c r="P946" s="2">
        <v>5</v>
      </c>
      <c r="Q946" s="2">
        <v>5</v>
      </c>
      <c r="R946" s="2">
        <v>4</v>
      </c>
      <c r="S946" s="2">
        <v>0</v>
      </c>
      <c r="T946" s="2">
        <v>2</v>
      </c>
      <c r="U946" s="2">
        <f t="shared" si="109"/>
        <v>10</v>
      </c>
      <c r="V946" s="2">
        <f t="shared" si="110"/>
        <v>4</v>
      </c>
      <c r="W946" s="2">
        <f t="shared" si="111"/>
        <v>2</v>
      </c>
      <c r="Y946" s="5"/>
      <c r="Z946" s="6">
        <f t="shared" si="116"/>
        <v>20</v>
      </c>
      <c r="AA946" s="2">
        <v>7</v>
      </c>
      <c r="AB946" s="2">
        <v>7</v>
      </c>
      <c r="AC946" s="2">
        <v>0</v>
      </c>
      <c r="AD946" s="2">
        <v>6</v>
      </c>
      <c r="AE946" s="2">
        <v>0</v>
      </c>
      <c r="AF946" s="2">
        <f t="shared" si="112"/>
        <v>14</v>
      </c>
      <c r="AG946" s="2">
        <f t="shared" si="113"/>
        <v>0</v>
      </c>
      <c r="AH946" s="2">
        <f t="shared" si="114"/>
        <v>6</v>
      </c>
      <c r="AJ946" s="5"/>
    </row>
    <row r="947" spans="7:36" x14ac:dyDescent="0.35">
      <c r="G947" s="2" t="s">
        <v>3</v>
      </c>
      <c r="H947" s="2" t="s">
        <v>4</v>
      </c>
      <c r="I947" s="2" t="s">
        <v>116</v>
      </c>
      <c r="J947" s="2" t="s">
        <v>117</v>
      </c>
      <c r="K947" s="2" t="s">
        <v>26</v>
      </c>
      <c r="L947" s="2" t="s">
        <v>26</v>
      </c>
      <c r="M947" s="2" t="s">
        <v>67</v>
      </c>
      <c r="N947" s="2">
        <v>16</v>
      </c>
      <c r="O947" s="6">
        <f t="shared" si="115"/>
        <v>16</v>
      </c>
      <c r="P947" s="2">
        <v>8</v>
      </c>
      <c r="Q947" s="2">
        <v>5</v>
      </c>
      <c r="R947" s="2">
        <v>1</v>
      </c>
      <c r="S947" s="2">
        <v>2</v>
      </c>
      <c r="T947" s="2">
        <v>0</v>
      </c>
      <c r="U947" s="2">
        <f t="shared" si="109"/>
        <v>13</v>
      </c>
      <c r="V947" s="2">
        <f t="shared" si="110"/>
        <v>1</v>
      </c>
      <c r="W947" s="2">
        <f t="shared" si="111"/>
        <v>2</v>
      </c>
      <c r="Y947" s="5"/>
      <c r="Z947" s="6">
        <f t="shared" si="116"/>
        <v>20</v>
      </c>
      <c r="AA947" s="2">
        <v>6</v>
      </c>
      <c r="AB947" s="2">
        <v>11</v>
      </c>
      <c r="AC947" s="2">
        <v>2</v>
      </c>
      <c r="AD947" s="2">
        <v>0</v>
      </c>
      <c r="AE947" s="2">
        <v>1</v>
      </c>
      <c r="AF947" s="2">
        <f t="shared" si="112"/>
        <v>17</v>
      </c>
      <c r="AG947" s="2">
        <f t="shared" si="113"/>
        <v>2</v>
      </c>
      <c r="AH947" s="2">
        <f t="shared" si="114"/>
        <v>1</v>
      </c>
      <c r="AJ947" s="5"/>
    </row>
    <row r="948" spans="7:36" x14ac:dyDescent="0.35">
      <c r="G948" s="2" t="s">
        <v>3</v>
      </c>
      <c r="H948" s="2" t="s">
        <v>4</v>
      </c>
      <c r="I948" s="2" t="s">
        <v>116</v>
      </c>
      <c r="J948" s="2" t="s">
        <v>117</v>
      </c>
      <c r="K948" s="2" t="s">
        <v>26</v>
      </c>
      <c r="L948" s="2" t="s">
        <v>26</v>
      </c>
      <c r="M948" s="2" t="s">
        <v>67</v>
      </c>
      <c r="N948" s="2">
        <v>17</v>
      </c>
      <c r="O948" s="6">
        <f t="shared" si="115"/>
        <v>16</v>
      </c>
      <c r="P948" s="2">
        <v>8</v>
      </c>
      <c r="Q948" s="2">
        <v>7</v>
      </c>
      <c r="R948" s="2">
        <v>1</v>
      </c>
      <c r="S948" s="2">
        <v>0</v>
      </c>
      <c r="T948" s="2">
        <v>0</v>
      </c>
      <c r="U948" s="2">
        <f t="shared" si="109"/>
        <v>15</v>
      </c>
      <c r="V948" s="2">
        <f t="shared" si="110"/>
        <v>1</v>
      </c>
      <c r="W948" s="2">
        <f t="shared" si="111"/>
        <v>0</v>
      </c>
      <c r="Y948" s="5"/>
      <c r="Z948" s="6">
        <f t="shared" si="116"/>
        <v>20</v>
      </c>
      <c r="AA948" s="2">
        <v>9</v>
      </c>
      <c r="AB948" s="2">
        <v>3</v>
      </c>
      <c r="AC948" s="2">
        <v>5</v>
      </c>
      <c r="AD948" s="2">
        <v>2</v>
      </c>
      <c r="AE948" s="2">
        <v>1</v>
      </c>
      <c r="AF948" s="2">
        <f t="shared" si="112"/>
        <v>12</v>
      </c>
      <c r="AG948" s="2">
        <f t="shared" si="113"/>
        <v>5</v>
      </c>
      <c r="AH948" s="2">
        <f t="shared" si="114"/>
        <v>3</v>
      </c>
      <c r="AJ948" s="5"/>
    </row>
    <row r="949" spans="7:36" x14ac:dyDescent="0.35">
      <c r="G949" s="2" t="s">
        <v>3</v>
      </c>
      <c r="H949" s="2" t="s">
        <v>4</v>
      </c>
      <c r="I949" s="2" t="s">
        <v>116</v>
      </c>
      <c r="J949" s="2" t="s">
        <v>117</v>
      </c>
      <c r="K949" s="2" t="s">
        <v>26</v>
      </c>
      <c r="L949" s="2" t="s">
        <v>26</v>
      </c>
      <c r="M949" s="2" t="s">
        <v>67</v>
      </c>
      <c r="N949" s="2">
        <v>18</v>
      </c>
      <c r="O949" s="6">
        <f t="shared" si="115"/>
        <v>16</v>
      </c>
      <c r="P949" s="2">
        <v>9</v>
      </c>
      <c r="Q949" s="2">
        <v>5</v>
      </c>
      <c r="R949" s="2">
        <v>1</v>
      </c>
      <c r="S949" s="2">
        <v>1</v>
      </c>
      <c r="T949" s="2">
        <v>0</v>
      </c>
      <c r="U949" s="2">
        <f t="shared" si="109"/>
        <v>14</v>
      </c>
      <c r="V949" s="2">
        <f t="shared" si="110"/>
        <v>1</v>
      </c>
      <c r="W949" s="2">
        <f t="shared" si="111"/>
        <v>1</v>
      </c>
      <c r="Y949" s="5"/>
      <c r="Z949" s="6">
        <f t="shared" si="116"/>
        <v>20</v>
      </c>
      <c r="AA949" s="2">
        <v>12</v>
      </c>
      <c r="AB949" s="2">
        <v>2</v>
      </c>
      <c r="AC949" s="2">
        <v>3</v>
      </c>
      <c r="AD949" s="2">
        <v>2</v>
      </c>
      <c r="AE949" s="2">
        <v>1</v>
      </c>
      <c r="AF949" s="2">
        <f t="shared" si="112"/>
        <v>14</v>
      </c>
      <c r="AG949" s="2">
        <f t="shared" si="113"/>
        <v>3</v>
      </c>
      <c r="AH949" s="2">
        <f t="shared" si="114"/>
        <v>3</v>
      </c>
      <c r="AJ949" s="5"/>
    </row>
    <row r="950" spans="7:36" x14ac:dyDescent="0.35">
      <c r="G950" s="2" t="s">
        <v>3</v>
      </c>
      <c r="H950" s="2" t="s">
        <v>4</v>
      </c>
      <c r="I950" s="2" t="s">
        <v>116</v>
      </c>
      <c r="J950" s="2" t="s">
        <v>117</v>
      </c>
      <c r="K950" s="2" t="s">
        <v>26</v>
      </c>
      <c r="L950" s="2" t="s">
        <v>26</v>
      </c>
      <c r="M950" s="2" t="s">
        <v>76</v>
      </c>
      <c r="N950" s="2">
        <v>19</v>
      </c>
      <c r="O950" s="6">
        <f t="shared" si="115"/>
        <v>16</v>
      </c>
      <c r="P950" s="2">
        <v>9</v>
      </c>
      <c r="Q950" s="2">
        <v>2</v>
      </c>
      <c r="R950" s="2">
        <v>4</v>
      </c>
      <c r="S950" s="2">
        <v>0</v>
      </c>
      <c r="T950" s="2">
        <v>1</v>
      </c>
      <c r="U950" s="2">
        <f t="shared" si="109"/>
        <v>11</v>
      </c>
      <c r="V950" s="2">
        <f t="shared" si="110"/>
        <v>4</v>
      </c>
      <c r="W950" s="2">
        <f t="shared" si="111"/>
        <v>1</v>
      </c>
      <c r="Y950" s="5"/>
      <c r="Z950" s="6">
        <f t="shared" si="116"/>
        <v>20</v>
      </c>
      <c r="AA950" s="2">
        <v>10</v>
      </c>
      <c r="AB950" s="2">
        <v>2</v>
      </c>
      <c r="AC950" s="2">
        <v>2</v>
      </c>
      <c r="AD950" s="2">
        <v>3</v>
      </c>
      <c r="AE950" s="2">
        <v>3</v>
      </c>
      <c r="AF950" s="2">
        <f t="shared" si="112"/>
        <v>12</v>
      </c>
      <c r="AG950" s="2">
        <f t="shared" si="113"/>
        <v>2</v>
      </c>
      <c r="AH950" s="2">
        <f t="shared" si="114"/>
        <v>6</v>
      </c>
      <c r="AJ950" s="5"/>
    </row>
    <row r="951" spans="7:36" x14ac:dyDescent="0.35">
      <c r="G951" s="2" t="s">
        <v>3</v>
      </c>
      <c r="H951" s="2" t="s">
        <v>4</v>
      </c>
      <c r="I951" s="2" t="s">
        <v>116</v>
      </c>
      <c r="J951" s="2" t="s">
        <v>117</v>
      </c>
      <c r="K951" s="2" t="s">
        <v>26</v>
      </c>
      <c r="L951" s="2" t="s">
        <v>26</v>
      </c>
      <c r="M951" s="2" t="s">
        <v>76</v>
      </c>
      <c r="N951" s="2">
        <v>20</v>
      </c>
      <c r="O951" s="6">
        <f t="shared" si="115"/>
        <v>16</v>
      </c>
      <c r="P951" s="2">
        <v>7</v>
      </c>
      <c r="Q951" s="2">
        <v>2</v>
      </c>
      <c r="R951" s="2">
        <v>2</v>
      </c>
      <c r="S951" s="2">
        <v>3</v>
      </c>
      <c r="T951" s="2">
        <v>2</v>
      </c>
      <c r="U951" s="2">
        <f t="shared" si="109"/>
        <v>9</v>
      </c>
      <c r="V951" s="2">
        <f t="shared" si="110"/>
        <v>2</v>
      </c>
      <c r="W951" s="2">
        <f t="shared" si="111"/>
        <v>5</v>
      </c>
      <c r="Y951" s="5"/>
      <c r="Z951" s="6">
        <f t="shared" si="116"/>
        <v>20</v>
      </c>
      <c r="AA951" s="2">
        <v>9</v>
      </c>
      <c r="AB951" s="2">
        <v>1</v>
      </c>
      <c r="AC951" s="2">
        <v>3</v>
      </c>
      <c r="AD951" s="2">
        <v>6</v>
      </c>
      <c r="AE951" s="2">
        <v>1</v>
      </c>
      <c r="AF951" s="2">
        <f t="shared" si="112"/>
        <v>10</v>
      </c>
      <c r="AG951" s="2">
        <f t="shared" si="113"/>
        <v>3</v>
      </c>
      <c r="AH951" s="2">
        <f t="shared" si="114"/>
        <v>7</v>
      </c>
      <c r="AJ951" s="5"/>
    </row>
    <row r="952" spans="7:36" x14ac:dyDescent="0.35">
      <c r="G952" s="2" t="s">
        <v>3</v>
      </c>
      <c r="H952" s="2" t="s">
        <v>4</v>
      </c>
      <c r="I952" s="2" t="s">
        <v>116</v>
      </c>
      <c r="J952" s="2" t="s">
        <v>117</v>
      </c>
      <c r="K952" s="2" t="s">
        <v>26</v>
      </c>
      <c r="L952" s="2" t="s">
        <v>26</v>
      </c>
      <c r="M952" s="2" t="s">
        <v>76</v>
      </c>
      <c r="N952" s="2">
        <v>21</v>
      </c>
      <c r="O952" s="6">
        <f t="shared" si="115"/>
        <v>16</v>
      </c>
      <c r="P952" s="2">
        <v>7</v>
      </c>
      <c r="Q952" s="2">
        <v>4</v>
      </c>
      <c r="R952" s="2">
        <v>2</v>
      </c>
      <c r="S952" s="2">
        <v>2</v>
      </c>
      <c r="T952" s="2">
        <v>1</v>
      </c>
      <c r="U952" s="2">
        <f t="shared" si="109"/>
        <v>11</v>
      </c>
      <c r="V952" s="2">
        <f t="shared" si="110"/>
        <v>2</v>
      </c>
      <c r="W952" s="2">
        <f t="shared" si="111"/>
        <v>3</v>
      </c>
      <c r="Y952" s="5"/>
      <c r="Z952" s="6">
        <f t="shared" si="116"/>
        <v>20</v>
      </c>
      <c r="AA952" s="2">
        <v>9</v>
      </c>
      <c r="AB952" s="2">
        <v>3</v>
      </c>
      <c r="AC952" s="2">
        <v>2</v>
      </c>
      <c r="AD952" s="2">
        <v>5</v>
      </c>
      <c r="AE952" s="2">
        <v>1</v>
      </c>
      <c r="AF952" s="2">
        <f t="shared" si="112"/>
        <v>12</v>
      </c>
      <c r="AG952" s="2">
        <f t="shared" si="113"/>
        <v>2</v>
      </c>
      <c r="AH952" s="2">
        <f t="shared" si="114"/>
        <v>6</v>
      </c>
      <c r="AJ952" s="5"/>
    </row>
    <row r="953" spans="7:36" x14ac:dyDescent="0.35">
      <c r="G953" s="2" t="s">
        <v>3</v>
      </c>
      <c r="H953" s="2" t="s">
        <v>4</v>
      </c>
      <c r="I953" s="2" t="s">
        <v>116</v>
      </c>
      <c r="J953" s="2" t="s">
        <v>117</v>
      </c>
      <c r="K953" s="2" t="s">
        <v>26</v>
      </c>
      <c r="L953" s="2" t="s">
        <v>26</v>
      </c>
      <c r="M953" s="2" t="s">
        <v>76</v>
      </c>
      <c r="N953" s="2">
        <v>22</v>
      </c>
      <c r="O953" s="6">
        <f t="shared" si="115"/>
        <v>16</v>
      </c>
      <c r="P953" s="2">
        <v>11</v>
      </c>
      <c r="Q953" s="2">
        <v>1</v>
      </c>
      <c r="R953" s="2">
        <v>2</v>
      </c>
      <c r="S953" s="2">
        <v>2</v>
      </c>
      <c r="T953" s="2">
        <v>0</v>
      </c>
      <c r="U953" s="2">
        <f t="shared" si="109"/>
        <v>12</v>
      </c>
      <c r="V953" s="2">
        <f t="shared" si="110"/>
        <v>2</v>
      </c>
      <c r="W953" s="2">
        <f t="shared" si="111"/>
        <v>2</v>
      </c>
      <c r="Y953" s="5"/>
      <c r="Z953" s="6">
        <f t="shared" si="116"/>
        <v>20</v>
      </c>
      <c r="AA953" s="2">
        <v>12</v>
      </c>
      <c r="AB953" s="2">
        <v>5</v>
      </c>
      <c r="AC953" s="2">
        <v>2</v>
      </c>
      <c r="AD953" s="2">
        <v>1</v>
      </c>
      <c r="AE953" s="2">
        <v>0</v>
      </c>
      <c r="AF953" s="2">
        <f t="shared" si="112"/>
        <v>17</v>
      </c>
      <c r="AG953" s="2">
        <f t="shared" si="113"/>
        <v>2</v>
      </c>
      <c r="AH953" s="2">
        <f t="shared" si="114"/>
        <v>1</v>
      </c>
      <c r="AJ953" s="5"/>
    </row>
    <row r="954" spans="7:36" x14ac:dyDescent="0.35">
      <c r="G954" s="2" t="s">
        <v>3</v>
      </c>
      <c r="H954" s="2" t="s">
        <v>4</v>
      </c>
      <c r="I954" s="2" t="s">
        <v>116</v>
      </c>
      <c r="J954" s="2" t="s">
        <v>117</v>
      </c>
      <c r="K954" s="2" t="s">
        <v>26</v>
      </c>
      <c r="L954" s="2" t="s">
        <v>26</v>
      </c>
      <c r="M954" s="2" t="s">
        <v>76</v>
      </c>
      <c r="N954" s="2">
        <v>23</v>
      </c>
      <c r="O954" s="6">
        <f t="shared" si="115"/>
        <v>16</v>
      </c>
      <c r="P954" s="2">
        <v>7</v>
      </c>
      <c r="Q954" s="2">
        <v>3</v>
      </c>
      <c r="R954" s="2">
        <v>3</v>
      </c>
      <c r="S954" s="2">
        <v>3</v>
      </c>
      <c r="T954" s="2">
        <v>0</v>
      </c>
      <c r="U954" s="2">
        <f t="shared" si="109"/>
        <v>10</v>
      </c>
      <c r="V954" s="2">
        <f t="shared" si="110"/>
        <v>3</v>
      </c>
      <c r="W954" s="2">
        <f t="shared" si="111"/>
        <v>3</v>
      </c>
      <c r="Y954" s="5"/>
      <c r="Z954" s="6">
        <f t="shared" si="116"/>
        <v>20</v>
      </c>
      <c r="AA954" s="2">
        <v>12</v>
      </c>
      <c r="AB954" s="2">
        <v>3</v>
      </c>
      <c r="AC954" s="2">
        <v>3</v>
      </c>
      <c r="AD954" s="2">
        <v>1</v>
      </c>
      <c r="AE954" s="2">
        <v>1</v>
      </c>
      <c r="AF954" s="2">
        <f t="shared" si="112"/>
        <v>15</v>
      </c>
      <c r="AG954" s="2">
        <f t="shared" si="113"/>
        <v>3</v>
      </c>
      <c r="AH954" s="2">
        <f t="shared" si="114"/>
        <v>2</v>
      </c>
      <c r="AJ954" s="5"/>
    </row>
    <row r="955" spans="7:36" x14ac:dyDescent="0.35">
      <c r="G955" s="2" t="s">
        <v>3</v>
      </c>
      <c r="H955" s="2" t="s">
        <v>4</v>
      </c>
      <c r="I955" s="2" t="s">
        <v>116</v>
      </c>
      <c r="J955" s="2" t="s">
        <v>117</v>
      </c>
      <c r="K955" s="2" t="s">
        <v>26</v>
      </c>
      <c r="L955" s="2" t="s">
        <v>26</v>
      </c>
      <c r="M955" s="2" t="s">
        <v>76</v>
      </c>
      <c r="N955" s="2">
        <v>24</v>
      </c>
      <c r="O955" s="6">
        <f t="shared" si="115"/>
        <v>15</v>
      </c>
      <c r="P955" s="2">
        <v>7</v>
      </c>
      <c r="Q955" s="2">
        <v>2</v>
      </c>
      <c r="R955" s="2">
        <v>4</v>
      </c>
      <c r="S955" s="2">
        <v>1</v>
      </c>
      <c r="T955" s="2">
        <v>1</v>
      </c>
      <c r="U955" s="2">
        <f t="shared" si="109"/>
        <v>9</v>
      </c>
      <c r="V955" s="2">
        <f t="shared" si="110"/>
        <v>4</v>
      </c>
      <c r="W955" s="2">
        <f t="shared" si="111"/>
        <v>2</v>
      </c>
      <c r="Y955" s="5"/>
      <c r="Z955" s="6">
        <f t="shared" si="116"/>
        <v>20</v>
      </c>
      <c r="AA955" s="2">
        <v>9</v>
      </c>
      <c r="AB955" s="2">
        <v>2</v>
      </c>
      <c r="AC955" s="2">
        <v>4</v>
      </c>
      <c r="AD955" s="2">
        <v>5</v>
      </c>
      <c r="AE955" s="2">
        <v>0</v>
      </c>
      <c r="AF955" s="2">
        <f t="shared" si="112"/>
        <v>11</v>
      </c>
      <c r="AG955" s="2">
        <f t="shared" si="113"/>
        <v>4</v>
      </c>
      <c r="AH955" s="2">
        <f t="shared" si="114"/>
        <v>5</v>
      </c>
      <c r="AJ955" s="5"/>
    </row>
    <row r="956" spans="7:36" x14ac:dyDescent="0.35">
      <c r="G956" s="2" t="s">
        <v>3</v>
      </c>
      <c r="H956" s="2" t="s">
        <v>4</v>
      </c>
      <c r="I956" s="2" t="s">
        <v>116</v>
      </c>
      <c r="J956" s="2" t="s">
        <v>117</v>
      </c>
      <c r="K956" s="2" t="s">
        <v>26</v>
      </c>
      <c r="L956" s="2" t="s">
        <v>26</v>
      </c>
      <c r="M956" s="2" t="s">
        <v>76</v>
      </c>
      <c r="N956" s="2">
        <v>25</v>
      </c>
      <c r="O956" s="6">
        <f t="shared" si="115"/>
        <v>16</v>
      </c>
      <c r="P956" s="2">
        <v>8</v>
      </c>
      <c r="Q956" s="2">
        <v>1</v>
      </c>
      <c r="R956" s="2">
        <v>2</v>
      </c>
      <c r="S956" s="2">
        <v>4</v>
      </c>
      <c r="T956" s="2">
        <v>1</v>
      </c>
      <c r="U956" s="2">
        <f t="shared" si="109"/>
        <v>9</v>
      </c>
      <c r="V956" s="2">
        <f t="shared" si="110"/>
        <v>2</v>
      </c>
      <c r="W956" s="2">
        <f t="shared" si="111"/>
        <v>5</v>
      </c>
      <c r="Y956" s="5"/>
      <c r="Z956" s="6">
        <f t="shared" si="116"/>
        <v>20</v>
      </c>
      <c r="AA956" s="2">
        <v>8</v>
      </c>
      <c r="AB956" s="2">
        <v>4</v>
      </c>
      <c r="AC956" s="2">
        <v>3</v>
      </c>
      <c r="AD956" s="2">
        <v>3</v>
      </c>
      <c r="AE956" s="2">
        <v>2</v>
      </c>
      <c r="AF956" s="2">
        <f t="shared" si="112"/>
        <v>12</v>
      </c>
      <c r="AG956" s="2">
        <f t="shared" si="113"/>
        <v>3</v>
      </c>
      <c r="AH956" s="2">
        <f t="shared" si="114"/>
        <v>5</v>
      </c>
      <c r="AJ956" s="5"/>
    </row>
    <row r="957" spans="7:36" x14ac:dyDescent="0.35">
      <c r="G957" s="2" t="s">
        <v>3</v>
      </c>
      <c r="H957" s="2" t="s">
        <v>4</v>
      </c>
      <c r="I957" s="2" t="s">
        <v>116</v>
      </c>
      <c r="J957" s="2" t="s">
        <v>117</v>
      </c>
      <c r="K957" s="2" t="s">
        <v>26</v>
      </c>
      <c r="L957" s="2" t="s">
        <v>26</v>
      </c>
      <c r="M957" s="2" t="s">
        <v>76</v>
      </c>
      <c r="N957" s="2">
        <v>26</v>
      </c>
      <c r="O957" s="6">
        <f t="shared" si="115"/>
        <v>16</v>
      </c>
      <c r="P957" s="2">
        <v>6</v>
      </c>
      <c r="Q957" s="2">
        <v>2</v>
      </c>
      <c r="R957" s="2">
        <v>4</v>
      </c>
      <c r="S957" s="2">
        <v>3</v>
      </c>
      <c r="T957" s="2">
        <v>1</v>
      </c>
      <c r="U957" s="2">
        <f t="shared" si="109"/>
        <v>8</v>
      </c>
      <c r="V957" s="2">
        <f t="shared" si="110"/>
        <v>4</v>
      </c>
      <c r="W957" s="2">
        <f t="shared" si="111"/>
        <v>4</v>
      </c>
      <c r="Y957" s="5"/>
      <c r="Z957" s="6">
        <f t="shared" si="116"/>
        <v>20</v>
      </c>
      <c r="AA957" s="2">
        <v>9</v>
      </c>
      <c r="AB957" s="2">
        <v>3</v>
      </c>
      <c r="AC957" s="2">
        <v>1</v>
      </c>
      <c r="AD957" s="2">
        <v>7</v>
      </c>
      <c r="AE957" s="2">
        <v>0</v>
      </c>
      <c r="AF957" s="2">
        <f t="shared" si="112"/>
        <v>12</v>
      </c>
      <c r="AG957" s="2">
        <f t="shared" si="113"/>
        <v>1</v>
      </c>
      <c r="AH957" s="2">
        <f t="shared" si="114"/>
        <v>7</v>
      </c>
      <c r="AJ957" s="5"/>
    </row>
    <row r="958" spans="7:36" x14ac:dyDescent="0.35">
      <c r="G958" s="2" t="s">
        <v>3</v>
      </c>
      <c r="H958" s="2" t="s">
        <v>4</v>
      </c>
      <c r="I958" s="2" t="s">
        <v>116</v>
      </c>
      <c r="J958" s="2" t="s">
        <v>117</v>
      </c>
      <c r="K958" s="2" t="s">
        <v>26</v>
      </c>
      <c r="L958" s="2" t="s">
        <v>26</v>
      </c>
      <c r="M958" s="2" t="s">
        <v>76</v>
      </c>
      <c r="N958" s="2">
        <v>27</v>
      </c>
      <c r="O958" s="6">
        <f t="shared" si="115"/>
        <v>16</v>
      </c>
      <c r="P958" s="2">
        <v>7</v>
      </c>
      <c r="Q958" s="2">
        <v>5</v>
      </c>
      <c r="R958" s="2">
        <v>1</v>
      </c>
      <c r="S958" s="2">
        <v>1</v>
      </c>
      <c r="T958" s="2">
        <v>2</v>
      </c>
      <c r="U958" s="2">
        <f t="shared" ref="U958:U1021" si="117">P958+Q958</f>
        <v>12</v>
      </c>
      <c r="V958" s="2">
        <f t="shared" ref="V958:V1021" si="118">R958</f>
        <v>1</v>
      </c>
      <c r="W958" s="2">
        <f t="shared" ref="W958:W1021" si="119">S958+T958</f>
        <v>3</v>
      </c>
      <c r="Y958" s="5"/>
      <c r="Z958" s="6">
        <f t="shared" si="116"/>
        <v>20</v>
      </c>
      <c r="AA958" s="2">
        <v>10</v>
      </c>
      <c r="AB958" s="2">
        <v>3</v>
      </c>
      <c r="AC958" s="2">
        <v>2</v>
      </c>
      <c r="AD958" s="2">
        <v>5</v>
      </c>
      <c r="AE958" s="2">
        <v>0</v>
      </c>
      <c r="AF958" s="2">
        <f t="shared" ref="AF958:AF1021" si="120">AA958+AB958</f>
        <v>13</v>
      </c>
      <c r="AG958" s="2">
        <f t="shared" ref="AG958:AG1021" si="121">AC958</f>
        <v>2</v>
      </c>
      <c r="AH958" s="2">
        <f t="shared" ref="AH958:AH1021" si="122">AD958+AE958</f>
        <v>5</v>
      </c>
      <c r="AJ958" s="5"/>
    </row>
    <row r="959" spans="7:36" x14ac:dyDescent="0.35">
      <c r="G959" s="2" t="s">
        <v>3</v>
      </c>
      <c r="H959" s="2" t="s">
        <v>4</v>
      </c>
      <c r="I959" s="2" t="s">
        <v>116</v>
      </c>
      <c r="J959" s="2" t="s">
        <v>117</v>
      </c>
      <c r="K959" s="2" t="s">
        <v>26</v>
      </c>
      <c r="L959" s="2" t="s">
        <v>26</v>
      </c>
      <c r="M959" s="2" t="s">
        <v>76</v>
      </c>
      <c r="N959" s="2">
        <v>28</v>
      </c>
      <c r="O959" s="6">
        <f t="shared" si="115"/>
        <v>16</v>
      </c>
      <c r="P959" s="2">
        <v>13</v>
      </c>
      <c r="Q959" s="2">
        <v>2</v>
      </c>
      <c r="R959" s="2">
        <v>0</v>
      </c>
      <c r="S959" s="2">
        <v>1</v>
      </c>
      <c r="T959" s="2">
        <v>0</v>
      </c>
      <c r="U959" s="2">
        <f t="shared" si="117"/>
        <v>15</v>
      </c>
      <c r="V959" s="2">
        <f t="shared" si="118"/>
        <v>0</v>
      </c>
      <c r="W959" s="2">
        <f t="shared" si="119"/>
        <v>1</v>
      </c>
      <c r="Y959" s="5"/>
      <c r="Z959" s="6">
        <f t="shared" si="116"/>
        <v>20</v>
      </c>
      <c r="AA959" s="2">
        <v>13</v>
      </c>
      <c r="AB959" s="2">
        <v>6</v>
      </c>
      <c r="AC959" s="2">
        <v>0</v>
      </c>
      <c r="AD959" s="2">
        <v>1</v>
      </c>
      <c r="AE959" s="2">
        <v>0</v>
      </c>
      <c r="AF959" s="2">
        <f t="shared" si="120"/>
        <v>19</v>
      </c>
      <c r="AG959" s="2">
        <f t="shared" si="121"/>
        <v>0</v>
      </c>
      <c r="AH959" s="2">
        <f t="shared" si="122"/>
        <v>1</v>
      </c>
      <c r="AJ959" s="5"/>
    </row>
    <row r="960" spans="7:36" x14ac:dyDescent="0.35">
      <c r="G960" s="2" t="s">
        <v>3</v>
      </c>
      <c r="H960" s="2" t="s">
        <v>4</v>
      </c>
      <c r="I960" s="2" t="s">
        <v>116</v>
      </c>
      <c r="J960" s="2" t="s">
        <v>117</v>
      </c>
      <c r="K960" s="2" t="s">
        <v>26</v>
      </c>
      <c r="L960" s="2" t="s">
        <v>26</v>
      </c>
      <c r="M960" s="2" t="s">
        <v>76</v>
      </c>
      <c r="N960" s="2">
        <v>29</v>
      </c>
      <c r="O960" s="6">
        <f t="shared" si="115"/>
        <v>16</v>
      </c>
      <c r="P960" s="2">
        <v>5</v>
      </c>
      <c r="Q960" s="2">
        <v>4</v>
      </c>
      <c r="R960" s="2">
        <v>6</v>
      </c>
      <c r="S960" s="2">
        <v>1</v>
      </c>
      <c r="T960" s="2">
        <v>0</v>
      </c>
      <c r="U960" s="2">
        <f t="shared" si="117"/>
        <v>9</v>
      </c>
      <c r="V960" s="2">
        <f t="shared" si="118"/>
        <v>6</v>
      </c>
      <c r="W960" s="2">
        <f t="shared" si="119"/>
        <v>1</v>
      </c>
      <c r="Y960" s="5"/>
      <c r="Z960" s="6">
        <f t="shared" si="116"/>
        <v>20</v>
      </c>
      <c r="AA960" s="2">
        <v>9</v>
      </c>
      <c r="AB960" s="2">
        <v>3</v>
      </c>
      <c r="AC960" s="2">
        <v>3</v>
      </c>
      <c r="AD960" s="2">
        <v>5</v>
      </c>
      <c r="AE960" s="2">
        <v>0</v>
      </c>
      <c r="AF960" s="2">
        <f t="shared" si="120"/>
        <v>12</v>
      </c>
      <c r="AG960" s="2">
        <f t="shared" si="121"/>
        <v>3</v>
      </c>
      <c r="AH960" s="2">
        <f t="shared" si="122"/>
        <v>5</v>
      </c>
      <c r="AJ960" s="5"/>
    </row>
    <row r="961" spans="7:36" x14ac:dyDescent="0.35">
      <c r="G961" s="2" t="s">
        <v>3</v>
      </c>
      <c r="H961" s="2" t="s">
        <v>4</v>
      </c>
      <c r="I961" s="2" t="s">
        <v>116</v>
      </c>
      <c r="J961" s="2" t="s">
        <v>117</v>
      </c>
      <c r="K961" s="2" t="s">
        <v>26</v>
      </c>
      <c r="L961" s="2" t="s">
        <v>26</v>
      </c>
      <c r="M961" s="2" t="s">
        <v>76</v>
      </c>
      <c r="N961" s="2">
        <v>30</v>
      </c>
      <c r="O961" s="6">
        <f t="shared" si="115"/>
        <v>16</v>
      </c>
      <c r="P961" s="2">
        <v>11</v>
      </c>
      <c r="Q961" s="2">
        <v>2</v>
      </c>
      <c r="R961" s="2">
        <v>1</v>
      </c>
      <c r="S961" s="2">
        <v>2</v>
      </c>
      <c r="T961" s="2">
        <v>0</v>
      </c>
      <c r="U961" s="2">
        <f t="shared" si="117"/>
        <v>13</v>
      </c>
      <c r="V961" s="2">
        <f t="shared" si="118"/>
        <v>1</v>
      </c>
      <c r="W961" s="2">
        <f t="shared" si="119"/>
        <v>2</v>
      </c>
      <c r="Y961" s="5"/>
      <c r="Z961" s="6">
        <f t="shared" si="116"/>
        <v>20</v>
      </c>
      <c r="AA961" s="2">
        <v>12</v>
      </c>
      <c r="AB961" s="2">
        <v>2</v>
      </c>
      <c r="AC961" s="2">
        <v>4</v>
      </c>
      <c r="AD961" s="2">
        <v>2</v>
      </c>
      <c r="AE961" s="2">
        <v>0</v>
      </c>
      <c r="AF961" s="2">
        <f t="shared" si="120"/>
        <v>14</v>
      </c>
      <c r="AG961" s="2">
        <f t="shared" si="121"/>
        <v>4</v>
      </c>
      <c r="AH961" s="2">
        <f t="shared" si="122"/>
        <v>2</v>
      </c>
      <c r="AJ961" s="5"/>
    </row>
    <row r="962" spans="7:36" x14ac:dyDescent="0.35">
      <c r="G962" s="2" t="s">
        <v>3</v>
      </c>
      <c r="H962" s="2" t="s">
        <v>4</v>
      </c>
      <c r="I962" s="2" t="s">
        <v>116</v>
      </c>
      <c r="J962" s="2" t="s">
        <v>116</v>
      </c>
      <c r="K962" s="2" t="s">
        <v>116</v>
      </c>
      <c r="L962" s="2" t="s">
        <v>116</v>
      </c>
      <c r="M962" s="2" t="s">
        <v>3</v>
      </c>
      <c r="N962" s="2">
        <v>1</v>
      </c>
      <c r="O962" s="6">
        <f t="shared" ref="O962:O995" si="123">SUM(U962:W962)</f>
        <v>9</v>
      </c>
      <c r="P962" s="2">
        <v>2</v>
      </c>
      <c r="Q962" s="2">
        <v>4</v>
      </c>
      <c r="R962" s="2">
        <v>0</v>
      </c>
      <c r="S962" s="2">
        <v>3</v>
      </c>
      <c r="T962" s="2">
        <v>0</v>
      </c>
      <c r="U962" s="2">
        <f t="shared" si="117"/>
        <v>6</v>
      </c>
      <c r="V962" s="2">
        <f t="shared" si="118"/>
        <v>0</v>
      </c>
      <c r="W962" s="2">
        <f t="shared" si="119"/>
        <v>3</v>
      </c>
      <c r="X962" s="2">
        <f>MAX(O962:O991)</f>
        <v>9</v>
      </c>
      <c r="Y962" s="5">
        <v>2</v>
      </c>
      <c r="Z962" s="6">
        <f t="shared" ref="Z962:Z995" si="124">SUM(AF962:AH962)</f>
        <v>5</v>
      </c>
      <c r="AA962" s="2">
        <v>0</v>
      </c>
      <c r="AB962" s="2">
        <v>2</v>
      </c>
      <c r="AC962" s="2">
        <v>3</v>
      </c>
      <c r="AD962" s="2">
        <v>0</v>
      </c>
      <c r="AE962" s="2">
        <v>0</v>
      </c>
      <c r="AF962" s="2">
        <f t="shared" si="120"/>
        <v>2</v>
      </c>
      <c r="AG962" s="2">
        <f t="shared" si="121"/>
        <v>3</v>
      </c>
      <c r="AH962" s="2">
        <f t="shared" si="122"/>
        <v>0</v>
      </c>
      <c r="AI962" s="2">
        <f>MAX(Z962:Z991)</f>
        <v>5</v>
      </c>
      <c r="AJ962" s="5">
        <f>348-SUM(AJ602:AJ961)</f>
        <v>25</v>
      </c>
    </row>
    <row r="963" spans="7:36" x14ac:dyDescent="0.35">
      <c r="G963" s="2" t="s">
        <v>3</v>
      </c>
      <c r="H963" s="2" t="s">
        <v>4</v>
      </c>
      <c r="I963" s="2" t="s">
        <v>116</v>
      </c>
      <c r="J963" s="2" t="s">
        <v>116</v>
      </c>
      <c r="K963" s="2" t="s">
        <v>116</v>
      </c>
      <c r="L963" s="2" t="s">
        <v>116</v>
      </c>
      <c r="M963" s="2" t="s">
        <v>3</v>
      </c>
      <c r="N963" s="2">
        <v>2</v>
      </c>
      <c r="O963" s="6">
        <f t="shared" si="123"/>
        <v>9</v>
      </c>
      <c r="P963" s="2">
        <v>1</v>
      </c>
      <c r="Q963" s="2">
        <v>4</v>
      </c>
      <c r="R963" s="2">
        <v>1</v>
      </c>
      <c r="S963" s="2">
        <v>3</v>
      </c>
      <c r="T963" s="2">
        <v>0</v>
      </c>
      <c r="U963" s="2">
        <f t="shared" si="117"/>
        <v>5</v>
      </c>
      <c r="V963" s="2">
        <f t="shared" si="118"/>
        <v>1</v>
      </c>
      <c r="W963" s="2">
        <f t="shared" si="119"/>
        <v>3</v>
      </c>
      <c r="Y963" s="5"/>
      <c r="Z963" s="6">
        <f t="shared" si="124"/>
        <v>5</v>
      </c>
      <c r="AA963" s="2">
        <v>0</v>
      </c>
      <c r="AB963" s="2">
        <v>2</v>
      </c>
      <c r="AC963" s="2">
        <v>1</v>
      </c>
      <c r="AD963" s="2">
        <v>2</v>
      </c>
      <c r="AE963" s="2">
        <v>0</v>
      </c>
      <c r="AF963" s="2">
        <f t="shared" si="120"/>
        <v>2</v>
      </c>
      <c r="AG963" s="2">
        <f t="shared" si="121"/>
        <v>1</v>
      </c>
      <c r="AH963" s="2">
        <f t="shared" si="122"/>
        <v>2</v>
      </c>
      <c r="AJ963" s="5"/>
    </row>
    <row r="964" spans="7:36" x14ac:dyDescent="0.35">
      <c r="G964" s="2" t="s">
        <v>3</v>
      </c>
      <c r="H964" s="2" t="s">
        <v>4</v>
      </c>
      <c r="I964" s="2" t="s">
        <v>116</v>
      </c>
      <c r="J964" s="2" t="s">
        <v>116</v>
      </c>
      <c r="K964" s="2" t="s">
        <v>116</v>
      </c>
      <c r="L964" s="2" t="s">
        <v>116</v>
      </c>
      <c r="M964" s="2" t="s">
        <v>3</v>
      </c>
      <c r="N964" s="2">
        <v>3</v>
      </c>
      <c r="O964" s="6">
        <f t="shared" si="123"/>
        <v>9</v>
      </c>
      <c r="P964" s="2">
        <v>5</v>
      </c>
      <c r="Q964" s="2">
        <v>3</v>
      </c>
      <c r="R964" s="2">
        <v>1</v>
      </c>
      <c r="S964" s="2">
        <v>0</v>
      </c>
      <c r="T964" s="2">
        <v>0</v>
      </c>
      <c r="U964" s="2">
        <f t="shared" si="117"/>
        <v>8</v>
      </c>
      <c r="V964" s="2">
        <f t="shared" si="118"/>
        <v>1</v>
      </c>
      <c r="W964" s="2">
        <f t="shared" si="119"/>
        <v>0</v>
      </c>
      <c r="Y964" s="5"/>
      <c r="Z964" s="6">
        <f t="shared" si="124"/>
        <v>5</v>
      </c>
      <c r="AA964" s="2">
        <v>1</v>
      </c>
      <c r="AB964" s="2">
        <v>4</v>
      </c>
      <c r="AC964" s="2">
        <v>0</v>
      </c>
      <c r="AD964" s="2">
        <v>0</v>
      </c>
      <c r="AE964" s="2">
        <v>0</v>
      </c>
      <c r="AF964" s="2">
        <f t="shared" si="120"/>
        <v>5</v>
      </c>
      <c r="AG964" s="2">
        <f t="shared" si="121"/>
        <v>0</v>
      </c>
      <c r="AH964" s="2">
        <f t="shared" si="122"/>
        <v>0</v>
      </c>
      <c r="AJ964" s="5"/>
    </row>
    <row r="965" spans="7:36" x14ac:dyDescent="0.35">
      <c r="G965" s="2" t="s">
        <v>3</v>
      </c>
      <c r="H965" s="2" t="s">
        <v>4</v>
      </c>
      <c r="I965" s="2" t="s">
        <v>116</v>
      </c>
      <c r="J965" s="2" t="s">
        <v>116</v>
      </c>
      <c r="K965" s="2" t="s">
        <v>116</v>
      </c>
      <c r="L965" s="2" t="s">
        <v>116</v>
      </c>
      <c r="M965" s="2" t="s">
        <v>3</v>
      </c>
      <c r="N965" s="2">
        <v>4</v>
      </c>
      <c r="O965" s="6">
        <f t="shared" si="123"/>
        <v>9</v>
      </c>
      <c r="P965" s="2">
        <v>7</v>
      </c>
      <c r="Q965" s="2">
        <v>1</v>
      </c>
      <c r="R965" s="2">
        <v>1</v>
      </c>
      <c r="S965" s="2">
        <v>0</v>
      </c>
      <c r="T965" s="2">
        <v>0</v>
      </c>
      <c r="U965" s="2">
        <f t="shared" si="117"/>
        <v>8</v>
      </c>
      <c r="V965" s="2">
        <f t="shared" si="118"/>
        <v>1</v>
      </c>
      <c r="W965" s="2">
        <f t="shared" si="119"/>
        <v>0</v>
      </c>
      <c r="Y965" s="5"/>
      <c r="Z965" s="6">
        <f t="shared" si="124"/>
        <v>5</v>
      </c>
      <c r="AA965" s="2">
        <v>4</v>
      </c>
      <c r="AB965" s="2">
        <v>1</v>
      </c>
      <c r="AC965" s="2">
        <v>0</v>
      </c>
      <c r="AD965" s="2">
        <v>0</v>
      </c>
      <c r="AE965" s="2">
        <v>0</v>
      </c>
      <c r="AF965" s="2">
        <f t="shared" si="120"/>
        <v>5</v>
      </c>
      <c r="AG965" s="2">
        <f t="shared" si="121"/>
        <v>0</v>
      </c>
      <c r="AH965" s="2">
        <f t="shared" si="122"/>
        <v>0</v>
      </c>
      <c r="AJ965" s="5"/>
    </row>
    <row r="966" spans="7:36" x14ac:dyDescent="0.35">
      <c r="G966" s="2" t="s">
        <v>3</v>
      </c>
      <c r="H966" s="2" t="s">
        <v>4</v>
      </c>
      <c r="I966" s="2" t="s">
        <v>116</v>
      </c>
      <c r="J966" s="2" t="s">
        <v>116</v>
      </c>
      <c r="K966" s="2" t="s">
        <v>116</v>
      </c>
      <c r="L966" s="2" t="s">
        <v>116</v>
      </c>
      <c r="M966" s="2" t="s">
        <v>3</v>
      </c>
      <c r="N966" s="2">
        <v>5</v>
      </c>
      <c r="O966" s="6">
        <f t="shared" si="123"/>
        <v>9</v>
      </c>
      <c r="P966" s="2">
        <v>4</v>
      </c>
      <c r="Q966" s="2">
        <v>5</v>
      </c>
      <c r="R966" s="2">
        <v>0</v>
      </c>
      <c r="S966" s="2">
        <v>0</v>
      </c>
      <c r="T966" s="2">
        <v>0</v>
      </c>
      <c r="U966" s="2">
        <f t="shared" si="117"/>
        <v>9</v>
      </c>
      <c r="V966" s="2">
        <f t="shared" si="118"/>
        <v>0</v>
      </c>
      <c r="W966" s="2">
        <f t="shared" si="119"/>
        <v>0</v>
      </c>
      <c r="Y966" s="5"/>
      <c r="Z966" s="6">
        <f t="shared" si="124"/>
        <v>5</v>
      </c>
      <c r="AA966" s="2">
        <v>0</v>
      </c>
      <c r="AB966" s="2">
        <v>2</v>
      </c>
      <c r="AC966" s="2">
        <v>3</v>
      </c>
      <c r="AD966" s="2">
        <v>0</v>
      </c>
      <c r="AE966" s="2">
        <v>0</v>
      </c>
      <c r="AF966" s="2">
        <f t="shared" si="120"/>
        <v>2</v>
      </c>
      <c r="AG966" s="2">
        <f t="shared" si="121"/>
        <v>3</v>
      </c>
      <c r="AH966" s="2">
        <f t="shared" si="122"/>
        <v>0</v>
      </c>
      <c r="AJ966" s="5"/>
    </row>
    <row r="967" spans="7:36" x14ac:dyDescent="0.35">
      <c r="G967" s="2" t="s">
        <v>3</v>
      </c>
      <c r="H967" s="2" t="s">
        <v>4</v>
      </c>
      <c r="I967" s="2" t="s">
        <v>116</v>
      </c>
      <c r="J967" s="2" t="s">
        <v>116</v>
      </c>
      <c r="K967" s="2" t="s">
        <v>116</v>
      </c>
      <c r="L967" s="2" t="s">
        <v>116</v>
      </c>
      <c r="M967" s="2" t="s">
        <v>3</v>
      </c>
      <c r="N967" s="2">
        <v>6</v>
      </c>
      <c r="O967" s="6">
        <f t="shared" si="123"/>
        <v>9</v>
      </c>
      <c r="P967" s="2">
        <v>2</v>
      </c>
      <c r="Q967" s="2">
        <v>3</v>
      </c>
      <c r="R967" s="2">
        <v>2</v>
      </c>
      <c r="S967" s="2">
        <v>2</v>
      </c>
      <c r="T967" s="2">
        <v>0</v>
      </c>
      <c r="U967" s="2">
        <f t="shared" si="117"/>
        <v>5</v>
      </c>
      <c r="V967" s="2">
        <f t="shared" si="118"/>
        <v>2</v>
      </c>
      <c r="W967" s="2">
        <f t="shared" si="119"/>
        <v>2</v>
      </c>
      <c r="Y967" s="5"/>
      <c r="Z967" s="6">
        <f t="shared" si="124"/>
        <v>5</v>
      </c>
      <c r="AA967" s="2">
        <v>0</v>
      </c>
      <c r="AB967" s="2">
        <v>1</v>
      </c>
      <c r="AC967" s="2">
        <v>2</v>
      </c>
      <c r="AD967" s="2">
        <v>1</v>
      </c>
      <c r="AE967" s="2">
        <v>1</v>
      </c>
      <c r="AF967" s="2">
        <f t="shared" si="120"/>
        <v>1</v>
      </c>
      <c r="AG967" s="2">
        <f t="shared" si="121"/>
        <v>2</v>
      </c>
      <c r="AH967" s="2">
        <f t="shared" si="122"/>
        <v>2</v>
      </c>
      <c r="AJ967" s="5"/>
    </row>
    <row r="968" spans="7:36" x14ac:dyDescent="0.35">
      <c r="G968" s="2" t="s">
        <v>3</v>
      </c>
      <c r="H968" s="2" t="s">
        <v>4</v>
      </c>
      <c r="I968" s="2" t="s">
        <v>116</v>
      </c>
      <c r="J968" s="2" t="s">
        <v>116</v>
      </c>
      <c r="K968" s="2" t="s">
        <v>116</v>
      </c>
      <c r="L968" s="2" t="s">
        <v>116</v>
      </c>
      <c r="M968" s="2" t="s">
        <v>3</v>
      </c>
      <c r="N968" s="2">
        <v>7</v>
      </c>
      <c r="O968" s="6">
        <f t="shared" si="123"/>
        <v>9</v>
      </c>
      <c r="P968" s="2">
        <v>6</v>
      </c>
      <c r="Q968" s="2">
        <v>3</v>
      </c>
      <c r="R968" s="2">
        <v>0</v>
      </c>
      <c r="S968" s="2">
        <v>0</v>
      </c>
      <c r="T968" s="2">
        <v>0</v>
      </c>
      <c r="U968" s="2">
        <f t="shared" si="117"/>
        <v>9</v>
      </c>
      <c r="V968" s="2">
        <f t="shared" si="118"/>
        <v>0</v>
      </c>
      <c r="W968" s="2">
        <f t="shared" si="119"/>
        <v>0</v>
      </c>
      <c r="Y968" s="5"/>
      <c r="Z968" s="6">
        <f t="shared" si="124"/>
        <v>5</v>
      </c>
      <c r="AA968" s="2">
        <v>2</v>
      </c>
      <c r="AB968" s="2">
        <v>1</v>
      </c>
      <c r="AC968" s="2">
        <v>2</v>
      </c>
      <c r="AD968" s="2">
        <v>0</v>
      </c>
      <c r="AE968" s="2">
        <v>0</v>
      </c>
      <c r="AF968" s="2">
        <f t="shared" si="120"/>
        <v>3</v>
      </c>
      <c r="AG968" s="2">
        <f t="shared" si="121"/>
        <v>2</v>
      </c>
      <c r="AH968" s="2">
        <f t="shared" si="122"/>
        <v>0</v>
      </c>
      <c r="AJ968" s="5"/>
    </row>
    <row r="969" spans="7:36" x14ac:dyDescent="0.35">
      <c r="G969" s="2" t="s">
        <v>3</v>
      </c>
      <c r="H969" s="2" t="s">
        <v>4</v>
      </c>
      <c r="I969" s="2" t="s">
        <v>116</v>
      </c>
      <c r="J969" s="2" t="s">
        <v>116</v>
      </c>
      <c r="K969" s="2" t="s">
        <v>116</v>
      </c>
      <c r="L969" s="2" t="s">
        <v>116</v>
      </c>
      <c r="M969" s="2" t="s">
        <v>3</v>
      </c>
      <c r="N969" s="2">
        <v>8</v>
      </c>
      <c r="O969" s="6">
        <f t="shared" si="123"/>
        <v>9</v>
      </c>
      <c r="P969" s="2">
        <v>1</v>
      </c>
      <c r="Q969" s="2">
        <v>4</v>
      </c>
      <c r="R969" s="2">
        <v>1</v>
      </c>
      <c r="S969" s="2">
        <v>1</v>
      </c>
      <c r="T969" s="2">
        <v>2</v>
      </c>
      <c r="U969" s="2">
        <f t="shared" si="117"/>
        <v>5</v>
      </c>
      <c r="V969" s="2">
        <f t="shared" si="118"/>
        <v>1</v>
      </c>
      <c r="W969" s="2">
        <f t="shared" si="119"/>
        <v>3</v>
      </c>
      <c r="Y969" s="5"/>
      <c r="Z969" s="6">
        <f t="shared" si="124"/>
        <v>5</v>
      </c>
      <c r="AA969" s="2">
        <v>0</v>
      </c>
      <c r="AB969" s="2">
        <v>1</v>
      </c>
      <c r="AC969" s="2">
        <v>0</v>
      </c>
      <c r="AD969" s="2">
        <v>4</v>
      </c>
      <c r="AE969" s="2">
        <v>0</v>
      </c>
      <c r="AF969" s="2">
        <f t="shared" si="120"/>
        <v>1</v>
      </c>
      <c r="AG969" s="2">
        <f t="shared" si="121"/>
        <v>0</v>
      </c>
      <c r="AH969" s="2">
        <f t="shared" si="122"/>
        <v>4</v>
      </c>
      <c r="AJ969" s="5"/>
    </row>
    <row r="970" spans="7:36" x14ac:dyDescent="0.35">
      <c r="G970" s="2" t="s">
        <v>3</v>
      </c>
      <c r="H970" s="2" t="s">
        <v>4</v>
      </c>
      <c r="I970" s="2" t="s">
        <v>116</v>
      </c>
      <c r="J970" s="2" t="s">
        <v>116</v>
      </c>
      <c r="K970" s="2" t="s">
        <v>116</v>
      </c>
      <c r="L970" s="2" t="s">
        <v>116</v>
      </c>
      <c r="M970" s="2" t="s">
        <v>3</v>
      </c>
      <c r="N970" s="2">
        <v>9</v>
      </c>
      <c r="O970" s="6">
        <f t="shared" si="123"/>
        <v>9</v>
      </c>
      <c r="P970" s="2">
        <v>2</v>
      </c>
      <c r="Q970" s="2">
        <v>2</v>
      </c>
      <c r="R970" s="2">
        <v>1</v>
      </c>
      <c r="S970" s="2">
        <v>3</v>
      </c>
      <c r="T970" s="2">
        <v>1</v>
      </c>
      <c r="U970" s="2">
        <f t="shared" si="117"/>
        <v>4</v>
      </c>
      <c r="V970" s="2">
        <f t="shared" si="118"/>
        <v>1</v>
      </c>
      <c r="W970" s="2">
        <f t="shared" si="119"/>
        <v>4</v>
      </c>
      <c r="Y970" s="5"/>
      <c r="Z970" s="6">
        <f t="shared" si="124"/>
        <v>5</v>
      </c>
      <c r="AA970" s="2">
        <v>0</v>
      </c>
      <c r="AB970" s="2">
        <v>1</v>
      </c>
      <c r="AC970" s="2">
        <v>0</v>
      </c>
      <c r="AD970" s="2">
        <v>1</v>
      </c>
      <c r="AE970" s="2">
        <v>3</v>
      </c>
      <c r="AF970" s="2">
        <f t="shared" si="120"/>
        <v>1</v>
      </c>
      <c r="AG970" s="2">
        <f t="shared" si="121"/>
        <v>0</v>
      </c>
      <c r="AH970" s="2">
        <f t="shared" si="122"/>
        <v>4</v>
      </c>
      <c r="AJ970" s="5"/>
    </row>
    <row r="971" spans="7:36" x14ac:dyDescent="0.35">
      <c r="G971" s="2" t="s">
        <v>3</v>
      </c>
      <c r="H971" s="2" t="s">
        <v>4</v>
      </c>
      <c r="I971" s="2" t="s">
        <v>116</v>
      </c>
      <c r="J971" s="2" t="s">
        <v>116</v>
      </c>
      <c r="K971" s="2" t="s">
        <v>116</v>
      </c>
      <c r="L971" s="2" t="s">
        <v>116</v>
      </c>
      <c r="M971" s="2" t="s">
        <v>67</v>
      </c>
      <c r="N971" s="2">
        <v>10</v>
      </c>
      <c r="O971" s="6">
        <f t="shared" si="123"/>
        <v>9</v>
      </c>
      <c r="P971" s="2">
        <v>3</v>
      </c>
      <c r="Q971" s="2">
        <v>4</v>
      </c>
      <c r="R971" s="2">
        <v>2</v>
      </c>
      <c r="S971" s="2">
        <v>0</v>
      </c>
      <c r="T971" s="2">
        <v>0</v>
      </c>
      <c r="U971" s="2">
        <f t="shared" si="117"/>
        <v>7</v>
      </c>
      <c r="V971" s="2">
        <f t="shared" si="118"/>
        <v>2</v>
      </c>
      <c r="W971" s="2">
        <f t="shared" si="119"/>
        <v>0</v>
      </c>
      <c r="Y971" s="5"/>
      <c r="Z971" s="6">
        <f t="shared" si="124"/>
        <v>5</v>
      </c>
      <c r="AA971" s="2">
        <v>1</v>
      </c>
      <c r="AB971" s="2">
        <v>2</v>
      </c>
      <c r="AC971" s="2">
        <v>1</v>
      </c>
      <c r="AD971" s="2">
        <v>1</v>
      </c>
      <c r="AE971" s="2">
        <v>0</v>
      </c>
      <c r="AF971" s="2">
        <f t="shared" si="120"/>
        <v>3</v>
      </c>
      <c r="AG971" s="2">
        <f t="shared" si="121"/>
        <v>1</v>
      </c>
      <c r="AH971" s="2">
        <f t="shared" si="122"/>
        <v>1</v>
      </c>
      <c r="AJ971" s="5"/>
    </row>
    <row r="972" spans="7:36" x14ac:dyDescent="0.35">
      <c r="G972" s="2" t="s">
        <v>3</v>
      </c>
      <c r="H972" s="2" t="s">
        <v>4</v>
      </c>
      <c r="I972" s="2" t="s">
        <v>116</v>
      </c>
      <c r="J972" s="2" t="s">
        <v>116</v>
      </c>
      <c r="K972" s="2" t="s">
        <v>116</v>
      </c>
      <c r="L972" s="2" t="s">
        <v>116</v>
      </c>
      <c r="M972" s="2" t="s">
        <v>67</v>
      </c>
      <c r="N972" s="2">
        <v>11</v>
      </c>
      <c r="O972" s="6">
        <f t="shared" si="123"/>
        <v>9</v>
      </c>
      <c r="P972" s="2">
        <v>1</v>
      </c>
      <c r="Q972" s="2">
        <v>3</v>
      </c>
      <c r="R972" s="2">
        <v>4</v>
      </c>
      <c r="S972" s="2">
        <v>1</v>
      </c>
      <c r="T972" s="2">
        <v>0</v>
      </c>
      <c r="U972" s="2">
        <f t="shared" si="117"/>
        <v>4</v>
      </c>
      <c r="V972" s="2">
        <f t="shared" si="118"/>
        <v>4</v>
      </c>
      <c r="W972" s="2">
        <f t="shared" si="119"/>
        <v>1</v>
      </c>
      <c r="Y972" s="5"/>
      <c r="Z972" s="6">
        <f t="shared" si="124"/>
        <v>5</v>
      </c>
      <c r="AA972" s="2">
        <v>1</v>
      </c>
      <c r="AB972" s="2">
        <v>2</v>
      </c>
      <c r="AC972" s="2">
        <v>1</v>
      </c>
      <c r="AD972" s="2">
        <v>1</v>
      </c>
      <c r="AE972" s="2">
        <v>0</v>
      </c>
      <c r="AF972" s="2">
        <f t="shared" si="120"/>
        <v>3</v>
      </c>
      <c r="AG972" s="2">
        <f t="shared" si="121"/>
        <v>1</v>
      </c>
      <c r="AH972" s="2">
        <f t="shared" si="122"/>
        <v>1</v>
      </c>
      <c r="AJ972" s="5"/>
    </row>
    <row r="973" spans="7:36" x14ac:dyDescent="0.35">
      <c r="G973" s="2" t="s">
        <v>3</v>
      </c>
      <c r="H973" s="2" t="s">
        <v>4</v>
      </c>
      <c r="I973" s="2" t="s">
        <v>116</v>
      </c>
      <c r="J973" s="2" t="s">
        <v>116</v>
      </c>
      <c r="K973" s="2" t="s">
        <v>116</v>
      </c>
      <c r="L973" s="2" t="s">
        <v>116</v>
      </c>
      <c r="M973" s="2" t="s">
        <v>67</v>
      </c>
      <c r="N973" s="2">
        <v>12</v>
      </c>
      <c r="O973" s="6">
        <f t="shared" si="123"/>
        <v>9</v>
      </c>
      <c r="P973" s="2">
        <v>0</v>
      </c>
      <c r="Q973" s="2">
        <v>5</v>
      </c>
      <c r="R973" s="2">
        <v>4</v>
      </c>
      <c r="S973" s="2">
        <v>0</v>
      </c>
      <c r="T973" s="2">
        <v>0</v>
      </c>
      <c r="U973" s="2">
        <f t="shared" si="117"/>
        <v>5</v>
      </c>
      <c r="V973" s="2">
        <f t="shared" si="118"/>
        <v>4</v>
      </c>
      <c r="W973" s="2">
        <f t="shared" si="119"/>
        <v>0</v>
      </c>
      <c r="Y973" s="5"/>
      <c r="Z973" s="6">
        <f t="shared" si="124"/>
        <v>5</v>
      </c>
      <c r="AA973" s="2">
        <v>0</v>
      </c>
      <c r="AB973" s="2">
        <v>2</v>
      </c>
      <c r="AC973" s="2">
        <v>2</v>
      </c>
      <c r="AD973" s="2">
        <v>1</v>
      </c>
      <c r="AE973" s="2">
        <v>0</v>
      </c>
      <c r="AF973" s="2">
        <f t="shared" si="120"/>
        <v>2</v>
      </c>
      <c r="AG973" s="2">
        <f t="shared" si="121"/>
        <v>2</v>
      </c>
      <c r="AH973" s="2">
        <f t="shared" si="122"/>
        <v>1</v>
      </c>
      <c r="AJ973" s="5"/>
    </row>
    <row r="974" spans="7:36" x14ac:dyDescent="0.35">
      <c r="G974" s="2" t="s">
        <v>3</v>
      </c>
      <c r="H974" s="2" t="s">
        <v>4</v>
      </c>
      <c r="I974" s="2" t="s">
        <v>116</v>
      </c>
      <c r="J974" s="2" t="s">
        <v>116</v>
      </c>
      <c r="K974" s="2" t="s">
        <v>116</v>
      </c>
      <c r="L974" s="2" t="s">
        <v>116</v>
      </c>
      <c r="M974" s="2" t="s">
        <v>67</v>
      </c>
      <c r="N974" s="2">
        <v>13</v>
      </c>
      <c r="O974" s="6">
        <f t="shared" si="123"/>
        <v>9</v>
      </c>
      <c r="P974" s="2">
        <v>1</v>
      </c>
      <c r="Q974" s="2">
        <v>3</v>
      </c>
      <c r="R974" s="2">
        <v>2</v>
      </c>
      <c r="S974" s="2">
        <v>1</v>
      </c>
      <c r="T974" s="2">
        <v>2</v>
      </c>
      <c r="U974" s="2">
        <f t="shared" si="117"/>
        <v>4</v>
      </c>
      <c r="V974" s="2">
        <f t="shared" si="118"/>
        <v>2</v>
      </c>
      <c r="W974" s="2">
        <f t="shared" si="119"/>
        <v>3</v>
      </c>
      <c r="Y974" s="5"/>
      <c r="Z974" s="6">
        <f t="shared" si="124"/>
        <v>5</v>
      </c>
      <c r="AA974" s="2">
        <v>0</v>
      </c>
      <c r="AB974" s="2">
        <v>2</v>
      </c>
      <c r="AC974" s="2">
        <v>2</v>
      </c>
      <c r="AD974" s="2">
        <v>1</v>
      </c>
      <c r="AE974" s="2">
        <v>0</v>
      </c>
      <c r="AF974" s="2">
        <f t="shared" si="120"/>
        <v>2</v>
      </c>
      <c r="AG974" s="2">
        <f t="shared" si="121"/>
        <v>2</v>
      </c>
      <c r="AH974" s="2">
        <f t="shared" si="122"/>
        <v>1</v>
      </c>
      <c r="AJ974" s="5"/>
    </row>
    <row r="975" spans="7:36" x14ac:dyDescent="0.35">
      <c r="G975" s="2" t="s">
        <v>3</v>
      </c>
      <c r="H975" s="2" t="s">
        <v>4</v>
      </c>
      <c r="I975" s="2" t="s">
        <v>116</v>
      </c>
      <c r="J975" s="2" t="s">
        <v>116</v>
      </c>
      <c r="K975" s="2" t="s">
        <v>116</v>
      </c>
      <c r="L975" s="2" t="s">
        <v>116</v>
      </c>
      <c r="M975" s="2" t="s">
        <v>67</v>
      </c>
      <c r="N975" s="2">
        <v>14</v>
      </c>
      <c r="O975" s="6">
        <f t="shared" si="123"/>
        <v>9</v>
      </c>
      <c r="P975" s="2">
        <v>2</v>
      </c>
      <c r="Q975" s="2">
        <v>2</v>
      </c>
      <c r="R975" s="2">
        <v>3</v>
      </c>
      <c r="S975" s="2">
        <v>0</v>
      </c>
      <c r="T975" s="2">
        <v>2</v>
      </c>
      <c r="U975" s="2">
        <f t="shared" si="117"/>
        <v>4</v>
      </c>
      <c r="V975" s="2">
        <f t="shared" si="118"/>
        <v>3</v>
      </c>
      <c r="W975" s="2">
        <f t="shared" si="119"/>
        <v>2</v>
      </c>
      <c r="Y975" s="5"/>
      <c r="Z975" s="6">
        <f t="shared" si="124"/>
        <v>5</v>
      </c>
      <c r="AA975" s="2">
        <v>0</v>
      </c>
      <c r="AB975" s="2">
        <v>2</v>
      </c>
      <c r="AC975" s="2">
        <v>2</v>
      </c>
      <c r="AD975" s="2">
        <v>1</v>
      </c>
      <c r="AE975" s="2">
        <v>0</v>
      </c>
      <c r="AF975" s="2">
        <f t="shared" si="120"/>
        <v>2</v>
      </c>
      <c r="AG975" s="2">
        <f t="shared" si="121"/>
        <v>2</v>
      </c>
      <c r="AH975" s="2">
        <f t="shared" si="122"/>
        <v>1</v>
      </c>
      <c r="AJ975" s="5"/>
    </row>
    <row r="976" spans="7:36" x14ac:dyDescent="0.35">
      <c r="G976" s="2" t="s">
        <v>3</v>
      </c>
      <c r="H976" s="2" t="s">
        <v>4</v>
      </c>
      <c r="I976" s="2" t="s">
        <v>116</v>
      </c>
      <c r="J976" s="2" t="s">
        <v>116</v>
      </c>
      <c r="K976" s="2" t="s">
        <v>116</v>
      </c>
      <c r="L976" s="2" t="s">
        <v>116</v>
      </c>
      <c r="M976" s="2" t="s">
        <v>67</v>
      </c>
      <c r="N976" s="2">
        <v>15</v>
      </c>
      <c r="O976" s="6">
        <f t="shared" si="123"/>
        <v>9</v>
      </c>
      <c r="P976" s="2">
        <v>1</v>
      </c>
      <c r="Q976" s="2">
        <v>3</v>
      </c>
      <c r="R976" s="2">
        <v>2</v>
      </c>
      <c r="S976" s="2">
        <v>3</v>
      </c>
      <c r="T976" s="2">
        <v>0</v>
      </c>
      <c r="U976" s="2">
        <f t="shared" si="117"/>
        <v>4</v>
      </c>
      <c r="V976" s="2">
        <f t="shared" si="118"/>
        <v>2</v>
      </c>
      <c r="W976" s="2">
        <f t="shared" si="119"/>
        <v>3</v>
      </c>
      <c r="Y976" s="5"/>
      <c r="Z976" s="6">
        <f t="shared" si="124"/>
        <v>5</v>
      </c>
      <c r="AA976" s="2">
        <v>0</v>
      </c>
      <c r="AB976" s="2">
        <v>1</v>
      </c>
      <c r="AC976" s="2">
        <v>0</v>
      </c>
      <c r="AD976" s="2">
        <v>4</v>
      </c>
      <c r="AE976" s="2">
        <v>0</v>
      </c>
      <c r="AF976" s="2">
        <f t="shared" si="120"/>
        <v>1</v>
      </c>
      <c r="AG976" s="2">
        <f t="shared" si="121"/>
        <v>0</v>
      </c>
      <c r="AH976" s="2">
        <f t="shared" si="122"/>
        <v>4</v>
      </c>
      <c r="AJ976" s="5"/>
    </row>
    <row r="977" spans="7:36" x14ac:dyDescent="0.35">
      <c r="G977" s="2" t="s">
        <v>3</v>
      </c>
      <c r="H977" s="2" t="s">
        <v>4</v>
      </c>
      <c r="I977" s="2" t="s">
        <v>116</v>
      </c>
      <c r="J977" s="2" t="s">
        <v>116</v>
      </c>
      <c r="K977" s="2" t="s">
        <v>116</v>
      </c>
      <c r="L977" s="2" t="s">
        <v>116</v>
      </c>
      <c r="M977" s="2" t="s">
        <v>67</v>
      </c>
      <c r="N977" s="2">
        <v>16</v>
      </c>
      <c r="O977" s="6">
        <f t="shared" si="123"/>
        <v>9</v>
      </c>
      <c r="P977" s="2">
        <v>3</v>
      </c>
      <c r="Q977" s="2">
        <v>3</v>
      </c>
      <c r="R977" s="2">
        <v>2</v>
      </c>
      <c r="S977" s="2">
        <v>1</v>
      </c>
      <c r="T977" s="2">
        <v>0</v>
      </c>
      <c r="U977" s="2">
        <f t="shared" si="117"/>
        <v>6</v>
      </c>
      <c r="V977" s="2">
        <f t="shared" si="118"/>
        <v>2</v>
      </c>
      <c r="W977" s="2">
        <f t="shared" si="119"/>
        <v>1</v>
      </c>
      <c r="Y977" s="5"/>
      <c r="Z977" s="6">
        <f t="shared" si="124"/>
        <v>5</v>
      </c>
      <c r="AA977" s="2">
        <v>0</v>
      </c>
      <c r="AB977" s="2">
        <v>2</v>
      </c>
      <c r="AC977" s="2">
        <v>2</v>
      </c>
      <c r="AD977" s="2">
        <v>0</v>
      </c>
      <c r="AE977" s="2">
        <v>1</v>
      </c>
      <c r="AF977" s="2">
        <f t="shared" si="120"/>
        <v>2</v>
      </c>
      <c r="AG977" s="2">
        <f t="shared" si="121"/>
        <v>2</v>
      </c>
      <c r="AH977" s="2">
        <f t="shared" si="122"/>
        <v>1</v>
      </c>
      <c r="AJ977" s="5"/>
    </row>
    <row r="978" spans="7:36" x14ac:dyDescent="0.35">
      <c r="G978" s="2" t="s">
        <v>3</v>
      </c>
      <c r="H978" s="2" t="s">
        <v>4</v>
      </c>
      <c r="I978" s="2" t="s">
        <v>116</v>
      </c>
      <c r="J978" s="2" t="s">
        <v>116</v>
      </c>
      <c r="K978" s="2" t="s">
        <v>116</v>
      </c>
      <c r="L978" s="2" t="s">
        <v>116</v>
      </c>
      <c r="M978" s="2" t="s">
        <v>67</v>
      </c>
      <c r="N978" s="2">
        <v>17</v>
      </c>
      <c r="O978" s="6">
        <f t="shared" si="123"/>
        <v>9</v>
      </c>
      <c r="P978" s="2">
        <v>2</v>
      </c>
      <c r="Q978" s="2">
        <v>5</v>
      </c>
      <c r="R978" s="2">
        <v>0</v>
      </c>
      <c r="S978" s="2">
        <v>1</v>
      </c>
      <c r="T978" s="2">
        <v>1</v>
      </c>
      <c r="U978" s="2">
        <f t="shared" si="117"/>
        <v>7</v>
      </c>
      <c r="V978" s="2">
        <f t="shared" si="118"/>
        <v>0</v>
      </c>
      <c r="W978" s="2">
        <f t="shared" si="119"/>
        <v>2</v>
      </c>
      <c r="Y978" s="5"/>
      <c r="Z978" s="6">
        <f t="shared" si="124"/>
        <v>5</v>
      </c>
      <c r="AA978" s="2">
        <v>1</v>
      </c>
      <c r="AB978" s="2">
        <v>0</v>
      </c>
      <c r="AC978" s="2">
        <v>3</v>
      </c>
      <c r="AD978" s="2">
        <v>1</v>
      </c>
      <c r="AE978" s="2">
        <v>0</v>
      </c>
      <c r="AF978" s="2">
        <f t="shared" si="120"/>
        <v>1</v>
      </c>
      <c r="AG978" s="2">
        <f t="shared" si="121"/>
        <v>3</v>
      </c>
      <c r="AH978" s="2">
        <f t="shared" si="122"/>
        <v>1</v>
      </c>
      <c r="AJ978" s="5"/>
    </row>
    <row r="979" spans="7:36" x14ac:dyDescent="0.35">
      <c r="G979" s="2" t="s">
        <v>3</v>
      </c>
      <c r="H979" s="2" t="s">
        <v>4</v>
      </c>
      <c r="I979" s="2" t="s">
        <v>116</v>
      </c>
      <c r="J979" s="2" t="s">
        <v>116</v>
      </c>
      <c r="K979" s="2" t="s">
        <v>116</v>
      </c>
      <c r="L979" s="2" t="s">
        <v>116</v>
      </c>
      <c r="M979" s="2" t="s">
        <v>67</v>
      </c>
      <c r="N979" s="2">
        <v>18</v>
      </c>
      <c r="O979" s="6">
        <f t="shared" si="123"/>
        <v>9</v>
      </c>
      <c r="P979" s="2">
        <v>5</v>
      </c>
      <c r="Q979" s="2">
        <v>1</v>
      </c>
      <c r="R979" s="2">
        <v>2</v>
      </c>
      <c r="S979" s="2">
        <v>1</v>
      </c>
      <c r="T979" s="2">
        <v>0</v>
      </c>
      <c r="U979" s="2">
        <f t="shared" si="117"/>
        <v>6</v>
      </c>
      <c r="V979" s="2">
        <f t="shared" si="118"/>
        <v>2</v>
      </c>
      <c r="W979" s="2">
        <f t="shared" si="119"/>
        <v>1</v>
      </c>
      <c r="Y979" s="5"/>
      <c r="Z979" s="6">
        <f t="shared" si="124"/>
        <v>5</v>
      </c>
      <c r="AA979" s="2">
        <v>0</v>
      </c>
      <c r="AB979" s="2">
        <v>0</v>
      </c>
      <c r="AC979" s="2">
        <v>2</v>
      </c>
      <c r="AD979" s="2">
        <v>2</v>
      </c>
      <c r="AE979" s="2">
        <v>1</v>
      </c>
      <c r="AF979" s="2">
        <f t="shared" si="120"/>
        <v>0</v>
      </c>
      <c r="AG979" s="2">
        <f t="shared" si="121"/>
        <v>2</v>
      </c>
      <c r="AH979" s="2">
        <f t="shared" si="122"/>
        <v>3</v>
      </c>
      <c r="AJ979" s="5"/>
    </row>
    <row r="980" spans="7:36" x14ac:dyDescent="0.35">
      <c r="G980" s="2" t="s">
        <v>3</v>
      </c>
      <c r="H980" s="2" t="s">
        <v>4</v>
      </c>
      <c r="I980" s="2" t="s">
        <v>116</v>
      </c>
      <c r="J980" s="2" t="s">
        <v>116</v>
      </c>
      <c r="K980" s="2" t="s">
        <v>116</v>
      </c>
      <c r="L980" s="2" t="s">
        <v>116</v>
      </c>
      <c r="M980" s="2" t="s">
        <v>76</v>
      </c>
      <c r="N980" s="2">
        <v>19</v>
      </c>
      <c r="O980" s="6">
        <f t="shared" si="123"/>
        <v>9</v>
      </c>
      <c r="P980" s="2">
        <v>5</v>
      </c>
      <c r="Q980" s="2">
        <v>2</v>
      </c>
      <c r="R980" s="2">
        <v>0</v>
      </c>
      <c r="S980" s="2">
        <v>0</v>
      </c>
      <c r="T980" s="2">
        <v>2</v>
      </c>
      <c r="U980" s="2">
        <f t="shared" si="117"/>
        <v>7</v>
      </c>
      <c r="V980" s="2">
        <f t="shared" si="118"/>
        <v>0</v>
      </c>
      <c r="W980" s="2">
        <f t="shared" si="119"/>
        <v>2</v>
      </c>
      <c r="Y980" s="5"/>
      <c r="Z980" s="6">
        <f t="shared" si="124"/>
        <v>5</v>
      </c>
      <c r="AA980" s="2">
        <v>1</v>
      </c>
      <c r="AB980" s="2">
        <v>1</v>
      </c>
      <c r="AC980" s="2">
        <v>2</v>
      </c>
      <c r="AD980" s="2">
        <v>1</v>
      </c>
      <c r="AE980" s="2">
        <v>0</v>
      </c>
      <c r="AF980" s="2">
        <f t="shared" si="120"/>
        <v>2</v>
      </c>
      <c r="AG980" s="2">
        <f t="shared" si="121"/>
        <v>2</v>
      </c>
      <c r="AH980" s="2">
        <f t="shared" si="122"/>
        <v>1</v>
      </c>
      <c r="AJ980" s="5"/>
    </row>
    <row r="981" spans="7:36" x14ac:dyDescent="0.35">
      <c r="G981" s="2" t="s">
        <v>3</v>
      </c>
      <c r="H981" s="2" t="s">
        <v>4</v>
      </c>
      <c r="I981" s="2" t="s">
        <v>116</v>
      </c>
      <c r="J981" s="2" t="s">
        <v>116</v>
      </c>
      <c r="K981" s="2" t="s">
        <v>116</v>
      </c>
      <c r="L981" s="2" t="s">
        <v>116</v>
      </c>
      <c r="M981" s="2" t="s">
        <v>76</v>
      </c>
      <c r="N981" s="2">
        <v>20</v>
      </c>
      <c r="O981" s="6">
        <f t="shared" si="123"/>
        <v>9</v>
      </c>
      <c r="P981" s="2">
        <v>2</v>
      </c>
      <c r="Q981" s="2">
        <v>4</v>
      </c>
      <c r="R981" s="2">
        <v>0</v>
      </c>
      <c r="S981" s="2">
        <v>1</v>
      </c>
      <c r="T981" s="2">
        <v>2</v>
      </c>
      <c r="U981" s="2">
        <f t="shared" si="117"/>
        <v>6</v>
      </c>
      <c r="V981" s="2">
        <f t="shared" si="118"/>
        <v>0</v>
      </c>
      <c r="W981" s="2">
        <f t="shared" si="119"/>
        <v>3</v>
      </c>
      <c r="Y981" s="5"/>
      <c r="Z981" s="6">
        <f t="shared" si="124"/>
        <v>5</v>
      </c>
      <c r="AA981" s="2">
        <v>1</v>
      </c>
      <c r="AB981" s="2">
        <v>1</v>
      </c>
      <c r="AC981" s="2">
        <v>1</v>
      </c>
      <c r="AD981" s="2">
        <v>1</v>
      </c>
      <c r="AE981" s="2">
        <v>1</v>
      </c>
      <c r="AF981" s="2">
        <f t="shared" si="120"/>
        <v>2</v>
      </c>
      <c r="AG981" s="2">
        <f t="shared" si="121"/>
        <v>1</v>
      </c>
      <c r="AH981" s="2">
        <f t="shared" si="122"/>
        <v>2</v>
      </c>
      <c r="AJ981" s="5"/>
    </row>
    <row r="982" spans="7:36" x14ac:dyDescent="0.35">
      <c r="G982" s="2" t="s">
        <v>3</v>
      </c>
      <c r="H982" s="2" t="s">
        <v>4</v>
      </c>
      <c r="I982" s="2" t="s">
        <v>116</v>
      </c>
      <c r="J982" s="2" t="s">
        <v>116</v>
      </c>
      <c r="K982" s="2" t="s">
        <v>116</v>
      </c>
      <c r="L982" s="2" t="s">
        <v>116</v>
      </c>
      <c r="M982" s="2" t="s">
        <v>76</v>
      </c>
      <c r="N982" s="2">
        <v>21</v>
      </c>
      <c r="O982" s="6">
        <f t="shared" si="123"/>
        <v>9</v>
      </c>
      <c r="P982" s="2">
        <v>3</v>
      </c>
      <c r="Q982" s="2">
        <v>3</v>
      </c>
      <c r="R982" s="2">
        <v>1</v>
      </c>
      <c r="S982" s="2">
        <v>1</v>
      </c>
      <c r="T982" s="2">
        <v>1</v>
      </c>
      <c r="U982" s="2">
        <f t="shared" si="117"/>
        <v>6</v>
      </c>
      <c r="V982" s="2">
        <f t="shared" si="118"/>
        <v>1</v>
      </c>
      <c r="W982" s="2">
        <f t="shared" si="119"/>
        <v>2</v>
      </c>
      <c r="Y982" s="5"/>
      <c r="Z982" s="6">
        <f t="shared" si="124"/>
        <v>5</v>
      </c>
      <c r="AA982" s="2">
        <v>1</v>
      </c>
      <c r="AB982" s="2">
        <v>1</v>
      </c>
      <c r="AC982" s="2">
        <v>1</v>
      </c>
      <c r="AD982" s="2">
        <v>1</v>
      </c>
      <c r="AE982" s="2">
        <v>1</v>
      </c>
      <c r="AF982" s="2">
        <f t="shared" si="120"/>
        <v>2</v>
      </c>
      <c r="AG982" s="2">
        <f t="shared" si="121"/>
        <v>1</v>
      </c>
      <c r="AH982" s="2">
        <f t="shared" si="122"/>
        <v>2</v>
      </c>
      <c r="AJ982" s="5"/>
    </row>
    <row r="983" spans="7:36" x14ac:dyDescent="0.35">
      <c r="G983" s="2" t="s">
        <v>3</v>
      </c>
      <c r="H983" s="2" t="s">
        <v>4</v>
      </c>
      <c r="I983" s="2" t="s">
        <v>116</v>
      </c>
      <c r="J983" s="2" t="s">
        <v>116</v>
      </c>
      <c r="K983" s="2" t="s">
        <v>116</v>
      </c>
      <c r="L983" s="2" t="s">
        <v>116</v>
      </c>
      <c r="M983" s="2" t="s">
        <v>76</v>
      </c>
      <c r="N983" s="2">
        <v>22</v>
      </c>
      <c r="O983" s="6">
        <f t="shared" si="123"/>
        <v>9</v>
      </c>
      <c r="P983" s="2">
        <v>6</v>
      </c>
      <c r="Q983" s="2">
        <v>1</v>
      </c>
      <c r="R983" s="2">
        <v>1</v>
      </c>
      <c r="S983" s="2">
        <v>0</v>
      </c>
      <c r="T983" s="2">
        <v>1</v>
      </c>
      <c r="U983" s="2">
        <f t="shared" si="117"/>
        <v>7</v>
      </c>
      <c r="V983" s="2">
        <f t="shared" si="118"/>
        <v>1</v>
      </c>
      <c r="W983" s="2">
        <f t="shared" si="119"/>
        <v>1</v>
      </c>
      <c r="Y983" s="5"/>
      <c r="Z983" s="6">
        <f t="shared" si="124"/>
        <v>5</v>
      </c>
      <c r="AA983" s="2">
        <v>2</v>
      </c>
      <c r="AB983" s="2">
        <v>1</v>
      </c>
      <c r="AC983" s="2">
        <v>1</v>
      </c>
      <c r="AD983" s="2">
        <v>1</v>
      </c>
      <c r="AE983" s="2">
        <v>0</v>
      </c>
      <c r="AF983" s="2">
        <f t="shared" si="120"/>
        <v>3</v>
      </c>
      <c r="AG983" s="2">
        <f t="shared" si="121"/>
        <v>1</v>
      </c>
      <c r="AH983" s="2">
        <f t="shared" si="122"/>
        <v>1</v>
      </c>
      <c r="AJ983" s="5"/>
    </row>
    <row r="984" spans="7:36" x14ac:dyDescent="0.35">
      <c r="G984" s="2" t="s">
        <v>3</v>
      </c>
      <c r="H984" s="2" t="s">
        <v>4</v>
      </c>
      <c r="I984" s="2" t="s">
        <v>116</v>
      </c>
      <c r="J984" s="2" t="s">
        <v>116</v>
      </c>
      <c r="K984" s="2" t="s">
        <v>116</v>
      </c>
      <c r="L984" s="2" t="s">
        <v>116</v>
      </c>
      <c r="M984" s="2" t="s">
        <v>76</v>
      </c>
      <c r="N984" s="2">
        <v>23</v>
      </c>
      <c r="O984" s="6">
        <f t="shared" si="123"/>
        <v>9</v>
      </c>
      <c r="P984" s="2">
        <v>4</v>
      </c>
      <c r="Q984" s="2">
        <v>2</v>
      </c>
      <c r="R984" s="2">
        <v>0</v>
      </c>
      <c r="S984" s="2">
        <v>1</v>
      </c>
      <c r="T984" s="2">
        <v>2</v>
      </c>
      <c r="U984" s="2">
        <f t="shared" si="117"/>
        <v>6</v>
      </c>
      <c r="V984" s="2">
        <f t="shared" si="118"/>
        <v>0</v>
      </c>
      <c r="W984" s="2">
        <f t="shared" si="119"/>
        <v>3</v>
      </c>
      <c r="Y984" s="5"/>
      <c r="Z984" s="6">
        <f t="shared" si="124"/>
        <v>5</v>
      </c>
      <c r="AA984" s="2">
        <v>2</v>
      </c>
      <c r="AB984" s="2">
        <v>0</v>
      </c>
      <c r="AC984" s="2">
        <v>0</v>
      </c>
      <c r="AD984" s="2">
        <v>3</v>
      </c>
      <c r="AE984" s="2">
        <v>0</v>
      </c>
      <c r="AF984" s="2">
        <f t="shared" si="120"/>
        <v>2</v>
      </c>
      <c r="AG984" s="2">
        <f t="shared" si="121"/>
        <v>0</v>
      </c>
      <c r="AH984" s="2">
        <f t="shared" si="122"/>
        <v>3</v>
      </c>
      <c r="AJ984" s="5"/>
    </row>
    <row r="985" spans="7:36" x14ac:dyDescent="0.35">
      <c r="G985" s="2" t="s">
        <v>3</v>
      </c>
      <c r="H985" s="2" t="s">
        <v>4</v>
      </c>
      <c r="I985" s="2" t="s">
        <v>116</v>
      </c>
      <c r="J985" s="2" t="s">
        <v>116</v>
      </c>
      <c r="K985" s="2" t="s">
        <v>116</v>
      </c>
      <c r="L985" s="2" t="s">
        <v>116</v>
      </c>
      <c r="M985" s="2" t="s">
        <v>76</v>
      </c>
      <c r="N985" s="2">
        <v>24</v>
      </c>
      <c r="O985" s="6">
        <f t="shared" si="123"/>
        <v>9</v>
      </c>
      <c r="P985" s="2">
        <v>2</v>
      </c>
      <c r="Q985" s="2">
        <v>5</v>
      </c>
      <c r="R985" s="2">
        <v>0</v>
      </c>
      <c r="S985" s="2">
        <v>0</v>
      </c>
      <c r="T985" s="2">
        <v>2</v>
      </c>
      <c r="U985" s="2">
        <f t="shared" si="117"/>
        <v>7</v>
      </c>
      <c r="V985" s="2">
        <f t="shared" si="118"/>
        <v>0</v>
      </c>
      <c r="W985" s="2">
        <f t="shared" si="119"/>
        <v>2</v>
      </c>
      <c r="Y985" s="5"/>
      <c r="Z985" s="6">
        <f t="shared" si="124"/>
        <v>5</v>
      </c>
      <c r="AA985" s="2">
        <v>1</v>
      </c>
      <c r="AB985" s="2">
        <v>2</v>
      </c>
      <c r="AC985" s="2">
        <v>0</v>
      </c>
      <c r="AD985" s="2">
        <v>2</v>
      </c>
      <c r="AE985" s="2">
        <v>0</v>
      </c>
      <c r="AF985" s="2">
        <f t="shared" si="120"/>
        <v>3</v>
      </c>
      <c r="AG985" s="2">
        <f t="shared" si="121"/>
        <v>0</v>
      </c>
      <c r="AH985" s="2">
        <f t="shared" si="122"/>
        <v>2</v>
      </c>
      <c r="AJ985" s="5"/>
    </row>
    <row r="986" spans="7:36" x14ac:dyDescent="0.35">
      <c r="G986" s="2" t="s">
        <v>3</v>
      </c>
      <c r="H986" s="2" t="s">
        <v>4</v>
      </c>
      <c r="I986" s="2" t="s">
        <v>116</v>
      </c>
      <c r="J986" s="2" t="s">
        <v>116</v>
      </c>
      <c r="K986" s="2" t="s">
        <v>116</v>
      </c>
      <c r="L986" s="2" t="s">
        <v>116</v>
      </c>
      <c r="M986" s="2" t="s">
        <v>76</v>
      </c>
      <c r="N986" s="2">
        <v>25</v>
      </c>
      <c r="O986" s="6">
        <f t="shared" si="123"/>
        <v>9</v>
      </c>
      <c r="P986" s="2">
        <v>4</v>
      </c>
      <c r="Q986" s="2">
        <v>2</v>
      </c>
      <c r="R986" s="2">
        <v>1</v>
      </c>
      <c r="S986" s="2">
        <v>0</v>
      </c>
      <c r="T986" s="2">
        <v>2</v>
      </c>
      <c r="U986" s="2">
        <f t="shared" si="117"/>
        <v>6</v>
      </c>
      <c r="V986" s="2">
        <f t="shared" si="118"/>
        <v>1</v>
      </c>
      <c r="W986" s="2">
        <f t="shared" si="119"/>
        <v>2</v>
      </c>
      <c r="Y986" s="5"/>
      <c r="Z986" s="6">
        <f t="shared" si="124"/>
        <v>5</v>
      </c>
      <c r="AA986" s="2">
        <v>1</v>
      </c>
      <c r="AB986" s="2">
        <v>1</v>
      </c>
      <c r="AC986" s="2">
        <v>2</v>
      </c>
      <c r="AD986" s="2">
        <v>1</v>
      </c>
      <c r="AE986" s="2">
        <v>0</v>
      </c>
      <c r="AF986" s="2">
        <f t="shared" si="120"/>
        <v>2</v>
      </c>
      <c r="AG986" s="2">
        <f t="shared" si="121"/>
        <v>2</v>
      </c>
      <c r="AH986" s="2">
        <f t="shared" si="122"/>
        <v>1</v>
      </c>
      <c r="AJ986" s="5"/>
    </row>
    <row r="987" spans="7:36" x14ac:dyDescent="0.35">
      <c r="G987" s="2" t="s">
        <v>3</v>
      </c>
      <c r="H987" s="2" t="s">
        <v>4</v>
      </c>
      <c r="I987" s="2" t="s">
        <v>116</v>
      </c>
      <c r="J987" s="2" t="s">
        <v>116</v>
      </c>
      <c r="K987" s="2" t="s">
        <v>116</v>
      </c>
      <c r="L987" s="2" t="s">
        <v>116</v>
      </c>
      <c r="M987" s="2" t="s">
        <v>76</v>
      </c>
      <c r="N987" s="2">
        <v>26</v>
      </c>
      <c r="O987" s="6">
        <f t="shared" si="123"/>
        <v>9</v>
      </c>
      <c r="P987" s="2">
        <v>3</v>
      </c>
      <c r="Q987" s="2">
        <v>3</v>
      </c>
      <c r="R987" s="2">
        <v>1</v>
      </c>
      <c r="S987" s="2">
        <v>0</v>
      </c>
      <c r="T987" s="2">
        <v>2</v>
      </c>
      <c r="U987" s="2">
        <f t="shared" si="117"/>
        <v>6</v>
      </c>
      <c r="V987" s="2">
        <f t="shared" si="118"/>
        <v>1</v>
      </c>
      <c r="W987" s="2">
        <f t="shared" si="119"/>
        <v>2</v>
      </c>
      <c r="Y987" s="5"/>
      <c r="Z987" s="6">
        <f t="shared" si="124"/>
        <v>5</v>
      </c>
      <c r="AA987" s="2">
        <v>1</v>
      </c>
      <c r="AB987" s="2">
        <v>1</v>
      </c>
      <c r="AC987" s="2">
        <v>1</v>
      </c>
      <c r="AD987" s="2">
        <v>2</v>
      </c>
      <c r="AE987" s="2">
        <v>0</v>
      </c>
      <c r="AF987" s="2">
        <f t="shared" si="120"/>
        <v>2</v>
      </c>
      <c r="AG987" s="2">
        <f t="shared" si="121"/>
        <v>1</v>
      </c>
      <c r="AH987" s="2">
        <f t="shared" si="122"/>
        <v>2</v>
      </c>
      <c r="AJ987" s="5"/>
    </row>
    <row r="988" spans="7:36" x14ac:dyDescent="0.35">
      <c r="G988" s="2" t="s">
        <v>3</v>
      </c>
      <c r="H988" s="2" t="s">
        <v>4</v>
      </c>
      <c r="I988" s="2" t="s">
        <v>116</v>
      </c>
      <c r="J988" s="2" t="s">
        <v>116</v>
      </c>
      <c r="K988" s="2" t="s">
        <v>116</v>
      </c>
      <c r="L988" s="2" t="s">
        <v>116</v>
      </c>
      <c r="M988" s="2" t="s">
        <v>76</v>
      </c>
      <c r="N988" s="2">
        <v>27</v>
      </c>
      <c r="O988" s="6">
        <f t="shared" si="123"/>
        <v>9</v>
      </c>
      <c r="P988" s="2">
        <v>3</v>
      </c>
      <c r="Q988" s="2">
        <v>3</v>
      </c>
      <c r="R988" s="2">
        <v>1</v>
      </c>
      <c r="S988" s="2">
        <v>1</v>
      </c>
      <c r="T988" s="2">
        <v>1</v>
      </c>
      <c r="U988" s="2">
        <f t="shared" si="117"/>
        <v>6</v>
      </c>
      <c r="V988" s="2">
        <f t="shared" si="118"/>
        <v>1</v>
      </c>
      <c r="W988" s="2">
        <f t="shared" si="119"/>
        <v>2</v>
      </c>
      <c r="Y988" s="5"/>
      <c r="Z988" s="6">
        <f t="shared" si="124"/>
        <v>5</v>
      </c>
      <c r="AA988" s="2">
        <v>1</v>
      </c>
      <c r="AB988" s="2">
        <v>0</v>
      </c>
      <c r="AC988" s="2">
        <v>4</v>
      </c>
      <c r="AD988" s="2">
        <v>0</v>
      </c>
      <c r="AE988" s="2">
        <v>0</v>
      </c>
      <c r="AF988" s="2">
        <f t="shared" si="120"/>
        <v>1</v>
      </c>
      <c r="AG988" s="2">
        <f t="shared" si="121"/>
        <v>4</v>
      </c>
      <c r="AH988" s="2">
        <f t="shared" si="122"/>
        <v>0</v>
      </c>
      <c r="AJ988" s="5"/>
    </row>
    <row r="989" spans="7:36" x14ac:dyDescent="0.35">
      <c r="G989" s="2" t="s">
        <v>3</v>
      </c>
      <c r="H989" s="2" t="s">
        <v>4</v>
      </c>
      <c r="I989" s="2" t="s">
        <v>116</v>
      </c>
      <c r="J989" s="2" t="s">
        <v>116</v>
      </c>
      <c r="K989" s="2" t="s">
        <v>116</v>
      </c>
      <c r="L989" s="2" t="s">
        <v>116</v>
      </c>
      <c r="M989" s="2" t="s">
        <v>76</v>
      </c>
      <c r="N989" s="2">
        <v>28</v>
      </c>
      <c r="O989" s="6">
        <f t="shared" si="123"/>
        <v>9</v>
      </c>
      <c r="P989" s="2">
        <v>6</v>
      </c>
      <c r="Q989" s="2">
        <v>1</v>
      </c>
      <c r="R989" s="2">
        <v>2</v>
      </c>
      <c r="S989" s="2">
        <v>0</v>
      </c>
      <c r="T989" s="2">
        <v>0</v>
      </c>
      <c r="U989" s="2">
        <f t="shared" si="117"/>
        <v>7</v>
      </c>
      <c r="V989" s="2">
        <f t="shared" si="118"/>
        <v>2</v>
      </c>
      <c r="W989" s="2">
        <f t="shared" si="119"/>
        <v>0</v>
      </c>
      <c r="Y989" s="5"/>
      <c r="Z989" s="6">
        <f t="shared" si="124"/>
        <v>5</v>
      </c>
      <c r="AA989" s="2">
        <v>3</v>
      </c>
      <c r="AB989" s="2">
        <v>2</v>
      </c>
      <c r="AC989" s="2">
        <v>0</v>
      </c>
      <c r="AD989" s="2">
        <v>0</v>
      </c>
      <c r="AE989" s="2">
        <v>0</v>
      </c>
      <c r="AF989" s="2">
        <f t="shared" si="120"/>
        <v>5</v>
      </c>
      <c r="AG989" s="2">
        <f t="shared" si="121"/>
        <v>0</v>
      </c>
      <c r="AH989" s="2">
        <f t="shared" si="122"/>
        <v>0</v>
      </c>
      <c r="AJ989" s="5"/>
    </row>
    <row r="990" spans="7:36" x14ac:dyDescent="0.35">
      <c r="G990" s="2" t="s">
        <v>3</v>
      </c>
      <c r="H990" s="2" t="s">
        <v>4</v>
      </c>
      <c r="I990" s="2" t="s">
        <v>116</v>
      </c>
      <c r="J990" s="2" t="s">
        <v>116</v>
      </c>
      <c r="K990" s="2" t="s">
        <v>116</v>
      </c>
      <c r="L990" s="2" t="s">
        <v>116</v>
      </c>
      <c r="M990" s="2" t="s">
        <v>76</v>
      </c>
      <c r="N990" s="2">
        <v>29</v>
      </c>
      <c r="O990" s="6">
        <f t="shared" si="123"/>
        <v>9</v>
      </c>
      <c r="P990" s="2">
        <v>3</v>
      </c>
      <c r="Q990" s="2">
        <v>3</v>
      </c>
      <c r="R990" s="2">
        <v>0</v>
      </c>
      <c r="S990" s="2">
        <v>1</v>
      </c>
      <c r="T990" s="2">
        <v>2</v>
      </c>
      <c r="U990" s="2">
        <f t="shared" si="117"/>
        <v>6</v>
      </c>
      <c r="V990" s="2">
        <f t="shared" si="118"/>
        <v>0</v>
      </c>
      <c r="W990" s="2">
        <f t="shared" si="119"/>
        <v>3</v>
      </c>
      <c r="Y990" s="5"/>
      <c r="Z990" s="6">
        <f t="shared" si="124"/>
        <v>5</v>
      </c>
      <c r="AA990" s="2">
        <v>2</v>
      </c>
      <c r="AB990" s="2">
        <v>0</v>
      </c>
      <c r="AC990" s="2">
        <v>1</v>
      </c>
      <c r="AD990" s="2">
        <v>1</v>
      </c>
      <c r="AE990" s="2">
        <v>1</v>
      </c>
      <c r="AF990" s="2">
        <f t="shared" si="120"/>
        <v>2</v>
      </c>
      <c r="AG990" s="2">
        <f t="shared" si="121"/>
        <v>1</v>
      </c>
      <c r="AH990" s="2">
        <f t="shared" si="122"/>
        <v>2</v>
      </c>
      <c r="AJ990" s="5"/>
    </row>
    <row r="991" spans="7:36" x14ac:dyDescent="0.35">
      <c r="G991" s="2" t="s">
        <v>3</v>
      </c>
      <c r="H991" s="2" t="s">
        <v>4</v>
      </c>
      <c r="I991" s="2" t="s">
        <v>116</v>
      </c>
      <c r="J991" s="2" t="s">
        <v>116</v>
      </c>
      <c r="K991" s="2" t="s">
        <v>116</v>
      </c>
      <c r="L991" s="2" t="s">
        <v>116</v>
      </c>
      <c r="M991" s="2" t="s">
        <v>76</v>
      </c>
      <c r="N991" s="2">
        <v>30</v>
      </c>
      <c r="O991" s="6">
        <f t="shared" si="123"/>
        <v>9</v>
      </c>
      <c r="P991" s="2">
        <v>4</v>
      </c>
      <c r="Q991" s="2">
        <v>2</v>
      </c>
      <c r="R991" s="2">
        <v>1</v>
      </c>
      <c r="S991" s="2">
        <v>1</v>
      </c>
      <c r="T991" s="2">
        <v>1</v>
      </c>
      <c r="U991" s="2">
        <f t="shared" si="117"/>
        <v>6</v>
      </c>
      <c r="V991" s="2">
        <f t="shared" si="118"/>
        <v>1</v>
      </c>
      <c r="W991" s="2">
        <f t="shared" si="119"/>
        <v>2</v>
      </c>
      <c r="Y991" s="5"/>
      <c r="Z991" s="6">
        <f t="shared" si="124"/>
        <v>5</v>
      </c>
      <c r="AA991" s="2">
        <v>2</v>
      </c>
      <c r="AB991" s="2">
        <v>1</v>
      </c>
      <c r="AC991" s="2">
        <v>2</v>
      </c>
      <c r="AD991" s="2">
        <v>0</v>
      </c>
      <c r="AE991" s="2">
        <v>0</v>
      </c>
      <c r="AF991" s="2">
        <f t="shared" si="120"/>
        <v>3</v>
      </c>
      <c r="AG991" s="2">
        <f t="shared" si="121"/>
        <v>2</v>
      </c>
      <c r="AH991" s="2">
        <f t="shared" si="122"/>
        <v>0</v>
      </c>
      <c r="AJ991" s="5"/>
    </row>
    <row r="992" spans="7:36" x14ac:dyDescent="0.35">
      <c r="G992" s="2" t="s">
        <v>3</v>
      </c>
      <c r="H992" s="2" t="s">
        <v>4</v>
      </c>
      <c r="I992" s="2" t="s">
        <v>4</v>
      </c>
      <c r="J992" s="2" t="s">
        <v>4</v>
      </c>
      <c r="K992" s="2" t="s">
        <v>4</v>
      </c>
      <c r="L992" s="2" t="s">
        <v>4</v>
      </c>
      <c r="M992" s="2" t="s">
        <v>3</v>
      </c>
      <c r="N992" s="2">
        <v>1</v>
      </c>
      <c r="O992" s="6">
        <f t="shared" si="123"/>
        <v>0</v>
      </c>
      <c r="U992" s="2">
        <f t="shared" si="117"/>
        <v>0</v>
      </c>
      <c r="V992" s="2">
        <f t="shared" si="118"/>
        <v>0</v>
      </c>
      <c r="W992" s="2">
        <f t="shared" si="119"/>
        <v>0</v>
      </c>
      <c r="X992" s="2">
        <f>MAX(O992:O1021)</f>
        <v>0</v>
      </c>
      <c r="Y992" s="5"/>
      <c r="Z992" s="6">
        <f t="shared" si="124"/>
        <v>0</v>
      </c>
      <c r="AA992" s="2">
        <v>0</v>
      </c>
      <c r="AB992" s="2">
        <v>0</v>
      </c>
      <c r="AC992" s="2">
        <v>0</v>
      </c>
      <c r="AD992" s="2">
        <v>0</v>
      </c>
      <c r="AE992" s="2">
        <v>0</v>
      </c>
      <c r="AF992" s="2">
        <f t="shared" si="120"/>
        <v>0</v>
      </c>
      <c r="AG992" s="2">
        <f t="shared" si="121"/>
        <v>0</v>
      </c>
      <c r="AH992" s="2">
        <f t="shared" si="122"/>
        <v>0</v>
      </c>
      <c r="AI992" s="2">
        <f>MAX(Z992:Z1021)</f>
        <v>0</v>
      </c>
      <c r="AJ992" s="5">
        <f>1065-SUM(AJ152:AJ962)</f>
        <v>0</v>
      </c>
    </row>
    <row r="993" spans="7:36" x14ac:dyDescent="0.35">
      <c r="G993" s="2" t="s">
        <v>3</v>
      </c>
      <c r="H993" s="2" t="s">
        <v>4</v>
      </c>
      <c r="I993" s="2" t="s">
        <v>4</v>
      </c>
      <c r="J993" s="2" t="s">
        <v>4</v>
      </c>
      <c r="K993" s="2" t="s">
        <v>4</v>
      </c>
      <c r="L993" s="2" t="s">
        <v>4</v>
      </c>
      <c r="M993" s="2" t="s">
        <v>3</v>
      </c>
      <c r="N993" s="2">
        <v>2</v>
      </c>
      <c r="O993" s="6">
        <f t="shared" si="123"/>
        <v>0</v>
      </c>
      <c r="U993" s="2">
        <f t="shared" si="117"/>
        <v>0</v>
      </c>
      <c r="V993" s="2">
        <f t="shared" si="118"/>
        <v>0</v>
      </c>
      <c r="W993" s="2">
        <f t="shared" si="119"/>
        <v>0</v>
      </c>
      <c r="Y993" s="5"/>
      <c r="Z993" s="6">
        <f t="shared" si="124"/>
        <v>0</v>
      </c>
      <c r="AA993" s="2">
        <v>0</v>
      </c>
      <c r="AB993" s="2">
        <v>0</v>
      </c>
      <c r="AC993" s="2">
        <v>0</v>
      </c>
      <c r="AD993" s="2">
        <v>0</v>
      </c>
      <c r="AE993" s="2">
        <v>0</v>
      </c>
      <c r="AF993" s="2">
        <f t="shared" si="120"/>
        <v>0</v>
      </c>
      <c r="AG993" s="2">
        <f t="shared" si="121"/>
        <v>0</v>
      </c>
      <c r="AH993" s="2">
        <f t="shared" si="122"/>
        <v>0</v>
      </c>
      <c r="AJ993" s="5"/>
    </row>
    <row r="994" spans="7:36" x14ac:dyDescent="0.35">
      <c r="G994" s="2" t="s">
        <v>3</v>
      </c>
      <c r="H994" s="2" t="s">
        <v>4</v>
      </c>
      <c r="I994" s="2" t="s">
        <v>4</v>
      </c>
      <c r="J994" s="2" t="s">
        <v>4</v>
      </c>
      <c r="K994" s="2" t="s">
        <v>4</v>
      </c>
      <c r="L994" s="2" t="s">
        <v>4</v>
      </c>
      <c r="M994" s="2" t="s">
        <v>3</v>
      </c>
      <c r="N994" s="2">
        <v>3</v>
      </c>
      <c r="O994" s="6">
        <f t="shared" si="123"/>
        <v>0</v>
      </c>
      <c r="U994" s="2">
        <f t="shared" si="117"/>
        <v>0</v>
      </c>
      <c r="V994" s="2">
        <f t="shared" si="118"/>
        <v>0</v>
      </c>
      <c r="W994" s="2">
        <f t="shared" si="119"/>
        <v>0</v>
      </c>
      <c r="Y994" s="5"/>
      <c r="Z994" s="6">
        <f t="shared" si="124"/>
        <v>0</v>
      </c>
      <c r="AA994" s="2">
        <v>0</v>
      </c>
      <c r="AB994" s="2">
        <v>0</v>
      </c>
      <c r="AC994" s="2">
        <v>0</v>
      </c>
      <c r="AD994" s="2">
        <v>0</v>
      </c>
      <c r="AE994" s="2">
        <v>0</v>
      </c>
      <c r="AF994" s="2">
        <f t="shared" si="120"/>
        <v>0</v>
      </c>
      <c r="AG994" s="2">
        <f t="shared" si="121"/>
        <v>0</v>
      </c>
      <c r="AH994" s="2">
        <f t="shared" si="122"/>
        <v>0</v>
      </c>
      <c r="AJ994" s="5"/>
    </row>
    <row r="995" spans="7:36" x14ac:dyDescent="0.35">
      <c r="G995" s="2" t="s">
        <v>3</v>
      </c>
      <c r="H995" s="2" t="s">
        <v>4</v>
      </c>
      <c r="I995" s="2" t="s">
        <v>4</v>
      </c>
      <c r="J995" s="2" t="s">
        <v>4</v>
      </c>
      <c r="K995" s="2" t="s">
        <v>4</v>
      </c>
      <c r="L995" s="2" t="s">
        <v>4</v>
      </c>
      <c r="M995" s="2" t="s">
        <v>3</v>
      </c>
      <c r="N995" s="2">
        <v>4</v>
      </c>
      <c r="O995" s="6">
        <f t="shared" si="123"/>
        <v>0</v>
      </c>
      <c r="U995" s="2">
        <f t="shared" si="117"/>
        <v>0</v>
      </c>
      <c r="V995" s="2">
        <f t="shared" si="118"/>
        <v>0</v>
      </c>
      <c r="W995" s="2">
        <f t="shared" si="119"/>
        <v>0</v>
      </c>
      <c r="Y995" s="5"/>
      <c r="Z995" s="6">
        <f t="shared" si="124"/>
        <v>0</v>
      </c>
      <c r="AA995" s="2">
        <v>0</v>
      </c>
      <c r="AB995" s="2">
        <v>0</v>
      </c>
      <c r="AC995" s="2">
        <v>0</v>
      </c>
      <c r="AD995" s="2">
        <v>0</v>
      </c>
      <c r="AE995" s="2">
        <v>0</v>
      </c>
      <c r="AF995" s="2">
        <f t="shared" si="120"/>
        <v>0</v>
      </c>
      <c r="AG995" s="2">
        <f t="shared" si="121"/>
        <v>0</v>
      </c>
      <c r="AH995" s="2">
        <f t="shared" si="122"/>
        <v>0</v>
      </c>
      <c r="AJ995" s="5"/>
    </row>
    <row r="996" spans="7:36" x14ac:dyDescent="0.35">
      <c r="G996" s="2" t="s">
        <v>3</v>
      </c>
      <c r="H996" s="2" t="s">
        <v>4</v>
      </c>
      <c r="I996" s="2" t="s">
        <v>4</v>
      </c>
      <c r="J996" s="2" t="s">
        <v>4</v>
      </c>
      <c r="K996" s="2" t="s">
        <v>4</v>
      </c>
      <c r="L996" s="2" t="s">
        <v>4</v>
      </c>
      <c r="M996" s="2" t="s">
        <v>3</v>
      </c>
      <c r="N996" s="2">
        <v>5</v>
      </c>
      <c r="O996" s="6">
        <f t="shared" ref="O996:O1059" si="125">SUM(U996:W996)</f>
        <v>0</v>
      </c>
      <c r="U996" s="2">
        <f t="shared" si="117"/>
        <v>0</v>
      </c>
      <c r="V996" s="2">
        <f t="shared" si="118"/>
        <v>0</v>
      </c>
      <c r="W996" s="2">
        <f t="shared" si="119"/>
        <v>0</v>
      </c>
      <c r="Y996" s="5"/>
      <c r="Z996" s="6">
        <f t="shared" ref="Z996:Z1059" si="126">SUM(AF996:AH996)</f>
        <v>0</v>
      </c>
      <c r="AA996" s="2">
        <v>0</v>
      </c>
      <c r="AB996" s="2">
        <v>0</v>
      </c>
      <c r="AC996" s="2">
        <v>0</v>
      </c>
      <c r="AD996" s="2">
        <v>0</v>
      </c>
      <c r="AE996" s="2">
        <v>0</v>
      </c>
      <c r="AF996" s="2">
        <f t="shared" si="120"/>
        <v>0</v>
      </c>
      <c r="AG996" s="2">
        <f t="shared" si="121"/>
        <v>0</v>
      </c>
      <c r="AH996" s="2">
        <f t="shared" si="122"/>
        <v>0</v>
      </c>
      <c r="AJ996" s="5"/>
    </row>
    <row r="997" spans="7:36" x14ac:dyDescent="0.35">
      <c r="G997" s="2" t="s">
        <v>3</v>
      </c>
      <c r="H997" s="2" t="s">
        <v>4</v>
      </c>
      <c r="I997" s="2" t="s">
        <v>4</v>
      </c>
      <c r="J997" s="2" t="s">
        <v>4</v>
      </c>
      <c r="K997" s="2" t="s">
        <v>4</v>
      </c>
      <c r="L997" s="2" t="s">
        <v>4</v>
      </c>
      <c r="M997" s="2" t="s">
        <v>3</v>
      </c>
      <c r="N997" s="2">
        <v>6</v>
      </c>
      <c r="O997" s="6">
        <f t="shared" si="125"/>
        <v>0</v>
      </c>
      <c r="U997" s="2">
        <f t="shared" si="117"/>
        <v>0</v>
      </c>
      <c r="V997" s="2">
        <f t="shared" si="118"/>
        <v>0</v>
      </c>
      <c r="W997" s="2">
        <f t="shared" si="119"/>
        <v>0</v>
      </c>
      <c r="Y997" s="5"/>
      <c r="Z997" s="6">
        <f t="shared" si="126"/>
        <v>0</v>
      </c>
      <c r="AA997" s="2">
        <v>0</v>
      </c>
      <c r="AB997" s="2">
        <v>0</v>
      </c>
      <c r="AC997" s="2">
        <v>0</v>
      </c>
      <c r="AD997" s="2">
        <v>0</v>
      </c>
      <c r="AE997" s="2">
        <v>0</v>
      </c>
      <c r="AF997" s="2">
        <f t="shared" si="120"/>
        <v>0</v>
      </c>
      <c r="AG997" s="2">
        <f t="shared" si="121"/>
        <v>0</v>
      </c>
      <c r="AH997" s="2">
        <f t="shared" si="122"/>
        <v>0</v>
      </c>
      <c r="AJ997" s="5"/>
    </row>
    <row r="998" spans="7:36" x14ac:dyDescent="0.35">
      <c r="G998" s="2" t="s">
        <v>3</v>
      </c>
      <c r="H998" s="2" t="s">
        <v>4</v>
      </c>
      <c r="I998" s="2" t="s">
        <v>4</v>
      </c>
      <c r="J998" s="2" t="s">
        <v>4</v>
      </c>
      <c r="K998" s="2" t="s">
        <v>4</v>
      </c>
      <c r="L998" s="2" t="s">
        <v>4</v>
      </c>
      <c r="M998" s="2" t="s">
        <v>3</v>
      </c>
      <c r="N998" s="2">
        <v>7</v>
      </c>
      <c r="O998" s="6">
        <f t="shared" si="125"/>
        <v>0</v>
      </c>
      <c r="U998" s="2">
        <f t="shared" si="117"/>
        <v>0</v>
      </c>
      <c r="V998" s="2">
        <f t="shared" si="118"/>
        <v>0</v>
      </c>
      <c r="W998" s="2">
        <f t="shared" si="119"/>
        <v>0</v>
      </c>
      <c r="Y998" s="5"/>
      <c r="Z998" s="6">
        <f t="shared" si="126"/>
        <v>0</v>
      </c>
      <c r="AA998" s="2">
        <v>0</v>
      </c>
      <c r="AB998" s="2">
        <v>0</v>
      </c>
      <c r="AC998" s="2">
        <v>0</v>
      </c>
      <c r="AD998" s="2">
        <v>0</v>
      </c>
      <c r="AE998" s="2">
        <v>0</v>
      </c>
      <c r="AF998" s="2">
        <f t="shared" si="120"/>
        <v>0</v>
      </c>
      <c r="AG998" s="2">
        <f t="shared" si="121"/>
        <v>0</v>
      </c>
      <c r="AH998" s="2">
        <f t="shared" si="122"/>
        <v>0</v>
      </c>
      <c r="AJ998" s="5"/>
    </row>
    <row r="999" spans="7:36" x14ac:dyDescent="0.35">
      <c r="G999" s="2" t="s">
        <v>3</v>
      </c>
      <c r="H999" s="2" t="s">
        <v>4</v>
      </c>
      <c r="I999" s="2" t="s">
        <v>4</v>
      </c>
      <c r="J999" s="2" t="s">
        <v>4</v>
      </c>
      <c r="K999" s="2" t="s">
        <v>4</v>
      </c>
      <c r="L999" s="2" t="s">
        <v>4</v>
      </c>
      <c r="M999" s="2" t="s">
        <v>3</v>
      </c>
      <c r="N999" s="2">
        <v>8</v>
      </c>
      <c r="O999" s="6">
        <f t="shared" si="125"/>
        <v>0</v>
      </c>
      <c r="U999" s="2">
        <f t="shared" si="117"/>
        <v>0</v>
      </c>
      <c r="V999" s="2">
        <f t="shared" si="118"/>
        <v>0</v>
      </c>
      <c r="W999" s="2">
        <f t="shared" si="119"/>
        <v>0</v>
      </c>
      <c r="Y999" s="5"/>
      <c r="Z999" s="6">
        <f t="shared" si="126"/>
        <v>0</v>
      </c>
      <c r="AA999" s="2">
        <v>0</v>
      </c>
      <c r="AB999" s="2">
        <v>0</v>
      </c>
      <c r="AC999" s="2">
        <v>0</v>
      </c>
      <c r="AD999" s="2">
        <v>0</v>
      </c>
      <c r="AE999" s="2">
        <v>0</v>
      </c>
      <c r="AF999" s="2">
        <f t="shared" si="120"/>
        <v>0</v>
      </c>
      <c r="AG999" s="2">
        <f t="shared" si="121"/>
        <v>0</v>
      </c>
      <c r="AH999" s="2">
        <f t="shared" si="122"/>
        <v>0</v>
      </c>
      <c r="AJ999" s="5"/>
    </row>
    <row r="1000" spans="7:36" x14ac:dyDescent="0.35">
      <c r="G1000" s="2" t="s">
        <v>3</v>
      </c>
      <c r="H1000" s="2" t="s">
        <v>4</v>
      </c>
      <c r="I1000" s="2" t="s">
        <v>4</v>
      </c>
      <c r="J1000" s="2" t="s">
        <v>4</v>
      </c>
      <c r="K1000" s="2" t="s">
        <v>4</v>
      </c>
      <c r="L1000" s="2" t="s">
        <v>4</v>
      </c>
      <c r="M1000" s="2" t="s">
        <v>3</v>
      </c>
      <c r="N1000" s="2">
        <v>9</v>
      </c>
      <c r="O1000" s="6">
        <f t="shared" si="125"/>
        <v>0</v>
      </c>
      <c r="U1000" s="2">
        <f t="shared" si="117"/>
        <v>0</v>
      </c>
      <c r="V1000" s="2">
        <f t="shared" si="118"/>
        <v>0</v>
      </c>
      <c r="W1000" s="2">
        <f t="shared" si="119"/>
        <v>0</v>
      </c>
      <c r="Y1000" s="5"/>
      <c r="Z1000" s="6">
        <f t="shared" si="126"/>
        <v>0</v>
      </c>
      <c r="AA1000" s="2">
        <v>0</v>
      </c>
      <c r="AB1000" s="2">
        <v>0</v>
      </c>
      <c r="AC1000" s="2">
        <v>0</v>
      </c>
      <c r="AD1000" s="2">
        <v>0</v>
      </c>
      <c r="AE1000" s="2">
        <v>0</v>
      </c>
      <c r="AF1000" s="2">
        <f t="shared" si="120"/>
        <v>0</v>
      </c>
      <c r="AG1000" s="2">
        <f t="shared" si="121"/>
        <v>0</v>
      </c>
      <c r="AH1000" s="2">
        <f t="shared" si="122"/>
        <v>0</v>
      </c>
      <c r="AJ1000" s="5"/>
    </row>
    <row r="1001" spans="7:36" x14ac:dyDescent="0.35">
      <c r="G1001" s="2" t="s">
        <v>3</v>
      </c>
      <c r="H1001" s="2" t="s">
        <v>4</v>
      </c>
      <c r="I1001" s="2" t="s">
        <v>4</v>
      </c>
      <c r="J1001" s="2" t="s">
        <v>4</v>
      </c>
      <c r="K1001" s="2" t="s">
        <v>4</v>
      </c>
      <c r="L1001" s="2" t="s">
        <v>4</v>
      </c>
      <c r="M1001" s="2" t="s">
        <v>67</v>
      </c>
      <c r="N1001" s="2">
        <v>10</v>
      </c>
      <c r="O1001" s="6">
        <f t="shared" si="125"/>
        <v>0</v>
      </c>
      <c r="U1001" s="2">
        <f t="shared" si="117"/>
        <v>0</v>
      </c>
      <c r="V1001" s="2">
        <f t="shared" si="118"/>
        <v>0</v>
      </c>
      <c r="W1001" s="2">
        <f t="shared" si="119"/>
        <v>0</v>
      </c>
      <c r="Y1001" s="5"/>
      <c r="Z1001" s="6">
        <f t="shared" si="126"/>
        <v>0</v>
      </c>
      <c r="AA1001" s="2">
        <v>0</v>
      </c>
      <c r="AB1001" s="2">
        <v>0</v>
      </c>
      <c r="AC1001" s="2">
        <v>0</v>
      </c>
      <c r="AD1001" s="2">
        <v>0</v>
      </c>
      <c r="AE1001" s="2">
        <v>0</v>
      </c>
      <c r="AF1001" s="2">
        <f t="shared" si="120"/>
        <v>0</v>
      </c>
      <c r="AG1001" s="2">
        <f t="shared" si="121"/>
        <v>0</v>
      </c>
      <c r="AH1001" s="2">
        <f t="shared" si="122"/>
        <v>0</v>
      </c>
      <c r="AJ1001" s="5"/>
    </row>
    <row r="1002" spans="7:36" x14ac:dyDescent="0.35">
      <c r="G1002" s="2" t="s">
        <v>3</v>
      </c>
      <c r="H1002" s="2" t="s">
        <v>4</v>
      </c>
      <c r="I1002" s="2" t="s">
        <v>4</v>
      </c>
      <c r="J1002" s="2" t="s">
        <v>4</v>
      </c>
      <c r="K1002" s="2" t="s">
        <v>4</v>
      </c>
      <c r="L1002" s="2" t="s">
        <v>4</v>
      </c>
      <c r="M1002" s="2" t="s">
        <v>67</v>
      </c>
      <c r="N1002" s="2">
        <v>11</v>
      </c>
      <c r="O1002" s="6">
        <f t="shared" si="125"/>
        <v>0</v>
      </c>
      <c r="U1002" s="2">
        <f t="shared" si="117"/>
        <v>0</v>
      </c>
      <c r="V1002" s="2">
        <f t="shared" si="118"/>
        <v>0</v>
      </c>
      <c r="W1002" s="2">
        <f t="shared" si="119"/>
        <v>0</v>
      </c>
      <c r="Y1002" s="5"/>
      <c r="Z1002" s="6">
        <f t="shared" si="126"/>
        <v>0</v>
      </c>
      <c r="AA1002" s="2">
        <v>0</v>
      </c>
      <c r="AB1002" s="2">
        <v>0</v>
      </c>
      <c r="AC1002" s="2">
        <v>0</v>
      </c>
      <c r="AD1002" s="2">
        <v>0</v>
      </c>
      <c r="AE1002" s="2">
        <v>0</v>
      </c>
      <c r="AF1002" s="2">
        <f t="shared" si="120"/>
        <v>0</v>
      </c>
      <c r="AG1002" s="2">
        <f t="shared" si="121"/>
        <v>0</v>
      </c>
      <c r="AH1002" s="2">
        <f t="shared" si="122"/>
        <v>0</v>
      </c>
      <c r="AJ1002" s="5"/>
    </row>
    <row r="1003" spans="7:36" x14ac:dyDescent="0.35">
      <c r="G1003" s="2" t="s">
        <v>3</v>
      </c>
      <c r="H1003" s="2" t="s">
        <v>4</v>
      </c>
      <c r="I1003" s="2" t="s">
        <v>4</v>
      </c>
      <c r="J1003" s="2" t="s">
        <v>4</v>
      </c>
      <c r="K1003" s="2" t="s">
        <v>4</v>
      </c>
      <c r="L1003" s="2" t="s">
        <v>4</v>
      </c>
      <c r="M1003" s="2" t="s">
        <v>67</v>
      </c>
      <c r="N1003" s="2">
        <v>12</v>
      </c>
      <c r="O1003" s="6">
        <f t="shared" si="125"/>
        <v>0</v>
      </c>
      <c r="U1003" s="2">
        <f t="shared" si="117"/>
        <v>0</v>
      </c>
      <c r="V1003" s="2">
        <f t="shared" si="118"/>
        <v>0</v>
      </c>
      <c r="W1003" s="2">
        <f t="shared" si="119"/>
        <v>0</v>
      </c>
      <c r="Y1003" s="5"/>
      <c r="Z1003" s="6">
        <f t="shared" si="126"/>
        <v>0</v>
      </c>
      <c r="AA1003" s="2">
        <v>0</v>
      </c>
      <c r="AB1003" s="2">
        <v>0</v>
      </c>
      <c r="AC1003" s="2">
        <v>0</v>
      </c>
      <c r="AD1003" s="2">
        <v>0</v>
      </c>
      <c r="AE1003" s="2">
        <v>0</v>
      </c>
      <c r="AF1003" s="2">
        <f t="shared" si="120"/>
        <v>0</v>
      </c>
      <c r="AG1003" s="2">
        <f t="shared" si="121"/>
        <v>0</v>
      </c>
      <c r="AH1003" s="2">
        <f t="shared" si="122"/>
        <v>0</v>
      </c>
      <c r="AJ1003" s="5"/>
    </row>
    <row r="1004" spans="7:36" x14ac:dyDescent="0.35">
      <c r="G1004" s="2" t="s">
        <v>3</v>
      </c>
      <c r="H1004" s="2" t="s">
        <v>4</v>
      </c>
      <c r="I1004" s="2" t="s">
        <v>4</v>
      </c>
      <c r="J1004" s="2" t="s">
        <v>4</v>
      </c>
      <c r="K1004" s="2" t="s">
        <v>4</v>
      </c>
      <c r="L1004" s="2" t="s">
        <v>4</v>
      </c>
      <c r="M1004" s="2" t="s">
        <v>67</v>
      </c>
      <c r="N1004" s="2">
        <v>13</v>
      </c>
      <c r="O1004" s="6">
        <f t="shared" si="125"/>
        <v>0</v>
      </c>
      <c r="U1004" s="2">
        <f t="shared" si="117"/>
        <v>0</v>
      </c>
      <c r="V1004" s="2">
        <f t="shared" si="118"/>
        <v>0</v>
      </c>
      <c r="W1004" s="2">
        <f t="shared" si="119"/>
        <v>0</v>
      </c>
      <c r="Y1004" s="5"/>
      <c r="Z1004" s="6">
        <f t="shared" si="126"/>
        <v>0</v>
      </c>
      <c r="AA1004" s="2">
        <v>0</v>
      </c>
      <c r="AB1004" s="2">
        <v>0</v>
      </c>
      <c r="AC1004" s="2">
        <v>0</v>
      </c>
      <c r="AD1004" s="2">
        <v>0</v>
      </c>
      <c r="AE1004" s="2">
        <v>0</v>
      </c>
      <c r="AF1004" s="2">
        <f t="shared" si="120"/>
        <v>0</v>
      </c>
      <c r="AG1004" s="2">
        <f t="shared" si="121"/>
        <v>0</v>
      </c>
      <c r="AH1004" s="2">
        <f t="shared" si="122"/>
        <v>0</v>
      </c>
      <c r="AJ1004" s="5"/>
    </row>
    <row r="1005" spans="7:36" x14ac:dyDescent="0.35">
      <c r="G1005" s="2" t="s">
        <v>3</v>
      </c>
      <c r="H1005" s="2" t="s">
        <v>4</v>
      </c>
      <c r="I1005" s="2" t="s">
        <v>4</v>
      </c>
      <c r="J1005" s="2" t="s">
        <v>4</v>
      </c>
      <c r="K1005" s="2" t="s">
        <v>4</v>
      </c>
      <c r="L1005" s="2" t="s">
        <v>4</v>
      </c>
      <c r="M1005" s="2" t="s">
        <v>67</v>
      </c>
      <c r="N1005" s="2">
        <v>14</v>
      </c>
      <c r="O1005" s="6">
        <f t="shared" si="125"/>
        <v>0</v>
      </c>
      <c r="U1005" s="2">
        <f t="shared" si="117"/>
        <v>0</v>
      </c>
      <c r="V1005" s="2">
        <f t="shared" si="118"/>
        <v>0</v>
      </c>
      <c r="W1005" s="2">
        <f t="shared" si="119"/>
        <v>0</v>
      </c>
      <c r="Y1005" s="5"/>
      <c r="Z1005" s="6">
        <f t="shared" si="126"/>
        <v>0</v>
      </c>
      <c r="AA1005" s="2">
        <v>0</v>
      </c>
      <c r="AB1005" s="2">
        <v>0</v>
      </c>
      <c r="AC1005" s="2">
        <v>0</v>
      </c>
      <c r="AD1005" s="2">
        <v>0</v>
      </c>
      <c r="AE1005" s="2">
        <v>0</v>
      </c>
      <c r="AF1005" s="2">
        <f t="shared" si="120"/>
        <v>0</v>
      </c>
      <c r="AG1005" s="2">
        <f t="shared" si="121"/>
        <v>0</v>
      </c>
      <c r="AH1005" s="2">
        <f t="shared" si="122"/>
        <v>0</v>
      </c>
      <c r="AJ1005" s="5"/>
    </row>
    <row r="1006" spans="7:36" x14ac:dyDescent="0.35">
      <c r="G1006" s="2" t="s">
        <v>3</v>
      </c>
      <c r="H1006" s="2" t="s">
        <v>4</v>
      </c>
      <c r="I1006" s="2" t="s">
        <v>4</v>
      </c>
      <c r="J1006" s="2" t="s">
        <v>4</v>
      </c>
      <c r="K1006" s="2" t="s">
        <v>4</v>
      </c>
      <c r="L1006" s="2" t="s">
        <v>4</v>
      </c>
      <c r="M1006" s="2" t="s">
        <v>67</v>
      </c>
      <c r="N1006" s="2">
        <v>15</v>
      </c>
      <c r="O1006" s="6">
        <f t="shared" si="125"/>
        <v>0</v>
      </c>
      <c r="U1006" s="2">
        <f t="shared" si="117"/>
        <v>0</v>
      </c>
      <c r="V1006" s="2">
        <f t="shared" si="118"/>
        <v>0</v>
      </c>
      <c r="W1006" s="2">
        <f t="shared" si="119"/>
        <v>0</v>
      </c>
      <c r="Y1006" s="5"/>
      <c r="Z1006" s="6">
        <f t="shared" si="126"/>
        <v>0</v>
      </c>
      <c r="AA1006" s="2">
        <v>0</v>
      </c>
      <c r="AB1006" s="2">
        <v>0</v>
      </c>
      <c r="AC1006" s="2">
        <v>0</v>
      </c>
      <c r="AD1006" s="2">
        <v>0</v>
      </c>
      <c r="AE1006" s="2">
        <v>0</v>
      </c>
      <c r="AF1006" s="2">
        <f t="shared" si="120"/>
        <v>0</v>
      </c>
      <c r="AG1006" s="2">
        <f t="shared" si="121"/>
        <v>0</v>
      </c>
      <c r="AH1006" s="2">
        <f t="shared" si="122"/>
        <v>0</v>
      </c>
      <c r="AJ1006" s="5"/>
    </row>
    <row r="1007" spans="7:36" x14ac:dyDescent="0.35">
      <c r="G1007" s="2" t="s">
        <v>3</v>
      </c>
      <c r="H1007" s="2" t="s">
        <v>4</v>
      </c>
      <c r="I1007" s="2" t="s">
        <v>4</v>
      </c>
      <c r="J1007" s="2" t="s">
        <v>4</v>
      </c>
      <c r="K1007" s="2" t="s">
        <v>4</v>
      </c>
      <c r="L1007" s="2" t="s">
        <v>4</v>
      </c>
      <c r="M1007" s="2" t="s">
        <v>67</v>
      </c>
      <c r="N1007" s="2">
        <v>16</v>
      </c>
      <c r="O1007" s="6">
        <f t="shared" si="125"/>
        <v>0</v>
      </c>
      <c r="U1007" s="2">
        <f t="shared" si="117"/>
        <v>0</v>
      </c>
      <c r="V1007" s="2">
        <f t="shared" si="118"/>
        <v>0</v>
      </c>
      <c r="W1007" s="2">
        <f t="shared" si="119"/>
        <v>0</v>
      </c>
      <c r="Y1007" s="5"/>
      <c r="Z1007" s="6">
        <f t="shared" si="126"/>
        <v>0</v>
      </c>
      <c r="AA1007" s="2">
        <v>0</v>
      </c>
      <c r="AB1007" s="2">
        <v>0</v>
      </c>
      <c r="AC1007" s="2">
        <v>0</v>
      </c>
      <c r="AD1007" s="2">
        <v>0</v>
      </c>
      <c r="AE1007" s="2">
        <v>0</v>
      </c>
      <c r="AF1007" s="2">
        <f t="shared" si="120"/>
        <v>0</v>
      </c>
      <c r="AG1007" s="2">
        <f t="shared" si="121"/>
        <v>0</v>
      </c>
      <c r="AH1007" s="2">
        <f t="shared" si="122"/>
        <v>0</v>
      </c>
      <c r="AJ1007" s="5"/>
    </row>
    <row r="1008" spans="7:36" x14ac:dyDescent="0.35">
      <c r="G1008" s="2" t="s">
        <v>3</v>
      </c>
      <c r="H1008" s="2" t="s">
        <v>4</v>
      </c>
      <c r="I1008" s="2" t="s">
        <v>4</v>
      </c>
      <c r="J1008" s="2" t="s">
        <v>4</v>
      </c>
      <c r="K1008" s="2" t="s">
        <v>4</v>
      </c>
      <c r="L1008" s="2" t="s">
        <v>4</v>
      </c>
      <c r="M1008" s="2" t="s">
        <v>67</v>
      </c>
      <c r="N1008" s="2">
        <v>17</v>
      </c>
      <c r="O1008" s="6">
        <f t="shared" si="125"/>
        <v>0</v>
      </c>
      <c r="U1008" s="2">
        <f t="shared" si="117"/>
        <v>0</v>
      </c>
      <c r="V1008" s="2">
        <f t="shared" si="118"/>
        <v>0</v>
      </c>
      <c r="W1008" s="2">
        <f t="shared" si="119"/>
        <v>0</v>
      </c>
      <c r="Y1008" s="5"/>
      <c r="Z1008" s="6">
        <f t="shared" si="126"/>
        <v>0</v>
      </c>
      <c r="AA1008" s="2">
        <v>0</v>
      </c>
      <c r="AB1008" s="2">
        <v>0</v>
      </c>
      <c r="AC1008" s="2">
        <v>0</v>
      </c>
      <c r="AD1008" s="2">
        <v>0</v>
      </c>
      <c r="AE1008" s="2">
        <v>0</v>
      </c>
      <c r="AF1008" s="2">
        <f t="shared" si="120"/>
        <v>0</v>
      </c>
      <c r="AG1008" s="2">
        <f t="shared" si="121"/>
        <v>0</v>
      </c>
      <c r="AH1008" s="2">
        <f t="shared" si="122"/>
        <v>0</v>
      </c>
      <c r="AJ1008" s="5"/>
    </row>
    <row r="1009" spans="7:36" x14ac:dyDescent="0.35">
      <c r="G1009" s="2" t="s">
        <v>3</v>
      </c>
      <c r="H1009" s="2" t="s">
        <v>4</v>
      </c>
      <c r="I1009" s="2" t="s">
        <v>4</v>
      </c>
      <c r="J1009" s="2" t="s">
        <v>4</v>
      </c>
      <c r="K1009" s="2" t="s">
        <v>4</v>
      </c>
      <c r="L1009" s="2" t="s">
        <v>4</v>
      </c>
      <c r="M1009" s="2" t="s">
        <v>67</v>
      </c>
      <c r="N1009" s="2">
        <v>18</v>
      </c>
      <c r="O1009" s="6">
        <f t="shared" si="125"/>
        <v>0</v>
      </c>
      <c r="U1009" s="2">
        <f t="shared" si="117"/>
        <v>0</v>
      </c>
      <c r="V1009" s="2">
        <f t="shared" si="118"/>
        <v>0</v>
      </c>
      <c r="W1009" s="2">
        <f t="shared" si="119"/>
        <v>0</v>
      </c>
      <c r="Y1009" s="5"/>
      <c r="Z1009" s="6">
        <f t="shared" si="126"/>
        <v>0</v>
      </c>
      <c r="AA1009" s="2">
        <v>0</v>
      </c>
      <c r="AB1009" s="2">
        <v>0</v>
      </c>
      <c r="AC1009" s="2">
        <v>0</v>
      </c>
      <c r="AD1009" s="2">
        <v>0</v>
      </c>
      <c r="AE1009" s="2">
        <v>0</v>
      </c>
      <c r="AF1009" s="2">
        <f t="shared" si="120"/>
        <v>0</v>
      </c>
      <c r="AG1009" s="2">
        <f t="shared" si="121"/>
        <v>0</v>
      </c>
      <c r="AH1009" s="2">
        <f t="shared" si="122"/>
        <v>0</v>
      </c>
      <c r="AJ1009" s="5"/>
    </row>
    <row r="1010" spans="7:36" x14ac:dyDescent="0.35">
      <c r="G1010" s="2" t="s">
        <v>3</v>
      </c>
      <c r="H1010" s="2" t="s">
        <v>4</v>
      </c>
      <c r="I1010" s="2" t="s">
        <v>4</v>
      </c>
      <c r="J1010" s="2" t="s">
        <v>4</v>
      </c>
      <c r="K1010" s="2" t="s">
        <v>4</v>
      </c>
      <c r="L1010" s="2" t="s">
        <v>4</v>
      </c>
      <c r="M1010" s="2" t="s">
        <v>76</v>
      </c>
      <c r="N1010" s="2">
        <v>19</v>
      </c>
      <c r="O1010" s="6">
        <f t="shared" si="125"/>
        <v>0</v>
      </c>
      <c r="U1010" s="2">
        <f t="shared" si="117"/>
        <v>0</v>
      </c>
      <c r="V1010" s="2">
        <f t="shared" si="118"/>
        <v>0</v>
      </c>
      <c r="W1010" s="2">
        <f t="shared" si="119"/>
        <v>0</v>
      </c>
      <c r="Y1010" s="5"/>
      <c r="Z1010" s="6">
        <f t="shared" si="126"/>
        <v>0</v>
      </c>
      <c r="AA1010" s="2">
        <v>0</v>
      </c>
      <c r="AB1010" s="2">
        <v>0</v>
      </c>
      <c r="AC1010" s="2">
        <v>0</v>
      </c>
      <c r="AD1010" s="2">
        <v>0</v>
      </c>
      <c r="AE1010" s="2">
        <v>0</v>
      </c>
      <c r="AF1010" s="2">
        <f t="shared" si="120"/>
        <v>0</v>
      </c>
      <c r="AG1010" s="2">
        <f t="shared" si="121"/>
        <v>0</v>
      </c>
      <c r="AH1010" s="2">
        <f t="shared" si="122"/>
        <v>0</v>
      </c>
      <c r="AJ1010" s="5"/>
    </row>
    <row r="1011" spans="7:36" x14ac:dyDescent="0.35">
      <c r="G1011" s="2" t="s">
        <v>3</v>
      </c>
      <c r="H1011" s="2" t="s">
        <v>4</v>
      </c>
      <c r="I1011" s="2" t="s">
        <v>4</v>
      </c>
      <c r="J1011" s="2" t="s">
        <v>4</v>
      </c>
      <c r="K1011" s="2" t="s">
        <v>4</v>
      </c>
      <c r="L1011" s="2" t="s">
        <v>4</v>
      </c>
      <c r="M1011" s="2" t="s">
        <v>76</v>
      </c>
      <c r="N1011" s="2">
        <v>20</v>
      </c>
      <c r="O1011" s="6">
        <f t="shared" si="125"/>
        <v>0</v>
      </c>
      <c r="U1011" s="2">
        <f t="shared" si="117"/>
        <v>0</v>
      </c>
      <c r="V1011" s="2">
        <f t="shared" si="118"/>
        <v>0</v>
      </c>
      <c r="W1011" s="2">
        <f t="shared" si="119"/>
        <v>0</v>
      </c>
      <c r="Y1011" s="5"/>
      <c r="Z1011" s="6">
        <f t="shared" si="126"/>
        <v>0</v>
      </c>
      <c r="AA1011" s="2">
        <v>0</v>
      </c>
      <c r="AB1011" s="2">
        <v>0</v>
      </c>
      <c r="AC1011" s="2">
        <v>0</v>
      </c>
      <c r="AD1011" s="2">
        <v>0</v>
      </c>
      <c r="AE1011" s="2">
        <v>0</v>
      </c>
      <c r="AF1011" s="2">
        <f t="shared" si="120"/>
        <v>0</v>
      </c>
      <c r="AG1011" s="2">
        <f t="shared" si="121"/>
        <v>0</v>
      </c>
      <c r="AH1011" s="2">
        <f t="shared" si="122"/>
        <v>0</v>
      </c>
      <c r="AJ1011" s="5"/>
    </row>
    <row r="1012" spans="7:36" x14ac:dyDescent="0.35">
      <c r="G1012" s="2" t="s">
        <v>3</v>
      </c>
      <c r="H1012" s="2" t="s">
        <v>4</v>
      </c>
      <c r="I1012" s="2" t="s">
        <v>4</v>
      </c>
      <c r="J1012" s="2" t="s">
        <v>4</v>
      </c>
      <c r="K1012" s="2" t="s">
        <v>4</v>
      </c>
      <c r="L1012" s="2" t="s">
        <v>4</v>
      </c>
      <c r="M1012" s="2" t="s">
        <v>76</v>
      </c>
      <c r="N1012" s="2">
        <v>21</v>
      </c>
      <c r="O1012" s="6">
        <f t="shared" si="125"/>
        <v>0</v>
      </c>
      <c r="U1012" s="2">
        <f t="shared" si="117"/>
        <v>0</v>
      </c>
      <c r="V1012" s="2">
        <f t="shared" si="118"/>
        <v>0</v>
      </c>
      <c r="W1012" s="2">
        <f t="shared" si="119"/>
        <v>0</v>
      </c>
      <c r="Y1012" s="5"/>
      <c r="Z1012" s="6">
        <f t="shared" si="126"/>
        <v>0</v>
      </c>
      <c r="AA1012" s="2">
        <v>0</v>
      </c>
      <c r="AB1012" s="2">
        <v>0</v>
      </c>
      <c r="AC1012" s="2">
        <v>0</v>
      </c>
      <c r="AD1012" s="2">
        <v>0</v>
      </c>
      <c r="AE1012" s="2">
        <v>0</v>
      </c>
      <c r="AF1012" s="2">
        <f t="shared" si="120"/>
        <v>0</v>
      </c>
      <c r="AG1012" s="2">
        <f t="shared" si="121"/>
        <v>0</v>
      </c>
      <c r="AH1012" s="2">
        <f t="shared" si="122"/>
        <v>0</v>
      </c>
      <c r="AJ1012" s="5"/>
    </row>
    <row r="1013" spans="7:36" x14ac:dyDescent="0.35">
      <c r="G1013" s="2" t="s">
        <v>3</v>
      </c>
      <c r="H1013" s="2" t="s">
        <v>4</v>
      </c>
      <c r="I1013" s="2" t="s">
        <v>4</v>
      </c>
      <c r="J1013" s="2" t="s">
        <v>4</v>
      </c>
      <c r="K1013" s="2" t="s">
        <v>4</v>
      </c>
      <c r="L1013" s="2" t="s">
        <v>4</v>
      </c>
      <c r="M1013" s="2" t="s">
        <v>76</v>
      </c>
      <c r="N1013" s="2">
        <v>22</v>
      </c>
      <c r="O1013" s="6">
        <f t="shared" si="125"/>
        <v>0</v>
      </c>
      <c r="U1013" s="2">
        <f t="shared" si="117"/>
        <v>0</v>
      </c>
      <c r="V1013" s="2">
        <f t="shared" si="118"/>
        <v>0</v>
      </c>
      <c r="W1013" s="2">
        <f t="shared" si="119"/>
        <v>0</v>
      </c>
      <c r="Y1013" s="5"/>
      <c r="Z1013" s="6">
        <f t="shared" si="126"/>
        <v>0</v>
      </c>
      <c r="AA1013" s="2">
        <v>0</v>
      </c>
      <c r="AB1013" s="2">
        <v>0</v>
      </c>
      <c r="AC1013" s="2">
        <v>0</v>
      </c>
      <c r="AD1013" s="2">
        <v>0</v>
      </c>
      <c r="AE1013" s="2">
        <v>0</v>
      </c>
      <c r="AF1013" s="2">
        <f t="shared" si="120"/>
        <v>0</v>
      </c>
      <c r="AG1013" s="2">
        <f t="shared" si="121"/>
        <v>0</v>
      </c>
      <c r="AH1013" s="2">
        <f t="shared" si="122"/>
        <v>0</v>
      </c>
      <c r="AJ1013" s="5"/>
    </row>
    <row r="1014" spans="7:36" x14ac:dyDescent="0.35">
      <c r="G1014" s="2" t="s">
        <v>3</v>
      </c>
      <c r="H1014" s="2" t="s">
        <v>4</v>
      </c>
      <c r="I1014" s="2" t="s">
        <v>4</v>
      </c>
      <c r="J1014" s="2" t="s">
        <v>4</v>
      </c>
      <c r="K1014" s="2" t="s">
        <v>4</v>
      </c>
      <c r="L1014" s="2" t="s">
        <v>4</v>
      </c>
      <c r="M1014" s="2" t="s">
        <v>76</v>
      </c>
      <c r="N1014" s="2">
        <v>23</v>
      </c>
      <c r="O1014" s="6">
        <f t="shared" si="125"/>
        <v>0</v>
      </c>
      <c r="U1014" s="2">
        <f t="shared" si="117"/>
        <v>0</v>
      </c>
      <c r="V1014" s="2">
        <f t="shared" si="118"/>
        <v>0</v>
      </c>
      <c r="W1014" s="2">
        <f t="shared" si="119"/>
        <v>0</v>
      </c>
      <c r="Y1014" s="5"/>
      <c r="Z1014" s="6">
        <f t="shared" si="126"/>
        <v>0</v>
      </c>
      <c r="AA1014" s="2">
        <v>0</v>
      </c>
      <c r="AB1014" s="2">
        <v>0</v>
      </c>
      <c r="AC1014" s="2">
        <v>0</v>
      </c>
      <c r="AD1014" s="2">
        <v>0</v>
      </c>
      <c r="AE1014" s="2">
        <v>0</v>
      </c>
      <c r="AF1014" s="2">
        <f t="shared" si="120"/>
        <v>0</v>
      </c>
      <c r="AG1014" s="2">
        <f t="shared" si="121"/>
        <v>0</v>
      </c>
      <c r="AH1014" s="2">
        <f t="shared" si="122"/>
        <v>0</v>
      </c>
      <c r="AJ1014" s="5"/>
    </row>
    <row r="1015" spans="7:36" x14ac:dyDescent="0.35">
      <c r="G1015" s="2" t="s">
        <v>3</v>
      </c>
      <c r="H1015" s="2" t="s">
        <v>4</v>
      </c>
      <c r="I1015" s="2" t="s">
        <v>4</v>
      </c>
      <c r="J1015" s="2" t="s">
        <v>4</v>
      </c>
      <c r="K1015" s="2" t="s">
        <v>4</v>
      </c>
      <c r="L1015" s="2" t="s">
        <v>4</v>
      </c>
      <c r="M1015" s="2" t="s">
        <v>76</v>
      </c>
      <c r="N1015" s="2">
        <v>24</v>
      </c>
      <c r="O1015" s="6">
        <f t="shared" si="125"/>
        <v>0</v>
      </c>
      <c r="U1015" s="2">
        <f t="shared" si="117"/>
        <v>0</v>
      </c>
      <c r="V1015" s="2">
        <f t="shared" si="118"/>
        <v>0</v>
      </c>
      <c r="W1015" s="2">
        <f t="shared" si="119"/>
        <v>0</v>
      </c>
      <c r="Y1015" s="5"/>
      <c r="Z1015" s="6">
        <f t="shared" si="126"/>
        <v>0</v>
      </c>
      <c r="AA1015" s="2">
        <v>0</v>
      </c>
      <c r="AB1015" s="2">
        <v>0</v>
      </c>
      <c r="AC1015" s="2">
        <v>0</v>
      </c>
      <c r="AD1015" s="2">
        <v>0</v>
      </c>
      <c r="AE1015" s="2">
        <v>0</v>
      </c>
      <c r="AF1015" s="2">
        <f t="shared" si="120"/>
        <v>0</v>
      </c>
      <c r="AG1015" s="2">
        <f t="shared" si="121"/>
        <v>0</v>
      </c>
      <c r="AH1015" s="2">
        <f t="shared" si="122"/>
        <v>0</v>
      </c>
      <c r="AJ1015" s="5"/>
    </row>
    <row r="1016" spans="7:36" x14ac:dyDescent="0.35">
      <c r="G1016" s="2" t="s">
        <v>3</v>
      </c>
      <c r="H1016" s="2" t="s">
        <v>4</v>
      </c>
      <c r="I1016" s="2" t="s">
        <v>4</v>
      </c>
      <c r="J1016" s="2" t="s">
        <v>4</v>
      </c>
      <c r="K1016" s="2" t="s">
        <v>4</v>
      </c>
      <c r="L1016" s="2" t="s">
        <v>4</v>
      </c>
      <c r="M1016" s="2" t="s">
        <v>76</v>
      </c>
      <c r="N1016" s="2">
        <v>25</v>
      </c>
      <c r="O1016" s="6">
        <f t="shared" si="125"/>
        <v>0</v>
      </c>
      <c r="U1016" s="2">
        <f t="shared" si="117"/>
        <v>0</v>
      </c>
      <c r="V1016" s="2">
        <f t="shared" si="118"/>
        <v>0</v>
      </c>
      <c r="W1016" s="2">
        <f t="shared" si="119"/>
        <v>0</v>
      </c>
      <c r="Y1016" s="5"/>
      <c r="Z1016" s="6">
        <f t="shared" si="126"/>
        <v>0</v>
      </c>
      <c r="AA1016" s="2">
        <v>0</v>
      </c>
      <c r="AB1016" s="2">
        <v>0</v>
      </c>
      <c r="AC1016" s="2">
        <v>0</v>
      </c>
      <c r="AD1016" s="2">
        <v>0</v>
      </c>
      <c r="AE1016" s="2">
        <v>0</v>
      </c>
      <c r="AF1016" s="2">
        <f t="shared" si="120"/>
        <v>0</v>
      </c>
      <c r="AG1016" s="2">
        <f t="shared" si="121"/>
        <v>0</v>
      </c>
      <c r="AH1016" s="2">
        <f t="shared" si="122"/>
        <v>0</v>
      </c>
      <c r="AJ1016" s="5"/>
    </row>
    <row r="1017" spans="7:36" x14ac:dyDescent="0.35">
      <c r="G1017" s="2" t="s">
        <v>3</v>
      </c>
      <c r="H1017" s="2" t="s">
        <v>4</v>
      </c>
      <c r="I1017" s="2" t="s">
        <v>4</v>
      </c>
      <c r="J1017" s="2" t="s">
        <v>4</v>
      </c>
      <c r="K1017" s="2" t="s">
        <v>4</v>
      </c>
      <c r="L1017" s="2" t="s">
        <v>4</v>
      </c>
      <c r="M1017" s="2" t="s">
        <v>76</v>
      </c>
      <c r="N1017" s="2">
        <v>26</v>
      </c>
      <c r="O1017" s="6">
        <f t="shared" si="125"/>
        <v>0</v>
      </c>
      <c r="U1017" s="2">
        <f t="shared" si="117"/>
        <v>0</v>
      </c>
      <c r="V1017" s="2">
        <f t="shared" si="118"/>
        <v>0</v>
      </c>
      <c r="W1017" s="2">
        <f t="shared" si="119"/>
        <v>0</v>
      </c>
      <c r="Y1017" s="5"/>
      <c r="Z1017" s="6">
        <f t="shared" si="126"/>
        <v>0</v>
      </c>
      <c r="AA1017" s="2">
        <v>0</v>
      </c>
      <c r="AB1017" s="2">
        <v>0</v>
      </c>
      <c r="AC1017" s="2">
        <v>0</v>
      </c>
      <c r="AD1017" s="2">
        <v>0</v>
      </c>
      <c r="AE1017" s="2">
        <v>0</v>
      </c>
      <c r="AF1017" s="2">
        <f t="shared" si="120"/>
        <v>0</v>
      </c>
      <c r="AG1017" s="2">
        <f t="shared" si="121"/>
        <v>0</v>
      </c>
      <c r="AH1017" s="2">
        <f t="shared" si="122"/>
        <v>0</v>
      </c>
      <c r="AJ1017" s="5"/>
    </row>
    <row r="1018" spans="7:36" x14ac:dyDescent="0.35">
      <c r="G1018" s="2" t="s">
        <v>3</v>
      </c>
      <c r="H1018" s="2" t="s">
        <v>4</v>
      </c>
      <c r="I1018" s="2" t="s">
        <v>4</v>
      </c>
      <c r="J1018" s="2" t="s">
        <v>4</v>
      </c>
      <c r="K1018" s="2" t="s">
        <v>4</v>
      </c>
      <c r="L1018" s="2" t="s">
        <v>4</v>
      </c>
      <c r="M1018" s="2" t="s">
        <v>76</v>
      </c>
      <c r="N1018" s="2">
        <v>27</v>
      </c>
      <c r="O1018" s="6">
        <f t="shared" si="125"/>
        <v>0</v>
      </c>
      <c r="U1018" s="2">
        <f t="shared" si="117"/>
        <v>0</v>
      </c>
      <c r="V1018" s="2">
        <f t="shared" si="118"/>
        <v>0</v>
      </c>
      <c r="W1018" s="2">
        <f t="shared" si="119"/>
        <v>0</v>
      </c>
      <c r="Y1018" s="5"/>
      <c r="Z1018" s="6">
        <f t="shared" si="126"/>
        <v>0</v>
      </c>
      <c r="AA1018" s="2">
        <v>0</v>
      </c>
      <c r="AB1018" s="2">
        <v>0</v>
      </c>
      <c r="AC1018" s="2">
        <v>0</v>
      </c>
      <c r="AD1018" s="2">
        <v>0</v>
      </c>
      <c r="AE1018" s="2">
        <v>0</v>
      </c>
      <c r="AF1018" s="2">
        <f t="shared" si="120"/>
        <v>0</v>
      </c>
      <c r="AG1018" s="2">
        <f t="shared" si="121"/>
        <v>0</v>
      </c>
      <c r="AH1018" s="2">
        <f t="shared" si="122"/>
        <v>0</v>
      </c>
      <c r="AJ1018" s="5"/>
    </row>
    <row r="1019" spans="7:36" x14ac:dyDescent="0.35">
      <c r="G1019" s="2" t="s">
        <v>3</v>
      </c>
      <c r="H1019" s="2" t="s">
        <v>4</v>
      </c>
      <c r="I1019" s="2" t="s">
        <v>4</v>
      </c>
      <c r="J1019" s="2" t="s">
        <v>4</v>
      </c>
      <c r="K1019" s="2" t="s">
        <v>4</v>
      </c>
      <c r="L1019" s="2" t="s">
        <v>4</v>
      </c>
      <c r="M1019" s="2" t="s">
        <v>76</v>
      </c>
      <c r="N1019" s="2">
        <v>28</v>
      </c>
      <c r="O1019" s="6">
        <f t="shared" si="125"/>
        <v>0</v>
      </c>
      <c r="U1019" s="2">
        <f t="shared" si="117"/>
        <v>0</v>
      </c>
      <c r="V1019" s="2">
        <f t="shared" si="118"/>
        <v>0</v>
      </c>
      <c r="W1019" s="2">
        <f t="shared" si="119"/>
        <v>0</v>
      </c>
      <c r="Y1019" s="5"/>
      <c r="Z1019" s="6">
        <f t="shared" si="126"/>
        <v>0</v>
      </c>
      <c r="AA1019" s="2">
        <v>0</v>
      </c>
      <c r="AB1019" s="2">
        <v>0</v>
      </c>
      <c r="AC1019" s="2">
        <v>0</v>
      </c>
      <c r="AD1019" s="2">
        <v>0</v>
      </c>
      <c r="AE1019" s="2">
        <v>0</v>
      </c>
      <c r="AF1019" s="2">
        <f t="shared" si="120"/>
        <v>0</v>
      </c>
      <c r="AG1019" s="2">
        <f t="shared" si="121"/>
        <v>0</v>
      </c>
      <c r="AH1019" s="2">
        <f t="shared" si="122"/>
        <v>0</v>
      </c>
      <c r="AJ1019" s="5"/>
    </row>
    <row r="1020" spans="7:36" x14ac:dyDescent="0.35">
      <c r="G1020" s="2" t="s">
        <v>3</v>
      </c>
      <c r="H1020" s="2" t="s">
        <v>4</v>
      </c>
      <c r="I1020" s="2" t="s">
        <v>4</v>
      </c>
      <c r="J1020" s="2" t="s">
        <v>4</v>
      </c>
      <c r="K1020" s="2" t="s">
        <v>4</v>
      </c>
      <c r="L1020" s="2" t="s">
        <v>4</v>
      </c>
      <c r="M1020" s="2" t="s">
        <v>76</v>
      </c>
      <c r="N1020" s="2">
        <v>29</v>
      </c>
      <c r="O1020" s="6">
        <f t="shared" si="125"/>
        <v>0</v>
      </c>
      <c r="U1020" s="2">
        <f t="shared" si="117"/>
        <v>0</v>
      </c>
      <c r="V1020" s="2">
        <f t="shared" si="118"/>
        <v>0</v>
      </c>
      <c r="W1020" s="2">
        <f t="shared" si="119"/>
        <v>0</v>
      </c>
      <c r="Y1020" s="5"/>
      <c r="Z1020" s="6">
        <f t="shared" si="126"/>
        <v>0</v>
      </c>
      <c r="AA1020" s="2">
        <v>0</v>
      </c>
      <c r="AB1020" s="2">
        <v>0</v>
      </c>
      <c r="AC1020" s="2">
        <v>0</v>
      </c>
      <c r="AD1020" s="2">
        <v>0</v>
      </c>
      <c r="AE1020" s="2">
        <v>0</v>
      </c>
      <c r="AF1020" s="2">
        <f t="shared" si="120"/>
        <v>0</v>
      </c>
      <c r="AG1020" s="2">
        <f t="shared" si="121"/>
        <v>0</v>
      </c>
      <c r="AH1020" s="2">
        <f t="shared" si="122"/>
        <v>0</v>
      </c>
      <c r="AJ1020" s="5"/>
    </row>
    <row r="1021" spans="7:36" x14ac:dyDescent="0.35">
      <c r="G1021" s="2" t="s">
        <v>3</v>
      </c>
      <c r="H1021" s="2" t="s">
        <v>4</v>
      </c>
      <c r="I1021" s="2" t="s">
        <v>4</v>
      </c>
      <c r="J1021" s="2" t="s">
        <v>4</v>
      </c>
      <c r="K1021" s="2" t="s">
        <v>4</v>
      </c>
      <c r="L1021" s="2" t="s">
        <v>4</v>
      </c>
      <c r="M1021" s="2" t="s">
        <v>76</v>
      </c>
      <c r="N1021" s="2">
        <v>30</v>
      </c>
      <c r="O1021" s="6">
        <f t="shared" si="125"/>
        <v>0</v>
      </c>
      <c r="U1021" s="2">
        <f t="shared" si="117"/>
        <v>0</v>
      </c>
      <c r="V1021" s="2">
        <f t="shared" si="118"/>
        <v>0</v>
      </c>
      <c r="W1021" s="2">
        <f t="shared" si="119"/>
        <v>0</v>
      </c>
      <c r="Y1021" s="5"/>
      <c r="Z1021" s="6">
        <f t="shared" si="126"/>
        <v>0</v>
      </c>
      <c r="AA1021" s="2">
        <v>0</v>
      </c>
      <c r="AB1021" s="2">
        <v>0</v>
      </c>
      <c r="AC1021" s="2">
        <v>0</v>
      </c>
      <c r="AD1021" s="2">
        <v>0</v>
      </c>
      <c r="AE1021" s="2">
        <v>0</v>
      </c>
      <c r="AF1021" s="2">
        <f t="shared" si="120"/>
        <v>0</v>
      </c>
      <c r="AG1021" s="2">
        <f t="shared" si="121"/>
        <v>0</v>
      </c>
      <c r="AH1021" s="2">
        <f t="shared" si="122"/>
        <v>0</v>
      </c>
      <c r="AJ1021" s="5"/>
    </row>
    <row r="1022" spans="7:36" x14ac:dyDescent="0.35">
      <c r="G1022" s="2" t="s">
        <v>3</v>
      </c>
      <c r="H1022" s="2" t="s">
        <v>108</v>
      </c>
      <c r="I1022" s="2" t="s">
        <v>132</v>
      </c>
      <c r="J1022" s="2" t="s">
        <v>132</v>
      </c>
      <c r="K1022" s="2" t="s">
        <v>132</v>
      </c>
      <c r="L1022" s="2" t="s">
        <v>29</v>
      </c>
      <c r="M1022" s="2" t="s">
        <v>3</v>
      </c>
      <c r="N1022" s="2">
        <v>1</v>
      </c>
      <c r="O1022" s="6">
        <f t="shared" si="125"/>
        <v>41</v>
      </c>
      <c r="P1022" s="2">
        <v>6</v>
      </c>
      <c r="Q1022" s="2">
        <v>16</v>
      </c>
      <c r="R1022" s="2">
        <v>12</v>
      </c>
      <c r="S1022" s="2">
        <v>7</v>
      </c>
      <c r="T1022" s="2">
        <v>0</v>
      </c>
      <c r="U1022" s="2">
        <f t="shared" ref="U1022:U1085" si="127">P1022+Q1022</f>
        <v>22</v>
      </c>
      <c r="V1022" s="2">
        <f t="shared" ref="V1022:V1085" si="128">R1022</f>
        <v>12</v>
      </c>
      <c r="W1022" s="2">
        <f t="shared" ref="W1022:W1085" si="129">S1022+T1022</f>
        <v>7</v>
      </c>
      <c r="X1022" s="2">
        <f>MAX(O1022:O1051)</f>
        <v>41</v>
      </c>
      <c r="Y1022" s="5">
        <v>95</v>
      </c>
      <c r="Z1022" s="6">
        <f t="shared" si="126"/>
        <v>26</v>
      </c>
      <c r="AA1022" s="2">
        <v>2</v>
      </c>
      <c r="AB1022" s="2">
        <v>14</v>
      </c>
      <c r="AC1022" s="2">
        <v>6</v>
      </c>
      <c r="AD1022" s="2">
        <v>4</v>
      </c>
      <c r="AE1022" s="2">
        <v>0</v>
      </c>
      <c r="AF1022" s="2">
        <f t="shared" ref="AF1022:AF1085" si="130">AA1022+AB1022</f>
        <v>16</v>
      </c>
      <c r="AG1022" s="2">
        <f t="shared" ref="AG1022:AG1085" si="131">AC1022</f>
        <v>6</v>
      </c>
      <c r="AH1022" s="2">
        <f t="shared" ref="AH1022:AH1085" si="132">AD1022+AE1022</f>
        <v>4</v>
      </c>
      <c r="AI1022" s="2">
        <f>MAX(Z1022:Z1051)</f>
        <v>26</v>
      </c>
      <c r="AJ1022" s="5">
        <v>66</v>
      </c>
    </row>
    <row r="1023" spans="7:36" x14ac:dyDescent="0.35">
      <c r="G1023" s="2" t="s">
        <v>3</v>
      </c>
      <c r="H1023" s="2" t="s">
        <v>108</v>
      </c>
      <c r="I1023" s="2" t="s">
        <v>132</v>
      </c>
      <c r="J1023" s="2" t="s">
        <v>132</v>
      </c>
      <c r="K1023" s="2" t="s">
        <v>132</v>
      </c>
      <c r="L1023" s="2" t="s">
        <v>29</v>
      </c>
      <c r="M1023" s="2" t="s">
        <v>3</v>
      </c>
      <c r="N1023" s="2">
        <v>2</v>
      </c>
      <c r="O1023" s="6">
        <f t="shared" si="125"/>
        <v>40</v>
      </c>
      <c r="P1023" s="2">
        <v>3</v>
      </c>
      <c r="Q1023" s="2">
        <v>16</v>
      </c>
      <c r="R1023" s="2">
        <v>16</v>
      </c>
      <c r="S1023" s="2">
        <v>3</v>
      </c>
      <c r="T1023" s="2">
        <v>2</v>
      </c>
      <c r="U1023" s="2">
        <f t="shared" si="127"/>
        <v>19</v>
      </c>
      <c r="V1023" s="2">
        <f t="shared" si="128"/>
        <v>16</v>
      </c>
      <c r="W1023" s="2">
        <f t="shared" si="129"/>
        <v>5</v>
      </c>
      <c r="Y1023" s="5"/>
      <c r="Z1023" s="6">
        <f t="shared" si="126"/>
        <v>26</v>
      </c>
      <c r="AA1023" s="2">
        <v>3</v>
      </c>
      <c r="AB1023" s="2">
        <v>15</v>
      </c>
      <c r="AC1023" s="2">
        <v>7</v>
      </c>
      <c r="AD1023" s="2">
        <v>1</v>
      </c>
      <c r="AE1023" s="2">
        <v>0</v>
      </c>
      <c r="AF1023" s="2">
        <f t="shared" si="130"/>
        <v>18</v>
      </c>
      <c r="AG1023" s="2">
        <f t="shared" si="131"/>
        <v>7</v>
      </c>
      <c r="AH1023" s="2">
        <f t="shared" si="132"/>
        <v>1</v>
      </c>
      <c r="AJ1023" s="5"/>
    </row>
    <row r="1024" spans="7:36" x14ac:dyDescent="0.35">
      <c r="G1024" s="2" t="s">
        <v>3</v>
      </c>
      <c r="H1024" s="2" t="s">
        <v>108</v>
      </c>
      <c r="I1024" s="2" t="s">
        <v>132</v>
      </c>
      <c r="J1024" s="2" t="s">
        <v>132</v>
      </c>
      <c r="K1024" s="2" t="s">
        <v>132</v>
      </c>
      <c r="L1024" s="2" t="s">
        <v>29</v>
      </c>
      <c r="M1024" s="2" t="s">
        <v>3</v>
      </c>
      <c r="N1024" s="2">
        <v>3</v>
      </c>
      <c r="O1024" s="6">
        <f t="shared" si="125"/>
        <v>41</v>
      </c>
      <c r="P1024" s="2">
        <v>13</v>
      </c>
      <c r="Q1024" s="2">
        <v>10</v>
      </c>
      <c r="R1024" s="2">
        <v>11</v>
      </c>
      <c r="S1024" s="2">
        <v>6</v>
      </c>
      <c r="T1024" s="2">
        <v>1</v>
      </c>
      <c r="U1024" s="2">
        <f t="shared" si="127"/>
        <v>23</v>
      </c>
      <c r="V1024" s="2">
        <f t="shared" si="128"/>
        <v>11</v>
      </c>
      <c r="W1024" s="2">
        <f t="shared" si="129"/>
        <v>7</v>
      </c>
      <c r="Y1024" s="5"/>
      <c r="Z1024" s="6">
        <f t="shared" si="126"/>
        <v>26</v>
      </c>
      <c r="AA1024" s="2">
        <v>2</v>
      </c>
      <c r="AB1024" s="2">
        <v>15</v>
      </c>
      <c r="AC1024" s="2">
        <v>5</v>
      </c>
      <c r="AD1024" s="2">
        <v>3</v>
      </c>
      <c r="AE1024" s="2">
        <v>1</v>
      </c>
      <c r="AF1024" s="2">
        <f t="shared" si="130"/>
        <v>17</v>
      </c>
      <c r="AG1024" s="2">
        <f t="shared" si="131"/>
        <v>5</v>
      </c>
      <c r="AH1024" s="2">
        <f t="shared" si="132"/>
        <v>4</v>
      </c>
      <c r="AJ1024" s="5"/>
    </row>
    <row r="1025" spans="7:36" x14ac:dyDescent="0.35">
      <c r="G1025" s="2" t="s">
        <v>3</v>
      </c>
      <c r="H1025" s="2" t="s">
        <v>108</v>
      </c>
      <c r="I1025" s="2" t="s">
        <v>132</v>
      </c>
      <c r="J1025" s="2" t="s">
        <v>132</v>
      </c>
      <c r="K1025" s="2" t="s">
        <v>132</v>
      </c>
      <c r="L1025" s="2" t="s">
        <v>29</v>
      </c>
      <c r="M1025" s="2" t="s">
        <v>3</v>
      </c>
      <c r="N1025" s="2">
        <v>4</v>
      </c>
      <c r="O1025" s="6">
        <f t="shared" si="125"/>
        <v>39</v>
      </c>
      <c r="P1025" s="2">
        <v>14</v>
      </c>
      <c r="Q1025" s="2">
        <v>17</v>
      </c>
      <c r="R1025" s="2">
        <v>7</v>
      </c>
      <c r="S1025" s="2">
        <v>0</v>
      </c>
      <c r="T1025" s="2">
        <v>1</v>
      </c>
      <c r="U1025" s="2">
        <f t="shared" si="127"/>
        <v>31</v>
      </c>
      <c r="V1025" s="2">
        <f t="shared" si="128"/>
        <v>7</v>
      </c>
      <c r="W1025" s="2">
        <f t="shared" si="129"/>
        <v>1</v>
      </c>
      <c r="Y1025" s="5"/>
      <c r="Z1025" s="6">
        <f t="shared" si="126"/>
        <v>26</v>
      </c>
      <c r="AA1025" s="2">
        <v>13</v>
      </c>
      <c r="AB1025" s="2">
        <v>9</v>
      </c>
      <c r="AC1025" s="2">
        <v>3</v>
      </c>
      <c r="AD1025" s="2">
        <v>1</v>
      </c>
      <c r="AE1025" s="2">
        <v>0</v>
      </c>
      <c r="AF1025" s="2">
        <f t="shared" si="130"/>
        <v>22</v>
      </c>
      <c r="AG1025" s="2">
        <f t="shared" si="131"/>
        <v>3</v>
      </c>
      <c r="AH1025" s="2">
        <f t="shared" si="132"/>
        <v>1</v>
      </c>
      <c r="AJ1025" s="5"/>
    </row>
    <row r="1026" spans="7:36" x14ac:dyDescent="0.35">
      <c r="G1026" s="2" t="s">
        <v>3</v>
      </c>
      <c r="H1026" s="2" t="s">
        <v>108</v>
      </c>
      <c r="I1026" s="2" t="s">
        <v>132</v>
      </c>
      <c r="J1026" s="2" t="s">
        <v>132</v>
      </c>
      <c r="K1026" s="2" t="s">
        <v>132</v>
      </c>
      <c r="L1026" s="2" t="s">
        <v>29</v>
      </c>
      <c r="M1026" s="2" t="s">
        <v>3</v>
      </c>
      <c r="N1026" s="2">
        <v>5</v>
      </c>
      <c r="O1026" s="6">
        <f t="shared" si="125"/>
        <v>39</v>
      </c>
      <c r="P1026" s="2">
        <v>11</v>
      </c>
      <c r="Q1026" s="2">
        <v>15</v>
      </c>
      <c r="R1026" s="2">
        <v>10</v>
      </c>
      <c r="S1026" s="2">
        <v>3</v>
      </c>
      <c r="T1026" s="2">
        <v>0</v>
      </c>
      <c r="U1026" s="2">
        <f t="shared" si="127"/>
        <v>26</v>
      </c>
      <c r="V1026" s="2">
        <f t="shared" si="128"/>
        <v>10</v>
      </c>
      <c r="W1026" s="2">
        <f t="shared" si="129"/>
        <v>3</v>
      </c>
      <c r="Y1026" s="5"/>
      <c r="Z1026" s="6">
        <f t="shared" si="126"/>
        <v>26</v>
      </c>
      <c r="AA1026" s="2">
        <v>5</v>
      </c>
      <c r="AB1026" s="2">
        <v>13</v>
      </c>
      <c r="AC1026" s="2">
        <v>6</v>
      </c>
      <c r="AD1026" s="2">
        <v>2</v>
      </c>
      <c r="AE1026" s="2">
        <v>0</v>
      </c>
      <c r="AF1026" s="2">
        <f t="shared" si="130"/>
        <v>18</v>
      </c>
      <c r="AG1026" s="2">
        <f t="shared" si="131"/>
        <v>6</v>
      </c>
      <c r="AH1026" s="2">
        <f t="shared" si="132"/>
        <v>2</v>
      </c>
      <c r="AJ1026" s="5"/>
    </row>
    <row r="1027" spans="7:36" x14ac:dyDescent="0.35">
      <c r="G1027" s="2" t="s">
        <v>3</v>
      </c>
      <c r="H1027" s="2" t="s">
        <v>108</v>
      </c>
      <c r="I1027" s="2" t="s">
        <v>132</v>
      </c>
      <c r="J1027" s="2" t="s">
        <v>132</v>
      </c>
      <c r="K1027" s="2" t="s">
        <v>132</v>
      </c>
      <c r="L1027" s="2" t="s">
        <v>29</v>
      </c>
      <c r="M1027" s="2" t="s">
        <v>3</v>
      </c>
      <c r="N1027" s="2">
        <v>6</v>
      </c>
      <c r="O1027" s="6">
        <f t="shared" si="125"/>
        <v>39</v>
      </c>
      <c r="P1027" s="2">
        <v>4</v>
      </c>
      <c r="Q1027" s="2">
        <v>13</v>
      </c>
      <c r="R1027" s="2">
        <v>10</v>
      </c>
      <c r="S1027" s="2">
        <v>8</v>
      </c>
      <c r="T1027" s="2">
        <v>4</v>
      </c>
      <c r="U1027" s="2">
        <f t="shared" si="127"/>
        <v>17</v>
      </c>
      <c r="V1027" s="2">
        <f t="shared" si="128"/>
        <v>10</v>
      </c>
      <c r="W1027" s="2">
        <f t="shared" si="129"/>
        <v>12</v>
      </c>
      <c r="Y1027" s="5"/>
      <c r="Z1027" s="6">
        <f t="shared" si="126"/>
        <v>26</v>
      </c>
      <c r="AA1027" s="2">
        <v>2</v>
      </c>
      <c r="AB1027" s="2">
        <v>9</v>
      </c>
      <c r="AC1027" s="2">
        <v>7</v>
      </c>
      <c r="AD1027" s="2">
        <v>5</v>
      </c>
      <c r="AE1027" s="2">
        <v>3</v>
      </c>
      <c r="AF1027" s="2">
        <f t="shared" si="130"/>
        <v>11</v>
      </c>
      <c r="AG1027" s="2">
        <f t="shared" si="131"/>
        <v>7</v>
      </c>
      <c r="AH1027" s="2">
        <f t="shared" si="132"/>
        <v>8</v>
      </c>
      <c r="AJ1027" s="5"/>
    </row>
    <row r="1028" spans="7:36" x14ac:dyDescent="0.35">
      <c r="G1028" s="2" t="s">
        <v>3</v>
      </c>
      <c r="H1028" s="2" t="s">
        <v>108</v>
      </c>
      <c r="I1028" s="2" t="s">
        <v>132</v>
      </c>
      <c r="J1028" s="2" t="s">
        <v>132</v>
      </c>
      <c r="K1028" s="2" t="s">
        <v>132</v>
      </c>
      <c r="L1028" s="2" t="s">
        <v>29</v>
      </c>
      <c r="M1028" s="2" t="s">
        <v>3</v>
      </c>
      <c r="N1028" s="2">
        <v>7</v>
      </c>
      <c r="O1028" s="6">
        <f t="shared" si="125"/>
        <v>40</v>
      </c>
      <c r="P1028" s="2">
        <v>19</v>
      </c>
      <c r="Q1028" s="2">
        <v>8</v>
      </c>
      <c r="R1028" s="2">
        <v>7</v>
      </c>
      <c r="S1028" s="2">
        <v>4</v>
      </c>
      <c r="T1028" s="2">
        <v>2</v>
      </c>
      <c r="U1028" s="2">
        <f t="shared" si="127"/>
        <v>27</v>
      </c>
      <c r="V1028" s="2">
        <f t="shared" si="128"/>
        <v>7</v>
      </c>
      <c r="W1028" s="2">
        <f t="shared" si="129"/>
        <v>6</v>
      </c>
      <c r="Y1028" s="5"/>
      <c r="Z1028" s="6">
        <f t="shared" si="126"/>
        <v>26</v>
      </c>
      <c r="AA1028" s="2">
        <v>13</v>
      </c>
      <c r="AB1028" s="2">
        <v>4</v>
      </c>
      <c r="AC1028" s="2">
        <v>3</v>
      </c>
      <c r="AD1028" s="2">
        <v>5</v>
      </c>
      <c r="AE1028" s="2">
        <v>1</v>
      </c>
      <c r="AF1028" s="2">
        <f t="shared" si="130"/>
        <v>17</v>
      </c>
      <c r="AG1028" s="2">
        <f t="shared" si="131"/>
        <v>3</v>
      </c>
      <c r="AH1028" s="2">
        <f t="shared" si="132"/>
        <v>6</v>
      </c>
      <c r="AJ1028" s="5"/>
    </row>
    <row r="1029" spans="7:36" x14ac:dyDescent="0.35">
      <c r="G1029" s="2" t="s">
        <v>3</v>
      </c>
      <c r="H1029" s="2" t="s">
        <v>108</v>
      </c>
      <c r="I1029" s="2" t="s">
        <v>132</v>
      </c>
      <c r="J1029" s="2" t="s">
        <v>132</v>
      </c>
      <c r="K1029" s="2" t="s">
        <v>132</v>
      </c>
      <c r="L1029" s="2" t="s">
        <v>29</v>
      </c>
      <c r="M1029" s="2" t="s">
        <v>3</v>
      </c>
      <c r="N1029" s="2">
        <v>8</v>
      </c>
      <c r="O1029" s="6">
        <f t="shared" si="125"/>
        <v>40</v>
      </c>
      <c r="P1029" s="2">
        <v>3</v>
      </c>
      <c r="Q1029" s="2">
        <v>11</v>
      </c>
      <c r="R1029" s="2">
        <v>12</v>
      </c>
      <c r="S1029" s="2">
        <v>6</v>
      </c>
      <c r="T1029" s="2">
        <v>8</v>
      </c>
      <c r="U1029" s="2">
        <f t="shared" si="127"/>
        <v>14</v>
      </c>
      <c r="V1029" s="2">
        <f t="shared" si="128"/>
        <v>12</v>
      </c>
      <c r="W1029" s="2">
        <f t="shared" si="129"/>
        <v>14</v>
      </c>
      <c r="Y1029" s="5"/>
      <c r="Z1029" s="6">
        <f t="shared" si="126"/>
        <v>26</v>
      </c>
      <c r="AA1029" s="2">
        <v>1</v>
      </c>
      <c r="AB1029" s="2">
        <v>9</v>
      </c>
      <c r="AC1029" s="2">
        <v>3</v>
      </c>
      <c r="AD1029" s="2">
        <v>8</v>
      </c>
      <c r="AE1029" s="2">
        <v>5</v>
      </c>
      <c r="AF1029" s="2">
        <f t="shared" si="130"/>
        <v>10</v>
      </c>
      <c r="AG1029" s="2">
        <f t="shared" si="131"/>
        <v>3</v>
      </c>
      <c r="AH1029" s="2">
        <f t="shared" si="132"/>
        <v>13</v>
      </c>
      <c r="AJ1029" s="5"/>
    </row>
    <row r="1030" spans="7:36" x14ac:dyDescent="0.35">
      <c r="G1030" s="2" t="s">
        <v>3</v>
      </c>
      <c r="H1030" s="2" t="s">
        <v>108</v>
      </c>
      <c r="I1030" s="2" t="s">
        <v>132</v>
      </c>
      <c r="J1030" s="2" t="s">
        <v>132</v>
      </c>
      <c r="K1030" s="2" t="s">
        <v>132</v>
      </c>
      <c r="L1030" s="2" t="s">
        <v>29</v>
      </c>
      <c r="M1030" s="2" t="s">
        <v>3</v>
      </c>
      <c r="N1030" s="2">
        <v>9</v>
      </c>
      <c r="O1030" s="6">
        <f t="shared" si="125"/>
        <v>41</v>
      </c>
      <c r="P1030" s="2">
        <v>1</v>
      </c>
      <c r="Q1030" s="2">
        <v>9</v>
      </c>
      <c r="R1030" s="2">
        <v>10</v>
      </c>
      <c r="S1030" s="2">
        <v>8</v>
      </c>
      <c r="T1030" s="2">
        <v>13</v>
      </c>
      <c r="U1030" s="2">
        <f t="shared" si="127"/>
        <v>10</v>
      </c>
      <c r="V1030" s="2">
        <f t="shared" si="128"/>
        <v>10</v>
      </c>
      <c r="W1030" s="2">
        <f t="shared" si="129"/>
        <v>21</v>
      </c>
      <c r="Y1030" s="5"/>
      <c r="Z1030" s="6">
        <f t="shared" si="126"/>
        <v>26</v>
      </c>
      <c r="AA1030" s="2">
        <v>1</v>
      </c>
      <c r="AB1030" s="2">
        <v>8</v>
      </c>
      <c r="AC1030" s="2">
        <v>4</v>
      </c>
      <c r="AD1030" s="2">
        <v>5</v>
      </c>
      <c r="AE1030" s="2">
        <v>8</v>
      </c>
      <c r="AF1030" s="2">
        <f t="shared" si="130"/>
        <v>9</v>
      </c>
      <c r="AG1030" s="2">
        <f t="shared" si="131"/>
        <v>4</v>
      </c>
      <c r="AH1030" s="2">
        <f t="shared" si="132"/>
        <v>13</v>
      </c>
      <c r="AJ1030" s="5"/>
    </row>
    <row r="1031" spans="7:36" x14ac:dyDescent="0.35">
      <c r="G1031" s="2" t="s">
        <v>3</v>
      </c>
      <c r="H1031" s="2" t="s">
        <v>108</v>
      </c>
      <c r="I1031" s="2" t="s">
        <v>132</v>
      </c>
      <c r="J1031" s="2" t="s">
        <v>132</v>
      </c>
      <c r="K1031" s="2" t="s">
        <v>132</v>
      </c>
      <c r="L1031" s="2" t="s">
        <v>29</v>
      </c>
      <c r="M1031" s="2" t="s">
        <v>67</v>
      </c>
      <c r="N1031" s="2">
        <v>10</v>
      </c>
      <c r="O1031" s="6">
        <f t="shared" si="125"/>
        <v>41</v>
      </c>
      <c r="P1031" s="2">
        <v>19</v>
      </c>
      <c r="Q1031" s="2">
        <v>16</v>
      </c>
      <c r="R1031" s="2">
        <v>5</v>
      </c>
      <c r="S1031" s="2">
        <v>1</v>
      </c>
      <c r="T1031" s="2">
        <v>0</v>
      </c>
      <c r="U1031" s="2">
        <f t="shared" si="127"/>
        <v>35</v>
      </c>
      <c r="V1031" s="2">
        <f t="shared" si="128"/>
        <v>5</v>
      </c>
      <c r="W1031" s="2">
        <f t="shared" si="129"/>
        <v>1</v>
      </c>
      <c r="Y1031" s="5"/>
      <c r="Z1031" s="6">
        <f t="shared" si="126"/>
        <v>26</v>
      </c>
      <c r="AA1031" s="2">
        <v>13</v>
      </c>
      <c r="AB1031" s="2">
        <v>9</v>
      </c>
      <c r="AC1031" s="2">
        <v>4</v>
      </c>
      <c r="AD1031" s="2">
        <v>0</v>
      </c>
      <c r="AE1031" s="2">
        <v>0</v>
      </c>
      <c r="AF1031" s="2">
        <f t="shared" si="130"/>
        <v>22</v>
      </c>
      <c r="AG1031" s="2">
        <f t="shared" si="131"/>
        <v>4</v>
      </c>
      <c r="AH1031" s="2">
        <f t="shared" si="132"/>
        <v>0</v>
      </c>
      <c r="AJ1031" s="5"/>
    </row>
    <row r="1032" spans="7:36" x14ac:dyDescent="0.35">
      <c r="G1032" s="2" t="s">
        <v>3</v>
      </c>
      <c r="H1032" s="2" t="s">
        <v>108</v>
      </c>
      <c r="I1032" s="2" t="s">
        <v>132</v>
      </c>
      <c r="J1032" s="2" t="s">
        <v>132</v>
      </c>
      <c r="K1032" s="2" t="s">
        <v>132</v>
      </c>
      <c r="L1032" s="2" t="s">
        <v>29</v>
      </c>
      <c r="M1032" s="2" t="s">
        <v>67</v>
      </c>
      <c r="N1032" s="2">
        <v>11</v>
      </c>
      <c r="O1032" s="6">
        <f t="shared" si="125"/>
        <v>41</v>
      </c>
      <c r="P1032" s="2">
        <v>10</v>
      </c>
      <c r="Q1032" s="2">
        <v>15</v>
      </c>
      <c r="R1032" s="2">
        <v>10</v>
      </c>
      <c r="S1032" s="2">
        <v>5</v>
      </c>
      <c r="T1032" s="2">
        <v>1</v>
      </c>
      <c r="U1032" s="2">
        <f t="shared" si="127"/>
        <v>25</v>
      </c>
      <c r="V1032" s="2">
        <f t="shared" si="128"/>
        <v>10</v>
      </c>
      <c r="W1032" s="2">
        <f t="shared" si="129"/>
        <v>6</v>
      </c>
      <c r="Y1032" s="5"/>
      <c r="Z1032" s="6">
        <f t="shared" si="126"/>
        <v>26</v>
      </c>
      <c r="AA1032" s="2">
        <v>7</v>
      </c>
      <c r="AB1032" s="2">
        <v>11</v>
      </c>
      <c r="AC1032" s="2">
        <v>6</v>
      </c>
      <c r="AD1032" s="2">
        <v>1</v>
      </c>
      <c r="AE1032" s="2">
        <v>1</v>
      </c>
      <c r="AF1032" s="2">
        <f t="shared" si="130"/>
        <v>18</v>
      </c>
      <c r="AG1032" s="2">
        <f t="shared" si="131"/>
        <v>6</v>
      </c>
      <c r="AH1032" s="2">
        <f t="shared" si="132"/>
        <v>2</v>
      </c>
      <c r="AJ1032" s="5"/>
    </row>
    <row r="1033" spans="7:36" x14ac:dyDescent="0.35">
      <c r="G1033" s="2" t="s">
        <v>3</v>
      </c>
      <c r="H1033" s="2" t="s">
        <v>108</v>
      </c>
      <c r="I1033" s="2" t="s">
        <v>132</v>
      </c>
      <c r="J1033" s="2" t="s">
        <v>132</v>
      </c>
      <c r="K1033" s="2" t="s">
        <v>132</v>
      </c>
      <c r="L1033" s="2" t="s">
        <v>29</v>
      </c>
      <c r="M1033" s="2" t="s">
        <v>67</v>
      </c>
      <c r="N1033" s="2">
        <v>12</v>
      </c>
      <c r="O1033" s="6">
        <f t="shared" si="125"/>
        <v>41</v>
      </c>
      <c r="P1033" s="2">
        <v>10</v>
      </c>
      <c r="Q1033" s="2">
        <v>16</v>
      </c>
      <c r="R1033" s="2">
        <v>10</v>
      </c>
      <c r="S1033" s="2">
        <v>3</v>
      </c>
      <c r="T1033" s="2">
        <v>2</v>
      </c>
      <c r="U1033" s="2">
        <f t="shared" si="127"/>
        <v>26</v>
      </c>
      <c r="V1033" s="2">
        <f t="shared" si="128"/>
        <v>10</v>
      </c>
      <c r="W1033" s="2">
        <f t="shared" si="129"/>
        <v>5</v>
      </c>
      <c r="Y1033" s="5"/>
      <c r="Z1033" s="6">
        <f t="shared" si="126"/>
        <v>26</v>
      </c>
      <c r="AA1033" s="2">
        <v>4</v>
      </c>
      <c r="AB1033" s="2">
        <v>13</v>
      </c>
      <c r="AC1033" s="2">
        <v>5</v>
      </c>
      <c r="AD1033" s="2">
        <v>4</v>
      </c>
      <c r="AE1033" s="2">
        <v>0</v>
      </c>
      <c r="AF1033" s="2">
        <f t="shared" si="130"/>
        <v>17</v>
      </c>
      <c r="AG1033" s="2">
        <f t="shared" si="131"/>
        <v>5</v>
      </c>
      <c r="AH1033" s="2">
        <f t="shared" si="132"/>
        <v>4</v>
      </c>
      <c r="AJ1033" s="5"/>
    </row>
    <row r="1034" spans="7:36" x14ac:dyDescent="0.35">
      <c r="G1034" s="2" t="s">
        <v>3</v>
      </c>
      <c r="H1034" s="2" t="s">
        <v>108</v>
      </c>
      <c r="I1034" s="2" t="s">
        <v>132</v>
      </c>
      <c r="J1034" s="2" t="s">
        <v>132</v>
      </c>
      <c r="K1034" s="2" t="s">
        <v>132</v>
      </c>
      <c r="L1034" s="2" t="s">
        <v>29</v>
      </c>
      <c r="M1034" s="2" t="s">
        <v>67</v>
      </c>
      <c r="N1034" s="2">
        <v>13</v>
      </c>
      <c r="O1034" s="6">
        <f t="shared" si="125"/>
        <v>41</v>
      </c>
      <c r="P1034" s="2">
        <v>9</v>
      </c>
      <c r="Q1034" s="2">
        <v>13</v>
      </c>
      <c r="R1034" s="2">
        <v>13</v>
      </c>
      <c r="S1034" s="2">
        <v>4</v>
      </c>
      <c r="T1034" s="2">
        <v>2</v>
      </c>
      <c r="U1034" s="2">
        <f t="shared" si="127"/>
        <v>22</v>
      </c>
      <c r="V1034" s="2">
        <f t="shared" si="128"/>
        <v>13</v>
      </c>
      <c r="W1034" s="2">
        <f t="shared" si="129"/>
        <v>6</v>
      </c>
      <c r="Y1034" s="5"/>
      <c r="Z1034" s="6">
        <f t="shared" si="126"/>
        <v>26</v>
      </c>
      <c r="AA1034" s="2">
        <v>3</v>
      </c>
      <c r="AB1034" s="2">
        <v>14</v>
      </c>
      <c r="AC1034" s="2">
        <v>6</v>
      </c>
      <c r="AD1034" s="2">
        <v>1</v>
      </c>
      <c r="AE1034" s="2">
        <v>2</v>
      </c>
      <c r="AF1034" s="2">
        <f t="shared" si="130"/>
        <v>17</v>
      </c>
      <c r="AG1034" s="2">
        <f t="shared" si="131"/>
        <v>6</v>
      </c>
      <c r="AH1034" s="2">
        <f t="shared" si="132"/>
        <v>3</v>
      </c>
      <c r="AJ1034" s="5"/>
    </row>
    <row r="1035" spans="7:36" x14ac:dyDescent="0.35">
      <c r="G1035" s="2" t="s">
        <v>3</v>
      </c>
      <c r="H1035" s="2" t="s">
        <v>108</v>
      </c>
      <c r="I1035" s="2" t="s">
        <v>132</v>
      </c>
      <c r="J1035" s="2" t="s">
        <v>132</v>
      </c>
      <c r="K1035" s="2" t="s">
        <v>132</v>
      </c>
      <c r="L1035" s="2" t="s">
        <v>29</v>
      </c>
      <c r="M1035" s="2" t="s">
        <v>67</v>
      </c>
      <c r="N1035" s="2">
        <v>14</v>
      </c>
      <c r="O1035" s="6">
        <f t="shared" si="125"/>
        <v>40</v>
      </c>
      <c r="P1035" s="2">
        <v>7</v>
      </c>
      <c r="Q1035" s="2">
        <v>8</v>
      </c>
      <c r="R1035" s="2">
        <v>12</v>
      </c>
      <c r="S1035" s="2">
        <v>7</v>
      </c>
      <c r="T1035" s="2">
        <v>6</v>
      </c>
      <c r="U1035" s="2">
        <f t="shared" si="127"/>
        <v>15</v>
      </c>
      <c r="V1035" s="2">
        <f t="shared" si="128"/>
        <v>12</v>
      </c>
      <c r="W1035" s="2">
        <f t="shared" si="129"/>
        <v>13</v>
      </c>
      <c r="Y1035" s="5"/>
      <c r="Z1035" s="6">
        <f t="shared" si="126"/>
        <v>26</v>
      </c>
      <c r="AA1035" s="2">
        <v>3</v>
      </c>
      <c r="AB1035" s="2">
        <v>6</v>
      </c>
      <c r="AC1035" s="2">
        <v>9</v>
      </c>
      <c r="AD1035" s="2">
        <v>4</v>
      </c>
      <c r="AE1035" s="2">
        <v>4</v>
      </c>
      <c r="AF1035" s="2">
        <f t="shared" si="130"/>
        <v>9</v>
      </c>
      <c r="AG1035" s="2">
        <f t="shared" si="131"/>
        <v>9</v>
      </c>
      <c r="AH1035" s="2">
        <f t="shared" si="132"/>
        <v>8</v>
      </c>
      <c r="AJ1035" s="5"/>
    </row>
    <row r="1036" spans="7:36" x14ac:dyDescent="0.35">
      <c r="G1036" s="2" t="s">
        <v>3</v>
      </c>
      <c r="H1036" s="2" t="s">
        <v>108</v>
      </c>
      <c r="I1036" s="2" t="s">
        <v>132</v>
      </c>
      <c r="J1036" s="2" t="s">
        <v>132</v>
      </c>
      <c r="K1036" s="2" t="s">
        <v>132</v>
      </c>
      <c r="L1036" s="2" t="s">
        <v>29</v>
      </c>
      <c r="M1036" s="2" t="s">
        <v>67</v>
      </c>
      <c r="N1036" s="2">
        <v>15</v>
      </c>
      <c r="O1036" s="6">
        <f t="shared" si="125"/>
        <v>41</v>
      </c>
      <c r="P1036" s="2">
        <v>5</v>
      </c>
      <c r="Q1036" s="2">
        <v>12</v>
      </c>
      <c r="R1036" s="2">
        <v>11</v>
      </c>
      <c r="S1036" s="2">
        <v>7</v>
      </c>
      <c r="T1036" s="2">
        <v>6</v>
      </c>
      <c r="U1036" s="2">
        <f t="shared" si="127"/>
        <v>17</v>
      </c>
      <c r="V1036" s="2">
        <f t="shared" si="128"/>
        <v>11</v>
      </c>
      <c r="W1036" s="2">
        <f t="shared" si="129"/>
        <v>13</v>
      </c>
      <c r="Y1036" s="5"/>
      <c r="Z1036" s="6">
        <f t="shared" si="126"/>
        <v>26</v>
      </c>
      <c r="AA1036" s="2">
        <v>1</v>
      </c>
      <c r="AB1036" s="2">
        <v>9</v>
      </c>
      <c r="AC1036" s="2">
        <v>5</v>
      </c>
      <c r="AD1036" s="2">
        <v>5</v>
      </c>
      <c r="AE1036" s="2">
        <v>6</v>
      </c>
      <c r="AF1036" s="2">
        <f t="shared" si="130"/>
        <v>10</v>
      </c>
      <c r="AG1036" s="2">
        <f t="shared" si="131"/>
        <v>5</v>
      </c>
      <c r="AH1036" s="2">
        <f t="shared" si="132"/>
        <v>11</v>
      </c>
      <c r="AJ1036" s="5"/>
    </row>
    <row r="1037" spans="7:36" x14ac:dyDescent="0.35">
      <c r="G1037" s="2" t="s">
        <v>3</v>
      </c>
      <c r="H1037" s="2" t="s">
        <v>108</v>
      </c>
      <c r="I1037" s="2" t="s">
        <v>132</v>
      </c>
      <c r="J1037" s="2" t="s">
        <v>132</v>
      </c>
      <c r="K1037" s="2" t="s">
        <v>132</v>
      </c>
      <c r="L1037" s="2" t="s">
        <v>29</v>
      </c>
      <c r="M1037" s="2" t="s">
        <v>67</v>
      </c>
      <c r="N1037" s="2">
        <v>16</v>
      </c>
      <c r="O1037" s="6">
        <f t="shared" si="125"/>
        <v>39</v>
      </c>
      <c r="P1037" s="2">
        <v>5</v>
      </c>
      <c r="Q1037" s="2">
        <v>19</v>
      </c>
      <c r="R1037" s="2">
        <v>9</v>
      </c>
      <c r="S1037" s="2">
        <v>4</v>
      </c>
      <c r="T1037" s="2">
        <v>2</v>
      </c>
      <c r="U1037" s="2">
        <f t="shared" si="127"/>
        <v>24</v>
      </c>
      <c r="V1037" s="2">
        <f t="shared" si="128"/>
        <v>9</v>
      </c>
      <c r="W1037" s="2">
        <f t="shared" si="129"/>
        <v>6</v>
      </c>
      <c r="Y1037" s="5"/>
      <c r="Z1037" s="6">
        <f t="shared" si="126"/>
        <v>26</v>
      </c>
      <c r="AA1037" s="2">
        <v>5</v>
      </c>
      <c r="AB1037" s="2">
        <v>13</v>
      </c>
      <c r="AC1037" s="2">
        <v>4</v>
      </c>
      <c r="AD1037" s="2">
        <v>3</v>
      </c>
      <c r="AE1037" s="2">
        <v>1</v>
      </c>
      <c r="AF1037" s="2">
        <f t="shared" si="130"/>
        <v>18</v>
      </c>
      <c r="AG1037" s="2">
        <f t="shared" si="131"/>
        <v>4</v>
      </c>
      <c r="AH1037" s="2">
        <f t="shared" si="132"/>
        <v>4</v>
      </c>
      <c r="AJ1037" s="5"/>
    </row>
    <row r="1038" spans="7:36" x14ac:dyDescent="0.35">
      <c r="G1038" s="2" t="s">
        <v>3</v>
      </c>
      <c r="H1038" s="2" t="s">
        <v>108</v>
      </c>
      <c r="I1038" s="2" t="s">
        <v>132</v>
      </c>
      <c r="J1038" s="2" t="s">
        <v>132</v>
      </c>
      <c r="K1038" s="2" t="s">
        <v>132</v>
      </c>
      <c r="L1038" s="2" t="s">
        <v>29</v>
      </c>
      <c r="M1038" s="2" t="s">
        <v>67</v>
      </c>
      <c r="N1038" s="2">
        <v>17</v>
      </c>
      <c r="O1038" s="6">
        <f t="shared" si="125"/>
        <v>41</v>
      </c>
      <c r="P1038" s="2">
        <v>4</v>
      </c>
      <c r="Q1038" s="2">
        <v>13</v>
      </c>
      <c r="R1038" s="2">
        <v>12</v>
      </c>
      <c r="S1038" s="2">
        <v>8</v>
      </c>
      <c r="T1038" s="2">
        <v>4</v>
      </c>
      <c r="U1038" s="2">
        <f t="shared" si="127"/>
        <v>17</v>
      </c>
      <c r="V1038" s="2">
        <f t="shared" si="128"/>
        <v>12</v>
      </c>
      <c r="W1038" s="2">
        <f t="shared" si="129"/>
        <v>12</v>
      </c>
      <c r="Y1038" s="5"/>
      <c r="Z1038" s="6">
        <f t="shared" si="126"/>
        <v>26</v>
      </c>
      <c r="AA1038" s="2">
        <v>5</v>
      </c>
      <c r="AB1038" s="2">
        <v>9</v>
      </c>
      <c r="AC1038" s="2">
        <v>6</v>
      </c>
      <c r="AD1038" s="2">
        <v>5</v>
      </c>
      <c r="AE1038" s="2">
        <v>1</v>
      </c>
      <c r="AF1038" s="2">
        <f t="shared" si="130"/>
        <v>14</v>
      </c>
      <c r="AG1038" s="2">
        <f t="shared" si="131"/>
        <v>6</v>
      </c>
      <c r="AH1038" s="2">
        <f t="shared" si="132"/>
        <v>6</v>
      </c>
      <c r="AJ1038" s="5"/>
    </row>
    <row r="1039" spans="7:36" x14ac:dyDescent="0.35">
      <c r="G1039" s="2" t="s">
        <v>3</v>
      </c>
      <c r="H1039" s="2" t="s">
        <v>108</v>
      </c>
      <c r="I1039" s="2" t="s">
        <v>132</v>
      </c>
      <c r="J1039" s="2" t="s">
        <v>132</v>
      </c>
      <c r="K1039" s="2" t="s">
        <v>132</v>
      </c>
      <c r="L1039" s="2" t="s">
        <v>29</v>
      </c>
      <c r="M1039" s="2" t="s">
        <v>67</v>
      </c>
      <c r="N1039" s="2">
        <v>18</v>
      </c>
      <c r="O1039" s="6">
        <f t="shared" si="125"/>
        <v>41</v>
      </c>
      <c r="P1039" s="2">
        <v>16</v>
      </c>
      <c r="Q1039" s="2">
        <v>9</v>
      </c>
      <c r="R1039" s="2">
        <v>11</v>
      </c>
      <c r="S1039" s="2">
        <v>1</v>
      </c>
      <c r="T1039" s="2">
        <v>4</v>
      </c>
      <c r="U1039" s="2">
        <f t="shared" si="127"/>
        <v>25</v>
      </c>
      <c r="V1039" s="2">
        <f t="shared" si="128"/>
        <v>11</v>
      </c>
      <c r="W1039" s="2">
        <f t="shared" si="129"/>
        <v>5</v>
      </c>
      <c r="Y1039" s="5"/>
      <c r="Z1039" s="6">
        <f t="shared" si="126"/>
        <v>26</v>
      </c>
      <c r="AA1039" s="2">
        <v>8</v>
      </c>
      <c r="AB1039" s="2">
        <v>8</v>
      </c>
      <c r="AC1039" s="2">
        <v>6</v>
      </c>
      <c r="AD1039" s="2">
        <v>3</v>
      </c>
      <c r="AE1039" s="2">
        <v>1</v>
      </c>
      <c r="AF1039" s="2">
        <f t="shared" si="130"/>
        <v>16</v>
      </c>
      <c r="AG1039" s="2">
        <f t="shared" si="131"/>
        <v>6</v>
      </c>
      <c r="AH1039" s="2">
        <f t="shared" si="132"/>
        <v>4</v>
      </c>
      <c r="AJ1039" s="5"/>
    </row>
    <row r="1040" spans="7:36" x14ac:dyDescent="0.35">
      <c r="G1040" s="2" t="s">
        <v>3</v>
      </c>
      <c r="H1040" s="2" t="s">
        <v>108</v>
      </c>
      <c r="I1040" s="2" t="s">
        <v>132</v>
      </c>
      <c r="J1040" s="2" t="s">
        <v>132</v>
      </c>
      <c r="K1040" s="2" t="s">
        <v>132</v>
      </c>
      <c r="L1040" s="2" t="s">
        <v>29</v>
      </c>
      <c r="M1040" s="2" t="s">
        <v>76</v>
      </c>
      <c r="N1040" s="2">
        <v>19</v>
      </c>
      <c r="O1040" s="6">
        <f t="shared" si="125"/>
        <v>41</v>
      </c>
      <c r="P1040" s="2">
        <v>11</v>
      </c>
      <c r="Q1040" s="2">
        <v>9</v>
      </c>
      <c r="R1040" s="2">
        <v>7</v>
      </c>
      <c r="S1040" s="2">
        <v>8</v>
      </c>
      <c r="T1040" s="2">
        <v>6</v>
      </c>
      <c r="U1040" s="2">
        <f t="shared" si="127"/>
        <v>20</v>
      </c>
      <c r="V1040" s="2">
        <f t="shared" si="128"/>
        <v>7</v>
      </c>
      <c r="W1040" s="2">
        <f t="shared" si="129"/>
        <v>14</v>
      </c>
      <c r="Y1040" s="5"/>
      <c r="Z1040" s="6">
        <f t="shared" si="126"/>
        <v>26</v>
      </c>
      <c r="AA1040" s="2">
        <v>1</v>
      </c>
      <c r="AB1040" s="2">
        <v>10</v>
      </c>
      <c r="AC1040" s="2">
        <v>6</v>
      </c>
      <c r="AD1040" s="2">
        <v>9</v>
      </c>
      <c r="AE1040" s="2">
        <v>0</v>
      </c>
      <c r="AF1040" s="2">
        <f t="shared" si="130"/>
        <v>11</v>
      </c>
      <c r="AG1040" s="2">
        <f t="shared" si="131"/>
        <v>6</v>
      </c>
      <c r="AH1040" s="2">
        <f t="shared" si="132"/>
        <v>9</v>
      </c>
      <c r="AJ1040" s="5"/>
    </row>
    <row r="1041" spans="7:36" x14ac:dyDescent="0.35">
      <c r="G1041" s="2" t="s">
        <v>3</v>
      </c>
      <c r="H1041" s="2" t="s">
        <v>108</v>
      </c>
      <c r="I1041" s="2" t="s">
        <v>132</v>
      </c>
      <c r="J1041" s="2" t="s">
        <v>132</v>
      </c>
      <c r="K1041" s="2" t="s">
        <v>132</v>
      </c>
      <c r="L1041" s="2" t="s">
        <v>29</v>
      </c>
      <c r="M1041" s="2" t="s">
        <v>76</v>
      </c>
      <c r="N1041" s="2">
        <v>20</v>
      </c>
      <c r="O1041" s="6">
        <f t="shared" si="125"/>
        <v>41</v>
      </c>
      <c r="P1041" s="2">
        <v>9</v>
      </c>
      <c r="Q1041" s="2">
        <v>6</v>
      </c>
      <c r="R1041" s="2">
        <v>7</v>
      </c>
      <c r="S1041" s="2">
        <v>10</v>
      </c>
      <c r="T1041" s="2">
        <v>9</v>
      </c>
      <c r="U1041" s="2">
        <f t="shared" si="127"/>
        <v>15</v>
      </c>
      <c r="V1041" s="2">
        <f t="shared" si="128"/>
        <v>7</v>
      </c>
      <c r="W1041" s="2">
        <f t="shared" si="129"/>
        <v>19</v>
      </c>
      <c r="Y1041" s="5"/>
      <c r="Z1041" s="6">
        <f t="shared" si="126"/>
        <v>26</v>
      </c>
      <c r="AA1041" s="2">
        <v>0</v>
      </c>
      <c r="AB1041" s="2">
        <v>7</v>
      </c>
      <c r="AC1041" s="2">
        <v>7</v>
      </c>
      <c r="AD1041" s="2">
        <v>10</v>
      </c>
      <c r="AE1041" s="2">
        <v>2</v>
      </c>
      <c r="AF1041" s="2">
        <f t="shared" si="130"/>
        <v>7</v>
      </c>
      <c r="AG1041" s="2">
        <f t="shared" si="131"/>
        <v>7</v>
      </c>
      <c r="AH1041" s="2">
        <f t="shared" si="132"/>
        <v>12</v>
      </c>
      <c r="AJ1041" s="5"/>
    </row>
    <row r="1042" spans="7:36" x14ac:dyDescent="0.35">
      <c r="G1042" s="2" t="s">
        <v>3</v>
      </c>
      <c r="H1042" s="2" t="s">
        <v>108</v>
      </c>
      <c r="I1042" s="2" t="s">
        <v>132</v>
      </c>
      <c r="J1042" s="2" t="s">
        <v>132</v>
      </c>
      <c r="K1042" s="2" t="s">
        <v>132</v>
      </c>
      <c r="L1042" s="2" t="s">
        <v>29</v>
      </c>
      <c r="M1042" s="2" t="s">
        <v>76</v>
      </c>
      <c r="N1042" s="2">
        <v>21</v>
      </c>
      <c r="O1042" s="6">
        <f t="shared" si="125"/>
        <v>40</v>
      </c>
      <c r="P1042" s="2">
        <v>10</v>
      </c>
      <c r="Q1042" s="2">
        <v>6</v>
      </c>
      <c r="R1042" s="2">
        <v>8</v>
      </c>
      <c r="S1042" s="2">
        <v>5</v>
      </c>
      <c r="T1042" s="2">
        <v>11</v>
      </c>
      <c r="U1042" s="2">
        <f t="shared" si="127"/>
        <v>16</v>
      </c>
      <c r="V1042" s="2">
        <f t="shared" si="128"/>
        <v>8</v>
      </c>
      <c r="W1042" s="2">
        <f t="shared" si="129"/>
        <v>16</v>
      </c>
      <c r="Y1042" s="5"/>
      <c r="Z1042" s="6">
        <f t="shared" si="126"/>
        <v>26</v>
      </c>
      <c r="AA1042" s="2">
        <v>0</v>
      </c>
      <c r="AB1042" s="2">
        <v>9</v>
      </c>
      <c r="AC1042" s="2">
        <v>7</v>
      </c>
      <c r="AD1042" s="2">
        <v>6</v>
      </c>
      <c r="AE1042" s="2">
        <v>4</v>
      </c>
      <c r="AF1042" s="2">
        <f t="shared" si="130"/>
        <v>9</v>
      </c>
      <c r="AG1042" s="2">
        <f t="shared" si="131"/>
        <v>7</v>
      </c>
      <c r="AH1042" s="2">
        <f t="shared" si="132"/>
        <v>10</v>
      </c>
      <c r="AJ1042" s="5"/>
    </row>
    <row r="1043" spans="7:36" x14ac:dyDescent="0.35">
      <c r="G1043" s="2" t="s">
        <v>3</v>
      </c>
      <c r="H1043" s="2" t="s">
        <v>108</v>
      </c>
      <c r="I1043" s="2" t="s">
        <v>132</v>
      </c>
      <c r="J1043" s="2" t="s">
        <v>132</v>
      </c>
      <c r="K1043" s="2" t="s">
        <v>132</v>
      </c>
      <c r="L1043" s="2" t="s">
        <v>29</v>
      </c>
      <c r="M1043" s="2" t="s">
        <v>76</v>
      </c>
      <c r="N1043" s="2">
        <v>22</v>
      </c>
      <c r="O1043" s="6">
        <f t="shared" si="125"/>
        <v>41</v>
      </c>
      <c r="P1043" s="2">
        <v>18</v>
      </c>
      <c r="Q1043" s="2">
        <v>13</v>
      </c>
      <c r="R1043" s="2">
        <v>3</v>
      </c>
      <c r="S1043" s="2">
        <v>2</v>
      </c>
      <c r="T1043" s="2">
        <v>5</v>
      </c>
      <c r="U1043" s="2">
        <f t="shared" si="127"/>
        <v>31</v>
      </c>
      <c r="V1043" s="2">
        <f t="shared" si="128"/>
        <v>3</v>
      </c>
      <c r="W1043" s="2">
        <f t="shared" si="129"/>
        <v>7</v>
      </c>
      <c r="Y1043" s="5"/>
      <c r="Z1043" s="6">
        <f t="shared" si="126"/>
        <v>26</v>
      </c>
      <c r="AA1043" s="2">
        <v>9</v>
      </c>
      <c r="AB1043" s="2">
        <v>8</v>
      </c>
      <c r="AC1043" s="2">
        <v>4</v>
      </c>
      <c r="AD1043" s="2">
        <v>5</v>
      </c>
      <c r="AE1043" s="2">
        <v>0</v>
      </c>
      <c r="AF1043" s="2">
        <f t="shared" si="130"/>
        <v>17</v>
      </c>
      <c r="AG1043" s="2">
        <f t="shared" si="131"/>
        <v>4</v>
      </c>
      <c r="AH1043" s="2">
        <f t="shared" si="132"/>
        <v>5</v>
      </c>
      <c r="AJ1043" s="5"/>
    </row>
    <row r="1044" spans="7:36" x14ac:dyDescent="0.35">
      <c r="G1044" s="2" t="s">
        <v>3</v>
      </c>
      <c r="H1044" s="2" t="s">
        <v>108</v>
      </c>
      <c r="I1044" s="2" t="s">
        <v>132</v>
      </c>
      <c r="J1044" s="2" t="s">
        <v>132</v>
      </c>
      <c r="K1044" s="2" t="s">
        <v>132</v>
      </c>
      <c r="L1044" s="2" t="s">
        <v>29</v>
      </c>
      <c r="M1044" s="2" t="s">
        <v>76</v>
      </c>
      <c r="N1044" s="2">
        <v>23</v>
      </c>
      <c r="O1044" s="6">
        <f t="shared" si="125"/>
        <v>41</v>
      </c>
      <c r="P1044" s="2">
        <v>10</v>
      </c>
      <c r="Q1044" s="2">
        <v>8</v>
      </c>
      <c r="R1044" s="2">
        <v>11</v>
      </c>
      <c r="S1044" s="2">
        <v>3</v>
      </c>
      <c r="T1044" s="2">
        <v>9</v>
      </c>
      <c r="U1044" s="2">
        <f t="shared" si="127"/>
        <v>18</v>
      </c>
      <c r="V1044" s="2">
        <f t="shared" si="128"/>
        <v>11</v>
      </c>
      <c r="W1044" s="2">
        <f t="shared" si="129"/>
        <v>12</v>
      </c>
      <c r="Y1044" s="5"/>
      <c r="Z1044" s="6">
        <f t="shared" si="126"/>
        <v>26</v>
      </c>
      <c r="AA1044" s="2">
        <v>2</v>
      </c>
      <c r="AB1044" s="2">
        <v>7</v>
      </c>
      <c r="AC1044" s="2">
        <v>10</v>
      </c>
      <c r="AD1044" s="2">
        <v>6</v>
      </c>
      <c r="AE1044" s="2">
        <v>1</v>
      </c>
      <c r="AF1044" s="2">
        <f t="shared" si="130"/>
        <v>9</v>
      </c>
      <c r="AG1044" s="2">
        <f t="shared" si="131"/>
        <v>10</v>
      </c>
      <c r="AH1044" s="2">
        <f t="shared" si="132"/>
        <v>7</v>
      </c>
      <c r="AJ1044" s="5"/>
    </row>
    <row r="1045" spans="7:36" x14ac:dyDescent="0.35">
      <c r="G1045" s="2" t="s">
        <v>3</v>
      </c>
      <c r="H1045" s="2" t="s">
        <v>108</v>
      </c>
      <c r="I1045" s="2" t="s">
        <v>132</v>
      </c>
      <c r="J1045" s="2" t="s">
        <v>132</v>
      </c>
      <c r="K1045" s="2" t="s">
        <v>132</v>
      </c>
      <c r="L1045" s="2" t="s">
        <v>29</v>
      </c>
      <c r="M1045" s="2" t="s">
        <v>76</v>
      </c>
      <c r="N1045" s="2">
        <v>24</v>
      </c>
      <c r="O1045" s="6">
        <f t="shared" si="125"/>
        <v>40</v>
      </c>
      <c r="P1045" s="2">
        <v>6</v>
      </c>
      <c r="Q1045" s="2">
        <v>8</v>
      </c>
      <c r="R1045" s="2">
        <v>14</v>
      </c>
      <c r="S1045" s="2">
        <v>5</v>
      </c>
      <c r="T1045" s="2">
        <v>7</v>
      </c>
      <c r="U1045" s="2">
        <f t="shared" si="127"/>
        <v>14</v>
      </c>
      <c r="V1045" s="2">
        <f t="shared" si="128"/>
        <v>14</v>
      </c>
      <c r="W1045" s="2">
        <f t="shared" si="129"/>
        <v>12</v>
      </c>
      <c r="Y1045" s="5"/>
      <c r="Z1045" s="6">
        <f t="shared" si="126"/>
        <v>26</v>
      </c>
      <c r="AA1045" s="2">
        <v>5</v>
      </c>
      <c r="AB1045" s="2">
        <v>8</v>
      </c>
      <c r="AC1045" s="2">
        <v>9</v>
      </c>
      <c r="AD1045" s="2">
        <v>3</v>
      </c>
      <c r="AE1045" s="2">
        <v>1</v>
      </c>
      <c r="AF1045" s="2">
        <f t="shared" si="130"/>
        <v>13</v>
      </c>
      <c r="AG1045" s="2">
        <f t="shared" si="131"/>
        <v>9</v>
      </c>
      <c r="AH1045" s="2">
        <f t="shared" si="132"/>
        <v>4</v>
      </c>
      <c r="AJ1045" s="5"/>
    </row>
    <row r="1046" spans="7:36" x14ac:dyDescent="0.35">
      <c r="G1046" s="2" t="s">
        <v>3</v>
      </c>
      <c r="H1046" s="2" t="s">
        <v>108</v>
      </c>
      <c r="I1046" s="2" t="s">
        <v>132</v>
      </c>
      <c r="J1046" s="2" t="s">
        <v>132</v>
      </c>
      <c r="K1046" s="2" t="s">
        <v>132</v>
      </c>
      <c r="L1046" s="2" t="s">
        <v>29</v>
      </c>
      <c r="M1046" s="2" t="s">
        <v>76</v>
      </c>
      <c r="N1046" s="2">
        <v>25</v>
      </c>
      <c r="O1046" s="6">
        <f t="shared" si="125"/>
        <v>41</v>
      </c>
      <c r="P1046" s="2">
        <v>8</v>
      </c>
      <c r="Q1046" s="2">
        <v>9</v>
      </c>
      <c r="R1046" s="2">
        <v>9</v>
      </c>
      <c r="S1046" s="2">
        <v>7</v>
      </c>
      <c r="T1046" s="2">
        <v>8</v>
      </c>
      <c r="U1046" s="2">
        <f t="shared" si="127"/>
        <v>17</v>
      </c>
      <c r="V1046" s="2">
        <f t="shared" si="128"/>
        <v>9</v>
      </c>
      <c r="W1046" s="2">
        <f t="shared" si="129"/>
        <v>15</v>
      </c>
      <c r="Y1046" s="5"/>
      <c r="Z1046" s="6">
        <f t="shared" si="126"/>
        <v>26</v>
      </c>
      <c r="AA1046" s="2">
        <v>3</v>
      </c>
      <c r="AB1046" s="2">
        <v>11</v>
      </c>
      <c r="AC1046" s="2">
        <v>5</v>
      </c>
      <c r="AD1046" s="2">
        <v>5</v>
      </c>
      <c r="AE1046" s="2">
        <v>2</v>
      </c>
      <c r="AF1046" s="2">
        <f t="shared" si="130"/>
        <v>14</v>
      </c>
      <c r="AG1046" s="2">
        <f t="shared" si="131"/>
        <v>5</v>
      </c>
      <c r="AH1046" s="2">
        <f t="shared" si="132"/>
        <v>7</v>
      </c>
      <c r="AJ1046" s="5"/>
    </row>
    <row r="1047" spans="7:36" x14ac:dyDescent="0.35">
      <c r="G1047" s="2" t="s">
        <v>3</v>
      </c>
      <c r="H1047" s="2" t="s">
        <v>108</v>
      </c>
      <c r="I1047" s="2" t="s">
        <v>132</v>
      </c>
      <c r="J1047" s="2" t="s">
        <v>132</v>
      </c>
      <c r="K1047" s="2" t="s">
        <v>132</v>
      </c>
      <c r="L1047" s="2" t="s">
        <v>29</v>
      </c>
      <c r="M1047" s="2" t="s">
        <v>76</v>
      </c>
      <c r="N1047" s="2">
        <v>26</v>
      </c>
      <c r="O1047" s="6">
        <f t="shared" si="125"/>
        <v>40</v>
      </c>
      <c r="P1047" s="2">
        <v>8</v>
      </c>
      <c r="Q1047" s="2">
        <v>12</v>
      </c>
      <c r="R1047" s="2">
        <v>5</v>
      </c>
      <c r="S1047" s="2">
        <v>5</v>
      </c>
      <c r="T1047" s="2">
        <v>10</v>
      </c>
      <c r="U1047" s="2">
        <f t="shared" si="127"/>
        <v>20</v>
      </c>
      <c r="V1047" s="2">
        <f t="shared" si="128"/>
        <v>5</v>
      </c>
      <c r="W1047" s="2">
        <f t="shared" si="129"/>
        <v>15</v>
      </c>
      <c r="Y1047" s="5"/>
      <c r="Z1047" s="6">
        <f t="shared" si="126"/>
        <v>26</v>
      </c>
      <c r="AA1047" s="2">
        <v>2</v>
      </c>
      <c r="AB1047" s="2">
        <v>8</v>
      </c>
      <c r="AC1047" s="2">
        <v>5</v>
      </c>
      <c r="AD1047" s="2">
        <v>8</v>
      </c>
      <c r="AE1047" s="2">
        <v>3</v>
      </c>
      <c r="AF1047" s="2">
        <f t="shared" si="130"/>
        <v>10</v>
      </c>
      <c r="AG1047" s="2">
        <f t="shared" si="131"/>
        <v>5</v>
      </c>
      <c r="AH1047" s="2">
        <f t="shared" si="132"/>
        <v>11</v>
      </c>
      <c r="AJ1047" s="5"/>
    </row>
    <row r="1048" spans="7:36" x14ac:dyDescent="0.35">
      <c r="G1048" s="2" t="s">
        <v>3</v>
      </c>
      <c r="H1048" s="2" t="s">
        <v>108</v>
      </c>
      <c r="I1048" s="2" t="s">
        <v>132</v>
      </c>
      <c r="J1048" s="2" t="s">
        <v>132</v>
      </c>
      <c r="K1048" s="2" t="s">
        <v>132</v>
      </c>
      <c r="L1048" s="2" t="s">
        <v>29</v>
      </c>
      <c r="M1048" s="2" t="s">
        <v>76</v>
      </c>
      <c r="N1048" s="2">
        <v>27</v>
      </c>
      <c r="O1048" s="6">
        <f t="shared" si="125"/>
        <v>41</v>
      </c>
      <c r="P1048" s="2">
        <v>8</v>
      </c>
      <c r="Q1048" s="2">
        <v>12</v>
      </c>
      <c r="R1048" s="2">
        <v>11</v>
      </c>
      <c r="S1048" s="2">
        <v>2</v>
      </c>
      <c r="T1048" s="2">
        <v>8</v>
      </c>
      <c r="U1048" s="2">
        <f t="shared" si="127"/>
        <v>20</v>
      </c>
      <c r="V1048" s="2">
        <f t="shared" si="128"/>
        <v>11</v>
      </c>
      <c r="W1048" s="2">
        <f t="shared" si="129"/>
        <v>10</v>
      </c>
      <c r="Y1048" s="5"/>
      <c r="Z1048" s="6">
        <f t="shared" si="126"/>
        <v>26</v>
      </c>
      <c r="AA1048" s="2">
        <v>2</v>
      </c>
      <c r="AB1048" s="2">
        <v>8</v>
      </c>
      <c r="AC1048" s="2">
        <v>7</v>
      </c>
      <c r="AD1048" s="2">
        <v>8</v>
      </c>
      <c r="AE1048" s="2">
        <v>1</v>
      </c>
      <c r="AF1048" s="2">
        <f t="shared" si="130"/>
        <v>10</v>
      </c>
      <c r="AG1048" s="2">
        <f t="shared" si="131"/>
        <v>7</v>
      </c>
      <c r="AH1048" s="2">
        <f t="shared" si="132"/>
        <v>9</v>
      </c>
      <c r="AJ1048" s="5"/>
    </row>
    <row r="1049" spans="7:36" x14ac:dyDescent="0.35">
      <c r="G1049" s="2" t="s">
        <v>3</v>
      </c>
      <c r="H1049" s="2" t="s">
        <v>108</v>
      </c>
      <c r="I1049" s="2" t="s">
        <v>132</v>
      </c>
      <c r="J1049" s="2" t="s">
        <v>132</v>
      </c>
      <c r="K1049" s="2" t="s">
        <v>132</v>
      </c>
      <c r="L1049" s="2" t="s">
        <v>29</v>
      </c>
      <c r="M1049" s="2" t="s">
        <v>76</v>
      </c>
      <c r="N1049" s="2">
        <v>28</v>
      </c>
      <c r="O1049" s="6">
        <f t="shared" si="125"/>
        <v>41</v>
      </c>
      <c r="P1049" s="2">
        <v>27</v>
      </c>
      <c r="Q1049" s="2">
        <v>6</v>
      </c>
      <c r="R1049" s="2">
        <v>3</v>
      </c>
      <c r="S1049" s="2">
        <v>1</v>
      </c>
      <c r="T1049" s="2">
        <v>4</v>
      </c>
      <c r="U1049" s="2">
        <f t="shared" si="127"/>
        <v>33</v>
      </c>
      <c r="V1049" s="2">
        <f t="shared" si="128"/>
        <v>3</v>
      </c>
      <c r="W1049" s="2">
        <f t="shared" si="129"/>
        <v>5</v>
      </c>
      <c r="Y1049" s="5"/>
      <c r="Z1049" s="6">
        <f t="shared" si="126"/>
        <v>26</v>
      </c>
      <c r="AA1049" s="2">
        <v>13</v>
      </c>
      <c r="AB1049" s="2">
        <v>9</v>
      </c>
      <c r="AC1049" s="2">
        <v>4</v>
      </c>
      <c r="AD1049" s="2">
        <v>0</v>
      </c>
      <c r="AE1049" s="2">
        <v>0</v>
      </c>
      <c r="AF1049" s="2">
        <f t="shared" si="130"/>
        <v>22</v>
      </c>
      <c r="AG1049" s="2">
        <f t="shared" si="131"/>
        <v>4</v>
      </c>
      <c r="AH1049" s="2">
        <f t="shared" si="132"/>
        <v>0</v>
      </c>
      <c r="AJ1049" s="5"/>
    </row>
    <row r="1050" spans="7:36" x14ac:dyDescent="0.35">
      <c r="G1050" s="2" t="s">
        <v>3</v>
      </c>
      <c r="H1050" s="2" t="s">
        <v>108</v>
      </c>
      <c r="I1050" s="2" t="s">
        <v>132</v>
      </c>
      <c r="J1050" s="2" t="s">
        <v>132</v>
      </c>
      <c r="K1050" s="2" t="s">
        <v>132</v>
      </c>
      <c r="L1050" s="2" t="s">
        <v>29</v>
      </c>
      <c r="M1050" s="2" t="s">
        <v>76</v>
      </c>
      <c r="N1050" s="2">
        <v>29</v>
      </c>
      <c r="O1050" s="6">
        <f t="shared" si="125"/>
        <v>41</v>
      </c>
      <c r="P1050" s="2">
        <v>7</v>
      </c>
      <c r="Q1050" s="2">
        <v>8</v>
      </c>
      <c r="R1050" s="2">
        <v>11</v>
      </c>
      <c r="S1050" s="2">
        <v>8</v>
      </c>
      <c r="T1050" s="2">
        <v>7</v>
      </c>
      <c r="U1050" s="2">
        <f t="shared" si="127"/>
        <v>15</v>
      </c>
      <c r="V1050" s="2">
        <f t="shared" si="128"/>
        <v>11</v>
      </c>
      <c r="W1050" s="2">
        <f t="shared" si="129"/>
        <v>15</v>
      </c>
      <c r="Y1050" s="5"/>
      <c r="Z1050" s="6">
        <f t="shared" si="126"/>
        <v>26</v>
      </c>
      <c r="AA1050" s="2">
        <v>2</v>
      </c>
      <c r="AB1050" s="2">
        <v>8</v>
      </c>
      <c r="AC1050" s="2">
        <v>6</v>
      </c>
      <c r="AD1050" s="2">
        <v>8</v>
      </c>
      <c r="AE1050" s="2">
        <v>2</v>
      </c>
      <c r="AF1050" s="2">
        <f t="shared" si="130"/>
        <v>10</v>
      </c>
      <c r="AG1050" s="2">
        <f t="shared" si="131"/>
        <v>6</v>
      </c>
      <c r="AH1050" s="2">
        <f t="shared" si="132"/>
        <v>10</v>
      </c>
      <c r="AJ1050" s="5"/>
    </row>
    <row r="1051" spans="7:36" x14ac:dyDescent="0.35">
      <c r="G1051" s="2" t="s">
        <v>3</v>
      </c>
      <c r="H1051" s="2" t="s">
        <v>108</v>
      </c>
      <c r="I1051" s="2" t="s">
        <v>132</v>
      </c>
      <c r="J1051" s="2" t="s">
        <v>132</v>
      </c>
      <c r="K1051" s="2" t="s">
        <v>132</v>
      </c>
      <c r="L1051" s="2" t="s">
        <v>29</v>
      </c>
      <c r="M1051" s="2" t="s">
        <v>76</v>
      </c>
      <c r="N1051" s="2">
        <v>30</v>
      </c>
      <c r="O1051" s="6">
        <f t="shared" si="125"/>
        <v>41</v>
      </c>
      <c r="P1051" s="2">
        <v>12</v>
      </c>
      <c r="Q1051" s="2">
        <v>10</v>
      </c>
      <c r="R1051" s="2">
        <v>7</v>
      </c>
      <c r="S1051" s="2">
        <v>5</v>
      </c>
      <c r="T1051" s="2">
        <v>7</v>
      </c>
      <c r="U1051" s="2">
        <f t="shared" si="127"/>
        <v>22</v>
      </c>
      <c r="V1051" s="2">
        <f t="shared" si="128"/>
        <v>7</v>
      </c>
      <c r="W1051" s="2">
        <f t="shared" si="129"/>
        <v>12</v>
      </c>
      <c r="Y1051" s="5"/>
      <c r="Z1051" s="6">
        <f t="shared" si="126"/>
        <v>26</v>
      </c>
      <c r="AA1051" s="2">
        <v>3</v>
      </c>
      <c r="AB1051" s="2">
        <v>13</v>
      </c>
      <c r="AC1051" s="2">
        <v>7</v>
      </c>
      <c r="AD1051" s="2">
        <v>2</v>
      </c>
      <c r="AE1051" s="2">
        <v>1</v>
      </c>
      <c r="AF1051" s="2">
        <f t="shared" si="130"/>
        <v>16</v>
      </c>
      <c r="AG1051" s="2">
        <f t="shared" si="131"/>
        <v>7</v>
      </c>
      <c r="AH1051" s="2">
        <f t="shared" si="132"/>
        <v>3</v>
      </c>
      <c r="AJ1051" s="5"/>
    </row>
    <row r="1052" spans="7:36" x14ac:dyDescent="0.35">
      <c r="G1052" s="2" t="s">
        <v>3</v>
      </c>
      <c r="H1052" s="2" t="s">
        <v>108</v>
      </c>
      <c r="I1052" s="2" t="s">
        <v>132</v>
      </c>
      <c r="J1052" s="2" t="s">
        <v>132</v>
      </c>
      <c r="K1052" s="2" t="s">
        <v>132</v>
      </c>
      <c r="L1052" s="2" t="s">
        <v>132</v>
      </c>
      <c r="M1052" s="2" t="s">
        <v>3</v>
      </c>
      <c r="N1052" s="2">
        <v>1</v>
      </c>
      <c r="O1052" s="6">
        <f t="shared" si="125"/>
        <v>19</v>
      </c>
      <c r="P1052" s="2">
        <v>6</v>
      </c>
      <c r="Q1052" s="2">
        <v>9</v>
      </c>
      <c r="R1052" s="2">
        <v>4</v>
      </c>
      <c r="S1052" s="2">
        <v>0</v>
      </c>
      <c r="T1052" s="2">
        <v>0</v>
      </c>
      <c r="U1052" s="2">
        <f t="shared" si="127"/>
        <v>15</v>
      </c>
      <c r="V1052" s="2">
        <f t="shared" si="128"/>
        <v>4</v>
      </c>
      <c r="W1052" s="2">
        <f t="shared" si="129"/>
        <v>0</v>
      </c>
      <c r="X1052" s="2">
        <f>MAX(O1052:O1081)</f>
        <v>19</v>
      </c>
      <c r="Y1052" s="5">
        <v>20</v>
      </c>
      <c r="Z1052" s="6">
        <f t="shared" si="126"/>
        <v>22</v>
      </c>
      <c r="AA1052" s="2">
        <v>14</v>
      </c>
      <c r="AB1052" s="2">
        <v>5</v>
      </c>
      <c r="AC1052" s="2">
        <v>2</v>
      </c>
      <c r="AD1052" s="2">
        <v>1</v>
      </c>
      <c r="AE1052" s="2">
        <v>0</v>
      </c>
      <c r="AF1052" s="2">
        <f t="shared" si="130"/>
        <v>19</v>
      </c>
      <c r="AG1052" s="2">
        <f t="shared" si="131"/>
        <v>2</v>
      </c>
      <c r="AH1052" s="2">
        <f t="shared" si="132"/>
        <v>1</v>
      </c>
      <c r="AI1052" s="2">
        <f>MAX(Z1052:Z1081)</f>
        <v>22</v>
      </c>
      <c r="AJ1052" s="5">
        <f>89-AJ1022</f>
        <v>23</v>
      </c>
    </row>
    <row r="1053" spans="7:36" x14ac:dyDescent="0.35">
      <c r="G1053" s="2" t="s">
        <v>3</v>
      </c>
      <c r="H1053" s="2" t="s">
        <v>108</v>
      </c>
      <c r="I1053" s="2" t="s">
        <v>132</v>
      </c>
      <c r="J1053" s="2" t="s">
        <v>132</v>
      </c>
      <c r="K1053" s="2" t="s">
        <v>132</v>
      </c>
      <c r="L1053" s="2" t="s">
        <v>132</v>
      </c>
      <c r="M1053" s="2" t="s">
        <v>3</v>
      </c>
      <c r="N1053" s="2">
        <v>2</v>
      </c>
      <c r="O1053" s="6">
        <f t="shared" si="125"/>
        <v>19</v>
      </c>
      <c r="P1053" s="2">
        <v>3</v>
      </c>
      <c r="Q1053" s="2">
        <v>8</v>
      </c>
      <c r="R1053" s="2">
        <v>7</v>
      </c>
      <c r="S1053" s="2">
        <v>1</v>
      </c>
      <c r="T1053" s="2">
        <v>0</v>
      </c>
      <c r="U1053" s="2">
        <f t="shared" si="127"/>
        <v>11</v>
      </c>
      <c r="V1053" s="2">
        <f t="shared" si="128"/>
        <v>7</v>
      </c>
      <c r="W1053" s="2">
        <f t="shared" si="129"/>
        <v>1</v>
      </c>
      <c r="Y1053" s="5"/>
      <c r="Z1053" s="6">
        <f t="shared" si="126"/>
        <v>22</v>
      </c>
      <c r="AA1053" s="2">
        <v>8</v>
      </c>
      <c r="AB1053" s="2">
        <v>10</v>
      </c>
      <c r="AC1053" s="2">
        <v>4</v>
      </c>
      <c r="AD1053" s="2">
        <v>0</v>
      </c>
      <c r="AE1053" s="2">
        <v>0</v>
      </c>
      <c r="AF1053" s="2">
        <f t="shared" si="130"/>
        <v>18</v>
      </c>
      <c r="AG1053" s="2">
        <f t="shared" si="131"/>
        <v>4</v>
      </c>
      <c r="AH1053" s="2">
        <f t="shared" si="132"/>
        <v>0</v>
      </c>
      <c r="AJ1053" s="5"/>
    </row>
    <row r="1054" spans="7:36" x14ac:dyDescent="0.35">
      <c r="G1054" s="2" t="s">
        <v>3</v>
      </c>
      <c r="H1054" s="2" t="s">
        <v>108</v>
      </c>
      <c r="I1054" s="2" t="s">
        <v>132</v>
      </c>
      <c r="J1054" s="2" t="s">
        <v>132</v>
      </c>
      <c r="K1054" s="2" t="s">
        <v>132</v>
      </c>
      <c r="L1054" s="2" t="s">
        <v>132</v>
      </c>
      <c r="M1054" s="2" t="s">
        <v>3</v>
      </c>
      <c r="N1054" s="2">
        <v>3</v>
      </c>
      <c r="O1054" s="6">
        <f t="shared" si="125"/>
        <v>18</v>
      </c>
      <c r="P1054" s="2">
        <v>5</v>
      </c>
      <c r="Q1054" s="2">
        <v>7</v>
      </c>
      <c r="R1054" s="2">
        <v>5</v>
      </c>
      <c r="S1054" s="2">
        <v>0</v>
      </c>
      <c r="T1054" s="2">
        <v>1</v>
      </c>
      <c r="U1054" s="2">
        <f t="shared" si="127"/>
        <v>12</v>
      </c>
      <c r="V1054" s="2">
        <f t="shared" si="128"/>
        <v>5</v>
      </c>
      <c r="W1054" s="2">
        <f t="shared" si="129"/>
        <v>1</v>
      </c>
      <c r="Y1054" s="5"/>
      <c r="Z1054" s="6">
        <f t="shared" si="126"/>
        <v>22</v>
      </c>
      <c r="AA1054" s="2">
        <v>15</v>
      </c>
      <c r="AB1054" s="2">
        <v>5</v>
      </c>
      <c r="AC1054" s="2">
        <v>1</v>
      </c>
      <c r="AD1054" s="2">
        <v>1</v>
      </c>
      <c r="AE1054" s="2">
        <v>0</v>
      </c>
      <c r="AF1054" s="2">
        <f t="shared" si="130"/>
        <v>20</v>
      </c>
      <c r="AG1054" s="2">
        <f t="shared" si="131"/>
        <v>1</v>
      </c>
      <c r="AH1054" s="2">
        <f t="shared" si="132"/>
        <v>1</v>
      </c>
      <c r="AJ1054" s="5"/>
    </row>
    <row r="1055" spans="7:36" x14ac:dyDescent="0.35">
      <c r="G1055" s="2" t="s">
        <v>3</v>
      </c>
      <c r="H1055" s="2" t="s">
        <v>108</v>
      </c>
      <c r="I1055" s="2" t="s">
        <v>132</v>
      </c>
      <c r="J1055" s="2" t="s">
        <v>132</v>
      </c>
      <c r="K1055" s="2" t="s">
        <v>132</v>
      </c>
      <c r="L1055" s="2" t="s">
        <v>132</v>
      </c>
      <c r="M1055" s="2" t="s">
        <v>3</v>
      </c>
      <c r="N1055" s="2">
        <v>4</v>
      </c>
      <c r="O1055" s="6">
        <f t="shared" si="125"/>
        <v>18</v>
      </c>
      <c r="P1055" s="2">
        <v>11</v>
      </c>
      <c r="Q1055" s="2">
        <v>6</v>
      </c>
      <c r="R1055" s="2">
        <v>1</v>
      </c>
      <c r="S1055" s="2">
        <v>0</v>
      </c>
      <c r="T1055" s="2">
        <v>0</v>
      </c>
      <c r="U1055" s="2">
        <f t="shared" si="127"/>
        <v>17</v>
      </c>
      <c r="V1055" s="2">
        <f t="shared" si="128"/>
        <v>1</v>
      </c>
      <c r="W1055" s="2">
        <f t="shared" si="129"/>
        <v>0</v>
      </c>
      <c r="Y1055" s="5"/>
      <c r="Z1055" s="6">
        <f t="shared" si="126"/>
        <v>22</v>
      </c>
      <c r="AA1055" s="2">
        <v>13</v>
      </c>
      <c r="AB1055" s="2">
        <v>7</v>
      </c>
      <c r="AC1055" s="2">
        <v>2</v>
      </c>
      <c r="AD1055" s="2">
        <v>0</v>
      </c>
      <c r="AE1055" s="2">
        <v>0</v>
      </c>
      <c r="AF1055" s="2">
        <f t="shared" si="130"/>
        <v>20</v>
      </c>
      <c r="AG1055" s="2">
        <f t="shared" si="131"/>
        <v>2</v>
      </c>
      <c r="AH1055" s="2">
        <f t="shared" si="132"/>
        <v>0</v>
      </c>
      <c r="AJ1055" s="5"/>
    </row>
    <row r="1056" spans="7:36" x14ac:dyDescent="0.35">
      <c r="G1056" s="2" t="s">
        <v>3</v>
      </c>
      <c r="H1056" s="2" t="s">
        <v>108</v>
      </c>
      <c r="I1056" s="2" t="s">
        <v>132</v>
      </c>
      <c r="J1056" s="2" t="s">
        <v>132</v>
      </c>
      <c r="K1056" s="2" t="s">
        <v>132</v>
      </c>
      <c r="L1056" s="2" t="s">
        <v>132</v>
      </c>
      <c r="M1056" s="2" t="s">
        <v>3</v>
      </c>
      <c r="N1056" s="2">
        <v>5</v>
      </c>
      <c r="O1056" s="6">
        <f t="shared" si="125"/>
        <v>19</v>
      </c>
      <c r="P1056" s="2">
        <v>10</v>
      </c>
      <c r="Q1056" s="2">
        <v>5</v>
      </c>
      <c r="R1056" s="2">
        <v>3</v>
      </c>
      <c r="S1056" s="2">
        <v>1</v>
      </c>
      <c r="T1056" s="2">
        <v>0</v>
      </c>
      <c r="U1056" s="2">
        <f t="shared" si="127"/>
        <v>15</v>
      </c>
      <c r="V1056" s="2">
        <f t="shared" si="128"/>
        <v>3</v>
      </c>
      <c r="W1056" s="2">
        <f t="shared" si="129"/>
        <v>1</v>
      </c>
      <c r="Y1056" s="5"/>
      <c r="Z1056" s="6">
        <f t="shared" si="126"/>
        <v>22</v>
      </c>
      <c r="AA1056" s="2">
        <v>10</v>
      </c>
      <c r="AB1056" s="2">
        <v>11</v>
      </c>
      <c r="AC1056" s="2">
        <v>1</v>
      </c>
      <c r="AD1056" s="2">
        <v>0</v>
      </c>
      <c r="AE1056" s="2">
        <v>0</v>
      </c>
      <c r="AF1056" s="2">
        <f t="shared" si="130"/>
        <v>21</v>
      </c>
      <c r="AG1056" s="2">
        <f t="shared" si="131"/>
        <v>1</v>
      </c>
      <c r="AH1056" s="2">
        <f t="shared" si="132"/>
        <v>0</v>
      </c>
      <c r="AJ1056" s="5"/>
    </row>
    <row r="1057" spans="7:36" x14ac:dyDescent="0.35">
      <c r="G1057" s="2" t="s">
        <v>3</v>
      </c>
      <c r="H1057" s="2" t="s">
        <v>108</v>
      </c>
      <c r="I1057" s="2" t="s">
        <v>132</v>
      </c>
      <c r="J1057" s="2" t="s">
        <v>132</v>
      </c>
      <c r="K1057" s="2" t="s">
        <v>132</v>
      </c>
      <c r="L1057" s="2" t="s">
        <v>132</v>
      </c>
      <c r="M1057" s="2" t="s">
        <v>3</v>
      </c>
      <c r="N1057" s="2">
        <v>6</v>
      </c>
      <c r="O1057" s="6">
        <f t="shared" si="125"/>
        <v>19</v>
      </c>
      <c r="P1057" s="2">
        <v>4</v>
      </c>
      <c r="Q1057" s="2">
        <v>9</v>
      </c>
      <c r="R1057" s="2">
        <v>3</v>
      </c>
      <c r="S1057" s="2">
        <v>2</v>
      </c>
      <c r="T1057" s="2">
        <v>1</v>
      </c>
      <c r="U1057" s="2">
        <f t="shared" si="127"/>
        <v>13</v>
      </c>
      <c r="V1057" s="2">
        <f t="shared" si="128"/>
        <v>3</v>
      </c>
      <c r="W1057" s="2">
        <f t="shared" si="129"/>
        <v>3</v>
      </c>
      <c r="Y1057" s="5"/>
      <c r="Z1057" s="6">
        <f t="shared" si="126"/>
        <v>22</v>
      </c>
      <c r="AA1057" s="2">
        <v>8</v>
      </c>
      <c r="AB1057" s="2">
        <v>10</v>
      </c>
      <c r="AC1057" s="2">
        <v>4</v>
      </c>
      <c r="AD1057" s="2">
        <v>0</v>
      </c>
      <c r="AE1057" s="2">
        <v>0</v>
      </c>
      <c r="AF1057" s="2">
        <f t="shared" si="130"/>
        <v>18</v>
      </c>
      <c r="AG1057" s="2">
        <f t="shared" si="131"/>
        <v>4</v>
      </c>
      <c r="AH1057" s="2">
        <f t="shared" si="132"/>
        <v>0</v>
      </c>
      <c r="AJ1057" s="5"/>
    </row>
    <row r="1058" spans="7:36" x14ac:dyDescent="0.35">
      <c r="G1058" s="2" t="s">
        <v>3</v>
      </c>
      <c r="H1058" s="2" t="s">
        <v>108</v>
      </c>
      <c r="I1058" s="2" t="s">
        <v>132</v>
      </c>
      <c r="J1058" s="2" t="s">
        <v>132</v>
      </c>
      <c r="K1058" s="2" t="s">
        <v>132</v>
      </c>
      <c r="L1058" s="2" t="s">
        <v>132</v>
      </c>
      <c r="M1058" s="2" t="s">
        <v>3</v>
      </c>
      <c r="N1058" s="2">
        <v>7</v>
      </c>
      <c r="O1058" s="6">
        <f t="shared" si="125"/>
        <v>19</v>
      </c>
      <c r="P1058" s="2">
        <v>7</v>
      </c>
      <c r="Q1058" s="2">
        <v>8</v>
      </c>
      <c r="R1058" s="2">
        <v>2</v>
      </c>
      <c r="S1058" s="2">
        <v>2</v>
      </c>
      <c r="T1058" s="2">
        <v>0</v>
      </c>
      <c r="U1058" s="2">
        <f t="shared" si="127"/>
        <v>15</v>
      </c>
      <c r="V1058" s="2">
        <f t="shared" si="128"/>
        <v>2</v>
      </c>
      <c r="W1058" s="2">
        <f t="shared" si="129"/>
        <v>2</v>
      </c>
      <c r="Y1058" s="5"/>
      <c r="Z1058" s="6">
        <f t="shared" si="126"/>
        <v>22</v>
      </c>
      <c r="AA1058" s="2">
        <v>11</v>
      </c>
      <c r="AB1058" s="2">
        <v>6</v>
      </c>
      <c r="AC1058" s="2">
        <v>5</v>
      </c>
      <c r="AD1058" s="2">
        <v>0</v>
      </c>
      <c r="AE1058" s="2">
        <v>0</v>
      </c>
      <c r="AF1058" s="2">
        <f t="shared" si="130"/>
        <v>17</v>
      </c>
      <c r="AG1058" s="2">
        <f t="shared" si="131"/>
        <v>5</v>
      </c>
      <c r="AH1058" s="2">
        <f t="shared" si="132"/>
        <v>0</v>
      </c>
      <c r="AJ1058" s="5"/>
    </row>
    <row r="1059" spans="7:36" x14ac:dyDescent="0.35">
      <c r="G1059" s="2" t="s">
        <v>3</v>
      </c>
      <c r="H1059" s="2" t="s">
        <v>108</v>
      </c>
      <c r="I1059" s="2" t="s">
        <v>132</v>
      </c>
      <c r="J1059" s="2" t="s">
        <v>132</v>
      </c>
      <c r="K1059" s="2" t="s">
        <v>132</v>
      </c>
      <c r="L1059" s="2" t="s">
        <v>132</v>
      </c>
      <c r="M1059" s="2" t="s">
        <v>3</v>
      </c>
      <c r="N1059" s="2">
        <v>8</v>
      </c>
      <c r="O1059" s="6">
        <f t="shared" si="125"/>
        <v>19</v>
      </c>
      <c r="P1059" s="2">
        <v>5</v>
      </c>
      <c r="Q1059" s="2">
        <v>5</v>
      </c>
      <c r="R1059" s="2">
        <v>5</v>
      </c>
      <c r="S1059" s="2">
        <v>4</v>
      </c>
      <c r="T1059" s="2">
        <v>0</v>
      </c>
      <c r="U1059" s="2">
        <f t="shared" si="127"/>
        <v>10</v>
      </c>
      <c r="V1059" s="2">
        <f t="shared" si="128"/>
        <v>5</v>
      </c>
      <c r="W1059" s="2">
        <f t="shared" si="129"/>
        <v>4</v>
      </c>
      <c r="Y1059" s="5"/>
      <c r="Z1059" s="6">
        <f t="shared" si="126"/>
        <v>22</v>
      </c>
      <c r="AA1059" s="2">
        <v>11</v>
      </c>
      <c r="AB1059" s="2">
        <v>6</v>
      </c>
      <c r="AC1059" s="2">
        <v>3</v>
      </c>
      <c r="AD1059" s="2">
        <v>1</v>
      </c>
      <c r="AE1059" s="2">
        <v>1</v>
      </c>
      <c r="AF1059" s="2">
        <f t="shared" si="130"/>
        <v>17</v>
      </c>
      <c r="AG1059" s="2">
        <f t="shared" si="131"/>
        <v>3</v>
      </c>
      <c r="AH1059" s="2">
        <f t="shared" si="132"/>
        <v>2</v>
      </c>
      <c r="AJ1059" s="5"/>
    </row>
    <row r="1060" spans="7:36" x14ac:dyDescent="0.35">
      <c r="G1060" s="2" t="s">
        <v>3</v>
      </c>
      <c r="H1060" s="2" t="s">
        <v>108</v>
      </c>
      <c r="I1060" s="2" t="s">
        <v>132</v>
      </c>
      <c r="J1060" s="2" t="s">
        <v>132</v>
      </c>
      <c r="K1060" s="2" t="s">
        <v>132</v>
      </c>
      <c r="L1060" s="2" t="s">
        <v>132</v>
      </c>
      <c r="M1060" s="2" t="s">
        <v>3</v>
      </c>
      <c r="N1060" s="2">
        <v>9</v>
      </c>
      <c r="O1060" s="6">
        <f t="shared" ref="O1060:O1123" si="133">SUM(U1060:W1060)</f>
        <v>19</v>
      </c>
      <c r="P1060" s="2">
        <v>0</v>
      </c>
      <c r="Q1060" s="2">
        <v>4</v>
      </c>
      <c r="R1060" s="2">
        <v>10</v>
      </c>
      <c r="S1060" s="2">
        <v>4</v>
      </c>
      <c r="T1060" s="2">
        <v>1</v>
      </c>
      <c r="U1060" s="2">
        <f t="shared" si="127"/>
        <v>4</v>
      </c>
      <c r="V1060" s="2">
        <f t="shared" si="128"/>
        <v>10</v>
      </c>
      <c r="W1060" s="2">
        <f t="shared" si="129"/>
        <v>5</v>
      </c>
      <c r="Y1060" s="5"/>
      <c r="Z1060" s="6">
        <f t="shared" ref="Z1060:Z1123" si="134">SUM(AF1060:AH1060)</f>
        <v>22</v>
      </c>
      <c r="AA1060" s="2">
        <v>7</v>
      </c>
      <c r="AB1060" s="2">
        <v>4</v>
      </c>
      <c r="AC1060" s="2">
        <v>8</v>
      </c>
      <c r="AD1060" s="2">
        <v>2</v>
      </c>
      <c r="AE1060" s="2">
        <v>1</v>
      </c>
      <c r="AF1060" s="2">
        <f t="shared" si="130"/>
        <v>11</v>
      </c>
      <c r="AG1060" s="2">
        <f t="shared" si="131"/>
        <v>8</v>
      </c>
      <c r="AH1060" s="2">
        <f t="shared" si="132"/>
        <v>3</v>
      </c>
      <c r="AJ1060" s="5"/>
    </row>
    <row r="1061" spans="7:36" x14ac:dyDescent="0.35">
      <c r="G1061" s="2" t="s">
        <v>3</v>
      </c>
      <c r="H1061" s="2" t="s">
        <v>108</v>
      </c>
      <c r="I1061" s="2" t="s">
        <v>132</v>
      </c>
      <c r="J1061" s="2" t="s">
        <v>132</v>
      </c>
      <c r="K1061" s="2" t="s">
        <v>132</v>
      </c>
      <c r="L1061" s="2" t="s">
        <v>132</v>
      </c>
      <c r="M1061" s="2" t="s">
        <v>67</v>
      </c>
      <c r="N1061" s="2">
        <v>10</v>
      </c>
      <c r="O1061" s="6">
        <f t="shared" si="133"/>
        <v>19</v>
      </c>
      <c r="P1061" s="2">
        <v>6</v>
      </c>
      <c r="Q1061" s="2">
        <v>10</v>
      </c>
      <c r="R1061" s="2">
        <v>3</v>
      </c>
      <c r="S1061" s="2">
        <v>0</v>
      </c>
      <c r="T1061" s="2">
        <v>0</v>
      </c>
      <c r="U1061" s="2">
        <f t="shared" si="127"/>
        <v>16</v>
      </c>
      <c r="V1061" s="2">
        <f t="shared" si="128"/>
        <v>3</v>
      </c>
      <c r="W1061" s="2">
        <f t="shared" si="129"/>
        <v>0</v>
      </c>
      <c r="Y1061" s="5"/>
      <c r="Z1061" s="6">
        <f t="shared" si="134"/>
        <v>22</v>
      </c>
      <c r="AA1061" s="2">
        <v>14</v>
      </c>
      <c r="AB1061" s="2">
        <v>7</v>
      </c>
      <c r="AC1061" s="2">
        <v>1</v>
      </c>
      <c r="AD1061" s="2">
        <v>0</v>
      </c>
      <c r="AE1061" s="2">
        <v>0</v>
      </c>
      <c r="AF1061" s="2">
        <f t="shared" si="130"/>
        <v>21</v>
      </c>
      <c r="AG1061" s="2">
        <f t="shared" si="131"/>
        <v>1</v>
      </c>
      <c r="AH1061" s="2">
        <f t="shared" si="132"/>
        <v>0</v>
      </c>
      <c r="AJ1061" s="5"/>
    </row>
    <row r="1062" spans="7:36" x14ac:dyDescent="0.35">
      <c r="G1062" s="2" t="s">
        <v>3</v>
      </c>
      <c r="H1062" s="2" t="s">
        <v>108</v>
      </c>
      <c r="I1062" s="2" t="s">
        <v>132</v>
      </c>
      <c r="J1062" s="2" t="s">
        <v>132</v>
      </c>
      <c r="K1062" s="2" t="s">
        <v>132</v>
      </c>
      <c r="L1062" s="2" t="s">
        <v>132</v>
      </c>
      <c r="M1062" s="2" t="s">
        <v>67</v>
      </c>
      <c r="N1062" s="2">
        <v>11</v>
      </c>
      <c r="O1062" s="6">
        <f t="shared" si="133"/>
        <v>19</v>
      </c>
      <c r="P1062" s="2">
        <v>3</v>
      </c>
      <c r="Q1062" s="2">
        <v>10</v>
      </c>
      <c r="R1062" s="2">
        <v>5</v>
      </c>
      <c r="S1062" s="2">
        <v>1</v>
      </c>
      <c r="T1062" s="2">
        <v>0</v>
      </c>
      <c r="U1062" s="2">
        <f t="shared" si="127"/>
        <v>13</v>
      </c>
      <c r="V1062" s="2">
        <f t="shared" si="128"/>
        <v>5</v>
      </c>
      <c r="W1062" s="2">
        <f t="shared" si="129"/>
        <v>1</v>
      </c>
      <c r="Y1062" s="5"/>
      <c r="Z1062" s="6">
        <f t="shared" si="134"/>
        <v>22</v>
      </c>
      <c r="AA1062" s="2">
        <v>8</v>
      </c>
      <c r="AB1062" s="2">
        <v>11</v>
      </c>
      <c r="AC1062" s="2">
        <v>3</v>
      </c>
      <c r="AD1062" s="2">
        <v>0</v>
      </c>
      <c r="AE1062" s="2">
        <v>0</v>
      </c>
      <c r="AF1062" s="2">
        <f t="shared" si="130"/>
        <v>19</v>
      </c>
      <c r="AG1062" s="2">
        <f t="shared" si="131"/>
        <v>3</v>
      </c>
      <c r="AH1062" s="2">
        <f t="shared" si="132"/>
        <v>0</v>
      </c>
      <c r="AJ1062" s="5"/>
    </row>
    <row r="1063" spans="7:36" x14ac:dyDescent="0.35">
      <c r="G1063" s="2" t="s">
        <v>3</v>
      </c>
      <c r="H1063" s="2" t="s">
        <v>108</v>
      </c>
      <c r="I1063" s="2" t="s">
        <v>132</v>
      </c>
      <c r="J1063" s="2" t="s">
        <v>132</v>
      </c>
      <c r="K1063" s="2" t="s">
        <v>132</v>
      </c>
      <c r="L1063" s="2" t="s">
        <v>132</v>
      </c>
      <c r="M1063" s="2" t="s">
        <v>67</v>
      </c>
      <c r="N1063" s="2">
        <v>12</v>
      </c>
      <c r="O1063" s="6">
        <f t="shared" si="133"/>
        <v>19</v>
      </c>
      <c r="P1063" s="2">
        <v>2</v>
      </c>
      <c r="Q1063" s="2">
        <v>7</v>
      </c>
      <c r="R1063" s="2">
        <v>7</v>
      </c>
      <c r="S1063" s="2">
        <v>3</v>
      </c>
      <c r="T1063" s="2">
        <v>0</v>
      </c>
      <c r="U1063" s="2">
        <f t="shared" si="127"/>
        <v>9</v>
      </c>
      <c r="V1063" s="2">
        <f t="shared" si="128"/>
        <v>7</v>
      </c>
      <c r="W1063" s="2">
        <f t="shared" si="129"/>
        <v>3</v>
      </c>
      <c r="Y1063" s="5"/>
      <c r="Z1063" s="6">
        <f t="shared" si="134"/>
        <v>22</v>
      </c>
      <c r="AA1063" s="2">
        <v>8</v>
      </c>
      <c r="AB1063" s="2">
        <v>9</v>
      </c>
      <c r="AC1063" s="2">
        <v>5</v>
      </c>
      <c r="AD1063" s="2">
        <v>0</v>
      </c>
      <c r="AE1063" s="2">
        <v>0</v>
      </c>
      <c r="AF1063" s="2">
        <f t="shared" si="130"/>
        <v>17</v>
      </c>
      <c r="AG1063" s="2">
        <f t="shared" si="131"/>
        <v>5</v>
      </c>
      <c r="AH1063" s="2">
        <f t="shared" si="132"/>
        <v>0</v>
      </c>
      <c r="AJ1063" s="5"/>
    </row>
    <row r="1064" spans="7:36" x14ac:dyDescent="0.35">
      <c r="G1064" s="2" t="s">
        <v>3</v>
      </c>
      <c r="H1064" s="2" t="s">
        <v>108</v>
      </c>
      <c r="I1064" s="2" t="s">
        <v>132</v>
      </c>
      <c r="J1064" s="2" t="s">
        <v>132</v>
      </c>
      <c r="K1064" s="2" t="s">
        <v>132</v>
      </c>
      <c r="L1064" s="2" t="s">
        <v>132</v>
      </c>
      <c r="M1064" s="2" t="s">
        <v>67</v>
      </c>
      <c r="N1064" s="2">
        <v>13</v>
      </c>
      <c r="O1064" s="6">
        <f t="shared" si="133"/>
        <v>19</v>
      </c>
      <c r="P1064" s="2">
        <v>5</v>
      </c>
      <c r="Q1064" s="2">
        <v>7</v>
      </c>
      <c r="R1064" s="2">
        <v>4</v>
      </c>
      <c r="S1064" s="2">
        <v>1</v>
      </c>
      <c r="T1064" s="2">
        <v>2</v>
      </c>
      <c r="U1064" s="2">
        <f t="shared" si="127"/>
        <v>12</v>
      </c>
      <c r="V1064" s="2">
        <f t="shared" si="128"/>
        <v>4</v>
      </c>
      <c r="W1064" s="2">
        <f t="shared" si="129"/>
        <v>3</v>
      </c>
      <c r="Y1064" s="5"/>
      <c r="Z1064" s="6">
        <f t="shared" si="134"/>
        <v>22</v>
      </c>
      <c r="AA1064" s="2">
        <v>9</v>
      </c>
      <c r="AB1064" s="2">
        <v>8</v>
      </c>
      <c r="AC1064" s="2">
        <v>3</v>
      </c>
      <c r="AD1064" s="2">
        <v>2</v>
      </c>
      <c r="AE1064" s="2">
        <v>0</v>
      </c>
      <c r="AF1064" s="2">
        <f t="shared" si="130"/>
        <v>17</v>
      </c>
      <c r="AG1064" s="2">
        <f t="shared" si="131"/>
        <v>3</v>
      </c>
      <c r="AH1064" s="2">
        <f t="shared" si="132"/>
        <v>2</v>
      </c>
      <c r="AJ1064" s="5"/>
    </row>
    <row r="1065" spans="7:36" x14ac:dyDescent="0.35">
      <c r="G1065" s="2" t="s">
        <v>3</v>
      </c>
      <c r="H1065" s="2" t="s">
        <v>108</v>
      </c>
      <c r="I1065" s="2" t="s">
        <v>132</v>
      </c>
      <c r="J1065" s="2" t="s">
        <v>132</v>
      </c>
      <c r="K1065" s="2" t="s">
        <v>132</v>
      </c>
      <c r="L1065" s="2" t="s">
        <v>132</v>
      </c>
      <c r="M1065" s="2" t="s">
        <v>67</v>
      </c>
      <c r="N1065" s="2">
        <v>14</v>
      </c>
      <c r="O1065" s="6">
        <f t="shared" si="133"/>
        <v>19</v>
      </c>
      <c r="P1065" s="2">
        <v>4</v>
      </c>
      <c r="Q1065" s="2">
        <v>6</v>
      </c>
      <c r="R1065" s="2">
        <v>7</v>
      </c>
      <c r="S1065" s="2">
        <v>1</v>
      </c>
      <c r="T1065" s="2">
        <v>1</v>
      </c>
      <c r="U1065" s="2">
        <f t="shared" si="127"/>
        <v>10</v>
      </c>
      <c r="V1065" s="2">
        <f t="shared" si="128"/>
        <v>7</v>
      </c>
      <c r="W1065" s="2">
        <f t="shared" si="129"/>
        <v>2</v>
      </c>
      <c r="Y1065" s="5"/>
      <c r="Z1065" s="6">
        <f t="shared" si="134"/>
        <v>22</v>
      </c>
      <c r="AA1065" s="2">
        <v>9</v>
      </c>
      <c r="AB1065" s="2">
        <v>8</v>
      </c>
      <c r="AC1065" s="2">
        <v>4</v>
      </c>
      <c r="AD1065" s="2">
        <v>0</v>
      </c>
      <c r="AE1065" s="2">
        <v>1</v>
      </c>
      <c r="AF1065" s="2">
        <f t="shared" si="130"/>
        <v>17</v>
      </c>
      <c r="AG1065" s="2">
        <f t="shared" si="131"/>
        <v>4</v>
      </c>
      <c r="AH1065" s="2">
        <f t="shared" si="132"/>
        <v>1</v>
      </c>
      <c r="AJ1065" s="5"/>
    </row>
    <row r="1066" spans="7:36" x14ac:dyDescent="0.35">
      <c r="G1066" s="2" t="s">
        <v>3</v>
      </c>
      <c r="H1066" s="2" t="s">
        <v>108</v>
      </c>
      <c r="I1066" s="2" t="s">
        <v>132</v>
      </c>
      <c r="J1066" s="2" t="s">
        <v>132</v>
      </c>
      <c r="K1066" s="2" t="s">
        <v>132</v>
      </c>
      <c r="L1066" s="2" t="s">
        <v>132</v>
      </c>
      <c r="M1066" s="2" t="s">
        <v>67</v>
      </c>
      <c r="N1066" s="2">
        <v>15</v>
      </c>
      <c r="O1066" s="6">
        <f t="shared" si="133"/>
        <v>19</v>
      </c>
      <c r="P1066" s="2">
        <v>6</v>
      </c>
      <c r="Q1066" s="2">
        <v>9</v>
      </c>
      <c r="R1066" s="2">
        <v>2</v>
      </c>
      <c r="S1066" s="2">
        <v>2</v>
      </c>
      <c r="T1066" s="2">
        <v>0</v>
      </c>
      <c r="U1066" s="2">
        <f t="shared" si="127"/>
        <v>15</v>
      </c>
      <c r="V1066" s="2">
        <f t="shared" si="128"/>
        <v>2</v>
      </c>
      <c r="W1066" s="2">
        <f t="shared" si="129"/>
        <v>2</v>
      </c>
      <c r="Y1066" s="5"/>
      <c r="Z1066" s="6">
        <f t="shared" si="134"/>
        <v>22</v>
      </c>
      <c r="AA1066" s="2">
        <v>11</v>
      </c>
      <c r="AB1066" s="2">
        <v>5</v>
      </c>
      <c r="AC1066" s="2">
        <v>4</v>
      </c>
      <c r="AD1066" s="2">
        <v>2</v>
      </c>
      <c r="AE1066" s="2">
        <v>0</v>
      </c>
      <c r="AF1066" s="2">
        <f t="shared" si="130"/>
        <v>16</v>
      </c>
      <c r="AG1066" s="2">
        <f t="shared" si="131"/>
        <v>4</v>
      </c>
      <c r="AH1066" s="2">
        <f t="shared" si="132"/>
        <v>2</v>
      </c>
      <c r="AJ1066" s="5"/>
    </row>
    <row r="1067" spans="7:36" x14ac:dyDescent="0.35">
      <c r="G1067" s="2" t="s">
        <v>3</v>
      </c>
      <c r="H1067" s="2" t="s">
        <v>108</v>
      </c>
      <c r="I1067" s="2" t="s">
        <v>132</v>
      </c>
      <c r="J1067" s="2" t="s">
        <v>132</v>
      </c>
      <c r="K1067" s="2" t="s">
        <v>132</v>
      </c>
      <c r="L1067" s="2" t="s">
        <v>132</v>
      </c>
      <c r="M1067" s="2" t="s">
        <v>67</v>
      </c>
      <c r="N1067" s="2">
        <v>16</v>
      </c>
      <c r="O1067" s="6">
        <f t="shared" si="133"/>
        <v>19</v>
      </c>
      <c r="P1067" s="2">
        <v>9</v>
      </c>
      <c r="Q1067" s="2">
        <v>6</v>
      </c>
      <c r="R1067" s="2">
        <v>4</v>
      </c>
      <c r="S1067" s="2">
        <v>0</v>
      </c>
      <c r="T1067" s="2">
        <v>0</v>
      </c>
      <c r="U1067" s="2">
        <f t="shared" si="127"/>
        <v>15</v>
      </c>
      <c r="V1067" s="2">
        <f t="shared" si="128"/>
        <v>4</v>
      </c>
      <c r="W1067" s="2">
        <f t="shared" si="129"/>
        <v>0</v>
      </c>
      <c r="Y1067" s="5"/>
      <c r="Z1067" s="6">
        <f t="shared" si="134"/>
        <v>22</v>
      </c>
      <c r="AA1067" s="2">
        <v>11</v>
      </c>
      <c r="AB1067" s="2">
        <v>5</v>
      </c>
      <c r="AC1067" s="2">
        <v>4</v>
      </c>
      <c r="AD1067" s="2">
        <v>1</v>
      </c>
      <c r="AE1067" s="2">
        <v>1</v>
      </c>
      <c r="AF1067" s="2">
        <f t="shared" si="130"/>
        <v>16</v>
      </c>
      <c r="AG1067" s="2">
        <f t="shared" si="131"/>
        <v>4</v>
      </c>
      <c r="AH1067" s="2">
        <f t="shared" si="132"/>
        <v>2</v>
      </c>
      <c r="AJ1067" s="5"/>
    </row>
    <row r="1068" spans="7:36" x14ac:dyDescent="0.35">
      <c r="G1068" s="2" t="s">
        <v>3</v>
      </c>
      <c r="H1068" s="2" t="s">
        <v>108</v>
      </c>
      <c r="I1068" s="2" t="s">
        <v>132</v>
      </c>
      <c r="J1068" s="2" t="s">
        <v>132</v>
      </c>
      <c r="K1068" s="2" t="s">
        <v>132</v>
      </c>
      <c r="L1068" s="2" t="s">
        <v>132</v>
      </c>
      <c r="M1068" s="2" t="s">
        <v>67</v>
      </c>
      <c r="N1068" s="2">
        <v>17</v>
      </c>
      <c r="O1068" s="6">
        <f t="shared" si="133"/>
        <v>19</v>
      </c>
      <c r="P1068" s="2">
        <v>6</v>
      </c>
      <c r="Q1068" s="2">
        <v>6</v>
      </c>
      <c r="R1068" s="2">
        <v>6</v>
      </c>
      <c r="S1068" s="2">
        <v>1</v>
      </c>
      <c r="T1068" s="2">
        <v>0</v>
      </c>
      <c r="U1068" s="2">
        <f t="shared" si="127"/>
        <v>12</v>
      </c>
      <c r="V1068" s="2">
        <f t="shared" si="128"/>
        <v>6</v>
      </c>
      <c r="W1068" s="2">
        <f t="shared" si="129"/>
        <v>1</v>
      </c>
      <c r="Y1068" s="5"/>
      <c r="Z1068" s="6">
        <f t="shared" si="134"/>
        <v>22</v>
      </c>
      <c r="AA1068" s="2">
        <v>11</v>
      </c>
      <c r="AB1068" s="2">
        <v>6</v>
      </c>
      <c r="AC1068" s="2">
        <v>5</v>
      </c>
      <c r="AD1068" s="2">
        <v>0</v>
      </c>
      <c r="AE1068" s="2">
        <v>0</v>
      </c>
      <c r="AF1068" s="2">
        <f t="shared" si="130"/>
        <v>17</v>
      </c>
      <c r="AG1068" s="2">
        <f t="shared" si="131"/>
        <v>5</v>
      </c>
      <c r="AH1068" s="2">
        <f t="shared" si="132"/>
        <v>0</v>
      </c>
      <c r="AJ1068" s="5"/>
    </row>
    <row r="1069" spans="7:36" x14ac:dyDescent="0.35">
      <c r="G1069" s="2" t="s">
        <v>3</v>
      </c>
      <c r="H1069" s="2" t="s">
        <v>108</v>
      </c>
      <c r="I1069" s="2" t="s">
        <v>132</v>
      </c>
      <c r="J1069" s="2" t="s">
        <v>132</v>
      </c>
      <c r="K1069" s="2" t="s">
        <v>132</v>
      </c>
      <c r="L1069" s="2" t="s">
        <v>132</v>
      </c>
      <c r="M1069" s="2" t="s">
        <v>67</v>
      </c>
      <c r="N1069" s="2">
        <v>18</v>
      </c>
      <c r="O1069" s="6">
        <f t="shared" si="133"/>
        <v>19</v>
      </c>
      <c r="P1069" s="2">
        <v>8</v>
      </c>
      <c r="Q1069" s="2">
        <v>4</v>
      </c>
      <c r="R1069" s="2">
        <v>3</v>
      </c>
      <c r="S1069" s="2">
        <v>3</v>
      </c>
      <c r="T1069" s="2">
        <v>1</v>
      </c>
      <c r="U1069" s="2">
        <f t="shared" si="127"/>
        <v>12</v>
      </c>
      <c r="V1069" s="2">
        <f t="shared" si="128"/>
        <v>3</v>
      </c>
      <c r="W1069" s="2">
        <f t="shared" si="129"/>
        <v>4</v>
      </c>
      <c r="Y1069" s="5"/>
      <c r="Z1069" s="6">
        <f t="shared" si="134"/>
        <v>22</v>
      </c>
      <c r="AA1069" s="2">
        <v>14</v>
      </c>
      <c r="AB1069" s="2">
        <v>4</v>
      </c>
      <c r="AC1069" s="2">
        <v>1</v>
      </c>
      <c r="AD1069" s="2">
        <v>2</v>
      </c>
      <c r="AE1069" s="2">
        <v>1</v>
      </c>
      <c r="AF1069" s="2">
        <f t="shared" si="130"/>
        <v>18</v>
      </c>
      <c r="AG1069" s="2">
        <f t="shared" si="131"/>
        <v>1</v>
      </c>
      <c r="AH1069" s="2">
        <f t="shared" si="132"/>
        <v>3</v>
      </c>
      <c r="AJ1069" s="5"/>
    </row>
    <row r="1070" spans="7:36" x14ac:dyDescent="0.35">
      <c r="G1070" s="2" t="s">
        <v>3</v>
      </c>
      <c r="H1070" s="2" t="s">
        <v>108</v>
      </c>
      <c r="I1070" s="2" t="s">
        <v>132</v>
      </c>
      <c r="J1070" s="2" t="s">
        <v>132</v>
      </c>
      <c r="K1070" s="2" t="s">
        <v>132</v>
      </c>
      <c r="L1070" s="2" t="s">
        <v>132</v>
      </c>
      <c r="M1070" s="2" t="s">
        <v>76</v>
      </c>
      <c r="N1070" s="2">
        <v>19</v>
      </c>
      <c r="O1070" s="6">
        <f t="shared" si="133"/>
        <v>19</v>
      </c>
      <c r="P1070" s="2">
        <v>10</v>
      </c>
      <c r="Q1070" s="2">
        <v>4</v>
      </c>
      <c r="R1070" s="2">
        <v>2</v>
      </c>
      <c r="S1070" s="2">
        <v>3</v>
      </c>
      <c r="T1070" s="2">
        <v>0</v>
      </c>
      <c r="U1070" s="2">
        <f t="shared" si="127"/>
        <v>14</v>
      </c>
      <c r="V1070" s="2">
        <f t="shared" si="128"/>
        <v>2</v>
      </c>
      <c r="W1070" s="2">
        <f t="shared" si="129"/>
        <v>3</v>
      </c>
      <c r="Y1070" s="5"/>
      <c r="Z1070" s="6">
        <f t="shared" si="134"/>
        <v>22</v>
      </c>
      <c r="AA1070" s="2">
        <v>14</v>
      </c>
      <c r="AB1070" s="2">
        <v>6</v>
      </c>
      <c r="AC1070" s="2">
        <v>1</v>
      </c>
      <c r="AD1070" s="2">
        <v>1</v>
      </c>
      <c r="AE1070" s="2">
        <v>0</v>
      </c>
      <c r="AF1070" s="2">
        <f t="shared" si="130"/>
        <v>20</v>
      </c>
      <c r="AG1070" s="2">
        <f t="shared" si="131"/>
        <v>1</v>
      </c>
      <c r="AH1070" s="2">
        <f t="shared" si="132"/>
        <v>1</v>
      </c>
      <c r="AJ1070" s="5"/>
    </row>
    <row r="1071" spans="7:36" x14ac:dyDescent="0.35">
      <c r="G1071" s="2" t="s">
        <v>3</v>
      </c>
      <c r="H1071" s="2" t="s">
        <v>108</v>
      </c>
      <c r="I1071" s="2" t="s">
        <v>132</v>
      </c>
      <c r="J1071" s="2" t="s">
        <v>132</v>
      </c>
      <c r="K1071" s="2" t="s">
        <v>132</v>
      </c>
      <c r="L1071" s="2" t="s">
        <v>132</v>
      </c>
      <c r="M1071" s="2" t="s">
        <v>76</v>
      </c>
      <c r="N1071" s="2">
        <v>20</v>
      </c>
      <c r="O1071" s="6">
        <f t="shared" si="133"/>
        <v>19</v>
      </c>
      <c r="P1071" s="2">
        <v>10</v>
      </c>
      <c r="Q1071" s="2">
        <v>1</v>
      </c>
      <c r="R1071" s="2">
        <v>6</v>
      </c>
      <c r="S1071" s="2">
        <v>2</v>
      </c>
      <c r="T1071" s="2">
        <v>0</v>
      </c>
      <c r="U1071" s="2">
        <f t="shared" si="127"/>
        <v>11</v>
      </c>
      <c r="V1071" s="2">
        <f t="shared" si="128"/>
        <v>6</v>
      </c>
      <c r="W1071" s="2">
        <f t="shared" si="129"/>
        <v>2</v>
      </c>
      <c r="Y1071" s="5"/>
      <c r="Z1071" s="6">
        <f t="shared" si="134"/>
        <v>22</v>
      </c>
      <c r="AA1071" s="2">
        <v>15</v>
      </c>
      <c r="AB1071" s="2">
        <v>2</v>
      </c>
      <c r="AC1071" s="2">
        <v>4</v>
      </c>
      <c r="AD1071" s="2">
        <v>0</v>
      </c>
      <c r="AE1071" s="2">
        <v>1</v>
      </c>
      <c r="AF1071" s="2">
        <f t="shared" si="130"/>
        <v>17</v>
      </c>
      <c r="AG1071" s="2">
        <f t="shared" si="131"/>
        <v>4</v>
      </c>
      <c r="AH1071" s="2">
        <f t="shared" si="132"/>
        <v>1</v>
      </c>
      <c r="AJ1071" s="5"/>
    </row>
    <row r="1072" spans="7:36" x14ac:dyDescent="0.35">
      <c r="G1072" s="2" t="s">
        <v>3</v>
      </c>
      <c r="H1072" s="2" t="s">
        <v>108</v>
      </c>
      <c r="I1072" s="2" t="s">
        <v>132</v>
      </c>
      <c r="J1072" s="2" t="s">
        <v>132</v>
      </c>
      <c r="K1072" s="2" t="s">
        <v>132</v>
      </c>
      <c r="L1072" s="2" t="s">
        <v>132</v>
      </c>
      <c r="M1072" s="2" t="s">
        <v>76</v>
      </c>
      <c r="N1072" s="2">
        <v>21</v>
      </c>
      <c r="O1072" s="6">
        <f t="shared" si="133"/>
        <v>19</v>
      </c>
      <c r="P1072" s="2">
        <v>8</v>
      </c>
      <c r="Q1072" s="2">
        <v>5</v>
      </c>
      <c r="R1072" s="2">
        <v>3</v>
      </c>
      <c r="S1072" s="2">
        <v>2</v>
      </c>
      <c r="T1072" s="2">
        <v>1</v>
      </c>
      <c r="U1072" s="2">
        <f t="shared" si="127"/>
        <v>13</v>
      </c>
      <c r="V1072" s="2">
        <f t="shared" si="128"/>
        <v>3</v>
      </c>
      <c r="W1072" s="2">
        <f t="shared" si="129"/>
        <v>3</v>
      </c>
      <c r="Y1072" s="5"/>
      <c r="Z1072" s="6">
        <f t="shared" si="134"/>
        <v>22</v>
      </c>
      <c r="AA1072" s="2">
        <v>15</v>
      </c>
      <c r="AB1072" s="2">
        <v>2</v>
      </c>
      <c r="AC1072" s="2">
        <v>3</v>
      </c>
      <c r="AD1072" s="2">
        <v>1</v>
      </c>
      <c r="AE1072" s="2">
        <v>1</v>
      </c>
      <c r="AF1072" s="2">
        <f t="shared" si="130"/>
        <v>17</v>
      </c>
      <c r="AG1072" s="2">
        <f t="shared" si="131"/>
        <v>3</v>
      </c>
      <c r="AH1072" s="2">
        <f t="shared" si="132"/>
        <v>2</v>
      </c>
      <c r="AJ1072" s="5"/>
    </row>
    <row r="1073" spans="7:36" x14ac:dyDescent="0.35">
      <c r="G1073" s="2" t="s">
        <v>3</v>
      </c>
      <c r="H1073" s="2" t="s">
        <v>108</v>
      </c>
      <c r="I1073" s="2" t="s">
        <v>132</v>
      </c>
      <c r="J1073" s="2" t="s">
        <v>132</v>
      </c>
      <c r="K1073" s="2" t="s">
        <v>132</v>
      </c>
      <c r="L1073" s="2" t="s">
        <v>132</v>
      </c>
      <c r="M1073" s="2" t="s">
        <v>76</v>
      </c>
      <c r="N1073" s="2">
        <v>22</v>
      </c>
      <c r="O1073" s="6">
        <f t="shared" si="133"/>
        <v>19</v>
      </c>
      <c r="P1073" s="2">
        <v>13</v>
      </c>
      <c r="Q1073" s="2">
        <v>4</v>
      </c>
      <c r="R1073" s="2">
        <v>2</v>
      </c>
      <c r="S1073" s="2">
        <v>0</v>
      </c>
      <c r="T1073" s="2">
        <v>0</v>
      </c>
      <c r="U1073" s="2">
        <f t="shared" si="127"/>
        <v>17</v>
      </c>
      <c r="V1073" s="2">
        <f t="shared" si="128"/>
        <v>2</v>
      </c>
      <c r="W1073" s="2">
        <f t="shared" si="129"/>
        <v>0</v>
      </c>
      <c r="Y1073" s="5"/>
      <c r="Z1073" s="6">
        <f t="shared" si="134"/>
        <v>22</v>
      </c>
      <c r="AA1073" s="2">
        <v>19</v>
      </c>
      <c r="AB1073" s="2">
        <v>1</v>
      </c>
      <c r="AC1073" s="2">
        <v>1</v>
      </c>
      <c r="AD1073" s="2">
        <v>0</v>
      </c>
      <c r="AE1073" s="2">
        <v>1</v>
      </c>
      <c r="AF1073" s="2">
        <f t="shared" si="130"/>
        <v>20</v>
      </c>
      <c r="AG1073" s="2">
        <f t="shared" si="131"/>
        <v>1</v>
      </c>
      <c r="AH1073" s="2">
        <f t="shared" si="132"/>
        <v>1</v>
      </c>
      <c r="AJ1073" s="5"/>
    </row>
    <row r="1074" spans="7:36" x14ac:dyDescent="0.35">
      <c r="G1074" s="2" t="s">
        <v>3</v>
      </c>
      <c r="H1074" s="2" t="s">
        <v>108</v>
      </c>
      <c r="I1074" s="2" t="s">
        <v>132</v>
      </c>
      <c r="J1074" s="2" t="s">
        <v>132</v>
      </c>
      <c r="K1074" s="2" t="s">
        <v>132</v>
      </c>
      <c r="L1074" s="2" t="s">
        <v>132</v>
      </c>
      <c r="M1074" s="2" t="s">
        <v>76</v>
      </c>
      <c r="N1074" s="2">
        <v>23</v>
      </c>
      <c r="O1074" s="6">
        <f t="shared" si="133"/>
        <v>19</v>
      </c>
      <c r="P1074" s="2">
        <v>11</v>
      </c>
      <c r="Q1074" s="2">
        <v>3</v>
      </c>
      <c r="R1074" s="2">
        <v>3</v>
      </c>
      <c r="S1074" s="2">
        <v>2</v>
      </c>
      <c r="T1074" s="2">
        <v>0</v>
      </c>
      <c r="U1074" s="2">
        <f t="shared" si="127"/>
        <v>14</v>
      </c>
      <c r="V1074" s="2">
        <f t="shared" si="128"/>
        <v>3</v>
      </c>
      <c r="W1074" s="2">
        <f t="shared" si="129"/>
        <v>2</v>
      </c>
      <c r="Y1074" s="5"/>
      <c r="Z1074" s="6">
        <f t="shared" si="134"/>
        <v>22</v>
      </c>
      <c r="AA1074" s="2">
        <v>16</v>
      </c>
      <c r="AB1074" s="2">
        <v>2</v>
      </c>
      <c r="AC1074" s="2">
        <v>2</v>
      </c>
      <c r="AD1074" s="2">
        <v>1</v>
      </c>
      <c r="AE1074" s="2">
        <v>1</v>
      </c>
      <c r="AF1074" s="2">
        <f t="shared" si="130"/>
        <v>18</v>
      </c>
      <c r="AG1074" s="2">
        <f t="shared" si="131"/>
        <v>2</v>
      </c>
      <c r="AH1074" s="2">
        <f t="shared" si="132"/>
        <v>2</v>
      </c>
      <c r="AJ1074" s="5"/>
    </row>
    <row r="1075" spans="7:36" x14ac:dyDescent="0.35">
      <c r="G1075" s="2" t="s">
        <v>3</v>
      </c>
      <c r="H1075" s="2" t="s">
        <v>108</v>
      </c>
      <c r="I1075" s="2" t="s">
        <v>132</v>
      </c>
      <c r="J1075" s="2" t="s">
        <v>132</v>
      </c>
      <c r="K1075" s="2" t="s">
        <v>132</v>
      </c>
      <c r="L1075" s="2" t="s">
        <v>132</v>
      </c>
      <c r="M1075" s="2" t="s">
        <v>76</v>
      </c>
      <c r="N1075" s="2">
        <v>24</v>
      </c>
      <c r="O1075" s="6">
        <f t="shared" si="133"/>
        <v>18</v>
      </c>
      <c r="P1075" s="2">
        <v>7</v>
      </c>
      <c r="Q1075" s="2">
        <v>5</v>
      </c>
      <c r="R1075" s="2">
        <v>4</v>
      </c>
      <c r="S1075" s="2">
        <v>2</v>
      </c>
      <c r="T1075" s="2">
        <v>0</v>
      </c>
      <c r="U1075" s="2">
        <f t="shared" si="127"/>
        <v>12</v>
      </c>
      <c r="V1075" s="2">
        <f t="shared" si="128"/>
        <v>4</v>
      </c>
      <c r="W1075" s="2">
        <f t="shared" si="129"/>
        <v>2</v>
      </c>
      <c r="Y1075" s="5"/>
      <c r="Z1075" s="6">
        <f t="shared" si="134"/>
        <v>22</v>
      </c>
      <c r="AA1075" s="2">
        <v>16</v>
      </c>
      <c r="AB1075" s="2">
        <v>3</v>
      </c>
      <c r="AC1075" s="2">
        <v>1</v>
      </c>
      <c r="AD1075" s="2">
        <v>1</v>
      </c>
      <c r="AE1075" s="2">
        <v>1</v>
      </c>
      <c r="AF1075" s="2">
        <f t="shared" si="130"/>
        <v>19</v>
      </c>
      <c r="AG1075" s="2">
        <f t="shared" si="131"/>
        <v>1</v>
      </c>
      <c r="AH1075" s="2">
        <f t="shared" si="132"/>
        <v>2</v>
      </c>
      <c r="AJ1075" s="5"/>
    </row>
    <row r="1076" spans="7:36" x14ac:dyDescent="0.35">
      <c r="G1076" s="2" t="s">
        <v>3</v>
      </c>
      <c r="H1076" s="2" t="s">
        <v>108</v>
      </c>
      <c r="I1076" s="2" t="s">
        <v>132</v>
      </c>
      <c r="J1076" s="2" t="s">
        <v>132</v>
      </c>
      <c r="K1076" s="2" t="s">
        <v>132</v>
      </c>
      <c r="L1076" s="2" t="s">
        <v>132</v>
      </c>
      <c r="M1076" s="2" t="s">
        <v>76</v>
      </c>
      <c r="N1076" s="2">
        <v>25</v>
      </c>
      <c r="O1076" s="6">
        <f t="shared" si="133"/>
        <v>19</v>
      </c>
      <c r="P1076" s="2">
        <v>8</v>
      </c>
      <c r="Q1076" s="2">
        <v>7</v>
      </c>
      <c r="R1076" s="2">
        <v>3</v>
      </c>
      <c r="S1076" s="2">
        <v>1</v>
      </c>
      <c r="T1076" s="2">
        <v>0</v>
      </c>
      <c r="U1076" s="2">
        <f t="shared" si="127"/>
        <v>15</v>
      </c>
      <c r="V1076" s="2">
        <f t="shared" si="128"/>
        <v>3</v>
      </c>
      <c r="W1076" s="2">
        <f t="shared" si="129"/>
        <v>1</v>
      </c>
      <c r="Y1076" s="5"/>
      <c r="Z1076" s="6">
        <f t="shared" si="134"/>
        <v>22</v>
      </c>
      <c r="AA1076" s="2">
        <v>17</v>
      </c>
      <c r="AB1076" s="2">
        <v>2</v>
      </c>
      <c r="AC1076" s="2">
        <v>1</v>
      </c>
      <c r="AD1076" s="2">
        <v>1</v>
      </c>
      <c r="AE1076" s="2">
        <v>1</v>
      </c>
      <c r="AF1076" s="2">
        <f t="shared" si="130"/>
        <v>19</v>
      </c>
      <c r="AG1076" s="2">
        <f t="shared" si="131"/>
        <v>1</v>
      </c>
      <c r="AH1076" s="2">
        <f t="shared" si="132"/>
        <v>2</v>
      </c>
      <c r="AJ1076" s="5"/>
    </row>
    <row r="1077" spans="7:36" x14ac:dyDescent="0.35">
      <c r="G1077" s="2" t="s">
        <v>3</v>
      </c>
      <c r="H1077" s="2" t="s">
        <v>108</v>
      </c>
      <c r="I1077" s="2" t="s">
        <v>132</v>
      </c>
      <c r="J1077" s="2" t="s">
        <v>132</v>
      </c>
      <c r="K1077" s="2" t="s">
        <v>132</v>
      </c>
      <c r="L1077" s="2" t="s">
        <v>132</v>
      </c>
      <c r="M1077" s="2" t="s">
        <v>76</v>
      </c>
      <c r="N1077" s="2">
        <v>26</v>
      </c>
      <c r="O1077" s="6">
        <f t="shared" si="133"/>
        <v>19</v>
      </c>
      <c r="P1077" s="2">
        <v>8</v>
      </c>
      <c r="Q1077" s="2">
        <v>4</v>
      </c>
      <c r="R1077" s="2">
        <v>4</v>
      </c>
      <c r="S1077" s="2">
        <v>3</v>
      </c>
      <c r="T1077" s="2">
        <v>0</v>
      </c>
      <c r="U1077" s="2">
        <f t="shared" si="127"/>
        <v>12</v>
      </c>
      <c r="V1077" s="2">
        <f t="shared" si="128"/>
        <v>4</v>
      </c>
      <c r="W1077" s="2">
        <f t="shared" si="129"/>
        <v>3</v>
      </c>
      <c r="Y1077" s="5"/>
      <c r="Z1077" s="6">
        <f t="shared" si="134"/>
        <v>22</v>
      </c>
      <c r="AA1077" s="2">
        <v>15</v>
      </c>
      <c r="AB1077" s="2">
        <v>4</v>
      </c>
      <c r="AC1077" s="2">
        <v>2</v>
      </c>
      <c r="AD1077" s="2">
        <v>0</v>
      </c>
      <c r="AE1077" s="2">
        <v>1</v>
      </c>
      <c r="AF1077" s="2">
        <f t="shared" si="130"/>
        <v>19</v>
      </c>
      <c r="AG1077" s="2">
        <f t="shared" si="131"/>
        <v>2</v>
      </c>
      <c r="AH1077" s="2">
        <f t="shared" si="132"/>
        <v>1</v>
      </c>
      <c r="AJ1077" s="5"/>
    </row>
    <row r="1078" spans="7:36" x14ac:dyDescent="0.35">
      <c r="G1078" s="2" t="s">
        <v>3</v>
      </c>
      <c r="H1078" s="2" t="s">
        <v>108</v>
      </c>
      <c r="I1078" s="2" t="s">
        <v>132</v>
      </c>
      <c r="J1078" s="2" t="s">
        <v>132</v>
      </c>
      <c r="K1078" s="2" t="s">
        <v>132</v>
      </c>
      <c r="L1078" s="2" t="s">
        <v>132</v>
      </c>
      <c r="M1078" s="2" t="s">
        <v>76</v>
      </c>
      <c r="N1078" s="2">
        <v>27</v>
      </c>
      <c r="O1078" s="6">
        <f t="shared" si="133"/>
        <v>19</v>
      </c>
      <c r="P1078" s="2">
        <v>8</v>
      </c>
      <c r="Q1078" s="2">
        <v>8</v>
      </c>
      <c r="R1078" s="2">
        <v>1</v>
      </c>
      <c r="S1078" s="2">
        <v>2</v>
      </c>
      <c r="T1078" s="2">
        <v>0</v>
      </c>
      <c r="U1078" s="2">
        <f t="shared" si="127"/>
        <v>16</v>
      </c>
      <c r="V1078" s="2">
        <f t="shared" si="128"/>
        <v>1</v>
      </c>
      <c r="W1078" s="2">
        <f t="shared" si="129"/>
        <v>2</v>
      </c>
      <c r="Y1078" s="5"/>
      <c r="Z1078" s="6">
        <f t="shared" si="134"/>
        <v>22</v>
      </c>
      <c r="AA1078" s="2">
        <v>16</v>
      </c>
      <c r="AB1078" s="2">
        <v>3</v>
      </c>
      <c r="AC1078" s="2">
        <v>1</v>
      </c>
      <c r="AD1078" s="2">
        <v>1</v>
      </c>
      <c r="AE1078" s="2">
        <v>1</v>
      </c>
      <c r="AF1078" s="2">
        <f t="shared" si="130"/>
        <v>19</v>
      </c>
      <c r="AG1078" s="2">
        <f t="shared" si="131"/>
        <v>1</v>
      </c>
      <c r="AH1078" s="2">
        <f t="shared" si="132"/>
        <v>2</v>
      </c>
      <c r="AJ1078" s="5"/>
    </row>
    <row r="1079" spans="7:36" x14ac:dyDescent="0.35">
      <c r="G1079" s="2" t="s">
        <v>3</v>
      </c>
      <c r="H1079" s="2" t="s">
        <v>108</v>
      </c>
      <c r="I1079" s="2" t="s">
        <v>132</v>
      </c>
      <c r="J1079" s="2" t="s">
        <v>132</v>
      </c>
      <c r="K1079" s="2" t="s">
        <v>132</v>
      </c>
      <c r="L1079" s="2" t="s">
        <v>132</v>
      </c>
      <c r="M1079" s="2" t="s">
        <v>76</v>
      </c>
      <c r="N1079" s="2">
        <v>28</v>
      </c>
      <c r="O1079" s="6">
        <f t="shared" si="133"/>
        <v>19</v>
      </c>
      <c r="P1079" s="2">
        <v>14</v>
      </c>
      <c r="Q1079" s="2">
        <v>4</v>
      </c>
      <c r="R1079" s="2">
        <v>1</v>
      </c>
      <c r="S1079" s="2">
        <v>0</v>
      </c>
      <c r="T1079" s="2">
        <v>0</v>
      </c>
      <c r="U1079" s="2">
        <f t="shared" si="127"/>
        <v>18</v>
      </c>
      <c r="V1079" s="2">
        <f t="shared" si="128"/>
        <v>1</v>
      </c>
      <c r="W1079" s="2">
        <f t="shared" si="129"/>
        <v>0</v>
      </c>
      <c r="Y1079" s="5"/>
      <c r="Z1079" s="6">
        <f t="shared" si="134"/>
        <v>22</v>
      </c>
      <c r="AA1079" s="2">
        <v>20</v>
      </c>
      <c r="AB1079" s="2">
        <v>0</v>
      </c>
      <c r="AC1079" s="2">
        <v>2</v>
      </c>
      <c r="AD1079" s="2">
        <v>0</v>
      </c>
      <c r="AE1079" s="2">
        <v>0</v>
      </c>
      <c r="AF1079" s="2">
        <f t="shared" si="130"/>
        <v>20</v>
      </c>
      <c r="AG1079" s="2">
        <f t="shared" si="131"/>
        <v>2</v>
      </c>
      <c r="AH1079" s="2">
        <f t="shared" si="132"/>
        <v>0</v>
      </c>
      <c r="AJ1079" s="5"/>
    </row>
    <row r="1080" spans="7:36" x14ac:dyDescent="0.35">
      <c r="G1080" s="2" t="s">
        <v>3</v>
      </c>
      <c r="H1080" s="2" t="s">
        <v>108</v>
      </c>
      <c r="I1080" s="2" t="s">
        <v>132</v>
      </c>
      <c r="J1080" s="2" t="s">
        <v>132</v>
      </c>
      <c r="K1080" s="2" t="s">
        <v>132</v>
      </c>
      <c r="L1080" s="2" t="s">
        <v>132</v>
      </c>
      <c r="M1080" s="2" t="s">
        <v>76</v>
      </c>
      <c r="N1080" s="2">
        <v>29</v>
      </c>
      <c r="O1080" s="6">
        <f t="shared" si="133"/>
        <v>19</v>
      </c>
      <c r="P1080" s="2">
        <v>8</v>
      </c>
      <c r="Q1080" s="2">
        <v>5</v>
      </c>
      <c r="R1080" s="2">
        <v>4</v>
      </c>
      <c r="S1080" s="2">
        <v>2</v>
      </c>
      <c r="T1080" s="2">
        <v>0</v>
      </c>
      <c r="U1080" s="2">
        <f t="shared" si="127"/>
        <v>13</v>
      </c>
      <c r="V1080" s="2">
        <f t="shared" si="128"/>
        <v>4</v>
      </c>
      <c r="W1080" s="2">
        <f t="shared" si="129"/>
        <v>2</v>
      </c>
      <c r="Y1080" s="5"/>
      <c r="Z1080" s="6">
        <f t="shared" si="134"/>
        <v>22</v>
      </c>
      <c r="AA1080" s="2">
        <v>19</v>
      </c>
      <c r="AB1080" s="2">
        <v>0</v>
      </c>
      <c r="AC1080" s="2">
        <v>2</v>
      </c>
      <c r="AD1080" s="2">
        <v>0</v>
      </c>
      <c r="AE1080" s="2">
        <v>1</v>
      </c>
      <c r="AF1080" s="2">
        <f t="shared" si="130"/>
        <v>19</v>
      </c>
      <c r="AG1080" s="2">
        <f t="shared" si="131"/>
        <v>2</v>
      </c>
      <c r="AH1080" s="2">
        <f t="shared" si="132"/>
        <v>1</v>
      </c>
      <c r="AJ1080" s="5"/>
    </row>
    <row r="1081" spans="7:36" x14ac:dyDescent="0.35">
      <c r="G1081" s="2" t="s">
        <v>3</v>
      </c>
      <c r="H1081" s="2" t="s">
        <v>108</v>
      </c>
      <c r="I1081" s="2" t="s">
        <v>132</v>
      </c>
      <c r="J1081" s="2" t="s">
        <v>132</v>
      </c>
      <c r="K1081" s="2" t="s">
        <v>132</v>
      </c>
      <c r="L1081" s="2" t="s">
        <v>132</v>
      </c>
      <c r="M1081" s="2" t="s">
        <v>76</v>
      </c>
      <c r="N1081" s="2">
        <v>30</v>
      </c>
      <c r="O1081" s="6">
        <f t="shared" si="133"/>
        <v>19</v>
      </c>
      <c r="P1081" s="2">
        <v>13</v>
      </c>
      <c r="Q1081" s="2">
        <v>4</v>
      </c>
      <c r="R1081" s="2">
        <v>2</v>
      </c>
      <c r="S1081" s="2">
        <v>0</v>
      </c>
      <c r="T1081" s="2">
        <v>0</v>
      </c>
      <c r="U1081" s="2">
        <f t="shared" si="127"/>
        <v>17</v>
      </c>
      <c r="V1081" s="2">
        <f t="shared" si="128"/>
        <v>2</v>
      </c>
      <c r="W1081" s="2">
        <f t="shared" si="129"/>
        <v>0</v>
      </c>
      <c r="Y1081" s="5"/>
      <c r="Z1081" s="6">
        <f t="shared" si="134"/>
        <v>22</v>
      </c>
      <c r="AA1081" s="2">
        <v>18</v>
      </c>
      <c r="AB1081" s="2">
        <v>1</v>
      </c>
      <c r="AC1081" s="2">
        <v>2</v>
      </c>
      <c r="AD1081" s="2">
        <v>0</v>
      </c>
      <c r="AE1081" s="2">
        <v>1</v>
      </c>
      <c r="AF1081" s="2">
        <f t="shared" si="130"/>
        <v>19</v>
      </c>
      <c r="AG1081" s="2">
        <f t="shared" si="131"/>
        <v>2</v>
      </c>
      <c r="AH1081" s="2">
        <f t="shared" si="132"/>
        <v>1</v>
      </c>
      <c r="AJ1081" s="5"/>
    </row>
    <row r="1082" spans="7:36" x14ac:dyDescent="0.35">
      <c r="G1082" s="2" t="s">
        <v>3</v>
      </c>
      <c r="H1082" s="2" t="s">
        <v>108</v>
      </c>
      <c r="I1082" s="2" t="s">
        <v>7</v>
      </c>
      <c r="J1082" s="2" t="s">
        <v>7</v>
      </c>
      <c r="K1082" s="2" t="s">
        <v>7</v>
      </c>
      <c r="L1082" s="2" t="s">
        <v>7</v>
      </c>
      <c r="M1082" s="2" t="s">
        <v>3</v>
      </c>
      <c r="N1082" s="2">
        <v>1</v>
      </c>
      <c r="O1082" s="6">
        <f t="shared" si="133"/>
        <v>15</v>
      </c>
      <c r="P1082" s="2">
        <v>1</v>
      </c>
      <c r="Q1082" s="2">
        <v>6</v>
      </c>
      <c r="R1082" s="2">
        <v>7</v>
      </c>
      <c r="S1082" s="2">
        <v>1</v>
      </c>
      <c r="T1082" s="2">
        <v>0</v>
      </c>
      <c r="U1082" s="2">
        <f t="shared" si="127"/>
        <v>7</v>
      </c>
      <c r="V1082" s="2">
        <f t="shared" si="128"/>
        <v>7</v>
      </c>
      <c r="W1082" s="2">
        <f t="shared" si="129"/>
        <v>1</v>
      </c>
      <c r="X1082" s="2">
        <f>MAX(O1082:O1111)</f>
        <v>15</v>
      </c>
      <c r="Y1082" s="5">
        <v>20</v>
      </c>
      <c r="Z1082" s="6">
        <f t="shared" si="134"/>
        <v>11</v>
      </c>
      <c r="AA1082" s="2">
        <v>4</v>
      </c>
      <c r="AB1082" s="2">
        <v>5</v>
      </c>
      <c r="AC1082" s="2">
        <v>2</v>
      </c>
      <c r="AD1082" s="2">
        <v>0</v>
      </c>
      <c r="AE1082" s="2">
        <v>0</v>
      </c>
      <c r="AF1082" s="2">
        <f t="shared" si="130"/>
        <v>9</v>
      </c>
      <c r="AG1082" s="2">
        <f t="shared" si="131"/>
        <v>2</v>
      </c>
      <c r="AH1082" s="2">
        <f t="shared" si="132"/>
        <v>0</v>
      </c>
      <c r="AI1082" s="2">
        <f>MAX(Z1082:Z1111)</f>
        <v>11</v>
      </c>
      <c r="AJ1082" s="5">
        <v>21</v>
      </c>
    </row>
    <row r="1083" spans="7:36" x14ac:dyDescent="0.35">
      <c r="G1083" s="2" t="s">
        <v>3</v>
      </c>
      <c r="H1083" s="2" t="s">
        <v>108</v>
      </c>
      <c r="I1083" s="2" t="s">
        <v>7</v>
      </c>
      <c r="J1083" s="2" t="s">
        <v>7</v>
      </c>
      <c r="K1083" s="2" t="s">
        <v>7</v>
      </c>
      <c r="L1083" s="2" t="s">
        <v>7</v>
      </c>
      <c r="M1083" s="2" t="s">
        <v>3</v>
      </c>
      <c r="N1083" s="2">
        <v>2</v>
      </c>
      <c r="O1083" s="6">
        <f t="shared" si="133"/>
        <v>15</v>
      </c>
      <c r="P1083" s="2">
        <v>0</v>
      </c>
      <c r="Q1083" s="2">
        <v>7</v>
      </c>
      <c r="R1083" s="2">
        <v>6</v>
      </c>
      <c r="S1083" s="2">
        <v>2</v>
      </c>
      <c r="T1083" s="2">
        <v>0</v>
      </c>
      <c r="U1083" s="2">
        <f t="shared" si="127"/>
        <v>7</v>
      </c>
      <c r="V1083" s="2">
        <f t="shared" si="128"/>
        <v>6</v>
      </c>
      <c r="W1083" s="2">
        <f t="shared" si="129"/>
        <v>2</v>
      </c>
      <c r="Y1083" s="5"/>
      <c r="Z1083" s="6">
        <f t="shared" si="134"/>
        <v>11</v>
      </c>
      <c r="AA1083" s="2">
        <v>9</v>
      </c>
      <c r="AB1083" s="2">
        <v>1</v>
      </c>
      <c r="AC1083" s="2">
        <v>0</v>
      </c>
      <c r="AD1083" s="2">
        <v>1</v>
      </c>
      <c r="AE1083" s="2">
        <v>0</v>
      </c>
      <c r="AF1083" s="2">
        <f t="shared" si="130"/>
        <v>10</v>
      </c>
      <c r="AG1083" s="2">
        <f t="shared" si="131"/>
        <v>0</v>
      </c>
      <c r="AH1083" s="2">
        <f t="shared" si="132"/>
        <v>1</v>
      </c>
      <c r="AJ1083" s="5"/>
    </row>
    <row r="1084" spans="7:36" x14ac:dyDescent="0.35">
      <c r="G1084" s="2" t="s">
        <v>3</v>
      </c>
      <c r="H1084" s="2" t="s">
        <v>108</v>
      </c>
      <c r="I1084" s="2" t="s">
        <v>7</v>
      </c>
      <c r="J1084" s="2" t="s">
        <v>7</v>
      </c>
      <c r="K1084" s="2" t="s">
        <v>7</v>
      </c>
      <c r="L1084" s="2" t="s">
        <v>7</v>
      </c>
      <c r="M1084" s="2" t="s">
        <v>3</v>
      </c>
      <c r="N1084" s="2">
        <v>3</v>
      </c>
      <c r="O1084" s="6">
        <f t="shared" si="133"/>
        <v>15</v>
      </c>
      <c r="P1084" s="2">
        <v>3</v>
      </c>
      <c r="Q1084" s="2">
        <v>6</v>
      </c>
      <c r="R1084" s="2">
        <v>6</v>
      </c>
      <c r="S1084" s="2">
        <v>0</v>
      </c>
      <c r="T1084" s="2">
        <v>0</v>
      </c>
      <c r="U1084" s="2">
        <f t="shared" si="127"/>
        <v>9</v>
      </c>
      <c r="V1084" s="2">
        <f t="shared" si="128"/>
        <v>6</v>
      </c>
      <c r="W1084" s="2">
        <f t="shared" si="129"/>
        <v>0</v>
      </c>
      <c r="Y1084" s="5"/>
      <c r="Z1084" s="6">
        <f t="shared" si="134"/>
        <v>11</v>
      </c>
      <c r="AA1084" s="2">
        <v>5</v>
      </c>
      <c r="AB1084" s="2">
        <v>4</v>
      </c>
      <c r="AC1084" s="2">
        <v>2</v>
      </c>
      <c r="AD1084" s="2">
        <v>0</v>
      </c>
      <c r="AE1084" s="2">
        <v>0</v>
      </c>
      <c r="AF1084" s="2">
        <f t="shared" si="130"/>
        <v>9</v>
      </c>
      <c r="AG1084" s="2">
        <f t="shared" si="131"/>
        <v>2</v>
      </c>
      <c r="AH1084" s="2">
        <f t="shared" si="132"/>
        <v>0</v>
      </c>
      <c r="AJ1084" s="5"/>
    </row>
    <row r="1085" spans="7:36" x14ac:dyDescent="0.35">
      <c r="G1085" s="2" t="s">
        <v>3</v>
      </c>
      <c r="H1085" s="2" t="s">
        <v>108</v>
      </c>
      <c r="I1085" s="2" t="s">
        <v>7</v>
      </c>
      <c r="J1085" s="2" t="s">
        <v>7</v>
      </c>
      <c r="K1085" s="2" t="s">
        <v>7</v>
      </c>
      <c r="L1085" s="2" t="s">
        <v>7</v>
      </c>
      <c r="M1085" s="2" t="s">
        <v>3</v>
      </c>
      <c r="N1085" s="2">
        <v>4</v>
      </c>
      <c r="O1085" s="6">
        <f t="shared" si="133"/>
        <v>15</v>
      </c>
      <c r="P1085" s="2">
        <v>5</v>
      </c>
      <c r="Q1085" s="2">
        <v>7</v>
      </c>
      <c r="R1085" s="2">
        <v>3</v>
      </c>
      <c r="S1085" s="2">
        <v>0</v>
      </c>
      <c r="T1085" s="2">
        <v>0</v>
      </c>
      <c r="U1085" s="2">
        <f t="shared" si="127"/>
        <v>12</v>
      </c>
      <c r="V1085" s="2">
        <f t="shared" si="128"/>
        <v>3</v>
      </c>
      <c r="W1085" s="2">
        <f t="shared" si="129"/>
        <v>0</v>
      </c>
      <c r="Y1085" s="5"/>
      <c r="Z1085" s="6">
        <f t="shared" si="134"/>
        <v>11</v>
      </c>
      <c r="AA1085" s="2">
        <v>8</v>
      </c>
      <c r="AB1085" s="2">
        <v>2</v>
      </c>
      <c r="AC1085" s="2">
        <v>1</v>
      </c>
      <c r="AD1085" s="2">
        <v>0</v>
      </c>
      <c r="AE1085" s="2">
        <v>0</v>
      </c>
      <c r="AF1085" s="2">
        <f t="shared" si="130"/>
        <v>10</v>
      </c>
      <c r="AG1085" s="2">
        <f t="shared" si="131"/>
        <v>1</v>
      </c>
      <c r="AH1085" s="2">
        <f t="shared" si="132"/>
        <v>0</v>
      </c>
      <c r="AJ1085" s="5"/>
    </row>
    <row r="1086" spans="7:36" x14ac:dyDescent="0.35">
      <c r="G1086" s="2" t="s">
        <v>3</v>
      </c>
      <c r="H1086" s="2" t="s">
        <v>108</v>
      </c>
      <c r="I1086" s="2" t="s">
        <v>7</v>
      </c>
      <c r="J1086" s="2" t="s">
        <v>7</v>
      </c>
      <c r="K1086" s="2" t="s">
        <v>7</v>
      </c>
      <c r="L1086" s="2" t="s">
        <v>7</v>
      </c>
      <c r="M1086" s="2" t="s">
        <v>3</v>
      </c>
      <c r="N1086" s="2">
        <v>5</v>
      </c>
      <c r="O1086" s="6">
        <f t="shared" si="133"/>
        <v>15</v>
      </c>
      <c r="P1086" s="2">
        <v>5</v>
      </c>
      <c r="Q1086" s="2">
        <v>7</v>
      </c>
      <c r="R1086" s="2">
        <v>3</v>
      </c>
      <c r="S1086" s="2">
        <v>0</v>
      </c>
      <c r="T1086" s="2">
        <v>0</v>
      </c>
      <c r="U1086" s="2">
        <f t="shared" ref="U1086:U1149" si="135">P1086+Q1086</f>
        <v>12</v>
      </c>
      <c r="V1086" s="2">
        <f t="shared" ref="V1086:V1149" si="136">R1086</f>
        <v>3</v>
      </c>
      <c r="W1086" s="2">
        <f t="shared" ref="W1086:W1149" si="137">S1086+T1086</f>
        <v>0</v>
      </c>
      <c r="Y1086" s="5"/>
      <c r="Z1086" s="6">
        <f t="shared" si="134"/>
        <v>11</v>
      </c>
      <c r="AA1086" s="2">
        <v>5</v>
      </c>
      <c r="AB1086" s="2">
        <v>5</v>
      </c>
      <c r="AC1086" s="2">
        <v>1</v>
      </c>
      <c r="AD1086" s="2">
        <v>0</v>
      </c>
      <c r="AE1086" s="2">
        <v>0</v>
      </c>
      <c r="AF1086" s="2">
        <f t="shared" ref="AF1086:AF1149" si="138">AA1086+AB1086</f>
        <v>10</v>
      </c>
      <c r="AG1086" s="2">
        <f t="shared" ref="AG1086:AG1149" si="139">AC1086</f>
        <v>1</v>
      </c>
      <c r="AH1086" s="2">
        <f t="shared" ref="AH1086:AH1149" si="140">AD1086+AE1086</f>
        <v>0</v>
      </c>
      <c r="AJ1086" s="5"/>
    </row>
    <row r="1087" spans="7:36" x14ac:dyDescent="0.35">
      <c r="G1087" s="2" t="s">
        <v>3</v>
      </c>
      <c r="H1087" s="2" t="s">
        <v>108</v>
      </c>
      <c r="I1087" s="2" t="s">
        <v>7</v>
      </c>
      <c r="J1087" s="2" t="s">
        <v>7</v>
      </c>
      <c r="K1087" s="2" t="s">
        <v>7</v>
      </c>
      <c r="L1087" s="2" t="s">
        <v>7</v>
      </c>
      <c r="M1087" s="2" t="s">
        <v>3</v>
      </c>
      <c r="N1087" s="2">
        <v>6</v>
      </c>
      <c r="O1087" s="6">
        <f t="shared" si="133"/>
        <v>15</v>
      </c>
      <c r="P1087" s="2">
        <v>2</v>
      </c>
      <c r="Q1087" s="2">
        <v>6</v>
      </c>
      <c r="R1087" s="2">
        <v>3</v>
      </c>
      <c r="S1087" s="2">
        <v>4</v>
      </c>
      <c r="T1087" s="2">
        <v>0</v>
      </c>
      <c r="U1087" s="2">
        <f t="shared" si="135"/>
        <v>8</v>
      </c>
      <c r="V1087" s="2">
        <f t="shared" si="136"/>
        <v>3</v>
      </c>
      <c r="W1087" s="2">
        <f t="shared" si="137"/>
        <v>4</v>
      </c>
      <c r="Y1087" s="5"/>
      <c r="Z1087" s="6">
        <f t="shared" si="134"/>
        <v>11</v>
      </c>
      <c r="AA1087" s="2">
        <v>7</v>
      </c>
      <c r="AB1087" s="2">
        <v>2</v>
      </c>
      <c r="AC1087" s="2">
        <v>2</v>
      </c>
      <c r="AD1087" s="2">
        <v>0</v>
      </c>
      <c r="AE1087" s="2">
        <v>0</v>
      </c>
      <c r="AF1087" s="2">
        <f t="shared" si="138"/>
        <v>9</v>
      </c>
      <c r="AG1087" s="2">
        <f t="shared" si="139"/>
        <v>2</v>
      </c>
      <c r="AH1087" s="2">
        <f t="shared" si="140"/>
        <v>0</v>
      </c>
      <c r="AJ1087" s="5"/>
    </row>
    <row r="1088" spans="7:36" x14ac:dyDescent="0.35">
      <c r="G1088" s="2" t="s">
        <v>3</v>
      </c>
      <c r="H1088" s="2" t="s">
        <v>108</v>
      </c>
      <c r="I1088" s="2" t="s">
        <v>7</v>
      </c>
      <c r="J1088" s="2" t="s">
        <v>7</v>
      </c>
      <c r="K1088" s="2" t="s">
        <v>7</v>
      </c>
      <c r="L1088" s="2" t="s">
        <v>7</v>
      </c>
      <c r="M1088" s="2" t="s">
        <v>3</v>
      </c>
      <c r="N1088" s="2">
        <v>7</v>
      </c>
      <c r="O1088" s="6">
        <f t="shared" si="133"/>
        <v>15</v>
      </c>
      <c r="P1088" s="2">
        <v>6</v>
      </c>
      <c r="Q1088" s="2">
        <v>4</v>
      </c>
      <c r="R1088" s="2">
        <v>4</v>
      </c>
      <c r="S1088" s="2">
        <v>1</v>
      </c>
      <c r="T1088" s="2">
        <v>0</v>
      </c>
      <c r="U1088" s="2">
        <f t="shared" si="135"/>
        <v>10</v>
      </c>
      <c r="V1088" s="2">
        <f t="shared" si="136"/>
        <v>4</v>
      </c>
      <c r="W1088" s="2">
        <f t="shared" si="137"/>
        <v>1</v>
      </c>
      <c r="Y1088" s="5"/>
      <c r="Z1088" s="6">
        <f t="shared" si="134"/>
        <v>11</v>
      </c>
      <c r="AA1088" s="2">
        <v>9</v>
      </c>
      <c r="AB1088" s="2">
        <v>1</v>
      </c>
      <c r="AC1088" s="2">
        <v>1</v>
      </c>
      <c r="AD1088" s="2">
        <v>0</v>
      </c>
      <c r="AE1088" s="2">
        <v>0</v>
      </c>
      <c r="AF1088" s="2">
        <f t="shared" si="138"/>
        <v>10</v>
      </c>
      <c r="AG1088" s="2">
        <f t="shared" si="139"/>
        <v>1</v>
      </c>
      <c r="AH1088" s="2">
        <f t="shared" si="140"/>
        <v>0</v>
      </c>
      <c r="AJ1088" s="5"/>
    </row>
    <row r="1089" spans="7:36" x14ac:dyDescent="0.35">
      <c r="G1089" s="2" t="s">
        <v>3</v>
      </c>
      <c r="H1089" s="2" t="s">
        <v>108</v>
      </c>
      <c r="I1089" s="2" t="s">
        <v>7</v>
      </c>
      <c r="J1089" s="2" t="s">
        <v>7</v>
      </c>
      <c r="K1089" s="2" t="s">
        <v>7</v>
      </c>
      <c r="L1089" s="2" t="s">
        <v>7</v>
      </c>
      <c r="M1089" s="2" t="s">
        <v>3</v>
      </c>
      <c r="N1089" s="2">
        <v>8</v>
      </c>
      <c r="O1089" s="6">
        <f t="shared" si="133"/>
        <v>15</v>
      </c>
      <c r="P1089" s="2">
        <v>2</v>
      </c>
      <c r="Q1089" s="2">
        <v>5</v>
      </c>
      <c r="R1089" s="2">
        <v>4</v>
      </c>
      <c r="S1089" s="2">
        <v>4</v>
      </c>
      <c r="T1089" s="2">
        <v>0</v>
      </c>
      <c r="U1089" s="2">
        <f t="shared" si="135"/>
        <v>7</v>
      </c>
      <c r="V1089" s="2">
        <f t="shared" si="136"/>
        <v>4</v>
      </c>
      <c r="W1089" s="2">
        <f t="shared" si="137"/>
        <v>4</v>
      </c>
      <c r="Y1089" s="5"/>
      <c r="Z1089" s="6">
        <f t="shared" si="134"/>
        <v>11</v>
      </c>
      <c r="AA1089" s="2">
        <v>4</v>
      </c>
      <c r="AB1089" s="2">
        <v>5</v>
      </c>
      <c r="AC1089" s="2">
        <v>2</v>
      </c>
      <c r="AD1089" s="2">
        <v>0</v>
      </c>
      <c r="AE1089" s="2">
        <v>0</v>
      </c>
      <c r="AF1089" s="2">
        <f t="shared" si="138"/>
        <v>9</v>
      </c>
      <c r="AG1089" s="2">
        <f t="shared" si="139"/>
        <v>2</v>
      </c>
      <c r="AH1089" s="2">
        <f t="shared" si="140"/>
        <v>0</v>
      </c>
      <c r="AJ1089" s="5"/>
    </row>
    <row r="1090" spans="7:36" x14ac:dyDescent="0.35">
      <c r="G1090" s="2" t="s">
        <v>3</v>
      </c>
      <c r="H1090" s="2" t="s">
        <v>108</v>
      </c>
      <c r="I1090" s="2" t="s">
        <v>7</v>
      </c>
      <c r="J1090" s="2" t="s">
        <v>7</v>
      </c>
      <c r="K1090" s="2" t="s">
        <v>7</v>
      </c>
      <c r="L1090" s="2" t="s">
        <v>7</v>
      </c>
      <c r="M1090" s="2" t="s">
        <v>3</v>
      </c>
      <c r="N1090" s="2">
        <v>9</v>
      </c>
      <c r="O1090" s="6">
        <f t="shared" si="133"/>
        <v>15</v>
      </c>
      <c r="P1090" s="2">
        <v>2</v>
      </c>
      <c r="Q1090" s="2">
        <v>2</v>
      </c>
      <c r="R1090" s="2">
        <v>5</v>
      </c>
      <c r="S1090" s="2">
        <v>2</v>
      </c>
      <c r="T1090" s="2">
        <v>4</v>
      </c>
      <c r="U1090" s="2">
        <f t="shared" si="135"/>
        <v>4</v>
      </c>
      <c r="V1090" s="2">
        <f t="shared" si="136"/>
        <v>5</v>
      </c>
      <c r="W1090" s="2">
        <f t="shared" si="137"/>
        <v>6</v>
      </c>
      <c r="Y1090" s="5"/>
      <c r="Z1090" s="6">
        <f t="shared" si="134"/>
        <v>11</v>
      </c>
      <c r="AA1090" s="2">
        <v>5</v>
      </c>
      <c r="AB1090" s="2">
        <v>2</v>
      </c>
      <c r="AC1090" s="2">
        <v>3</v>
      </c>
      <c r="AD1090" s="2">
        <v>1</v>
      </c>
      <c r="AE1090" s="2">
        <v>0</v>
      </c>
      <c r="AF1090" s="2">
        <f t="shared" si="138"/>
        <v>7</v>
      </c>
      <c r="AG1090" s="2">
        <f t="shared" si="139"/>
        <v>3</v>
      </c>
      <c r="AH1090" s="2">
        <f t="shared" si="140"/>
        <v>1</v>
      </c>
      <c r="AJ1090" s="5"/>
    </row>
    <row r="1091" spans="7:36" x14ac:dyDescent="0.35">
      <c r="G1091" s="2" t="s">
        <v>3</v>
      </c>
      <c r="H1091" s="2" t="s">
        <v>108</v>
      </c>
      <c r="I1091" s="2" t="s">
        <v>7</v>
      </c>
      <c r="J1091" s="2" t="s">
        <v>7</v>
      </c>
      <c r="K1091" s="2" t="s">
        <v>7</v>
      </c>
      <c r="L1091" s="2" t="s">
        <v>7</v>
      </c>
      <c r="M1091" s="2" t="s">
        <v>67</v>
      </c>
      <c r="N1091" s="2">
        <v>10</v>
      </c>
      <c r="O1091" s="6">
        <f t="shared" si="133"/>
        <v>15</v>
      </c>
      <c r="P1091" s="2">
        <v>6</v>
      </c>
      <c r="Q1091" s="2">
        <v>7</v>
      </c>
      <c r="R1091" s="2">
        <v>1</v>
      </c>
      <c r="S1091" s="2">
        <v>1</v>
      </c>
      <c r="T1091" s="2">
        <v>0</v>
      </c>
      <c r="U1091" s="2">
        <f t="shared" si="135"/>
        <v>13</v>
      </c>
      <c r="V1091" s="2">
        <f t="shared" si="136"/>
        <v>1</v>
      </c>
      <c r="W1091" s="2">
        <f t="shared" si="137"/>
        <v>1</v>
      </c>
      <c r="Y1091" s="5"/>
      <c r="Z1091" s="6">
        <f t="shared" si="134"/>
        <v>11</v>
      </c>
      <c r="AA1091" s="2">
        <v>6</v>
      </c>
      <c r="AB1091" s="2">
        <v>4</v>
      </c>
      <c r="AC1091" s="2">
        <v>1</v>
      </c>
      <c r="AD1091" s="2">
        <v>0</v>
      </c>
      <c r="AE1091" s="2">
        <v>0</v>
      </c>
      <c r="AF1091" s="2">
        <f t="shared" si="138"/>
        <v>10</v>
      </c>
      <c r="AG1091" s="2">
        <f t="shared" si="139"/>
        <v>1</v>
      </c>
      <c r="AH1091" s="2">
        <f t="shared" si="140"/>
        <v>0</v>
      </c>
      <c r="AJ1091" s="5"/>
    </row>
    <row r="1092" spans="7:36" x14ac:dyDescent="0.35">
      <c r="G1092" s="2" t="s">
        <v>3</v>
      </c>
      <c r="H1092" s="2" t="s">
        <v>108</v>
      </c>
      <c r="I1092" s="2" t="s">
        <v>7</v>
      </c>
      <c r="J1092" s="2" t="s">
        <v>7</v>
      </c>
      <c r="K1092" s="2" t="s">
        <v>7</v>
      </c>
      <c r="L1092" s="2" t="s">
        <v>7</v>
      </c>
      <c r="M1092" s="2" t="s">
        <v>67</v>
      </c>
      <c r="N1092" s="2">
        <v>11</v>
      </c>
      <c r="O1092" s="6">
        <f t="shared" si="133"/>
        <v>15</v>
      </c>
      <c r="P1092" s="2">
        <v>3</v>
      </c>
      <c r="Q1092" s="2">
        <v>7</v>
      </c>
      <c r="R1092" s="2">
        <v>4</v>
      </c>
      <c r="S1092" s="2">
        <v>1</v>
      </c>
      <c r="T1092" s="2">
        <v>0</v>
      </c>
      <c r="U1092" s="2">
        <f t="shared" si="135"/>
        <v>10</v>
      </c>
      <c r="V1092" s="2">
        <f t="shared" si="136"/>
        <v>4</v>
      </c>
      <c r="W1092" s="2">
        <f t="shared" si="137"/>
        <v>1</v>
      </c>
      <c r="Y1092" s="5"/>
      <c r="Z1092" s="6">
        <f t="shared" si="134"/>
        <v>11</v>
      </c>
      <c r="AA1092" s="2">
        <v>3</v>
      </c>
      <c r="AB1092" s="2">
        <v>5</v>
      </c>
      <c r="AC1092" s="2">
        <v>2</v>
      </c>
      <c r="AD1092" s="2">
        <v>1</v>
      </c>
      <c r="AE1092" s="2">
        <v>0</v>
      </c>
      <c r="AF1092" s="2">
        <f t="shared" si="138"/>
        <v>8</v>
      </c>
      <c r="AG1092" s="2">
        <f t="shared" si="139"/>
        <v>2</v>
      </c>
      <c r="AH1092" s="2">
        <f t="shared" si="140"/>
        <v>1</v>
      </c>
      <c r="AJ1092" s="5"/>
    </row>
    <row r="1093" spans="7:36" x14ac:dyDescent="0.35">
      <c r="G1093" s="2" t="s">
        <v>3</v>
      </c>
      <c r="H1093" s="2" t="s">
        <v>108</v>
      </c>
      <c r="I1093" s="2" t="s">
        <v>7</v>
      </c>
      <c r="J1093" s="2" t="s">
        <v>7</v>
      </c>
      <c r="K1093" s="2" t="s">
        <v>7</v>
      </c>
      <c r="L1093" s="2" t="s">
        <v>7</v>
      </c>
      <c r="M1093" s="2" t="s">
        <v>67</v>
      </c>
      <c r="N1093" s="2">
        <v>12</v>
      </c>
      <c r="O1093" s="6">
        <f t="shared" si="133"/>
        <v>15</v>
      </c>
      <c r="P1093" s="2">
        <v>1</v>
      </c>
      <c r="Q1093" s="2">
        <v>8</v>
      </c>
      <c r="R1093" s="2">
        <v>5</v>
      </c>
      <c r="S1093" s="2">
        <v>1</v>
      </c>
      <c r="T1093" s="2">
        <v>0</v>
      </c>
      <c r="U1093" s="2">
        <f t="shared" si="135"/>
        <v>9</v>
      </c>
      <c r="V1093" s="2">
        <f t="shared" si="136"/>
        <v>5</v>
      </c>
      <c r="W1093" s="2">
        <f t="shared" si="137"/>
        <v>1</v>
      </c>
      <c r="Y1093" s="5"/>
      <c r="Z1093" s="6">
        <f t="shared" si="134"/>
        <v>11</v>
      </c>
      <c r="AA1093" s="2">
        <v>1</v>
      </c>
      <c r="AB1093" s="2">
        <v>7</v>
      </c>
      <c r="AC1093" s="2">
        <v>3</v>
      </c>
      <c r="AD1093" s="2">
        <v>0</v>
      </c>
      <c r="AE1093" s="2">
        <v>0</v>
      </c>
      <c r="AF1093" s="2">
        <f t="shared" si="138"/>
        <v>8</v>
      </c>
      <c r="AG1093" s="2">
        <f t="shared" si="139"/>
        <v>3</v>
      </c>
      <c r="AH1093" s="2">
        <f t="shared" si="140"/>
        <v>0</v>
      </c>
      <c r="AJ1093" s="5"/>
    </row>
    <row r="1094" spans="7:36" x14ac:dyDescent="0.35">
      <c r="G1094" s="2" t="s">
        <v>3</v>
      </c>
      <c r="H1094" s="2" t="s">
        <v>108</v>
      </c>
      <c r="I1094" s="2" t="s">
        <v>7</v>
      </c>
      <c r="J1094" s="2" t="s">
        <v>7</v>
      </c>
      <c r="K1094" s="2" t="s">
        <v>7</v>
      </c>
      <c r="L1094" s="2" t="s">
        <v>7</v>
      </c>
      <c r="M1094" s="2" t="s">
        <v>67</v>
      </c>
      <c r="N1094" s="2">
        <v>13</v>
      </c>
      <c r="O1094" s="6">
        <f t="shared" si="133"/>
        <v>15</v>
      </c>
      <c r="P1094" s="2">
        <v>1</v>
      </c>
      <c r="Q1094" s="2">
        <v>6</v>
      </c>
      <c r="R1094" s="2">
        <v>5</v>
      </c>
      <c r="S1094" s="2">
        <v>3</v>
      </c>
      <c r="T1094" s="2">
        <v>0</v>
      </c>
      <c r="U1094" s="2">
        <f t="shared" si="135"/>
        <v>7</v>
      </c>
      <c r="V1094" s="2">
        <f t="shared" si="136"/>
        <v>5</v>
      </c>
      <c r="W1094" s="2">
        <f t="shared" si="137"/>
        <v>3</v>
      </c>
      <c r="Y1094" s="5"/>
      <c r="Z1094" s="6">
        <f t="shared" si="134"/>
        <v>11</v>
      </c>
      <c r="AA1094" s="2">
        <v>1</v>
      </c>
      <c r="AB1094" s="2">
        <v>7</v>
      </c>
      <c r="AC1094" s="2">
        <v>3</v>
      </c>
      <c r="AD1094" s="2">
        <v>0</v>
      </c>
      <c r="AE1094" s="2">
        <v>0</v>
      </c>
      <c r="AF1094" s="2">
        <f t="shared" si="138"/>
        <v>8</v>
      </c>
      <c r="AG1094" s="2">
        <f t="shared" si="139"/>
        <v>3</v>
      </c>
      <c r="AH1094" s="2">
        <f t="shared" si="140"/>
        <v>0</v>
      </c>
      <c r="AJ1094" s="5"/>
    </row>
    <row r="1095" spans="7:36" x14ac:dyDescent="0.35">
      <c r="G1095" s="2" t="s">
        <v>3</v>
      </c>
      <c r="H1095" s="2" t="s">
        <v>108</v>
      </c>
      <c r="I1095" s="2" t="s">
        <v>7</v>
      </c>
      <c r="J1095" s="2" t="s">
        <v>7</v>
      </c>
      <c r="K1095" s="2" t="s">
        <v>7</v>
      </c>
      <c r="L1095" s="2" t="s">
        <v>7</v>
      </c>
      <c r="M1095" s="2" t="s">
        <v>67</v>
      </c>
      <c r="N1095" s="2">
        <v>14</v>
      </c>
      <c r="O1095" s="6">
        <f t="shared" si="133"/>
        <v>15</v>
      </c>
      <c r="P1095" s="2">
        <v>1</v>
      </c>
      <c r="Q1095" s="2">
        <v>5</v>
      </c>
      <c r="R1095" s="2">
        <v>2</v>
      </c>
      <c r="S1095" s="2">
        <v>5</v>
      </c>
      <c r="T1095" s="2">
        <v>2</v>
      </c>
      <c r="U1095" s="2">
        <f t="shared" si="135"/>
        <v>6</v>
      </c>
      <c r="V1095" s="2">
        <f t="shared" si="136"/>
        <v>2</v>
      </c>
      <c r="W1095" s="2">
        <f t="shared" si="137"/>
        <v>7</v>
      </c>
      <c r="Y1095" s="5"/>
      <c r="Z1095" s="6">
        <f t="shared" si="134"/>
        <v>11</v>
      </c>
      <c r="AA1095" s="2">
        <v>4</v>
      </c>
      <c r="AB1095" s="2">
        <v>4</v>
      </c>
      <c r="AC1095" s="2">
        <v>2</v>
      </c>
      <c r="AD1095" s="2">
        <v>1</v>
      </c>
      <c r="AE1095" s="2">
        <v>0</v>
      </c>
      <c r="AF1095" s="2">
        <f t="shared" si="138"/>
        <v>8</v>
      </c>
      <c r="AG1095" s="2">
        <f t="shared" si="139"/>
        <v>2</v>
      </c>
      <c r="AH1095" s="2">
        <f t="shared" si="140"/>
        <v>1</v>
      </c>
      <c r="AJ1095" s="5"/>
    </row>
    <row r="1096" spans="7:36" x14ac:dyDescent="0.35">
      <c r="G1096" s="2" t="s">
        <v>3</v>
      </c>
      <c r="H1096" s="2" t="s">
        <v>108</v>
      </c>
      <c r="I1096" s="2" t="s">
        <v>7</v>
      </c>
      <c r="J1096" s="2" t="s">
        <v>7</v>
      </c>
      <c r="K1096" s="2" t="s">
        <v>7</v>
      </c>
      <c r="L1096" s="2" t="s">
        <v>7</v>
      </c>
      <c r="M1096" s="2" t="s">
        <v>67</v>
      </c>
      <c r="N1096" s="2">
        <v>15</v>
      </c>
      <c r="O1096" s="6">
        <f t="shared" si="133"/>
        <v>15</v>
      </c>
      <c r="P1096" s="2">
        <v>2</v>
      </c>
      <c r="Q1096" s="2">
        <v>5</v>
      </c>
      <c r="R1096" s="2">
        <v>3</v>
      </c>
      <c r="S1096" s="2">
        <v>4</v>
      </c>
      <c r="T1096" s="2">
        <v>1</v>
      </c>
      <c r="U1096" s="2">
        <f t="shared" si="135"/>
        <v>7</v>
      </c>
      <c r="V1096" s="2">
        <f t="shared" si="136"/>
        <v>3</v>
      </c>
      <c r="W1096" s="2">
        <f t="shared" si="137"/>
        <v>5</v>
      </c>
      <c r="Y1096" s="5"/>
      <c r="Z1096" s="6">
        <f t="shared" si="134"/>
        <v>11</v>
      </c>
      <c r="AA1096" s="2">
        <v>5</v>
      </c>
      <c r="AB1096" s="2">
        <v>5</v>
      </c>
      <c r="AC1096" s="2">
        <v>1</v>
      </c>
      <c r="AD1096" s="2">
        <v>0</v>
      </c>
      <c r="AE1096" s="2">
        <v>0</v>
      </c>
      <c r="AF1096" s="2">
        <f t="shared" si="138"/>
        <v>10</v>
      </c>
      <c r="AG1096" s="2">
        <f t="shared" si="139"/>
        <v>1</v>
      </c>
      <c r="AH1096" s="2">
        <f t="shared" si="140"/>
        <v>0</v>
      </c>
      <c r="AJ1096" s="5"/>
    </row>
    <row r="1097" spans="7:36" x14ac:dyDescent="0.35">
      <c r="G1097" s="2" t="s">
        <v>3</v>
      </c>
      <c r="H1097" s="2" t="s">
        <v>108</v>
      </c>
      <c r="I1097" s="2" t="s">
        <v>7</v>
      </c>
      <c r="J1097" s="2" t="s">
        <v>7</v>
      </c>
      <c r="K1097" s="2" t="s">
        <v>7</v>
      </c>
      <c r="L1097" s="2" t="s">
        <v>7</v>
      </c>
      <c r="M1097" s="2" t="s">
        <v>67</v>
      </c>
      <c r="N1097" s="2">
        <v>16</v>
      </c>
      <c r="O1097" s="6">
        <f t="shared" si="133"/>
        <v>15</v>
      </c>
      <c r="P1097" s="2">
        <v>2</v>
      </c>
      <c r="Q1097" s="2">
        <v>4</v>
      </c>
      <c r="R1097" s="2">
        <v>6</v>
      </c>
      <c r="S1097" s="2">
        <v>3</v>
      </c>
      <c r="T1097" s="2">
        <v>0</v>
      </c>
      <c r="U1097" s="2">
        <f t="shared" si="135"/>
        <v>6</v>
      </c>
      <c r="V1097" s="2">
        <f t="shared" si="136"/>
        <v>6</v>
      </c>
      <c r="W1097" s="2">
        <f t="shared" si="137"/>
        <v>3</v>
      </c>
      <c r="Y1097" s="5"/>
      <c r="Z1097" s="6">
        <f t="shared" si="134"/>
        <v>11</v>
      </c>
      <c r="AA1097" s="2">
        <v>5</v>
      </c>
      <c r="AB1097" s="2">
        <v>4</v>
      </c>
      <c r="AC1097" s="2">
        <v>2</v>
      </c>
      <c r="AD1097" s="2">
        <v>0</v>
      </c>
      <c r="AE1097" s="2">
        <v>0</v>
      </c>
      <c r="AF1097" s="2">
        <f t="shared" si="138"/>
        <v>9</v>
      </c>
      <c r="AG1097" s="2">
        <f t="shared" si="139"/>
        <v>2</v>
      </c>
      <c r="AH1097" s="2">
        <f t="shared" si="140"/>
        <v>0</v>
      </c>
      <c r="AJ1097" s="5"/>
    </row>
    <row r="1098" spans="7:36" x14ac:dyDescent="0.35">
      <c r="G1098" s="2" t="s">
        <v>3</v>
      </c>
      <c r="H1098" s="2" t="s">
        <v>108</v>
      </c>
      <c r="I1098" s="2" t="s">
        <v>7</v>
      </c>
      <c r="J1098" s="2" t="s">
        <v>7</v>
      </c>
      <c r="K1098" s="2" t="s">
        <v>7</v>
      </c>
      <c r="L1098" s="2" t="s">
        <v>7</v>
      </c>
      <c r="M1098" s="2" t="s">
        <v>67</v>
      </c>
      <c r="N1098" s="2">
        <v>17</v>
      </c>
      <c r="O1098" s="6">
        <f t="shared" si="133"/>
        <v>15</v>
      </c>
      <c r="P1098" s="2">
        <v>1</v>
      </c>
      <c r="Q1098" s="2">
        <v>7</v>
      </c>
      <c r="R1098" s="2">
        <v>3</v>
      </c>
      <c r="S1098" s="2">
        <v>4</v>
      </c>
      <c r="T1098" s="2">
        <v>0</v>
      </c>
      <c r="U1098" s="2">
        <f t="shared" si="135"/>
        <v>8</v>
      </c>
      <c r="V1098" s="2">
        <f t="shared" si="136"/>
        <v>3</v>
      </c>
      <c r="W1098" s="2">
        <f t="shared" si="137"/>
        <v>4</v>
      </c>
      <c r="Y1098" s="5"/>
      <c r="Z1098" s="6">
        <f t="shared" si="134"/>
        <v>11</v>
      </c>
      <c r="AA1098" s="2">
        <v>4</v>
      </c>
      <c r="AB1098" s="2">
        <v>6</v>
      </c>
      <c r="AC1098" s="2">
        <v>1</v>
      </c>
      <c r="AD1098" s="2">
        <v>0</v>
      </c>
      <c r="AE1098" s="2">
        <v>0</v>
      </c>
      <c r="AF1098" s="2">
        <f t="shared" si="138"/>
        <v>10</v>
      </c>
      <c r="AG1098" s="2">
        <f t="shared" si="139"/>
        <v>1</v>
      </c>
      <c r="AH1098" s="2">
        <f t="shared" si="140"/>
        <v>0</v>
      </c>
      <c r="AJ1098" s="5"/>
    </row>
    <row r="1099" spans="7:36" x14ac:dyDescent="0.35">
      <c r="G1099" s="2" t="s">
        <v>3</v>
      </c>
      <c r="H1099" s="2" t="s">
        <v>108</v>
      </c>
      <c r="I1099" s="2" t="s">
        <v>7</v>
      </c>
      <c r="J1099" s="2" t="s">
        <v>7</v>
      </c>
      <c r="K1099" s="2" t="s">
        <v>7</v>
      </c>
      <c r="L1099" s="2" t="s">
        <v>7</v>
      </c>
      <c r="M1099" s="2" t="s">
        <v>67</v>
      </c>
      <c r="N1099" s="2">
        <v>18</v>
      </c>
      <c r="O1099" s="6">
        <f t="shared" si="133"/>
        <v>15</v>
      </c>
      <c r="P1099" s="2">
        <v>4</v>
      </c>
      <c r="Q1099" s="2">
        <v>4</v>
      </c>
      <c r="R1099" s="2">
        <v>5</v>
      </c>
      <c r="S1099" s="2">
        <v>1</v>
      </c>
      <c r="T1099" s="2">
        <v>1</v>
      </c>
      <c r="U1099" s="2">
        <f t="shared" si="135"/>
        <v>8</v>
      </c>
      <c r="V1099" s="2">
        <f t="shared" si="136"/>
        <v>5</v>
      </c>
      <c r="W1099" s="2">
        <f t="shared" si="137"/>
        <v>2</v>
      </c>
      <c r="Y1099" s="5"/>
      <c r="Z1099" s="6">
        <f t="shared" si="134"/>
        <v>11</v>
      </c>
      <c r="AA1099" s="2">
        <v>9</v>
      </c>
      <c r="AB1099" s="2">
        <v>1</v>
      </c>
      <c r="AC1099" s="2">
        <v>1</v>
      </c>
      <c r="AD1099" s="2">
        <v>0</v>
      </c>
      <c r="AE1099" s="2">
        <v>0</v>
      </c>
      <c r="AF1099" s="2">
        <f t="shared" si="138"/>
        <v>10</v>
      </c>
      <c r="AG1099" s="2">
        <f t="shared" si="139"/>
        <v>1</v>
      </c>
      <c r="AH1099" s="2">
        <f t="shared" si="140"/>
        <v>0</v>
      </c>
      <c r="AJ1099" s="5"/>
    </row>
    <row r="1100" spans="7:36" x14ac:dyDescent="0.35">
      <c r="G1100" s="2" t="s">
        <v>3</v>
      </c>
      <c r="H1100" s="2" t="s">
        <v>108</v>
      </c>
      <c r="I1100" s="2" t="s">
        <v>7</v>
      </c>
      <c r="J1100" s="2" t="s">
        <v>7</v>
      </c>
      <c r="K1100" s="2" t="s">
        <v>7</v>
      </c>
      <c r="L1100" s="2" t="s">
        <v>7</v>
      </c>
      <c r="M1100" s="2" t="s">
        <v>76</v>
      </c>
      <c r="N1100" s="2">
        <v>19</v>
      </c>
      <c r="O1100" s="6">
        <f t="shared" si="133"/>
        <v>15</v>
      </c>
      <c r="P1100" s="2">
        <v>3</v>
      </c>
      <c r="Q1100" s="2">
        <v>9</v>
      </c>
      <c r="R1100" s="2">
        <v>3</v>
      </c>
      <c r="S1100" s="2">
        <v>0</v>
      </c>
      <c r="T1100" s="2">
        <v>0</v>
      </c>
      <c r="U1100" s="2">
        <f t="shared" si="135"/>
        <v>12</v>
      </c>
      <c r="V1100" s="2">
        <f t="shared" si="136"/>
        <v>3</v>
      </c>
      <c r="W1100" s="2">
        <f t="shared" si="137"/>
        <v>0</v>
      </c>
      <c r="Y1100" s="5"/>
      <c r="Z1100" s="6">
        <f t="shared" si="134"/>
        <v>11</v>
      </c>
      <c r="AA1100" s="2">
        <v>6</v>
      </c>
      <c r="AB1100" s="2">
        <v>4</v>
      </c>
      <c r="AC1100" s="2">
        <v>1</v>
      </c>
      <c r="AD1100" s="2">
        <v>0</v>
      </c>
      <c r="AE1100" s="2">
        <v>0</v>
      </c>
      <c r="AF1100" s="2">
        <f t="shared" si="138"/>
        <v>10</v>
      </c>
      <c r="AG1100" s="2">
        <f t="shared" si="139"/>
        <v>1</v>
      </c>
      <c r="AH1100" s="2">
        <f t="shared" si="140"/>
        <v>0</v>
      </c>
      <c r="AJ1100" s="5"/>
    </row>
    <row r="1101" spans="7:36" x14ac:dyDescent="0.35">
      <c r="G1101" s="2" t="s">
        <v>3</v>
      </c>
      <c r="H1101" s="2" t="s">
        <v>108</v>
      </c>
      <c r="I1101" s="2" t="s">
        <v>7</v>
      </c>
      <c r="J1101" s="2" t="s">
        <v>7</v>
      </c>
      <c r="K1101" s="2" t="s">
        <v>7</v>
      </c>
      <c r="L1101" s="2" t="s">
        <v>7</v>
      </c>
      <c r="M1101" s="2" t="s">
        <v>76</v>
      </c>
      <c r="N1101" s="2">
        <v>20</v>
      </c>
      <c r="O1101" s="6">
        <f t="shared" si="133"/>
        <v>15</v>
      </c>
      <c r="P1101" s="2">
        <v>2</v>
      </c>
      <c r="Q1101" s="2">
        <v>6</v>
      </c>
      <c r="R1101" s="2">
        <v>6</v>
      </c>
      <c r="S1101" s="2">
        <v>1</v>
      </c>
      <c r="T1101" s="2">
        <v>0</v>
      </c>
      <c r="U1101" s="2">
        <f t="shared" si="135"/>
        <v>8</v>
      </c>
      <c r="V1101" s="2">
        <f t="shared" si="136"/>
        <v>6</v>
      </c>
      <c r="W1101" s="2">
        <f t="shared" si="137"/>
        <v>1</v>
      </c>
      <c r="Y1101" s="5"/>
      <c r="Z1101" s="6">
        <f t="shared" si="134"/>
        <v>11</v>
      </c>
      <c r="AA1101" s="2">
        <v>6</v>
      </c>
      <c r="AB1101" s="2">
        <v>5</v>
      </c>
      <c r="AC1101" s="2">
        <v>0</v>
      </c>
      <c r="AD1101" s="2">
        <v>0</v>
      </c>
      <c r="AE1101" s="2">
        <v>0</v>
      </c>
      <c r="AF1101" s="2">
        <f t="shared" si="138"/>
        <v>11</v>
      </c>
      <c r="AG1101" s="2">
        <f t="shared" si="139"/>
        <v>0</v>
      </c>
      <c r="AH1101" s="2">
        <f t="shared" si="140"/>
        <v>0</v>
      </c>
      <c r="AJ1101" s="5"/>
    </row>
    <row r="1102" spans="7:36" x14ac:dyDescent="0.35">
      <c r="G1102" s="2" t="s">
        <v>3</v>
      </c>
      <c r="H1102" s="2" t="s">
        <v>108</v>
      </c>
      <c r="I1102" s="2" t="s">
        <v>7</v>
      </c>
      <c r="J1102" s="2" t="s">
        <v>7</v>
      </c>
      <c r="K1102" s="2" t="s">
        <v>7</v>
      </c>
      <c r="L1102" s="2" t="s">
        <v>7</v>
      </c>
      <c r="M1102" s="2" t="s">
        <v>76</v>
      </c>
      <c r="N1102" s="2">
        <v>21</v>
      </c>
      <c r="O1102" s="6">
        <f t="shared" si="133"/>
        <v>15</v>
      </c>
      <c r="P1102" s="2">
        <v>1</v>
      </c>
      <c r="Q1102" s="2">
        <v>7</v>
      </c>
      <c r="R1102" s="2">
        <v>5</v>
      </c>
      <c r="S1102" s="2">
        <v>2</v>
      </c>
      <c r="T1102" s="2">
        <v>0</v>
      </c>
      <c r="U1102" s="2">
        <f t="shared" si="135"/>
        <v>8</v>
      </c>
      <c r="V1102" s="2">
        <f t="shared" si="136"/>
        <v>5</v>
      </c>
      <c r="W1102" s="2">
        <f t="shared" si="137"/>
        <v>2</v>
      </c>
      <c r="Y1102" s="5"/>
      <c r="Z1102" s="6">
        <f t="shared" si="134"/>
        <v>11</v>
      </c>
      <c r="AA1102" s="2">
        <v>5</v>
      </c>
      <c r="AB1102" s="2">
        <v>5</v>
      </c>
      <c r="AC1102" s="2">
        <v>1</v>
      </c>
      <c r="AD1102" s="2">
        <v>0</v>
      </c>
      <c r="AE1102" s="2">
        <v>0</v>
      </c>
      <c r="AF1102" s="2">
        <f t="shared" si="138"/>
        <v>10</v>
      </c>
      <c r="AG1102" s="2">
        <f t="shared" si="139"/>
        <v>1</v>
      </c>
      <c r="AH1102" s="2">
        <f t="shared" si="140"/>
        <v>0</v>
      </c>
      <c r="AJ1102" s="5"/>
    </row>
    <row r="1103" spans="7:36" x14ac:dyDescent="0.35">
      <c r="G1103" s="2" t="s">
        <v>3</v>
      </c>
      <c r="H1103" s="2" t="s">
        <v>108</v>
      </c>
      <c r="I1103" s="2" t="s">
        <v>7</v>
      </c>
      <c r="J1103" s="2" t="s">
        <v>7</v>
      </c>
      <c r="K1103" s="2" t="s">
        <v>7</v>
      </c>
      <c r="L1103" s="2" t="s">
        <v>7</v>
      </c>
      <c r="M1103" s="2" t="s">
        <v>76</v>
      </c>
      <c r="N1103" s="2">
        <v>22</v>
      </c>
      <c r="O1103" s="6">
        <f t="shared" si="133"/>
        <v>15</v>
      </c>
      <c r="P1103" s="2">
        <v>5</v>
      </c>
      <c r="Q1103" s="2">
        <v>6</v>
      </c>
      <c r="R1103" s="2">
        <v>2</v>
      </c>
      <c r="S1103" s="2">
        <v>2</v>
      </c>
      <c r="T1103" s="2">
        <v>0</v>
      </c>
      <c r="U1103" s="2">
        <f t="shared" si="135"/>
        <v>11</v>
      </c>
      <c r="V1103" s="2">
        <f t="shared" si="136"/>
        <v>2</v>
      </c>
      <c r="W1103" s="2">
        <f t="shared" si="137"/>
        <v>2</v>
      </c>
      <c r="Y1103" s="5"/>
      <c r="Z1103" s="6">
        <f t="shared" si="134"/>
        <v>11</v>
      </c>
      <c r="AA1103" s="2">
        <v>9</v>
      </c>
      <c r="AB1103" s="2">
        <v>2</v>
      </c>
      <c r="AC1103" s="2">
        <v>0</v>
      </c>
      <c r="AD1103" s="2">
        <v>0</v>
      </c>
      <c r="AE1103" s="2">
        <v>0</v>
      </c>
      <c r="AF1103" s="2">
        <f t="shared" si="138"/>
        <v>11</v>
      </c>
      <c r="AG1103" s="2">
        <f t="shared" si="139"/>
        <v>0</v>
      </c>
      <c r="AH1103" s="2">
        <f t="shared" si="140"/>
        <v>0</v>
      </c>
      <c r="AJ1103" s="5"/>
    </row>
    <row r="1104" spans="7:36" x14ac:dyDescent="0.35">
      <c r="G1104" s="2" t="s">
        <v>3</v>
      </c>
      <c r="H1104" s="2" t="s">
        <v>108</v>
      </c>
      <c r="I1104" s="2" t="s">
        <v>7</v>
      </c>
      <c r="J1104" s="2" t="s">
        <v>7</v>
      </c>
      <c r="K1104" s="2" t="s">
        <v>7</v>
      </c>
      <c r="L1104" s="2" t="s">
        <v>7</v>
      </c>
      <c r="M1104" s="2" t="s">
        <v>76</v>
      </c>
      <c r="N1104" s="2">
        <v>23</v>
      </c>
      <c r="O1104" s="6">
        <f t="shared" si="133"/>
        <v>15</v>
      </c>
      <c r="P1104" s="2">
        <v>2</v>
      </c>
      <c r="Q1104" s="2">
        <v>6</v>
      </c>
      <c r="R1104" s="2">
        <v>6</v>
      </c>
      <c r="S1104" s="2">
        <v>0</v>
      </c>
      <c r="T1104" s="2">
        <v>1</v>
      </c>
      <c r="U1104" s="2">
        <f t="shared" si="135"/>
        <v>8</v>
      </c>
      <c r="V1104" s="2">
        <f t="shared" si="136"/>
        <v>6</v>
      </c>
      <c r="W1104" s="2">
        <f t="shared" si="137"/>
        <v>1</v>
      </c>
      <c r="Y1104" s="5"/>
      <c r="Z1104" s="6">
        <f t="shared" si="134"/>
        <v>11</v>
      </c>
      <c r="AA1104" s="2">
        <v>7</v>
      </c>
      <c r="AB1104" s="2">
        <v>3</v>
      </c>
      <c r="AC1104" s="2">
        <v>0</v>
      </c>
      <c r="AD1104" s="2">
        <v>1</v>
      </c>
      <c r="AE1104" s="2">
        <v>0</v>
      </c>
      <c r="AF1104" s="2">
        <f t="shared" si="138"/>
        <v>10</v>
      </c>
      <c r="AG1104" s="2">
        <f t="shared" si="139"/>
        <v>0</v>
      </c>
      <c r="AH1104" s="2">
        <f t="shared" si="140"/>
        <v>1</v>
      </c>
      <c r="AJ1104" s="5"/>
    </row>
    <row r="1105" spans="7:36" x14ac:dyDescent="0.35">
      <c r="G1105" s="2" t="s">
        <v>3</v>
      </c>
      <c r="H1105" s="2" t="s">
        <v>108</v>
      </c>
      <c r="I1105" s="2" t="s">
        <v>7</v>
      </c>
      <c r="J1105" s="2" t="s">
        <v>7</v>
      </c>
      <c r="K1105" s="2" t="s">
        <v>7</v>
      </c>
      <c r="L1105" s="2" t="s">
        <v>7</v>
      </c>
      <c r="M1105" s="2" t="s">
        <v>76</v>
      </c>
      <c r="N1105" s="2">
        <v>24</v>
      </c>
      <c r="O1105" s="6">
        <f t="shared" si="133"/>
        <v>15</v>
      </c>
      <c r="P1105" s="2">
        <v>3</v>
      </c>
      <c r="Q1105" s="2">
        <v>5</v>
      </c>
      <c r="R1105" s="2">
        <v>6</v>
      </c>
      <c r="S1105" s="2">
        <v>1</v>
      </c>
      <c r="T1105" s="2">
        <v>0</v>
      </c>
      <c r="U1105" s="2">
        <f t="shared" si="135"/>
        <v>8</v>
      </c>
      <c r="V1105" s="2">
        <f t="shared" si="136"/>
        <v>6</v>
      </c>
      <c r="W1105" s="2">
        <f t="shared" si="137"/>
        <v>1</v>
      </c>
      <c r="Y1105" s="5"/>
      <c r="Z1105" s="6">
        <f t="shared" si="134"/>
        <v>11</v>
      </c>
      <c r="AA1105" s="2">
        <v>8</v>
      </c>
      <c r="AB1105" s="2">
        <v>2</v>
      </c>
      <c r="AC1105" s="2">
        <v>1</v>
      </c>
      <c r="AD1105" s="2">
        <v>0</v>
      </c>
      <c r="AE1105" s="2">
        <v>0</v>
      </c>
      <c r="AF1105" s="2">
        <f t="shared" si="138"/>
        <v>10</v>
      </c>
      <c r="AG1105" s="2">
        <f t="shared" si="139"/>
        <v>1</v>
      </c>
      <c r="AH1105" s="2">
        <f t="shared" si="140"/>
        <v>0</v>
      </c>
      <c r="AJ1105" s="5"/>
    </row>
    <row r="1106" spans="7:36" x14ac:dyDescent="0.35">
      <c r="G1106" s="2" t="s">
        <v>3</v>
      </c>
      <c r="H1106" s="2" t="s">
        <v>108</v>
      </c>
      <c r="I1106" s="2" t="s">
        <v>7</v>
      </c>
      <c r="J1106" s="2" t="s">
        <v>7</v>
      </c>
      <c r="K1106" s="2" t="s">
        <v>7</v>
      </c>
      <c r="L1106" s="2" t="s">
        <v>7</v>
      </c>
      <c r="M1106" s="2" t="s">
        <v>76</v>
      </c>
      <c r="N1106" s="2">
        <v>25</v>
      </c>
      <c r="O1106" s="6">
        <f t="shared" si="133"/>
        <v>15</v>
      </c>
      <c r="P1106" s="2">
        <v>3</v>
      </c>
      <c r="Q1106" s="2">
        <v>5</v>
      </c>
      <c r="R1106" s="2">
        <v>5</v>
      </c>
      <c r="S1106" s="2">
        <v>2</v>
      </c>
      <c r="T1106" s="2">
        <v>0</v>
      </c>
      <c r="U1106" s="2">
        <f t="shared" si="135"/>
        <v>8</v>
      </c>
      <c r="V1106" s="2">
        <f t="shared" si="136"/>
        <v>5</v>
      </c>
      <c r="W1106" s="2">
        <f t="shared" si="137"/>
        <v>2</v>
      </c>
      <c r="Y1106" s="5"/>
      <c r="Z1106" s="6">
        <f t="shared" si="134"/>
        <v>11</v>
      </c>
      <c r="AA1106" s="2">
        <v>8</v>
      </c>
      <c r="AB1106" s="2">
        <v>3</v>
      </c>
      <c r="AC1106" s="2">
        <v>0</v>
      </c>
      <c r="AD1106" s="2">
        <v>0</v>
      </c>
      <c r="AE1106" s="2">
        <v>0</v>
      </c>
      <c r="AF1106" s="2">
        <f t="shared" si="138"/>
        <v>11</v>
      </c>
      <c r="AG1106" s="2">
        <f t="shared" si="139"/>
        <v>0</v>
      </c>
      <c r="AH1106" s="2">
        <f t="shared" si="140"/>
        <v>0</v>
      </c>
      <c r="AJ1106" s="5"/>
    </row>
    <row r="1107" spans="7:36" x14ac:dyDescent="0.35">
      <c r="G1107" s="2" t="s">
        <v>3</v>
      </c>
      <c r="H1107" s="2" t="s">
        <v>108</v>
      </c>
      <c r="I1107" s="2" t="s">
        <v>7</v>
      </c>
      <c r="J1107" s="2" t="s">
        <v>7</v>
      </c>
      <c r="K1107" s="2" t="s">
        <v>7</v>
      </c>
      <c r="L1107" s="2" t="s">
        <v>7</v>
      </c>
      <c r="M1107" s="2" t="s">
        <v>76</v>
      </c>
      <c r="N1107" s="2">
        <v>26</v>
      </c>
      <c r="O1107" s="6">
        <f t="shared" si="133"/>
        <v>15</v>
      </c>
      <c r="P1107" s="2">
        <v>3</v>
      </c>
      <c r="Q1107" s="2">
        <v>6</v>
      </c>
      <c r="R1107" s="2">
        <v>5</v>
      </c>
      <c r="S1107" s="2">
        <v>1</v>
      </c>
      <c r="T1107" s="2">
        <v>0</v>
      </c>
      <c r="U1107" s="2">
        <f t="shared" si="135"/>
        <v>9</v>
      </c>
      <c r="V1107" s="2">
        <f t="shared" si="136"/>
        <v>5</v>
      </c>
      <c r="W1107" s="2">
        <f t="shared" si="137"/>
        <v>1</v>
      </c>
      <c r="Y1107" s="5"/>
      <c r="Z1107" s="6">
        <f t="shared" si="134"/>
        <v>11</v>
      </c>
      <c r="AA1107" s="2">
        <v>7</v>
      </c>
      <c r="AB1107" s="2">
        <v>3</v>
      </c>
      <c r="AC1107" s="2">
        <v>1</v>
      </c>
      <c r="AD1107" s="2">
        <v>0</v>
      </c>
      <c r="AE1107" s="2">
        <v>0</v>
      </c>
      <c r="AF1107" s="2">
        <f t="shared" si="138"/>
        <v>10</v>
      </c>
      <c r="AG1107" s="2">
        <f t="shared" si="139"/>
        <v>1</v>
      </c>
      <c r="AH1107" s="2">
        <f t="shared" si="140"/>
        <v>0</v>
      </c>
      <c r="AJ1107" s="5"/>
    </row>
    <row r="1108" spans="7:36" x14ac:dyDescent="0.35">
      <c r="G1108" s="2" t="s">
        <v>3</v>
      </c>
      <c r="H1108" s="2" t="s">
        <v>108</v>
      </c>
      <c r="I1108" s="2" t="s">
        <v>7</v>
      </c>
      <c r="J1108" s="2" t="s">
        <v>7</v>
      </c>
      <c r="K1108" s="2" t="s">
        <v>7</v>
      </c>
      <c r="L1108" s="2" t="s">
        <v>7</v>
      </c>
      <c r="M1108" s="2" t="s">
        <v>76</v>
      </c>
      <c r="N1108" s="2">
        <v>27</v>
      </c>
      <c r="O1108" s="6">
        <f t="shared" si="133"/>
        <v>15</v>
      </c>
      <c r="P1108" s="2">
        <v>3</v>
      </c>
      <c r="Q1108" s="2">
        <v>4</v>
      </c>
      <c r="R1108" s="2">
        <v>7</v>
      </c>
      <c r="S1108" s="2">
        <v>1</v>
      </c>
      <c r="T1108" s="2">
        <v>0</v>
      </c>
      <c r="U1108" s="2">
        <f t="shared" si="135"/>
        <v>7</v>
      </c>
      <c r="V1108" s="2">
        <f t="shared" si="136"/>
        <v>7</v>
      </c>
      <c r="W1108" s="2">
        <f t="shared" si="137"/>
        <v>1</v>
      </c>
      <c r="Y1108" s="5"/>
      <c r="Z1108" s="6">
        <f t="shared" si="134"/>
        <v>11</v>
      </c>
      <c r="AA1108" s="2">
        <v>8</v>
      </c>
      <c r="AB1108" s="2">
        <v>3</v>
      </c>
      <c r="AC1108" s="2">
        <v>0</v>
      </c>
      <c r="AD1108" s="2">
        <v>0</v>
      </c>
      <c r="AE1108" s="2">
        <v>0</v>
      </c>
      <c r="AF1108" s="2">
        <f t="shared" si="138"/>
        <v>11</v>
      </c>
      <c r="AG1108" s="2">
        <f t="shared" si="139"/>
        <v>0</v>
      </c>
      <c r="AH1108" s="2">
        <f t="shared" si="140"/>
        <v>0</v>
      </c>
      <c r="AJ1108" s="5"/>
    </row>
    <row r="1109" spans="7:36" x14ac:dyDescent="0.35">
      <c r="G1109" s="2" t="s">
        <v>3</v>
      </c>
      <c r="H1109" s="2" t="s">
        <v>108</v>
      </c>
      <c r="I1109" s="2" t="s">
        <v>7</v>
      </c>
      <c r="J1109" s="2" t="s">
        <v>7</v>
      </c>
      <c r="K1109" s="2" t="s">
        <v>7</v>
      </c>
      <c r="L1109" s="2" t="s">
        <v>7</v>
      </c>
      <c r="M1109" s="2" t="s">
        <v>76</v>
      </c>
      <c r="N1109" s="2">
        <v>28</v>
      </c>
      <c r="O1109" s="6">
        <f t="shared" si="133"/>
        <v>15</v>
      </c>
      <c r="P1109" s="2">
        <v>5</v>
      </c>
      <c r="Q1109" s="2">
        <v>7</v>
      </c>
      <c r="R1109" s="2">
        <v>2</v>
      </c>
      <c r="S1109" s="2">
        <v>1</v>
      </c>
      <c r="T1109" s="2">
        <v>0</v>
      </c>
      <c r="U1109" s="2">
        <f t="shared" si="135"/>
        <v>12</v>
      </c>
      <c r="V1109" s="2">
        <f t="shared" si="136"/>
        <v>2</v>
      </c>
      <c r="W1109" s="2">
        <f t="shared" si="137"/>
        <v>1</v>
      </c>
      <c r="Y1109" s="5"/>
      <c r="Z1109" s="6">
        <f t="shared" si="134"/>
        <v>11</v>
      </c>
      <c r="AA1109" s="2">
        <v>10</v>
      </c>
      <c r="AB1109" s="2">
        <v>0</v>
      </c>
      <c r="AC1109" s="2">
        <v>1</v>
      </c>
      <c r="AD1109" s="2">
        <v>0</v>
      </c>
      <c r="AE1109" s="2">
        <v>0</v>
      </c>
      <c r="AF1109" s="2">
        <f t="shared" si="138"/>
        <v>10</v>
      </c>
      <c r="AG1109" s="2">
        <f t="shared" si="139"/>
        <v>1</v>
      </c>
      <c r="AH1109" s="2">
        <f t="shared" si="140"/>
        <v>0</v>
      </c>
      <c r="AJ1109" s="5"/>
    </row>
    <row r="1110" spans="7:36" x14ac:dyDescent="0.35">
      <c r="G1110" s="2" t="s">
        <v>3</v>
      </c>
      <c r="H1110" s="2" t="s">
        <v>108</v>
      </c>
      <c r="I1110" s="2" t="s">
        <v>7</v>
      </c>
      <c r="J1110" s="2" t="s">
        <v>7</v>
      </c>
      <c r="K1110" s="2" t="s">
        <v>7</v>
      </c>
      <c r="L1110" s="2" t="s">
        <v>7</v>
      </c>
      <c r="M1110" s="2" t="s">
        <v>76</v>
      </c>
      <c r="N1110" s="2">
        <v>29</v>
      </c>
      <c r="O1110" s="6">
        <f t="shared" si="133"/>
        <v>15</v>
      </c>
      <c r="P1110" s="2">
        <v>2</v>
      </c>
      <c r="Q1110" s="2">
        <v>5</v>
      </c>
      <c r="R1110" s="2">
        <v>4</v>
      </c>
      <c r="S1110" s="2">
        <v>4</v>
      </c>
      <c r="T1110" s="2">
        <v>0</v>
      </c>
      <c r="U1110" s="2">
        <f t="shared" si="135"/>
        <v>7</v>
      </c>
      <c r="V1110" s="2">
        <f t="shared" si="136"/>
        <v>4</v>
      </c>
      <c r="W1110" s="2">
        <f t="shared" si="137"/>
        <v>4</v>
      </c>
      <c r="Y1110" s="5"/>
      <c r="Z1110" s="6">
        <f t="shared" si="134"/>
        <v>11</v>
      </c>
      <c r="AA1110" s="2">
        <v>6</v>
      </c>
      <c r="AB1110" s="2">
        <v>4</v>
      </c>
      <c r="AC1110" s="2">
        <v>1</v>
      </c>
      <c r="AD1110" s="2">
        <v>0</v>
      </c>
      <c r="AE1110" s="2">
        <v>0</v>
      </c>
      <c r="AF1110" s="2">
        <f t="shared" si="138"/>
        <v>10</v>
      </c>
      <c r="AG1110" s="2">
        <f t="shared" si="139"/>
        <v>1</v>
      </c>
      <c r="AH1110" s="2">
        <f t="shared" si="140"/>
        <v>0</v>
      </c>
      <c r="AJ1110" s="5"/>
    </row>
    <row r="1111" spans="7:36" x14ac:dyDescent="0.35">
      <c r="G1111" s="2" t="s">
        <v>3</v>
      </c>
      <c r="H1111" s="2" t="s">
        <v>108</v>
      </c>
      <c r="I1111" s="2" t="s">
        <v>7</v>
      </c>
      <c r="J1111" s="2" t="s">
        <v>7</v>
      </c>
      <c r="K1111" s="2" t="s">
        <v>7</v>
      </c>
      <c r="L1111" s="2" t="s">
        <v>7</v>
      </c>
      <c r="M1111" s="2" t="s">
        <v>76</v>
      </c>
      <c r="N1111" s="2">
        <v>30</v>
      </c>
      <c r="O1111" s="6">
        <f t="shared" si="133"/>
        <v>15</v>
      </c>
      <c r="P1111" s="2">
        <v>4</v>
      </c>
      <c r="Q1111" s="2">
        <v>2</v>
      </c>
      <c r="R1111" s="2">
        <v>6</v>
      </c>
      <c r="S1111" s="2">
        <v>2</v>
      </c>
      <c r="T1111" s="2">
        <v>1</v>
      </c>
      <c r="U1111" s="2">
        <f t="shared" si="135"/>
        <v>6</v>
      </c>
      <c r="V1111" s="2">
        <f t="shared" si="136"/>
        <v>6</v>
      </c>
      <c r="W1111" s="2">
        <f t="shared" si="137"/>
        <v>3</v>
      </c>
      <c r="Y1111" s="5"/>
      <c r="Z1111" s="6">
        <f t="shared" si="134"/>
        <v>11</v>
      </c>
      <c r="AA1111" s="2">
        <v>8</v>
      </c>
      <c r="AB1111" s="2">
        <v>2</v>
      </c>
      <c r="AC1111" s="2">
        <v>1</v>
      </c>
      <c r="AD1111" s="2">
        <v>0</v>
      </c>
      <c r="AE1111" s="2">
        <v>0</v>
      </c>
      <c r="AF1111" s="2">
        <f t="shared" si="138"/>
        <v>10</v>
      </c>
      <c r="AG1111" s="2">
        <f t="shared" si="139"/>
        <v>1</v>
      </c>
      <c r="AH1111" s="2">
        <f t="shared" si="140"/>
        <v>0</v>
      </c>
      <c r="AJ1111" s="5"/>
    </row>
    <row r="1112" spans="7:36" x14ac:dyDescent="0.35">
      <c r="G1112" s="2" t="s">
        <v>3</v>
      </c>
      <c r="H1112" s="2" t="s">
        <v>108</v>
      </c>
      <c r="I1112" s="2" t="s">
        <v>108</v>
      </c>
      <c r="J1112" s="2" t="s">
        <v>108</v>
      </c>
      <c r="K1112" s="2" t="s">
        <v>30</v>
      </c>
      <c r="L1112" s="2" t="s">
        <v>30</v>
      </c>
      <c r="M1112" s="2" t="s">
        <v>3</v>
      </c>
      <c r="N1112" s="2">
        <v>1</v>
      </c>
      <c r="O1112" s="6">
        <f t="shared" si="133"/>
        <v>40</v>
      </c>
      <c r="P1112" s="2">
        <v>5</v>
      </c>
      <c r="Q1112" s="2">
        <v>10</v>
      </c>
      <c r="R1112" s="2">
        <v>17</v>
      </c>
      <c r="S1112" s="2">
        <v>3</v>
      </c>
      <c r="T1112" s="2">
        <v>5</v>
      </c>
      <c r="U1112" s="2">
        <f t="shared" si="135"/>
        <v>15</v>
      </c>
      <c r="V1112" s="2">
        <f t="shared" si="136"/>
        <v>17</v>
      </c>
      <c r="W1112" s="2">
        <f t="shared" si="137"/>
        <v>8</v>
      </c>
      <c r="X1112" s="2">
        <f>MAX(O1112:O1141)</f>
        <v>40</v>
      </c>
      <c r="Y1112" s="5">
        <v>54</v>
      </c>
      <c r="Z1112" s="6">
        <f t="shared" si="134"/>
        <v>2</v>
      </c>
      <c r="AA1112" s="2">
        <v>0</v>
      </c>
      <c r="AB1112" s="2">
        <v>0</v>
      </c>
      <c r="AC1112" s="2">
        <v>2</v>
      </c>
      <c r="AD1112" s="2">
        <v>0</v>
      </c>
      <c r="AE1112" s="2">
        <v>0</v>
      </c>
      <c r="AF1112" s="2">
        <f t="shared" si="138"/>
        <v>0</v>
      </c>
      <c r="AG1112" s="2">
        <f t="shared" si="139"/>
        <v>2</v>
      </c>
      <c r="AH1112" s="2">
        <f t="shared" si="140"/>
        <v>0</v>
      </c>
      <c r="AI1112" s="2">
        <f>MAX(Z1112:Z1141)</f>
        <v>2</v>
      </c>
      <c r="AJ1112" s="5">
        <v>39</v>
      </c>
    </row>
    <row r="1113" spans="7:36" x14ac:dyDescent="0.35">
      <c r="G1113" s="2" t="s">
        <v>3</v>
      </c>
      <c r="H1113" s="2" t="s">
        <v>108</v>
      </c>
      <c r="I1113" s="2" t="s">
        <v>108</v>
      </c>
      <c r="J1113" s="2" t="s">
        <v>108</v>
      </c>
      <c r="K1113" s="2" t="s">
        <v>30</v>
      </c>
      <c r="L1113" s="2" t="s">
        <v>30</v>
      </c>
      <c r="M1113" s="2" t="s">
        <v>3</v>
      </c>
      <c r="N1113" s="2">
        <v>2</v>
      </c>
      <c r="O1113" s="6">
        <f t="shared" si="133"/>
        <v>40</v>
      </c>
      <c r="P1113" s="2">
        <v>2</v>
      </c>
      <c r="Q1113" s="2">
        <v>10</v>
      </c>
      <c r="R1113" s="2">
        <v>13</v>
      </c>
      <c r="S1113" s="2">
        <v>13</v>
      </c>
      <c r="T1113" s="2">
        <v>2</v>
      </c>
      <c r="U1113" s="2">
        <f t="shared" si="135"/>
        <v>12</v>
      </c>
      <c r="V1113" s="2">
        <f t="shared" si="136"/>
        <v>13</v>
      </c>
      <c r="W1113" s="2">
        <f t="shared" si="137"/>
        <v>15</v>
      </c>
      <c r="Y1113" s="5"/>
      <c r="Z1113" s="6">
        <f t="shared" si="134"/>
        <v>2</v>
      </c>
      <c r="AA1113" s="2">
        <v>0</v>
      </c>
      <c r="AB1113" s="2">
        <v>2</v>
      </c>
      <c r="AC1113" s="2">
        <v>0</v>
      </c>
      <c r="AD1113" s="2">
        <v>0</v>
      </c>
      <c r="AE1113" s="2">
        <v>0</v>
      </c>
      <c r="AF1113" s="2">
        <f t="shared" si="138"/>
        <v>2</v>
      </c>
      <c r="AG1113" s="2">
        <f t="shared" si="139"/>
        <v>0</v>
      </c>
      <c r="AH1113" s="2">
        <f t="shared" si="140"/>
        <v>0</v>
      </c>
      <c r="AJ1113" s="5"/>
    </row>
    <row r="1114" spans="7:36" x14ac:dyDescent="0.35">
      <c r="G1114" s="2" t="s">
        <v>3</v>
      </c>
      <c r="H1114" s="2" t="s">
        <v>108</v>
      </c>
      <c r="I1114" s="2" t="s">
        <v>108</v>
      </c>
      <c r="J1114" s="2" t="s">
        <v>108</v>
      </c>
      <c r="K1114" s="2" t="s">
        <v>30</v>
      </c>
      <c r="L1114" s="2" t="s">
        <v>30</v>
      </c>
      <c r="M1114" s="2" t="s">
        <v>3</v>
      </c>
      <c r="N1114" s="2">
        <v>3</v>
      </c>
      <c r="O1114" s="6">
        <f t="shared" si="133"/>
        <v>40</v>
      </c>
      <c r="P1114" s="2">
        <v>23</v>
      </c>
      <c r="Q1114" s="2">
        <v>8</v>
      </c>
      <c r="R1114" s="2">
        <v>4</v>
      </c>
      <c r="S1114" s="2">
        <v>4</v>
      </c>
      <c r="T1114" s="2">
        <v>1</v>
      </c>
      <c r="U1114" s="2">
        <f t="shared" si="135"/>
        <v>31</v>
      </c>
      <c r="V1114" s="2">
        <f t="shared" si="136"/>
        <v>4</v>
      </c>
      <c r="W1114" s="2">
        <f t="shared" si="137"/>
        <v>5</v>
      </c>
      <c r="Y1114" s="5"/>
      <c r="Z1114" s="6">
        <f t="shared" si="134"/>
        <v>2</v>
      </c>
      <c r="AA1114" s="2">
        <v>2</v>
      </c>
      <c r="AB1114" s="2">
        <v>0</v>
      </c>
      <c r="AC1114" s="2">
        <v>0</v>
      </c>
      <c r="AD1114" s="2">
        <v>0</v>
      </c>
      <c r="AE1114" s="2">
        <v>0</v>
      </c>
      <c r="AF1114" s="2">
        <f t="shared" si="138"/>
        <v>2</v>
      </c>
      <c r="AG1114" s="2">
        <f t="shared" si="139"/>
        <v>0</v>
      </c>
      <c r="AH1114" s="2">
        <f t="shared" si="140"/>
        <v>0</v>
      </c>
      <c r="AJ1114" s="5"/>
    </row>
    <row r="1115" spans="7:36" x14ac:dyDescent="0.35">
      <c r="G1115" s="2" t="s">
        <v>3</v>
      </c>
      <c r="H1115" s="2" t="s">
        <v>108</v>
      </c>
      <c r="I1115" s="2" t="s">
        <v>108</v>
      </c>
      <c r="J1115" s="2" t="s">
        <v>108</v>
      </c>
      <c r="K1115" s="2" t="s">
        <v>30</v>
      </c>
      <c r="L1115" s="2" t="s">
        <v>30</v>
      </c>
      <c r="M1115" s="2" t="s">
        <v>3</v>
      </c>
      <c r="N1115" s="2">
        <v>4</v>
      </c>
      <c r="O1115" s="6">
        <f t="shared" si="133"/>
        <v>40</v>
      </c>
      <c r="P1115" s="2">
        <v>28</v>
      </c>
      <c r="Q1115" s="2">
        <v>10</v>
      </c>
      <c r="R1115" s="2">
        <v>1</v>
      </c>
      <c r="S1115" s="2">
        <v>1</v>
      </c>
      <c r="T1115" s="2">
        <v>0</v>
      </c>
      <c r="U1115" s="2">
        <f t="shared" si="135"/>
        <v>38</v>
      </c>
      <c r="V1115" s="2">
        <f t="shared" si="136"/>
        <v>1</v>
      </c>
      <c r="W1115" s="2">
        <f t="shared" si="137"/>
        <v>1</v>
      </c>
      <c r="Y1115" s="5"/>
      <c r="Z1115" s="6">
        <f t="shared" si="134"/>
        <v>2</v>
      </c>
      <c r="AA1115" s="2">
        <v>2</v>
      </c>
      <c r="AB1115" s="2">
        <v>0</v>
      </c>
      <c r="AC1115" s="2">
        <v>0</v>
      </c>
      <c r="AD1115" s="2">
        <v>0</v>
      </c>
      <c r="AE1115" s="2">
        <v>0</v>
      </c>
      <c r="AF1115" s="2">
        <f t="shared" si="138"/>
        <v>2</v>
      </c>
      <c r="AG1115" s="2">
        <f t="shared" si="139"/>
        <v>0</v>
      </c>
      <c r="AH1115" s="2">
        <f t="shared" si="140"/>
        <v>0</v>
      </c>
      <c r="AJ1115" s="5"/>
    </row>
    <row r="1116" spans="7:36" x14ac:dyDescent="0.35">
      <c r="G1116" s="2" t="s">
        <v>3</v>
      </c>
      <c r="H1116" s="2" t="s">
        <v>108</v>
      </c>
      <c r="I1116" s="2" t="s">
        <v>108</v>
      </c>
      <c r="J1116" s="2" t="s">
        <v>108</v>
      </c>
      <c r="K1116" s="2" t="s">
        <v>30</v>
      </c>
      <c r="L1116" s="2" t="s">
        <v>30</v>
      </c>
      <c r="M1116" s="2" t="s">
        <v>3</v>
      </c>
      <c r="N1116" s="2">
        <v>5</v>
      </c>
      <c r="O1116" s="6">
        <f t="shared" si="133"/>
        <v>40</v>
      </c>
      <c r="P1116" s="2">
        <v>25</v>
      </c>
      <c r="Q1116" s="2">
        <v>5</v>
      </c>
      <c r="R1116" s="2">
        <v>6</v>
      </c>
      <c r="S1116" s="2">
        <v>3</v>
      </c>
      <c r="T1116" s="2">
        <v>1</v>
      </c>
      <c r="U1116" s="2">
        <f t="shared" si="135"/>
        <v>30</v>
      </c>
      <c r="V1116" s="2">
        <f t="shared" si="136"/>
        <v>6</v>
      </c>
      <c r="W1116" s="2">
        <f t="shared" si="137"/>
        <v>4</v>
      </c>
      <c r="Y1116" s="5"/>
      <c r="Z1116" s="6">
        <f t="shared" si="134"/>
        <v>2</v>
      </c>
      <c r="AA1116" s="2">
        <v>2</v>
      </c>
      <c r="AB1116" s="2">
        <v>0</v>
      </c>
      <c r="AC1116" s="2">
        <v>0</v>
      </c>
      <c r="AD1116" s="2">
        <v>0</v>
      </c>
      <c r="AE1116" s="2">
        <v>0</v>
      </c>
      <c r="AF1116" s="2">
        <f t="shared" si="138"/>
        <v>2</v>
      </c>
      <c r="AG1116" s="2">
        <f t="shared" si="139"/>
        <v>0</v>
      </c>
      <c r="AH1116" s="2">
        <f t="shared" si="140"/>
        <v>0</v>
      </c>
      <c r="AJ1116" s="5"/>
    </row>
    <row r="1117" spans="7:36" x14ac:dyDescent="0.35">
      <c r="G1117" s="2" t="s">
        <v>3</v>
      </c>
      <c r="H1117" s="2" t="s">
        <v>108</v>
      </c>
      <c r="I1117" s="2" t="s">
        <v>108</v>
      </c>
      <c r="J1117" s="2" t="s">
        <v>108</v>
      </c>
      <c r="K1117" s="2" t="s">
        <v>30</v>
      </c>
      <c r="L1117" s="2" t="s">
        <v>30</v>
      </c>
      <c r="M1117" s="2" t="s">
        <v>3</v>
      </c>
      <c r="N1117" s="2">
        <v>6</v>
      </c>
      <c r="O1117" s="6">
        <f t="shared" si="133"/>
        <v>40</v>
      </c>
      <c r="P1117" s="2">
        <v>16</v>
      </c>
      <c r="Q1117" s="2">
        <v>8</v>
      </c>
      <c r="R1117" s="2">
        <v>7</v>
      </c>
      <c r="S1117" s="2">
        <v>6</v>
      </c>
      <c r="T1117" s="2">
        <v>3</v>
      </c>
      <c r="U1117" s="2">
        <f t="shared" si="135"/>
        <v>24</v>
      </c>
      <c r="V1117" s="2">
        <f t="shared" si="136"/>
        <v>7</v>
      </c>
      <c r="W1117" s="2">
        <f t="shared" si="137"/>
        <v>9</v>
      </c>
      <c r="Y1117" s="5"/>
      <c r="Z1117" s="6">
        <f t="shared" si="134"/>
        <v>2</v>
      </c>
      <c r="AA1117" s="2">
        <v>0</v>
      </c>
      <c r="AB1117" s="2">
        <v>2</v>
      </c>
      <c r="AC1117" s="2">
        <v>0</v>
      </c>
      <c r="AD1117" s="2">
        <v>0</v>
      </c>
      <c r="AE1117" s="2">
        <v>0</v>
      </c>
      <c r="AF1117" s="2">
        <f t="shared" si="138"/>
        <v>2</v>
      </c>
      <c r="AG1117" s="2">
        <f t="shared" si="139"/>
        <v>0</v>
      </c>
      <c r="AH1117" s="2">
        <f t="shared" si="140"/>
        <v>0</v>
      </c>
      <c r="AJ1117" s="5"/>
    </row>
    <row r="1118" spans="7:36" x14ac:dyDescent="0.35">
      <c r="G1118" s="2" t="s">
        <v>3</v>
      </c>
      <c r="H1118" s="2" t="s">
        <v>108</v>
      </c>
      <c r="I1118" s="2" t="s">
        <v>108</v>
      </c>
      <c r="J1118" s="2" t="s">
        <v>108</v>
      </c>
      <c r="K1118" s="2" t="s">
        <v>30</v>
      </c>
      <c r="L1118" s="2" t="s">
        <v>30</v>
      </c>
      <c r="M1118" s="2" t="s">
        <v>3</v>
      </c>
      <c r="N1118" s="2">
        <v>7</v>
      </c>
      <c r="O1118" s="6">
        <f t="shared" si="133"/>
        <v>40</v>
      </c>
      <c r="P1118" s="2">
        <v>24</v>
      </c>
      <c r="Q1118" s="2">
        <v>3</v>
      </c>
      <c r="R1118" s="2">
        <v>8</v>
      </c>
      <c r="S1118" s="2">
        <v>2</v>
      </c>
      <c r="T1118" s="2">
        <v>3</v>
      </c>
      <c r="U1118" s="2">
        <f t="shared" si="135"/>
        <v>27</v>
      </c>
      <c r="V1118" s="2">
        <f t="shared" si="136"/>
        <v>8</v>
      </c>
      <c r="W1118" s="2">
        <f t="shared" si="137"/>
        <v>5</v>
      </c>
      <c r="Y1118" s="5"/>
      <c r="Z1118" s="6">
        <f t="shared" si="134"/>
        <v>2</v>
      </c>
      <c r="AA1118" s="2">
        <v>1</v>
      </c>
      <c r="AB1118" s="2">
        <v>1</v>
      </c>
      <c r="AC1118" s="2">
        <v>0</v>
      </c>
      <c r="AD1118" s="2">
        <v>0</v>
      </c>
      <c r="AE1118" s="2">
        <v>0</v>
      </c>
      <c r="AF1118" s="2">
        <f t="shared" si="138"/>
        <v>2</v>
      </c>
      <c r="AG1118" s="2">
        <f t="shared" si="139"/>
        <v>0</v>
      </c>
      <c r="AH1118" s="2">
        <f t="shared" si="140"/>
        <v>0</v>
      </c>
      <c r="AJ1118" s="5"/>
    </row>
    <row r="1119" spans="7:36" x14ac:dyDescent="0.35">
      <c r="G1119" s="2" t="s">
        <v>3</v>
      </c>
      <c r="H1119" s="2" t="s">
        <v>108</v>
      </c>
      <c r="I1119" s="2" t="s">
        <v>108</v>
      </c>
      <c r="J1119" s="2" t="s">
        <v>108</v>
      </c>
      <c r="K1119" s="2" t="s">
        <v>30</v>
      </c>
      <c r="L1119" s="2" t="s">
        <v>30</v>
      </c>
      <c r="M1119" s="2" t="s">
        <v>3</v>
      </c>
      <c r="N1119" s="2">
        <v>8</v>
      </c>
      <c r="O1119" s="6">
        <f t="shared" si="133"/>
        <v>40</v>
      </c>
      <c r="P1119" s="2">
        <v>2</v>
      </c>
      <c r="Q1119" s="2">
        <v>9</v>
      </c>
      <c r="R1119" s="2">
        <v>8</v>
      </c>
      <c r="S1119" s="2">
        <v>15</v>
      </c>
      <c r="T1119" s="2">
        <v>6</v>
      </c>
      <c r="U1119" s="2">
        <f t="shared" si="135"/>
        <v>11</v>
      </c>
      <c r="V1119" s="2">
        <f t="shared" si="136"/>
        <v>8</v>
      </c>
      <c r="W1119" s="2">
        <f t="shared" si="137"/>
        <v>21</v>
      </c>
      <c r="Y1119" s="5"/>
      <c r="Z1119" s="6">
        <f t="shared" si="134"/>
        <v>2</v>
      </c>
      <c r="AA1119" s="2">
        <v>1</v>
      </c>
      <c r="AB1119" s="2">
        <v>0</v>
      </c>
      <c r="AC1119" s="2">
        <v>0</v>
      </c>
      <c r="AD1119" s="2">
        <v>1</v>
      </c>
      <c r="AE1119" s="2">
        <v>0</v>
      </c>
      <c r="AF1119" s="2">
        <f t="shared" si="138"/>
        <v>1</v>
      </c>
      <c r="AG1119" s="2">
        <f t="shared" si="139"/>
        <v>0</v>
      </c>
      <c r="AH1119" s="2">
        <f t="shared" si="140"/>
        <v>1</v>
      </c>
      <c r="AJ1119" s="5"/>
    </row>
    <row r="1120" spans="7:36" x14ac:dyDescent="0.35">
      <c r="G1120" s="2" t="s">
        <v>3</v>
      </c>
      <c r="H1120" s="2" t="s">
        <v>108</v>
      </c>
      <c r="I1120" s="2" t="s">
        <v>108</v>
      </c>
      <c r="J1120" s="2" t="s">
        <v>108</v>
      </c>
      <c r="K1120" s="2" t="s">
        <v>30</v>
      </c>
      <c r="L1120" s="2" t="s">
        <v>30</v>
      </c>
      <c r="M1120" s="2" t="s">
        <v>3</v>
      </c>
      <c r="N1120" s="2">
        <v>9</v>
      </c>
      <c r="O1120" s="6">
        <f t="shared" si="133"/>
        <v>40</v>
      </c>
      <c r="P1120" s="2">
        <v>1</v>
      </c>
      <c r="Q1120" s="2">
        <v>7</v>
      </c>
      <c r="R1120" s="2">
        <v>10</v>
      </c>
      <c r="S1120" s="2">
        <v>15</v>
      </c>
      <c r="T1120" s="2">
        <v>7</v>
      </c>
      <c r="U1120" s="2">
        <f t="shared" si="135"/>
        <v>8</v>
      </c>
      <c r="V1120" s="2">
        <f t="shared" si="136"/>
        <v>10</v>
      </c>
      <c r="W1120" s="2">
        <f t="shared" si="137"/>
        <v>22</v>
      </c>
      <c r="Y1120" s="5"/>
      <c r="Z1120" s="6">
        <f t="shared" si="134"/>
        <v>2</v>
      </c>
      <c r="AA1120" s="2">
        <v>0</v>
      </c>
      <c r="AB1120" s="2">
        <v>0</v>
      </c>
      <c r="AC1120" s="2">
        <v>1</v>
      </c>
      <c r="AD1120" s="2">
        <v>1</v>
      </c>
      <c r="AE1120" s="2">
        <v>0</v>
      </c>
      <c r="AF1120" s="2">
        <f t="shared" si="138"/>
        <v>0</v>
      </c>
      <c r="AG1120" s="2">
        <f t="shared" si="139"/>
        <v>1</v>
      </c>
      <c r="AH1120" s="2">
        <f t="shared" si="140"/>
        <v>1</v>
      </c>
      <c r="AJ1120" s="5"/>
    </row>
    <row r="1121" spans="7:36" x14ac:dyDescent="0.35">
      <c r="G1121" s="2" t="s">
        <v>3</v>
      </c>
      <c r="H1121" s="2" t="s">
        <v>108</v>
      </c>
      <c r="I1121" s="2" t="s">
        <v>108</v>
      </c>
      <c r="J1121" s="2" t="s">
        <v>108</v>
      </c>
      <c r="K1121" s="2" t="s">
        <v>30</v>
      </c>
      <c r="L1121" s="2" t="s">
        <v>30</v>
      </c>
      <c r="M1121" s="2" t="s">
        <v>67</v>
      </c>
      <c r="N1121" s="2">
        <v>10</v>
      </c>
      <c r="O1121" s="6">
        <f t="shared" si="133"/>
        <v>40</v>
      </c>
      <c r="P1121" s="2">
        <v>21</v>
      </c>
      <c r="Q1121" s="2">
        <v>14</v>
      </c>
      <c r="R1121" s="2">
        <v>4</v>
      </c>
      <c r="S1121" s="2">
        <v>0</v>
      </c>
      <c r="T1121" s="2">
        <v>1</v>
      </c>
      <c r="U1121" s="2">
        <f t="shared" si="135"/>
        <v>35</v>
      </c>
      <c r="V1121" s="2">
        <f t="shared" si="136"/>
        <v>4</v>
      </c>
      <c r="W1121" s="2">
        <f t="shared" si="137"/>
        <v>1</v>
      </c>
      <c r="Y1121" s="5"/>
      <c r="Z1121" s="6">
        <f t="shared" si="134"/>
        <v>2</v>
      </c>
      <c r="AA1121" s="2">
        <v>2</v>
      </c>
      <c r="AB1121" s="2">
        <v>0</v>
      </c>
      <c r="AC1121" s="2">
        <v>0</v>
      </c>
      <c r="AD1121" s="2">
        <v>0</v>
      </c>
      <c r="AE1121" s="2">
        <v>0</v>
      </c>
      <c r="AF1121" s="2">
        <f t="shared" si="138"/>
        <v>2</v>
      </c>
      <c r="AG1121" s="2">
        <f t="shared" si="139"/>
        <v>0</v>
      </c>
      <c r="AH1121" s="2">
        <f t="shared" si="140"/>
        <v>0</v>
      </c>
      <c r="AJ1121" s="5"/>
    </row>
    <row r="1122" spans="7:36" x14ac:dyDescent="0.35">
      <c r="G1122" s="2" t="s">
        <v>3</v>
      </c>
      <c r="H1122" s="2" t="s">
        <v>108</v>
      </c>
      <c r="I1122" s="2" t="s">
        <v>108</v>
      </c>
      <c r="J1122" s="2" t="s">
        <v>108</v>
      </c>
      <c r="K1122" s="2" t="s">
        <v>30</v>
      </c>
      <c r="L1122" s="2" t="s">
        <v>30</v>
      </c>
      <c r="M1122" s="2" t="s">
        <v>67</v>
      </c>
      <c r="N1122" s="2">
        <v>11</v>
      </c>
      <c r="O1122" s="6">
        <f t="shared" si="133"/>
        <v>40</v>
      </c>
      <c r="P1122" s="2">
        <v>8</v>
      </c>
      <c r="Q1122" s="2">
        <v>17</v>
      </c>
      <c r="R1122" s="2">
        <v>8</v>
      </c>
      <c r="S1122" s="2">
        <v>5</v>
      </c>
      <c r="T1122" s="2">
        <v>2</v>
      </c>
      <c r="U1122" s="2">
        <f t="shared" si="135"/>
        <v>25</v>
      </c>
      <c r="V1122" s="2">
        <f t="shared" si="136"/>
        <v>8</v>
      </c>
      <c r="W1122" s="2">
        <f t="shared" si="137"/>
        <v>7</v>
      </c>
      <c r="Y1122" s="5"/>
      <c r="Z1122" s="6">
        <f t="shared" si="134"/>
        <v>2</v>
      </c>
      <c r="AA1122" s="2">
        <v>1</v>
      </c>
      <c r="AB1122" s="2">
        <v>0</v>
      </c>
      <c r="AC1122" s="2">
        <v>1</v>
      </c>
      <c r="AD1122" s="2">
        <v>0</v>
      </c>
      <c r="AE1122" s="2">
        <v>0</v>
      </c>
      <c r="AF1122" s="2">
        <f t="shared" si="138"/>
        <v>1</v>
      </c>
      <c r="AG1122" s="2">
        <f t="shared" si="139"/>
        <v>1</v>
      </c>
      <c r="AH1122" s="2">
        <f t="shared" si="140"/>
        <v>0</v>
      </c>
      <c r="AJ1122" s="5"/>
    </row>
    <row r="1123" spans="7:36" x14ac:dyDescent="0.35">
      <c r="G1123" s="2" t="s">
        <v>3</v>
      </c>
      <c r="H1123" s="2" t="s">
        <v>108</v>
      </c>
      <c r="I1123" s="2" t="s">
        <v>108</v>
      </c>
      <c r="J1123" s="2" t="s">
        <v>108</v>
      </c>
      <c r="K1123" s="2" t="s">
        <v>30</v>
      </c>
      <c r="L1123" s="2" t="s">
        <v>30</v>
      </c>
      <c r="M1123" s="2" t="s">
        <v>67</v>
      </c>
      <c r="N1123" s="2">
        <v>12</v>
      </c>
      <c r="O1123" s="6">
        <f t="shared" si="133"/>
        <v>40</v>
      </c>
      <c r="P1123" s="2">
        <v>7</v>
      </c>
      <c r="Q1123" s="2">
        <v>20</v>
      </c>
      <c r="R1123" s="2">
        <v>9</v>
      </c>
      <c r="S1123" s="2">
        <v>4</v>
      </c>
      <c r="T1123" s="2">
        <v>0</v>
      </c>
      <c r="U1123" s="2">
        <f t="shared" si="135"/>
        <v>27</v>
      </c>
      <c r="V1123" s="2">
        <f t="shared" si="136"/>
        <v>9</v>
      </c>
      <c r="W1123" s="2">
        <f t="shared" si="137"/>
        <v>4</v>
      </c>
      <c r="Y1123" s="5"/>
      <c r="Z1123" s="6">
        <f t="shared" si="134"/>
        <v>2</v>
      </c>
      <c r="AA1123" s="2">
        <v>0</v>
      </c>
      <c r="AB1123" s="2">
        <v>1</v>
      </c>
      <c r="AC1123" s="2">
        <v>1</v>
      </c>
      <c r="AD1123" s="2">
        <v>0</v>
      </c>
      <c r="AE1123" s="2">
        <v>0</v>
      </c>
      <c r="AF1123" s="2">
        <f t="shared" si="138"/>
        <v>1</v>
      </c>
      <c r="AG1123" s="2">
        <f t="shared" si="139"/>
        <v>1</v>
      </c>
      <c r="AH1123" s="2">
        <f t="shared" si="140"/>
        <v>0</v>
      </c>
      <c r="AJ1123" s="5"/>
    </row>
    <row r="1124" spans="7:36" x14ac:dyDescent="0.35">
      <c r="G1124" s="2" t="s">
        <v>3</v>
      </c>
      <c r="H1124" s="2" t="s">
        <v>108</v>
      </c>
      <c r="I1124" s="2" t="s">
        <v>108</v>
      </c>
      <c r="J1124" s="2" t="s">
        <v>108</v>
      </c>
      <c r="K1124" s="2" t="s">
        <v>30</v>
      </c>
      <c r="L1124" s="2" t="s">
        <v>30</v>
      </c>
      <c r="M1124" s="2" t="s">
        <v>67</v>
      </c>
      <c r="N1124" s="2">
        <v>13</v>
      </c>
      <c r="O1124" s="6">
        <f t="shared" ref="O1124:O1217" si="141">SUM(U1124:W1124)</f>
        <v>40</v>
      </c>
      <c r="P1124" s="2">
        <v>5</v>
      </c>
      <c r="Q1124" s="2">
        <v>14</v>
      </c>
      <c r="R1124" s="2">
        <v>7</v>
      </c>
      <c r="S1124" s="2">
        <v>11</v>
      </c>
      <c r="T1124" s="2">
        <v>3</v>
      </c>
      <c r="U1124" s="2">
        <f t="shared" si="135"/>
        <v>19</v>
      </c>
      <c r="V1124" s="2">
        <f t="shared" si="136"/>
        <v>7</v>
      </c>
      <c r="W1124" s="2">
        <f t="shared" si="137"/>
        <v>14</v>
      </c>
      <c r="Y1124" s="5"/>
      <c r="Z1124" s="6">
        <f t="shared" ref="Z1124:Z1217" si="142">SUM(AF1124:AH1124)</f>
        <v>2</v>
      </c>
      <c r="AA1124" s="2">
        <v>0</v>
      </c>
      <c r="AB1124" s="2">
        <v>1</v>
      </c>
      <c r="AC1124" s="2">
        <v>1</v>
      </c>
      <c r="AD1124" s="2">
        <v>0</v>
      </c>
      <c r="AE1124" s="2">
        <v>0</v>
      </c>
      <c r="AF1124" s="2">
        <f t="shared" si="138"/>
        <v>1</v>
      </c>
      <c r="AG1124" s="2">
        <f t="shared" si="139"/>
        <v>1</v>
      </c>
      <c r="AH1124" s="2">
        <f t="shared" si="140"/>
        <v>0</v>
      </c>
      <c r="AJ1124" s="5"/>
    </row>
    <row r="1125" spans="7:36" x14ac:dyDescent="0.35">
      <c r="G1125" s="2" t="s">
        <v>3</v>
      </c>
      <c r="H1125" s="2" t="s">
        <v>108</v>
      </c>
      <c r="I1125" s="2" t="s">
        <v>108</v>
      </c>
      <c r="J1125" s="2" t="s">
        <v>108</v>
      </c>
      <c r="K1125" s="2" t="s">
        <v>30</v>
      </c>
      <c r="L1125" s="2" t="s">
        <v>30</v>
      </c>
      <c r="M1125" s="2" t="s">
        <v>67</v>
      </c>
      <c r="N1125" s="2">
        <v>14</v>
      </c>
      <c r="O1125" s="6">
        <f t="shared" si="141"/>
        <v>40</v>
      </c>
      <c r="P1125" s="2">
        <v>5</v>
      </c>
      <c r="Q1125" s="2">
        <v>6</v>
      </c>
      <c r="R1125" s="2">
        <v>7</v>
      </c>
      <c r="S1125" s="2">
        <v>11</v>
      </c>
      <c r="T1125" s="2">
        <v>11</v>
      </c>
      <c r="U1125" s="2">
        <f t="shared" si="135"/>
        <v>11</v>
      </c>
      <c r="V1125" s="2">
        <f t="shared" si="136"/>
        <v>7</v>
      </c>
      <c r="W1125" s="2">
        <f t="shared" si="137"/>
        <v>22</v>
      </c>
      <c r="Y1125" s="5"/>
      <c r="Z1125" s="6">
        <f t="shared" si="142"/>
        <v>2</v>
      </c>
      <c r="AA1125" s="2">
        <v>0</v>
      </c>
      <c r="AB1125" s="2">
        <v>0</v>
      </c>
      <c r="AC1125" s="2">
        <v>0</v>
      </c>
      <c r="AD1125" s="2">
        <v>1</v>
      </c>
      <c r="AE1125" s="2">
        <v>1</v>
      </c>
      <c r="AF1125" s="2">
        <f t="shared" si="138"/>
        <v>0</v>
      </c>
      <c r="AG1125" s="2">
        <f t="shared" si="139"/>
        <v>0</v>
      </c>
      <c r="AH1125" s="2">
        <f t="shared" si="140"/>
        <v>2</v>
      </c>
      <c r="AJ1125" s="5"/>
    </row>
    <row r="1126" spans="7:36" x14ac:dyDescent="0.35">
      <c r="G1126" s="2" t="s">
        <v>3</v>
      </c>
      <c r="H1126" s="2" t="s">
        <v>108</v>
      </c>
      <c r="I1126" s="2" t="s">
        <v>108</v>
      </c>
      <c r="J1126" s="2" t="s">
        <v>108</v>
      </c>
      <c r="K1126" s="2" t="s">
        <v>30</v>
      </c>
      <c r="L1126" s="2" t="s">
        <v>30</v>
      </c>
      <c r="M1126" s="2" t="s">
        <v>67</v>
      </c>
      <c r="N1126" s="2">
        <v>15</v>
      </c>
      <c r="O1126" s="6">
        <f t="shared" si="141"/>
        <v>40</v>
      </c>
      <c r="P1126" s="2">
        <v>5</v>
      </c>
      <c r="Q1126" s="2">
        <v>8</v>
      </c>
      <c r="R1126" s="2">
        <v>12</v>
      </c>
      <c r="S1126" s="2">
        <v>10</v>
      </c>
      <c r="T1126" s="2">
        <v>5</v>
      </c>
      <c r="U1126" s="2">
        <f t="shared" si="135"/>
        <v>13</v>
      </c>
      <c r="V1126" s="2">
        <f t="shared" si="136"/>
        <v>12</v>
      </c>
      <c r="W1126" s="2">
        <f t="shared" si="137"/>
        <v>15</v>
      </c>
      <c r="Y1126" s="5"/>
      <c r="Z1126" s="6">
        <f t="shared" si="142"/>
        <v>2</v>
      </c>
      <c r="AA1126" s="2">
        <v>0</v>
      </c>
      <c r="AB1126" s="2">
        <v>0</v>
      </c>
      <c r="AC1126" s="2">
        <v>1</v>
      </c>
      <c r="AD1126" s="2">
        <v>1</v>
      </c>
      <c r="AE1126" s="2">
        <v>0</v>
      </c>
      <c r="AF1126" s="2">
        <f t="shared" si="138"/>
        <v>0</v>
      </c>
      <c r="AG1126" s="2">
        <f t="shared" si="139"/>
        <v>1</v>
      </c>
      <c r="AH1126" s="2">
        <f t="shared" si="140"/>
        <v>1</v>
      </c>
      <c r="AJ1126" s="5"/>
    </row>
    <row r="1127" spans="7:36" x14ac:dyDescent="0.35">
      <c r="G1127" s="2" t="s">
        <v>3</v>
      </c>
      <c r="H1127" s="2" t="s">
        <v>108</v>
      </c>
      <c r="I1127" s="2" t="s">
        <v>108</v>
      </c>
      <c r="J1127" s="2" t="s">
        <v>108</v>
      </c>
      <c r="K1127" s="2" t="s">
        <v>30</v>
      </c>
      <c r="L1127" s="2" t="s">
        <v>30</v>
      </c>
      <c r="M1127" s="2" t="s">
        <v>67</v>
      </c>
      <c r="N1127" s="2">
        <v>16</v>
      </c>
      <c r="O1127" s="6">
        <f t="shared" si="141"/>
        <v>39</v>
      </c>
      <c r="P1127" s="2">
        <v>7</v>
      </c>
      <c r="Q1127" s="2">
        <v>10</v>
      </c>
      <c r="R1127" s="2">
        <v>9</v>
      </c>
      <c r="S1127" s="2">
        <v>7</v>
      </c>
      <c r="T1127" s="2">
        <v>6</v>
      </c>
      <c r="U1127" s="2">
        <f t="shared" si="135"/>
        <v>17</v>
      </c>
      <c r="V1127" s="2">
        <f t="shared" si="136"/>
        <v>9</v>
      </c>
      <c r="W1127" s="2">
        <f t="shared" si="137"/>
        <v>13</v>
      </c>
      <c r="Y1127" s="5"/>
      <c r="Z1127" s="6">
        <f t="shared" si="142"/>
        <v>2</v>
      </c>
      <c r="AA1127" s="2">
        <v>2</v>
      </c>
      <c r="AB1127" s="2">
        <v>0</v>
      </c>
      <c r="AC1127" s="2">
        <v>0</v>
      </c>
      <c r="AD1127" s="2">
        <v>0</v>
      </c>
      <c r="AE1127" s="2">
        <v>0</v>
      </c>
      <c r="AF1127" s="2">
        <f t="shared" si="138"/>
        <v>2</v>
      </c>
      <c r="AG1127" s="2">
        <f t="shared" si="139"/>
        <v>0</v>
      </c>
      <c r="AH1127" s="2">
        <f t="shared" si="140"/>
        <v>0</v>
      </c>
      <c r="AJ1127" s="5"/>
    </row>
    <row r="1128" spans="7:36" x14ac:dyDescent="0.35">
      <c r="G1128" s="2" t="s">
        <v>3</v>
      </c>
      <c r="H1128" s="2" t="s">
        <v>108</v>
      </c>
      <c r="I1128" s="2" t="s">
        <v>108</v>
      </c>
      <c r="J1128" s="2" t="s">
        <v>108</v>
      </c>
      <c r="K1128" s="2" t="s">
        <v>30</v>
      </c>
      <c r="L1128" s="2" t="s">
        <v>30</v>
      </c>
      <c r="M1128" s="2" t="s">
        <v>67</v>
      </c>
      <c r="N1128" s="2">
        <v>17</v>
      </c>
      <c r="O1128" s="6">
        <f t="shared" si="141"/>
        <v>39</v>
      </c>
      <c r="P1128" s="2">
        <v>7</v>
      </c>
      <c r="Q1128" s="2">
        <v>12</v>
      </c>
      <c r="R1128" s="2">
        <v>13</v>
      </c>
      <c r="S1128" s="2">
        <v>4</v>
      </c>
      <c r="T1128" s="2">
        <v>3</v>
      </c>
      <c r="U1128" s="2">
        <f t="shared" si="135"/>
        <v>19</v>
      </c>
      <c r="V1128" s="2">
        <f t="shared" si="136"/>
        <v>13</v>
      </c>
      <c r="W1128" s="2">
        <f t="shared" si="137"/>
        <v>7</v>
      </c>
      <c r="Y1128" s="5"/>
      <c r="Z1128" s="6">
        <f t="shared" si="142"/>
        <v>2</v>
      </c>
      <c r="AA1128" s="2">
        <v>2</v>
      </c>
      <c r="AB1128" s="2">
        <v>0</v>
      </c>
      <c r="AC1128" s="2">
        <v>0</v>
      </c>
      <c r="AD1128" s="2">
        <v>0</v>
      </c>
      <c r="AE1128" s="2">
        <v>0</v>
      </c>
      <c r="AF1128" s="2">
        <f t="shared" si="138"/>
        <v>2</v>
      </c>
      <c r="AG1128" s="2">
        <f t="shared" si="139"/>
        <v>0</v>
      </c>
      <c r="AH1128" s="2">
        <f t="shared" si="140"/>
        <v>0</v>
      </c>
      <c r="AJ1128" s="5"/>
    </row>
    <row r="1129" spans="7:36" x14ac:dyDescent="0.35">
      <c r="G1129" s="2" t="s">
        <v>3</v>
      </c>
      <c r="H1129" s="2" t="s">
        <v>108</v>
      </c>
      <c r="I1129" s="2" t="s">
        <v>108</v>
      </c>
      <c r="J1129" s="2" t="s">
        <v>108</v>
      </c>
      <c r="K1129" s="2" t="s">
        <v>30</v>
      </c>
      <c r="L1129" s="2" t="s">
        <v>30</v>
      </c>
      <c r="M1129" s="2" t="s">
        <v>67</v>
      </c>
      <c r="N1129" s="2">
        <v>18</v>
      </c>
      <c r="O1129" s="6">
        <f t="shared" si="141"/>
        <v>40</v>
      </c>
      <c r="P1129" s="2">
        <v>22</v>
      </c>
      <c r="Q1129" s="2">
        <v>6</v>
      </c>
      <c r="R1129" s="2">
        <v>5</v>
      </c>
      <c r="S1129" s="2">
        <v>4</v>
      </c>
      <c r="T1129" s="2">
        <v>3</v>
      </c>
      <c r="U1129" s="2">
        <f t="shared" si="135"/>
        <v>28</v>
      </c>
      <c r="V1129" s="2">
        <f t="shared" si="136"/>
        <v>5</v>
      </c>
      <c r="W1129" s="2">
        <f t="shared" si="137"/>
        <v>7</v>
      </c>
      <c r="Y1129" s="5"/>
      <c r="Z1129" s="6">
        <f t="shared" si="142"/>
        <v>2</v>
      </c>
      <c r="AA1129" s="2">
        <v>1</v>
      </c>
      <c r="AB1129" s="2">
        <v>0</v>
      </c>
      <c r="AC1129" s="2">
        <v>1</v>
      </c>
      <c r="AD1129" s="2">
        <v>0</v>
      </c>
      <c r="AE1129" s="2">
        <v>0</v>
      </c>
      <c r="AF1129" s="2">
        <f t="shared" si="138"/>
        <v>1</v>
      </c>
      <c r="AG1129" s="2">
        <f t="shared" si="139"/>
        <v>1</v>
      </c>
      <c r="AH1129" s="2">
        <f t="shared" si="140"/>
        <v>0</v>
      </c>
      <c r="AJ1129" s="5"/>
    </row>
    <row r="1130" spans="7:36" x14ac:dyDescent="0.35">
      <c r="G1130" s="2" t="s">
        <v>3</v>
      </c>
      <c r="H1130" s="2" t="s">
        <v>108</v>
      </c>
      <c r="I1130" s="2" t="s">
        <v>108</v>
      </c>
      <c r="J1130" s="2" t="s">
        <v>108</v>
      </c>
      <c r="K1130" s="2" t="s">
        <v>30</v>
      </c>
      <c r="L1130" s="2" t="s">
        <v>30</v>
      </c>
      <c r="M1130" s="2" t="s">
        <v>76</v>
      </c>
      <c r="N1130" s="2">
        <v>19</v>
      </c>
      <c r="O1130" s="6">
        <f t="shared" si="141"/>
        <v>39</v>
      </c>
      <c r="P1130" s="2">
        <v>13</v>
      </c>
      <c r="Q1130" s="2">
        <v>11</v>
      </c>
      <c r="R1130" s="2">
        <v>4</v>
      </c>
      <c r="S1130" s="2">
        <v>7</v>
      </c>
      <c r="T1130" s="2">
        <v>4</v>
      </c>
      <c r="U1130" s="2">
        <f t="shared" si="135"/>
        <v>24</v>
      </c>
      <c r="V1130" s="2">
        <f t="shared" si="136"/>
        <v>4</v>
      </c>
      <c r="W1130" s="2">
        <f t="shared" si="137"/>
        <v>11</v>
      </c>
      <c r="Y1130" s="5"/>
      <c r="Z1130" s="6">
        <f t="shared" si="142"/>
        <v>2</v>
      </c>
      <c r="AA1130" s="2">
        <v>1</v>
      </c>
      <c r="AB1130" s="2">
        <v>1</v>
      </c>
      <c r="AC1130" s="2">
        <v>0</v>
      </c>
      <c r="AD1130" s="2">
        <v>0</v>
      </c>
      <c r="AE1130" s="2">
        <v>0</v>
      </c>
      <c r="AF1130" s="2">
        <f t="shared" si="138"/>
        <v>2</v>
      </c>
      <c r="AG1130" s="2">
        <f t="shared" si="139"/>
        <v>0</v>
      </c>
      <c r="AH1130" s="2">
        <f t="shared" si="140"/>
        <v>0</v>
      </c>
      <c r="AJ1130" s="5"/>
    </row>
    <row r="1131" spans="7:36" x14ac:dyDescent="0.35">
      <c r="G1131" s="2" t="s">
        <v>3</v>
      </c>
      <c r="H1131" s="2" t="s">
        <v>108</v>
      </c>
      <c r="I1131" s="2" t="s">
        <v>108</v>
      </c>
      <c r="J1131" s="2" t="s">
        <v>108</v>
      </c>
      <c r="K1131" s="2" t="s">
        <v>30</v>
      </c>
      <c r="L1131" s="2" t="s">
        <v>30</v>
      </c>
      <c r="M1131" s="2" t="s">
        <v>76</v>
      </c>
      <c r="N1131" s="2">
        <v>20</v>
      </c>
      <c r="O1131" s="6">
        <f t="shared" si="141"/>
        <v>40</v>
      </c>
      <c r="P1131" s="2">
        <v>14</v>
      </c>
      <c r="Q1131" s="2">
        <v>5</v>
      </c>
      <c r="R1131" s="2">
        <v>10</v>
      </c>
      <c r="S1131" s="2">
        <v>9</v>
      </c>
      <c r="T1131" s="2">
        <v>2</v>
      </c>
      <c r="U1131" s="2">
        <f t="shared" si="135"/>
        <v>19</v>
      </c>
      <c r="V1131" s="2">
        <f t="shared" si="136"/>
        <v>10</v>
      </c>
      <c r="W1131" s="2">
        <f t="shared" si="137"/>
        <v>11</v>
      </c>
      <c r="Y1131" s="5"/>
      <c r="Z1131" s="6">
        <f t="shared" si="142"/>
        <v>2</v>
      </c>
      <c r="AA1131" s="2">
        <v>0</v>
      </c>
      <c r="AB1131" s="2">
        <v>1</v>
      </c>
      <c r="AC1131" s="2">
        <v>1</v>
      </c>
      <c r="AD1131" s="2">
        <v>0</v>
      </c>
      <c r="AE1131" s="2">
        <v>0</v>
      </c>
      <c r="AF1131" s="2">
        <f t="shared" si="138"/>
        <v>1</v>
      </c>
      <c r="AG1131" s="2">
        <f t="shared" si="139"/>
        <v>1</v>
      </c>
      <c r="AH1131" s="2">
        <f t="shared" si="140"/>
        <v>0</v>
      </c>
      <c r="AJ1131" s="5"/>
    </row>
    <row r="1132" spans="7:36" x14ac:dyDescent="0.35">
      <c r="G1132" s="2" t="s">
        <v>3</v>
      </c>
      <c r="H1132" s="2" t="s">
        <v>108</v>
      </c>
      <c r="I1132" s="2" t="s">
        <v>108</v>
      </c>
      <c r="J1132" s="2" t="s">
        <v>108</v>
      </c>
      <c r="K1132" s="2" t="s">
        <v>30</v>
      </c>
      <c r="L1132" s="2" t="s">
        <v>30</v>
      </c>
      <c r="M1132" s="2" t="s">
        <v>76</v>
      </c>
      <c r="N1132" s="2">
        <v>21</v>
      </c>
      <c r="O1132" s="6">
        <f t="shared" si="141"/>
        <v>40</v>
      </c>
      <c r="P1132" s="2">
        <v>17</v>
      </c>
      <c r="Q1132" s="2">
        <v>6</v>
      </c>
      <c r="R1132" s="2">
        <v>8</v>
      </c>
      <c r="S1132" s="2">
        <v>8</v>
      </c>
      <c r="T1132" s="2">
        <v>1</v>
      </c>
      <c r="U1132" s="2">
        <f t="shared" si="135"/>
        <v>23</v>
      </c>
      <c r="V1132" s="2">
        <f t="shared" si="136"/>
        <v>8</v>
      </c>
      <c r="W1132" s="2">
        <f t="shared" si="137"/>
        <v>9</v>
      </c>
      <c r="Y1132" s="5"/>
      <c r="Z1132" s="6">
        <f t="shared" si="142"/>
        <v>2</v>
      </c>
      <c r="AA1132" s="2">
        <v>1</v>
      </c>
      <c r="AB1132" s="2">
        <v>1</v>
      </c>
      <c r="AC1132" s="2">
        <v>0</v>
      </c>
      <c r="AD1132" s="2">
        <v>0</v>
      </c>
      <c r="AE1132" s="2">
        <v>0</v>
      </c>
      <c r="AF1132" s="2">
        <f t="shared" si="138"/>
        <v>2</v>
      </c>
      <c r="AG1132" s="2">
        <f t="shared" si="139"/>
        <v>0</v>
      </c>
      <c r="AH1132" s="2">
        <f t="shared" si="140"/>
        <v>0</v>
      </c>
      <c r="AJ1132" s="5"/>
    </row>
    <row r="1133" spans="7:36" x14ac:dyDescent="0.35">
      <c r="G1133" s="2" t="s">
        <v>3</v>
      </c>
      <c r="H1133" s="2" t="s">
        <v>108</v>
      </c>
      <c r="I1133" s="2" t="s">
        <v>108</v>
      </c>
      <c r="J1133" s="2" t="s">
        <v>108</v>
      </c>
      <c r="K1133" s="2" t="s">
        <v>30</v>
      </c>
      <c r="L1133" s="2" t="s">
        <v>30</v>
      </c>
      <c r="M1133" s="2" t="s">
        <v>76</v>
      </c>
      <c r="N1133" s="2">
        <v>22</v>
      </c>
      <c r="O1133" s="6">
        <f t="shared" si="141"/>
        <v>40</v>
      </c>
      <c r="P1133" s="2">
        <v>18</v>
      </c>
      <c r="Q1133" s="2">
        <v>13</v>
      </c>
      <c r="R1133" s="2">
        <v>6</v>
      </c>
      <c r="S1133" s="2">
        <v>2</v>
      </c>
      <c r="T1133" s="2">
        <v>1</v>
      </c>
      <c r="U1133" s="2">
        <f t="shared" si="135"/>
        <v>31</v>
      </c>
      <c r="V1133" s="2">
        <f t="shared" si="136"/>
        <v>6</v>
      </c>
      <c r="W1133" s="2">
        <f t="shared" si="137"/>
        <v>3</v>
      </c>
      <c r="Y1133" s="5"/>
      <c r="Z1133" s="6">
        <f t="shared" si="142"/>
        <v>2</v>
      </c>
      <c r="AA1133" s="2">
        <v>1</v>
      </c>
      <c r="AB1133" s="2">
        <v>1</v>
      </c>
      <c r="AC1133" s="2">
        <v>0</v>
      </c>
      <c r="AD1133" s="2">
        <v>0</v>
      </c>
      <c r="AE1133" s="2">
        <v>0</v>
      </c>
      <c r="AF1133" s="2">
        <f t="shared" si="138"/>
        <v>2</v>
      </c>
      <c r="AG1133" s="2">
        <f t="shared" si="139"/>
        <v>0</v>
      </c>
      <c r="AH1133" s="2">
        <f t="shared" si="140"/>
        <v>0</v>
      </c>
      <c r="AJ1133" s="5"/>
    </row>
    <row r="1134" spans="7:36" x14ac:dyDescent="0.35">
      <c r="G1134" s="2" t="s">
        <v>3</v>
      </c>
      <c r="H1134" s="2" t="s">
        <v>108</v>
      </c>
      <c r="I1134" s="2" t="s">
        <v>108</v>
      </c>
      <c r="J1134" s="2" t="s">
        <v>108</v>
      </c>
      <c r="K1134" s="2" t="s">
        <v>30</v>
      </c>
      <c r="L1134" s="2" t="s">
        <v>30</v>
      </c>
      <c r="M1134" s="2" t="s">
        <v>76</v>
      </c>
      <c r="N1134" s="2">
        <v>23</v>
      </c>
      <c r="O1134" s="6">
        <f t="shared" si="141"/>
        <v>40</v>
      </c>
      <c r="P1134" s="2">
        <v>19</v>
      </c>
      <c r="Q1134" s="2">
        <v>5</v>
      </c>
      <c r="R1134" s="2">
        <v>8</v>
      </c>
      <c r="S1134" s="2">
        <v>5</v>
      </c>
      <c r="T1134" s="2">
        <v>3</v>
      </c>
      <c r="U1134" s="2">
        <f t="shared" si="135"/>
        <v>24</v>
      </c>
      <c r="V1134" s="2">
        <f t="shared" si="136"/>
        <v>8</v>
      </c>
      <c r="W1134" s="2">
        <f t="shared" si="137"/>
        <v>8</v>
      </c>
      <c r="Y1134" s="5"/>
      <c r="Z1134" s="6">
        <f t="shared" si="142"/>
        <v>2</v>
      </c>
      <c r="AA1134" s="2">
        <v>1</v>
      </c>
      <c r="AB1134" s="2">
        <v>1</v>
      </c>
      <c r="AC1134" s="2">
        <v>0</v>
      </c>
      <c r="AD1134" s="2">
        <v>0</v>
      </c>
      <c r="AE1134" s="2">
        <v>0</v>
      </c>
      <c r="AF1134" s="2">
        <f t="shared" si="138"/>
        <v>2</v>
      </c>
      <c r="AG1134" s="2">
        <f t="shared" si="139"/>
        <v>0</v>
      </c>
      <c r="AH1134" s="2">
        <f t="shared" si="140"/>
        <v>0</v>
      </c>
      <c r="AJ1134" s="5"/>
    </row>
    <row r="1135" spans="7:36" x14ac:dyDescent="0.35">
      <c r="G1135" s="2" t="s">
        <v>3</v>
      </c>
      <c r="H1135" s="2" t="s">
        <v>108</v>
      </c>
      <c r="I1135" s="2" t="s">
        <v>108</v>
      </c>
      <c r="J1135" s="2" t="s">
        <v>108</v>
      </c>
      <c r="K1135" s="2" t="s">
        <v>30</v>
      </c>
      <c r="L1135" s="2" t="s">
        <v>30</v>
      </c>
      <c r="M1135" s="2" t="s">
        <v>76</v>
      </c>
      <c r="N1135" s="2">
        <v>24</v>
      </c>
      <c r="O1135" s="6">
        <f t="shared" si="141"/>
        <v>40</v>
      </c>
      <c r="P1135" s="2">
        <v>13</v>
      </c>
      <c r="Q1135" s="2">
        <v>13</v>
      </c>
      <c r="R1135" s="2">
        <v>5</v>
      </c>
      <c r="S1135" s="2">
        <v>8</v>
      </c>
      <c r="T1135" s="2">
        <v>1</v>
      </c>
      <c r="U1135" s="2">
        <f t="shared" si="135"/>
        <v>26</v>
      </c>
      <c r="V1135" s="2">
        <f t="shared" si="136"/>
        <v>5</v>
      </c>
      <c r="W1135" s="2">
        <f t="shared" si="137"/>
        <v>9</v>
      </c>
      <c r="Y1135" s="5"/>
      <c r="Z1135" s="6">
        <f t="shared" si="142"/>
        <v>2</v>
      </c>
      <c r="AA1135" s="2">
        <v>0</v>
      </c>
      <c r="AB1135" s="2">
        <v>1</v>
      </c>
      <c r="AC1135" s="2">
        <v>1</v>
      </c>
      <c r="AD1135" s="2">
        <v>0</v>
      </c>
      <c r="AE1135" s="2">
        <v>0</v>
      </c>
      <c r="AF1135" s="2">
        <f t="shared" si="138"/>
        <v>1</v>
      </c>
      <c r="AG1135" s="2">
        <f t="shared" si="139"/>
        <v>1</v>
      </c>
      <c r="AH1135" s="2">
        <f t="shared" si="140"/>
        <v>0</v>
      </c>
      <c r="AJ1135" s="5"/>
    </row>
    <row r="1136" spans="7:36" x14ac:dyDescent="0.35">
      <c r="G1136" s="2" t="s">
        <v>3</v>
      </c>
      <c r="H1136" s="2" t="s">
        <v>108</v>
      </c>
      <c r="I1136" s="2" t="s">
        <v>108</v>
      </c>
      <c r="J1136" s="2" t="s">
        <v>108</v>
      </c>
      <c r="K1136" s="2" t="s">
        <v>30</v>
      </c>
      <c r="L1136" s="2" t="s">
        <v>30</v>
      </c>
      <c r="M1136" s="2" t="s">
        <v>76</v>
      </c>
      <c r="N1136" s="2">
        <v>25</v>
      </c>
      <c r="O1136" s="6">
        <f t="shared" si="141"/>
        <v>40</v>
      </c>
      <c r="P1136" s="2">
        <v>14</v>
      </c>
      <c r="Q1136" s="2">
        <v>9</v>
      </c>
      <c r="R1136" s="2">
        <v>10</v>
      </c>
      <c r="S1136" s="2">
        <v>5</v>
      </c>
      <c r="T1136" s="2">
        <v>2</v>
      </c>
      <c r="U1136" s="2">
        <f t="shared" si="135"/>
        <v>23</v>
      </c>
      <c r="V1136" s="2">
        <f t="shared" si="136"/>
        <v>10</v>
      </c>
      <c r="W1136" s="2">
        <f t="shared" si="137"/>
        <v>7</v>
      </c>
      <c r="Y1136" s="5"/>
      <c r="Z1136" s="6">
        <f t="shared" si="142"/>
        <v>2</v>
      </c>
      <c r="AA1136" s="2">
        <v>1</v>
      </c>
      <c r="AB1136" s="2">
        <v>0</v>
      </c>
      <c r="AC1136" s="2">
        <v>1</v>
      </c>
      <c r="AD1136" s="2">
        <v>0</v>
      </c>
      <c r="AE1136" s="2">
        <v>0</v>
      </c>
      <c r="AF1136" s="2">
        <f t="shared" si="138"/>
        <v>1</v>
      </c>
      <c r="AG1136" s="2">
        <f t="shared" si="139"/>
        <v>1</v>
      </c>
      <c r="AH1136" s="2">
        <f t="shared" si="140"/>
        <v>0</v>
      </c>
      <c r="AJ1136" s="5"/>
    </row>
    <row r="1137" spans="7:36" x14ac:dyDescent="0.35">
      <c r="G1137" s="2" t="s">
        <v>3</v>
      </c>
      <c r="H1137" s="2" t="s">
        <v>108</v>
      </c>
      <c r="I1137" s="2" t="s">
        <v>108</v>
      </c>
      <c r="J1137" s="2" t="s">
        <v>108</v>
      </c>
      <c r="K1137" s="2" t="s">
        <v>30</v>
      </c>
      <c r="L1137" s="2" t="s">
        <v>30</v>
      </c>
      <c r="M1137" s="2" t="s">
        <v>76</v>
      </c>
      <c r="N1137" s="2">
        <v>26</v>
      </c>
      <c r="O1137" s="6">
        <f t="shared" si="141"/>
        <v>40</v>
      </c>
      <c r="P1137" s="2">
        <v>13</v>
      </c>
      <c r="Q1137" s="2">
        <v>11</v>
      </c>
      <c r="R1137" s="2">
        <v>7</v>
      </c>
      <c r="S1137" s="2">
        <v>8</v>
      </c>
      <c r="T1137" s="2">
        <v>1</v>
      </c>
      <c r="U1137" s="2">
        <f t="shared" si="135"/>
        <v>24</v>
      </c>
      <c r="V1137" s="2">
        <f t="shared" si="136"/>
        <v>7</v>
      </c>
      <c r="W1137" s="2">
        <f t="shared" si="137"/>
        <v>9</v>
      </c>
      <c r="Y1137" s="5"/>
      <c r="Z1137" s="6">
        <f t="shared" si="142"/>
        <v>2</v>
      </c>
      <c r="AA1137" s="2">
        <v>0</v>
      </c>
      <c r="AB1137" s="2">
        <v>2</v>
      </c>
      <c r="AC1137" s="2">
        <v>0</v>
      </c>
      <c r="AD1137" s="2">
        <v>0</v>
      </c>
      <c r="AE1137" s="2">
        <v>0</v>
      </c>
      <c r="AF1137" s="2">
        <f t="shared" si="138"/>
        <v>2</v>
      </c>
      <c r="AG1137" s="2">
        <f t="shared" si="139"/>
        <v>0</v>
      </c>
      <c r="AH1137" s="2">
        <f t="shared" si="140"/>
        <v>0</v>
      </c>
      <c r="AJ1137" s="5"/>
    </row>
    <row r="1138" spans="7:36" x14ac:dyDescent="0.35">
      <c r="G1138" s="2" t="s">
        <v>3</v>
      </c>
      <c r="H1138" s="2" t="s">
        <v>108</v>
      </c>
      <c r="I1138" s="2" t="s">
        <v>108</v>
      </c>
      <c r="J1138" s="2" t="s">
        <v>108</v>
      </c>
      <c r="K1138" s="2" t="s">
        <v>30</v>
      </c>
      <c r="L1138" s="2" t="s">
        <v>30</v>
      </c>
      <c r="M1138" s="2" t="s">
        <v>76</v>
      </c>
      <c r="N1138" s="2">
        <v>27</v>
      </c>
      <c r="O1138" s="6">
        <f t="shared" si="141"/>
        <v>40</v>
      </c>
      <c r="P1138" s="2">
        <v>15</v>
      </c>
      <c r="Q1138" s="2">
        <v>8</v>
      </c>
      <c r="R1138" s="2">
        <v>9</v>
      </c>
      <c r="S1138" s="2">
        <v>8</v>
      </c>
      <c r="T1138" s="2">
        <v>0</v>
      </c>
      <c r="U1138" s="2">
        <f t="shared" si="135"/>
        <v>23</v>
      </c>
      <c r="V1138" s="2">
        <f t="shared" si="136"/>
        <v>9</v>
      </c>
      <c r="W1138" s="2">
        <f t="shared" si="137"/>
        <v>8</v>
      </c>
      <c r="Y1138" s="5"/>
      <c r="Z1138" s="6">
        <f t="shared" si="142"/>
        <v>2</v>
      </c>
      <c r="AA1138" s="2">
        <v>1</v>
      </c>
      <c r="AB1138" s="2">
        <v>1</v>
      </c>
      <c r="AC1138" s="2">
        <v>0</v>
      </c>
      <c r="AD1138" s="2">
        <v>0</v>
      </c>
      <c r="AE1138" s="2">
        <v>0</v>
      </c>
      <c r="AF1138" s="2">
        <f t="shared" si="138"/>
        <v>2</v>
      </c>
      <c r="AG1138" s="2">
        <f t="shared" si="139"/>
        <v>0</v>
      </c>
      <c r="AH1138" s="2">
        <f t="shared" si="140"/>
        <v>0</v>
      </c>
      <c r="AJ1138" s="5"/>
    </row>
    <row r="1139" spans="7:36" x14ac:dyDescent="0.35">
      <c r="G1139" s="2" t="s">
        <v>3</v>
      </c>
      <c r="H1139" s="2" t="s">
        <v>108</v>
      </c>
      <c r="I1139" s="2" t="s">
        <v>108</v>
      </c>
      <c r="J1139" s="2" t="s">
        <v>108</v>
      </c>
      <c r="K1139" s="2" t="s">
        <v>30</v>
      </c>
      <c r="L1139" s="2" t="s">
        <v>30</v>
      </c>
      <c r="M1139" s="2" t="s">
        <v>76</v>
      </c>
      <c r="N1139" s="2">
        <v>28</v>
      </c>
      <c r="O1139" s="6">
        <f t="shared" si="141"/>
        <v>39</v>
      </c>
      <c r="P1139" s="2">
        <v>24</v>
      </c>
      <c r="Q1139" s="2">
        <v>6</v>
      </c>
      <c r="R1139" s="2">
        <v>5</v>
      </c>
      <c r="S1139" s="2">
        <v>4</v>
      </c>
      <c r="T1139" s="2">
        <v>0</v>
      </c>
      <c r="U1139" s="2">
        <f t="shared" si="135"/>
        <v>30</v>
      </c>
      <c r="V1139" s="2">
        <f t="shared" si="136"/>
        <v>5</v>
      </c>
      <c r="W1139" s="2">
        <f t="shared" si="137"/>
        <v>4</v>
      </c>
      <c r="Y1139" s="5"/>
      <c r="Z1139" s="6">
        <f t="shared" si="142"/>
        <v>2</v>
      </c>
      <c r="AA1139" s="2">
        <v>1</v>
      </c>
      <c r="AB1139" s="2">
        <v>0</v>
      </c>
      <c r="AC1139" s="2">
        <v>1</v>
      </c>
      <c r="AD1139" s="2">
        <v>0</v>
      </c>
      <c r="AE1139" s="2">
        <v>0</v>
      </c>
      <c r="AF1139" s="2">
        <f t="shared" si="138"/>
        <v>1</v>
      </c>
      <c r="AG1139" s="2">
        <f t="shared" si="139"/>
        <v>1</v>
      </c>
      <c r="AH1139" s="2">
        <f t="shared" si="140"/>
        <v>0</v>
      </c>
      <c r="AJ1139" s="5"/>
    </row>
    <row r="1140" spans="7:36" x14ac:dyDescent="0.35">
      <c r="G1140" s="2" t="s">
        <v>3</v>
      </c>
      <c r="H1140" s="2" t="s">
        <v>108</v>
      </c>
      <c r="I1140" s="2" t="s">
        <v>108</v>
      </c>
      <c r="J1140" s="2" t="s">
        <v>108</v>
      </c>
      <c r="K1140" s="2" t="s">
        <v>30</v>
      </c>
      <c r="L1140" s="2" t="s">
        <v>30</v>
      </c>
      <c r="M1140" s="2" t="s">
        <v>76</v>
      </c>
      <c r="N1140" s="2">
        <v>29</v>
      </c>
      <c r="O1140" s="6">
        <f t="shared" si="141"/>
        <v>40</v>
      </c>
      <c r="P1140" s="2">
        <v>11</v>
      </c>
      <c r="Q1140" s="2">
        <v>11</v>
      </c>
      <c r="R1140" s="2">
        <v>10</v>
      </c>
      <c r="S1140" s="2">
        <v>5</v>
      </c>
      <c r="T1140" s="2">
        <v>3</v>
      </c>
      <c r="U1140" s="2">
        <f t="shared" si="135"/>
        <v>22</v>
      </c>
      <c r="V1140" s="2">
        <f t="shared" si="136"/>
        <v>10</v>
      </c>
      <c r="W1140" s="2">
        <f t="shared" si="137"/>
        <v>8</v>
      </c>
      <c r="Y1140" s="5"/>
      <c r="Z1140" s="6">
        <f t="shared" si="142"/>
        <v>2</v>
      </c>
      <c r="AA1140" s="2">
        <v>0</v>
      </c>
      <c r="AB1140" s="2">
        <v>2</v>
      </c>
      <c r="AC1140" s="2">
        <v>0</v>
      </c>
      <c r="AD1140" s="2">
        <v>0</v>
      </c>
      <c r="AE1140" s="2">
        <v>0</v>
      </c>
      <c r="AF1140" s="2">
        <f t="shared" si="138"/>
        <v>2</v>
      </c>
      <c r="AG1140" s="2">
        <f t="shared" si="139"/>
        <v>0</v>
      </c>
      <c r="AH1140" s="2">
        <f t="shared" si="140"/>
        <v>0</v>
      </c>
      <c r="AJ1140" s="5"/>
    </row>
    <row r="1141" spans="7:36" x14ac:dyDescent="0.35">
      <c r="G1141" s="2" t="s">
        <v>3</v>
      </c>
      <c r="H1141" s="2" t="s">
        <v>108</v>
      </c>
      <c r="I1141" s="2" t="s">
        <v>108</v>
      </c>
      <c r="J1141" s="2" t="s">
        <v>108</v>
      </c>
      <c r="K1141" s="2" t="s">
        <v>30</v>
      </c>
      <c r="L1141" s="2" t="s">
        <v>30</v>
      </c>
      <c r="M1141" s="2" t="s">
        <v>76</v>
      </c>
      <c r="N1141" s="2">
        <v>30</v>
      </c>
      <c r="O1141" s="6">
        <f t="shared" si="141"/>
        <v>40</v>
      </c>
      <c r="P1141" s="2">
        <v>16</v>
      </c>
      <c r="Q1141" s="2">
        <v>12</v>
      </c>
      <c r="R1141" s="2">
        <v>6</v>
      </c>
      <c r="S1141" s="2">
        <v>5</v>
      </c>
      <c r="T1141" s="2">
        <v>1</v>
      </c>
      <c r="U1141" s="2">
        <f t="shared" si="135"/>
        <v>28</v>
      </c>
      <c r="V1141" s="2">
        <f t="shared" si="136"/>
        <v>6</v>
      </c>
      <c r="W1141" s="2">
        <f t="shared" si="137"/>
        <v>6</v>
      </c>
      <c r="Y1141" s="5"/>
      <c r="Z1141" s="6">
        <f t="shared" si="142"/>
        <v>2</v>
      </c>
      <c r="AA1141" s="2">
        <v>1</v>
      </c>
      <c r="AB1141" s="2">
        <v>1</v>
      </c>
      <c r="AC1141" s="2">
        <v>0</v>
      </c>
      <c r="AD1141" s="2">
        <v>0</v>
      </c>
      <c r="AE1141" s="2">
        <v>0</v>
      </c>
      <c r="AF1141" s="2">
        <f t="shared" si="138"/>
        <v>2</v>
      </c>
      <c r="AG1141" s="2">
        <f t="shared" si="139"/>
        <v>0</v>
      </c>
      <c r="AH1141" s="2">
        <f t="shared" si="140"/>
        <v>0</v>
      </c>
      <c r="AJ1141" s="5"/>
    </row>
    <row r="1142" spans="7:36" x14ac:dyDescent="0.35">
      <c r="G1142" s="2" t="s">
        <v>3</v>
      </c>
      <c r="H1142" s="2" t="s">
        <v>108</v>
      </c>
      <c r="I1142" s="2" t="s">
        <v>144</v>
      </c>
      <c r="J1142" s="2" t="s">
        <v>144</v>
      </c>
      <c r="K1142" s="2" t="s">
        <v>144</v>
      </c>
      <c r="L1142" s="2" t="s">
        <v>144</v>
      </c>
      <c r="M1142" s="2" t="s">
        <v>3</v>
      </c>
      <c r="N1142" s="2">
        <v>1</v>
      </c>
      <c r="O1142" s="6">
        <f t="shared" si="141"/>
        <v>20</v>
      </c>
      <c r="P1142" s="2">
        <v>3</v>
      </c>
      <c r="Q1142" s="2">
        <v>13</v>
      </c>
      <c r="R1142" s="2">
        <v>4</v>
      </c>
      <c r="S1142" s="2">
        <v>0</v>
      </c>
      <c r="T1142" s="2">
        <v>0</v>
      </c>
      <c r="U1142" s="2">
        <f t="shared" si="135"/>
        <v>16</v>
      </c>
      <c r="V1142" s="2">
        <f t="shared" si="136"/>
        <v>4</v>
      </c>
      <c r="W1142" s="2">
        <f t="shared" si="137"/>
        <v>0</v>
      </c>
      <c r="X1142" s="2">
        <f>MAX(O1142:O1171)</f>
        <v>20</v>
      </c>
      <c r="Y1142" s="5">
        <v>22</v>
      </c>
      <c r="Z1142" s="6">
        <f t="shared" si="142"/>
        <v>15</v>
      </c>
      <c r="AA1142" s="2">
        <v>6</v>
      </c>
      <c r="AB1142" s="2">
        <v>7</v>
      </c>
      <c r="AC1142" s="2">
        <v>2</v>
      </c>
      <c r="AD1142" s="2">
        <v>0</v>
      </c>
      <c r="AE1142" s="2">
        <v>0</v>
      </c>
      <c r="AF1142" s="2">
        <f t="shared" si="138"/>
        <v>13</v>
      </c>
      <c r="AG1142" s="2">
        <f t="shared" si="139"/>
        <v>2</v>
      </c>
      <c r="AH1142" s="2">
        <f t="shared" si="140"/>
        <v>0</v>
      </c>
      <c r="AI1142" s="2">
        <f>MAX(Z1142:Z1171)</f>
        <v>15</v>
      </c>
      <c r="AJ1142" s="5">
        <v>23</v>
      </c>
    </row>
    <row r="1143" spans="7:36" x14ac:dyDescent="0.35">
      <c r="G1143" s="2" t="s">
        <v>3</v>
      </c>
      <c r="H1143" s="2" t="s">
        <v>108</v>
      </c>
      <c r="I1143" s="2" t="s">
        <v>144</v>
      </c>
      <c r="J1143" s="2" t="s">
        <v>144</v>
      </c>
      <c r="K1143" s="2" t="s">
        <v>144</v>
      </c>
      <c r="L1143" s="2" t="s">
        <v>144</v>
      </c>
      <c r="M1143" s="2" t="s">
        <v>3</v>
      </c>
      <c r="N1143" s="2">
        <v>2</v>
      </c>
      <c r="O1143" s="6">
        <f t="shared" si="141"/>
        <v>20</v>
      </c>
      <c r="P1143" s="2">
        <v>3</v>
      </c>
      <c r="Q1143" s="2">
        <v>10</v>
      </c>
      <c r="R1143" s="2">
        <v>6</v>
      </c>
      <c r="S1143" s="2">
        <v>1</v>
      </c>
      <c r="T1143" s="2">
        <v>0</v>
      </c>
      <c r="U1143" s="2">
        <f t="shared" si="135"/>
        <v>13</v>
      </c>
      <c r="V1143" s="2">
        <f t="shared" si="136"/>
        <v>6</v>
      </c>
      <c r="W1143" s="2">
        <f t="shared" si="137"/>
        <v>1</v>
      </c>
      <c r="Y1143" s="5"/>
      <c r="Z1143" s="6">
        <f t="shared" si="142"/>
        <v>15</v>
      </c>
      <c r="AA1143" s="2">
        <v>4</v>
      </c>
      <c r="AB1143" s="2">
        <v>8</v>
      </c>
      <c r="AC1143" s="2">
        <v>3</v>
      </c>
      <c r="AD1143" s="2">
        <v>0</v>
      </c>
      <c r="AE1143" s="2">
        <v>0</v>
      </c>
      <c r="AF1143" s="2">
        <f t="shared" si="138"/>
        <v>12</v>
      </c>
      <c r="AG1143" s="2">
        <f t="shared" si="139"/>
        <v>3</v>
      </c>
      <c r="AH1143" s="2">
        <f t="shared" si="140"/>
        <v>0</v>
      </c>
      <c r="AJ1143" s="5"/>
    </row>
    <row r="1144" spans="7:36" x14ac:dyDescent="0.35">
      <c r="G1144" s="2" t="s">
        <v>3</v>
      </c>
      <c r="H1144" s="2" t="s">
        <v>108</v>
      </c>
      <c r="I1144" s="2" t="s">
        <v>144</v>
      </c>
      <c r="J1144" s="2" t="s">
        <v>144</v>
      </c>
      <c r="K1144" s="2" t="s">
        <v>144</v>
      </c>
      <c r="L1144" s="2" t="s">
        <v>144</v>
      </c>
      <c r="M1144" s="2" t="s">
        <v>3</v>
      </c>
      <c r="N1144" s="2">
        <v>3</v>
      </c>
      <c r="O1144" s="6">
        <f t="shared" si="141"/>
        <v>20</v>
      </c>
      <c r="P1144" s="2">
        <v>9</v>
      </c>
      <c r="Q1144" s="2">
        <v>7</v>
      </c>
      <c r="R1144" s="2">
        <v>3</v>
      </c>
      <c r="S1144" s="2">
        <v>1</v>
      </c>
      <c r="T1144" s="2">
        <v>0</v>
      </c>
      <c r="U1144" s="2">
        <f t="shared" si="135"/>
        <v>16</v>
      </c>
      <c r="V1144" s="2">
        <f t="shared" si="136"/>
        <v>3</v>
      </c>
      <c r="W1144" s="2">
        <f t="shared" si="137"/>
        <v>1</v>
      </c>
      <c r="Y1144" s="5"/>
      <c r="Z1144" s="6">
        <f t="shared" si="142"/>
        <v>15</v>
      </c>
      <c r="AA1144" s="2">
        <v>9</v>
      </c>
      <c r="AB1144" s="2">
        <v>3</v>
      </c>
      <c r="AC1144" s="2">
        <v>3</v>
      </c>
      <c r="AD1144" s="2">
        <v>0</v>
      </c>
      <c r="AE1144" s="2">
        <v>0</v>
      </c>
      <c r="AF1144" s="2">
        <f t="shared" si="138"/>
        <v>12</v>
      </c>
      <c r="AG1144" s="2">
        <f t="shared" si="139"/>
        <v>3</v>
      </c>
      <c r="AH1144" s="2">
        <f t="shared" si="140"/>
        <v>0</v>
      </c>
      <c r="AJ1144" s="5"/>
    </row>
    <row r="1145" spans="7:36" x14ac:dyDescent="0.35">
      <c r="G1145" s="2" t="s">
        <v>3</v>
      </c>
      <c r="H1145" s="2" t="s">
        <v>108</v>
      </c>
      <c r="I1145" s="2" t="s">
        <v>144</v>
      </c>
      <c r="J1145" s="2" t="s">
        <v>144</v>
      </c>
      <c r="K1145" s="2" t="s">
        <v>144</v>
      </c>
      <c r="L1145" s="2" t="s">
        <v>144</v>
      </c>
      <c r="M1145" s="2" t="s">
        <v>3</v>
      </c>
      <c r="N1145" s="2">
        <v>4</v>
      </c>
      <c r="O1145" s="6">
        <f t="shared" si="141"/>
        <v>20</v>
      </c>
      <c r="P1145" s="2">
        <v>14</v>
      </c>
      <c r="Q1145" s="2">
        <v>6</v>
      </c>
      <c r="R1145" s="2">
        <v>0</v>
      </c>
      <c r="S1145" s="2">
        <v>0</v>
      </c>
      <c r="T1145" s="2">
        <v>0</v>
      </c>
      <c r="U1145" s="2">
        <f t="shared" si="135"/>
        <v>20</v>
      </c>
      <c r="V1145" s="2">
        <f t="shared" si="136"/>
        <v>0</v>
      </c>
      <c r="W1145" s="2">
        <f t="shared" si="137"/>
        <v>0</v>
      </c>
      <c r="Y1145" s="5"/>
      <c r="Z1145" s="6">
        <f t="shared" si="142"/>
        <v>15</v>
      </c>
      <c r="AA1145" s="2">
        <v>12</v>
      </c>
      <c r="AB1145" s="2">
        <v>2</v>
      </c>
      <c r="AC1145" s="2">
        <v>1</v>
      </c>
      <c r="AD1145" s="2">
        <v>0</v>
      </c>
      <c r="AE1145" s="2">
        <v>0</v>
      </c>
      <c r="AF1145" s="2">
        <f t="shared" si="138"/>
        <v>14</v>
      </c>
      <c r="AG1145" s="2">
        <f t="shared" si="139"/>
        <v>1</v>
      </c>
      <c r="AH1145" s="2">
        <f t="shared" si="140"/>
        <v>0</v>
      </c>
      <c r="AJ1145" s="5"/>
    </row>
    <row r="1146" spans="7:36" x14ac:dyDescent="0.35">
      <c r="G1146" s="2" t="s">
        <v>3</v>
      </c>
      <c r="H1146" s="2" t="s">
        <v>108</v>
      </c>
      <c r="I1146" s="2" t="s">
        <v>144</v>
      </c>
      <c r="J1146" s="2" t="s">
        <v>144</v>
      </c>
      <c r="K1146" s="2" t="s">
        <v>144</v>
      </c>
      <c r="L1146" s="2" t="s">
        <v>144</v>
      </c>
      <c r="M1146" s="2" t="s">
        <v>3</v>
      </c>
      <c r="N1146" s="2">
        <v>5</v>
      </c>
      <c r="O1146" s="6">
        <f t="shared" si="141"/>
        <v>20</v>
      </c>
      <c r="P1146" s="2">
        <v>11</v>
      </c>
      <c r="Q1146" s="2">
        <v>7</v>
      </c>
      <c r="R1146" s="2">
        <v>2</v>
      </c>
      <c r="S1146" s="2">
        <v>0</v>
      </c>
      <c r="T1146" s="2">
        <v>0</v>
      </c>
      <c r="U1146" s="2">
        <f t="shared" si="135"/>
        <v>18</v>
      </c>
      <c r="V1146" s="2">
        <f t="shared" si="136"/>
        <v>2</v>
      </c>
      <c r="W1146" s="2">
        <f t="shared" si="137"/>
        <v>0</v>
      </c>
      <c r="Y1146" s="5"/>
      <c r="Z1146" s="6">
        <f t="shared" si="142"/>
        <v>15</v>
      </c>
      <c r="AA1146" s="2">
        <v>9</v>
      </c>
      <c r="AB1146" s="2">
        <v>5</v>
      </c>
      <c r="AC1146" s="2">
        <v>1</v>
      </c>
      <c r="AD1146" s="2">
        <v>0</v>
      </c>
      <c r="AE1146" s="2">
        <v>0</v>
      </c>
      <c r="AF1146" s="2">
        <f t="shared" si="138"/>
        <v>14</v>
      </c>
      <c r="AG1146" s="2">
        <f t="shared" si="139"/>
        <v>1</v>
      </c>
      <c r="AH1146" s="2">
        <f t="shared" si="140"/>
        <v>0</v>
      </c>
      <c r="AJ1146" s="5"/>
    </row>
    <row r="1147" spans="7:36" x14ac:dyDescent="0.35">
      <c r="G1147" s="2" t="s">
        <v>3</v>
      </c>
      <c r="H1147" s="2" t="s">
        <v>108</v>
      </c>
      <c r="I1147" s="2" t="s">
        <v>144</v>
      </c>
      <c r="J1147" s="2" t="s">
        <v>144</v>
      </c>
      <c r="K1147" s="2" t="s">
        <v>144</v>
      </c>
      <c r="L1147" s="2" t="s">
        <v>144</v>
      </c>
      <c r="M1147" s="2" t="s">
        <v>3</v>
      </c>
      <c r="N1147" s="2">
        <v>6</v>
      </c>
      <c r="O1147" s="6">
        <f t="shared" si="141"/>
        <v>20</v>
      </c>
      <c r="P1147" s="2">
        <v>6</v>
      </c>
      <c r="Q1147" s="2">
        <v>8</v>
      </c>
      <c r="R1147" s="2">
        <v>5</v>
      </c>
      <c r="S1147" s="2">
        <v>1</v>
      </c>
      <c r="T1147" s="2">
        <v>0</v>
      </c>
      <c r="U1147" s="2">
        <f t="shared" si="135"/>
        <v>14</v>
      </c>
      <c r="V1147" s="2">
        <f t="shared" si="136"/>
        <v>5</v>
      </c>
      <c r="W1147" s="2">
        <f t="shared" si="137"/>
        <v>1</v>
      </c>
      <c r="Y1147" s="5"/>
      <c r="Z1147" s="6">
        <f t="shared" si="142"/>
        <v>15</v>
      </c>
      <c r="AA1147" s="2">
        <v>5</v>
      </c>
      <c r="AB1147" s="2">
        <v>7</v>
      </c>
      <c r="AC1147" s="2">
        <v>2</v>
      </c>
      <c r="AD1147" s="2">
        <v>1</v>
      </c>
      <c r="AE1147" s="2">
        <v>0</v>
      </c>
      <c r="AF1147" s="2">
        <f t="shared" si="138"/>
        <v>12</v>
      </c>
      <c r="AG1147" s="2">
        <f t="shared" si="139"/>
        <v>2</v>
      </c>
      <c r="AH1147" s="2">
        <f t="shared" si="140"/>
        <v>1</v>
      </c>
      <c r="AJ1147" s="5"/>
    </row>
    <row r="1148" spans="7:36" x14ac:dyDescent="0.35">
      <c r="G1148" s="2" t="s">
        <v>3</v>
      </c>
      <c r="H1148" s="2" t="s">
        <v>108</v>
      </c>
      <c r="I1148" s="2" t="s">
        <v>144</v>
      </c>
      <c r="J1148" s="2" t="s">
        <v>144</v>
      </c>
      <c r="K1148" s="2" t="s">
        <v>144</v>
      </c>
      <c r="L1148" s="2" t="s">
        <v>144</v>
      </c>
      <c r="M1148" s="2" t="s">
        <v>3</v>
      </c>
      <c r="N1148" s="2">
        <v>7</v>
      </c>
      <c r="O1148" s="6">
        <f t="shared" si="141"/>
        <v>20</v>
      </c>
      <c r="P1148" s="2">
        <v>13</v>
      </c>
      <c r="Q1148" s="2">
        <v>4</v>
      </c>
      <c r="R1148" s="2">
        <v>3</v>
      </c>
      <c r="S1148" s="2">
        <v>0</v>
      </c>
      <c r="T1148" s="2">
        <v>0</v>
      </c>
      <c r="U1148" s="2">
        <f t="shared" si="135"/>
        <v>17</v>
      </c>
      <c r="V1148" s="2">
        <f t="shared" si="136"/>
        <v>3</v>
      </c>
      <c r="W1148" s="2">
        <f t="shared" si="137"/>
        <v>0</v>
      </c>
      <c r="Y1148" s="5"/>
      <c r="Z1148" s="6">
        <f t="shared" si="142"/>
        <v>15</v>
      </c>
      <c r="AA1148" s="2">
        <v>8</v>
      </c>
      <c r="AB1148" s="2">
        <v>4</v>
      </c>
      <c r="AC1148" s="2">
        <v>2</v>
      </c>
      <c r="AD1148" s="2">
        <v>1</v>
      </c>
      <c r="AE1148" s="2">
        <v>0</v>
      </c>
      <c r="AF1148" s="2">
        <f t="shared" si="138"/>
        <v>12</v>
      </c>
      <c r="AG1148" s="2">
        <f t="shared" si="139"/>
        <v>2</v>
      </c>
      <c r="AH1148" s="2">
        <f t="shared" si="140"/>
        <v>1</v>
      </c>
      <c r="AJ1148" s="5"/>
    </row>
    <row r="1149" spans="7:36" x14ac:dyDescent="0.35">
      <c r="G1149" s="2" t="s">
        <v>3</v>
      </c>
      <c r="H1149" s="2" t="s">
        <v>108</v>
      </c>
      <c r="I1149" s="2" t="s">
        <v>144</v>
      </c>
      <c r="J1149" s="2" t="s">
        <v>144</v>
      </c>
      <c r="K1149" s="2" t="s">
        <v>144</v>
      </c>
      <c r="L1149" s="2" t="s">
        <v>144</v>
      </c>
      <c r="M1149" s="2" t="s">
        <v>3</v>
      </c>
      <c r="N1149" s="2">
        <v>8</v>
      </c>
      <c r="O1149" s="6">
        <f t="shared" si="141"/>
        <v>20</v>
      </c>
      <c r="P1149" s="2">
        <v>5</v>
      </c>
      <c r="Q1149" s="2">
        <v>9</v>
      </c>
      <c r="R1149" s="2">
        <v>4</v>
      </c>
      <c r="S1149" s="2">
        <v>2</v>
      </c>
      <c r="T1149" s="2">
        <v>0</v>
      </c>
      <c r="U1149" s="2">
        <f t="shared" si="135"/>
        <v>14</v>
      </c>
      <c r="V1149" s="2">
        <f t="shared" si="136"/>
        <v>4</v>
      </c>
      <c r="W1149" s="2">
        <f t="shared" si="137"/>
        <v>2</v>
      </c>
      <c r="Y1149" s="5"/>
      <c r="Z1149" s="6">
        <f t="shared" si="142"/>
        <v>15</v>
      </c>
      <c r="AA1149" s="2">
        <v>7</v>
      </c>
      <c r="AB1149" s="2">
        <v>5</v>
      </c>
      <c r="AC1149" s="2">
        <v>1</v>
      </c>
      <c r="AD1149" s="2">
        <v>1</v>
      </c>
      <c r="AE1149" s="2">
        <v>1</v>
      </c>
      <c r="AF1149" s="2">
        <f t="shared" si="138"/>
        <v>12</v>
      </c>
      <c r="AG1149" s="2">
        <f t="shared" si="139"/>
        <v>1</v>
      </c>
      <c r="AH1149" s="2">
        <f t="shared" si="140"/>
        <v>2</v>
      </c>
      <c r="AJ1149" s="5"/>
    </row>
    <row r="1150" spans="7:36" x14ac:dyDescent="0.35">
      <c r="G1150" s="2" t="s">
        <v>3</v>
      </c>
      <c r="H1150" s="2" t="s">
        <v>108</v>
      </c>
      <c r="I1150" s="2" t="s">
        <v>144</v>
      </c>
      <c r="J1150" s="2" t="s">
        <v>144</v>
      </c>
      <c r="K1150" s="2" t="s">
        <v>144</v>
      </c>
      <c r="L1150" s="2" t="s">
        <v>144</v>
      </c>
      <c r="M1150" s="2" t="s">
        <v>3</v>
      </c>
      <c r="N1150" s="2">
        <v>9</v>
      </c>
      <c r="O1150" s="6">
        <f t="shared" si="141"/>
        <v>20</v>
      </c>
      <c r="P1150" s="2">
        <v>5</v>
      </c>
      <c r="Q1150" s="2">
        <v>6</v>
      </c>
      <c r="R1150" s="2">
        <v>4</v>
      </c>
      <c r="S1150" s="2">
        <v>5</v>
      </c>
      <c r="T1150" s="2">
        <v>0</v>
      </c>
      <c r="U1150" s="2">
        <f t="shared" ref="U1150:U1243" si="143">P1150+Q1150</f>
        <v>11</v>
      </c>
      <c r="V1150" s="2">
        <f t="shared" ref="V1150:V1243" si="144">R1150</f>
        <v>4</v>
      </c>
      <c r="W1150" s="2">
        <f t="shared" ref="W1150:W1243" si="145">S1150+T1150</f>
        <v>5</v>
      </c>
      <c r="Y1150" s="5"/>
      <c r="Z1150" s="6">
        <f t="shared" si="142"/>
        <v>15</v>
      </c>
      <c r="AA1150" s="2">
        <v>6</v>
      </c>
      <c r="AB1150" s="2">
        <v>5</v>
      </c>
      <c r="AC1150" s="2">
        <v>2</v>
      </c>
      <c r="AD1150" s="2">
        <v>1</v>
      </c>
      <c r="AE1150" s="2">
        <v>1</v>
      </c>
      <c r="AF1150" s="2">
        <f t="shared" ref="AF1150:AF1243" si="146">AA1150+AB1150</f>
        <v>11</v>
      </c>
      <c r="AG1150" s="2">
        <f t="shared" ref="AG1150:AG1243" si="147">AC1150</f>
        <v>2</v>
      </c>
      <c r="AH1150" s="2">
        <f t="shared" ref="AH1150:AH1243" si="148">AD1150+AE1150</f>
        <v>2</v>
      </c>
      <c r="AJ1150" s="5"/>
    </row>
    <row r="1151" spans="7:36" x14ac:dyDescent="0.35">
      <c r="G1151" s="2" t="s">
        <v>3</v>
      </c>
      <c r="H1151" s="2" t="s">
        <v>108</v>
      </c>
      <c r="I1151" s="2" t="s">
        <v>144</v>
      </c>
      <c r="J1151" s="2" t="s">
        <v>144</v>
      </c>
      <c r="K1151" s="2" t="s">
        <v>144</v>
      </c>
      <c r="L1151" s="2" t="s">
        <v>144</v>
      </c>
      <c r="M1151" s="2" t="s">
        <v>67</v>
      </c>
      <c r="N1151" s="2">
        <v>10</v>
      </c>
      <c r="O1151" s="6">
        <f t="shared" si="141"/>
        <v>20</v>
      </c>
      <c r="P1151" s="2">
        <v>11</v>
      </c>
      <c r="Q1151" s="2">
        <v>5</v>
      </c>
      <c r="R1151" s="2">
        <v>2</v>
      </c>
      <c r="S1151" s="2">
        <v>2</v>
      </c>
      <c r="T1151" s="2">
        <v>0</v>
      </c>
      <c r="U1151" s="2">
        <f t="shared" si="143"/>
        <v>16</v>
      </c>
      <c r="V1151" s="2">
        <f t="shared" si="144"/>
        <v>2</v>
      </c>
      <c r="W1151" s="2">
        <f t="shared" si="145"/>
        <v>2</v>
      </c>
      <c r="Y1151" s="5"/>
      <c r="Z1151" s="6">
        <f t="shared" si="142"/>
        <v>15</v>
      </c>
      <c r="AA1151" s="2">
        <v>9</v>
      </c>
      <c r="AB1151" s="2">
        <v>4</v>
      </c>
      <c r="AC1151" s="2">
        <v>2</v>
      </c>
      <c r="AD1151" s="2">
        <v>0</v>
      </c>
      <c r="AE1151" s="2">
        <v>0</v>
      </c>
      <c r="AF1151" s="2">
        <f t="shared" si="146"/>
        <v>13</v>
      </c>
      <c r="AG1151" s="2">
        <f t="shared" si="147"/>
        <v>2</v>
      </c>
      <c r="AH1151" s="2">
        <f t="shared" si="148"/>
        <v>0</v>
      </c>
      <c r="AJ1151" s="5"/>
    </row>
    <row r="1152" spans="7:36" x14ac:dyDescent="0.35">
      <c r="G1152" s="2" t="s">
        <v>3</v>
      </c>
      <c r="H1152" s="2" t="s">
        <v>108</v>
      </c>
      <c r="I1152" s="2" t="s">
        <v>144</v>
      </c>
      <c r="J1152" s="2" t="s">
        <v>144</v>
      </c>
      <c r="K1152" s="2" t="s">
        <v>144</v>
      </c>
      <c r="L1152" s="2" t="s">
        <v>144</v>
      </c>
      <c r="M1152" s="2" t="s">
        <v>67</v>
      </c>
      <c r="N1152" s="2">
        <v>11</v>
      </c>
      <c r="O1152" s="6">
        <f t="shared" si="141"/>
        <v>20</v>
      </c>
      <c r="P1152" s="2">
        <v>10</v>
      </c>
      <c r="Q1152" s="2">
        <v>7</v>
      </c>
      <c r="R1152" s="2">
        <v>1</v>
      </c>
      <c r="S1152" s="2">
        <v>2</v>
      </c>
      <c r="T1152" s="2">
        <v>0</v>
      </c>
      <c r="U1152" s="2">
        <f t="shared" si="143"/>
        <v>17</v>
      </c>
      <c r="V1152" s="2">
        <f t="shared" si="144"/>
        <v>1</v>
      </c>
      <c r="W1152" s="2">
        <f t="shared" si="145"/>
        <v>2</v>
      </c>
      <c r="Y1152" s="5"/>
      <c r="Z1152" s="6">
        <f t="shared" si="142"/>
        <v>15</v>
      </c>
      <c r="AA1152" s="2">
        <v>2</v>
      </c>
      <c r="AB1152" s="2">
        <v>8</v>
      </c>
      <c r="AC1152" s="2">
        <v>2</v>
      </c>
      <c r="AD1152" s="2">
        <v>3</v>
      </c>
      <c r="AE1152" s="2">
        <v>0</v>
      </c>
      <c r="AF1152" s="2">
        <f t="shared" si="146"/>
        <v>10</v>
      </c>
      <c r="AG1152" s="2">
        <f t="shared" si="147"/>
        <v>2</v>
      </c>
      <c r="AH1152" s="2">
        <f t="shared" si="148"/>
        <v>3</v>
      </c>
      <c r="AJ1152" s="5"/>
    </row>
    <row r="1153" spans="7:36" x14ac:dyDescent="0.35">
      <c r="G1153" s="2" t="s">
        <v>3</v>
      </c>
      <c r="H1153" s="2" t="s">
        <v>108</v>
      </c>
      <c r="I1153" s="2" t="s">
        <v>144</v>
      </c>
      <c r="J1153" s="2" t="s">
        <v>144</v>
      </c>
      <c r="K1153" s="2" t="s">
        <v>144</v>
      </c>
      <c r="L1153" s="2" t="s">
        <v>144</v>
      </c>
      <c r="M1153" s="2" t="s">
        <v>67</v>
      </c>
      <c r="N1153" s="2">
        <v>12</v>
      </c>
      <c r="O1153" s="6">
        <f t="shared" si="141"/>
        <v>20</v>
      </c>
      <c r="P1153" s="2">
        <v>4</v>
      </c>
      <c r="Q1153" s="2">
        <v>7</v>
      </c>
      <c r="R1153" s="2">
        <v>7</v>
      </c>
      <c r="S1153" s="2">
        <v>2</v>
      </c>
      <c r="T1153" s="2">
        <v>0</v>
      </c>
      <c r="U1153" s="2">
        <f t="shared" si="143"/>
        <v>11</v>
      </c>
      <c r="V1153" s="2">
        <f t="shared" si="144"/>
        <v>7</v>
      </c>
      <c r="W1153" s="2">
        <f t="shared" si="145"/>
        <v>2</v>
      </c>
      <c r="Y1153" s="5"/>
      <c r="Z1153" s="6">
        <f t="shared" si="142"/>
        <v>15</v>
      </c>
      <c r="AA1153" s="2">
        <v>2</v>
      </c>
      <c r="AB1153" s="2">
        <v>9</v>
      </c>
      <c r="AC1153" s="2">
        <v>3</v>
      </c>
      <c r="AD1153" s="2">
        <v>1</v>
      </c>
      <c r="AE1153" s="2">
        <v>0</v>
      </c>
      <c r="AF1153" s="2">
        <f t="shared" si="146"/>
        <v>11</v>
      </c>
      <c r="AG1153" s="2">
        <f t="shared" si="147"/>
        <v>3</v>
      </c>
      <c r="AH1153" s="2">
        <f t="shared" si="148"/>
        <v>1</v>
      </c>
      <c r="AJ1153" s="5"/>
    </row>
    <row r="1154" spans="7:36" x14ac:dyDescent="0.35">
      <c r="G1154" s="2" t="s">
        <v>3</v>
      </c>
      <c r="H1154" s="2" t="s">
        <v>108</v>
      </c>
      <c r="I1154" s="2" t="s">
        <v>144</v>
      </c>
      <c r="J1154" s="2" t="s">
        <v>144</v>
      </c>
      <c r="K1154" s="2" t="s">
        <v>144</v>
      </c>
      <c r="L1154" s="2" t="s">
        <v>144</v>
      </c>
      <c r="M1154" s="2" t="s">
        <v>67</v>
      </c>
      <c r="N1154" s="2">
        <v>13</v>
      </c>
      <c r="O1154" s="6">
        <f t="shared" si="141"/>
        <v>20</v>
      </c>
      <c r="P1154" s="2">
        <v>8</v>
      </c>
      <c r="Q1154" s="2">
        <v>7</v>
      </c>
      <c r="R1154" s="2">
        <v>4</v>
      </c>
      <c r="S1154" s="2">
        <v>1</v>
      </c>
      <c r="T1154" s="2">
        <v>0</v>
      </c>
      <c r="U1154" s="2">
        <f t="shared" si="143"/>
        <v>15</v>
      </c>
      <c r="V1154" s="2">
        <f t="shared" si="144"/>
        <v>4</v>
      </c>
      <c r="W1154" s="2">
        <f t="shared" si="145"/>
        <v>1</v>
      </c>
      <c r="Y1154" s="5"/>
      <c r="Z1154" s="6">
        <f t="shared" si="142"/>
        <v>15</v>
      </c>
      <c r="AA1154" s="2">
        <v>8</v>
      </c>
      <c r="AB1154" s="2">
        <v>4</v>
      </c>
      <c r="AC1154" s="2">
        <v>2</v>
      </c>
      <c r="AD1154" s="2">
        <v>0</v>
      </c>
      <c r="AE1154" s="2">
        <v>1</v>
      </c>
      <c r="AF1154" s="2">
        <f t="shared" si="146"/>
        <v>12</v>
      </c>
      <c r="AG1154" s="2">
        <f t="shared" si="147"/>
        <v>2</v>
      </c>
      <c r="AH1154" s="2">
        <f t="shared" si="148"/>
        <v>1</v>
      </c>
      <c r="AJ1154" s="5"/>
    </row>
    <row r="1155" spans="7:36" x14ac:dyDescent="0.35">
      <c r="G1155" s="2" t="s">
        <v>3</v>
      </c>
      <c r="H1155" s="2" t="s">
        <v>108</v>
      </c>
      <c r="I1155" s="2" t="s">
        <v>144</v>
      </c>
      <c r="J1155" s="2" t="s">
        <v>144</v>
      </c>
      <c r="K1155" s="2" t="s">
        <v>144</v>
      </c>
      <c r="L1155" s="2" t="s">
        <v>144</v>
      </c>
      <c r="M1155" s="2" t="s">
        <v>67</v>
      </c>
      <c r="N1155" s="2">
        <v>14</v>
      </c>
      <c r="O1155" s="6">
        <f t="shared" si="141"/>
        <v>20</v>
      </c>
      <c r="P1155" s="2">
        <v>7</v>
      </c>
      <c r="Q1155" s="2">
        <v>5</v>
      </c>
      <c r="R1155" s="2">
        <v>5</v>
      </c>
      <c r="S1155" s="2">
        <v>1</v>
      </c>
      <c r="T1155" s="2">
        <v>2</v>
      </c>
      <c r="U1155" s="2">
        <f t="shared" si="143"/>
        <v>12</v>
      </c>
      <c r="V1155" s="2">
        <f t="shared" si="144"/>
        <v>5</v>
      </c>
      <c r="W1155" s="2">
        <f t="shared" si="145"/>
        <v>3</v>
      </c>
      <c r="Y1155" s="5"/>
      <c r="Z1155" s="6">
        <f t="shared" si="142"/>
        <v>15</v>
      </c>
      <c r="AA1155" s="2">
        <v>6</v>
      </c>
      <c r="AB1155" s="2">
        <v>5</v>
      </c>
      <c r="AC1155" s="2">
        <v>3</v>
      </c>
      <c r="AD1155" s="2">
        <v>0</v>
      </c>
      <c r="AE1155" s="2">
        <v>1</v>
      </c>
      <c r="AF1155" s="2">
        <f t="shared" si="146"/>
        <v>11</v>
      </c>
      <c r="AG1155" s="2">
        <f t="shared" si="147"/>
        <v>3</v>
      </c>
      <c r="AH1155" s="2">
        <f t="shared" si="148"/>
        <v>1</v>
      </c>
      <c r="AJ1155" s="5"/>
    </row>
    <row r="1156" spans="7:36" x14ac:dyDescent="0.35">
      <c r="G1156" s="2" t="s">
        <v>3</v>
      </c>
      <c r="H1156" s="2" t="s">
        <v>108</v>
      </c>
      <c r="I1156" s="2" t="s">
        <v>144</v>
      </c>
      <c r="J1156" s="2" t="s">
        <v>144</v>
      </c>
      <c r="K1156" s="2" t="s">
        <v>144</v>
      </c>
      <c r="L1156" s="2" t="s">
        <v>144</v>
      </c>
      <c r="M1156" s="2" t="s">
        <v>67</v>
      </c>
      <c r="N1156" s="2">
        <v>15</v>
      </c>
      <c r="O1156" s="6">
        <f t="shared" si="141"/>
        <v>20</v>
      </c>
      <c r="P1156" s="2">
        <v>9</v>
      </c>
      <c r="Q1156" s="2">
        <v>6</v>
      </c>
      <c r="R1156" s="2">
        <v>2</v>
      </c>
      <c r="S1156" s="2">
        <v>1</v>
      </c>
      <c r="T1156" s="2">
        <v>2</v>
      </c>
      <c r="U1156" s="2">
        <f t="shared" si="143"/>
        <v>15</v>
      </c>
      <c r="V1156" s="2">
        <f t="shared" si="144"/>
        <v>2</v>
      </c>
      <c r="W1156" s="2">
        <f t="shared" si="145"/>
        <v>3</v>
      </c>
      <c r="Y1156" s="5"/>
      <c r="Z1156" s="6">
        <f t="shared" si="142"/>
        <v>15</v>
      </c>
      <c r="AA1156" s="2">
        <v>8</v>
      </c>
      <c r="AB1156" s="2">
        <v>6</v>
      </c>
      <c r="AC1156" s="2">
        <v>1</v>
      </c>
      <c r="AD1156" s="2">
        <v>0</v>
      </c>
      <c r="AE1156" s="2">
        <v>0</v>
      </c>
      <c r="AF1156" s="2">
        <f t="shared" si="146"/>
        <v>14</v>
      </c>
      <c r="AG1156" s="2">
        <f t="shared" si="147"/>
        <v>1</v>
      </c>
      <c r="AH1156" s="2">
        <f t="shared" si="148"/>
        <v>0</v>
      </c>
      <c r="AJ1156" s="5"/>
    </row>
    <row r="1157" spans="7:36" x14ac:dyDescent="0.35">
      <c r="G1157" s="2" t="s">
        <v>3</v>
      </c>
      <c r="H1157" s="2" t="s">
        <v>108</v>
      </c>
      <c r="I1157" s="2" t="s">
        <v>144</v>
      </c>
      <c r="J1157" s="2" t="s">
        <v>144</v>
      </c>
      <c r="K1157" s="2" t="s">
        <v>144</v>
      </c>
      <c r="L1157" s="2" t="s">
        <v>144</v>
      </c>
      <c r="M1157" s="2" t="s">
        <v>67</v>
      </c>
      <c r="N1157" s="2">
        <v>16</v>
      </c>
      <c r="O1157" s="6">
        <f t="shared" si="141"/>
        <v>20</v>
      </c>
      <c r="P1157" s="2">
        <v>4</v>
      </c>
      <c r="Q1157" s="2">
        <v>9</v>
      </c>
      <c r="R1157" s="2">
        <v>4</v>
      </c>
      <c r="S1157" s="2">
        <v>1</v>
      </c>
      <c r="T1157" s="2">
        <v>2</v>
      </c>
      <c r="U1157" s="2">
        <f t="shared" si="143"/>
        <v>13</v>
      </c>
      <c r="V1157" s="2">
        <f t="shared" si="144"/>
        <v>4</v>
      </c>
      <c r="W1157" s="2">
        <f t="shared" si="145"/>
        <v>3</v>
      </c>
      <c r="Y1157" s="5"/>
      <c r="Z1157" s="6">
        <f t="shared" si="142"/>
        <v>15</v>
      </c>
      <c r="AA1157" s="2">
        <v>6</v>
      </c>
      <c r="AB1157" s="2">
        <v>6</v>
      </c>
      <c r="AC1157" s="2">
        <v>2</v>
      </c>
      <c r="AD1157" s="2">
        <v>0</v>
      </c>
      <c r="AE1157" s="2">
        <v>1</v>
      </c>
      <c r="AF1157" s="2">
        <f t="shared" si="146"/>
        <v>12</v>
      </c>
      <c r="AG1157" s="2">
        <f t="shared" si="147"/>
        <v>2</v>
      </c>
      <c r="AH1157" s="2">
        <f t="shared" si="148"/>
        <v>1</v>
      </c>
      <c r="AJ1157" s="5"/>
    </row>
    <row r="1158" spans="7:36" x14ac:dyDescent="0.35">
      <c r="G1158" s="2" t="s">
        <v>3</v>
      </c>
      <c r="H1158" s="2" t="s">
        <v>108</v>
      </c>
      <c r="I1158" s="2" t="s">
        <v>144</v>
      </c>
      <c r="J1158" s="2" t="s">
        <v>144</v>
      </c>
      <c r="K1158" s="2" t="s">
        <v>144</v>
      </c>
      <c r="L1158" s="2" t="s">
        <v>144</v>
      </c>
      <c r="M1158" s="2" t="s">
        <v>67</v>
      </c>
      <c r="N1158" s="2">
        <v>17</v>
      </c>
      <c r="O1158" s="6">
        <f t="shared" si="141"/>
        <v>20</v>
      </c>
      <c r="P1158" s="2">
        <v>6</v>
      </c>
      <c r="Q1158" s="2">
        <v>12</v>
      </c>
      <c r="R1158" s="2">
        <v>2</v>
      </c>
      <c r="S1158" s="2">
        <v>0</v>
      </c>
      <c r="T1158" s="2">
        <v>0</v>
      </c>
      <c r="U1158" s="2">
        <f t="shared" si="143"/>
        <v>18</v>
      </c>
      <c r="V1158" s="2">
        <f t="shared" si="144"/>
        <v>2</v>
      </c>
      <c r="W1158" s="2">
        <f t="shared" si="145"/>
        <v>0</v>
      </c>
      <c r="Y1158" s="5"/>
      <c r="Z1158" s="6">
        <f t="shared" si="142"/>
        <v>15</v>
      </c>
      <c r="AA1158" s="2">
        <v>6</v>
      </c>
      <c r="AB1158" s="2">
        <v>6</v>
      </c>
      <c r="AC1158" s="2">
        <v>2</v>
      </c>
      <c r="AD1158" s="2">
        <v>1</v>
      </c>
      <c r="AE1158" s="2">
        <v>0</v>
      </c>
      <c r="AF1158" s="2">
        <f t="shared" si="146"/>
        <v>12</v>
      </c>
      <c r="AG1158" s="2">
        <f t="shared" si="147"/>
        <v>2</v>
      </c>
      <c r="AH1158" s="2">
        <f t="shared" si="148"/>
        <v>1</v>
      </c>
      <c r="AJ1158" s="5"/>
    </row>
    <row r="1159" spans="7:36" x14ac:dyDescent="0.35">
      <c r="G1159" s="2" t="s">
        <v>3</v>
      </c>
      <c r="H1159" s="2" t="s">
        <v>108</v>
      </c>
      <c r="I1159" s="2" t="s">
        <v>144</v>
      </c>
      <c r="J1159" s="2" t="s">
        <v>144</v>
      </c>
      <c r="K1159" s="2" t="s">
        <v>144</v>
      </c>
      <c r="L1159" s="2" t="s">
        <v>144</v>
      </c>
      <c r="M1159" s="2" t="s">
        <v>67</v>
      </c>
      <c r="N1159" s="2">
        <v>18</v>
      </c>
      <c r="O1159" s="6">
        <f t="shared" si="141"/>
        <v>20</v>
      </c>
      <c r="P1159" s="2">
        <v>10</v>
      </c>
      <c r="Q1159" s="2">
        <v>6</v>
      </c>
      <c r="R1159" s="2">
        <v>3</v>
      </c>
      <c r="S1159" s="2">
        <v>1</v>
      </c>
      <c r="T1159" s="2">
        <v>0</v>
      </c>
      <c r="U1159" s="2">
        <f t="shared" si="143"/>
        <v>16</v>
      </c>
      <c r="V1159" s="2">
        <f t="shared" si="144"/>
        <v>3</v>
      </c>
      <c r="W1159" s="2">
        <f t="shared" si="145"/>
        <v>1</v>
      </c>
      <c r="Y1159" s="5"/>
      <c r="Z1159" s="6">
        <f t="shared" si="142"/>
        <v>15</v>
      </c>
      <c r="AA1159" s="2">
        <v>11</v>
      </c>
      <c r="AB1159" s="2">
        <v>3</v>
      </c>
      <c r="AC1159" s="2">
        <v>0</v>
      </c>
      <c r="AD1159" s="2">
        <v>1</v>
      </c>
      <c r="AE1159" s="2">
        <v>0</v>
      </c>
      <c r="AF1159" s="2">
        <f t="shared" si="146"/>
        <v>14</v>
      </c>
      <c r="AG1159" s="2">
        <f t="shared" si="147"/>
        <v>0</v>
      </c>
      <c r="AH1159" s="2">
        <f t="shared" si="148"/>
        <v>1</v>
      </c>
      <c r="AJ1159" s="5"/>
    </row>
    <row r="1160" spans="7:36" x14ac:dyDescent="0.35">
      <c r="G1160" s="2" t="s">
        <v>3</v>
      </c>
      <c r="H1160" s="2" t="s">
        <v>108</v>
      </c>
      <c r="I1160" s="2" t="s">
        <v>144</v>
      </c>
      <c r="J1160" s="2" t="s">
        <v>144</v>
      </c>
      <c r="K1160" s="2" t="s">
        <v>144</v>
      </c>
      <c r="L1160" s="2" t="s">
        <v>144</v>
      </c>
      <c r="M1160" s="2" t="s">
        <v>76</v>
      </c>
      <c r="N1160" s="2">
        <v>19</v>
      </c>
      <c r="O1160" s="6">
        <f t="shared" si="141"/>
        <v>20</v>
      </c>
      <c r="P1160" s="2">
        <v>10</v>
      </c>
      <c r="Q1160" s="2">
        <v>4</v>
      </c>
      <c r="R1160" s="2">
        <v>5</v>
      </c>
      <c r="S1160" s="2">
        <v>1</v>
      </c>
      <c r="T1160" s="2">
        <v>0</v>
      </c>
      <c r="U1160" s="2">
        <f t="shared" si="143"/>
        <v>14</v>
      </c>
      <c r="V1160" s="2">
        <f t="shared" si="144"/>
        <v>5</v>
      </c>
      <c r="W1160" s="2">
        <f t="shared" si="145"/>
        <v>1</v>
      </c>
      <c r="Y1160" s="5"/>
      <c r="Z1160" s="6">
        <f t="shared" si="142"/>
        <v>15</v>
      </c>
      <c r="AA1160" s="2">
        <v>6</v>
      </c>
      <c r="AB1160" s="2">
        <v>3</v>
      </c>
      <c r="AC1160" s="2">
        <v>5</v>
      </c>
      <c r="AD1160" s="2">
        <v>1</v>
      </c>
      <c r="AE1160" s="2">
        <v>0</v>
      </c>
      <c r="AF1160" s="2">
        <f t="shared" si="146"/>
        <v>9</v>
      </c>
      <c r="AG1160" s="2">
        <f t="shared" si="147"/>
        <v>5</v>
      </c>
      <c r="AH1160" s="2">
        <f t="shared" si="148"/>
        <v>1</v>
      </c>
      <c r="AJ1160" s="5"/>
    </row>
    <row r="1161" spans="7:36" x14ac:dyDescent="0.35">
      <c r="G1161" s="2" t="s">
        <v>3</v>
      </c>
      <c r="H1161" s="2" t="s">
        <v>108</v>
      </c>
      <c r="I1161" s="2" t="s">
        <v>144</v>
      </c>
      <c r="J1161" s="2" t="s">
        <v>144</v>
      </c>
      <c r="K1161" s="2" t="s">
        <v>144</v>
      </c>
      <c r="L1161" s="2" t="s">
        <v>144</v>
      </c>
      <c r="M1161" s="2" t="s">
        <v>76</v>
      </c>
      <c r="N1161" s="2">
        <v>20</v>
      </c>
      <c r="O1161" s="6">
        <f t="shared" si="141"/>
        <v>20</v>
      </c>
      <c r="P1161" s="2">
        <v>11</v>
      </c>
      <c r="Q1161" s="2">
        <v>6</v>
      </c>
      <c r="R1161" s="2">
        <v>1</v>
      </c>
      <c r="S1161" s="2">
        <v>2</v>
      </c>
      <c r="T1161" s="2">
        <v>0</v>
      </c>
      <c r="U1161" s="2">
        <f t="shared" si="143"/>
        <v>17</v>
      </c>
      <c r="V1161" s="2">
        <f t="shared" si="144"/>
        <v>1</v>
      </c>
      <c r="W1161" s="2">
        <f t="shared" si="145"/>
        <v>2</v>
      </c>
      <c r="Y1161" s="5"/>
      <c r="Z1161" s="6">
        <f t="shared" si="142"/>
        <v>15</v>
      </c>
      <c r="AA1161" s="2">
        <v>6</v>
      </c>
      <c r="AB1161" s="2">
        <v>8</v>
      </c>
      <c r="AC1161" s="2">
        <v>1</v>
      </c>
      <c r="AD1161" s="2">
        <v>0</v>
      </c>
      <c r="AE1161" s="2">
        <v>0</v>
      </c>
      <c r="AF1161" s="2">
        <f t="shared" si="146"/>
        <v>14</v>
      </c>
      <c r="AG1161" s="2">
        <f t="shared" si="147"/>
        <v>1</v>
      </c>
      <c r="AH1161" s="2">
        <f t="shared" si="148"/>
        <v>0</v>
      </c>
      <c r="AJ1161" s="5"/>
    </row>
    <row r="1162" spans="7:36" x14ac:dyDescent="0.35">
      <c r="G1162" s="2" t="s">
        <v>3</v>
      </c>
      <c r="H1162" s="2" t="s">
        <v>108</v>
      </c>
      <c r="I1162" s="2" t="s">
        <v>144</v>
      </c>
      <c r="J1162" s="2" t="s">
        <v>144</v>
      </c>
      <c r="K1162" s="2" t="s">
        <v>144</v>
      </c>
      <c r="L1162" s="2" t="s">
        <v>144</v>
      </c>
      <c r="M1162" s="2" t="s">
        <v>76</v>
      </c>
      <c r="N1162" s="2">
        <v>21</v>
      </c>
      <c r="O1162" s="6">
        <f t="shared" si="141"/>
        <v>19</v>
      </c>
      <c r="P1162" s="2">
        <v>11</v>
      </c>
      <c r="Q1162" s="2">
        <v>6</v>
      </c>
      <c r="R1162" s="2">
        <v>0</v>
      </c>
      <c r="S1162" s="2">
        <v>2</v>
      </c>
      <c r="T1162" s="2">
        <v>0</v>
      </c>
      <c r="U1162" s="2">
        <f t="shared" si="143"/>
        <v>17</v>
      </c>
      <c r="V1162" s="2">
        <f t="shared" si="144"/>
        <v>0</v>
      </c>
      <c r="W1162" s="2">
        <f t="shared" si="145"/>
        <v>2</v>
      </c>
      <c r="Y1162" s="5"/>
      <c r="Z1162" s="6">
        <f t="shared" si="142"/>
        <v>15</v>
      </c>
      <c r="AA1162" s="2">
        <v>7</v>
      </c>
      <c r="AB1162" s="2">
        <v>8</v>
      </c>
      <c r="AC1162" s="2">
        <v>0</v>
      </c>
      <c r="AD1162" s="2">
        <v>0</v>
      </c>
      <c r="AE1162" s="2">
        <v>0</v>
      </c>
      <c r="AF1162" s="2">
        <f t="shared" si="146"/>
        <v>15</v>
      </c>
      <c r="AG1162" s="2">
        <f t="shared" si="147"/>
        <v>0</v>
      </c>
      <c r="AH1162" s="2">
        <f t="shared" si="148"/>
        <v>0</v>
      </c>
      <c r="AJ1162" s="5"/>
    </row>
    <row r="1163" spans="7:36" x14ac:dyDescent="0.35">
      <c r="G1163" s="2" t="s">
        <v>3</v>
      </c>
      <c r="H1163" s="2" t="s">
        <v>108</v>
      </c>
      <c r="I1163" s="2" t="s">
        <v>144</v>
      </c>
      <c r="J1163" s="2" t="s">
        <v>144</v>
      </c>
      <c r="K1163" s="2" t="s">
        <v>144</v>
      </c>
      <c r="L1163" s="2" t="s">
        <v>144</v>
      </c>
      <c r="M1163" s="2" t="s">
        <v>76</v>
      </c>
      <c r="N1163" s="2">
        <v>22</v>
      </c>
      <c r="O1163" s="6">
        <f t="shared" si="141"/>
        <v>20</v>
      </c>
      <c r="P1163" s="2">
        <v>17</v>
      </c>
      <c r="Q1163" s="2">
        <v>1</v>
      </c>
      <c r="R1163" s="2">
        <v>2</v>
      </c>
      <c r="S1163" s="2">
        <v>0</v>
      </c>
      <c r="T1163" s="2">
        <v>0</v>
      </c>
      <c r="U1163" s="2">
        <f t="shared" si="143"/>
        <v>18</v>
      </c>
      <c r="V1163" s="2">
        <f t="shared" si="144"/>
        <v>2</v>
      </c>
      <c r="W1163" s="2">
        <f t="shared" si="145"/>
        <v>0</v>
      </c>
      <c r="Y1163" s="5"/>
      <c r="Z1163" s="6">
        <f t="shared" si="142"/>
        <v>15</v>
      </c>
      <c r="AA1163" s="2">
        <v>13</v>
      </c>
      <c r="AB1163" s="2">
        <v>1</v>
      </c>
      <c r="AC1163" s="2">
        <v>1</v>
      </c>
      <c r="AD1163" s="2">
        <v>0</v>
      </c>
      <c r="AE1163" s="2">
        <v>0</v>
      </c>
      <c r="AF1163" s="2">
        <f t="shared" si="146"/>
        <v>14</v>
      </c>
      <c r="AG1163" s="2">
        <f t="shared" si="147"/>
        <v>1</v>
      </c>
      <c r="AH1163" s="2">
        <f t="shared" si="148"/>
        <v>0</v>
      </c>
      <c r="AJ1163" s="5"/>
    </row>
    <row r="1164" spans="7:36" x14ac:dyDescent="0.35">
      <c r="G1164" s="2" t="s">
        <v>3</v>
      </c>
      <c r="H1164" s="2" t="s">
        <v>108</v>
      </c>
      <c r="I1164" s="2" t="s">
        <v>144</v>
      </c>
      <c r="J1164" s="2" t="s">
        <v>144</v>
      </c>
      <c r="K1164" s="2" t="s">
        <v>144</v>
      </c>
      <c r="L1164" s="2" t="s">
        <v>144</v>
      </c>
      <c r="M1164" s="2" t="s">
        <v>76</v>
      </c>
      <c r="N1164" s="2">
        <v>23</v>
      </c>
      <c r="O1164" s="6">
        <f t="shared" si="141"/>
        <v>20</v>
      </c>
      <c r="P1164" s="2">
        <v>16</v>
      </c>
      <c r="Q1164" s="2">
        <v>2</v>
      </c>
      <c r="R1164" s="2">
        <v>0</v>
      </c>
      <c r="S1164" s="2">
        <v>2</v>
      </c>
      <c r="T1164" s="2">
        <v>0</v>
      </c>
      <c r="U1164" s="2">
        <f t="shared" si="143"/>
        <v>18</v>
      </c>
      <c r="V1164" s="2">
        <f t="shared" si="144"/>
        <v>0</v>
      </c>
      <c r="W1164" s="2">
        <f t="shared" si="145"/>
        <v>2</v>
      </c>
      <c r="Y1164" s="5"/>
      <c r="Z1164" s="6">
        <f t="shared" si="142"/>
        <v>15</v>
      </c>
      <c r="AA1164" s="2">
        <v>11</v>
      </c>
      <c r="AB1164" s="2">
        <v>4</v>
      </c>
      <c r="AC1164" s="2">
        <v>0</v>
      </c>
      <c r="AD1164" s="2">
        <v>0</v>
      </c>
      <c r="AE1164" s="2">
        <v>0</v>
      </c>
      <c r="AF1164" s="2">
        <f t="shared" si="146"/>
        <v>15</v>
      </c>
      <c r="AG1164" s="2">
        <f t="shared" si="147"/>
        <v>0</v>
      </c>
      <c r="AH1164" s="2">
        <f t="shared" si="148"/>
        <v>0</v>
      </c>
      <c r="AJ1164" s="5"/>
    </row>
    <row r="1165" spans="7:36" x14ac:dyDescent="0.35">
      <c r="G1165" s="2" t="s">
        <v>3</v>
      </c>
      <c r="H1165" s="2" t="s">
        <v>108</v>
      </c>
      <c r="I1165" s="2" t="s">
        <v>144</v>
      </c>
      <c r="J1165" s="2" t="s">
        <v>144</v>
      </c>
      <c r="K1165" s="2" t="s">
        <v>144</v>
      </c>
      <c r="L1165" s="2" t="s">
        <v>144</v>
      </c>
      <c r="M1165" s="2" t="s">
        <v>76</v>
      </c>
      <c r="N1165" s="2">
        <v>24</v>
      </c>
      <c r="O1165" s="6">
        <f t="shared" si="141"/>
        <v>20</v>
      </c>
      <c r="P1165" s="2">
        <v>7</v>
      </c>
      <c r="Q1165" s="2">
        <v>10</v>
      </c>
      <c r="R1165" s="2">
        <v>0</v>
      </c>
      <c r="S1165" s="2">
        <v>3</v>
      </c>
      <c r="T1165" s="2">
        <v>0</v>
      </c>
      <c r="U1165" s="2">
        <f t="shared" si="143"/>
        <v>17</v>
      </c>
      <c r="V1165" s="2">
        <f t="shared" si="144"/>
        <v>0</v>
      </c>
      <c r="W1165" s="2">
        <f t="shared" si="145"/>
        <v>3</v>
      </c>
      <c r="Y1165" s="5"/>
      <c r="Z1165" s="6">
        <f t="shared" si="142"/>
        <v>15</v>
      </c>
      <c r="AA1165" s="2">
        <v>6</v>
      </c>
      <c r="AB1165" s="2">
        <v>7</v>
      </c>
      <c r="AC1165" s="2">
        <v>2</v>
      </c>
      <c r="AD1165" s="2">
        <v>0</v>
      </c>
      <c r="AE1165" s="2">
        <v>0</v>
      </c>
      <c r="AF1165" s="2">
        <f t="shared" si="146"/>
        <v>13</v>
      </c>
      <c r="AG1165" s="2">
        <f t="shared" si="147"/>
        <v>2</v>
      </c>
      <c r="AH1165" s="2">
        <f t="shared" si="148"/>
        <v>0</v>
      </c>
      <c r="AJ1165" s="5"/>
    </row>
    <row r="1166" spans="7:36" x14ac:dyDescent="0.35">
      <c r="G1166" s="2" t="s">
        <v>3</v>
      </c>
      <c r="H1166" s="2" t="s">
        <v>108</v>
      </c>
      <c r="I1166" s="2" t="s">
        <v>144</v>
      </c>
      <c r="J1166" s="2" t="s">
        <v>144</v>
      </c>
      <c r="K1166" s="2" t="s">
        <v>144</v>
      </c>
      <c r="L1166" s="2" t="s">
        <v>144</v>
      </c>
      <c r="M1166" s="2" t="s">
        <v>76</v>
      </c>
      <c r="N1166" s="2">
        <v>25</v>
      </c>
      <c r="O1166" s="6">
        <f t="shared" si="141"/>
        <v>20</v>
      </c>
      <c r="P1166" s="2">
        <v>12</v>
      </c>
      <c r="Q1166" s="2">
        <v>6</v>
      </c>
      <c r="R1166" s="2">
        <v>1</v>
      </c>
      <c r="S1166" s="2">
        <v>1</v>
      </c>
      <c r="T1166" s="2">
        <v>0</v>
      </c>
      <c r="U1166" s="2">
        <f t="shared" si="143"/>
        <v>18</v>
      </c>
      <c r="V1166" s="2">
        <f t="shared" si="144"/>
        <v>1</v>
      </c>
      <c r="W1166" s="2">
        <f t="shared" si="145"/>
        <v>1</v>
      </c>
      <c r="Y1166" s="5"/>
      <c r="Z1166" s="6">
        <f t="shared" si="142"/>
        <v>15</v>
      </c>
      <c r="AA1166" s="2">
        <v>9</v>
      </c>
      <c r="AB1166" s="2">
        <v>6</v>
      </c>
      <c r="AC1166" s="2">
        <v>0</v>
      </c>
      <c r="AD1166" s="2">
        <v>0</v>
      </c>
      <c r="AE1166" s="2">
        <v>0</v>
      </c>
      <c r="AF1166" s="2">
        <f t="shared" si="146"/>
        <v>15</v>
      </c>
      <c r="AG1166" s="2">
        <f t="shared" si="147"/>
        <v>0</v>
      </c>
      <c r="AH1166" s="2">
        <f t="shared" si="148"/>
        <v>0</v>
      </c>
      <c r="AJ1166" s="5"/>
    </row>
    <row r="1167" spans="7:36" x14ac:dyDescent="0.35">
      <c r="G1167" s="2" t="s">
        <v>3</v>
      </c>
      <c r="H1167" s="2" t="s">
        <v>108</v>
      </c>
      <c r="I1167" s="2" t="s">
        <v>144</v>
      </c>
      <c r="J1167" s="2" t="s">
        <v>144</v>
      </c>
      <c r="K1167" s="2" t="s">
        <v>144</v>
      </c>
      <c r="L1167" s="2" t="s">
        <v>144</v>
      </c>
      <c r="M1167" s="2" t="s">
        <v>76</v>
      </c>
      <c r="N1167" s="2">
        <v>26</v>
      </c>
      <c r="O1167" s="6">
        <f t="shared" si="141"/>
        <v>19</v>
      </c>
      <c r="P1167" s="2">
        <v>6</v>
      </c>
      <c r="Q1167" s="2">
        <v>10</v>
      </c>
      <c r="R1167" s="2">
        <v>3</v>
      </c>
      <c r="S1167" s="2">
        <v>0</v>
      </c>
      <c r="T1167" s="2">
        <v>0</v>
      </c>
      <c r="U1167" s="2">
        <f t="shared" si="143"/>
        <v>16</v>
      </c>
      <c r="V1167" s="2">
        <f t="shared" si="144"/>
        <v>3</v>
      </c>
      <c r="W1167" s="2">
        <f t="shared" si="145"/>
        <v>0</v>
      </c>
      <c r="Y1167" s="5"/>
      <c r="Z1167" s="6">
        <f t="shared" si="142"/>
        <v>15</v>
      </c>
      <c r="AA1167" s="2">
        <v>6</v>
      </c>
      <c r="AB1167" s="2">
        <v>8</v>
      </c>
      <c r="AC1167" s="2">
        <v>0</v>
      </c>
      <c r="AD1167" s="2">
        <v>0</v>
      </c>
      <c r="AE1167" s="2">
        <v>1</v>
      </c>
      <c r="AF1167" s="2">
        <f t="shared" si="146"/>
        <v>14</v>
      </c>
      <c r="AG1167" s="2">
        <f t="shared" si="147"/>
        <v>0</v>
      </c>
      <c r="AH1167" s="2">
        <f t="shared" si="148"/>
        <v>1</v>
      </c>
      <c r="AJ1167" s="5"/>
    </row>
    <row r="1168" spans="7:36" x14ac:dyDescent="0.35">
      <c r="G1168" s="2" t="s">
        <v>3</v>
      </c>
      <c r="H1168" s="2" t="s">
        <v>108</v>
      </c>
      <c r="I1168" s="2" t="s">
        <v>144</v>
      </c>
      <c r="J1168" s="2" t="s">
        <v>144</v>
      </c>
      <c r="K1168" s="2" t="s">
        <v>144</v>
      </c>
      <c r="L1168" s="2" t="s">
        <v>144</v>
      </c>
      <c r="M1168" s="2" t="s">
        <v>76</v>
      </c>
      <c r="N1168" s="2">
        <v>27</v>
      </c>
      <c r="O1168" s="6">
        <f t="shared" si="141"/>
        <v>20</v>
      </c>
      <c r="P1168" s="2">
        <v>9</v>
      </c>
      <c r="Q1168" s="2">
        <v>7</v>
      </c>
      <c r="R1168" s="2">
        <v>3</v>
      </c>
      <c r="S1168" s="2">
        <v>1</v>
      </c>
      <c r="T1168" s="2">
        <v>0</v>
      </c>
      <c r="U1168" s="2">
        <f t="shared" si="143"/>
        <v>16</v>
      </c>
      <c r="V1168" s="2">
        <f t="shared" si="144"/>
        <v>3</v>
      </c>
      <c r="W1168" s="2">
        <f t="shared" si="145"/>
        <v>1</v>
      </c>
      <c r="Y1168" s="5"/>
      <c r="Z1168" s="6">
        <f t="shared" si="142"/>
        <v>15</v>
      </c>
      <c r="AA1168" s="2">
        <v>7</v>
      </c>
      <c r="AB1168" s="2">
        <v>7</v>
      </c>
      <c r="AC1168" s="2">
        <v>1</v>
      </c>
      <c r="AD1168" s="2">
        <v>0</v>
      </c>
      <c r="AE1168" s="2">
        <v>0</v>
      </c>
      <c r="AF1168" s="2">
        <f t="shared" si="146"/>
        <v>14</v>
      </c>
      <c r="AG1168" s="2">
        <f t="shared" si="147"/>
        <v>1</v>
      </c>
      <c r="AH1168" s="2">
        <f t="shared" si="148"/>
        <v>0</v>
      </c>
      <c r="AJ1168" s="5"/>
    </row>
    <row r="1169" spans="7:36" x14ac:dyDescent="0.35">
      <c r="G1169" s="2" t="s">
        <v>3</v>
      </c>
      <c r="H1169" s="2" t="s">
        <v>108</v>
      </c>
      <c r="I1169" s="2" t="s">
        <v>144</v>
      </c>
      <c r="J1169" s="2" t="s">
        <v>144</v>
      </c>
      <c r="K1169" s="2" t="s">
        <v>144</v>
      </c>
      <c r="L1169" s="2" t="s">
        <v>144</v>
      </c>
      <c r="M1169" s="2" t="s">
        <v>76</v>
      </c>
      <c r="N1169" s="2">
        <v>28</v>
      </c>
      <c r="O1169" s="6">
        <f t="shared" si="141"/>
        <v>20</v>
      </c>
      <c r="P1169" s="2">
        <v>15</v>
      </c>
      <c r="Q1169" s="2">
        <v>4</v>
      </c>
      <c r="R1169" s="2">
        <v>1</v>
      </c>
      <c r="S1169" s="2">
        <v>0</v>
      </c>
      <c r="T1169" s="2">
        <v>0</v>
      </c>
      <c r="U1169" s="2">
        <f t="shared" si="143"/>
        <v>19</v>
      </c>
      <c r="V1169" s="2">
        <f t="shared" si="144"/>
        <v>1</v>
      </c>
      <c r="W1169" s="2">
        <f t="shared" si="145"/>
        <v>0</v>
      </c>
      <c r="Y1169" s="5"/>
      <c r="Z1169" s="6">
        <f t="shared" si="142"/>
        <v>15</v>
      </c>
      <c r="AA1169" s="2">
        <v>13</v>
      </c>
      <c r="AB1169" s="2">
        <v>2</v>
      </c>
      <c r="AC1169" s="2">
        <v>0</v>
      </c>
      <c r="AD1169" s="2">
        <v>0</v>
      </c>
      <c r="AE1169" s="2">
        <v>0</v>
      </c>
      <c r="AF1169" s="2">
        <f t="shared" si="146"/>
        <v>15</v>
      </c>
      <c r="AG1169" s="2">
        <f t="shared" si="147"/>
        <v>0</v>
      </c>
      <c r="AH1169" s="2">
        <f t="shared" si="148"/>
        <v>0</v>
      </c>
      <c r="AJ1169" s="5"/>
    </row>
    <row r="1170" spans="7:36" x14ac:dyDescent="0.35">
      <c r="G1170" s="2" t="s">
        <v>3</v>
      </c>
      <c r="H1170" s="2" t="s">
        <v>108</v>
      </c>
      <c r="I1170" s="2" t="s">
        <v>144</v>
      </c>
      <c r="J1170" s="2" t="s">
        <v>144</v>
      </c>
      <c r="K1170" s="2" t="s">
        <v>144</v>
      </c>
      <c r="L1170" s="2" t="s">
        <v>144</v>
      </c>
      <c r="M1170" s="2" t="s">
        <v>76</v>
      </c>
      <c r="N1170" s="2">
        <v>29</v>
      </c>
      <c r="O1170" s="6">
        <f t="shared" si="141"/>
        <v>20</v>
      </c>
      <c r="P1170" s="2">
        <v>10</v>
      </c>
      <c r="Q1170" s="2">
        <v>9</v>
      </c>
      <c r="R1170" s="2">
        <v>1</v>
      </c>
      <c r="S1170" s="2">
        <v>0</v>
      </c>
      <c r="T1170" s="2">
        <v>0</v>
      </c>
      <c r="U1170" s="2">
        <f t="shared" si="143"/>
        <v>19</v>
      </c>
      <c r="V1170" s="2">
        <f t="shared" si="144"/>
        <v>1</v>
      </c>
      <c r="W1170" s="2">
        <f t="shared" si="145"/>
        <v>0</v>
      </c>
      <c r="Y1170" s="5"/>
      <c r="Z1170" s="6">
        <f t="shared" si="142"/>
        <v>15</v>
      </c>
      <c r="AA1170" s="2">
        <v>8</v>
      </c>
      <c r="AB1170" s="2">
        <v>7</v>
      </c>
      <c r="AC1170" s="2">
        <v>0</v>
      </c>
      <c r="AD1170" s="2">
        <v>0</v>
      </c>
      <c r="AE1170" s="2">
        <v>0</v>
      </c>
      <c r="AF1170" s="2">
        <f t="shared" si="146"/>
        <v>15</v>
      </c>
      <c r="AG1170" s="2">
        <f t="shared" si="147"/>
        <v>0</v>
      </c>
      <c r="AH1170" s="2">
        <f t="shared" si="148"/>
        <v>0</v>
      </c>
      <c r="AJ1170" s="5"/>
    </row>
    <row r="1171" spans="7:36" x14ac:dyDescent="0.35">
      <c r="G1171" s="2" t="s">
        <v>3</v>
      </c>
      <c r="H1171" s="2" t="s">
        <v>108</v>
      </c>
      <c r="I1171" s="2" t="s">
        <v>144</v>
      </c>
      <c r="J1171" s="2" t="s">
        <v>144</v>
      </c>
      <c r="K1171" s="2" t="s">
        <v>144</v>
      </c>
      <c r="L1171" s="2" t="s">
        <v>144</v>
      </c>
      <c r="M1171" s="2" t="s">
        <v>76</v>
      </c>
      <c r="N1171" s="2">
        <v>30</v>
      </c>
      <c r="O1171" s="6">
        <f t="shared" si="141"/>
        <v>20</v>
      </c>
      <c r="P1171" s="2">
        <v>16</v>
      </c>
      <c r="Q1171" s="2">
        <v>4</v>
      </c>
      <c r="R1171" s="2">
        <v>0</v>
      </c>
      <c r="S1171" s="2">
        <v>0</v>
      </c>
      <c r="T1171" s="2">
        <v>0</v>
      </c>
      <c r="U1171" s="2">
        <f t="shared" si="143"/>
        <v>20</v>
      </c>
      <c r="V1171" s="2">
        <f t="shared" si="144"/>
        <v>0</v>
      </c>
      <c r="W1171" s="2">
        <f t="shared" si="145"/>
        <v>0</v>
      </c>
      <c r="Y1171" s="5"/>
      <c r="Z1171" s="6">
        <f t="shared" si="142"/>
        <v>15</v>
      </c>
      <c r="AA1171" s="2">
        <v>10</v>
      </c>
      <c r="AB1171" s="2">
        <v>5</v>
      </c>
      <c r="AC1171" s="2">
        <v>0</v>
      </c>
      <c r="AD1171" s="2">
        <v>0</v>
      </c>
      <c r="AE1171" s="2">
        <v>0</v>
      </c>
      <c r="AF1171" s="2">
        <f t="shared" si="146"/>
        <v>15</v>
      </c>
      <c r="AG1171" s="2">
        <f t="shared" si="147"/>
        <v>0</v>
      </c>
      <c r="AH1171" s="2">
        <f t="shared" si="148"/>
        <v>0</v>
      </c>
      <c r="AJ1171" s="5"/>
    </row>
    <row r="1172" spans="7:36" x14ac:dyDescent="0.35">
      <c r="G1172" s="2" t="s">
        <v>3</v>
      </c>
      <c r="H1172" s="2" t="s">
        <v>108</v>
      </c>
      <c r="I1172" s="2" t="s">
        <v>122</v>
      </c>
      <c r="J1172" s="2" t="s">
        <v>122</v>
      </c>
      <c r="K1172" s="2" t="s">
        <v>122</v>
      </c>
      <c r="L1172" s="2" t="s">
        <v>122</v>
      </c>
      <c r="M1172" s="2" t="s">
        <v>3</v>
      </c>
      <c r="N1172" s="2">
        <v>1</v>
      </c>
      <c r="O1172" s="6">
        <f t="shared" si="141"/>
        <v>6</v>
      </c>
      <c r="P1172" s="2">
        <v>0</v>
      </c>
      <c r="Q1172" s="2">
        <v>6</v>
      </c>
      <c r="R1172" s="2">
        <v>0</v>
      </c>
      <c r="S1172" s="2">
        <v>0</v>
      </c>
      <c r="T1172" s="2">
        <v>0</v>
      </c>
      <c r="U1172" s="2">
        <f t="shared" si="143"/>
        <v>6</v>
      </c>
      <c r="V1172" s="2">
        <f t="shared" si="144"/>
        <v>0</v>
      </c>
      <c r="W1172" s="2">
        <f t="shared" si="145"/>
        <v>0</v>
      </c>
      <c r="X1172" s="2">
        <f>MAX(O1172:O1201)</f>
        <v>6</v>
      </c>
      <c r="Y1172" s="5">
        <v>7</v>
      </c>
      <c r="Z1172" s="6">
        <f t="shared" si="142"/>
        <v>6</v>
      </c>
      <c r="AA1172" s="2">
        <v>2</v>
      </c>
      <c r="AB1172" s="2">
        <v>2</v>
      </c>
      <c r="AC1172" s="2">
        <v>1</v>
      </c>
      <c r="AD1172" s="2">
        <v>1</v>
      </c>
      <c r="AE1172" s="2">
        <v>0</v>
      </c>
      <c r="AF1172" s="2">
        <f t="shared" si="146"/>
        <v>4</v>
      </c>
      <c r="AG1172" s="2">
        <f t="shared" si="147"/>
        <v>1</v>
      </c>
      <c r="AH1172" s="2">
        <f t="shared" si="148"/>
        <v>1</v>
      </c>
      <c r="AI1172" s="2">
        <f>MAX(Z1172:Z1201)</f>
        <v>6</v>
      </c>
      <c r="AJ1172" s="5">
        <v>7</v>
      </c>
    </row>
    <row r="1173" spans="7:36" x14ac:dyDescent="0.35">
      <c r="G1173" s="2" t="s">
        <v>3</v>
      </c>
      <c r="H1173" s="2" t="s">
        <v>108</v>
      </c>
      <c r="I1173" s="2" t="s">
        <v>122</v>
      </c>
      <c r="J1173" s="2" t="s">
        <v>122</v>
      </c>
      <c r="K1173" s="2" t="s">
        <v>122</v>
      </c>
      <c r="L1173" s="2" t="s">
        <v>122</v>
      </c>
      <c r="M1173" s="2" t="s">
        <v>3</v>
      </c>
      <c r="N1173" s="2">
        <v>2</v>
      </c>
      <c r="O1173" s="6">
        <f t="shared" si="141"/>
        <v>6</v>
      </c>
      <c r="P1173" s="2">
        <v>1</v>
      </c>
      <c r="Q1173" s="2">
        <v>4</v>
      </c>
      <c r="R1173" s="2">
        <v>1</v>
      </c>
      <c r="S1173" s="2">
        <v>0</v>
      </c>
      <c r="T1173" s="2">
        <v>0</v>
      </c>
      <c r="U1173" s="2">
        <f t="shared" si="143"/>
        <v>5</v>
      </c>
      <c r="V1173" s="2">
        <f t="shared" si="144"/>
        <v>1</v>
      </c>
      <c r="W1173" s="2">
        <f t="shared" si="145"/>
        <v>0</v>
      </c>
      <c r="Y1173" s="5"/>
      <c r="Z1173" s="6">
        <f t="shared" si="142"/>
        <v>6</v>
      </c>
      <c r="AA1173" s="2">
        <v>1</v>
      </c>
      <c r="AB1173" s="2">
        <v>4</v>
      </c>
      <c r="AC1173" s="2">
        <v>1</v>
      </c>
      <c r="AD1173" s="2">
        <v>0</v>
      </c>
      <c r="AE1173" s="2">
        <v>0</v>
      </c>
      <c r="AF1173" s="2">
        <f t="shared" si="146"/>
        <v>5</v>
      </c>
      <c r="AG1173" s="2">
        <f t="shared" si="147"/>
        <v>1</v>
      </c>
      <c r="AH1173" s="2">
        <f t="shared" si="148"/>
        <v>0</v>
      </c>
      <c r="AJ1173" s="5"/>
    </row>
    <row r="1174" spans="7:36" x14ac:dyDescent="0.35">
      <c r="G1174" s="2" t="s">
        <v>3</v>
      </c>
      <c r="H1174" s="2" t="s">
        <v>108</v>
      </c>
      <c r="I1174" s="2" t="s">
        <v>122</v>
      </c>
      <c r="J1174" s="2" t="s">
        <v>122</v>
      </c>
      <c r="K1174" s="2" t="s">
        <v>122</v>
      </c>
      <c r="L1174" s="2" t="s">
        <v>122</v>
      </c>
      <c r="M1174" s="2" t="s">
        <v>3</v>
      </c>
      <c r="N1174" s="2">
        <v>3</v>
      </c>
      <c r="O1174" s="6">
        <f t="shared" si="141"/>
        <v>6</v>
      </c>
      <c r="P1174" s="2">
        <v>4</v>
      </c>
      <c r="Q1174" s="2">
        <v>1</v>
      </c>
      <c r="R1174" s="2">
        <v>1</v>
      </c>
      <c r="S1174" s="2">
        <v>0</v>
      </c>
      <c r="T1174" s="2">
        <v>0</v>
      </c>
      <c r="U1174" s="2">
        <f t="shared" si="143"/>
        <v>5</v>
      </c>
      <c r="V1174" s="2">
        <f t="shared" si="144"/>
        <v>1</v>
      </c>
      <c r="W1174" s="2">
        <f t="shared" si="145"/>
        <v>0</v>
      </c>
      <c r="Y1174" s="5"/>
      <c r="Z1174" s="6">
        <f t="shared" si="142"/>
        <v>6</v>
      </c>
      <c r="AA1174" s="2">
        <v>2</v>
      </c>
      <c r="AB1174" s="2">
        <v>3</v>
      </c>
      <c r="AC1174" s="2">
        <v>1</v>
      </c>
      <c r="AD1174" s="2">
        <v>0</v>
      </c>
      <c r="AE1174" s="2">
        <v>0</v>
      </c>
      <c r="AF1174" s="2">
        <f t="shared" si="146"/>
        <v>5</v>
      </c>
      <c r="AG1174" s="2">
        <f t="shared" si="147"/>
        <v>1</v>
      </c>
      <c r="AH1174" s="2">
        <f t="shared" si="148"/>
        <v>0</v>
      </c>
      <c r="AJ1174" s="5"/>
    </row>
    <row r="1175" spans="7:36" x14ac:dyDescent="0.35">
      <c r="G1175" s="2" t="s">
        <v>3</v>
      </c>
      <c r="H1175" s="2" t="s">
        <v>108</v>
      </c>
      <c r="I1175" s="2" t="s">
        <v>122</v>
      </c>
      <c r="J1175" s="2" t="s">
        <v>122</v>
      </c>
      <c r="K1175" s="2" t="s">
        <v>122</v>
      </c>
      <c r="L1175" s="2" t="s">
        <v>122</v>
      </c>
      <c r="M1175" s="2" t="s">
        <v>3</v>
      </c>
      <c r="N1175" s="2">
        <v>4</v>
      </c>
      <c r="O1175" s="6">
        <f t="shared" si="141"/>
        <v>6</v>
      </c>
      <c r="P1175" s="2">
        <v>5</v>
      </c>
      <c r="Q1175" s="2">
        <v>1</v>
      </c>
      <c r="R1175" s="2">
        <v>0</v>
      </c>
      <c r="S1175" s="2">
        <v>0</v>
      </c>
      <c r="T1175" s="2">
        <v>0</v>
      </c>
      <c r="U1175" s="2">
        <f t="shared" si="143"/>
        <v>6</v>
      </c>
      <c r="V1175" s="2">
        <f t="shared" si="144"/>
        <v>0</v>
      </c>
      <c r="W1175" s="2">
        <f t="shared" si="145"/>
        <v>0</v>
      </c>
      <c r="Y1175" s="5"/>
      <c r="Z1175" s="6">
        <f t="shared" si="142"/>
        <v>6</v>
      </c>
      <c r="AA1175" s="2">
        <v>4</v>
      </c>
      <c r="AB1175" s="2">
        <v>1</v>
      </c>
      <c r="AC1175" s="2">
        <v>1</v>
      </c>
      <c r="AD1175" s="2">
        <v>0</v>
      </c>
      <c r="AE1175" s="2">
        <v>0</v>
      </c>
      <c r="AF1175" s="2">
        <f t="shared" si="146"/>
        <v>5</v>
      </c>
      <c r="AG1175" s="2">
        <f t="shared" si="147"/>
        <v>1</v>
      </c>
      <c r="AH1175" s="2">
        <f t="shared" si="148"/>
        <v>0</v>
      </c>
      <c r="AJ1175" s="5"/>
    </row>
    <row r="1176" spans="7:36" x14ac:dyDescent="0.35">
      <c r="G1176" s="2" t="s">
        <v>3</v>
      </c>
      <c r="H1176" s="2" t="s">
        <v>108</v>
      </c>
      <c r="I1176" s="2" t="s">
        <v>122</v>
      </c>
      <c r="J1176" s="2" t="s">
        <v>122</v>
      </c>
      <c r="K1176" s="2" t="s">
        <v>122</v>
      </c>
      <c r="L1176" s="2" t="s">
        <v>122</v>
      </c>
      <c r="M1176" s="2" t="s">
        <v>3</v>
      </c>
      <c r="N1176" s="2">
        <v>5</v>
      </c>
      <c r="O1176" s="6">
        <f t="shared" si="141"/>
        <v>6</v>
      </c>
      <c r="P1176" s="2">
        <v>3</v>
      </c>
      <c r="Q1176" s="2">
        <v>2</v>
      </c>
      <c r="R1176" s="2">
        <v>1</v>
      </c>
      <c r="S1176" s="2">
        <v>0</v>
      </c>
      <c r="T1176" s="2">
        <v>0</v>
      </c>
      <c r="U1176" s="2">
        <f t="shared" si="143"/>
        <v>5</v>
      </c>
      <c r="V1176" s="2">
        <f t="shared" si="144"/>
        <v>1</v>
      </c>
      <c r="W1176" s="2">
        <f t="shared" si="145"/>
        <v>0</v>
      </c>
      <c r="Y1176" s="5"/>
      <c r="Z1176" s="6">
        <f t="shared" si="142"/>
        <v>6</v>
      </c>
      <c r="AA1176" s="2">
        <v>2</v>
      </c>
      <c r="AB1176" s="2">
        <v>3</v>
      </c>
      <c r="AC1176" s="2">
        <v>0</v>
      </c>
      <c r="AD1176" s="2">
        <v>1</v>
      </c>
      <c r="AE1176" s="2">
        <v>0</v>
      </c>
      <c r="AF1176" s="2">
        <f t="shared" si="146"/>
        <v>5</v>
      </c>
      <c r="AG1176" s="2">
        <f t="shared" si="147"/>
        <v>0</v>
      </c>
      <c r="AH1176" s="2">
        <f t="shared" si="148"/>
        <v>1</v>
      </c>
      <c r="AJ1176" s="5"/>
    </row>
    <row r="1177" spans="7:36" x14ac:dyDescent="0.35">
      <c r="G1177" s="2" t="s">
        <v>3</v>
      </c>
      <c r="H1177" s="2" t="s">
        <v>108</v>
      </c>
      <c r="I1177" s="2" t="s">
        <v>122</v>
      </c>
      <c r="J1177" s="2" t="s">
        <v>122</v>
      </c>
      <c r="K1177" s="2" t="s">
        <v>122</v>
      </c>
      <c r="L1177" s="2" t="s">
        <v>122</v>
      </c>
      <c r="M1177" s="2" t="s">
        <v>3</v>
      </c>
      <c r="N1177" s="2">
        <v>6</v>
      </c>
      <c r="O1177" s="6">
        <f t="shared" si="141"/>
        <v>6</v>
      </c>
      <c r="P1177" s="2">
        <v>3</v>
      </c>
      <c r="Q1177" s="2">
        <v>2</v>
      </c>
      <c r="R1177" s="2">
        <v>1</v>
      </c>
      <c r="S1177" s="2">
        <v>0</v>
      </c>
      <c r="T1177" s="2">
        <v>0</v>
      </c>
      <c r="U1177" s="2">
        <f t="shared" si="143"/>
        <v>5</v>
      </c>
      <c r="V1177" s="2">
        <f t="shared" si="144"/>
        <v>1</v>
      </c>
      <c r="W1177" s="2">
        <f t="shared" si="145"/>
        <v>0</v>
      </c>
      <c r="Y1177" s="5"/>
      <c r="Z1177" s="6">
        <f t="shared" si="142"/>
        <v>6</v>
      </c>
      <c r="AA1177" s="2">
        <v>0</v>
      </c>
      <c r="AB1177" s="2">
        <v>3</v>
      </c>
      <c r="AC1177" s="2">
        <v>1</v>
      </c>
      <c r="AD1177" s="2">
        <v>2</v>
      </c>
      <c r="AE1177" s="2">
        <v>0</v>
      </c>
      <c r="AF1177" s="2">
        <f t="shared" si="146"/>
        <v>3</v>
      </c>
      <c r="AG1177" s="2">
        <f t="shared" si="147"/>
        <v>1</v>
      </c>
      <c r="AH1177" s="2">
        <f t="shared" si="148"/>
        <v>2</v>
      </c>
      <c r="AJ1177" s="5"/>
    </row>
    <row r="1178" spans="7:36" x14ac:dyDescent="0.35">
      <c r="G1178" s="2" t="s">
        <v>3</v>
      </c>
      <c r="H1178" s="2" t="s">
        <v>108</v>
      </c>
      <c r="I1178" s="2" t="s">
        <v>122</v>
      </c>
      <c r="J1178" s="2" t="s">
        <v>122</v>
      </c>
      <c r="K1178" s="2" t="s">
        <v>122</v>
      </c>
      <c r="L1178" s="2" t="s">
        <v>122</v>
      </c>
      <c r="M1178" s="2" t="s">
        <v>3</v>
      </c>
      <c r="N1178" s="2">
        <v>7</v>
      </c>
      <c r="O1178" s="6">
        <f t="shared" si="141"/>
        <v>6</v>
      </c>
      <c r="P1178" s="2">
        <v>4</v>
      </c>
      <c r="Q1178" s="2">
        <v>1</v>
      </c>
      <c r="R1178" s="2">
        <v>1</v>
      </c>
      <c r="S1178" s="2">
        <v>0</v>
      </c>
      <c r="T1178" s="2">
        <v>0</v>
      </c>
      <c r="U1178" s="2">
        <f t="shared" si="143"/>
        <v>5</v>
      </c>
      <c r="V1178" s="2">
        <f t="shared" si="144"/>
        <v>1</v>
      </c>
      <c r="W1178" s="2">
        <f t="shared" si="145"/>
        <v>0</v>
      </c>
      <c r="Y1178" s="5"/>
      <c r="Z1178" s="6">
        <f t="shared" si="142"/>
        <v>6</v>
      </c>
      <c r="AA1178" s="2">
        <v>3</v>
      </c>
      <c r="AB1178" s="2">
        <v>1</v>
      </c>
      <c r="AC1178" s="2">
        <v>0</v>
      </c>
      <c r="AD1178" s="2">
        <v>1</v>
      </c>
      <c r="AE1178" s="2">
        <v>1</v>
      </c>
      <c r="AF1178" s="2">
        <f t="shared" si="146"/>
        <v>4</v>
      </c>
      <c r="AG1178" s="2">
        <f t="shared" si="147"/>
        <v>0</v>
      </c>
      <c r="AH1178" s="2">
        <f t="shared" si="148"/>
        <v>2</v>
      </c>
      <c r="AJ1178" s="5"/>
    </row>
    <row r="1179" spans="7:36" x14ac:dyDescent="0.35">
      <c r="G1179" s="2" t="s">
        <v>3</v>
      </c>
      <c r="H1179" s="2" t="s">
        <v>108</v>
      </c>
      <c r="I1179" s="2" t="s">
        <v>122</v>
      </c>
      <c r="J1179" s="2" t="s">
        <v>122</v>
      </c>
      <c r="K1179" s="2" t="s">
        <v>122</v>
      </c>
      <c r="L1179" s="2" t="s">
        <v>122</v>
      </c>
      <c r="M1179" s="2" t="s">
        <v>3</v>
      </c>
      <c r="N1179" s="2">
        <v>8</v>
      </c>
      <c r="O1179" s="6">
        <f t="shared" si="141"/>
        <v>6</v>
      </c>
      <c r="P1179" s="2">
        <v>1</v>
      </c>
      <c r="Q1179" s="2">
        <v>4</v>
      </c>
      <c r="R1179" s="2">
        <v>1</v>
      </c>
      <c r="S1179" s="2">
        <v>0</v>
      </c>
      <c r="T1179" s="2">
        <v>0</v>
      </c>
      <c r="U1179" s="2">
        <f t="shared" si="143"/>
        <v>5</v>
      </c>
      <c r="V1179" s="2">
        <f t="shared" si="144"/>
        <v>1</v>
      </c>
      <c r="W1179" s="2">
        <f t="shared" si="145"/>
        <v>0</v>
      </c>
      <c r="Y1179" s="5"/>
      <c r="Z1179" s="6">
        <f t="shared" si="142"/>
        <v>6</v>
      </c>
      <c r="AA1179" s="2">
        <v>1</v>
      </c>
      <c r="AB1179" s="2">
        <v>1</v>
      </c>
      <c r="AC1179" s="2">
        <v>2</v>
      </c>
      <c r="AD1179" s="2">
        <v>2</v>
      </c>
      <c r="AE1179" s="2">
        <v>0</v>
      </c>
      <c r="AF1179" s="2">
        <f t="shared" si="146"/>
        <v>2</v>
      </c>
      <c r="AG1179" s="2">
        <f t="shared" si="147"/>
        <v>2</v>
      </c>
      <c r="AH1179" s="2">
        <f t="shared" si="148"/>
        <v>2</v>
      </c>
      <c r="AJ1179" s="5"/>
    </row>
    <row r="1180" spans="7:36" x14ac:dyDescent="0.35">
      <c r="G1180" s="2" t="s">
        <v>3</v>
      </c>
      <c r="H1180" s="2" t="s">
        <v>108</v>
      </c>
      <c r="I1180" s="2" t="s">
        <v>122</v>
      </c>
      <c r="J1180" s="2" t="s">
        <v>122</v>
      </c>
      <c r="K1180" s="2" t="s">
        <v>122</v>
      </c>
      <c r="L1180" s="2" t="s">
        <v>122</v>
      </c>
      <c r="M1180" s="2" t="s">
        <v>3</v>
      </c>
      <c r="N1180" s="2">
        <v>9</v>
      </c>
      <c r="O1180" s="6">
        <f t="shared" si="141"/>
        <v>6</v>
      </c>
      <c r="P1180" s="2">
        <v>1</v>
      </c>
      <c r="Q1180" s="2">
        <v>1</v>
      </c>
      <c r="R1180" s="2">
        <v>4</v>
      </c>
      <c r="S1180" s="2">
        <v>0</v>
      </c>
      <c r="T1180" s="2">
        <v>0</v>
      </c>
      <c r="U1180" s="2">
        <f t="shared" si="143"/>
        <v>2</v>
      </c>
      <c r="V1180" s="2">
        <f t="shared" si="144"/>
        <v>4</v>
      </c>
      <c r="W1180" s="2">
        <f t="shared" si="145"/>
        <v>0</v>
      </c>
      <c r="Y1180" s="5"/>
      <c r="Z1180" s="6">
        <f t="shared" si="142"/>
        <v>6</v>
      </c>
      <c r="AA1180" s="2">
        <v>2</v>
      </c>
      <c r="AB1180" s="2">
        <v>1</v>
      </c>
      <c r="AC1180" s="2">
        <v>3</v>
      </c>
      <c r="AD1180" s="2">
        <v>0</v>
      </c>
      <c r="AE1180" s="2">
        <v>0</v>
      </c>
      <c r="AF1180" s="2">
        <f t="shared" si="146"/>
        <v>3</v>
      </c>
      <c r="AG1180" s="2">
        <f t="shared" si="147"/>
        <v>3</v>
      </c>
      <c r="AH1180" s="2">
        <f t="shared" si="148"/>
        <v>0</v>
      </c>
      <c r="AJ1180" s="5"/>
    </row>
    <row r="1181" spans="7:36" x14ac:dyDescent="0.35">
      <c r="G1181" s="2" t="s">
        <v>3</v>
      </c>
      <c r="H1181" s="2" t="s">
        <v>108</v>
      </c>
      <c r="I1181" s="2" t="s">
        <v>122</v>
      </c>
      <c r="J1181" s="2" t="s">
        <v>122</v>
      </c>
      <c r="K1181" s="2" t="s">
        <v>122</v>
      </c>
      <c r="L1181" s="2" t="s">
        <v>122</v>
      </c>
      <c r="M1181" s="2" t="s">
        <v>67</v>
      </c>
      <c r="N1181" s="2">
        <v>10</v>
      </c>
      <c r="O1181" s="6">
        <f t="shared" si="141"/>
        <v>6</v>
      </c>
      <c r="P1181" s="2">
        <v>3</v>
      </c>
      <c r="Q1181" s="2">
        <v>3</v>
      </c>
      <c r="R1181" s="2">
        <v>0</v>
      </c>
      <c r="S1181" s="2">
        <v>0</v>
      </c>
      <c r="T1181" s="2">
        <v>0</v>
      </c>
      <c r="U1181" s="2">
        <f t="shared" si="143"/>
        <v>6</v>
      </c>
      <c r="V1181" s="2">
        <f t="shared" si="144"/>
        <v>0</v>
      </c>
      <c r="W1181" s="2">
        <f t="shared" si="145"/>
        <v>0</v>
      </c>
      <c r="Y1181" s="5"/>
      <c r="Z1181" s="6">
        <f t="shared" si="142"/>
        <v>6</v>
      </c>
      <c r="AA1181" s="2">
        <v>2</v>
      </c>
      <c r="AB1181" s="2">
        <v>3</v>
      </c>
      <c r="AC1181" s="2">
        <v>1</v>
      </c>
      <c r="AD1181" s="2">
        <v>0</v>
      </c>
      <c r="AE1181" s="2">
        <v>0</v>
      </c>
      <c r="AF1181" s="2">
        <f t="shared" si="146"/>
        <v>5</v>
      </c>
      <c r="AG1181" s="2">
        <f t="shared" si="147"/>
        <v>1</v>
      </c>
      <c r="AH1181" s="2">
        <f t="shared" si="148"/>
        <v>0</v>
      </c>
      <c r="AJ1181" s="5"/>
    </row>
    <row r="1182" spans="7:36" x14ac:dyDescent="0.35">
      <c r="G1182" s="2" t="s">
        <v>3</v>
      </c>
      <c r="H1182" s="2" t="s">
        <v>108</v>
      </c>
      <c r="I1182" s="2" t="s">
        <v>122</v>
      </c>
      <c r="J1182" s="2" t="s">
        <v>122</v>
      </c>
      <c r="K1182" s="2" t="s">
        <v>122</v>
      </c>
      <c r="L1182" s="2" t="s">
        <v>122</v>
      </c>
      <c r="M1182" s="2" t="s">
        <v>67</v>
      </c>
      <c r="N1182" s="2">
        <v>11</v>
      </c>
      <c r="O1182" s="6">
        <f t="shared" si="141"/>
        <v>6</v>
      </c>
      <c r="P1182" s="2">
        <v>2</v>
      </c>
      <c r="Q1182" s="2">
        <v>0</v>
      </c>
      <c r="R1182" s="2">
        <v>1</v>
      </c>
      <c r="S1182" s="2">
        <v>2</v>
      </c>
      <c r="T1182" s="2">
        <v>1</v>
      </c>
      <c r="U1182" s="2">
        <f t="shared" si="143"/>
        <v>2</v>
      </c>
      <c r="V1182" s="2">
        <f t="shared" si="144"/>
        <v>1</v>
      </c>
      <c r="W1182" s="2">
        <f t="shared" si="145"/>
        <v>3</v>
      </c>
      <c r="Y1182" s="5"/>
      <c r="Z1182" s="6">
        <f t="shared" si="142"/>
        <v>6</v>
      </c>
      <c r="AA1182" s="2">
        <v>2</v>
      </c>
      <c r="AB1182" s="2">
        <v>1</v>
      </c>
      <c r="AC1182" s="2">
        <v>3</v>
      </c>
      <c r="AD1182" s="2">
        <v>0</v>
      </c>
      <c r="AE1182" s="2">
        <v>0</v>
      </c>
      <c r="AF1182" s="2">
        <f t="shared" si="146"/>
        <v>3</v>
      </c>
      <c r="AG1182" s="2">
        <f t="shared" si="147"/>
        <v>3</v>
      </c>
      <c r="AH1182" s="2">
        <f t="shared" si="148"/>
        <v>0</v>
      </c>
      <c r="AJ1182" s="5"/>
    </row>
    <row r="1183" spans="7:36" x14ac:dyDescent="0.35">
      <c r="G1183" s="2" t="s">
        <v>3</v>
      </c>
      <c r="H1183" s="2" t="s">
        <v>108</v>
      </c>
      <c r="I1183" s="2" t="s">
        <v>122</v>
      </c>
      <c r="J1183" s="2" t="s">
        <v>122</v>
      </c>
      <c r="K1183" s="2" t="s">
        <v>122</v>
      </c>
      <c r="L1183" s="2" t="s">
        <v>122</v>
      </c>
      <c r="M1183" s="2" t="s">
        <v>67</v>
      </c>
      <c r="N1183" s="2">
        <v>12</v>
      </c>
      <c r="O1183" s="6">
        <f t="shared" si="141"/>
        <v>6</v>
      </c>
      <c r="P1183" s="2">
        <v>1</v>
      </c>
      <c r="Q1183" s="2">
        <v>1</v>
      </c>
      <c r="R1183" s="2">
        <v>3</v>
      </c>
      <c r="S1183" s="2">
        <v>1</v>
      </c>
      <c r="T1183" s="2">
        <v>0</v>
      </c>
      <c r="U1183" s="2">
        <f t="shared" si="143"/>
        <v>2</v>
      </c>
      <c r="V1183" s="2">
        <f t="shared" si="144"/>
        <v>3</v>
      </c>
      <c r="W1183" s="2">
        <f t="shared" si="145"/>
        <v>1</v>
      </c>
      <c r="Y1183" s="5"/>
      <c r="Z1183" s="6">
        <f t="shared" si="142"/>
        <v>6</v>
      </c>
      <c r="AA1183" s="2">
        <v>1</v>
      </c>
      <c r="AB1183" s="2">
        <v>2</v>
      </c>
      <c r="AC1183" s="2">
        <v>0</v>
      </c>
      <c r="AD1183" s="2">
        <v>3</v>
      </c>
      <c r="AE1183" s="2">
        <v>0</v>
      </c>
      <c r="AF1183" s="2">
        <f t="shared" si="146"/>
        <v>3</v>
      </c>
      <c r="AG1183" s="2">
        <f t="shared" si="147"/>
        <v>0</v>
      </c>
      <c r="AH1183" s="2">
        <f t="shared" si="148"/>
        <v>3</v>
      </c>
      <c r="AJ1183" s="5"/>
    </row>
    <row r="1184" spans="7:36" x14ac:dyDescent="0.35">
      <c r="G1184" s="2" t="s">
        <v>3</v>
      </c>
      <c r="H1184" s="2" t="s">
        <v>108</v>
      </c>
      <c r="I1184" s="2" t="s">
        <v>122</v>
      </c>
      <c r="J1184" s="2" t="s">
        <v>122</v>
      </c>
      <c r="K1184" s="2" t="s">
        <v>122</v>
      </c>
      <c r="L1184" s="2" t="s">
        <v>122</v>
      </c>
      <c r="M1184" s="2" t="s">
        <v>67</v>
      </c>
      <c r="N1184" s="2">
        <v>13</v>
      </c>
      <c r="O1184" s="6">
        <f t="shared" si="141"/>
        <v>6</v>
      </c>
      <c r="P1184" s="2">
        <v>1</v>
      </c>
      <c r="Q1184" s="2">
        <v>3</v>
      </c>
      <c r="R1184" s="2">
        <v>1</v>
      </c>
      <c r="S1184" s="2">
        <v>1</v>
      </c>
      <c r="T1184" s="2">
        <v>0</v>
      </c>
      <c r="U1184" s="2">
        <f t="shared" si="143"/>
        <v>4</v>
      </c>
      <c r="V1184" s="2">
        <f t="shared" si="144"/>
        <v>1</v>
      </c>
      <c r="W1184" s="2">
        <f t="shared" si="145"/>
        <v>1</v>
      </c>
      <c r="Y1184" s="5"/>
      <c r="Z1184" s="6">
        <f t="shared" si="142"/>
        <v>6</v>
      </c>
      <c r="AA1184" s="2">
        <v>1</v>
      </c>
      <c r="AB1184" s="2">
        <v>4</v>
      </c>
      <c r="AC1184" s="2">
        <v>0</v>
      </c>
      <c r="AD1184" s="2">
        <v>1</v>
      </c>
      <c r="AE1184" s="2">
        <v>0</v>
      </c>
      <c r="AF1184" s="2">
        <f t="shared" si="146"/>
        <v>5</v>
      </c>
      <c r="AG1184" s="2">
        <f t="shared" si="147"/>
        <v>0</v>
      </c>
      <c r="AH1184" s="2">
        <f t="shared" si="148"/>
        <v>1</v>
      </c>
      <c r="AJ1184" s="5"/>
    </row>
    <row r="1185" spans="7:36" x14ac:dyDescent="0.35">
      <c r="G1185" s="2" t="s">
        <v>3</v>
      </c>
      <c r="H1185" s="2" t="s">
        <v>108</v>
      </c>
      <c r="I1185" s="2" t="s">
        <v>122</v>
      </c>
      <c r="J1185" s="2" t="s">
        <v>122</v>
      </c>
      <c r="K1185" s="2" t="s">
        <v>122</v>
      </c>
      <c r="L1185" s="2" t="s">
        <v>122</v>
      </c>
      <c r="M1185" s="2" t="s">
        <v>67</v>
      </c>
      <c r="N1185" s="2">
        <v>14</v>
      </c>
      <c r="O1185" s="6">
        <f t="shared" si="141"/>
        <v>6</v>
      </c>
      <c r="P1185" s="2">
        <v>1</v>
      </c>
      <c r="Q1185" s="2">
        <v>4</v>
      </c>
      <c r="R1185" s="2">
        <v>1</v>
      </c>
      <c r="S1185" s="2">
        <v>0</v>
      </c>
      <c r="T1185" s="2">
        <v>0</v>
      </c>
      <c r="U1185" s="2">
        <f t="shared" si="143"/>
        <v>5</v>
      </c>
      <c r="V1185" s="2">
        <f t="shared" si="144"/>
        <v>1</v>
      </c>
      <c r="W1185" s="2">
        <f t="shared" si="145"/>
        <v>0</v>
      </c>
      <c r="Y1185" s="5"/>
      <c r="Z1185" s="6">
        <f t="shared" si="142"/>
        <v>6</v>
      </c>
      <c r="AA1185" s="2">
        <v>0</v>
      </c>
      <c r="AB1185" s="2">
        <v>4</v>
      </c>
      <c r="AC1185" s="2">
        <v>0</v>
      </c>
      <c r="AD1185" s="2">
        <v>1</v>
      </c>
      <c r="AE1185" s="2">
        <v>1</v>
      </c>
      <c r="AF1185" s="2">
        <f t="shared" si="146"/>
        <v>4</v>
      </c>
      <c r="AG1185" s="2">
        <f t="shared" si="147"/>
        <v>0</v>
      </c>
      <c r="AH1185" s="2">
        <f t="shared" si="148"/>
        <v>2</v>
      </c>
      <c r="AJ1185" s="5"/>
    </row>
    <row r="1186" spans="7:36" x14ac:dyDescent="0.35">
      <c r="G1186" s="2" t="s">
        <v>3</v>
      </c>
      <c r="H1186" s="2" t="s">
        <v>108</v>
      </c>
      <c r="I1186" s="2" t="s">
        <v>122</v>
      </c>
      <c r="J1186" s="2" t="s">
        <v>122</v>
      </c>
      <c r="K1186" s="2" t="s">
        <v>122</v>
      </c>
      <c r="L1186" s="2" t="s">
        <v>122</v>
      </c>
      <c r="M1186" s="2" t="s">
        <v>67</v>
      </c>
      <c r="N1186" s="2">
        <v>15</v>
      </c>
      <c r="O1186" s="6">
        <f t="shared" si="141"/>
        <v>6</v>
      </c>
      <c r="P1186" s="2">
        <v>1</v>
      </c>
      <c r="Q1186" s="2">
        <v>4</v>
      </c>
      <c r="R1186" s="2">
        <v>1</v>
      </c>
      <c r="S1186" s="2">
        <v>0</v>
      </c>
      <c r="T1186" s="2">
        <v>0</v>
      </c>
      <c r="U1186" s="2">
        <f t="shared" si="143"/>
        <v>5</v>
      </c>
      <c r="V1186" s="2">
        <f t="shared" si="144"/>
        <v>1</v>
      </c>
      <c r="W1186" s="2">
        <f t="shared" si="145"/>
        <v>0</v>
      </c>
      <c r="Y1186" s="5"/>
      <c r="Z1186" s="6">
        <f t="shared" si="142"/>
        <v>6</v>
      </c>
      <c r="AA1186" s="2">
        <v>2</v>
      </c>
      <c r="AB1186" s="2">
        <v>1</v>
      </c>
      <c r="AC1186" s="2">
        <v>2</v>
      </c>
      <c r="AD1186" s="2">
        <v>1</v>
      </c>
      <c r="AE1186" s="2">
        <v>0</v>
      </c>
      <c r="AF1186" s="2">
        <f t="shared" si="146"/>
        <v>3</v>
      </c>
      <c r="AG1186" s="2">
        <f t="shared" si="147"/>
        <v>2</v>
      </c>
      <c r="AH1186" s="2">
        <f t="shared" si="148"/>
        <v>1</v>
      </c>
      <c r="AJ1186" s="5"/>
    </row>
    <row r="1187" spans="7:36" x14ac:dyDescent="0.35">
      <c r="G1187" s="2" t="s">
        <v>3</v>
      </c>
      <c r="H1187" s="2" t="s">
        <v>108</v>
      </c>
      <c r="I1187" s="2" t="s">
        <v>122</v>
      </c>
      <c r="J1187" s="2" t="s">
        <v>122</v>
      </c>
      <c r="K1187" s="2" t="s">
        <v>122</v>
      </c>
      <c r="L1187" s="2" t="s">
        <v>122</v>
      </c>
      <c r="M1187" s="2" t="s">
        <v>67</v>
      </c>
      <c r="N1187" s="2">
        <v>16</v>
      </c>
      <c r="O1187" s="6">
        <f t="shared" si="141"/>
        <v>6</v>
      </c>
      <c r="P1187" s="2">
        <v>2</v>
      </c>
      <c r="Q1187" s="2">
        <v>4</v>
      </c>
      <c r="R1187" s="2">
        <v>0</v>
      </c>
      <c r="S1187" s="2">
        <v>0</v>
      </c>
      <c r="T1187" s="2">
        <v>0</v>
      </c>
      <c r="U1187" s="2">
        <f t="shared" si="143"/>
        <v>6</v>
      </c>
      <c r="V1187" s="2">
        <f t="shared" si="144"/>
        <v>0</v>
      </c>
      <c r="W1187" s="2">
        <f t="shared" si="145"/>
        <v>0</v>
      </c>
      <c r="Y1187" s="5"/>
      <c r="Z1187" s="6">
        <f t="shared" si="142"/>
        <v>6</v>
      </c>
      <c r="AA1187" s="2">
        <v>3</v>
      </c>
      <c r="AB1187" s="2">
        <v>1</v>
      </c>
      <c r="AC1187" s="2">
        <v>1</v>
      </c>
      <c r="AD1187" s="2">
        <v>1</v>
      </c>
      <c r="AE1187" s="2">
        <v>0</v>
      </c>
      <c r="AF1187" s="2">
        <f t="shared" si="146"/>
        <v>4</v>
      </c>
      <c r="AG1187" s="2">
        <f t="shared" si="147"/>
        <v>1</v>
      </c>
      <c r="AH1187" s="2">
        <f t="shared" si="148"/>
        <v>1</v>
      </c>
      <c r="AJ1187" s="5"/>
    </row>
    <row r="1188" spans="7:36" x14ac:dyDescent="0.35">
      <c r="G1188" s="2" t="s">
        <v>3</v>
      </c>
      <c r="H1188" s="2" t="s">
        <v>108</v>
      </c>
      <c r="I1188" s="2" t="s">
        <v>122</v>
      </c>
      <c r="J1188" s="2" t="s">
        <v>122</v>
      </c>
      <c r="K1188" s="2" t="s">
        <v>122</v>
      </c>
      <c r="L1188" s="2" t="s">
        <v>122</v>
      </c>
      <c r="M1188" s="2" t="s">
        <v>67</v>
      </c>
      <c r="N1188" s="2">
        <v>17</v>
      </c>
      <c r="O1188" s="6">
        <f t="shared" si="141"/>
        <v>6</v>
      </c>
      <c r="P1188" s="2">
        <v>2</v>
      </c>
      <c r="Q1188" s="2">
        <v>4</v>
      </c>
      <c r="R1188" s="2">
        <v>0</v>
      </c>
      <c r="S1188" s="2">
        <v>0</v>
      </c>
      <c r="T1188" s="2">
        <v>0</v>
      </c>
      <c r="U1188" s="2">
        <f t="shared" si="143"/>
        <v>6</v>
      </c>
      <c r="V1188" s="2">
        <f t="shared" si="144"/>
        <v>0</v>
      </c>
      <c r="W1188" s="2">
        <f t="shared" si="145"/>
        <v>0</v>
      </c>
      <c r="Y1188" s="5"/>
      <c r="Z1188" s="6">
        <f t="shared" si="142"/>
        <v>6</v>
      </c>
      <c r="AA1188" s="2">
        <v>2</v>
      </c>
      <c r="AB1188" s="2">
        <v>1</v>
      </c>
      <c r="AC1188" s="2">
        <v>1</v>
      </c>
      <c r="AD1188" s="2">
        <v>2</v>
      </c>
      <c r="AE1188" s="2">
        <v>0</v>
      </c>
      <c r="AF1188" s="2">
        <f t="shared" si="146"/>
        <v>3</v>
      </c>
      <c r="AG1188" s="2">
        <f t="shared" si="147"/>
        <v>1</v>
      </c>
      <c r="AH1188" s="2">
        <f t="shared" si="148"/>
        <v>2</v>
      </c>
      <c r="AJ1188" s="5"/>
    </row>
    <row r="1189" spans="7:36" x14ac:dyDescent="0.35">
      <c r="G1189" s="2" t="s">
        <v>3</v>
      </c>
      <c r="H1189" s="2" t="s">
        <v>108</v>
      </c>
      <c r="I1189" s="2" t="s">
        <v>122</v>
      </c>
      <c r="J1189" s="2" t="s">
        <v>122</v>
      </c>
      <c r="K1189" s="2" t="s">
        <v>122</v>
      </c>
      <c r="L1189" s="2" t="s">
        <v>122</v>
      </c>
      <c r="M1189" s="2" t="s">
        <v>67</v>
      </c>
      <c r="N1189" s="2">
        <v>18</v>
      </c>
      <c r="O1189" s="6">
        <f t="shared" si="141"/>
        <v>6</v>
      </c>
      <c r="P1189" s="2">
        <v>3</v>
      </c>
      <c r="Q1189" s="2">
        <v>2</v>
      </c>
      <c r="R1189" s="2">
        <v>1</v>
      </c>
      <c r="S1189" s="2">
        <v>0</v>
      </c>
      <c r="T1189" s="2">
        <v>0</v>
      </c>
      <c r="U1189" s="2">
        <f t="shared" si="143"/>
        <v>5</v>
      </c>
      <c r="V1189" s="2">
        <f t="shared" si="144"/>
        <v>1</v>
      </c>
      <c r="W1189" s="2">
        <f t="shared" si="145"/>
        <v>0</v>
      </c>
      <c r="Y1189" s="5"/>
      <c r="Z1189" s="6">
        <f t="shared" si="142"/>
        <v>6</v>
      </c>
      <c r="AA1189" s="2">
        <v>5</v>
      </c>
      <c r="AB1189" s="2">
        <v>1</v>
      </c>
      <c r="AC1189" s="2">
        <v>0</v>
      </c>
      <c r="AD1189" s="2">
        <v>0</v>
      </c>
      <c r="AE1189" s="2">
        <v>0</v>
      </c>
      <c r="AF1189" s="2">
        <f t="shared" si="146"/>
        <v>6</v>
      </c>
      <c r="AG1189" s="2">
        <f t="shared" si="147"/>
        <v>0</v>
      </c>
      <c r="AH1189" s="2">
        <f t="shared" si="148"/>
        <v>0</v>
      </c>
      <c r="AJ1189" s="5"/>
    </row>
    <row r="1190" spans="7:36" x14ac:dyDescent="0.35">
      <c r="G1190" s="2" t="s">
        <v>3</v>
      </c>
      <c r="H1190" s="2" t="s">
        <v>108</v>
      </c>
      <c r="I1190" s="2" t="s">
        <v>122</v>
      </c>
      <c r="J1190" s="2" t="s">
        <v>122</v>
      </c>
      <c r="K1190" s="2" t="s">
        <v>122</v>
      </c>
      <c r="L1190" s="2" t="s">
        <v>122</v>
      </c>
      <c r="M1190" s="2" t="s">
        <v>76</v>
      </c>
      <c r="N1190" s="2">
        <v>19</v>
      </c>
      <c r="O1190" s="6">
        <f t="shared" si="141"/>
        <v>6</v>
      </c>
      <c r="P1190" s="2">
        <v>4</v>
      </c>
      <c r="Q1190" s="2">
        <v>2</v>
      </c>
      <c r="R1190" s="2">
        <v>0</v>
      </c>
      <c r="S1190" s="2">
        <v>0</v>
      </c>
      <c r="T1190" s="2">
        <v>0</v>
      </c>
      <c r="U1190" s="2">
        <f t="shared" si="143"/>
        <v>6</v>
      </c>
      <c r="V1190" s="2">
        <f t="shared" si="144"/>
        <v>0</v>
      </c>
      <c r="W1190" s="2">
        <f t="shared" si="145"/>
        <v>0</v>
      </c>
      <c r="Y1190" s="5"/>
      <c r="Z1190" s="6">
        <f t="shared" si="142"/>
        <v>6</v>
      </c>
      <c r="AA1190" s="2">
        <v>4</v>
      </c>
      <c r="AB1190" s="2">
        <v>1</v>
      </c>
      <c r="AC1190" s="2">
        <v>1</v>
      </c>
      <c r="AD1190" s="2">
        <v>0</v>
      </c>
      <c r="AE1190" s="2">
        <v>0</v>
      </c>
      <c r="AF1190" s="2">
        <f t="shared" si="146"/>
        <v>5</v>
      </c>
      <c r="AG1190" s="2">
        <f t="shared" si="147"/>
        <v>1</v>
      </c>
      <c r="AH1190" s="2">
        <f t="shared" si="148"/>
        <v>0</v>
      </c>
      <c r="AJ1190" s="5"/>
    </row>
    <row r="1191" spans="7:36" x14ac:dyDescent="0.35">
      <c r="G1191" s="2" t="s">
        <v>3</v>
      </c>
      <c r="H1191" s="2" t="s">
        <v>108</v>
      </c>
      <c r="I1191" s="2" t="s">
        <v>122</v>
      </c>
      <c r="J1191" s="2" t="s">
        <v>122</v>
      </c>
      <c r="K1191" s="2" t="s">
        <v>122</v>
      </c>
      <c r="L1191" s="2" t="s">
        <v>122</v>
      </c>
      <c r="M1191" s="2" t="s">
        <v>76</v>
      </c>
      <c r="N1191" s="2">
        <v>20</v>
      </c>
      <c r="O1191" s="6">
        <f t="shared" si="141"/>
        <v>6</v>
      </c>
      <c r="P1191" s="2">
        <v>3</v>
      </c>
      <c r="Q1191" s="2">
        <v>3</v>
      </c>
      <c r="R1191" s="2">
        <v>0</v>
      </c>
      <c r="S1191" s="2">
        <v>0</v>
      </c>
      <c r="T1191" s="2">
        <v>0</v>
      </c>
      <c r="U1191" s="2">
        <f t="shared" si="143"/>
        <v>6</v>
      </c>
      <c r="V1191" s="2">
        <f t="shared" si="144"/>
        <v>0</v>
      </c>
      <c r="W1191" s="2">
        <f t="shared" si="145"/>
        <v>0</v>
      </c>
      <c r="Y1191" s="5"/>
      <c r="Z1191" s="6">
        <f t="shared" si="142"/>
        <v>6</v>
      </c>
      <c r="AA1191" s="2">
        <v>2</v>
      </c>
      <c r="AB1191" s="2">
        <v>2</v>
      </c>
      <c r="AC1191" s="2">
        <v>0</v>
      </c>
      <c r="AD1191" s="2">
        <v>2</v>
      </c>
      <c r="AE1191" s="2">
        <v>0</v>
      </c>
      <c r="AF1191" s="2">
        <f t="shared" si="146"/>
        <v>4</v>
      </c>
      <c r="AG1191" s="2">
        <f t="shared" si="147"/>
        <v>0</v>
      </c>
      <c r="AH1191" s="2">
        <f t="shared" si="148"/>
        <v>2</v>
      </c>
      <c r="AJ1191" s="5"/>
    </row>
    <row r="1192" spans="7:36" x14ac:dyDescent="0.35">
      <c r="G1192" s="2" t="s">
        <v>3</v>
      </c>
      <c r="H1192" s="2" t="s">
        <v>108</v>
      </c>
      <c r="I1192" s="2" t="s">
        <v>122</v>
      </c>
      <c r="J1192" s="2" t="s">
        <v>122</v>
      </c>
      <c r="K1192" s="2" t="s">
        <v>122</v>
      </c>
      <c r="L1192" s="2" t="s">
        <v>122</v>
      </c>
      <c r="M1192" s="2" t="s">
        <v>76</v>
      </c>
      <c r="N1192" s="2">
        <v>21</v>
      </c>
      <c r="O1192" s="6">
        <f t="shared" si="141"/>
        <v>6</v>
      </c>
      <c r="P1192" s="2">
        <v>4</v>
      </c>
      <c r="Q1192" s="2">
        <v>1</v>
      </c>
      <c r="R1192" s="2">
        <v>1</v>
      </c>
      <c r="S1192" s="2">
        <v>0</v>
      </c>
      <c r="T1192" s="2">
        <v>0</v>
      </c>
      <c r="U1192" s="2">
        <f t="shared" si="143"/>
        <v>5</v>
      </c>
      <c r="V1192" s="2">
        <f t="shared" si="144"/>
        <v>1</v>
      </c>
      <c r="W1192" s="2">
        <f t="shared" si="145"/>
        <v>0</v>
      </c>
      <c r="Y1192" s="5"/>
      <c r="Z1192" s="6">
        <f t="shared" si="142"/>
        <v>6</v>
      </c>
      <c r="AA1192" s="2">
        <v>2</v>
      </c>
      <c r="AB1192" s="2">
        <v>1</v>
      </c>
      <c r="AC1192" s="2">
        <v>2</v>
      </c>
      <c r="AD1192" s="2">
        <v>1</v>
      </c>
      <c r="AE1192" s="2">
        <v>0</v>
      </c>
      <c r="AF1192" s="2">
        <f t="shared" si="146"/>
        <v>3</v>
      </c>
      <c r="AG1192" s="2">
        <f t="shared" si="147"/>
        <v>2</v>
      </c>
      <c r="AH1192" s="2">
        <f t="shared" si="148"/>
        <v>1</v>
      </c>
      <c r="AJ1192" s="5"/>
    </row>
    <row r="1193" spans="7:36" x14ac:dyDescent="0.35">
      <c r="G1193" s="2" t="s">
        <v>3</v>
      </c>
      <c r="H1193" s="2" t="s">
        <v>108</v>
      </c>
      <c r="I1193" s="2" t="s">
        <v>122</v>
      </c>
      <c r="J1193" s="2" t="s">
        <v>122</v>
      </c>
      <c r="K1193" s="2" t="s">
        <v>122</v>
      </c>
      <c r="L1193" s="2" t="s">
        <v>122</v>
      </c>
      <c r="M1193" s="2" t="s">
        <v>76</v>
      </c>
      <c r="N1193" s="2">
        <v>22</v>
      </c>
      <c r="O1193" s="6">
        <f t="shared" si="141"/>
        <v>6</v>
      </c>
      <c r="P1193" s="2">
        <v>5</v>
      </c>
      <c r="Q1193" s="2">
        <v>1</v>
      </c>
      <c r="R1193" s="2">
        <v>0</v>
      </c>
      <c r="S1193" s="2">
        <v>0</v>
      </c>
      <c r="T1193" s="2">
        <v>0</v>
      </c>
      <c r="U1193" s="2">
        <f t="shared" si="143"/>
        <v>6</v>
      </c>
      <c r="V1193" s="2">
        <f t="shared" si="144"/>
        <v>0</v>
      </c>
      <c r="W1193" s="2">
        <f t="shared" si="145"/>
        <v>0</v>
      </c>
      <c r="Y1193" s="5"/>
      <c r="Z1193" s="6">
        <f t="shared" si="142"/>
        <v>6</v>
      </c>
      <c r="AA1193" s="2">
        <v>4</v>
      </c>
      <c r="AB1193" s="2">
        <v>2</v>
      </c>
      <c r="AC1193" s="2">
        <v>0</v>
      </c>
      <c r="AD1193" s="2">
        <v>0</v>
      </c>
      <c r="AE1193" s="2">
        <v>0</v>
      </c>
      <c r="AF1193" s="2">
        <f t="shared" si="146"/>
        <v>6</v>
      </c>
      <c r="AG1193" s="2">
        <f t="shared" si="147"/>
        <v>0</v>
      </c>
      <c r="AH1193" s="2">
        <f t="shared" si="148"/>
        <v>0</v>
      </c>
      <c r="AJ1193" s="5"/>
    </row>
    <row r="1194" spans="7:36" x14ac:dyDescent="0.35">
      <c r="G1194" s="2" t="s">
        <v>3</v>
      </c>
      <c r="H1194" s="2" t="s">
        <v>108</v>
      </c>
      <c r="I1194" s="2" t="s">
        <v>122</v>
      </c>
      <c r="J1194" s="2" t="s">
        <v>122</v>
      </c>
      <c r="K1194" s="2" t="s">
        <v>122</v>
      </c>
      <c r="L1194" s="2" t="s">
        <v>122</v>
      </c>
      <c r="M1194" s="2" t="s">
        <v>76</v>
      </c>
      <c r="N1194" s="2">
        <v>23</v>
      </c>
      <c r="O1194" s="6">
        <f t="shared" si="141"/>
        <v>6</v>
      </c>
      <c r="P1194" s="2">
        <v>4</v>
      </c>
      <c r="Q1194" s="2">
        <v>2</v>
      </c>
      <c r="R1194" s="2">
        <v>0</v>
      </c>
      <c r="S1194" s="2">
        <v>0</v>
      </c>
      <c r="T1194" s="2">
        <v>0</v>
      </c>
      <c r="U1194" s="2">
        <f t="shared" si="143"/>
        <v>6</v>
      </c>
      <c r="V1194" s="2">
        <f t="shared" si="144"/>
        <v>0</v>
      </c>
      <c r="W1194" s="2">
        <f t="shared" si="145"/>
        <v>0</v>
      </c>
      <c r="Y1194" s="5"/>
      <c r="Z1194" s="6">
        <f t="shared" si="142"/>
        <v>6</v>
      </c>
      <c r="AA1194" s="2">
        <v>4</v>
      </c>
      <c r="AB1194" s="2">
        <v>0</v>
      </c>
      <c r="AC1194" s="2">
        <v>2</v>
      </c>
      <c r="AD1194" s="2">
        <v>0</v>
      </c>
      <c r="AE1194" s="2">
        <v>0</v>
      </c>
      <c r="AF1194" s="2">
        <f t="shared" si="146"/>
        <v>4</v>
      </c>
      <c r="AG1194" s="2">
        <f t="shared" si="147"/>
        <v>2</v>
      </c>
      <c r="AH1194" s="2">
        <f t="shared" si="148"/>
        <v>0</v>
      </c>
      <c r="AJ1194" s="5"/>
    </row>
    <row r="1195" spans="7:36" x14ac:dyDescent="0.35">
      <c r="G1195" s="2" t="s">
        <v>3</v>
      </c>
      <c r="H1195" s="2" t="s">
        <v>108</v>
      </c>
      <c r="I1195" s="2" t="s">
        <v>122</v>
      </c>
      <c r="J1195" s="2" t="s">
        <v>122</v>
      </c>
      <c r="K1195" s="2" t="s">
        <v>122</v>
      </c>
      <c r="L1195" s="2" t="s">
        <v>122</v>
      </c>
      <c r="M1195" s="2" t="s">
        <v>76</v>
      </c>
      <c r="N1195" s="2">
        <v>24</v>
      </c>
      <c r="O1195" s="6">
        <f t="shared" si="141"/>
        <v>6</v>
      </c>
      <c r="P1195" s="2">
        <v>4</v>
      </c>
      <c r="Q1195" s="2">
        <v>1</v>
      </c>
      <c r="R1195" s="2">
        <v>1</v>
      </c>
      <c r="S1195" s="2">
        <v>0</v>
      </c>
      <c r="T1195" s="2">
        <v>0</v>
      </c>
      <c r="U1195" s="2">
        <f t="shared" si="143"/>
        <v>5</v>
      </c>
      <c r="V1195" s="2">
        <f t="shared" si="144"/>
        <v>1</v>
      </c>
      <c r="W1195" s="2">
        <f t="shared" si="145"/>
        <v>0</v>
      </c>
      <c r="Y1195" s="5"/>
      <c r="Z1195" s="6">
        <f t="shared" si="142"/>
        <v>6</v>
      </c>
      <c r="AA1195" s="2">
        <v>3</v>
      </c>
      <c r="AB1195" s="2">
        <v>0</v>
      </c>
      <c r="AC1195" s="2">
        <v>3</v>
      </c>
      <c r="AD1195" s="2">
        <v>0</v>
      </c>
      <c r="AE1195" s="2">
        <v>0</v>
      </c>
      <c r="AF1195" s="2">
        <f t="shared" si="146"/>
        <v>3</v>
      </c>
      <c r="AG1195" s="2">
        <f t="shared" si="147"/>
        <v>3</v>
      </c>
      <c r="AH1195" s="2">
        <f t="shared" si="148"/>
        <v>0</v>
      </c>
      <c r="AJ1195" s="5"/>
    </row>
    <row r="1196" spans="7:36" x14ac:dyDescent="0.35">
      <c r="G1196" s="2" t="s">
        <v>3</v>
      </c>
      <c r="H1196" s="2" t="s">
        <v>108</v>
      </c>
      <c r="I1196" s="2" t="s">
        <v>122</v>
      </c>
      <c r="J1196" s="2" t="s">
        <v>122</v>
      </c>
      <c r="K1196" s="2" t="s">
        <v>122</v>
      </c>
      <c r="L1196" s="2" t="s">
        <v>122</v>
      </c>
      <c r="M1196" s="2" t="s">
        <v>76</v>
      </c>
      <c r="N1196" s="2">
        <v>25</v>
      </c>
      <c r="O1196" s="6">
        <f t="shared" si="141"/>
        <v>6</v>
      </c>
      <c r="P1196" s="2">
        <v>3</v>
      </c>
      <c r="Q1196" s="2">
        <v>2</v>
      </c>
      <c r="R1196" s="2">
        <v>1</v>
      </c>
      <c r="S1196" s="2">
        <v>0</v>
      </c>
      <c r="T1196" s="2">
        <v>0</v>
      </c>
      <c r="U1196" s="2">
        <f t="shared" si="143"/>
        <v>5</v>
      </c>
      <c r="V1196" s="2">
        <f t="shared" si="144"/>
        <v>1</v>
      </c>
      <c r="W1196" s="2">
        <f t="shared" si="145"/>
        <v>0</v>
      </c>
      <c r="Y1196" s="5"/>
      <c r="Z1196" s="6">
        <f t="shared" si="142"/>
        <v>6</v>
      </c>
      <c r="AA1196" s="2">
        <v>3</v>
      </c>
      <c r="AB1196" s="2">
        <v>2</v>
      </c>
      <c r="AC1196" s="2">
        <v>1</v>
      </c>
      <c r="AD1196" s="2">
        <v>0</v>
      </c>
      <c r="AE1196" s="2">
        <v>0</v>
      </c>
      <c r="AF1196" s="2">
        <f t="shared" si="146"/>
        <v>5</v>
      </c>
      <c r="AG1196" s="2">
        <f t="shared" si="147"/>
        <v>1</v>
      </c>
      <c r="AH1196" s="2">
        <f t="shared" si="148"/>
        <v>0</v>
      </c>
      <c r="AJ1196" s="5"/>
    </row>
    <row r="1197" spans="7:36" x14ac:dyDescent="0.35">
      <c r="G1197" s="2" t="s">
        <v>3</v>
      </c>
      <c r="H1197" s="2" t="s">
        <v>108</v>
      </c>
      <c r="I1197" s="2" t="s">
        <v>122</v>
      </c>
      <c r="J1197" s="2" t="s">
        <v>122</v>
      </c>
      <c r="K1197" s="2" t="s">
        <v>122</v>
      </c>
      <c r="L1197" s="2" t="s">
        <v>122</v>
      </c>
      <c r="M1197" s="2" t="s">
        <v>76</v>
      </c>
      <c r="N1197" s="2">
        <v>26</v>
      </c>
      <c r="O1197" s="6">
        <f t="shared" si="141"/>
        <v>6</v>
      </c>
      <c r="P1197" s="2">
        <v>3</v>
      </c>
      <c r="Q1197" s="2">
        <v>3</v>
      </c>
      <c r="R1197" s="2">
        <v>0</v>
      </c>
      <c r="S1197" s="2">
        <v>0</v>
      </c>
      <c r="T1197" s="2">
        <v>0</v>
      </c>
      <c r="U1197" s="2">
        <f t="shared" si="143"/>
        <v>6</v>
      </c>
      <c r="V1197" s="2">
        <f t="shared" si="144"/>
        <v>0</v>
      </c>
      <c r="W1197" s="2">
        <f t="shared" si="145"/>
        <v>0</v>
      </c>
      <c r="Y1197" s="5"/>
      <c r="Z1197" s="6">
        <f t="shared" si="142"/>
        <v>6</v>
      </c>
      <c r="AA1197" s="2">
        <v>3</v>
      </c>
      <c r="AB1197" s="2">
        <v>1</v>
      </c>
      <c r="AC1197" s="2">
        <v>2</v>
      </c>
      <c r="AD1197" s="2">
        <v>0</v>
      </c>
      <c r="AE1197" s="2">
        <v>0</v>
      </c>
      <c r="AF1197" s="2">
        <f t="shared" si="146"/>
        <v>4</v>
      </c>
      <c r="AG1197" s="2">
        <f t="shared" si="147"/>
        <v>2</v>
      </c>
      <c r="AH1197" s="2">
        <f t="shared" si="148"/>
        <v>0</v>
      </c>
      <c r="AJ1197" s="5"/>
    </row>
    <row r="1198" spans="7:36" x14ac:dyDescent="0.35">
      <c r="G1198" s="2" t="s">
        <v>3</v>
      </c>
      <c r="H1198" s="2" t="s">
        <v>108</v>
      </c>
      <c r="I1198" s="2" t="s">
        <v>122</v>
      </c>
      <c r="J1198" s="2" t="s">
        <v>122</v>
      </c>
      <c r="K1198" s="2" t="s">
        <v>122</v>
      </c>
      <c r="L1198" s="2" t="s">
        <v>122</v>
      </c>
      <c r="M1198" s="2" t="s">
        <v>76</v>
      </c>
      <c r="N1198" s="2">
        <v>27</v>
      </c>
      <c r="O1198" s="6">
        <f t="shared" si="141"/>
        <v>6</v>
      </c>
      <c r="P1198" s="2">
        <v>3</v>
      </c>
      <c r="Q1198" s="2">
        <v>3</v>
      </c>
      <c r="R1198" s="2">
        <v>0</v>
      </c>
      <c r="S1198" s="2">
        <v>0</v>
      </c>
      <c r="T1198" s="2">
        <v>0</v>
      </c>
      <c r="U1198" s="2">
        <f t="shared" si="143"/>
        <v>6</v>
      </c>
      <c r="V1198" s="2">
        <f t="shared" si="144"/>
        <v>0</v>
      </c>
      <c r="W1198" s="2">
        <f t="shared" si="145"/>
        <v>0</v>
      </c>
      <c r="Y1198" s="5"/>
      <c r="Z1198" s="6">
        <f t="shared" si="142"/>
        <v>6</v>
      </c>
      <c r="AA1198" s="2">
        <v>3</v>
      </c>
      <c r="AB1198" s="2">
        <v>0</v>
      </c>
      <c r="AC1198" s="2">
        <v>3</v>
      </c>
      <c r="AD1198" s="2">
        <v>0</v>
      </c>
      <c r="AE1198" s="2">
        <v>0</v>
      </c>
      <c r="AF1198" s="2">
        <f t="shared" si="146"/>
        <v>3</v>
      </c>
      <c r="AG1198" s="2">
        <f t="shared" si="147"/>
        <v>3</v>
      </c>
      <c r="AH1198" s="2">
        <f t="shared" si="148"/>
        <v>0</v>
      </c>
      <c r="AJ1198" s="5"/>
    </row>
    <row r="1199" spans="7:36" x14ac:dyDescent="0.35">
      <c r="G1199" s="2" t="s">
        <v>3</v>
      </c>
      <c r="H1199" s="2" t="s">
        <v>108</v>
      </c>
      <c r="I1199" s="2" t="s">
        <v>122</v>
      </c>
      <c r="J1199" s="2" t="s">
        <v>122</v>
      </c>
      <c r="K1199" s="2" t="s">
        <v>122</v>
      </c>
      <c r="L1199" s="2" t="s">
        <v>122</v>
      </c>
      <c r="M1199" s="2" t="s">
        <v>76</v>
      </c>
      <c r="N1199" s="2">
        <v>28</v>
      </c>
      <c r="O1199" s="6">
        <f t="shared" si="141"/>
        <v>6</v>
      </c>
      <c r="P1199" s="2">
        <v>5</v>
      </c>
      <c r="Q1199" s="2">
        <v>0</v>
      </c>
      <c r="R1199" s="2">
        <v>1</v>
      </c>
      <c r="S1199" s="2">
        <v>0</v>
      </c>
      <c r="T1199" s="2">
        <v>0</v>
      </c>
      <c r="U1199" s="2">
        <f t="shared" si="143"/>
        <v>5</v>
      </c>
      <c r="V1199" s="2">
        <f t="shared" si="144"/>
        <v>1</v>
      </c>
      <c r="W1199" s="2">
        <f t="shared" si="145"/>
        <v>0</v>
      </c>
      <c r="Y1199" s="5"/>
      <c r="Z1199" s="6">
        <f t="shared" si="142"/>
        <v>6</v>
      </c>
      <c r="AA1199" s="2">
        <v>4</v>
      </c>
      <c r="AB1199" s="2">
        <v>0</v>
      </c>
      <c r="AC1199" s="2">
        <v>2</v>
      </c>
      <c r="AD1199" s="2">
        <v>0</v>
      </c>
      <c r="AE1199" s="2">
        <v>0</v>
      </c>
      <c r="AF1199" s="2">
        <f t="shared" si="146"/>
        <v>4</v>
      </c>
      <c r="AG1199" s="2">
        <f t="shared" si="147"/>
        <v>2</v>
      </c>
      <c r="AH1199" s="2">
        <f t="shared" si="148"/>
        <v>0</v>
      </c>
      <c r="AJ1199" s="5"/>
    </row>
    <row r="1200" spans="7:36" x14ac:dyDescent="0.35">
      <c r="G1200" s="2" t="s">
        <v>3</v>
      </c>
      <c r="H1200" s="2" t="s">
        <v>108</v>
      </c>
      <c r="I1200" s="2" t="s">
        <v>122</v>
      </c>
      <c r="J1200" s="2" t="s">
        <v>122</v>
      </c>
      <c r="K1200" s="2" t="s">
        <v>122</v>
      </c>
      <c r="L1200" s="2" t="s">
        <v>122</v>
      </c>
      <c r="M1200" s="2" t="s">
        <v>76</v>
      </c>
      <c r="N1200" s="2">
        <v>29</v>
      </c>
      <c r="O1200" s="6">
        <f t="shared" si="141"/>
        <v>6</v>
      </c>
      <c r="P1200" s="2">
        <v>4</v>
      </c>
      <c r="Q1200" s="2">
        <v>2</v>
      </c>
      <c r="R1200" s="2">
        <v>0</v>
      </c>
      <c r="S1200" s="2">
        <v>0</v>
      </c>
      <c r="T1200" s="2">
        <v>0</v>
      </c>
      <c r="U1200" s="2">
        <f t="shared" si="143"/>
        <v>6</v>
      </c>
      <c r="V1200" s="2">
        <f t="shared" si="144"/>
        <v>0</v>
      </c>
      <c r="W1200" s="2">
        <f t="shared" si="145"/>
        <v>0</v>
      </c>
      <c r="Y1200" s="5"/>
      <c r="Z1200" s="6">
        <f t="shared" si="142"/>
        <v>6</v>
      </c>
      <c r="AA1200" s="2">
        <v>3</v>
      </c>
      <c r="AB1200" s="2">
        <v>2</v>
      </c>
      <c r="AC1200" s="2">
        <v>1</v>
      </c>
      <c r="AD1200" s="2">
        <v>0</v>
      </c>
      <c r="AE1200" s="2">
        <v>0</v>
      </c>
      <c r="AF1200" s="2">
        <f t="shared" si="146"/>
        <v>5</v>
      </c>
      <c r="AG1200" s="2">
        <f t="shared" si="147"/>
        <v>1</v>
      </c>
      <c r="AH1200" s="2">
        <f t="shared" si="148"/>
        <v>0</v>
      </c>
      <c r="AJ1200" s="5"/>
    </row>
    <row r="1201" spans="7:36" x14ac:dyDescent="0.35">
      <c r="G1201" s="2" t="s">
        <v>3</v>
      </c>
      <c r="H1201" s="2" t="s">
        <v>108</v>
      </c>
      <c r="I1201" s="2" t="s">
        <v>122</v>
      </c>
      <c r="J1201" s="2" t="s">
        <v>122</v>
      </c>
      <c r="K1201" s="2" t="s">
        <v>122</v>
      </c>
      <c r="L1201" s="2" t="s">
        <v>122</v>
      </c>
      <c r="M1201" s="2" t="s">
        <v>76</v>
      </c>
      <c r="N1201" s="2">
        <v>30</v>
      </c>
      <c r="O1201" s="6">
        <f t="shared" si="141"/>
        <v>6</v>
      </c>
      <c r="P1201" s="2">
        <v>5</v>
      </c>
      <c r="Q1201" s="2">
        <v>1</v>
      </c>
      <c r="R1201" s="2">
        <v>0</v>
      </c>
      <c r="S1201" s="2">
        <v>0</v>
      </c>
      <c r="T1201" s="2">
        <v>0</v>
      </c>
      <c r="U1201" s="2">
        <f t="shared" si="143"/>
        <v>6</v>
      </c>
      <c r="V1201" s="2">
        <f t="shared" si="144"/>
        <v>0</v>
      </c>
      <c r="W1201" s="2">
        <f t="shared" si="145"/>
        <v>0</v>
      </c>
      <c r="Y1201" s="5"/>
      <c r="Z1201" s="6">
        <f t="shared" si="142"/>
        <v>6</v>
      </c>
      <c r="AA1201" s="2">
        <v>4</v>
      </c>
      <c r="AB1201" s="2">
        <v>1</v>
      </c>
      <c r="AC1201" s="2">
        <v>1</v>
      </c>
      <c r="AD1201" s="2">
        <v>0</v>
      </c>
      <c r="AE1201" s="2">
        <v>0</v>
      </c>
      <c r="AF1201" s="2">
        <f t="shared" si="146"/>
        <v>5</v>
      </c>
      <c r="AG1201" s="2">
        <f t="shared" si="147"/>
        <v>1</v>
      </c>
      <c r="AH1201" s="2">
        <f t="shared" si="148"/>
        <v>0</v>
      </c>
      <c r="AJ1201" s="5"/>
    </row>
    <row r="1202" spans="7:36" x14ac:dyDescent="0.35">
      <c r="G1202" s="2" t="s">
        <v>3</v>
      </c>
      <c r="H1202" s="2" t="s">
        <v>108</v>
      </c>
      <c r="I1202" s="2" t="s">
        <v>108</v>
      </c>
      <c r="J1202" s="2" t="s">
        <v>108</v>
      </c>
      <c r="K1202" s="2" t="s">
        <v>108</v>
      </c>
      <c r="L1202" s="2" t="s">
        <v>108</v>
      </c>
      <c r="M1202" s="2" t="s">
        <v>3</v>
      </c>
      <c r="N1202" s="2">
        <v>1</v>
      </c>
      <c r="O1202" s="6">
        <f t="shared" si="141"/>
        <v>10</v>
      </c>
      <c r="P1202" s="2">
        <v>4</v>
      </c>
      <c r="Q1202" s="2">
        <v>4</v>
      </c>
      <c r="R1202" s="2">
        <v>2</v>
      </c>
      <c r="S1202" s="2">
        <v>0</v>
      </c>
      <c r="T1202" s="2">
        <v>0</v>
      </c>
      <c r="U1202" s="2">
        <f t="shared" si="143"/>
        <v>8</v>
      </c>
      <c r="V1202" s="2">
        <f t="shared" si="144"/>
        <v>2</v>
      </c>
      <c r="W1202" s="2">
        <f t="shared" si="145"/>
        <v>0</v>
      </c>
      <c r="X1202" s="2">
        <f>MAX(O1202:O1231)</f>
        <v>10</v>
      </c>
      <c r="Y1202" s="5">
        <v>1</v>
      </c>
      <c r="Z1202" s="6">
        <f t="shared" si="142"/>
        <v>6</v>
      </c>
      <c r="AA1202" s="2">
        <v>1</v>
      </c>
      <c r="AB1202" s="2">
        <v>4</v>
      </c>
      <c r="AC1202" s="2">
        <v>1</v>
      </c>
      <c r="AD1202" s="2">
        <v>0</v>
      </c>
      <c r="AE1202" s="2">
        <v>0</v>
      </c>
      <c r="AF1202" s="2">
        <f t="shared" si="146"/>
        <v>5</v>
      </c>
      <c r="AG1202" s="2">
        <f t="shared" si="147"/>
        <v>1</v>
      </c>
      <c r="AH1202" s="2">
        <f t="shared" si="148"/>
        <v>0</v>
      </c>
      <c r="AI1202" s="2">
        <f>MAX(Z1202:Z1231)</f>
        <v>6</v>
      </c>
      <c r="AJ1202" s="5">
        <f>179-SUM(AJ1022:AJ1172)</f>
        <v>0</v>
      </c>
    </row>
    <row r="1203" spans="7:36" x14ac:dyDescent="0.35">
      <c r="G1203" s="2" t="s">
        <v>3</v>
      </c>
      <c r="H1203" s="2" t="s">
        <v>108</v>
      </c>
      <c r="I1203" s="2" t="s">
        <v>108</v>
      </c>
      <c r="J1203" s="2" t="s">
        <v>108</v>
      </c>
      <c r="K1203" s="2" t="s">
        <v>108</v>
      </c>
      <c r="L1203" s="2" t="s">
        <v>108</v>
      </c>
      <c r="M1203" s="2" t="s">
        <v>3</v>
      </c>
      <c r="N1203" s="2">
        <v>2</v>
      </c>
      <c r="O1203" s="6">
        <f t="shared" si="141"/>
        <v>10</v>
      </c>
      <c r="P1203" s="2">
        <v>2</v>
      </c>
      <c r="Q1203" s="2">
        <v>4</v>
      </c>
      <c r="R1203" s="2">
        <v>4</v>
      </c>
      <c r="S1203" s="2">
        <v>0</v>
      </c>
      <c r="T1203" s="2">
        <v>0</v>
      </c>
      <c r="U1203" s="2">
        <f t="shared" si="143"/>
        <v>6</v>
      </c>
      <c r="V1203" s="2">
        <f t="shared" si="144"/>
        <v>4</v>
      </c>
      <c r="W1203" s="2">
        <f t="shared" si="145"/>
        <v>0</v>
      </c>
      <c r="Y1203" s="5"/>
      <c r="Z1203" s="6">
        <f t="shared" si="142"/>
        <v>6</v>
      </c>
      <c r="AA1203" s="2">
        <v>1</v>
      </c>
      <c r="AB1203" s="2">
        <v>3</v>
      </c>
      <c r="AC1203" s="2">
        <v>2</v>
      </c>
      <c r="AD1203" s="2">
        <v>0</v>
      </c>
      <c r="AE1203" s="2">
        <v>0</v>
      </c>
      <c r="AF1203" s="2">
        <f t="shared" si="146"/>
        <v>4</v>
      </c>
      <c r="AG1203" s="2">
        <f t="shared" si="147"/>
        <v>2</v>
      </c>
      <c r="AH1203" s="2">
        <f t="shared" si="148"/>
        <v>0</v>
      </c>
      <c r="AJ1203" s="5"/>
    </row>
    <row r="1204" spans="7:36" x14ac:dyDescent="0.35">
      <c r="G1204" s="2" t="s">
        <v>3</v>
      </c>
      <c r="H1204" s="2" t="s">
        <v>108</v>
      </c>
      <c r="I1204" s="2" t="s">
        <v>108</v>
      </c>
      <c r="J1204" s="2" t="s">
        <v>108</v>
      </c>
      <c r="K1204" s="2" t="s">
        <v>108</v>
      </c>
      <c r="L1204" s="2" t="s">
        <v>108</v>
      </c>
      <c r="M1204" s="2" t="s">
        <v>3</v>
      </c>
      <c r="N1204" s="2">
        <v>3</v>
      </c>
      <c r="O1204" s="6">
        <f t="shared" si="141"/>
        <v>10</v>
      </c>
      <c r="P1204" s="2">
        <v>3</v>
      </c>
      <c r="Q1204" s="2">
        <v>3</v>
      </c>
      <c r="R1204" s="2">
        <v>3</v>
      </c>
      <c r="S1204" s="2">
        <v>1</v>
      </c>
      <c r="T1204" s="2">
        <v>0</v>
      </c>
      <c r="U1204" s="2">
        <f t="shared" si="143"/>
        <v>6</v>
      </c>
      <c r="V1204" s="2">
        <f t="shared" si="144"/>
        <v>3</v>
      </c>
      <c r="W1204" s="2">
        <f t="shared" si="145"/>
        <v>1</v>
      </c>
      <c r="Y1204" s="5"/>
      <c r="Z1204" s="6">
        <f t="shared" si="142"/>
        <v>6</v>
      </c>
      <c r="AA1204" s="2">
        <v>2</v>
      </c>
      <c r="AB1204" s="2">
        <v>3</v>
      </c>
      <c r="AC1204" s="2">
        <v>1</v>
      </c>
      <c r="AD1204" s="2">
        <v>0</v>
      </c>
      <c r="AE1204" s="2">
        <v>0</v>
      </c>
      <c r="AF1204" s="2">
        <f t="shared" si="146"/>
        <v>5</v>
      </c>
      <c r="AG1204" s="2">
        <f t="shared" si="147"/>
        <v>1</v>
      </c>
      <c r="AH1204" s="2">
        <f t="shared" si="148"/>
        <v>0</v>
      </c>
      <c r="AJ1204" s="5"/>
    </row>
    <row r="1205" spans="7:36" x14ac:dyDescent="0.35">
      <c r="G1205" s="2" t="s">
        <v>3</v>
      </c>
      <c r="H1205" s="2" t="s">
        <v>108</v>
      </c>
      <c r="I1205" s="2" t="s">
        <v>108</v>
      </c>
      <c r="J1205" s="2" t="s">
        <v>108</v>
      </c>
      <c r="K1205" s="2" t="s">
        <v>108</v>
      </c>
      <c r="L1205" s="2" t="s">
        <v>108</v>
      </c>
      <c r="M1205" s="2" t="s">
        <v>3</v>
      </c>
      <c r="N1205" s="2">
        <v>4</v>
      </c>
      <c r="O1205" s="6">
        <f t="shared" si="141"/>
        <v>10</v>
      </c>
      <c r="P1205" s="2">
        <v>6</v>
      </c>
      <c r="Q1205" s="2">
        <v>4</v>
      </c>
      <c r="R1205" s="2">
        <v>0</v>
      </c>
      <c r="S1205" s="2">
        <v>0</v>
      </c>
      <c r="T1205" s="2">
        <v>0</v>
      </c>
      <c r="U1205" s="2">
        <f t="shared" si="143"/>
        <v>10</v>
      </c>
      <c r="V1205" s="2">
        <f t="shared" si="144"/>
        <v>0</v>
      </c>
      <c r="W1205" s="2">
        <f t="shared" si="145"/>
        <v>0</v>
      </c>
      <c r="Y1205" s="5"/>
      <c r="Z1205" s="6">
        <f t="shared" si="142"/>
        <v>6</v>
      </c>
      <c r="AA1205" s="2">
        <v>3</v>
      </c>
      <c r="AB1205" s="2">
        <v>2</v>
      </c>
      <c r="AC1205" s="2">
        <v>1</v>
      </c>
      <c r="AD1205" s="2">
        <v>0</v>
      </c>
      <c r="AE1205" s="2">
        <v>0</v>
      </c>
      <c r="AF1205" s="2">
        <f t="shared" si="146"/>
        <v>5</v>
      </c>
      <c r="AG1205" s="2">
        <f t="shared" si="147"/>
        <v>1</v>
      </c>
      <c r="AH1205" s="2">
        <f t="shared" si="148"/>
        <v>0</v>
      </c>
      <c r="AJ1205" s="5"/>
    </row>
    <row r="1206" spans="7:36" x14ac:dyDescent="0.35">
      <c r="G1206" s="2" t="s">
        <v>3</v>
      </c>
      <c r="H1206" s="2" t="s">
        <v>108</v>
      </c>
      <c r="I1206" s="2" t="s">
        <v>108</v>
      </c>
      <c r="J1206" s="2" t="s">
        <v>108</v>
      </c>
      <c r="K1206" s="2" t="s">
        <v>108</v>
      </c>
      <c r="L1206" s="2" t="s">
        <v>108</v>
      </c>
      <c r="M1206" s="2" t="s">
        <v>3</v>
      </c>
      <c r="N1206" s="2">
        <v>5</v>
      </c>
      <c r="O1206" s="6">
        <f t="shared" si="141"/>
        <v>10</v>
      </c>
      <c r="P1206" s="2">
        <v>4</v>
      </c>
      <c r="Q1206" s="2">
        <v>3</v>
      </c>
      <c r="R1206" s="2">
        <v>3</v>
      </c>
      <c r="S1206" s="2">
        <v>0</v>
      </c>
      <c r="T1206" s="2">
        <v>0</v>
      </c>
      <c r="U1206" s="2">
        <f t="shared" si="143"/>
        <v>7</v>
      </c>
      <c r="V1206" s="2">
        <f t="shared" si="144"/>
        <v>3</v>
      </c>
      <c r="W1206" s="2">
        <f t="shared" si="145"/>
        <v>0</v>
      </c>
      <c r="Y1206" s="5"/>
      <c r="Z1206" s="6">
        <f t="shared" si="142"/>
        <v>6</v>
      </c>
      <c r="AA1206" s="2">
        <v>2</v>
      </c>
      <c r="AB1206" s="2">
        <v>2</v>
      </c>
      <c r="AC1206" s="2">
        <v>2</v>
      </c>
      <c r="AD1206" s="2">
        <v>0</v>
      </c>
      <c r="AE1206" s="2">
        <v>0</v>
      </c>
      <c r="AF1206" s="2">
        <f t="shared" si="146"/>
        <v>4</v>
      </c>
      <c r="AG1206" s="2">
        <f t="shared" si="147"/>
        <v>2</v>
      </c>
      <c r="AH1206" s="2">
        <f t="shared" si="148"/>
        <v>0</v>
      </c>
      <c r="AJ1206" s="5"/>
    </row>
    <row r="1207" spans="7:36" x14ac:dyDescent="0.35">
      <c r="G1207" s="2" t="s">
        <v>3</v>
      </c>
      <c r="H1207" s="2" t="s">
        <v>108</v>
      </c>
      <c r="I1207" s="2" t="s">
        <v>108</v>
      </c>
      <c r="J1207" s="2" t="s">
        <v>108</v>
      </c>
      <c r="K1207" s="2" t="s">
        <v>108</v>
      </c>
      <c r="L1207" s="2" t="s">
        <v>108</v>
      </c>
      <c r="M1207" s="2" t="s">
        <v>3</v>
      </c>
      <c r="N1207" s="2">
        <v>6</v>
      </c>
      <c r="O1207" s="6">
        <f t="shared" si="141"/>
        <v>10</v>
      </c>
      <c r="P1207" s="2">
        <v>3</v>
      </c>
      <c r="Q1207" s="2">
        <v>5</v>
      </c>
      <c r="R1207" s="2">
        <v>2</v>
      </c>
      <c r="S1207" s="2">
        <v>0</v>
      </c>
      <c r="T1207" s="2">
        <v>0</v>
      </c>
      <c r="U1207" s="2">
        <f t="shared" si="143"/>
        <v>8</v>
      </c>
      <c r="V1207" s="2">
        <f t="shared" si="144"/>
        <v>2</v>
      </c>
      <c r="W1207" s="2">
        <f t="shared" si="145"/>
        <v>0</v>
      </c>
      <c r="Y1207" s="5"/>
      <c r="Z1207" s="6">
        <f t="shared" si="142"/>
        <v>6</v>
      </c>
      <c r="AA1207" s="2">
        <v>2</v>
      </c>
      <c r="AB1207" s="2">
        <v>1</v>
      </c>
      <c r="AC1207" s="2">
        <v>1</v>
      </c>
      <c r="AD1207" s="2">
        <v>1</v>
      </c>
      <c r="AE1207" s="2">
        <v>1</v>
      </c>
      <c r="AF1207" s="2">
        <f t="shared" si="146"/>
        <v>3</v>
      </c>
      <c r="AG1207" s="2">
        <f t="shared" si="147"/>
        <v>1</v>
      </c>
      <c r="AH1207" s="2">
        <f t="shared" si="148"/>
        <v>2</v>
      </c>
      <c r="AJ1207" s="5"/>
    </row>
    <row r="1208" spans="7:36" x14ac:dyDescent="0.35">
      <c r="G1208" s="2" t="s">
        <v>3</v>
      </c>
      <c r="H1208" s="2" t="s">
        <v>108</v>
      </c>
      <c r="I1208" s="2" t="s">
        <v>108</v>
      </c>
      <c r="J1208" s="2" t="s">
        <v>108</v>
      </c>
      <c r="K1208" s="2" t="s">
        <v>108</v>
      </c>
      <c r="L1208" s="2" t="s">
        <v>108</v>
      </c>
      <c r="M1208" s="2" t="s">
        <v>3</v>
      </c>
      <c r="N1208" s="2">
        <v>7</v>
      </c>
      <c r="O1208" s="6">
        <f t="shared" si="141"/>
        <v>10</v>
      </c>
      <c r="P1208" s="2">
        <v>8</v>
      </c>
      <c r="Q1208" s="2">
        <v>2</v>
      </c>
      <c r="R1208" s="2">
        <v>0</v>
      </c>
      <c r="S1208" s="2">
        <v>0</v>
      </c>
      <c r="T1208" s="2">
        <v>0</v>
      </c>
      <c r="U1208" s="2">
        <f t="shared" si="143"/>
        <v>10</v>
      </c>
      <c r="V1208" s="2">
        <f t="shared" si="144"/>
        <v>0</v>
      </c>
      <c r="W1208" s="2">
        <f t="shared" si="145"/>
        <v>0</v>
      </c>
      <c r="Y1208" s="5"/>
      <c r="Z1208" s="6">
        <f t="shared" si="142"/>
        <v>6</v>
      </c>
      <c r="AA1208" s="2">
        <v>3</v>
      </c>
      <c r="AB1208" s="2">
        <v>0</v>
      </c>
      <c r="AC1208" s="2">
        <v>2</v>
      </c>
      <c r="AD1208" s="2">
        <v>1</v>
      </c>
      <c r="AE1208" s="2">
        <v>0</v>
      </c>
      <c r="AF1208" s="2">
        <f t="shared" si="146"/>
        <v>3</v>
      </c>
      <c r="AG1208" s="2">
        <f t="shared" si="147"/>
        <v>2</v>
      </c>
      <c r="AH1208" s="2">
        <f t="shared" si="148"/>
        <v>1</v>
      </c>
      <c r="AJ1208" s="5"/>
    </row>
    <row r="1209" spans="7:36" x14ac:dyDescent="0.35">
      <c r="G1209" s="2" t="s">
        <v>3</v>
      </c>
      <c r="H1209" s="2" t="s">
        <v>108</v>
      </c>
      <c r="I1209" s="2" t="s">
        <v>108</v>
      </c>
      <c r="J1209" s="2" t="s">
        <v>108</v>
      </c>
      <c r="K1209" s="2" t="s">
        <v>108</v>
      </c>
      <c r="L1209" s="2" t="s">
        <v>108</v>
      </c>
      <c r="M1209" s="2" t="s">
        <v>3</v>
      </c>
      <c r="N1209" s="2">
        <v>8</v>
      </c>
      <c r="O1209" s="6">
        <f t="shared" si="141"/>
        <v>10</v>
      </c>
      <c r="P1209" s="2">
        <v>1</v>
      </c>
      <c r="Q1209" s="2">
        <v>5</v>
      </c>
      <c r="R1209" s="2">
        <v>3</v>
      </c>
      <c r="S1209" s="2">
        <v>1</v>
      </c>
      <c r="T1209" s="2">
        <v>0</v>
      </c>
      <c r="U1209" s="2">
        <f t="shared" si="143"/>
        <v>6</v>
      </c>
      <c r="V1209" s="2">
        <f t="shared" si="144"/>
        <v>3</v>
      </c>
      <c r="W1209" s="2">
        <f t="shared" si="145"/>
        <v>1</v>
      </c>
      <c r="Y1209" s="5"/>
      <c r="Z1209" s="6">
        <f t="shared" si="142"/>
        <v>6</v>
      </c>
      <c r="AA1209" s="2">
        <v>2</v>
      </c>
      <c r="AB1209" s="2">
        <v>1</v>
      </c>
      <c r="AC1209" s="2">
        <v>3</v>
      </c>
      <c r="AD1209" s="2">
        <v>0</v>
      </c>
      <c r="AE1209" s="2">
        <v>0</v>
      </c>
      <c r="AF1209" s="2">
        <f t="shared" si="146"/>
        <v>3</v>
      </c>
      <c r="AG1209" s="2">
        <f t="shared" si="147"/>
        <v>3</v>
      </c>
      <c r="AH1209" s="2">
        <f t="shared" si="148"/>
        <v>0</v>
      </c>
      <c r="AJ1209" s="5"/>
    </row>
    <row r="1210" spans="7:36" x14ac:dyDescent="0.35">
      <c r="G1210" s="2" t="s">
        <v>3</v>
      </c>
      <c r="H1210" s="2" t="s">
        <v>108</v>
      </c>
      <c r="I1210" s="2" t="s">
        <v>108</v>
      </c>
      <c r="J1210" s="2" t="s">
        <v>108</v>
      </c>
      <c r="K1210" s="2" t="s">
        <v>108</v>
      </c>
      <c r="L1210" s="2" t="s">
        <v>108</v>
      </c>
      <c r="M1210" s="2" t="s">
        <v>3</v>
      </c>
      <c r="N1210" s="2">
        <v>9</v>
      </c>
      <c r="O1210" s="6">
        <f t="shared" si="141"/>
        <v>10</v>
      </c>
      <c r="P1210" s="2">
        <v>2</v>
      </c>
      <c r="Q1210" s="2">
        <v>4</v>
      </c>
      <c r="R1210" s="2">
        <v>3</v>
      </c>
      <c r="S1210" s="2">
        <v>1</v>
      </c>
      <c r="T1210" s="2">
        <v>0</v>
      </c>
      <c r="U1210" s="2">
        <f t="shared" si="143"/>
        <v>6</v>
      </c>
      <c r="V1210" s="2">
        <f t="shared" si="144"/>
        <v>3</v>
      </c>
      <c r="W1210" s="2">
        <f t="shared" si="145"/>
        <v>1</v>
      </c>
      <c r="Y1210" s="5"/>
      <c r="Z1210" s="6">
        <f t="shared" si="142"/>
        <v>6</v>
      </c>
      <c r="AA1210" s="2">
        <v>2</v>
      </c>
      <c r="AB1210" s="2">
        <v>1</v>
      </c>
      <c r="AC1210" s="2">
        <v>1</v>
      </c>
      <c r="AD1210" s="2">
        <v>1</v>
      </c>
      <c r="AE1210" s="2">
        <v>1</v>
      </c>
      <c r="AF1210" s="2">
        <f t="shared" si="146"/>
        <v>3</v>
      </c>
      <c r="AG1210" s="2">
        <f t="shared" si="147"/>
        <v>1</v>
      </c>
      <c r="AH1210" s="2">
        <f t="shared" si="148"/>
        <v>2</v>
      </c>
      <c r="AJ1210" s="5"/>
    </row>
    <row r="1211" spans="7:36" x14ac:dyDescent="0.35">
      <c r="G1211" s="2" t="s">
        <v>3</v>
      </c>
      <c r="H1211" s="2" t="s">
        <v>108</v>
      </c>
      <c r="I1211" s="2" t="s">
        <v>108</v>
      </c>
      <c r="J1211" s="2" t="s">
        <v>108</v>
      </c>
      <c r="K1211" s="2" t="s">
        <v>108</v>
      </c>
      <c r="L1211" s="2" t="s">
        <v>108</v>
      </c>
      <c r="M1211" s="2" t="s">
        <v>67</v>
      </c>
      <c r="N1211" s="2">
        <v>10</v>
      </c>
      <c r="O1211" s="6">
        <f t="shared" si="141"/>
        <v>10</v>
      </c>
      <c r="P1211" s="2">
        <v>5</v>
      </c>
      <c r="Q1211" s="2">
        <v>3</v>
      </c>
      <c r="R1211" s="2">
        <v>2</v>
      </c>
      <c r="S1211" s="2">
        <v>0</v>
      </c>
      <c r="T1211" s="2">
        <v>0</v>
      </c>
      <c r="U1211" s="2">
        <f t="shared" si="143"/>
        <v>8</v>
      </c>
      <c r="V1211" s="2">
        <f t="shared" si="144"/>
        <v>2</v>
      </c>
      <c r="W1211" s="2">
        <f t="shared" si="145"/>
        <v>0</v>
      </c>
      <c r="Y1211" s="5"/>
      <c r="Z1211" s="6">
        <f t="shared" si="142"/>
        <v>6</v>
      </c>
      <c r="AA1211" s="2">
        <v>2</v>
      </c>
      <c r="AB1211" s="2">
        <v>3</v>
      </c>
      <c r="AC1211" s="2">
        <v>1</v>
      </c>
      <c r="AD1211" s="2">
        <v>0</v>
      </c>
      <c r="AE1211" s="2">
        <v>0</v>
      </c>
      <c r="AF1211" s="2">
        <f t="shared" si="146"/>
        <v>5</v>
      </c>
      <c r="AG1211" s="2">
        <f t="shared" si="147"/>
        <v>1</v>
      </c>
      <c r="AH1211" s="2">
        <f t="shared" si="148"/>
        <v>0</v>
      </c>
      <c r="AJ1211" s="5"/>
    </row>
    <row r="1212" spans="7:36" x14ac:dyDescent="0.35">
      <c r="G1212" s="2" t="s">
        <v>3</v>
      </c>
      <c r="H1212" s="2" t="s">
        <v>108</v>
      </c>
      <c r="I1212" s="2" t="s">
        <v>108</v>
      </c>
      <c r="J1212" s="2" t="s">
        <v>108</v>
      </c>
      <c r="K1212" s="2" t="s">
        <v>108</v>
      </c>
      <c r="L1212" s="2" t="s">
        <v>108</v>
      </c>
      <c r="M1212" s="2" t="s">
        <v>67</v>
      </c>
      <c r="N1212" s="2">
        <v>11</v>
      </c>
      <c r="O1212" s="6">
        <f t="shared" si="141"/>
        <v>10</v>
      </c>
      <c r="P1212" s="2">
        <v>2</v>
      </c>
      <c r="Q1212" s="2">
        <v>6</v>
      </c>
      <c r="R1212" s="2">
        <v>1</v>
      </c>
      <c r="S1212" s="2">
        <v>0</v>
      </c>
      <c r="T1212" s="2">
        <v>1</v>
      </c>
      <c r="U1212" s="2">
        <f t="shared" si="143"/>
        <v>8</v>
      </c>
      <c r="V1212" s="2">
        <f t="shared" si="144"/>
        <v>1</v>
      </c>
      <c r="W1212" s="2">
        <f t="shared" si="145"/>
        <v>1</v>
      </c>
      <c r="Y1212" s="5"/>
      <c r="Z1212" s="6">
        <f t="shared" si="142"/>
        <v>6</v>
      </c>
      <c r="AA1212" s="2">
        <v>1</v>
      </c>
      <c r="AB1212" s="2">
        <v>4</v>
      </c>
      <c r="AC1212" s="2">
        <v>1</v>
      </c>
      <c r="AD1212" s="2">
        <v>0</v>
      </c>
      <c r="AE1212" s="2">
        <v>0</v>
      </c>
      <c r="AF1212" s="2">
        <f t="shared" si="146"/>
        <v>5</v>
      </c>
      <c r="AG1212" s="2">
        <f t="shared" si="147"/>
        <v>1</v>
      </c>
      <c r="AH1212" s="2">
        <f t="shared" si="148"/>
        <v>0</v>
      </c>
      <c r="AJ1212" s="5"/>
    </row>
    <row r="1213" spans="7:36" x14ac:dyDescent="0.35">
      <c r="G1213" s="2" t="s">
        <v>3</v>
      </c>
      <c r="H1213" s="2" t="s">
        <v>108</v>
      </c>
      <c r="I1213" s="2" t="s">
        <v>108</v>
      </c>
      <c r="J1213" s="2" t="s">
        <v>108</v>
      </c>
      <c r="K1213" s="2" t="s">
        <v>108</v>
      </c>
      <c r="L1213" s="2" t="s">
        <v>108</v>
      </c>
      <c r="M1213" s="2" t="s">
        <v>67</v>
      </c>
      <c r="N1213" s="2">
        <v>12</v>
      </c>
      <c r="O1213" s="6">
        <f t="shared" si="141"/>
        <v>10</v>
      </c>
      <c r="P1213" s="2">
        <v>2</v>
      </c>
      <c r="Q1213" s="2">
        <v>3</v>
      </c>
      <c r="R1213" s="2">
        <v>4</v>
      </c>
      <c r="S1213" s="2">
        <v>1</v>
      </c>
      <c r="T1213" s="2">
        <v>0</v>
      </c>
      <c r="U1213" s="2">
        <f t="shared" si="143"/>
        <v>5</v>
      </c>
      <c r="V1213" s="2">
        <f t="shared" si="144"/>
        <v>4</v>
      </c>
      <c r="W1213" s="2">
        <f t="shared" si="145"/>
        <v>1</v>
      </c>
      <c r="Y1213" s="5"/>
      <c r="Z1213" s="6">
        <f t="shared" si="142"/>
        <v>6</v>
      </c>
      <c r="AA1213" s="2">
        <v>1</v>
      </c>
      <c r="AB1213" s="2">
        <v>3</v>
      </c>
      <c r="AC1213" s="2">
        <v>2</v>
      </c>
      <c r="AD1213" s="2">
        <v>0</v>
      </c>
      <c r="AE1213" s="2">
        <v>0</v>
      </c>
      <c r="AF1213" s="2">
        <f t="shared" si="146"/>
        <v>4</v>
      </c>
      <c r="AG1213" s="2">
        <f t="shared" si="147"/>
        <v>2</v>
      </c>
      <c r="AH1213" s="2">
        <f t="shared" si="148"/>
        <v>0</v>
      </c>
      <c r="AJ1213" s="5"/>
    </row>
    <row r="1214" spans="7:36" x14ac:dyDescent="0.35">
      <c r="G1214" s="2" t="s">
        <v>3</v>
      </c>
      <c r="H1214" s="2" t="s">
        <v>108</v>
      </c>
      <c r="I1214" s="2" t="s">
        <v>108</v>
      </c>
      <c r="J1214" s="2" t="s">
        <v>108</v>
      </c>
      <c r="K1214" s="2" t="s">
        <v>108</v>
      </c>
      <c r="L1214" s="2" t="s">
        <v>108</v>
      </c>
      <c r="M1214" s="2" t="s">
        <v>67</v>
      </c>
      <c r="N1214" s="2">
        <v>13</v>
      </c>
      <c r="O1214" s="6">
        <f t="shared" si="141"/>
        <v>10</v>
      </c>
      <c r="P1214" s="2">
        <v>4</v>
      </c>
      <c r="Q1214" s="2">
        <v>4</v>
      </c>
      <c r="R1214" s="2">
        <v>1</v>
      </c>
      <c r="S1214" s="2">
        <v>1</v>
      </c>
      <c r="T1214" s="2">
        <v>0</v>
      </c>
      <c r="U1214" s="2">
        <f t="shared" si="143"/>
        <v>8</v>
      </c>
      <c r="V1214" s="2">
        <f t="shared" si="144"/>
        <v>1</v>
      </c>
      <c r="W1214" s="2">
        <f t="shared" si="145"/>
        <v>1</v>
      </c>
      <c r="Y1214" s="5"/>
      <c r="Z1214" s="6">
        <f t="shared" si="142"/>
        <v>6</v>
      </c>
      <c r="AA1214" s="2">
        <v>2</v>
      </c>
      <c r="AB1214" s="2">
        <v>2</v>
      </c>
      <c r="AC1214" s="2">
        <v>1</v>
      </c>
      <c r="AD1214" s="2">
        <v>1</v>
      </c>
      <c r="AE1214" s="2">
        <v>0</v>
      </c>
      <c r="AF1214" s="2">
        <f t="shared" si="146"/>
        <v>4</v>
      </c>
      <c r="AG1214" s="2">
        <f t="shared" si="147"/>
        <v>1</v>
      </c>
      <c r="AH1214" s="2">
        <f t="shared" si="148"/>
        <v>1</v>
      </c>
      <c r="AJ1214" s="5"/>
    </row>
    <row r="1215" spans="7:36" x14ac:dyDescent="0.35">
      <c r="G1215" s="2" t="s">
        <v>3</v>
      </c>
      <c r="H1215" s="2" t="s">
        <v>108</v>
      </c>
      <c r="I1215" s="2" t="s">
        <v>108</v>
      </c>
      <c r="J1215" s="2" t="s">
        <v>108</v>
      </c>
      <c r="K1215" s="2" t="s">
        <v>108</v>
      </c>
      <c r="L1215" s="2" t="s">
        <v>108</v>
      </c>
      <c r="M1215" s="2" t="s">
        <v>67</v>
      </c>
      <c r="N1215" s="2">
        <v>14</v>
      </c>
      <c r="O1215" s="6">
        <f t="shared" si="141"/>
        <v>10</v>
      </c>
      <c r="P1215" s="2">
        <v>3</v>
      </c>
      <c r="Q1215" s="2">
        <v>3</v>
      </c>
      <c r="R1215" s="2">
        <v>2</v>
      </c>
      <c r="S1215" s="2">
        <v>2</v>
      </c>
      <c r="T1215" s="2">
        <v>0</v>
      </c>
      <c r="U1215" s="2">
        <f t="shared" si="143"/>
        <v>6</v>
      </c>
      <c r="V1215" s="2">
        <f t="shared" si="144"/>
        <v>2</v>
      </c>
      <c r="W1215" s="2">
        <f t="shared" si="145"/>
        <v>2</v>
      </c>
      <c r="Y1215" s="5"/>
      <c r="Z1215" s="6">
        <f t="shared" si="142"/>
        <v>6</v>
      </c>
      <c r="AA1215" s="2">
        <v>2</v>
      </c>
      <c r="AB1215" s="2">
        <v>1</v>
      </c>
      <c r="AC1215" s="2">
        <v>1</v>
      </c>
      <c r="AD1215" s="2">
        <v>1</v>
      </c>
      <c r="AE1215" s="2">
        <v>1</v>
      </c>
      <c r="AF1215" s="2">
        <f t="shared" si="146"/>
        <v>3</v>
      </c>
      <c r="AG1215" s="2">
        <f t="shared" si="147"/>
        <v>1</v>
      </c>
      <c r="AH1215" s="2">
        <f t="shared" si="148"/>
        <v>2</v>
      </c>
      <c r="AJ1215" s="5"/>
    </row>
    <row r="1216" spans="7:36" x14ac:dyDescent="0.35">
      <c r="G1216" s="2" t="s">
        <v>3</v>
      </c>
      <c r="H1216" s="2" t="s">
        <v>108</v>
      </c>
      <c r="I1216" s="2" t="s">
        <v>108</v>
      </c>
      <c r="J1216" s="2" t="s">
        <v>108</v>
      </c>
      <c r="K1216" s="2" t="s">
        <v>108</v>
      </c>
      <c r="L1216" s="2" t="s">
        <v>108</v>
      </c>
      <c r="M1216" s="2" t="s">
        <v>67</v>
      </c>
      <c r="N1216" s="2">
        <v>15</v>
      </c>
      <c r="O1216" s="6">
        <f t="shared" si="141"/>
        <v>10</v>
      </c>
      <c r="P1216" s="2">
        <v>4</v>
      </c>
      <c r="Q1216" s="2">
        <v>4</v>
      </c>
      <c r="R1216" s="2">
        <v>1</v>
      </c>
      <c r="S1216" s="2">
        <v>1</v>
      </c>
      <c r="T1216" s="2">
        <v>0</v>
      </c>
      <c r="U1216" s="2">
        <f t="shared" si="143"/>
        <v>8</v>
      </c>
      <c r="V1216" s="2">
        <f t="shared" si="144"/>
        <v>1</v>
      </c>
      <c r="W1216" s="2">
        <f t="shared" si="145"/>
        <v>1</v>
      </c>
      <c r="Y1216" s="5"/>
      <c r="Z1216" s="6">
        <f t="shared" si="142"/>
        <v>6</v>
      </c>
      <c r="AA1216" s="2">
        <v>3</v>
      </c>
      <c r="AB1216" s="2">
        <v>1</v>
      </c>
      <c r="AC1216" s="2">
        <v>2</v>
      </c>
      <c r="AD1216" s="2">
        <v>0</v>
      </c>
      <c r="AE1216" s="2">
        <v>0</v>
      </c>
      <c r="AF1216" s="2">
        <f t="shared" si="146"/>
        <v>4</v>
      </c>
      <c r="AG1216" s="2">
        <f t="shared" si="147"/>
        <v>2</v>
      </c>
      <c r="AH1216" s="2">
        <f t="shared" si="148"/>
        <v>0</v>
      </c>
      <c r="AJ1216" s="5"/>
    </row>
    <row r="1217" spans="7:36" x14ac:dyDescent="0.35">
      <c r="G1217" s="2" t="s">
        <v>3</v>
      </c>
      <c r="H1217" s="2" t="s">
        <v>108</v>
      </c>
      <c r="I1217" s="2" t="s">
        <v>108</v>
      </c>
      <c r="J1217" s="2" t="s">
        <v>108</v>
      </c>
      <c r="K1217" s="2" t="s">
        <v>108</v>
      </c>
      <c r="L1217" s="2" t="s">
        <v>108</v>
      </c>
      <c r="M1217" s="2" t="s">
        <v>67</v>
      </c>
      <c r="N1217" s="2">
        <v>16</v>
      </c>
      <c r="O1217" s="6">
        <f t="shared" si="141"/>
        <v>10</v>
      </c>
      <c r="P1217" s="2">
        <v>5</v>
      </c>
      <c r="Q1217" s="2">
        <v>3</v>
      </c>
      <c r="R1217" s="2">
        <v>1</v>
      </c>
      <c r="S1217" s="2">
        <v>1</v>
      </c>
      <c r="T1217" s="2">
        <v>0</v>
      </c>
      <c r="U1217" s="2">
        <f t="shared" si="143"/>
        <v>8</v>
      </c>
      <c r="V1217" s="2">
        <f t="shared" si="144"/>
        <v>1</v>
      </c>
      <c r="W1217" s="2">
        <f t="shared" si="145"/>
        <v>1</v>
      </c>
      <c r="Y1217" s="5"/>
      <c r="Z1217" s="6">
        <f t="shared" si="142"/>
        <v>6</v>
      </c>
      <c r="AA1217" s="2">
        <v>1</v>
      </c>
      <c r="AB1217" s="2">
        <v>3</v>
      </c>
      <c r="AC1217" s="2">
        <v>1</v>
      </c>
      <c r="AD1217" s="2">
        <v>1</v>
      </c>
      <c r="AE1217" s="2">
        <v>0</v>
      </c>
      <c r="AF1217" s="2">
        <f t="shared" si="146"/>
        <v>4</v>
      </c>
      <c r="AG1217" s="2">
        <f t="shared" si="147"/>
        <v>1</v>
      </c>
      <c r="AH1217" s="2">
        <f t="shared" si="148"/>
        <v>1</v>
      </c>
      <c r="AJ1217" s="5"/>
    </row>
    <row r="1218" spans="7:36" x14ac:dyDescent="0.35">
      <c r="G1218" s="2" t="s">
        <v>3</v>
      </c>
      <c r="H1218" s="2" t="s">
        <v>108</v>
      </c>
      <c r="I1218" s="2" t="s">
        <v>108</v>
      </c>
      <c r="J1218" s="2" t="s">
        <v>108</v>
      </c>
      <c r="K1218" s="2" t="s">
        <v>108</v>
      </c>
      <c r="L1218" s="2" t="s">
        <v>108</v>
      </c>
      <c r="M1218" s="2" t="s">
        <v>67</v>
      </c>
      <c r="N1218" s="2">
        <v>17</v>
      </c>
      <c r="O1218" s="6">
        <f t="shared" ref="O1218:O1281" si="149">SUM(U1218:W1218)</f>
        <v>10</v>
      </c>
      <c r="P1218" s="2">
        <v>4</v>
      </c>
      <c r="Q1218" s="2">
        <v>4</v>
      </c>
      <c r="R1218" s="2">
        <v>2</v>
      </c>
      <c r="S1218" s="2">
        <v>0</v>
      </c>
      <c r="T1218" s="2">
        <v>0</v>
      </c>
      <c r="U1218" s="2">
        <f t="shared" si="143"/>
        <v>8</v>
      </c>
      <c r="V1218" s="2">
        <f t="shared" si="144"/>
        <v>2</v>
      </c>
      <c r="W1218" s="2">
        <f t="shared" si="145"/>
        <v>0</v>
      </c>
      <c r="Y1218" s="5"/>
      <c r="Z1218" s="6">
        <f t="shared" ref="Z1218:Z1281" si="150">SUM(AF1218:AH1218)</f>
        <v>6</v>
      </c>
      <c r="AA1218" s="2">
        <v>3</v>
      </c>
      <c r="AB1218" s="2">
        <v>1</v>
      </c>
      <c r="AC1218" s="2">
        <v>2</v>
      </c>
      <c r="AD1218" s="2">
        <v>0</v>
      </c>
      <c r="AE1218" s="2">
        <v>0</v>
      </c>
      <c r="AF1218" s="2">
        <f t="shared" si="146"/>
        <v>4</v>
      </c>
      <c r="AG1218" s="2">
        <f t="shared" si="147"/>
        <v>2</v>
      </c>
      <c r="AH1218" s="2">
        <f t="shared" si="148"/>
        <v>0</v>
      </c>
      <c r="AJ1218" s="5"/>
    </row>
    <row r="1219" spans="7:36" x14ac:dyDescent="0.35">
      <c r="G1219" s="2" t="s">
        <v>3</v>
      </c>
      <c r="H1219" s="2" t="s">
        <v>108</v>
      </c>
      <c r="I1219" s="2" t="s">
        <v>108</v>
      </c>
      <c r="J1219" s="2" t="s">
        <v>108</v>
      </c>
      <c r="K1219" s="2" t="s">
        <v>108</v>
      </c>
      <c r="L1219" s="2" t="s">
        <v>108</v>
      </c>
      <c r="M1219" s="2" t="s">
        <v>67</v>
      </c>
      <c r="N1219" s="2">
        <v>18</v>
      </c>
      <c r="O1219" s="6">
        <f t="shared" si="149"/>
        <v>10</v>
      </c>
      <c r="P1219" s="2">
        <v>6</v>
      </c>
      <c r="Q1219" s="2">
        <v>2</v>
      </c>
      <c r="R1219" s="2">
        <v>2</v>
      </c>
      <c r="S1219" s="2">
        <v>0</v>
      </c>
      <c r="T1219" s="2">
        <v>0</v>
      </c>
      <c r="U1219" s="2">
        <f t="shared" si="143"/>
        <v>8</v>
      </c>
      <c r="V1219" s="2">
        <f t="shared" si="144"/>
        <v>2</v>
      </c>
      <c r="W1219" s="2">
        <f t="shared" si="145"/>
        <v>0</v>
      </c>
      <c r="Y1219" s="5"/>
      <c r="Z1219" s="6">
        <f t="shared" si="150"/>
        <v>6</v>
      </c>
      <c r="AA1219" s="2">
        <v>2</v>
      </c>
      <c r="AB1219" s="2">
        <v>0</v>
      </c>
      <c r="AC1219" s="2">
        <v>3</v>
      </c>
      <c r="AD1219" s="2">
        <v>0</v>
      </c>
      <c r="AE1219" s="2">
        <v>1</v>
      </c>
      <c r="AF1219" s="2">
        <f t="shared" si="146"/>
        <v>2</v>
      </c>
      <c r="AG1219" s="2">
        <f t="shared" si="147"/>
        <v>3</v>
      </c>
      <c r="AH1219" s="2">
        <f t="shared" si="148"/>
        <v>1</v>
      </c>
      <c r="AJ1219" s="5"/>
    </row>
    <row r="1220" spans="7:36" x14ac:dyDescent="0.35">
      <c r="G1220" s="2" t="s">
        <v>3</v>
      </c>
      <c r="H1220" s="2" t="s">
        <v>108</v>
      </c>
      <c r="I1220" s="2" t="s">
        <v>108</v>
      </c>
      <c r="J1220" s="2" t="s">
        <v>108</v>
      </c>
      <c r="K1220" s="2" t="s">
        <v>108</v>
      </c>
      <c r="L1220" s="2" t="s">
        <v>108</v>
      </c>
      <c r="M1220" s="2" t="s">
        <v>76</v>
      </c>
      <c r="N1220" s="2">
        <v>19</v>
      </c>
      <c r="O1220" s="6">
        <f t="shared" si="149"/>
        <v>10</v>
      </c>
      <c r="P1220" s="2">
        <v>7</v>
      </c>
      <c r="Q1220" s="2">
        <v>1</v>
      </c>
      <c r="R1220" s="2">
        <v>1</v>
      </c>
      <c r="S1220" s="2">
        <v>1</v>
      </c>
      <c r="T1220" s="2">
        <v>0</v>
      </c>
      <c r="U1220" s="2">
        <f t="shared" si="143"/>
        <v>8</v>
      </c>
      <c r="V1220" s="2">
        <f t="shared" si="144"/>
        <v>1</v>
      </c>
      <c r="W1220" s="2">
        <f t="shared" si="145"/>
        <v>1</v>
      </c>
      <c r="Y1220" s="5"/>
      <c r="Z1220" s="6">
        <f t="shared" si="150"/>
        <v>6</v>
      </c>
      <c r="AA1220" s="2">
        <v>3</v>
      </c>
      <c r="AB1220" s="2">
        <v>2</v>
      </c>
      <c r="AC1220" s="2">
        <v>1</v>
      </c>
      <c r="AD1220" s="2">
        <v>0</v>
      </c>
      <c r="AE1220" s="2">
        <v>0</v>
      </c>
      <c r="AF1220" s="2">
        <f t="shared" si="146"/>
        <v>5</v>
      </c>
      <c r="AG1220" s="2">
        <f t="shared" si="147"/>
        <v>1</v>
      </c>
      <c r="AH1220" s="2">
        <f t="shared" si="148"/>
        <v>0</v>
      </c>
      <c r="AJ1220" s="5"/>
    </row>
    <row r="1221" spans="7:36" x14ac:dyDescent="0.35">
      <c r="G1221" s="2" t="s">
        <v>3</v>
      </c>
      <c r="H1221" s="2" t="s">
        <v>108</v>
      </c>
      <c r="I1221" s="2" t="s">
        <v>108</v>
      </c>
      <c r="J1221" s="2" t="s">
        <v>108</v>
      </c>
      <c r="K1221" s="2" t="s">
        <v>108</v>
      </c>
      <c r="L1221" s="2" t="s">
        <v>108</v>
      </c>
      <c r="M1221" s="2" t="s">
        <v>76</v>
      </c>
      <c r="N1221" s="2">
        <v>20</v>
      </c>
      <c r="O1221" s="6">
        <f t="shared" si="149"/>
        <v>10</v>
      </c>
      <c r="P1221" s="2">
        <v>7</v>
      </c>
      <c r="Q1221" s="2">
        <v>1</v>
      </c>
      <c r="R1221" s="2">
        <v>1</v>
      </c>
      <c r="S1221" s="2">
        <v>1</v>
      </c>
      <c r="T1221" s="2">
        <v>0</v>
      </c>
      <c r="U1221" s="2">
        <f t="shared" si="143"/>
        <v>8</v>
      </c>
      <c r="V1221" s="2">
        <f t="shared" si="144"/>
        <v>1</v>
      </c>
      <c r="W1221" s="2">
        <f t="shared" si="145"/>
        <v>1</v>
      </c>
      <c r="Y1221" s="5"/>
      <c r="Z1221" s="6">
        <f t="shared" si="150"/>
        <v>6</v>
      </c>
      <c r="AA1221" s="2">
        <v>3</v>
      </c>
      <c r="AB1221" s="2">
        <v>2</v>
      </c>
      <c r="AC1221" s="2">
        <v>1</v>
      </c>
      <c r="AD1221" s="2">
        <v>0</v>
      </c>
      <c r="AE1221" s="2">
        <v>0</v>
      </c>
      <c r="AF1221" s="2">
        <f t="shared" si="146"/>
        <v>5</v>
      </c>
      <c r="AG1221" s="2">
        <f t="shared" si="147"/>
        <v>1</v>
      </c>
      <c r="AH1221" s="2">
        <f t="shared" si="148"/>
        <v>0</v>
      </c>
      <c r="AJ1221" s="5"/>
    </row>
    <row r="1222" spans="7:36" x14ac:dyDescent="0.35">
      <c r="G1222" s="2" t="s">
        <v>3</v>
      </c>
      <c r="H1222" s="2" t="s">
        <v>108</v>
      </c>
      <c r="I1222" s="2" t="s">
        <v>108</v>
      </c>
      <c r="J1222" s="2" t="s">
        <v>108</v>
      </c>
      <c r="K1222" s="2" t="s">
        <v>108</v>
      </c>
      <c r="L1222" s="2" t="s">
        <v>108</v>
      </c>
      <c r="M1222" s="2" t="s">
        <v>76</v>
      </c>
      <c r="N1222" s="2">
        <v>21</v>
      </c>
      <c r="O1222" s="6">
        <f t="shared" si="149"/>
        <v>10</v>
      </c>
      <c r="P1222" s="2">
        <v>7</v>
      </c>
      <c r="Q1222" s="2">
        <v>2</v>
      </c>
      <c r="R1222" s="2">
        <v>0</v>
      </c>
      <c r="S1222" s="2">
        <v>1</v>
      </c>
      <c r="T1222" s="2">
        <v>0</v>
      </c>
      <c r="U1222" s="2">
        <f t="shared" si="143"/>
        <v>9</v>
      </c>
      <c r="V1222" s="2">
        <f t="shared" si="144"/>
        <v>0</v>
      </c>
      <c r="W1222" s="2">
        <f t="shared" si="145"/>
        <v>1</v>
      </c>
      <c r="Y1222" s="5"/>
      <c r="Z1222" s="6">
        <f t="shared" si="150"/>
        <v>6</v>
      </c>
      <c r="AA1222" s="2">
        <v>3</v>
      </c>
      <c r="AB1222" s="2">
        <v>1</v>
      </c>
      <c r="AC1222" s="2">
        <v>2</v>
      </c>
      <c r="AD1222" s="2">
        <v>0</v>
      </c>
      <c r="AE1222" s="2">
        <v>0</v>
      </c>
      <c r="AF1222" s="2">
        <f t="shared" si="146"/>
        <v>4</v>
      </c>
      <c r="AG1222" s="2">
        <f t="shared" si="147"/>
        <v>2</v>
      </c>
      <c r="AH1222" s="2">
        <f t="shared" si="148"/>
        <v>0</v>
      </c>
      <c r="AJ1222" s="5"/>
    </row>
    <row r="1223" spans="7:36" x14ac:dyDescent="0.35">
      <c r="G1223" s="2" t="s">
        <v>3</v>
      </c>
      <c r="H1223" s="2" t="s">
        <v>108</v>
      </c>
      <c r="I1223" s="2" t="s">
        <v>108</v>
      </c>
      <c r="J1223" s="2" t="s">
        <v>108</v>
      </c>
      <c r="K1223" s="2" t="s">
        <v>108</v>
      </c>
      <c r="L1223" s="2" t="s">
        <v>108</v>
      </c>
      <c r="M1223" s="2" t="s">
        <v>76</v>
      </c>
      <c r="N1223" s="2">
        <v>22</v>
      </c>
      <c r="O1223" s="6">
        <f t="shared" si="149"/>
        <v>10</v>
      </c>
      <c r="P1223" s="2">
        <v>10</v>
      </c>
      <c r="Q1223" s="2">
        <v>0</v>
      </c>
      <c r="R1223" s="2">
        <v>0</v>
      </c>
      <c r="S1223" s="2">
        <v>0</v>
      </c>
      <c r="T1223" s="2">
        <v>0</v>
      </c>
      <c r="U1223" s="2">
        <f t="shared" si="143"/>
        <v>10</v>
      </c>
      <c r="V1223" s="2">
        <f t="shared" si="144"/>
        <v>0</v>
      </c>
      <c r="W1223" s="2">
        <f t="shared" si="145"/>
        <v>0</v>
      </c>
      <c r="Y1223" s="5"/>
      <c r="Z1223" s="6">
        <f t="shared" si="150"/>
        <v>6</v>
      </c>
      <c r="AA1223" s="2">
        <v>4</v>
      </c>
      <c r="AB1223" s="2">
        <v>0</v>
      </c>
      <c r="AC1223" s="2">
        <v>2</v>
      </c>
      <c r="AD1223" s="2">
        <v>0</v>
      </c>
      <c r="AE1223" s="2">
        <v>0</v>
      </c>
      <c r="AF1223" s="2">
        <f t="shared" si="146"/>
        <v>4</v>
      </c>
      <c r="AG1223" s="2">
        <f t="shared" si="147"/>
        <v>2</v>
      </c>
      <c r="AH1223" s="2">
        <f t="shared" si="148"/>
        <v>0</v>
      </c>
      <c r="AJ1223" s="5"/>
    </row>
    <row r="1224" spans="7:36" x14ac:dyDescent="0.35">
      <c r="G1224" s="2" t="s">
        <v>3</v>
      </c>
      <c r="H1224" s="2" t="s">
        <v>108</v>
      </c>
      <c r="I1224" s="2" t="s">
        <v>108</v>
      </c>
      <c r="J1224" s="2" t="s">
        <v>108</v>
      </c>
      <c r="K1224" s="2" t="s">
        <v>108</v>
      </c>
      <c r="L1224" s="2" t="s">
        <v>108</v>
      </c>
      <c r="M1224" s="2" t="s">
        <v>76</v>
      </c>
      <c r="N1224" s="2">
        <v>23</v>
      </c>
      <c r="O1224" s="6">
        <f t="shared" si="149"/>
        <v>10</v>
      </c>
      <c r="P1224" s="2">
        <v>9</v>
      </c>
      <c r="Q1224" s="2">
        <v>1</v>
      </c>
      <c r="R1224" s="2">
        <v>0</v>
      </c>
      <c r="S1224" s="2">
        <v>0</v>
      </c>
      <c r="T1224" s="2">
        <v>0</v>
      </c>
      <c r="U1224" s="2">
        <f t="shared" si="143"/>
        <v>10</v>
      </c>
      <c r="V1224" s="2">
        <f t="shared" si="144"/>
        <v>0</v>
      </c>
      <c r="W1224" s="2">
        <f t="shared" si="145"/>
        <v>0</v>
      </c>
      <c r="Y1224" s="5"/>
      <c r="Z1224" s="6">
        <f t="shared" si="150"/>
        <v>6</v>
      </c>
      <c r="AA1224" s="2">
        <v>4</v>
      </c>
      <c r="AB1224" s="2">
        <v>1</v>
      </c>
      <c r="AC1224" s="2">
        <v>1</v>
      </c>
      <c r="AD1224" s="2">
        <v>0</v>
      </c>
      <c r="AE1224" s="2">
        <v>0</v>
      </c>
      <c r="AF1224" s="2">
        <f t="shared" si="146"/>
        <v>5</v>
      </c>
      <c r="AG1224" s="2">
        <f t="shared" si="147"/>
        <v>1</v>
      </c>
      <c r="AH1224" s="2">
        <f t="shared" si="148"/>
        <v>0</v>
      </c>
      <c r="AJ1224" s="5"/>
    </row>
    <row r="1225" spans="7:36" x14ac:dyDescent="0.35">
      <c r="G1225" s="2" t="s">
        <v>3</v>
      </c>
      <c r="H1225" s="2" t="s">
        <v>108</v>
      </c>
      <c r="I1225" s="2" t="s">
        <v>108</v>
      </c>
      <c r="J1225" s="2" t="s">
        <v>108</v>
      </c>
      <c r="K1225" s="2" t="s">
        <v>108</v>
      </c>
      <c r="L1225" s="2" t="s">
        <v>108</v>
      </c>
      <c r="M1225" s="2" t="s">
        <v>76</v>
      </c>
      <c r="N1225" s="2">
        <v>24</v>
      </c>
      <c r="O1225" s="6">
        <f t="shared" si="149"/>
        <v>10</v>
      </c>
      <c r="P1225" s="2">
        <v>8</v>
      </c>
      <c r="Q1225" s="2">
        <v>1</v>
      </c>
      <c r="R1225" s="2">
        <v>1</v>
      </c>
      <c r="S1225" s="2">
        <v>0</v>
      </c>
      <c r="T1225" s="2">
        <v>0</v>
      </c>
      <c r="U1225" s="2">
        <f t="shared" si="143"/>
        <v>9</v>
      </c>
      <c r="V1225" s="2">
        <f t="shared" si="144"/>
        <v>1</v>
      </c>
      <c r="W1225" s="2">
        <f t="shared" si="145"/>
        <v>0</v>
      </c>
      <c r="Y1225" s="5"/>
      <c r="Z1225" s="6">
        <f t="shared" si="150"/>
        <v>6</v>
      </c>
      <c r="AA1225" s="2">
        <v>4</v>
      </c>
      <c r="AB1225" s="2">
        <v>1</v>
      </c>
      <c r="AC1225" s="2">
        <v>1</v>
      </c>
      <c r="AD1225" s="2">
        <v>0</v>
      </c>
      <c r="AE1225" s="2">
        <v>0</v>
      </c>
      <c r="AF1225" s="2">
        <f t="shared" si="146"/>
        <v>5</v>
      </c>
      <c r="AG1225" s="2">
        <f t="shared" si="147"/>
        <v>1</v>
      </c>
      <c r="AH1225" s="2">
        <f t="shared" si="148"/>
        <v>0</v>
      </c>
      <c r="AJ1225" s="5"/>
    </row>
    <row r="1226" spans="7:36" x14ac:dyDescent="0.35">
      <c r="G1226" s="2" t="s">
        <v>3</v>
      </c>
      <c r="H1226" s="2" t="s">
        <v>108</v>
      </c>
      <c r="I1226" s="2" t="s">
        <v>108</v>
      </c>
      <c r="J1226" s="2" t="s">
        <v>108</v>
      </c>
      <c r="K1226" s="2" t="s">
        <v>108</v>
      </c>
      <c r="L1226" s="2" t="s">
        <v>108</v>
      </c>
      <c r="M1226" s="2" t="s">
        <v>76</v>
      </c>
      <c r="N1226" s="2">
        <v>25</v>
      </c>
      <c r="O1226" s="6">
        <f t="shared" si="149"/>
        <v>10</v>
      </c>
      <c r="P1226" s="2">
        <v>9</v>
      </c>
      <c r="Q1226" s="2">
        <v>1</v>
      </c>
      <c r="R1226" s="2">
        <v>0</v>
      </c>
      <c r="S1226" s="2">
        <v>0</v>
      </c>
      <c r="T1226" s="2">
        <v>0</v>
      </c>
      <c r="U1226" s="2">
        <f t="shared" si="143"/>
        <v>10</v>
      </c>
      <c r="V1226" s="2">
        <f t="shared" si="144"/>
        <v>0</v>
      </c>
      <c r="W1226" s="2">
        <f t="shared" si="145"/>
        <v>0</v>
      </c>
      <c r="Y1226" s="5"/>
      <c r="Z1226" s="6">
        <f t="shared" si="150"/>
        <v>6</v>
      </c>
      <c r="AA1226" s="2">
        <v>4</v>
      </c>
      <c r="AB1226" s="2">
        <v>1</v>
      </c>
      <c r="AC1226" s="2">
        <v>1</v>
      </c>
      <c r="AD1226" s="2">
        <v>0</v>
      </c>
      <c r="AE1226" s="2">
        <v>0</v>
      </c>
      <c r="AF1226" s="2">
        <f t="shared" si="146"/>
        <v>5</v>
      </c>
      <c r="AG1226" s="2">
        <f t="shared" si="147"/>
        <v>1</v>
      </c>
      <c r="AH1226" s="2">
        <f t="shared" si="148"/>
        <v>0</v>
      </c>
      <c r="AJ1226" s="5"/>
    </row>
    <row r="1227" spans="7:36" x14ac:dyDescent="0.35">
      <c r="G1227" s="2" t="s">
        <v>3</v>
      </c>
      <c r="H1227" s="2" t="s">
        <v>108</v>
      </c>
      <c r="I1227" s="2" t="s">
        <v>108</v>
      </c>
      <c r="J1227" s="2" t="s">
        <v>108</v>
      </c>
      <c r="K1227" s="2" t="s">
        <v>108</v>
      </c>
      <c r="L1227" s="2" t="s">
        <v>108</v>
      </c>
      <c r="M1227" s="2" t="s">
        <v>76</v>
      </c>
      <c r="N1227" s="2">
        <v>26</v>
      </c>
      <c r="O1227" s="6">
        <f t="shared" si="149"/>
        <v>10</v>
      </c>
      <c r="P1227" s="2">
        <v>7</v>
      </c>
      <c r="Q1227" s="2">
        <v>2</v>
      </c>
      <c r="R1227" s="2">
        <v>1</v>
      </c>
      <c r="S1227" s="2">
        <v>0</v>
      </c>
      <c r="T1227" s="2">
        <v>0</v>
      </c>
      <c r="U1227" s="2">
        <f t="shared" si="143"/>
        <v>9</v>
      </c>
      <c r="V1227" s="2">
        <f t="shared" si="144"/>
        <v>1</v>
      </c>
      <c r="W1227" s="2">
        <f t="shared" si="145"/>
        <v>0</v>
      </c>
      <c r="Y1227" s="5"/>
      <c r="Z1227" s="6">
        <f t="shared" si="150"/>
        <v>6</v>
      </c>
      <c r="AA1227" s="2">
        <v>4</v>
      </c>
      <c r="AB1227" s="2">
        <v>0</v>
      </c>
      <c r="AC1227" s="2">
        <v>2</v>
      </c>
      <c r="AD1227" s="2">
        <v>0</v>
      </c>
      <c r="AE1227" s="2">
        <v>0</v>
      </c>
      <c r="AF1227" s="2">
        <f t="shared" si="146"/>
        <v>4</v>
      </c>
      <c r="AG1227" s="2">
        <f t="shared" si="147"/>
        <v>2</v>
      </c>
      <c r="AH1227" s="2">
        <f t="shared" si="148"/>
        <v>0</v>
      </c>
      <c r="AJ1227" s="5"/>
    </row>
    <row r="1228" spans="7:36" x14ac:dyDescent="0.35">
      <c r="G1228" s="2" t="s">
        <v>3</v>
      </c>
      <c r="H1228" s="2" t="s">
        <v>108</v>
      </c>
      <c r="I1228" s="2" t="s">
        <v>108</v>
      </c>
      <c r="J1228" s="2" t="s">
        <v>108</v>
      </c>
      <c r="K1228" s="2" t="s">
        <v>108</v>
      </c>
      <c r="L1228" s="2" t="s">
        <v>108</v>
      </c>
      <c r="M1228" s="2" t="s">
        <v>76</v>
      </c>
      <c r="N1228" s="2">
        <v>27</v>
      </c>
      <c r="O1228" s="6">
        <f t="shared" si="149"/>
        <v>10</v>
      </c>
      <c r="P1228" s="2">
        <v>7</v>
      </c>
      <c r="Q1228" s="2">
        <v>2</v>
      </c>
      <c r="R1228" s="2">
        <v>1</v>
      </c>
      <c r="S1228" s="2">
        <v>0</v>
      </c>
      <c r="T1228" s="2">
        <v>0</v>
      </c>
      <c r="U1228" s="2">
        <f t="shared" si="143"/>
        <v>9</v>
      </c>
      <c r="V1228" s="2">
        <f t="shared" si="144"/>
        <v>1</v>
      </c>
      <c r="W1228" s="2">
        <f t="shared" si="145"/>
        <v>0</v>
      </c>
      <c r="Y1228" s="5"/>
      <c r="Z1228" s="6">
        <f t="shared" si="150"/>
        <v>6</v>
      </c>
      <c r="AA1228" s="2">
        <v>4</v>
      </c>
      <c r="AB1228" s="2">
        <v>1</v>
      </c>
      <c r="AC1228" s="2">
        <v>1</v>
      </c>
      <c r="AD1228" s="2">
        <v>0</v>
      </c>
      <c r="AE1228" s="2">
        <v>0</v>
      </c>
      <c r="AF1228" s="2">
        <f t="shared" si="146"/>
        <v>5</v>
      </c>
      <c r="AG1228" s="2">
        <f t="shared" si="147"/>
        <v>1</v>
      </c>
      <c r="AH1228" s="2">
        <f t="shared" si="148"/>
        <v>0</v>
      </c>
      <c r="AJ1228" s="5"/>
    </row>
    <row r="1229" spans="7:36" x14ac:dyDescent="0.35">
      <c r="G1229" s="2" t="s">
        <v>3</v>
      </c>
      <c r="H1229" s="2" t="s">
        <v>108</v>
      </c>
      <c r="I1229" s="2" t="s">
        <v>108</v>
      </c>
      <c r="J1229" s="2" t="s">
        <v>108</v>
      </c>
      <c r="K1229" s="2" t="s">
        <v>108</v>
      </c>
      <c r="L1229" s="2" t="s">
        <v>108</v>
      </c>
      <c r="M1229" s="2" t="s">
        <v>76</v>
      </c>
      <c r="N1229" s="2">
        <v>28</v>
      </c>
      <c r="O1229" s="6">
        <f t="shared" si="149"/>
        <v>10</v>
      </c>
      <c r="P1229" s="2">
        <v>9</v>
      </c>
      <c r="Q1229" s="2">
        <v>1</v>
      </c>
      <c r="R1229" s="2">
        <v>0</v>
      </c>
      <c r="S1229" s="2">
        <v>0</v>
      </c>
      <c r="T1229" s="2">
        <v>0</v>
      </c>
      <c r="U1229" s="2">
        <f t="shared" si="143"/>
        <v>10</v>
      </c>
      <c r="V1229" s="2">
        <f t="shared" si="144"/>
        <v>0</v>
      </c>
      <c r="W1229" s="2">
        <f t="shared" si="145"/>
        <v>0</v>
      </c>
      <c r="Y1229" s="5"/>
      <c r="Z1229" s="6">
        <f t="shared" si="150"/>
        <v>6</v>
      </c>
      <c r="AA1229" s="2">
        <v>4</v>
      </c>
      <c r="AB1229" s="2">
        <v>0</v>
      </c>
      <c r="AC1229" s="2">
        <v>2</v>
      </c>
      <c r="AD1229" s="2">
        <v>0</v>
      </c>
      <c r="AE1229" s="2">
        <v>0</v>
      </c>
      <c r="AF1229" s="2">
        <f t="shared" si="146"/>
        <v>4</v>
      </c>
      <c r="AG1229" s="2">
        <f t="shared" si="147"/>
        <v>2</v>
      </c>
      <c r="AH1229" s="2">
        <f t="shared" si="148"/>
        <v>0</v>
      </c>
      <c r="AJ1229" s="5"/>
    </row>
    <row r="1230" spans="7:36" x14ac:dyDescent="0.35">
      <c r="G1230" s="2" t="s">
        <v>3</v>
      </c>
      <c r="H1230" s="2" t="s">
        <v>108</v>
      </c>
      <c r="I1230" s="2" t="s">
        <v>108</v>
      </c>
      <c r="J1230" s="2" t="s">
        <v>108</v>
      </c>
      <c r="K1230" s="2" t="s">
        <v>108</v>
      </c>
      <c r="L1230" s="2" t="s">
        <v>108</v>
      </c>
      <c r="M1230" s="2" t="s">
        <v>76</v>
      </c>
      <c r="N1230" s="2">
        <v>29</v>
      </c>
      <c r="O1230" s="6">
        <f t="shared" si="149"/>
        <v>10</v>
      </c>
      <c r="P1230" s="2">
        <v>6</v>
      </c>
      <c r="Q1230" s="2">
        <v>3</v>
      </c>
      <c r="R1230" s="2">
        <v>1</v>
      </c>
      <c r="S1230" s="2">
        <v>0</v>
      </c>
      <c r="T1230" s="2">
        <v>0</v>
      </c>
      <c r="U1230" s="2">
        <f t="shared" si="143"/>
        <v>9</v>
      </c>
      <c r="V1230" s="2">
        <f t="shared" si="144"/>
        <v>1</v>
      </c>
      <c r="W1230" s="2">
        <f t="shared" si="145"/>
        <v>0</v>
      </c>
      <c r="Y1230" s="5"/>
      <c r="Z1230" s="6">
        <f t="shared" si="150"/>
        <v>6</v>
      </c>
      <c r="AA1230" s="2">
        <v>3</v>
      </c>
      <c r="AB1230" s="2">
        <v>2</v>
      </c>
      <c r="AC1230" s="2">
        <v>1</v>
      </c>
      <c r="AD1230" s="2">
        <v>0</v>
      </c>
      <c r="AE1230" s="2">
        <v>0</v>
      </c>
      <c r="AF1230" s="2">
        <f t="shared" si="146"/>
        <v>5</v>
      </c>
      <c r="AG1230" s="2">
        <f t="shared" si="147"/>
        <v>1</v>
      </c>
      <c r="AH1230" s="2">
        <f t="shared" si="148"/>
        <v>0</v>
      </c>
      <c r="AJ1230" s="5"/>
    </row>
    <row r="1231" spans="7:36" x14ac:dyDescent="0.35">
      <c r="G1231" s="2" t="s">
        <v>3</v>
      </c>
      <c r="H1231" s="2" t="s">
        <v>108</v>
      </c>
      <c r="I1231" s="2" t="s">
        <v>108</v>
      </c>
      <c r="J1231" s="2" t="s">
        <v>108</v>
      </c>
      <c r="K1231" s="2" t="s">
        <v>108</v>
      </c>
      <c r="L1231" s="2" t="s">
        <v>108</v>
      </c>
      <c r="M1231" s="2" t="s">
        <v>76</v>
      </c>
      <c r="N1231" s="2">
        <v>30</v>
      </c>
      <c r="O1231" s="6">
        <f t="shared" si="149"/>
        <v>10</v>
      </c>
      <c r="P1231" s="2">
        <v>8</v>
      </c>
      <c r="Q1231" s="2">
        <v>2</v>
      </c>
      <c r="R1231" s="2">
        <v>0</v>
      </c>
      <c r="S1231" s="2">
        <v>0</v>
      </c>
      <c r="T1231" s="2">
        <v>0</v>
      </c>
      <c r="U1231" s="2">
        <f t="shared" si="143"/>
        <v>10</v>
      </c>
      <c r="V1231" s="2">
        <f t="shared" si="144"/>
        <v>0</v>
      </c>
      <c r="W1231" s="2">
        <f t="shared" si="145"/>
        <v>0</v>
      </c>
      <c r="Y1231" s="5"/>
      <c r="Z1231" s="6">
        <f t="shared" si="150"/>
        <v>6</v>
      </c>
      <c r="AA1231" s="2">
        <v>4</v>
      </c>
      <c r="AB1231" s="2">
        <v>1</v>
      </c>
      <c r="AC1231" s="2">
        <v>1</v>
      </c>
      <c r="AD1231" s="2">
        <v>0</v>
      </c>
      <c r="AE1231" s="2">
        <v>0</v>
      </c>
      <c r="AF1231" s="2">
        <f t="shared" si="146"/>
        <v>5</v>
      </c>
      <c r="AG1231" s="2">
        <f t="shared" si="147"/>
        <v>1</v>
      </c>
      <c r="AH1231" s="2">
        <f t="shared" si="148"/>
        <v>0</v>
      </c>
      <c r="AJ1231" s="5"/>
    </row>
    <row r="1232" spans="7:36" x14ac:dyDescent="0.35">
      <c r="G1232" s="2" t="s">
        <v>3</v>
      </c>
      <c r="H1232" s="2" t="s">
        <v>142</v>
      </c>
      <c r="I1232" s="2" t="s">
        <v>9</v>
      </c>
      <c r="J1232" s="2" t="s">
        <v>9</v>
      </c>
      <c r="K1232" s="2" t="s">
        <v>9</v>
      </c>
      <c r="L1232" s="2" t="s">
        <v>9</v>
      </c>
      <c r="M1232" s="2" t="s">
        <v>3</v>
      </c>
      <c r="N1232" s="2">
        <v>1</v>
      </c>
      <c r="O1232" s="6">
        <f t="shared" si="149"/>
        <v>14</v>
      </c>
      <c r="P1232" s="2">
        <v>2</v>
      </c>
      <c r="Q1232" s="2">
        <v>2</v>
      </c>
      <c r="R1232" s="2">
        <v>8</v>
      </c>
      <c r="S1232" s="2">
        <v>2</v>
      </c>
      <c r="T1232" s="2">
        <v>0</v>
      </c>
      <c r="U1232" s="2">
        <f t="shared" si="143"/>
        <v>4</v>
      </c>
      <c r="V1232" s="2">
        <f t="shared" si="144"/>
        <v>8</v>
      </c>
      <c r="W1232" s="2">
        <f t="shared" si="145"/>
        <v>2</v>
      </c>
      <c r="X1232" s="2">
        <f>MAX(O1232:O1261)</f>
        <v>14</v>
      </c>
      <c r="Y1232" s="5">
        <v>30</v>
      </c>
      <c r="Z1232" s="6">
        <f t="shared" si="150"/>
        <v>5</v>
      </c>
      <c r="AA1232" s="2">
        <v>2</v>
      </c>
      <c r="AB1232" s="2">
        <v>2</v>
      </c>
      <c r="AC1232" s="2">
        <v>1</v>
      </c>
      <c r="AD1232" s="2">
        <v>0</v>
      </c>
      <c r="AE1232" s="2">
        <v>0</v>
      </c>
      <c r="AF1232" s="2">
        <f t="shared" si="146"/>
        <v>4</v>
      </c>
      <c r="AG1232" s="2">
        <f t="shared" si="147"/>
        <v>1</v>
      </c>
      <c r="AH1232" s="2">
        <f t="shared" si="148"/>
        <v>0</v>
      </c>
      <c r="AI1232" s="2">
        <f>MAX(Z1232:Z1261)</f>
        <v>5</v>
      </c>
      <c r="AJ1232" s="5">
        <v>19</v>
      </c>
    </row>
    <row r="1233" spans="7:36" x14ac:dyDescent="0.35">
      <c r="G1233" s="2" t="s">
        <v>3</v>
      </c>
      <c r="H1233" s="2" t="s">
        <v>142</v>
      </c>
      <c r="I1233" s="2" t="s">
        <v>9</v>
      </c>
      <c r="J1233" s="2" t="s">
        <v>9</v>
      </c>
      <c r="K1233" s="2" t="s">
        <v>9</v>
      </c>
      <c r="L1233" s="2" t="s">
        <v>9</v>
      </c>
      <c r="M1233" s="2" t="s">
        <v>3</v>
      </c>
      <c r="N1233" s="2">
        <v>2</v>
      </c>
      <c r="O1233" s="6">
        <f t="shared" si="149"/>
        <v>14</v>
      </c>
      <c r="P1233" s="2">
        <v>2</v>
      </c>
      <c r="Q1233" s="2">
        <v>6</v>
      </c>
      <c r="R1233" s="2">
        <v>5</v>
      </c>
      <c r="S1233" s="2">
        <v>1</v>
      </c>
      <c r="T1233" s="2">
        <v>0</v>
      </c>
      <c r="U1233" s="2">
        <f t="shared" si="143"/>
        <v>8</v>
      </c>
      <c r="V1233" s="2">
        <f t="shared" si="144"/>
        <v>5</v>
      </c>
      <c r="W1233" s="2">
        <f t="shared" si="145"/>
        <v>1</v>
      </c>
      <c r="Y1233" s="5"/>
      <c r="Z1233" s="6">
        <f t="shared" si="150"/>
        <v>5</v>
      </c>
      <c r="AA1233" s="2">
        <v>1</v>
      </c>
      <c r="AB1233" s="2">
        <v>3</v>
      </c>
      <c r="AC1233" s="2">
        <v>1</v>
      </c>
      <c r="AD1233" s="2">
        <v>0</v>
      </c>
      <c r="AE1233" s="2">
        <v>0</v>
      </c>
      <c r="AF1233" s="2">
        <f t="shared" si="146"/>
        <v>4</v>
      </c>
      <c r="AG1233" s="2">
        <f t="shared" si="147"/>
        <v>1</v>
      </c>
      <c r="AH1233" s="2">
        <f t="shared" si="148"/>
        <v>0</v>
      </c>
      <c r="AJ1233" s="5"/>
    </row>
    <row r="1234" spans="7:36" x14ac:dyDescent="0.35">
      <c r="G1234" s="2" t="s">
        <v>3</v>
      </c>
      <c r="H1234" s="2" t="s">
        <v>142</v>
      </c>
      <c r="I1234" s="2" t="s">
        <v>9</v>
      </c>
      <c r="J1234" s="2" t="s">
        <v>9</v>
      </c>
      <c r="K1234" s="2" t="s">
        <v>9</v>
      </c>
      <c r="L1234" s="2" t="s">
        <v>9</v>
      </c>
      <c r="M1234" s="2" t="s">
        <v>3</v>
      </c>
      <c r="N1234" s="2">
        <v>3</v>
      </c>
      <c r="O1234" s="6">
        <f t="shared" si="149"/>
        <v>14</v>
      </c>
      <c r="P1234" s="2">
        <v>3</v>
      </c>
      <c r="Q1234" s="2">
        <v>7</v>
      </c>
      <c r="R1234" s="2">
        <v>4</v>
      </c>
      <c r="S1234" s="2">
        <v>0</v>
      </c>
      <c r="T1234" s="2">
        <v>0</v>
      </c>
      <c r="U1234" s="2">
        <f t="shared" si="143"/>
        <v>10</v>
      </c>
      <c r="V1234" s="2">
        <f t="shared" si="144"/>
        <v>4</v>
      </c>
      <c r="W1234" s="2">
        <f t="shared" si="145"/>
        <v>0</v>
      </c>
      <c r="Y1234" s="5"/>
      <c r="Z1234" s="6">
        <f t="shared" si="150"/>
        <v>5</v>
      </c>
      <c r="AA1234" s="2">
        <v>2</v>
      </c>
      <c r="AB1234" s="2">
        <v>2</v>
      </c>
      <c r="AC1234" s="2">
        <v>0</v>
      </c>
      <c r="AD1234" s="2">
        <v>1</v>
      </c>
      <c r="AE1234" s="2">
        <v>0</v>
      </c>
      <c r="AF1234" s="2">
        <f t="shared" si="146"/>
        <v>4</v>
      </c>
      <c r="AG1234" s="2">
        <f t="shared" si="147"/>
        <v>0</v>
      </c>
      <c r="AH1234" s="2">
        <f t="shared" si="148"/>
        <v>1</v>
      </c>
      <c r="AJ1234" s="5"/>
    </row>
    <row r="1235" spans="7:36" x14ac:dyDescent="0.35">
      <c r="G1235" s="2" t="s">
        <v>3</v>
      </c>
      <c r="H1235" s="2" t="s">
        <v>142</v>
      </c>
      <c r="I1235" s="2" t="s">
        <v>9</v>
      </c>
      <c r="J1235" s="2" t="s">
        <v>9</v>
      </c>
      <c r="K1235" s="2" t="s">
        <v>9</v>
      </c>
      <c r="L1235" s="2" t="s">
        <v>9</v>
      </c>
      <c r="M1235" s="2" t="s">
        <v>3</v>
      </c>
      <c r="N1235" s="2">
        <v>4</v>
      </c>
      <c r="O1235" s="6">
        <f t="shared" si="149"/>
        <v>14</v>
      </c>
      <c r="P1235" s="2">
        <v>4</v>
      </c>
      <c r="Q1235" s="2">
        <v>9</v>
      </c>
      <c r="R1235" s="2">
        <v>0</v>
      </c>
      <c r="S1235" s="2">
        <v>1</v>
      </c>
      <c r="T1235" s="2">
        <v>0</v>
      </c>
      <c r="U1235" s="2">
        <f t="shared" si="143"/>
        <v>13</v>
      </c>
      <c r="V1235" s="2">
        <f t="shared" si="144"/>
        <v>0</v>
      </c>
      <c r="W1235" s="2">
        <f t="shared" si="145"/>
        <v>1</v>
      </c>
      <c r="Y1235" s="5"/>
      <c r="Z1235" s="6">
        <f t="shared" si="150"/>
        <v>5</v>
      </c>
      <c r="AA1235" s="2">
        <v>2</v>
      </c>
      <c r="AB1235" s="2">
        <v>3</v>
      </c>
      <c r="AC1235" s="2">
        <v>0</v>
      </c>
      <c r="AD1235" s="2">
        <v>0</v>
      </c>
      <c r="AE1235" s="2">
        <v>0</v>
      </c>
      <c r="AF1235" s="2">
        <f t="shared" si="146"/>
        <v>5</v>
      </c>
      <c r="AG1235" s="2">
        <f t="shared" si="147"/>
        <v>0</v>
      </c>
      <c r="AH1235" s="2">
        <f t="shared" si="148"/>
        <v>0</v>
      </c>
      <c r="AJ1235" s="5"/>
    </row>
    <row r="1236" spans="7:36" x14ac:dyDescent="0.35">
      <c r="G1236" s="2" t="s">
        <v>3</v>
      </c>
      <c r="H1236" s="2" t="s">
        <v>142</v>
      </c>
      <c r="I1236" s="2" t="s">
        <v>9</v>
      </c>
      <c r="J1236" s="2" t="s">
        <v>9</v>
      </c>
      <c r="K1236" s="2" t="s">
        <v>9</v>
      </c>
      <c r="L1236" s="2" t="s">
        <v>9</v>
      </c>
      <c r="M1236" s="2" t="s">
        <v>3</v>
      </c>
      <c r="N1236" s="2">
        <v>5</v>
      </c>
      <c r="O1236" s="6">
        <f t="shared" si="149"/>
        <v>14</v>
      </c>
      <c r="P1236" s="2">
        <v>2</v>
      </c>
      <c r="Q1236" s="2">
        <v>5</v>
      </c>
      <c r="R1236" s="2">
        <v>7</v>
      </c>
      <c r="S1236" s="2">
        <v>0</v>
      </c>
      <c r="T1236" s="2">
        <v>0</v>
      </c>
      <c r="U1236" s="2">
        <f t="shared" si="143"/>
        <v>7</v>
      </c>
      <c r="V1236" s="2">
        <f t="shared" si="144"/>
        <v>7</v>
      </c>
      <c r="W1236" s="2">
        <f t="shared" si="145"/>
        <v>0</v>
      </c>
      <c r="Y1236" s="5"/>
      <c r="Z1236" s="6">
        <f t="shared" si="150"/>
        <v>5</v>
      </c>
      <c r="AA1236" s="2">
        <v>2</v>
      </c>
      <c r="AB1236" s="2">
        <v>1</v>
      </c>
      <c r="AC1236" s="2">
        <v>2</v>
      </c>
      <c r="AD1236" s="2">
        <v>0</v>
      </c>
      <c r="AE1236" s="2">
        <v>0</v>
      </c>
      <c r="AF1236" s="2">
        <f t="shared" si="146"/>
        <v>3</v>
      </c>
      <c r="AG1236" s="2">
        <f t="shared" si="147"/>
        <v>2</v>
      </c>
      <c r="AH1236" s="2">
        <f t="shared" si="148"/>
        <v>0</v>
      </c>
      <c r="AJ1236" s="5"/>
    </row>
    <row r="1237" spans="7:36" x14ac:dyDescent="0.35">
      <c r="G1237" s="2" t="s">
        <v>3</v>
      </c>
      <c r="H1237" s="2" t="s">
        <v>142</v>
      </c>
      <c r="I1237" s="2" t="s">
        <v>9</v>
      </c>
      <c r="J1237" s="2" t="s">
        <v>9</v>
      </c>
      <c r="K1237" s="2" t="s">
        <v>9</v>
      </c>
      <c r="L1237" s="2" t="s">
        <v>9</v>
      </c>
      <c r="M1237" s="2" t="s">
        <v>3</v>
      </c>
      <c r="N1237" s="2">
        <v>6</v>
      </c>
      <c r="O1237" s="6">
        <f t="shared" si="149"/>
        <v>14</v>
      </c>
      <c r="P1237" s="2">
        <v>1</v>
      </c>
      <c r="Q1237" s="2">
        <v>2</v>
      </c>
      <c r="R1237" s="2">
        <v>6</v>
      </c>
      <c r="S1237" s="2">
        <v>5</v>
      </c>
      <c r="T1237" s="2">
        <v>0</v>
      </c>
      <c r="U1237" s="2">
        <f t="shared" si="143"/>
        <v>3</v>
      </c>
      <c r="V1237" s="2">
        <f t="shared" si="144"/>
        <v>6</v>
      </c>
      <c r="W1237" s="2">
        <f t="shared" si="145"/>
        <v>5</v>
      </c>
      <c r="Y1237" s="5"/>
      <c r="Z1237" s="6">
        <f t="shared" si="150"/>
        <v>5</v>
      </c>
      <c r="AA1237" s="2">
        <v>2</v>
      </c>
      <c r="AB1237" s="2">
        <v>1</v>
      </c>
      <c r="AC1237" s="2">
        <v>1</v>
      </c>
      <c r="AD1237" s="2">
        <v>1</v>
      </c>
      <c r="AE1237" s="2">
        <v>0</v>
      </c>
      <c r="AF1237" s="2">
        <f t="shared" si="146"/>
        <v>3</v>
      </c>
      <c r="AG1237" s="2">
        <f t="shared" si="147"/>
        <v>1</v>
      </c>
      <c r="AH1237" s="2">
        <f t="shared" si="148"/>
        <v>1</v>
      </c>
      <c r="AJ1237" s="5"/>
    </row>
    <row r="1238" spans="7:36" x14ac:dyDescent="0.35">
      <c r="G1238" s="2" t="s">
        <v>3</v>
      </c>
      <c r="H1238" s="2" t="s">
        <v>142</v>
      </c>
      <c r="I1238" s="2" t="s">
        <v>9</v>
      </c>
      <c r="J1238" s="2" t="s">
        <v>9</v>
      </c>
      <c r="K1238" s="2" t="s">
        <v>9</v>
      </c>
      <c r="L1238" s="2" t="s">
        <v>9</v>
      </c>
      <c r="M1238" s="2" t="s">
        <v>3</v>
      </c>
      <c r="N1238" s="2">
        <v>7</v>
      </c>
      <c r="O1238" s="6">
        <f t="shared" si="149"/>
        <v>14</v>
      </c>
      <c r="P1238" s="2">
        <v>4</v>
      </c>
      <c r="Q1238" s="2">
        <v>4</v>
      </c>
      <c r="R1238" s="2">
        <v>3</v>
      </c>
      <c r="S1238" s="2">
        <v>3</v>
      </c>
      <c r="T1238" s="2">
        <v>0</v>
      </c>
      <c r="U1238" s="2">
        <f t="shared" si="143"/>
        <v>8</v>
      </c>
      <c r="V1238" s="2">
        <f t="shared" si="144"/>
        <v>3</v>
      </c>
      <c r="W1238" s="2">
        <f t="shared" si="145"/>
        <v>3</v>
      </c>
      <c r="Y1238" s="5"/>
      <c r="Z1238" s="6">
        <f t="shared" si="150"/>
        <v>5</v>
      </c>
      <c r="AA1238" s="2">
        <v>4</v>
      </c>
      <c r="AB1238" s="2">
        <v>1</v>
      </c>
      <c r="AC1238" s="2">
        <v>0</v>
      </c>
      <c r="AD1238" s="2">
        <v>0</v>
      </c>
      <c r="AE1238" s="2">
        <v>0</v>
      </c>
      <c r="AF1238" s="2">
        <f t="shared" si="146"/>
        <v>5</v>
      </c>
      <c r="AG1238" s="2">
        <f t="shared" si="147"/>
        <v>0</v>
      </c>
      <c r="AH1238" s="2">
        <f t="shared" si="148"/>
        <v>0</v>
      </c>
      <c r="AJ1238" s="5"/>
    </row>
    <row r="1239" spans="7:36" x14ac:dyDescent="0.35">
      <c r="G1239" s="2" t="s">
        <v>3</v>
      </c>
      <c r="H1239" s="2" t="s">
        <v>142</v>
      </c>
      <c r="I1239" s="2" t="s">
        <v>9</v>
      </c>
      <c r="J1239" s="2" t="s">
        <v>9</v>
      </c>
      <c r="K1239" s="2" t="s">
        <v>9</v>
      </c>
      <c r="L1239" s="2" t="s">
        <v>9</v>
      </c>
      <c r="M1239" s="2" t="s">
        <v>3</v>
      </c>
      <c r="N1239" s="2">
        <v>8</v>
      </c>
      <c r="O1239" s="6">
        <f t="shared" si="149"/>
        <v>14</v>
      </c>
      <c r="P1239" s="2">
        <v>0</v>
      </c>
      <c r="Q1239" s="2">
        <v>3</v>
      </c>
      <c r="R1239" s="2">
        <v>5</v>
      </c>
      <c r="S1239" s="2">
        <v>3</v>
      </c>
      <c r="T1239" s="2">
        <v>3</v>
      </c>
      <c r="U1239" s="2">
        <f t="shared" si="143"/>
        <v>3</v>
      </c>
      <c r="V1239" s="2">
        <f t="shared" si="144"/>
        <v>5</v>
      </c>
      <c r="W1239" s="2">
        <f t="shared" si="145"/>
        <v>6</v>
      </c>
      <c r="Y1239" s="5"/>
      <c r="Z1239" s="6">
        <f t="shared" si="150"/>
        <v>5</v>
      </c>
      <c r="AA1239" s="2">
        <v>1</v>
      </c>
      <c r="AB1239" s="2">
        <v>2</v>
      </c>
      <c r="AC1239" s="2">
        <v>1</v>
      </c>
      <c r="AD1239" s="2">
        <v>0</v>
      </c>
      <c r="AE1239" s="2">
        <v>1</v>
      </c>
      <c r="AF1239" s="2">
        <f t="shared" si="146"/>
        <v>3</v>
      </c>
      <c r="AG1239" s="2">
        <f t="shared" si="147"/>
        <v>1</v>
      </c>
      <c r="AH1239" s="2">
        <f t="shared" si="148"/>
        <v>1</v>
      </c>
      <c r="AJ1239" s="5"/>
    </row>
    <row r="1240" spans="7:36" x14ac:dyDescent="0.35">
      <c r="G1240" s="2" t="s">
        <v>3</v>
      </c>
      <c r="H1240" s="2" t="s">
        <v>142</v>
      </c>
      <c r="I1240" s="2" t="s">
        <v>9</v>
      </c>
      <c r="J1240" s="2" t="s">
        <v>9</v>
      </c>
      <c r="K1240" s="2" t="s">
        <v>9</v>
      </c>
      <c r="L1240" s="2" t="s">
        <v>9</v>
      </c>
      <c r="M1240" s="2" t="s">
        <v>3</v>
      </c>
      <c r="N1240" s="2">
        <v>9</v>
      </c>
      <c r="O1240" s="6">
        <f t="shared" si="149"/>
        <v>14</v>
      </c>
      <c r="P1240" s="2">
        <v>0</v>
      </c>
      <c r="Q1240" s="2">
        <v>3</v>
      </c>
      <c r="R1240" s="2">
        <v>5</v>
      </c>
      <c r="S1240" s="2">
        <v>5</v>
      </c>
      <c r="T1240" s="2">
        <v>1</v>
      </c>
      <c r="U1240" s="2">
        <f t="shared" si="143"/>
        <v>3</v>
      </c>
      <c r="V1240" s="2">
        <f t="shared" si="144"/>
        <v>5</v>
      </c>
      <c r="W1240" s="2">
        <f t="shared" si="145"/>
        <v>6</v>
      </c>
      <c r="Y1240" s="5"/>
      <c r="Z1240" s="6">
        <f t="shared" si="150"/>
        <v>5</v>
      </c>
      <c r="AA1240" s="2">
        <v>1</v>
      </c>
      <c r="AB1240" s="2">
        <v>3</v>
      </c>
      <c r="AC1240" s="2">
        <v>1</v>
      </c>
      <c r="AD1240" s="2">
        <v>0</v>
      </c>
      <c r="AE1240" s="2">
        <v>0</v>
      </c>
      <c r="AF1240" s="2">
        <f t="shared" si="146"/>
        <v>4</v>
      </c>
      <c r="AG1240" s="2">
        <f t="shared" si="147"/>
        <v>1</v>
      </c>
      <c r="AH1240" s="2">
        <f t="shared" si="148"/>
        <v>0</v>
      </c>
      <c r="AJ1240" s="5"/>
    </row>
    <row r="1241" spans="7:36" x14ac:dyDescent="0.35">
      <c r="G1241" s="2" t="s">
        <v>3</v>
      </c>
      <c r="H1241" s="2" t="s">
        <v>142</v>
      </c>
      <c r="I1241" s="2" t="s">
        <v>9</v>
      </c>
      <c r="J1241" s="2" t="s">
        <v>9</v>
      </c>
      <c r="K1241" s="2" t="s">
        <v>9</v>
      </c>
      <c r="L1241" s="2" t="s">
        <v>9</v>
      </c>
      <c r="M1241" s="2" t="s">
        <v>67</v>
      </c>
      <c r="N1241" s="2">
        <v>10</v>
      </c>
      <c r="O1241" s="6">
        <f t="shared" si="149"/>
        <v>14</v>
      </c>
      <c r="P1241" s="2">
        <v>6</v>
      </c>
      <c r="Q1241" s="2">
        <v>8</v>
      </c>
      <c r="R1241" s="2">
        <v>0</v>
      </c>
      <c r="S1241" s="2">
        <v>0</v>
      </c>
      <c r="T1241" s="2">
        <v>0</v>
      </c>
      <c r="U1241" s="2">
        <f t="shared" si="143"/>
        <v>14</v>
      </c>
      <c r="V1241" s="2">
        <f t="shared" si="144"/>
        <v>0</v>
      </c>
      <c r="W1241" s="2">
        <f t="shared" si="145"/>
        <v>0</v>
      </c>
      <c r="Y1241" s="5"/>
      <c r="Z1241" s="6">
        <f t="shared" si="150"/>
        <v>5</v>
      </c>
      <c r="AA1241" s="2">
        <v>2</v>
      </c>
      <c r="AB1241" s="2">
        <v>1</v>
      </c>
      <c r="AC1241" s="2">
        <v>2</v>
      </c>
      <c r="AD1241" s="2">
        <v>0</v>
      </c>
      <c r="AE1241" s="2">
        <v>0</v>
      </c>
      <c r="AF1241" s="2">
        <f t="shared" si="146"/>
        <v>3</v>
      </c>
      <c r="AG1241" s="2">
        <f t="shared" si="147"/>
        <v>2</v>
      </c>
      <c r="AH1241" s="2">
        <f t="shared" si="148"/>
        <v>0</v>
      </c>
      <c r="AJ1241" s="5"/>
    </row>
    <row r="1242" spans="7:36" x14ac:dyDescent="0.35">
      <c r="G1242" s="2" t="s">
        <v>3</v>
      </c>
      <c r="H1242" s="2" t="s">
        <v>142</v>
      </c>
      <c r="I1242" s="2" t="s">
        <v>9</v>
      </c>
      <c r="J1242" s="2" t="s">
        <v>9</v>
      </c>
      <c r="K1242" s="2" t="s">
        <v>9</v>
      </c>
      <c r="L1242" s="2" t="s">
        <v>9</v>
      </c>
      <c r="M1242" s="2" t="s">
        <v>67</v>
      </c>
      <c r="N1242" s="2">
        <v>11</v>
      </c>
      <c r="O1242" s="6">
        <f t="shared" si="149"/>
        <v>14</v>
      </c>
      <c r="P1242" s="2">
        <v>1</v>
      </c>
      <c r="Q1242" s="2">
        <v>6</v>
      </c>
      <c r="R1242" s="2">
        <v>3</v>
      </c>
      <c r="S1242" s="2">
        <v>3</v>
      </c>
      <c r="T1242" s="2">
        <v>1</v>
      </c>
      <c r="U1242" s="2">
        <f t="shared" si="143"/>
        <v>7</v>
      </c>
      <c r="V1242" s="2">
        <f t="shared" si="144"/>
        <v>3</v>
      </c>
      <c r="W1242" s="2">
        <f t="shared" si="145"/>
        <v>4</v>
      </c>
      <c r="Y1242" s="5"/>
      <c r="Z1242" s="6">
        <f t="shared" si="150"/>
        <v>5</v>
      </c>
      <c r="AA1242" s="2">
        <v>1</v>
      </c>
      <c r="AB1242" s="2">
        <v>1</v>
      </c>
      <c r="AC1242" s="2">
        <v>1</v>
      </c>
      <c r="AD1242" s="2">
        <v>2</v>
      </c>
      <c r="AE1242" s="2">
        <v>0</v>
      </c>
      <c r="AF1242" s="2">
        <f t="shared" si="146"/>
        <v>2</v>
      </c>
      <c r="AG1242" s="2">
        <f t="shared" si="147"/>
        <v>1</v>
      </c>
      <c r="AH1242" s="2">
        <f t="shared" si="148"/>
        <v>2</v>
      </c>
      <c r="AJ1242" s="5"/>
    </row>
    <row r="1243" spans="7:36" x14ac:dyDescent="0.35">
      <c r="G1243" s="2" t="s">
        <v>3</v>
      </c>
      <c r="H1243" s="2" t="s">
        <v>142</v>
      </c>
      <c r="I1243" s="2" t="s">
        <v>9</v>
      </c>
      <c r="J1243" s="2" t="s">
        <v>9</v>
      </c>
      <c r="K1243" s="2" t="s">
        <v>9</v>
      </c>
      <c r="L1243" s="2" t="s">
        <v>9</v>
      </c>
      <c r="M1243" s="2" t="s">
        <v>67</v>
      </c>
      <c r="N1243" s="2">
        <v>12</v>
      </c>
      <c r="O1243" s="6">
        <f t="shared" si="149"/>
        <v>14</v>
      </c>
      <c r="P1243" s="2">
        <v>0</v>
      </c>
      <c r="Q1243" s="2">
        <v>5</v>
      </c>
      <c r="R1243" s="2">
        <v>8</v>
      </c>
      <c r="S1243" s="2">
        <v>1</v>
      </c>
      <c r="T1243" s="2">
        <v>0</v>
      </c>
      <c r="U1243" s="2">
        <f t="shared" si="143"/>
        <v>5</v>
      </c>
      <c r="V1243" s="2">
        <f t="shared" si="144"/>
        <v>8</v>
      </c>
      <c r="W1243" s="2">
        <f t="shared" si="145"/>
        <v>1</v>
      </c>
      <c r="Y1243" s="5"/>
      <c r="Z1243" s="6">
        <f t="shared" si="150"/>
        <v>5</v>
      </c>
      <c r="AA1243" s="2">
        <v>0</v>
      </c>
      <c r="AB1243" s="2">
        <v>2</v>
      </c>
      <c r="AC1243" s="2">
        <v>3</v>
      </c>
      <c r="AD1243" s="2">
        <v>0</v>
      </c>
      <c r="AE1243" s="2">
        <v>0</v>
      </c>
      <c r="AF1243" s="2">
        <f t="shared" si="146"/>
        <v>2</v>
      </c>
      <c r="AG1243" s="2">
        <f t="shared" si="147"/>
        <v>3</v>
      </c>
      <c r="AH1243" s="2">
        <f t="shared" si="148"/>
        <v>0</v>
      </c>
      <c r="AJ1243" s="5"/>
    </row>
    <row r="1244" spans="7:36" x14ac:dyDescent="0.35">
      <c r="G1244" s="2" t="s">
        <v>3</v>
      </c>
      <c r="H1244" s="2" t="s">
        <v>142</v>
      </c>
      <c r="I1244" s="2" t="s">
        <v>9</v>
      </c>
      <c r="J1244" s="2" t="s">
        <v>9</v>
      </c>
      <c r="K1244" s="2" t="s">
        <v>9</v>
      </c>
      <c r="L1244" s="2" t="s">
        <v>9</v>
      </c>
      <c r="M1244" s="2" t="s">
        <v>67</v>
      </c>
      <c r="N1244" s="2">
        <v>13</v>
      </c>
      <c r="O1244" s="6">
        <f t="shared" si="149"/>
        <v>14</v>
      </c>
      <c r="P1244" s="2">
        <v>0</v>
      </c>
      <c r="Q1244" s="2">
        <v>4</v>
      </c>
      <c r="R1244" s="2">
        <v>8</v>
      </c>
      <c r="S1244" s="2">
        <v>2</v>
      </c>
      <c r="T1244" s="2">
        <v>0</v>
      </c>
      <c r="U1244" s="2">
        <f t="shared" ref="U1244:U1307" si="151">P1244+Q1244</f>
        <v>4</v>
      </c>
      <c r="V1244" s="2">
        <f t="shared" ref="V1244:V1307" si="152">R1244</f>
        <v>8</v>
      </c>
      <c r="W1244" s="2">
        <f t="shared" ref="W1244:W1307" si="153">S1244+T1244</f>
        <v>2</v>
      </c>
      <c r="Y1244" s="5"/>
      <c r="Z1244" s="6">
        <f t="shared" si="150"/>
        <v>5</v>
      </c>
      <c r="AA1244" s="2">
        <v>0</v>
      </c>
      <c r="AB1244" s="2">
        <v>3</v>
      </c>
      <c r="AC1244" s="2">
        <v>1</v>
      </c>
      <c r="AD1244" s="2">
        <v>1</v>
      </c>
      <c r="AE1244" s="2">
        <v>0</v>
      </c>
      <c r="AF1244" s="2">
        <f t="shared" ref="AF1244:AF1307" si="154">AA1244+AB1244</f>
        <v>3</v>
      </c>
      <c r="AG1244" s="2">
        <f t="shared" ref="AG1244:AG1307" si="155">AC1244</f>
        <v>1</v>
      </c>
      <c r="AH1244" s="2">
        <f t="shared" ref="AH1244:AH1307" si="156">AD1244+AE1244</f>
        <v>1</v>
      </c>
      <c r="AJ1244" s="5"/>
    </row>
    <row r="1245" spans="7:36" x14ac:dyDescent="0.35">
      <c r="G1245" s="2" t="s">
        <v>3</v>
      </c>
      <c r="H1245" s="2" t="s">
        <v>142</v>
      </c>
      <c r="I1245" s="2" t="s">
        <v>9</v>
      </c>
      <c r="J1245" s="2" t="s">
        <v>9</v>
      </c>
      <c r="K1245" s="2" t="s">
        <v>9</v>
      </c>
      <c r="L1245" s="2" t="s">
        <v>9</v>
      </c>
      <c r="M1245" s="2" t="s">
        <v>67</v>
      </c>
      <c r="N1245" s="2">
        <v>14</v>
      </c>
      <c r="O1245" s="6">
        <f t="shared" si="149"/>
        <v>14</v>
      </c>
      <c r="P1245" s="2">
        <v>1</v>
      </c>
      <c r="Q1245" s="2">
        <v>2</v>
      </c>
      <c r="R1245" s="2">
        <v>6</v>
      </c>
      <c r="S1245" s="2">
        <v>4</v>
      </c>
      <c r="T1245" s="2">
        <v>1</v>
      </c>
      <c r="U1245" s="2">
        <f t="shared" si="151"/>
        <v>3</v>
      </c>
      <c r="V1245" s="2">
        <f t="shared" si="152"/>
        <v>6</v>
      </c>
      <c r="W1245" s="2">
        <f t="shared" si="153"/>
        <v>5</v>
      </c>
      <c r="Y1245" s="5"/>
      <c r="Z1245" s="6">
        <f t="shared" si="150"/>
        <v>5</v>
      </c>
      <c r="AA1245" s="2">
        <v>2</v>
      </c>
      <c r="AB1245" s="2">
        <v>0</v>
      </c>
      <c r="AC1245" s="2">
        <v>3</v>
      </c>
      <c r="AD1245" s="2">
        <v>0</v>
      </c>
      <c r="AE1245" s="2">
        <v>0</v>
      </c>
      <c r="AF1245" s="2">
        <f t="shared" si="154"/>
        <v>2</v>
      </c>
      <c r="AG1245" s="2">
        <f t="shared" si="155"/>
        <v>3</v>
      </c>
      <c r="AH1245" s="2">
        <f t="shared" si="156"/>
        <v>0</v>
      </c>
      <c r="AJ1245" s="5"/>
    </row>
    <row r="1246" spans="7:36" x14ac:dyDescent="0.35">
      <c r="G1246" s="2" t="s">
        <v>3</v>
      </c>
      <c r="H1246" s="2" t="s">
        <v>142</v>
      </c>
      <c r="I1246" s="2" t="s">
        <v>9</v>
      </c>
      <c r="J1246" s="2" t="s">
        <v>9</v>
      </c>
      <c r="K1246" s="2" t="s">
        <v>9</v>
      </c>
      <c r="L1246" s="2" t="s">
        <v>9</v>
      </c>
      <c r="M1246" s="2" t="s">
        <v>67</v>
      </c>
      <c r="N1246" s="2">
        <v>15</v>
      </c>
      <c r="O1246" s="6">
        <f t="shared" si="149"/>
        <v>14</v>
      </c>
      <c r="P1246" s="2">
        <v>1</v>
      </c>
      <c r="Q1246" s="2">
        <v>3</v>
      </c>
      <c r="R1246" s="2">
        <v>4</v>
      </c>
      <c r="S1246" s="2">
        <v>4</v>
      </c>
      <c r="T1246" s="2">
        <v>2</v>
      </c>
      <c r="U1246" s="2">
        <f t="shared" si="151"/>
        <v>4</v>
      </c>
      <c r="V1246" s="2">
        <f t="shared" si="152"/>
        <v>4</v>
      </c>
      <c r="W1246" s="2">
        <f t="shared" si="153"/>
        <v>6</v>
      </c>
      <c r="Y1246" s="5"/>
      <c r="Z1246" s="6">
        <f t="shared" si="150"/>
        <v>5</v>
      </c>
      <c r="AA1246" s="2">
        <v>2</v>
      </c>
      <c r="AB1246" s="2">
        <v>0</v>
      </c>
      <c r="AC1246" s="2">
        <v>1</v>
      </c>
      <c r="AD1246" s="2">
        <v>2</v>
      </c>
      <c r="AE1246" s="2">
        <v>0</v>
      </c>
      <c r="AF1246" s="2">
        <f t="shared" si="154"/>
        <v>2</v>
      </c>
      <c r="AG1246" s="2">
        <f t="shared" si="155"/>
        <v>1</v>
      </c>
      <c r="AH1246" s="2">
        <f t="shared" si="156"/>
        <v>2</v>
      </c>
      <c r="AJ1246" s="5"/>
    </row>
    <row r="1247" spans="7:36" x14ac:dyDescent="0.35">
      <c r="G1247" s="2" t="s">
        <v>3</v>
      </c>
      <c r="H1247" s="2" t="s">
        <v>142</v>
      </c>
      <c r="I1247" s="2" t="s">
        <v>9</v>
      </c>
      <c r="J1247" s="2" t="s">
        <v>9</v>
      </c>
      <c r="K1247" s="2" t="s">
        <v>9</v>
      </c>
      <c r="L1247" s="2" t="s">
        <v>9</v>
      </c>
      <c r="M1247" s="2" t="s">
        <v>67</v>
      </c>
      <c r="N1247" s="2">
        <v>16</v>
      </c>
      <c r="O1247" s="6">
        <f t="shared" si="149"/>
        <v>14</v>
      </c>
      <c r="P1247" s="2">
        <v>1</v>
      </c>
      <c r="Q1247" s="2">
        <v>9</v>
      </c>
      <c r="R1247" s="2">
        <v>2</v>
      </c>
      <c r="S1247" s="2">
        <v>2</v>
      </c>
      <c r="T1247" s="2">
        <v>0</v>
      </c>
      <c r="U1247" s="2">
        <f t="shared" si="151"/>
        <v>10</v>
      </c>
      <c r="V1247" s="2">
        <f t="shared" si="152"/>
        <v>2</v>
      </c>
      <c r="W1247" s="2">
        <f t="shared" si="153"/>
        <v>2</v>
      </c>
      <c r="Y1247" s="5"/>
      <c r="Z1247" s="6">
        <f t="shared" si="150"/>
        <v>5</v>
      </c>
      <c r="AA1247" s="2">
        <v>1</v>
      </c>
      <c r="AB1247" s="2">
        <v>1</v>
      </c>
      <c r="AC1247" s="2">
        <v>1</v>
      </c>
      <c r="AD1247" s="2">
        <v>2</v>
      </c>
      <c r="AE1247" s="2">
        <v>0</v>
      </c>
      <c r="AF1247" s="2">
        <f t="shared" si="154"/>
        <v>2</v>
      </c>
      <c r="AG1247" s="2">
        <f t="shared" si="155"/>
        <v>1</v>
      </c>
      <c r="AH1247" s="2">
        <f t="shared" si="156"/>
        <v>2</v>
      </c>
      <c r="AJ1247" s="5"/>
    </row>
    <row r="1248" spans="7:36" x14ac:dyDescent="0.35">
      <c r="G1248" s="2" t="s">
        <v>3</v>
      </c>
      <c r="H1248" s="2" t="s">
        <v>142</v>
      </c>
      <c r="I1248" s="2" t="s">
        <v>9</v>
      </c>
      <c r="J1248" s="2" t="s">
        <v>9</v>
      </c>
      <c r="K1248" s="2" t="s">
        <v>9</v>
      </c>
      <c r="L1248" s="2" t="s">
        <v>9</v>
      </c>
      <c r="M1248" s="2" t="s">
        <v>67</v>
      </c>
      <c r="N1248" s="2">
        <v>17</v>
      </c>
      <c r="O1248" s="6">
        <f t="shared" si="149"/>
        <v>14</v>
      </c>
      <c r="P1248" s="2">
        <v>2</v>
      </c>
      <c r="Q1248" s="2">
        <v>2</v>
      </c>
      <c r="R1248" s="2">
        <v>5</v>
      </c>
      <c r="S1248" s="2">
        <v>3</v>
      </c>
      <c r="T1248" s="2">
        <v>2</v>
      </c>
      <c r="U1248" s="2">
        <f t="shared" si="151"/>
        <v>4</v>
      </c>
      <c r="V1248" s="2">
        <f t="shared" si="152"/>
        <v>5</v>
      </c>
      <c r="W1248" s="2">
        <f t="shared" si="153"/>
        <v>5</v>
      </c>
      <c r="Y1248" s="5"/>
      <c r="Z1248" s="6">
        <f t="shared" si="150"/>
        <v>5</v>
      </c>
      <c r="AA1248" s="2">
        <v>1</v>
      </c>
      <c r="AB1248" s="2">
        <v>2</v>
      </c>
      <c r="AC1248" s="2">
        <v>1</v>
      </c>
      <c r="AD1248" s="2">
        <v>1</v>
      </c>
      <c r="AE1248" s="2">
        <v>0</v>
      </c>
      <c r="AF1248" s="2">
        <f t="shared" si="154"/>
        <v>3</v>
      </c>
      <c r="AG1248" s="2">
        <f t="shared" si="155"/>
        <v>1</v>
      </c>
      <c r="AH1248" s="2">
        <f t="shared" si="156"/>
        <v>1</v>
      </c>
      <c r="AJ1248" s="5"/>
    </row>
    <row r="1249" spans="7:36" x14ac:dyDescent="0.35">
      <c r="G1249" s="2" t="s">
        <v>3</v>
      </c>
      <c r="H1249" s="2" t="s">
        <v>142</v>
      </c>
      <c r="I1249" s="2" t="s">
        <v>9</v>
      </c>
      <c r="J1249" s="2" t="s">
        <v>9</v>
      </c>
      <c r="K1249" s="2" t="s">
        <v>9</v>
      </c>
      <c r="L1249" s="2" t="s">
        <v>9</v>
      </c>
      <c r="M1249" s="2" t="s">
        <v>67</v>
      </c>
      <c r="N1249" s="2">
        <v>18</v>
      </c>
      <c r="O1249" s="6">
        <f t="shared" si="149"/>
        <v>14</v>
      </c>
      <c r="P1249" s="2">
        <v>4</v>
      </c>
      <c r="Q1249" s="2">
        <v>3</v>
      </c>
      <c r="R1249" s="2">
        <v>5</v>
      </c>
      <c r="S1249" s="2">
        <v>1</v>
      </c>
      <c r="T1249" s="2">
        <v>1</v>
      </c>
      <c r="U1249" s="2">
        <f t="shared" si="151"/>
        <v>7</v>
      </c>
      <c r="V1249" s="2">
        <f t="shared" si="152"/>
        <v>5</v>
      </c>
      <c r="W1249" s="2">
        <f t="shared" si="153"/>
        <v>2</v>
      </c>
      <c r="Y1249" s="5"/>
      <c r="Z1249" s="6">
        <f t="shared" si="150"/>
        <v>5</v>
      </c>
      <c r="AA1249" s="2">
        <v>4</v>
      </c>
      <c r="AB1249" s="2">
        <v>0</v>
      </c>
      <c r="AC1249" s="2">
        <v>1</v>
      </c>
      <c r="AD1249" s="2">
        <v>0</v>
      </c>
      <c r="AE1249" s="2">
        <v>0</v>
      </c>
      <c r="AF1249" s="2">
        <f t="shared" si="154"/>
        <v>4</v>
      </c>
      <c r="AG1249" s="2">
        <f t="shared" si="155"/>
        <v>1</v>
      </c>
      <c r="AH1249" s="2">
        <f t="shared" si="156"/>
        <v>0</v>
      </c>
      <c r="AJ1249" s="5"/>
    </row>
    <row r="1250" spans="7:36" x14ac:dyDescent="0.35">
      <c r="G1250" s="2" t="s">
        <v>3</v>
      </c>
      <c r="H1250" s="2" t="s">
        <v>142</v>
      </c>
      <c r="I1250" s="2" t="s">
        <v>9</v>
      </c>
      <c r="J1250" s="2" t="s">
        <v>9</v>
      </c>
      <c r="K1250" s="2" t="s">
        <v>9</v>
      </c>
      <c r="L1250" s="2" t="s">
        <v>9</v>
      </c>
      <c r="M1250" s="2" t="s">
        <v>76</v>
      </c>
      <c r="N1250" s="2">
        <v>19</v>
      </c>
      <c r="O1250" s="6">
        <f t="shared" si="149"/>
        <v>14</v>
      </c>
      <c r="P1250" s="2">
        <v>3</v>
      </c>
      <c r="Q1250" s="2">
        <v>3</v>
      </c>
      <c r="R1250" s="2">
        <v>2</v>
      </c>
      <c r="S1250" s="2">
        <v>1</v>
      </c>
      <c r="T1250" s="2">
        <v>5</v>
      </c>
      <c r="U1250" s="2">
        <f t="shared" si="151"/>
        <v>6</v>
      </c>
      <c r="V1250" s="2">
        <f t="shared" si="152"/>
        <v>2</v>
      </c>
      <c r="W1250" s="2">
        <f t="shared" si="153"/>
        <v>6</v>
      </c>
      <c r="Y1250" s="5"/>
      <c r="Z1250" s="6">
        <f t="shared" si="150"/>
        <v>5</v>
      </c>
      <c r="AA1250" s="2">
        <v>1</v>
      </c>
      <c r="AB1250" s="2">
        <v>3</v>
      </c>
      <c r="AC1250" s="2">
        <v>0</v>
      </c>
      <c r="AD1250" s="2">
        <v>1</v>
      </c>
      <c r="AE1250" s="2">
        <v>0</v>
      </c>
      <c r="AF1250" s="2">
        <f t="shared" si="154"/>
        <v>4</v>
      </c>
      <c r="AG1250" s="2">
        <f t="shared" si="155"/>
        <v>0</v>
      </c>
      <c r="AH1250" s="2">
        <f t="shared" si="156"/>
        <v>1</v>
      </c>
      <c r="AJ1250" s="5"/>
    </row>
    <row r="1251" spans="7:36" x14ac:dyDescent="0.35">
      <c r="G1251" s="2" t="s">
        <v>3</v>
      </c>
      <c r="H1251" s="2" t="s">
        <v>142</v>
      </c>
      <c r="I1251" s="2" t="s">
        <v>9</v>
      </c>
      <c r="J1251" s="2" t="s">
        <v>9</v>
      </c>
      <c r="K1251" s="2" t="s">
        <v>9</v>
      </c>
      <c r="L1251" s="2" t="s">
        <v>9</v>
      </c>
      <c r="M1251" s="2" t="s">
        <v>76</v>
      </c>
      <c r="N1251" s="2">
        <v>20</v>
      </c>
      <c r="O1251" s="6">
        <f t="shared" si="149"/>
        <v>14</v>
      </c>
      <c r="P1251" s="2">
        <v>1</v>
      </c>
      <c r="Q1251" s="2">
        <v>6</v>
      </c>
      <c r="R1251" s="2">
        <v>3</v>
      </c>
      <c r="S1251" s="2">
        <v>2</v>
      </c>
      <c r="T1251" s="2">
        <v>2</v>
      </c>
      <c r="U1251" s="2">
        <f t="shared" si="151"/>
        <v>7</v>
      </c>
      <c r="V1251" s="2">
        <f t="shared" si="152"/>
        <v>3</v>
      </c>
      <c r="W1251" s="2">
        <f t="shared" si="153"/>
        <v>4</v>
      </c>
      <c r="Y1251" s="5"/>
      <c r="Z1251" s="6">
        <f t="shared" si="150"/>
        <v>5</v>
      </c>
      <c r="AA1251" s="2">
        <v>0</v>
      </c>
      <c r="AB1251" s="2">
        <v>2</v>
      </c>
      <c r="AC1251" s="2">
        <v>2</v>
      </c>
      <c r="AD1251" s="2">
        <v>1</v>
      </c>
      <c r="AE1251" s="2">
        <v>0</v>
      </c>
      <c r="AF1251" s="2">
        <f t="shared" si="154"/>
        <v>2</v>
      </c>
      <c r="AG1251" s="2">
        <f t="shared" si="155"/>
        <v>2</v>
      </c>
      <c r="AH1251" s="2">
        <f t="shared" si="156"/>
        <v>1</v>
      </c>
      <c r="AJ1251" s="5"/>
    </row>
    <row r="1252" spans="7:36" x14ac:dyDescent="0.35">
      <c r="G1252" s="2" t="s">
        <v>3</v>
      </c>
      <c r="H1252" s="2" t="s">
        <v>142</v>
      </c>
      <c r="I1252" s="2" t="s">
        <v>9</v>
      </c>
      <c r="J1252" s="2" t="s">
        <v>9</v>
      </c>
      <c r="K1252" s="2" t="s">
        <v>9</v>
      </c>
      <c r="L1252" s="2" t="s">
        <v>9</v>
      </c>
      <c r="M1252" s="2" t="s">
        <v>76</v>
      </c>
      <c r="N1252" s="2">
        <v>21</v>
      </c>
      <c r="O1252" s="6">
        <f t="shared" si="149"/>
        <v>14</v>
      </c>
      <c r="P1252" s="2">
        <v>3</v>
      </c>
      <c r="Q1252" s="2">
        <v>4</v>
      </c>
      <c r="R1252" s="2">
        <v>4</v>
      </c>
      <c r="S1252" s="2">
        <v>2</v>
      </c>
      <c r="T1252" s="2">
        <v>1</v>
      </c>
      <c r="U1252" s="2">
        <f t="shared" si="151"/>
        <v>7</v>
      </c>
      <c r="V1252" s="2">
        <f t="shared" si="152"/>
        <v>4</v>
      </c>
      <c r="W1252" s="2">
        <f t="shared" si="153"/>
        <v>3</v>
      </c>
      <c r="Y1252" s="5"/>
      <c r="Z1252" s="6">
        <f t="shared" si="150"/>
        <v>5</v>
      </c>
      <c r="AA1252" s="2">
        <v>2</v>
      </c>
      <c r="AB1252" s="2">
        <v>1</v>
      </c>
      <c r="AC1252" s="2">
        <v>2</v>
      </c>
      <c r="AD1252" s="2">
        <v>0</v>
      </c>
      <c r="AE1252" s="2">
        <v>0</v>
      </c>
      <c r="AF1252" s="2">
        <f t="shared" si="154"/>
        <v>3</v>
      </c>
      <c r="AG1252" s="2">
        <f t="shared" si="155"/>
        <v>2</v>
      </c>
      <c r="AH1252" s="2">
        <f t="shared" si="156"/>
        <v>0</v>
      </c>
      <c r="AJ1252" s="5"/>
    </row>
    <row r="1253" spans="7:36" x14ac:dyDescent="0.35">
      <c r="G1253" s="2" t="s">
        <v>3</v>
      </c>
      <c r="H1253" s="2" t="s">
        <v>142</v>
      </c>
      <c r="I1253" s="2" t="s">
        <v>9</v>
      </c>
      <c r="J1253" s="2" t="s">
        <v>9</v>
      </c>
      <c r="K1253" s="2" t="s">
        <v>9</v>
      </c>
      <c r="L1253" s="2" t="s">
        <v>9</v>
      </c>
      <c r="M1253" s="2" t="s">
        <v>76</v>
      </c>
      <c r="N1253" s="2">
        <v>22</v>
      </c>
      <c r="O1253" s="6">
        <f t="shared" si="149"/>
        <v>14</v>
      </c>
      <c r="P1253" s="2">
        <v>9</v>
      </c>
      <c r="Q1253" s="2">
        <v>2</v>
      </c>
      <c r="R1253" s="2">
        <v>2</v>
      </c>
      <c r="S1253" s="2">
        <v>0</v>
      </c>
      <c r="T1253" s="2">
        <v>1</v>
      </c>
      <c r="U1253" s="2">
        <f t="shared" si="151"/>
        <v>11</v>
      </c>
      <c r="V1253" s="2">
        <f t="shared" si="152"/>
        <v>2</v>
      </c>
      <c r="W1253" s="2">
        <f t="shared" si="153"/>
        <v>1</v>
      </c>
      <c r="Y1253" s="5"/>
      <c r="Z1253" s="6">
        <f t="shared" si="150"/>
        <v>5</v>
      </c>
      <c r="AA1253" s="2">
        <v>3</v>
      </c>
      <c r="AB1253" s="2">
        <v>0</v>
      </c>
      <c r="AC1253" s="2">
        <v>2</v>
      </c>
      <c r="AD1253" s="2">
        <v>0</v>
      </c>
      <c r="AE1253" s="2">
        <v>0</v>
      </c>
      <c r="AF1253" s="2">
        <f t="shared" si="154"/>
        <v>3</v>
      </c>
      <c r="AG1253" s="2">
        <f t="shared" si="155"/>
        <v>2</v>
      </c>
      <c r="AH1253" s="2">
        <f t="shared" si="156"/>
        <v>0</v>
      </c>
      <c r="AJ1253" s="5"/>
    </row>
    <row r="1254" spans="7:36" x14ac:dyDescent="0.35">
      <c r="G1254" s="2" t="s">
        <v>3</v>
      </c>
      <c r="H1254" s="2" t="s">
        <v>142</v>
      </c>
      <c r="I1254" s="2" t="s">
        <v>9</v>
      </c>
      <c r="J1254" s="2" t="s">
        <v>9</v>
      </c>
      <c r="K1254" s="2" t="s">
        <v>9</v>
      </c>
      <c r="L1254" s="2" t="s">
        <v>9</v>
      </c>
      <c r="M1254" s="2" t="s">
        <v>76</v>
      </c>
      <c r="N1254" s="2">
        <v>23</v>
      </c>
      <c r="O1254" s="6">
        <f t="shared" si="149"/>
        <v>14</v>
      </c>
      <c r="P1254" s="2">
        <v>5</v>
      </c>
      <c r="Q1254" s="2">
        <v>6</v>
      </c>
      <c r="R1254" s="2">
        <v>2</v>
      </c>
      <c r="S1254" s="2">
        <v>0</v>
      </c>
      <c r="T1254" s="2">
        <v>1</v>
      </c>
      <c r="U1254" s="2">
        <f t="shared" si="151"/>
        <v>11</v>
      </c>
      <c r="V1254" s="2">
        <f t="shared" si="152"/>
        <v>2</v>
      </c>
      <c r="W1254" s="2">
        <f t="shared" si="153"/>
        <v>1</v>
      </c>
      <c r="Y1254" s="5"/>
      <c r="Z1254" s="6">
        <f t="shared" si="150"/>
        <v>5</v>
      </c>
      <c r="AA1254" s="2">
        <v>2</v>
      </c>
      <c r="AB1254" s="2">
        <v>1</v>
      </c>
      <c r="AC1254" s="2">
        <v>2</v>
      </c>
      <c r="AD1254" s="2">
        <v>0</v>
      </c>
      <c r="AE1254" s="2">
        <v>0</v>
      </c>
      <c r="AF1254" s="2">
        <f t="shared" si="154"/>
        <v>3</v>
      </c>
      <c r="AG1254" s="2">
        <f t="shared" si="155"/>
        <v>2</v>
      </c>
      <c r="AH1254" s="2">
        <f t="shared" si="156"/>
        <v>0</v>
      </c>
      <c r="AJ1254" s="5"/>
    </row>
    <row r="1255" spans="7:36" x14ac:dyDescent="0.35">
      <c r="G1255" s="2" t="s">
        <v>3</v>
      </c>
      <c r="H1255" s="2" t="s">
        <v>142</v>
      </c>
      <c r="I1255" s="2" t="s">
        <v>9</v>
      </c>
      <c r="J1255" s="2" t="s">
        <v>9</v>
      </c>
      <c r="K1255" s="2" t="s">
        <v>9</v>
      </c>
      <c r="L1255" s="2" t="s">
        <v>9</v>
      </c>
      <c r="M1255" s="2" t="s">
        <v>76</v>
      </c>
      <c r="N1255" s="2">
        <v>24</v>
      </c>
      <c r="O1255" s="6">
        <f t="shared" si="149"/>
        <v>14</v>
      </c>
      <c r="P1255" s="2">
        <v>5</v>
      </c>
      <c r="Q1255" s="2">
        <v>3</v>
      </c>
      <c r="R1255" s="2">
        <v>4</v>
      </c>
      <c r="S1255" s="2">
        <v>1</v>
      </c>
      <c r="T1255" s="2">
        <v>1</v>
      </c>
      <c r="U1255" s="2">
        <f t="shared" si="151"/>
        <v>8</v>
      </c>
      <c r="V1255" s="2">
        <f t="shared" si="152"/>
        <v>4</v>
      </c>
      <c r="W1255" s="2">
        <f t="shared" si="153"/>
        <v>2</v>
      </c>
      <c r="Y1255" s="5"/>
      <c r="Z1255" s="6">
        <f t="shared" si="150"/>
        <v>5</v>
      </c>
      <c r="AA1255" s="2">
        <v>2</v>
      </c>
      <c r="AB1255" s="2">
        <v>2</v>
      </c>
      <c r="AC1255" s="2">
        <v>0</v>
      </c>
      <c r="AD1255" s="2">
        <v>0</v>
      </c>
      <c r="AE1255" s="2">
        <v>1</v>
      </c>
      <c r="AF1255" s="2">
        <f t="shared" si="154"/>
        <v>4</v>
      </c>
      <c r="AG1255" s="2">
        <f t="shared" si="155"/>
        <v>0</v>
      </c>
      <c r="AH1255" s="2">
        <f t="shared" si="156"/>
        <v>1</v>
      </c>
      <c r="AJ1255" s="5"/>
    </row>
    <row r="1256" spans="7:36" x14ac:dyDescent="0.35">
      <c r="G1256" s="2" t="s">
        <v>3</v>
      </c>
      <c r="H1256" s="2" t="s">
        <v>142</v>
      </c>
      <c r="I1256" s="2" t="s">
        <v>9</v>
      </c>
      <c r="J1256" s="2" t="s">
        <v>9</v>
      </c>
      <c r="K1256" s="2" t="s">
        <v>9</v>
      </c>
      <c r="L1256" s="2" t="s">
        <v>9</v>
      </c>
      <c r="M1256" s="2" t="s">
        <v>76</v>
      </c>
      <c r="N1256" s="2">
        <v>25</v>
      </c>
      <c r="O1256" s="6">
        <f t="shared" si="149"/>
        <v>14</v>
      </c>
      <c r="P1256" s="2">
        <v>5</v>
      </c>
      <c r="Q1256" s="2">
        <v>3</v>
      </c>
      <c r="R1256" s="2">
        <v>4</v>
      </c>
      <c r="S1256" s="2">
        <v>1</v>
      </c>
      <c r="T1256" s="2">
        <v>1</v>
      </c>
      <c r="U1256" s="2">
        <f t="shared" si="151"/>
        <v>8</v>
      </c>
      <c r="V1256" s="2">
        <f t="shared" si="152"/>
        <v>4</v>
      </c>
      <c r="W1256" s="2">
        <f t="shared" si="153"/>
        <v>2</v>
      </c>
      <c r="Y1256" s="5"/>
      <c r="Z1256" s="6">
        <f t="shared" si="150"/>
        <v>5</v>
      </c>
      <c r="AA1256" s="2">
        <v>2</v>
      </c>
      <c r="AB1256" s="2">
        <v>1</v>
      </c>
      <c r="AC1256" s="2">
        <v>1</v>
      </c>
      <c r="AD1256" s="2">
        <v>1</v>
      </c>
      <c r="AE1256" s="2">
        <v>0</v>
      </c>
      <c r="AF1256" s="2">
        <f t="shared" si="154"/>
        <v>3</v>
      </c>
      <c r="AG1256" s="2">
        <f t="shared" si="155"/>
        <v>1</v>
      </c>
      <c r="AH1256" s="2">
        <f t="shared" si="156"/>
        <v>1</v>
      </c>
      <c r="AJ1256" s="5"/>
    </row>
    <row r="1257" spans="7:36" x14ac:dyDescent="0.35">
      <c r="G1257" s="2" t="s">
        <v>3</v>
      </c>
      <c r="H1257" s="2" t="s">
        <v>142</v>
      </c>
      <c r="I1257" s="2" t="s">
        <v>9</v>
      </c>
      <c r="J1257" s="2" t="s">
        <v>9</v>
      </c>
      <c r="K1257" s="2" t="s">
        <v>9</v>
      </c>
      <c r="L1257" s="2" t="s">
        <v>9</v>
      </c>
      <c r="M1257" s="2" t="s">
        <v>76</v>
      </c>
      <c r="N1257" s="2">
        <v>26</v>
      </c>
      <c r="O1257" s="6">
        <f t="shared" si="149"/>
        <v>14</v>
      </c>
      <c r="P1257" s="2">
        <v>5</v>
      </c>
      <c r="Q1257" s="2">
        <v>3</v>
      </c>
      <c r="R1257" s="2">
        <v>4</v>
      </c>
      <c r="S1257" s="2">
        <v>1</v>
      </c>
      <c r="T1257" s="2">
        <v>1</v>
      </c>
      <c r="U1257" s="2">
        <f t="shared" si="151"/>
        <v>8</v>
      </c>
      <c r="V1257" s="2">
        <f t="shared" si="152"/>
        <v>4</v>
      </c>
      <c r="W1257" s="2">
        <f t="shared" si="153"/>
        <v>2</v>
      </c>
      <c r="Y1257" s="5"/>
      <c r="Z1257" s="6">
        <f t="shared" si="150"/>
        <v>5</v>
      </c>
      <c r="AA1257" s="2">
        <v>2</v>
      </c>
      <c r="AB1257" s="2">
        <v>1</v>
      </c>
      <c r="AC1257" s="2">
        <v>2</v>
      </c>
      <c r="AD1257" s="2">
        <v>0</v>
      </c>
      <c r="AE1257" s="2">
        <v>0</v>
      </c>
      <c r="AF1257" s="2">
        <f t="shared" si="154"/>
        <v>3</v>
      </c>
      <c r="AG1257" s="2">
        <f t="shared" si="155"/>
        <v>2</v>
      </c>
      <c r="AH1257" s="2">
        <f t="shared" si="156"/>
        <v>0</v>
      </c>
      <c r="AJ1257" s="5"/>
    </row>
    <row r="1258" spans="7:36" x14ac:dyDescent="0.35">
      <c r="G1258" s="2" t="s">
        <v>3</v>
      </c>
      <c r="H1258" s="2" t="s">
        <v>142</v>
      </c>
      <c r="I1258" s="2" t="s">
        <v>9</v>
      </c>
      <c r="J1258" s="2" t="s">
        <v>9</v>
      </c>
      <c r="K1258" s="2" t="s">
        <v>9</v>
      </c>
      <c r="L1258" s="2" t="s">
        <v>9</v>
      </c>
      <c r="M1258" s="2" t="s">
        <v>76</v>
      </c>
      <c r="N1258" s="2">
        <v>27</v>
      </c>
      <c r="O1258" s="6">
        <f t="shared" si="149"/>
        <v>14</v>
      </c>
      <c r="P1258" s="2">
        <v>6</v>
      </c>
      <c r="Q1258" s="2">
        <v>2</v>
      </c>
      <c r="R1258" s="2">
        <v>4</v>
      </c>
      <c r="S1258" s="2">
        <v>1</v>
      </c>
      <c r="T1258" s="2">
        <v>1</v>
      </c>
      <c r="U1258" s="2">
        <f t="shared" si="151"/>
        <v>8</v>
      </c>
      <c r="V1258" s="2">
        <f t="shared" si="152"/>
        <v>4</v>
      </c>
      <c r="W1258" s="2">
        <f t="shared" si="153"/>
        <v>2</v>
      </c>
      <c r="Y1258" s="5"/>
      <c r="Z1258" s="6">
        <f t="shared" si="150"/>
        <v>5</v>
      </c>
      <c r="AA1258" s="2">
        <v>3</v>
      </c>
      <c r="AB1258" s="2">
        <v>1</v>
      </c>
      <c r="AC1258" s="2">
        <v>1</v>
      </c>
      <c r="AD1258" s="2">
        <v>0</v>
      </c>
      <c r="AE1258" s="2">
        <v>0</v>
      </c>
      <c r="AF1258" s="2">
        <f t="shared" si="154"/>
        <v>4</v>
      </c>
      <c r="AG1258" s="2">
        <f t="shared" si="155"/>
        <v>1</v>
      </c>
      <c r="AH1258" s="2">
        <f t="shared" si="156"/>
        <v>0</v>
      </c>
      <c r="AJ1258" s="5"/>
    </row>
    <row r="1259" spans="7:36" x14ac:dyDescent="0.35">
      <c r="G1259" s="2" t="s">
        <v>3</v>
      </c>
      <c r="H1259" s="2" t="s">
        <v>142</v>
      </c>
      <c r="I1259" s="2" t="s">
        <v>9</v>
      </c>
      <c r="J1259" s="2" t="s">
        <v>9</v>
      </c>
      <c r="K1259" s="2" t="s">
        <v>9</v>
      </c>
      <c r="L1259" s="2" t="s">
        <v>9</v>
      </c>
      <c r="M1259" s="2" t="s">
        <v>76</v>
      </c>
      <c r="N1259" s="2">
        <v>28</v>
      </c>
      <c r="O1259" s="6">
        <f t="shared" si="149"/>
        <v>14</v>
      </c>
      <c r="P1259" s="2">
        <v>5</v>
      </c>
      <c r="Q1259" s="2">
        <v>6</v>
      </c>
      <c r="R1259" s="2">
        <v>2</v>
      </c>
      <c r="S1259" s="2">
        <v>1</v>
      </c>
      <c r="T1259" s="2">
        <v>0</v>
      </c>
      <c r="U1259" s="2">
        <f t="shared" si="151"/>
        <v>11</v>
      </c>
      <c r="V1259" s="2">
        <f t="shared" si="152"/>
        <v>2</v>
      </c>
      <c r="W1259" s="2">
        <f t="shared" si="153"/>
        <v>1</v>
      </c>
      <c r="Y1259" s="5"/>
      <c r="Z1259" s="6">
        <f t="shared" si="150"/>
        <v>5</v>
      </c>
      <c r="AA1259" s="2">
        <v>3</v>
      </c>
      <c r="AB1259" s="2">
        <v>1</v>
      </c>
      <c r="AC1259" s="2">
        <v>1</v>
      </c>
      <c r="AD1259" s="2">
        <v>0</v>
      </c>
      <c r="AE1259" s="2">
        <v>0</v>
      </c>
      <c r="AF1259" s="2">
        <f t="shared" si="154"/>
        <v>4</v>
      </c>
      <c r="AG1259" s="2">
        <f t="shared" si="155"/>
        <v>1</v>
      </c>
      <c r="AH1259" s="2">
        <f t="shared" si="156"/>
        <v>0</v>
      </c>
      <c r="AJ1259" s="5"/>
    </row>
    <row r="1260" spans="7:36" x14ac:dyDescent="0.35">
      <c r="G1260" s="2" t="s">
        <v>3</v>
      </c>
      <c r="H1260" s="2" t="s">
        <v>142</v>
      </c>
      <c r="I1260" s="2" t="s">
        <v>9</v>
      </c>
      <c r="J1260" s="2" t="s">
        <v>9</v>
      </c>
      <c r="K1260" s="2" t="s">
        <v>9</v>
      </c>
      <c r="L1260" s="2" t="s">
        <v>9</v>
      </c>
      <c r="M1260" s="2" t="s">
        <v>76</v>
      </c>
      <c r="N1260" s="2">
        <v>29</v>
      </c>
      <c r="O1260" s="6">
        <f t="shared" si="149"/>
        <v>13</v>
      </c>
      <c r="P1260" s="2">
        <v>4</v>
      </c>
      <c r="Q1260" s="2">
        <v>3</v>
      </c>
      <c r="R1260" s="2">
        <v>4</v>
      </c>
      <c r="S1260" s="2">
        <v>1</v>
      </c>
      <c r="T1260" s="2">
        <v>1</v>
      </c>
      <c r="U1260" s="2">
        <f t="shared" si="151"/>
        <v>7</v>
      </c>
      <c r="V1260" s="2">
        <f t="shared" si="152"/>
        <v>4</v>
      </c>
      <c r="W1260" s="2">
        <f t="shared" si="153"/>
        <v>2</v>
      </c>
      <c r="Y1260" s="5"/>
      <c r="Z1260" s="6">
        <f t="shared" si="150"/>
        <v>5</v>
      </c>
      <c r="AA1260" s="2">
        <v>3</v>
      </c>
      <c r="AB1260" s="2">
        <v>1</v>
      </c>
      <c r="AC1260" s="2">
        <v>1</v>
      </c>
      <c r="AD1260" s="2">
        <v>0</v>
      </c>
      <c r="AE1260" s="2">
        <v>0</v>
      </c>
      <c r="AF1260" s="2">
        <f t="shared" si="154"/>
        <v>4</v>
      </c>
      <c r="AG1260" s="2">
        <f t="shared" si="155"/>
        <v>1</v>
      </c>
      <c r="AH1260" s="2">
        <f t="shared" si="156"/>
        <v>0</v>
      </c>
      <c r="AJ1260" s="5"/>
    </row>
    <row r="1261" spans="7:36" x14ac:dyDescent="0.35">
      <c r="G1261" s="2" t="s">
        <v>3</v>
      </c>
      <c r="H1261" s="2" t="s">
        <v>142</v>
      </c>
      <c r="I1261" s="2" t="s">
        <v>9</v>
      </c>
      <c r="J1261" s="2" t="s">
        <v>9</v>
      </c>
      <c r="K1261" s="2" t="s">
        <v>9</v>
      </c>
      <c r="L1261" s="2" t="s">
        <v>9</v>
      </c>
      <c r="M1261" s="2" t="s">
        <v>76</v>
      </c>
      <c r="N1261" s="2">
        <v>30</v>
      </c>
      <c r="O1261" s="6">
        <f t="shared" si="149"/>
        <v>14</v>
      </c>
      <c r="P1261" s="2">
        <v>5</v>
      </c>
      <c r="Q1261" s="2">
        <v>4</v>
      </c>
      <c r="R1261" s="2">
        <v>2</v>
      </c>
      <c r="S1261" s="2">
        <v>2</v>
      </c>
      <c r="T1261" s="2">
        <v>1</v>
      </c>
      <c r="U1261" s="2">
        <f t="shared" si="151"/>
        <v>9</v>
      </c>
      <c r="V1261" s="2">
        <f t="shared" si="152"/>
        <v>2</v>
      </c>
      <c r="W1261" s="2">
        <f t="shared" si="153"/>
        <v>3</v>
      </c>
      <c r="Y1261" s="5"/>
      <c r="Z1261" s="6">
        <f t="shared" si="150"/>
        <v>5</v>
      </c>
      <c r="AA1261" s="2">
        <v>2</v>
      </c>
      <c r="AB1261" s="2">
        <v>3</v>
      </c>
      <c r="AC1261" s="2">
        <v>0</v>
      </c>
      <c r="AD1261" s="2">
        <v>0</v>
      </c>
      <c r="AE1261" s="2">
        <v>0</v>
      </c>
      <c r="AF1261" s="2">
        <f t="shared" si="154"/>
        <v>5</v>
      </c>
      <c r="AG1261" s="2">
        <f t="shared" si="155"/>
        <v>0</v>
      </c>
      <c r="AH1261" s="2">
        <f t="shared" si="156"/>
        <v>0</v>
      </c>
      <c r="AJ1261" s="5"/>
    </row>
    <row r="1262" spans="7:36" x14ac:dyDescent="0.35">
      <c r="G1262" s="2" t="s">
        <v>3</v>
      </c>
      <c r="H1262" s="2" t="s">
        <v>142</v>
      </c>
      <c r="I1262" s="2" t="s">
        <v>8</v>
      </c>
      <c r="J1262" s="2" t="s">
        <v>21</v>
      </c>
      <c r="K1262" s="2" t="s">
        <v>103</v>
      </c>
      <c r="L1262" s="2" t="s">
        <v>103</v>
      </c>
      <c r="M1262" s="2" t="s">
        <v>3</v>
      </c>
      <c r="N1262" s="2">
        <v>1</v>
      </c>
      <c r="O1262" s="6">
        <f t="shared" si="149"/>
        <v>8</v>
      </c>
      <c r="P1262" s="2">
        <v>1</v>
      </c>
      <c r="Q1262" s="2">
        <v>5</v>
      </c>
      <c r="R1262" s="2">
        <v>1</v>
      </c>
      <c r="S1262" s="2">
        <v>0</v>
      </c>
      <c r="T1262" s="2">
        <v>1</v>
      </c>
      <c r="U1262" s="2">
        <f t="shared" si="151"/>
        <v>6</v>
      </c>
      <c r="V1262" s="2">
        <f t="shared" si="152"/>
        <v>1</v>
      </c>
      <c r="W1262" s="2">
        <f t="shared" si="153"/>
        <v>1</v>
      </c>
      <c r="X1262" s="2">
        <f>MAX(O1262:O1291)</f>
        <v>8</v>
      </c>
      <c r="Y1262" s="5">
        <v>7</v>
      </c>
      <c r="Z1262" s="6">
        <f t="shared" si="150"/>
        <v>1</v>
      </c>
      <c r="AA1262" s="2">
        <v>0</v>
      </c>
      <c r="AB1262" s="2">
        <v>0</v>
      </c>
      <c r="AC1262" s="2">
        <v>1</v>
      </c>
      <c r="AD1262" s="2">
        <v>0</v>
      </c>
      <c r="AE1262" s="2">
        <v>0</v>
      </c>
      <c r="AF1262" s="2">
        <f t="shared" si="154"/>
        <v>0</v>
      </c>
      <c r="AG1262" s="2">
        <f t="shared" si="155"/>
        <v>1</v>
      </c>
      <c r="AH1262" s="2">
        <f t="shared" si="156"/>
        <v>0</v>
      </c>
      <c r="AI1262" s="2">
        <f>MAX(Z1262:Z1291)</f>
        <v>1</v>
      </c>
      <c r="AJ1262" s="5">
        <v>8</v>
      </c>
    </row>
    <row r="1263" spans="7:36" x14ac:dyDescent="0.35">
      <c r="G1263" s="2" t="s">
        <v>3</v>
      </c>
      <c r="H1263" s="2" t="s">
        <v>142</v>
      </c>
      <c r="I1263" s="2" t="s">
        <v>8</v>
      </c>
      <c r="J1263" s="2" t="s">
        <v>21</v>
      </c>
      <c r="K1263" s="2" t="s">
        <v>103</v>
      </c>
      <c r="L1263" s="2" t="s">
        <v>103</v>
      </c>
      <c r="M1263" s="2" t="s">
        <v>3</v>
      </c>
      <c r="N1263" s="2">
        <v>2</v>
      </c>
      <c r="O1263" s="6">
        <f t="shared" si="149"/>
        <v>8</v>
      </c>
      <c r="P1263" s="2">
        <v>2</v>
      </c>
      <c r="Q1263" s="2">
        <v>3</v>
      </c>
      <c r="R1263" s="2">
        <v>1</v>
      </c>
      <c r="S1263" s="2">
        <v>1</v>
      </c>
      <c r="T1263" s="2">
        <v>1</v>
      </c>
      <c r="U1263" s="2">
        <f t="shared" si="151"/>
        <v>5</v>
      </c>
      <c r="V1263" s="2">
        <f t="shared" si="152"/>
        <v>1</v>
      </c>
      <c r="W1263" s="2">
        <f t="shared" si="153"/>
        <v>2</v>
      </c>
      <c r="Y1263" s="5"/>
      <c r="Z1263" s="6">
        <f t="shared" si="150"/>
        <v>1</v>
      </c>
      <c r="AA1263" s="2">
        <v>0</v>
      </c>
      <c r="AB1263" s="2">
        <v>0</v>
      </c>
      <c r="AC1263" s="2">
        <v>1</v>
      </c>
      <c r="AD1263" s="2">
        <v>0</v>
      </c>
      <c r="AE1263" s="2">
        <v>0</v>
      </c>
      <c r="AF1263" s="2">
        <f t="shared" si="154"/>
        <v>0</v>
      </c>
      <c r="AG1263" s="2">
        <f t="shared" si="155"/>
        <v>1</v>
      </c>
      <c r="AH1263" s="2">
        <f t="shared" si="156"/>
        <v>0</v>
      </c>
      <c r="AJ1263" s="5"/>
    </row>
    <row r="1264" spans="7:36" x14ac:dyDescent="0.35">
      <c r="G1264" s="2" t="s">
        <v>3</v>
      </c>
      <c r="H1264" s="2" t="s">
        <v>142</v>
      </c>
      <c r="I1264" s="2" t="s">
        <v>8</v>
      </c>
      <c r="J1264" s="2" t="s">
        <v>21</v>
      </c>
      <c r="K1264" s="2" t="s">
        <v>103</v>
      </c>
      <c r="L1264" s="2" t="s">
        <v>103</v>
      </c>
      <c r="M1264" s="2" t="s">
        <v>3</v>
      </c>
      <c r="N1264" s="2">
        <v>3</v>
      </c>
      <c r="O1264" s="6">
        <f t="shared" si="149"/>
        <v>8</v>
      </c>
      <c r="P1264" s="2">
        <v>1</v>
      </c>
      <c r="Q1264" s="2">
        <v>6</v>
      </c>
      <c r="R1264" s="2">
        <v>1</v>
      </c>
      <c r="S1264" s="2">
        <v>0</v>
      </c>
      <c r="T1264" s="2">
        <v>0</v>
      </c>
      <c r="U1264" s="2">
        <f t="shared" si="151"/>
        <v>7</v>
      </c>
      <c r="V1264" s="2">
        <f t="shared" si="152"/>
        <v>1</v>
      </c>
      <c r="W1264" s="2">
        <f t="shared" si="153"/>
        <v>0</v>
      </c>
      <c r="Y1264" s="5"/>
      <c r="Z1264" s="6">
        <f t="shared" si="150"/>
        <v>1</v>
      </c>
      <c r="AA1264" s="2">
        <v>0</v>
      </c>
      <c r="AB1264" s="2">
        <v>1</v>
      </c>
      <c r="AC1264" s="2">
        <v>0</v>
      </c>
      <c r="AD1264" s="2">
        <v>0</v>
      </c>
      <c r="AE1264" s="2">
        <v>0</v>
      </c>
      <c r="AF1264" s="2">
        <f t="shared" si="154"/>
        <v>1</v>
      </c>
      <c r="AG1264" s="2">
        <f t="shared" si="155"/>
        <v>0</v>
      </c>
      <c r="AH1264" s="2">
        <f t="shared" si="156"/>
        <v>0</v>
      </c>
      <c r="AJ1264" s="5"/>
    </row>
    <row r="1265" spans="7:36" x14ac:dyDescent="0.35">
      <c r="G1265" s="2" t="s">
        <v>3</v>
      </c>
      <c r="H1265" s="2" t="s">
        <v>142</v>
      </c>
      <c r="I1265" s="2" t="s">
        <v>8</v>
      </c>
      <c r="J1265" s="2" t="s">
        <v>21</v>
      </c>
      <c r="K1265" s="2" t="s">
        <v>103</v>
      </c>
      <c r="L1265" s="2" t="s">
        <v>103</v>
      </c>
      <c r="M1265" s="2" t="s">
        <v>3</v>
      </c>
      <c r="N1265" s="2">
        <v>4</v>
      </c>
      <c r="O1265" s="6">
        <f t="shared" si="149"/>
        <v>8</v>
      </c>
      <c r="P1265" s="2">
        <v>4</v>
      </c>
      <c r="Q1265" s="2">
        <v>4</v>
      </c>
      <c r="R1265" s="2">
        <v>0</v>
      </c>
      <c r="S1265" s="2">
        <v>0</v>
      </c>
      <c r="T1265" s="2">
        <v>0</v>
      </c>
      <c r="U1265" s="2">
        <f t="shared" si="151"/>
        <v>8</v>
      </c>
      <c r="V1265" s="2">
        <f t="shared" si="152"/>
        <v>0</v>
      </c>
      <c r="W1265" s="2">
        <f t="shared" si="153"/>
        <v>0</v>
      </c>
      <c r="Y1265" s="5"/>
      <c r="Z1265" s="6">
        <f t="shared" si="150"/>
        <v>1</v>
      </c>
      <c r="AA1265" s="2">
        <v>1</v>
      </c>
      <c r="AB1265" s="2">
        <v>0</v>
      </c>
      <c r="AC1265" s="2">
        <v>0</v>
      </c>
      <c r="AD1265" s="2">
        <v>0</v>
      </c>
      <c r="AE1265" s="2">
        <v>0</v>
      </c>
      <c r="AF1265" s="2">
        <f t="shared" si="154"/>
        <v>1</v>
      </c>
      <c r="AG1265" s="2">
        <f t="shared" si="155"/>
        <v>0</v>
      </c>
      <c r="AH1265" s="2">
        <f t="shared" si="156"/>
        <v>0</v>
      </c>
      <c r="AJ1265" s="5"/>
    </row>
    <row r="1266" spans="7:36" x14ac:dyDescent="0.35">
      <c r="G1266" s="2" t="s">
        <v>3</v>
      </c>
      <c r="H1266" s="2" t="s">
        <v>142</v>
      </c>
      <c r="I1266" s="2" t="s">
        <v>8</v>
      </c>
      <c r="J1266" s="2" t="s">
        <v>21</v>
      </c>
      <c r="K1266" s="2" t="s">
        <v>103</v>
      </c>
      <c r="L1266" s="2" t="s">
        <v>103</v>
      </c>
      <c r="M1266" s="2" t="s">
        <v>3</v>
      </c>
      <c r="N1266" s="2">
        <v>5</v>
      </c>
      <c r="O1266" s="6">
        <f t="shared" si="149"/>
        <v>8</v>
      </c>
      <c r="P1266" s="2">
        <v>1</v>
      </c>
      <c r="Q1266" s="2">
        <v>5</v>
      </c>
      <c r="R1266" s="2">
        <v>2</v>
      </c>
      <c r="S1266" s="2">
        <v>0</v>
      </c>
      <c r="T1266" s="2">
        <v>0</v>
      </c>
      <c r="U1266" s="2">
        <f t="shared" si="151"/>
        <v>6</v>
      </c>
      <c r="V1266" s="2">
        <f t="shared" si="152"/>
        <v>2</v>
      </c>
      <c r="W1266" s="2">
        <f t="shared" si="153"/>
        <v>0</v>
      </c>
      <c r="Y1266" s="5"/>
      <c r="Z1266" s="6">
        <f t="shared" si="150"/>
        <v>1</v>
      </c>
      <c r="AA1266" s="2">
        <v>0</v>
      </c>
      <c r="AB1266" s="2">
        <v>1</v>
      </c>
      <c r="AC1266" s="2">
        <v>0</v>
      </c>
      <c r="AD1266" s="2">
        <v>0</v>
      </c>
      <c r="AE1266" s="2">
        <v>0</v>
      </c>
      <c r="AF1266" s="2">
        <f t="shared" si="154"/>
        <v>1</v>
      </c>
      <c r="AG1266" s="2">
        <f t="shared" si="155"/>
        <v>0</v>
      </c>
      <c r="AH1266" s="2">
        <f t="shared" si="156"/>
        <v>0</v>
      </c>
      <c r="AJ1266" s="5"/>
    </row>
    <row r="1267" spans="7:36" x14ac:dyDescent="0.35">
      <c r="G1267" s="2" t="s">
        <v>3</v>
      </c>
      <c r="H1267" s="2" t="s">
        <v>142</v>
      </c>
      <c r="I1267" s="2" t="s">
        <v>8</v>
      </c>
      <c r="J1267" s="2" t="s">
        <v>21</v>
      </c>
      <c r="K1267" s="2" t="s">
        <v>103</v>
      </c>
      <c r="L1267" s="2" t="s">
        <v>103</v>
      </c>
      <c r="M1267" s="2" t="s">
        <v>3</v>
      </c>
      <c r="N1267" s="2">
        <v>6</v>
      </c>
      <c r="O1267" s="6">
        <f t="shared" si="149"/>
        <v>8</v>
      </c>
      <c r="P1267" s="2">
        <v>3</v>
      </c>
      <c r="Q1267" s="2">
        <v>3</v>
      </c>
      <c r="R1267" s="2">
        <v>1</v>
      </c>
      <c r="S1267" s="2">
        <v>1</v>
      </c>
      <c r="T1267" s="2">
        <v>0</v>
      </c>
      <c r="U1267" s="2">
        <f t="shared" si="151"/>
        <v>6</v>
      </c>
      <c r="V1267" s="2">
        <f t="shared" si="152"/>
        <v>1</v>
      </c>
      <c r="W1267" s="2">
        <f t="shared" si="153"/>
        <v>1</v>
      </c>
      <c r="Y1267" s="5"/>
      <c r="Z1267" s="6">
        <f t="shared" si="150"/>
        <v>1</v>
      </c>
      <c r="AA1267" s="2">
        <v>0</v>
      </c>
      <c r="AB1267" s="2">
        <v>0</v>
      </c>
      <c r="AC1267" s="2">
        <v>1</v>
      </c>
      <c r="AD1267" s="2">
        <v>0</v>
      </c>
      <c r="AE1267" s="2">
        <v>0</v>
      </c>
      <c r="AF1267" s="2">
        <f t="shared" si="154"/>
        <v>0</v>
      </c>
      <c r="AG1267" s="2">
        <f t="shared" si="155"/>
        <v>1</v>
      </c>
      <c r="AH1267" s="2">
        <f t="shared" si="156"/>
        <v>0</v>
      </c>
      <c r="AJ1267" s="5"/>
    </row>
    <row r="1268" spans="7:36" x14ac:dyDescent="0.35">
      <c r="G1268" s="2" t="s">
        <v>3</v>
      </c>
      <c r="H1268" s="2" t="s">
        <v>142</v>
      </c>
      <c r="I1268" s="2" t="s">
        <v>8</v>
      </c>
      <c r="J1268" s="2" t="s">
        <v>21</v>
      </c>
      <c r="K1268" s="2" t="s">
        <v>103</v>
      </c>
      <c r="L1268" s="2" t="s">
        <v>103</v>
      </c>
      <c r="M1268" s="2" t="s">
        <v>3</v>
      </c>
      <c r="N1268" s="2">
        <v>7</v>
      </c>
      <c r="O1268" s="6">
        <f t="shared" si="149"/>
        <v>8</v>
      </c>
      <c r="P1268" s="2">
        <v>5</v>
      </c>
      <c r="Q1268" s="2">
        <v>2</v>
      </c>
      <c r="R1268" s="2">
        <v>1</v>
      </c>
      <c r="S1268" s="2">
        <v>0</v>
      </c>
      <c r="T1268" s="2">
        <v>0</v>
      </c>
      <c r="U1268" s="2">
        <f t="shared" si="151"/>
        <v>7</v>
      </c>
      <c r="V1268" s="2">
        <f t="shared" si="152"/>
        <v>1</v>
      </c>
      <c r="W1268" s="2">
        <f t="shared" si="153"/>
        <v>0</v>
      </c>
      <c r="Y1268" s="5"/>
      <c r="Z1268" s="6">
        <f t="shared" si="150"/>
        <v>1</v>
      </c>
      <c r="AA1268" s="2">
        <v>0</v>
      </c>
      <c r="AB1268" s="2">
        <v>1</v>
      </c>
      <c r="AC1268" s="2">
        <v>0</v>
      </c>
      <c r="AD1268" s="2">
        <v>0</v>
      </c>
      <c r="AE1268" s="2">
        <v>0</v>
      </c>
      <c r="AF1268" s="2">
        <f t="shared" si="154"/>
        <v>1</v>
      </c>
      <c r="AG1268" s="2">
        <f t="shared" si="155"/>
        <v>0</v>
      </c>
      <c r="AH1268" s="2">
        <f t="shared" si="156"/>
        <v>0</v>
      </c>
      <c r="AJ1268" s="5"/>
    </row>
    <row r="1269" spans="7:36" x14ac:dyDescent="0.35">
      <c r="G1269" s="2" t="s">
        <v>3</v>
      </c>
      <c r="H1269" s="2" t="s">
        <v>142</v>
      </c>
      <c r="I1269" s="2" t="s">
        <v>8</v>
      </c>
      <c r="J1269" s="2" t="s">
        <v>21</v>
      </c>
      <c r="K1269" s="2" t="s">
        <v>103</v>
      </c>
      <c r="L1269" s="2" t="s">
        <v>103</v>
      </c>
      <c r="M1269" s="2" t="s">
        <v>3</v>
      </c>
      <c r="N1269" s="2">
        <v>8</v>
      </c>
      <c r="O1269" s="6">
        <f t="shared" si="149"/>
        <v>8</v>
      </c>
      <c r="P1269" s="2">
        <v>1</v>
      </c>
      <c r="Q1269" s="2">
        <v>2</v>
      </c>
      <c r="R1269" s="2">
        <v>3</v>
      </c>
      <c r="S1269" s="2">
        <v>1</v>
      </c>
      <c r="T1269" s="2">
        <v>1</v>
      </c>
      <c r="U1269" s="2">
        <f t="shared" si="151"/>
        <v>3</v>
      </c>
      <c r="V1269" s="2">
        <f t="shared" si="152"/>
        <v>3</v>
      </c>
      <c r="W1269" s="2">
        <f t="shared" si="153"/>
        <v>2</v>
      </c>
      <c r="Y1269" s="5"/>
      <c r="Z1269" s="6">
        <f t="shared" si="150"/>
        <v>1</v>
      </c>
      <c r="AA1269" s="2">
        <v>0</v>
      </c>
      <c r="AB1269" s="2">
        <v>0</v>
      </c>
      <c r="AC1269" s="2">
        <v>0</v>
      </c>
      <c r="AD1269" s="2">
        <v>0</v>
      </c>
      <c r="AE1269" s="2">
        <v>1</v>
      </c>
      <c r="AF1269" s="2">
        <f t="shared" si="154"/>
        <v>0</v>
      </c>
      <c r="AG1269" s="2">
        <f t="shared" si="155"/>
        <v>0</v>
      </c>
      <c r="AH1269" s="2">
        <f t="shared" si="156"/>
        <v>1</v>
      </c>
      <c r="AJ1269" s="5"/>
    </row>
    <row r="1270" spans="7:36" x14ac:dyDescent="0.35">
      <c r="G1270" s="2" t="s">
        <v>3</v>
      </c>
      <c r="H1270" s="2" t="s">
        <v>142</v>
      </c>
      <c r="I1270" s="2" t="s">
        <v>8</v>
      </c>
      <c r="J1270" s="2" t="s">
        <v>21</v>
      </c>
      <c r="K1270" s="2" t="s">
        <v>103</v>
      </c>
      <c r="L1270" s="2" t="s">
        <v>103</v>
      </c>
      <c r="M1270" s="2" t="s">
        <v>3</v>
      </c>
      <c r="N1270" s="2">
        <v>9</v>
      </c>
      <c r="O1270" s="6">
        <f t="shared" si="149"/>
        <v>8</v>
      </c>
      <c r="P1270" s="2">
        <v>0</v>
      </c>
      <c r="Q1270" s="2">
        <v>2</v>
      </c>
      <c r="R1270" s="2">
        <v>3</v>
      </c>
      <c r="S1270" s="2">
        <v>2</v>
      </c>
      <c r="T1270" s="2">
        <v>1</v>
      </c>
      <c r="U1270" s="2">
        <f t="shared" si="151"/>
        <v>2</v>
      </c>
      <c r="V1270" s="2">
        <f t="shared" si="152"/>
        <v>3</v>
      </c>
      <c r="W1270" s="2">
        <f t="shared" si="153"/>
        <v>3</v>
      </c>
      <c r="Y1270" s="5"/>
      <c r="Z1270" s="6">
        <f t="shared" si="150"/>
        <v>1</v>
      </c>
      <c r="AA1270" s="2">
        <v>0</v>
      </c>
      <c r="AB1270" s="2">
        <v>0</v>
      </c>
      <c r="AC1270" s="2">
        <v>0</v>
      </c>
      <c r="AD1270" s="2">
        <v>0</v>
      </c>
      <c r="AE1270" s="2">
        <v>1</v>
      </c>
      <c r="AF1270" s="2">
        <f t="shared" si="154"/>
        <v>0</v>
      </c>
      <c r="AG1270" s="2">
        <f t="shared" si="155"/>
        <v>0</v>
      </c>
      <c r="AH1270" s="2">
        <f t="shared" si="156"/>
        <v>1</v>
      </c>
      <c r="AJ1270" s="5"/>
    </row>
    <row r="1271" spans="7:36" x14ac:dyDescent="0.35">
      <c r="G1271" s="2" t="s">
        <v>3</v>
      </c>
      <c r="H1271" s="2" t="s">
        <v>142</v>
      </c>
      <c r="I1271" s="2" t="s">
        <v>8</v>
      </c>
      <c r="J1271" s="2" t="s">
        <v>21</v>
      </c>
      <c r="K1271" s="2" t="s">
        <v>103</v>
      </c>
      <c r="L1271" s="2" t="s">
        <v>103</v>
      </c>
      <c r="M1271" s="2" t="s">
        <v>67</v>
      </c>
      <c r="N1271" s="2">
        <v>10</v>
      </c>
      <c r="O1271" s="6">
        <f t="shared" si="149"/>
        <v>8</v>
      </c>
      <c r="P1271" s="2">
        <v>3</v>
      </c>
      <c r="Q1271" s="2">
        <v>4</v>
      </c>
      <c r="R1271" s="2">
        <v>1</v>
      </c>
      <c r="S1271" s="2">
        <v>0</v>
      </c>
      <c r="T1271" s="2">
        <v>0</v>
      </c>
      <c r="U1271" s="2">
        <f t="shared" si="151"/>
        <v>7</v>
      </c>
      <c r="V1271" s="2">
        <f t="shared" si="152"/>
        <v>1</v>
      </c>
      <c r="W1271" s="2">
        <f t="shared" si="153"/>
        <v>0</v>
      </c>
      <c r="Y1271" s="5"/>
      <c r="Z1271" s="6">
        <f t="shared" si="150"/>
        <v>1</v>
      </c>
      <c r="AA1271" s="2">
        <v>0</v>
      </c>
      <c r="AB1271" s="2">
        <v>1</v>
      </c>
      <c r="AC1271" s="2">
        <v>0</v>
      </c>
      <c r="AD1271" s="2">
        <v>0</v>
      </c>
      <c r="AE1271" s="2">
        <v>0</v>
      </c>
      <c r="AF1271" s="2">
        <f t="shared" si="154"/>
        <v>1</v>
      </c>
      <c r="AG1271" s="2">
        <f t="shared" si="155"/>
        <v>0</v>
      </c>
      <c r="AH1271" s="2">
        <f t="shared" si="156"/>
        <v>0</v>
      </c>
      <c r="AJ1271" s="5"/>
    </row>
    <row r="1272" spans="7:36" x14ac:dyDescent="0.35">
      <c r="G1272" s="2" t="s">
        <v>3</v>
      </c>
      <c r="H1272" s="2" t="s">
        <v>142</v>
      </c>
      <c r="I1272" s="2" t="s">
        <v>8</v>
      </c>
      <c r="J1272" s="2" t="s">
        <v>21</v>
      </c>
      <c r="K1272" s="2" t="s">
        <v>103</v>
      </c>
      <c r="L1272" s="2" t="s">
        <v>103</v>
      </c>
      <c r="M1272" s="2" t="s">
        <v>67</v>
      </c>
      <c r="N1272" s="2">
        <v>11</v>
      </c>
      <c r="O1272" s="6">
        <f t="shared" si="149"/>
        <v>8</v>
      </c>
      <c r="P1272" s="2">
        <v>4</v>
      </c>
      <c r="Q1272" s="2">
        <v>3</v>
      </c>
      <c r="R1272" s="2">
        <v>1</v>
      </c>
      <c r="S1272" s="2">
        <v>0</v>
      </c>
      <c r="T1272" s="2">
        <v>0</v>
      </c>
      <c r="U1272" s="2">
        <f t="shared" si="151"/>
        <v>7</v>
      </c>
      <c r="V1272" s="2">
        <f t="shared" si="152"/>
        <v>1</v>
      </c>
      <c r="W1272" s="2">
        <f t="shared" si="153"/>
        <v>0</v>
      </c>
      <c r="Y1272" s="5"/>
      <c r="Z1272" s="6">
        <f t="shared" si="150"/>
        <v>1</v>
      </c>
      <c r="AA1272" s="2">
        <v>0</v>
      </c>
      <c r="AB1272" s="2">
        <v>1</v>
      </c>
      <c r="AC1272" s="2">
        <v>0</v>
      </c>
      <c r="AD1272" s="2">
        <v>0</v>
      </c>
      <c r="AE1272" s="2">
        <v>0</v>
      </c>
      <c r="AF1272" s="2">
        <f t="shared" si="154"/>
        <v>1</v>
      </c>
      <c r="AG1272" s="2">
        <f t="shared" si="155"/>
        <v>0</v>
      </c>
      <c r="AH1272" s="2">
        <f t="shared" si="156"/>
        <v>0</v>
      </c>
      <c r="AJ1272" s="5"/>
    </row>
    <row r="1273" spans="7:36" x14ac:dyDescent="0.35">
      <c r="G1273" s="2" t="s">
        <v>3</v>
      </c>
      <c r="H1273" s="2" t="s">
        <v>142</v>
      </c>
      <c r="I1273" s="2" t="s">
        <v>8</v>
      </c>
      <c r="J1273" s="2" t="s">
        <v>21</v>
      </c>
      <c r="K1273" s="2" t="s">
        <v>103</v>
      </c>
      <c r="L1273" s="2" t="s">
        <v>103</v>
      </c>
      <c r="M1273" s="2" t="s">
        <v>67</v>
      </c>
      <c r="N1273" s="2">
        <v>12</v>
      </c>
      <c r="O1273" s="6">
        <f t="shared" si="149"/>
        <v>8</v>
      </c>
      <c r="P1273" s="2">
        <v>1</v>
      </c>
      <c r="Q1273" s="2">
        <v>4</v>
      </c>
      <c r="R1273" s="2">
        <v>2</v>
      </c>
      <c r="S1273" s="2">
        <v>1</v>
      </c>
      <c r="T1273" s="2">
        <v>0</v>
      </c>
      <c r="U1273" s="2">
        <f t="shared" si="151"/>
        <v>5</v>
      </c>
      <c r="V1273" s="2">
        <f t="shared" si="152"/>
        <v>2</v>
      </c>
      <c r="W1273" s="2">
        <f t="shared" si="153"/>
        <v>1</v>
      </c>
      <c r="Y1273" s="5"/>
      <c r="Z1273" s="6">
        <f t="shared" si="150"/>
        <v>1</v>
      </c>
      <c r="AA1273" s="2">
        <v>0</v>
      </c>
      <c r="AB1273" s="2">
        <v>0</v>
      </c>
      <c r="AC1273" s="2">
        <v>1</v>
      </c>
      <c r="AD1273" s="2">
        <v>0</v>
      </c>
      <c r="AE1273" s="2">
        <v>0</v>
      </c>
      <c r="AF1273" s="2">
        <f t="shared" si="154"/>
        <v>0</v>
      </c>
      <c r="AG1273" s="2">
        <f t="shared" si="155"/>
        <v>1</v>
      </c>
      <c r="AH1273" s="2">
        <f t="shared" si="156"/>
        <v>0</v>
      </c>
      <c r="AJ1273" s="5"/>
    </row>
    <row r="1274" spans="7:36" x14ac:dyDescent="0.35">
      <c r="G1274" s="2" t="s">
        <v>3</v>
      </c>
      <c r="H1274" s="2" t="s">
        <v>142</v>
      </c>
      <c r="I1274" s="2" t="s">
        <v>8</v>
      </c>
      <c r="J1274" s="2" t="s">
        <v>21</v>
      </c>
      <c r="K1274" s="2" t="s">
        <v>103</v>
      </c>
      <c r="L1274" s="2" t="s">
        <v>103</v>
      </c>
      <c r="M1274" s="2" t="s">
        <v>67</v>
      </c>
      <c r="N1274" s="2">
        <v>13</v>
      </c>
      <c r="O1274" s="6">
        <f t="shared" si="149"/>
        <v>8</v>
      </c>
      <c r="P1274" s="2">
        <v>0</v>
      </c>
      <c r="Q1274" s="2">
        <v>5</v>
      </c>
      <c r="R1274" s="2">
        <v>1</v>
      </c>
      <c r="S1274" s="2">
        <v>2</v>
      </c>
      <c r="T1274" s="2">
        <v>0</v>
      </c>
      <c r="U1274" s="2">
        <f t="shared" si="151"/>
        <v>5</v>
      </c>
      <c r="V1274" s="2">
        <f t="shared" si="152"/>
        <v>1</v>
      </c>
      <c r="W1274" s="2">
        <f t="shared" si="153"/>
        <v>2</v>
      </c>
      <c r="Y1274" s="5"/>
      <c r="Z1274" s="6">
        <f t="shared" si="150"/>
        <v>1</v>
      </c>
      <c r="AA1274" s="2">
        <v>0</v>
      </c>
      <c r="AB1274" s="2">
        <v>0</v>
      </c>
      <c r="AC1274" s="2">
        <v>0</v>
      </c>
      <c r="AD1274" s="2">
        <v>1</v>
      </c>
      <c r="AE1274" s="2">
        <v>0</v>
      </c>
      <c r="AF1274" s="2">
        <f t="shared" si="154"/>
        <v>0</v>
      </c>
      <c r="AG1274" s="2">
        <f t="shared" si="155"/>
        <v>0</v>
      </c>
      <c r="AH1274" s="2">
        <f t="shared" si="156"/>
        <v>1</v>
      </c>
      <c r="AJ1274" s="5"/>
    </row>
    <row r="1275" spans="7:36" x14ac:dyDescent="0.35">
      <c r="G1275" s="2" t="s">
        <v>3</v>
      </c>
      <c r="H1275" s="2" t="s">
        <v>142</v>
      </c>
      <c r="I1275" s="2" t="s">
        <v>8</v>
      </c>
      <c r="J1275" s="2" t="s">
        <v>21</v>
      </c>
      <c r="K1275" s="2" t="s">
        <v>103</v>
      </c>
      <c r="L1275" s="2" t="s">
        <v>103</v>
      </c>
      <c r="M1275" s="2" t="s">
        <v>67</v>
      </c>
      <c r="N1275" s="2">
        <v>14</v>
      </c>
      <c r="O1275" s="6">
        <f t="shared" si="149"/>
        <v>8</v>
      </c>
      <c r="P1275" s="2">
        <v>0</v>
      </c>
      <c r="Q1275" s="2">
        <v>3</v>
      </c>
      <c r="R1275" s="2">
        <v>5</v>
      </c>
      <c r="S1275" s="2">
        <v>0</v>
      </c>
      <c r="T1275" s="2">
        <v>0</v>
      </c>
      <c r="U1275" s="2">
        <f t="shared" si="151"/>
        <v>3</v>
      </c>
      <c r="V1275" s="2">
        <f t="shared" si="152"/>
        <v>5</v>
      </c>
      <c r="W1275" s="2">
        <f t="shared" si="153"/>
        <v>0</v>
      </c>
      <c r="Y1275" s="5"/>
      <c r="Z1275" s="6">
        <f t="shared" si="150"/>
        <v>1</v>
      </c>
      <c r="AA1275" s="2">
        <v>0</v>
      </c>
      <c r="AB1275" s="2">
        <v>0</v>
      </c>
      <c r="AC1275" s="2">
        <v>0</v>
      </c>
      <c r="AD1275" s="2">
        <v>0</v>
      </c>
      <c r="AE1275" s="2">
        <v>1</v>
      </c>
      <c r="AF1275" s="2">
        <f t="shared" si="154"/>
        <v>0</v>
      </c>
      <c r="AG1275" s="2">
        <f t="shared" si="155"/>
        <v>0</v>
      </c>
      <c r="AH1275" s="2">
        <f t="shared" si="156"/>
        <v>1</v>
      </c>
      <c r="AJ1275" s="5"/>
    </row>
    <row r="1276" spans="7:36" x14ac:dyDescent="0.35">
      <c r="G1276" s="2" t="s">
        <v>3</v>
      </c>
      <c r="H1276" s="2" t="s">
        <v>142</v>
      </c>
      <c r="I1276" s="2" t="s">
        <v>8</v>
      </c>
      <c r="J1276" s="2" t="s">
        <v>21</v>
      </c>
      <c r="K1276" s="2" t="s">
        <v>103</v>
      </c>
      <c r="L1276" s="2" t="s">
        <v>103</v>
      </c>
      <c r="M1276" s="2" t="s">
        <v>67</v>
      </c>
      <c r="N1276" s="2">
        <v>15</v>
      </c>
      <c r="O1276" s="6">
        <f t="shared" si="149"/>
        <v>8</v>
      </c>
      <c r="P1276" s="2">
        <v>0</v>
      </c>
      <c r="Q1276" s="2">
        <v>5</v>
      </c>
      <c r="R1276" s="2">
        <v>3</v>
      </c>
      <c r="S1276" s="2">
        <v>0</v>
      </c>
      <c r="T1276" s="2">
        <v>0</v>
      </c>
      <c r="U1276" s="2">
        <f t="shared" si="151"/>
        <v>5</v>
      </c>
      <c r="V1276" s="2">
        <f t="shared" si="152"/>
        <v>3</v>
      </c>
      <c r="W1276" s="2">
        <f t="shared" si="153"/>
        <v>0</v>
      </c>
      <c r="Y1276" s="5"/>
      <c r="Z1276" s="6">
        <f t="shared" si="150"/>
        <v>1</v>
      </c>
      <c r="AA1276" s="2">
        <v>0</v>
      </c>
      <c r="AB1276" s="2">
        <v>0</v>
      </c>
      <c r="AC1276" s="2">
        <v>0</v>
      </c>
      <c r="AD1276" s="2">
        <v>0</v>
      </c>
      <c r="AE1276" s="2">
        <v>1</v>
      </c>
      <c r="AF1276" s="2">
        <f t="shared" si="154"/>
        <v>0</v>
      </c>
      <c r="AG1276" s="2">
        <f t="shared" si="155"/>
        <v>0</v>
      </c>
      <c r="AH1276" s="2">
        <f t="shared" si="156"/>
        <v>1</v>
      </c>
      <c r="AJ1276" s="5"/>
    </row>
    <row r="1277" spans="7:36" x14ac:dyDescent="0.35">
      <c r="G1277" s="2" t="s">
        <v>3</v>
      </c>
      <c r="H1277" s="2" t="s">
        <v>142</v>
      </c>
      <c r="I1277" s="2" t="s">
        <v>8</v>
      </c>
      <c r="J1277" s="2" t="s">
        <v>21</v>
      </c>
      <c r="K1277" s="2" t="s">
        <v>103</v>
      </c>
      <c r="L1277" s="2" t="s">
        <v>103</v>
      </c>
      <c r="M1277" s="2" t="s">
        <v>67</v>
      </c>
      <c r="N1277" s="2">
        <v>16</v>
      </c>
      <c r="O1277" s="6">
        <f t="shared" si="149"/>
        <v>8</v>
      </c>
      <c r="P1277" s="2">
        <v>3</v>
      </c>
      <c r="Q1277" s="2">
        <v>3</v>
      </c>
      <c r="R1277" s="2">
        <v>2</v>
      </c>
      <c r="S1277" s="2">
        <v>0</v>
      </c>
      <c r="T1277" s="2">
        <v>0</v>
      </c>
      <c r="U1277" s="2">
        <f t="shared" si="151"/>
        <v>6</v>
      </c>
      <c r="V1277" s="2">
        <f t="shared" si="152"/>
        <v>2</v>
      </c>
      <c r="W1277" s="2">
        <f t="shared" si="153"/>
        <v>0</v>
      </c>
      <c r="Y1277" s="5"/>
      <c r="Z1277" s="6">
        <f t="shared" si="150"/>
        <v>1</v>
      </c>
      <c r="AA1277" s="2">
        <v>0</v>
      </c>
      <c r="AB1277" s="2">
        <v>1</v>
      </c>
      <c r="AC1277" s="2">
        <v>0</v>
      </c>
      <c r="AD1277" s="2">
        <v>0</v>
      </c>
      <c r="AE1277" s="2">
        <v>0</v>
      </c>
      <c r="AF1277" s="2">
        <f t="shared" si="154"/>
        <v>1</v>
      </c>
      <c r="AG1277" s="2">
        <f t="shared" si="155"/>
        <v>0</v>
      </c>
      <c r="AH1277" s="2">
        <f t="shared" si="156"/>
        <v>0</v>
      </c>
      <c r="AJ1277" s="5"/>
    </row>
    <row r="1278" spans="7:36" x14ac:dyDescent="0.35">
      <c r="G1278" s="2" t="s">
        <v>3</v>
      </c>
      <c r="H1278" s="2" t="s">
        <v>142</v>
      </c>
      <c r="I1278" s="2" t="s">
        <v>8</v>
      </c>
      <c r="J1278" s="2" t="s">
        <v>21</v>
      </c>
      <c r="K1278" s="2" t="s">
        <v>103</v>
      </c>
      <c r="L1278" s="2" t="s">
        <v>103</v>
      </c>
      <c r="M1278" s="2" t="s">
        <v>67</v>
      </c>
      <c r="N1278" s="2">
        <v>17</v>
      </c>
      <c r="O1278" s="6">
        <f t="shared" si="149"/>
        <v>8</v>
      </c>
      <c r="P1278" s="2">
        <v>4</v>
      </c>
      <c r="Q1278" s="2">
        <v>2</v>
      </c>
      <c r="R1278" s="2">
        <v>1</v>
      </c>
      <c r="S1278" s="2">
        <v>0</v>
      </c>
      <c r="T1278" s="2">
        <v>1</v>
      </c>
      <c r="U1278" s="2">
        <f t="shared" si="151"/>
        <v>6</v>
      </c>
      <c r="V1278" s="2">
        <f t="shared" si="152"/>
        <v>1</v>
      </c>
      <c r="W1278" s="2">
        <f t="shared" si="153"/>
        <v>1</v>
      </c>
      <c r="Y1278" s="5"/>
      <c r="Z1278" s="6">
        <f t="shared" si="150"/>
        <v>1</v>
      </c>
      <c r="AA1278" s="2">
        <v>0</v>
      </c>
      <c r="AB1278" s="2">
        <v>0</v>
      </c>
      <c r="AC1278" s="2">
        <v>0</v>
      </c>
      <c r="AD1278" s="2">
        <v>1</v>
      </c>
      <c r="AE1278" s="2">
        <v>0</v>
      </c>
      <c r="AF1278" s="2">
        <f t="shared" si="154"/>
        <v>0</v>
      </c>
      <c r="AG1278" s="2">
        <f t="shared" si="155"/>
        <v>0</v>
      </c>
      <c r="AH1278" s="2">
        <f t="shared" si="156"/>
        <v>1</v>
      </c>
      <c r="AJ1278" s="5"/>
    </row>
    <row r="1279" spans="7:36" x14ac:dyDescent="0.35">
      <c r="G1279" s="2" t="s">
        <v>3</v>
      </c>
      <c r="H1279" s="2" t="s">
        <v>142</v>
      </c>
      <c r="I1279" s="2" t="s">
        <v>8</v>
      </c>
      <c r="J1279" s="2" t="s">
        <v>21</v>
      </c>
      <c r="K1279" s="2" t="s">
        <v>103</v>
      </c>
      <c r="L1279" s="2" t="s">
        <v>103</v>
      </c>
      <c r="M1279" s="2" t="s">
        <v>67</v>
      </c>
      <c r="N1279" s="2">
        <v>18</v>
      </c>
      <c r="O1279" s="6">
        <f t="shared" si="149"/>
        <v>8</v>
      </c>
      <c r="P1279" s="2">
        <v>4</v>
      </c>
      <c r="Q1279" s="2">
        <v>2</v>
      </c>
      <c r="R1279" s="2">
        <v>1</v>
      </c>
      <c r="S1279" s="2">
        <v>1</v>
      </c>
      <c r="T1279" s="2">
        <v>0</v>
      </c>
      <c r="U1279" s="2">
        <f t="shared" si="151"/>
        <v>6</v>
      </c>
      <c r="V1279" s="2">
        <f t="shared" si="152"/>
        <v>1</v>
      </c>
      <c r="W1279" s="2">
        <f t="shared" si="153"/>
        <v>1</v>
      </c>
      <c r="Y1279" s="5"/>
      <c r="Z1279" s="6">
        <f t="shared" si="150"/>
        <v>1</v>
      </c>
      <c r="AA1279" s="2">
        <v>0</v>
      </c>
      <c r="AB1279" s="2">
        <v>0</v>
      </c>
      <c r="AC1279" s="2">
        <v>0</v>
      </c>
      <c r="AD1279" s="2">
        <v>1</v>
      </c>
      <c r="AE1279" s="2">
        <v>0</v>
      </c>
      <c r="AF1279" s="2">
        <f t="shared" si="154"/>
        <v>0</v>
      </c>
      <c r="AG1279" s="2">
        <f t="shared" si="155"/>
        <v>0</v>
      </c>
      <c r="AH1279" s="2">
        <f t="shared" si="156"/>
        <v>1</v>
      </c>
      <c r="AJ1279" s="5"/>
    </row>
    <row r="1280" spans="7:36" x14ac:dyDescent="0.35">
      <c r="G1280" s="2" t="s">
        <v>3</v>
      </c>
      <c r="H1280" s="2" t="s">
        <v>142</v>
      </c>
      <c r="I1280" s="2" t="s">
        <v>8</v>
      </c>
      <c r="J1280" s="2" t="s">
        <v>21</v>
      </c>
      <c r="K1280" s="2" t="s">
        <v>103</v>
      </c>
      <c r="L1280" s="2" t="s">
        <v>103</v>
      </c>
      <c r="M1280" s="2" t="s">
        <v>76</v>
      </c>
      <c r="N1280" s="2">
        <v>19</v>
      </c>
      <c r="O1280" s="6">
        <f t="shared" si="149"/>
        <v>8</v>
      </c>
      <c r="P1280" s="2">
        <v>3</v>
      </c>
      <c r="Q1280" s="2">
        <v>3</v>
      </c>
      <c r="R1280" s="2">
        <v>1</v>
      </c>
      <c r="S1280" s="2">
        <v>0</v>
      </c>
      <c r="T1280" s="2">
        <v>1</v>
      </c>
      <c r="U1280" s="2">
        <f t="shared" si="151"/>
        <v>6</v>
      </c>
      <c r="V1280" s="2">
        <f t="shared" si="152"/>
        <v>1</v>
      </c>
      <c r="W1280" s="2">
        <f t="shared" si="153"/>
        <v>1</v>
      </c>
      <c r="Y1280" s="5"/>
      <c r="Z1280" s="6">
        <f t="shared" si="150"/>
        <v>1</v>
      </c>
      <c r="AA1280" s="2">
        <v>0</v>
      </c>
      <c r="AB1280" s="2">
        <v>0</v>
      </c>
      <c r="AC1280" s="2">
        <v>1</v>
      </c>
      <c r="AD1280" s="2">
        <v>0</v>
      </c>
      <c r="AE1280" s="2">
        <v>0</v>
      </c>
      <c r="AF1280" s="2">
        <f t="shared" si="154"/>
        <v>0</v>
      </c>
      <c r="AG1280" s="2">
        <f t="shared" si="155"/>
        <v>1</v>
      </c>
      <c r="AH1280" s="2">
        <f t="shared" si="156"/>
        <v>0</v>
      </c>
      <c r="AJ1280" s="5"/>
    </row>
    <row r="1281" spans="7:36" x14ac:dyDescent="0.35">
      <c r="G1281" s="2" t="s">
        <v>3</v>
      </c>
      <c r="H1281" s="2" t="s">
        <v>142</v>
      </c>
      <c r="I1281" s="2" t="s">
        <v>8</v>
      </c>
      <c r="J1281" s="2" t="s">
        <v>21</v>
      </c>
      <c r="K1281" s="2" t="s">
        <v>103</v>
      </c>
      <c r="L1281" s="2" t="s">
        <v>103</v>
      </c>
      <c r="M1281" s="2" t="s">
        <v>76</v>
      </c>
      <c r="N1281" s="2">
        <v>20</v>
      </c>
      <c r="O1281" s="6">
        <f t="shared" si="149"/>
        <v>8</v>
      </c>
      <c r="P1281" s="2">
        <v>2</v>
      </c>
      <c r="Q1281" s="2">
        <v>4</v>
      </c>
      <c r="R1281" s="2">
        <v>1</v>
      </c>
      <c r="S1281" s="2">
        <v>1</v>
      </c>
      <c r="T1281" s="2">
        <v>0</v>
      </c>
      <c r="U1281" s="2">
        <f t="shared" si="151"/>
        <v>6</v>
      </c>
      <c r="V1281" s="2">
        <f t="shared" si="152"/>
        <v>1</v>
      </c>
      <c r="W1281" s="2">
        <f t="shared" si="153"/>
        <v>1</v>
      </c>
      <c r="Y1281" s="5"/>
      <c r="Z1281" s="6">
        <f t="shared" si="150"/>
        <v>1</v>
      </c>
      <c r="AA1281" s="2">
        <v>0</v>
      </c>
      <c r="AB1281" s="2">
        <v>0</v>
      </c>
      <c r="AC1281" s="2">
        <v>1</v>
      </c>
      <c r="AD1281" s="2">
        <v>0</v>
      </c>
      <c r="AE1281" s="2">
        <v>0</v>
      </c>
      <c r="AF1281" s="2">
        <f t="shared" si="154"/>
        <v>0</v>
      </c>
      <c r="AG1281" s="2">
        <f t="shared" si="155"/>
        <v>1</v>
      </c>
      <c r="AH1281" s="2">
        <f t="shared" si="156"/>
        <v>0</v>
      </c>
      <c r="AJ1281" s="5"/>
    </row>
    <row r="1282" spans="7:36" x14ac:dyDescent="0.35">
      <c r="G1282" s="2" t="s">
        <v>3</v>
      </c>
      <c r="H1282" s="2" t="s">
        <v>142</v>
      </c>
      <c r="I1282" s="2" t="s">
        <v>8</v>
      </c>
      <c r="J1282" s="2" t="s">
        <v>21</v>
      </c>
      <c r="K1282" s="2" t="s">
        <v>103</v>
      </c>
      <c r="L1282" s="2" t="s">
        <v>103</v>
      </c>
      <c r="M1282" s="2" t="s">
        <v>76</v>
      </c>
      <c r="N1282" s="2">
        <v>21</v>
      </c>
      <c r="O1282" s="6">
        <f t="shared" ref="O1282:O1345" si="157">SUM(U1282:W1282)</f>
        <v>8</v>
      </c>
      <c r="P1282" s="2">
        <v>3</v>
      </c>
      <c r="Q1282" s="2">
        <v>3</v>
      </c>
      <c r="R1282" s="2">
        <v>1</v>
      </c>
      <c r="S1282" s="2">
        <v>1</v>
      </c>
      <c r="T1282" s="2">
        <v>0</v>
      </c>
      <c r="U1282" s="2">
        <f t="shared" si="151"/>
        <v>6</v>
      </c>
      <c r="V1282" s="2">
        <f t="shared" si="152"/>
        <v>1</v>
      </c>
      <c r="W1282" s="2">
        <f t="shared" si="153"/>
        <v>1</v>
      </c>
      <c r="Y1282" s="5"/>
      <c r="Z1282" s="6">
        <f t="shared" ref="Z1282:Z1345" si="158">SUM(AF1282:AH1282)</f>
        <v>1</v>
      </c>
      <c r="AA1282" s="2">
        <v>0</v>
      </c>
      <c r="AB1282" s="2">
        <v>0</v>
      </c>
      <c r="AC1282" s="2">
        <v>1</v>
      </c>
      <c r="AD1282" s="2">
        <v>0</v>
      </c>
      <c r="AE1282" s="2">
        <v>0</v>
      </c>
      <c r="AF1282" s="2">
        <f t="shared" si="154"/>
        <v>0</v>
      </c>
      <c r="AG1282" s="2">
        <f t="shared" si="155"/>
        <v>1</v>
      </c>
      <c r="AH1282" s="2">
        <f t="shared" si="156"/>
        <v>0</v>
      </c>
      <c r="AJ1282" s="5"/>
    </row>
    <row r="1283" spans="7:36" x14ac:dyDescent="0.35">
      <c r="G1283" s="2" t="s">
        <v>3</v>
      </c>
      <c r="H1283" s="2" t="s">
        <v>142</v>
      </c>
      <c r="I1283" s="2" t="s">
        <v>8</v>
      </c>
      <c r="J1283" s="2" t="s">
        <v>21</v>
      </c>
      <c r="K1283" s="2" t="s">
        <v>103</v>
      </c>
      <c r="L1283" s="2" t="s">
        <v>103</v>
      </c>
      <c r="M1283" s="2" t="s">
        <v>76</v>
      </c>
      <c r="N1283" s="2">
        <v>22</v>
      </c>
      <c r="O1283" s="6">
        <f t="shared" si="157"/>
        <v>8</v>
      </c>
      <c r="P1283" s="2">
        <v>4</v>
      </c>
      <c r="Q1283" s="2">
        <v>2</v>
      </c>
      <c r="R1283" s="2">
        <v>2</v>
      </c>
      <c r="S1283" s="2">
        <v>0</v>
      </c>
      <c r="T1283" s="2">
        <v>0</v>
      </c>
      <c r="U1283" s="2">
        <f t="shared" si="151"/>
        <v>6</v>
      </c>
      <c r="V1283" s="2">
        <f t="shared" si="152"/>
        <v>2</v>
      </c>
      <c r="W1283" s="2">
        <f t="shared" si="153"/>
        <v>0</v>
      </c>
      <c r="Y1283" s="5"/>
      <c r="Z1283" s="6">
        <f t="shared" si="158"/>
        <v>1</v>
      </c>
      <c r="AA1283" s="2">
        <v>0</v>
      </c>
      <c r="AB1283" s="2">
        <v>0</v>
      </c>
      <c r="AC1283" s="2">
        <v>1</v>
      </c>
      <c r="AD1283" s="2">
        <v>0</v>
      </c>
      <c r="AE1283" s="2">
        <v>0</v>
      </c>
      <c r="AF1283" s="2">
        <f t="shared" si="154"/>
        <v>0</v>
      </c>
      <c r="AG1283" s="2">
        <f t="shared" si="155"/>
        <v>1</v>
      </c>
      <c r="AH1283" s="2">
        <f t="shared" si="156"/>
        <v>0</v>
      </c>
      <c r="AJ1283" s="5"/>
    </row>
    <row r="1284" spans="7:36" x14ac:dyDescent="0.35">
      <c r="G1284" s="2" t="s">
        <v>3</v>
      </c>
      <c r="H1284" s="2" t="s">
        <v>142</v>
      </c>
      <c r="I1284" s="2" t="s">
        <v>8</v>
      </c>
      <c r="J1284" s="2" t="s">
        <v>21</v>
      </c>
      <c r="K1284" s="2" t="s">
        <v>103</v>
      </c>
      <c r="L1284" s="2" t="s">
        <v>103</v>
      </c>
      <c r="M1284" s="2" t="s">
        <v>76</v>
      </c>
      <c r="N1284" s="2">
        <v>23</v>
      </c>
      <c r="O1284" s="6">
        <f t="shared" si="157"/>
        <v>8</v>
      </c>
      <c r="P1284" s="2">
        <v>3</v>
      </c>
      <c r="Q1284" s="2">
        <v>4</v>
      </c>
      <c r="R1284" s="2">
        <v>1</v>
      </c>
      <c r="S1284" s="2">
        <v>0</v>
      </c>
      <c r="T1284" s="2">
        <v>0</v>
      </c>
      <c r="U1284" s="2">
        <f t="shared" si="151"/>
        <v>7</v>
      </c>
      <c r="V1284" s="2">
        <f t="shared" si="152"/>
        <v>1</v>
      </c>
      <c r="W1284" s="2">
        <f t="shared" si="153"/>
        <v>0</v>
      </c>
      <c r="Y1284" s="5"/>
      <c r="Z1284" s="6">
        <f t="shared" si="158"/>
        <v>1</v>
      </c>
      <c r="AA1284" s="2">
        <v>0</v>
      </c>
      <c r="AB1284" s="2">
        <v>0</v>
      </c>
      <c r="AC1284" s="2">
        <v>1</v>
      </c>
      <c r="AD1284" s="2">
        <v>0</v>
      </c>
      <c r="AE1284" s="2">
        <v>0</v>
      </c>
      <c r="AF1284" s="2">
        <f t="shared" si="154"/>
        <v>0</v>
      </c>
      <c r="AG1284" s="2">
        <f t="shared" si="155"/>
        <v>1</v>
      </c>
      <c r="AH1284" s="2">
        <f t="shared" si="156"/>
        <v>0</v>
      </c>
      <c r="AJ1284" s="5"/>
    </row>
    <row r="1285" spans="7:36" x14ac:dyDescent="0.35">
      <c r="G1285" s="2" t="s">
        <v>3</v>
      </c>
      <c r="H1285" s="2" t="s">
        <v>142</v>
      </c>
      <c r="I1285" s="2" t="s">
        <v>8</v>
      </c>
      <c r="J1285" s="2" t="s">
        <v>21</v>
      </c>
      <c r="K1285" s="2" t="s">
        <v>103</v>
      </c>
      <c r="L1285" s="2" t="s">
        <v>103</v>
      </c>
      <c r="M1285" s="2" t="s">
        <v>76</v>
      </c>
      <c r="N1285" s="2">
        <v>24</v>
      </c>
      <c r="O1285" s="6">
        <f t="shared" si="157"/>
        <v>8</v>
      </c>
      <c r="P1285" s="2">
        <v>2</v>
      </c>
      <c r="Q1285" s="2">
        <v>5</v>
      </c>
      <c r="R1285" s="2">
        <v>1</v>
      </c>
      <c r="S1285" s="2">
        <v>0</v>
      </c>
      <c r="T1285" s="2">
        <v>0</v>
      </c>
      <c r="U1285" s="2">
        <f t="shared" si="151"/>
        <v>7</v>
      </c>
      <c r="V1285" s="2">
        <f t="shared" si="152"/>
        <v>1</v>
      </c>
      <c r="W1285" s="2">
        <f t="shared" si="153"/>
        <v>0</v>
      </c>
      <c r="Y1285" s="5"/>
      <c r="Z1285" s="6">
        <f t="shared" si="158"/>
        <v>1</v>
      </c>
      <c r="AA1285" s="2">
        <v>0</v>
      </c>
      <c r="AB1285" s="2">
        <v>0</v>
      </c>
      <c r="AC1285" s="2">
        <v>1</v>
      </c>
      <c r="AD1285" s="2">
        <v>0</v>
      </c>
      <c r="AE1285" s="2">
        <v>0</v>
      </c>
      <c r="AF1285" s="2">
        <f t="shared" si="154"/>
        <v>0</v>
      </c>
      <c r="AG1285" s="2">
        <f t="shared" si="155"/>
        <v>1</v>
      </c>
      <c r="AH1285" s="2">
        <f t="shared" si="156"/>
        <v>0</v>
      </c>
      <c r="AJ1285" s="5"/>
    </row>
    <row r="1286" spans="7:36" x14ac:dyDescent="0.35">
      <c r="G1286" s="2" t="s">
        <v>3</v>
      </c>
      <c r="H1286" s="2" t="s">
        <v>142</v>
      </c>
      <c r="I1286" s="2" t="s">
        <v>8</v>
      </c>
      <c r="J1286" s="2" t="s">
        <v>21</v>
      </c>
      <c r="K1286" s="2" t="s">
        <v>103</v>
      </c>
      <c r="L1286" s="2" t="s">
        <v>103</v>
      </c>
      <c r="M1286" s="2" t="s">
        <v>76</v>
      </c>
      <c r="N1286" s="2">
        <v>25</v>
      </c>
      <c r="O1286" s="6">
        <f t="shared" si="157"/>
        <v>8</v>
      </c>
      <c r="P1286" s="2">
        <v>2</v>
      </c>
      <c r="Q1286" s="2">
        <v>4</v>
      </c>
      <c r="R1286" s="2">
        <v>1</v>
      </c>
      <c r="S1286" s="2">
        <v>1</v>
      </c>
      <c r="T1286" s="2">
        <v>0</v>
      </c>
      <c r="U1286" s="2">
        <f t="shared" si="151"/>
        <v>6</v>
      </c>
      <c r="V1286" s="2">
        <f t="shared" si="152"/>
        <v>1</v>
      </c>
      <c r="W1286" s="2">
        <f t="shared" si="153"/>
        <v>1</v>
      </c>
      <c r="Y1286" s="5"/>
      <c r="Z1286" s="6">
        <f t="shared" si="158"/>
        <v>1</v>
      </c>
      <c r="AA1286" s="2">
        <v>0</v>
      </c>
      <c r="AB1286" s="2">
        <v>0</v>
      </c>
      <c r="AC1286" s="2">
        <v>0</v>
      </c>
      <c r="AD1286" s="2">
        <v>1</v>
      </c>
      <c r="AE1286" s="2">
        <v>0</v>
      </c>
      <c r="AF1286" s="2">
        <f t="shared" si="154"/>
        <v>0</v>
      </c>
      <c r="AG1286" s="2">
        <f t="shared" si="155"/>
        <v>0</v>
      </c>
      <c r="AH1286" s="2">
        <f t="shared" si="156"/>
        <v>1</v>
      </c>
      <c r="AJ1286" s="5"/>
    </row>
    <row r="1287" spans="7:36" x14ac:dyDescent="0.35">
      <c r="G1287" s="2" t="s">
        <v>3</v>
      </c>
      <c r="H1287" s="2" t="s">
        <v>142</v>
      </c>
      <c r="I1287" s="2" t="s">
        <v>8</v>
      </c>
      <c r="J1287" s="2" t="s">
        <v>21</v>
      </c>
      <c r="K1287" s="2" t="s">
        <v>103</v>
      </c>
      <c r="L1287" s="2" t="s">
        <v>103</v>
      </c>
      <c r="M1287" s="2" t="s">
        <v>76</v>
      </c>
      <c r="N1287" s="2">
        <v>26</v>
      </c>
      <c r="O1287" s="6">
        <f t="shared" si="157"/>
        <v>8</v>
      </c>
      <c r="P1287" s="2">
        <v>2</v>
      </c>
      <c r="Q1287" s="2">
        <v>4</v>
      </c>
      <c r="R1287" s="2">
        <v>1</v>
      </c>
      <c r="S1287" s="2">
        <v>1</v>
      </c>
      <c r="T1287" s="2">
        <v>0</v>
      </c>
      <c r="U1287" s="2">
        <f t="shared" si="151"/>
        <v>6</v>
      </c>
      <c r="V1287" s="2">
        <f t="shared" si="152"/>
        <v>1</v>
      </c>
      <c r="W1287" s="2">
        <f t="shared" si="153"/>
        <v>1</v>
      </c>
      <c r="Y1287" s="5"/>
      <c r="Z1287" s="6">
        <f t="shared" si="158"/>
        <v>1</v>
      </c>
      <c r="AA1287" s="2">
        <v>0</v>
      </c>
      <c r="AB1287" s="2">
        <v>0</v>
      </c>
      <c r="AC1287" s="2">
        <v>0</v>
      </c>
      <c r="AD1287" s="2">
        <v>1</v>
      </c>
      <c r="AE1287" s="2">
        <v>0</v>
      </c>
      <c r="AF1287" s="2">
        <f t="shared" si="154"/>
        <v>0</v>
      </c>
      <c r="AG1287" s="2">
        <f t="shared" si="155"/>
        <v>0</v>
      </c>
      <c r="AH1287" s="2">
        <f t="shared" si="156"/>
        <v>1</v>
      </c>
      <c r="AJ1287" s="5"/>
    </row>
    <row r="1288" spans="7:36" x14ac:dyDescent="0.35">
      <c r="G1288" s="2" t="s">
        <v>3</v>
      </c>
      <c r="H1288" s="2" t="s">
        <v>142</v>
      </c>
      <c r="I1288" s="2" t="s">
        <v>8</v>
      </c>
      <c r="J1288" s="2" t="s">
        <v>21</v>
      </c>
      <c r="K1288" s="2" t="s">
        <v>103</v>
      </c>
      <c r="L1288" s="2" t="s">
        <v>103</v>
      </c>
      <c r="M1288" s="2" t="s">
        <v>76</v>
      </c>
      <c r="N1288" s="2">
        <v>27</v>
      </c>
      <c r="O1288" s="6">
        <f t="shared" si="157"/>
        <v>8</v>
      </c>
      <c r="P1288" s="2">
        <v>3</v>
      </c>
      <c r="Q1288" s="2">
        <v>3</v>
      </c>
      <c r="R1288" s="2">
        <v>1</v>
      </c>
      <c r="S1288" s="2">
        <v>0</v>
      </c>
      <c r="T1288" s="2">
        <v>1</v>
      </c>
      <c r="U1288" s="2">
        <f t="shared" si="151"/>
        <v>6</v>
      </c>
      <c r="V1288" s="2">
        <f t="shared" si="152"/>
        <v>1</v>
      </c>
      <c r="W1288" s="2">
        <f t="shared" si="153"/>
        <v>1</v>
      </c>
      <c r="Y1288" s="5"/>
      <c r="Z1288" s="6">
        <f t="shared" si="158"/>
        <v>1</v>
      </c>
      <c r="AA1288" s="2">
        <v>0</v>
      </c>
      <c r="AB1288" s="2">
        <v>0</v>
      </c>
      <c r="AC1288" s="2">
        <v>0</v>
      </c>
      <c r="AD1288" s="2">
        <v>1</v>
      </c>
      <c r="AE1288" s="2">
        <v>0</v>
      </c>
      <c r="AF1288" s="2">
        <f t="shared" si="154"/>
        <v>0</v>
      </c>
      <c r="AG1288" s="2">
        <f t="shared" si="155"/>
        <v>0</v>
      </c>
      <c r="AH1288" s="2">
        <f t="shared" si="156"/>
        <v>1</v>
      </c>
      <c r="AJ1288" s="5"/>
    </row>
    <row r="1289" spans="7:36" x14ac:dyDescent="0.35">
      <c r="G1289" s="2" t="s">
        <v>3</v>
      </c>
      <c r="H1289" s="2" t="s">
        <v>142</v>
      </c>
      <c r="I1289" s="2" t="s">
        <v>8</v>
      </c>
      <c r="J1289" s="2" t="s">
        <v>21</v>
      </c>
      <c r="K1289" s="2" t="s">
        <v>103</v>
      </c>
      <c r="L1289" s="2" t="s">
        <v>103</v>
      </c>
      <c r="M1289" s="2" t="s">
        <v>76</v>
      </c>
      <c r="N1289" s="2">
        <v>28</v>
      </c>
      <c r="O1289" s="6">
        <f t="shared" si="157"/>
        <v>8</v>
      </c>
      <c r="P1289" s="2">
        <v>5</v>
      </c>
      <c r="Q1289" s="2">
        <v>2</v>
      </c>
      <c r="R1289" s="2">
        <v>1</v>
      </c>
      <c r="S1289" s="2">
        <v>0</v>
      </c>
      <c r="T1289" s="2">
        <v>0</v>
      </c>
      <c r="U1289" s="2">
        <f t="shared" si="151"/>
        <v>7</v>
      </c>
      <c r="V1289" s="2">
        <f t="shared" si="152"/>
        <v>1</v>
      </c>
      <c r="W1289" s="2">
        <f t="shared" si="153"/>
        <v>0</v>
      </c>
      <c r="Y1289" s="5"/>
      <c r="Z1289" s="6">
        <f t="shared" si="158"/>
        <v>1</v>
      </c>
      <c r="AA1289" s="2">
        <v>0</v>
      </c>
      <c r="AB1289" s="2">
        <v>0</v>
      </c>
      <c r="AC1289" s="2">
        <v>1</v>
      </c>
      <c r="AD1289" s="2">
        <v>0</v>
      </c>
      <c r="AE1289" s="2">
        <v>0</v>
      </c>
      <c r="AF1289" s="2">
        <f t="shared" si="154"/>
        <v>0</v>
      </c>
      <c r="AG1289" s="2">
        <f t="shared" si="155"/>
        <v>1</v>
      </c>
      <c r="AH1289" s="2">
        <f t="shared" si="156"/>
        <v>0</v>
      </c>
      <c r="AJ1289" s="5"/>
    </row>
    <row r="1290" spans="7:36" x14ac:dyDescent="0.35">
      <c r="G1290" s="2" t="s">
        <v>3</v>
      </c>
      <c r="H1290" s="2" t="s">
        <v>142</v>
      </c>
      <c r="I1290" s="2" t="s">
        <v>8</v>
      </c>
      <c r="J1290" s="2" t="s">
        <v>21</v>
      </c>
      <c r="K1290" s="2" t="s">
        <v>103</v>
      </c>
      <c r="L1290" s="2" t="s">
        <v>103</v>
      </c>
      <c r="M1290" s="2" t="s">
        <v>76</v>
      </c>
      <c r="N1290" s="2">
        <v>29</v>
      </c>
      <c r="O1290" s="6">
        <f t="shared" si="157"/>
        <v>8</v>
      </c>
      <c r="P1290" s="2">
        <v>3</v>
      </c>
      <c r="Q1290" s="2">
        <v>3</v>
      </c>
      <c r="R1290" s="2">
        <v>2</v>
      </c>
      <c r="S1290" s="2">
        <v>0</v>
      </c>
      <c r="T1290" s="2">
        <v>0</v>
      </c>
      <c r="U1290" s="2">
        <f t="shared" si="151"/>
        <v>6</v>
      </c>
      <c r="V1290" s="2">
        <f t="shared" si="152"/>
        <v>2</v>
      </c>
      <c r="W1290" s="2">
        <f t="shared" si="153"/>
        <v>0</v>
      </c>
      <c r="Y1290" s="5"/>
      <c r="Z1290" s="6">
        <f t="shared" si="158"/>
        <v>1</v>
      </c>
      <c r="AA1290" s="2">
        <v>0</v>
      </c>
      <c r="AB1290" s="2">
        <v>0</v>
      </c>
      <c r="AC1290" s="2">
        <v>0</v>
      </c>
      <c r="AD1290" s="2">
        <v>1</v>
      </c>
      <c r="AE1290" s="2">
        <v>0</v>
      </c>
      <c r="AF1290" s="2">
        <f t="shared" si="154"/>
        <v>0</v>
      </c>
      <c r="AG1290" s="2">
        <f t="shared" si="155"/>
        <v>0</v>
      </c>
      <c r="AH1290" s="2">
        <f t="shared" si="156"/>
        <v>1</v>
      </c>
      <c r="AJ1290" s="5"/>
    </row>
    <row r="1291" spans="7:36" x14ac:dyDescent="0.35">
      <c r="G1291" s="2" t="s">
        <v>3</v>
      </c>
      <c r="H1291" s="2" t="s">
        <v>142</v>
      </c>
      <c r="I1291" s="2" t="s">
        <v>8</v>
      </c>
      <c r="J1291" s="2" t="s">
        <v>21</v>
      </c>
      <c r="K1291" s="2" t="s">
        <v>103</v>
      </c>
      <c r="L1291" s="2" t="s">
        <v>103</v>
      </c>
      <c r="M1291" s="2" t="s">
        <v>76</v>
      </c>
      <c r="N1291" s="2">
        <v>30</v>
      </c>
      <c r="O1291" s="6">
        <f t="shared" si="157"/>
        <v>8</v>
      </c>
      <c r="P1291" s="2">
        <v>4</v>
      </c>
      <c r="Q1291" s="2">
        <v>2</v>
      </c>
      <c r="R1291" s="2">
        <v>1</v>
      </c>
      <c r="S1291" s="2">
        <v>1</v>
      </c>
      <c r="T1291" s="2">
        <v>0</v>
      </c>
      <c r="U1291" s="2">
        <f t="shared" si="151"/>
        <v>6</v>
      </c>
      <c r="V1291" s="2">
        <f t="shared" si="152"/>
        <v>1</v>
      </c>
      <c r="W1291" s="2">
        <f t="shared" si="153"/>
        <v>1</v>
      </c>
      <c r="Y1291" s="5"/>
      <c r="Z1291" s="6">
        <f t="shared" si="158"/>
        <v>1</v>
      </c>
      <c r="AA1291" s="2">
        <v>0</v>
      </c>
      <c r="AB1291" s="2">
        <v>0</v>
      </c>
      <c r="AC1291" s="2">
        <v>0</v>
      </c>
      <c r="AD1291" s="2">
        <v>1</v>
      </c>
      <c r="AE1291" s="2">
        <v>0</v>
      </c>
      <c r="AF1291" s="2">
        <f t="shared" si="154"/>
        <v>0</v>
      </c>
      <c r="AG1291" s="2">
        <f t="shared" si="155"/>
        <v>0</v>
      </c>
      <c r="AH1291" s="2">
        <f t="shared" si="156"/>
        <v>1</v>
      </c>
      <c r="AJ1291" s="5"/>
    </row>
    <row r="1292" spans="7:36" x14ac:dyDescent="0.35">
      <c r="G1292" s="2" t="s">
        <v>3</v>
      </c>
      <c r="H1292" s="2" t="s">
        <v>142</v>
      </c>
      <c r="I1292" s="2" t="s">
        <v>8</v>
      </c>
      <c r="J1292" s="2" t="s">
        <v>21</v>
      </c>
      <c r="K1292" s="2" t="s">
        <v>104</v>
      </c>
      <c r="L1292" s="2" t="s">
        <v>104</v>
      </c>
      <c r="M1292" s="2" t="s">
        <v>3</v>
      </c>
      <c r="N1292" s="2">
        <v>1</v>
      </c>
      <c r="O1292" s="6">
        <f t="shared" si="157"/>
        <v>16</v>
      </c>
      <c r="P1292" s="2">
        <v>2</v>
      </c>
      <c r="Q1292" s="2">
        <v>4</v>
      </c>
      <c r="R1292" s="2">
        <v>7</v>
      </c>
      <c r="S1292" s="2">
        <v>1</v>
      </c>
      <c r="T1292" s="2">
        <v>2</v>
      </c>
      <c r="U1292" s="2">
        <f t="shared" si="151"/>
        <v>6</v>
      </c>
      <c r="V1292" s="2">
        <f t="shared" si="152"/>
        <v>7</v>
      </c>
      <c r="W1292" s="2">
        <f t="shared" si="153"/>
        <v>3</v>
      </c>
      <c r="X1292" s="2">
        <f>MAX(O1292:O1321)</f>
        <v>16</v>
      </c>
      <c r="Y1292" s="5">
        <v>25</v>
      </c>
      <c r="Z1292" s="6">
        <f t="shared" si="158"/>
        <v>1</v>
      </c>
      <c r="AA1292" s="2">
        <v>0</v>
      </c>
      <c r="AB1292" s="2">
        <v>1</v>
      </c>
      <c r="AC1292" s="2">
        <v>0</v>
      </c>
      <c r="AD1292" s="2">
        <v>0</v>
      </c>
      <c r="AE1292" s="2">
        <v>0</v>
      </c>
      <c r="AF1292" s="2">
        <f t="shared" si="154"/>
        <v>1</v>
      </c>
      <c r="AG1292" s="2">
        <f t="shared" si="155"/>
        <v>0</v>
      </c>
      <c r="AH1292" s="2">
        <f t="shared" si="156"/>
        <v>0</v>
      </c>
      <c r="AI1292" s="2">
        <f>MAX(Z1292:Z1321)</f>
        <v>1</v>
      </c>
      <c r="AJ1292" s="5">
        <v>19</v>
      </c>
    </row>
    <row r="1293" spans="7:36" x14ac:dyDescent="0.35">
      <c r="G1293" s="2" t="s">
        <v>3</v>
      </c>
      <c r="H1293" s="2" t="s">
        <v>142</v>
      </c>
      <c r="I1293" s="2" t="s">
        <v>8</v>
      </c>
      <c r="J1293" s="2" t="s">
        <v>21</v>
      </c>
      <c r="K1293" s="2" t="s">
        <v>104</v>
      </c>
      <c r="L1293" s="2" t="s">
        <v>104</v>
      </c>
      <c r="M1293" s="2" t="s">
        <v>3</v>
      </c>
      <c r="N1293" s="2">
        <v>2</v>
      </c>
      <c r="O1293" s="6">
        <f t="shared" si="157"/>
        <v>16</v>
      </c>
      <c r="P1293" s="2">
        <v>1</v>
      </c>
      <c r="Q1293" s="2">
        <v>2</v>
      </c>
      <c r="R1293" s="2">
        <v>11</v>
      </c>
      <c r="S1293" s="2">
        <v>1</v>
      </c>
      <c r="T1293" s="2">
        <v>1</v>
      </c>
      <c r="U1293" s="2">
        <f t="shared" si="151"/>
        <v>3</v>
      </c>
      <c r="V1293" s="2">
        <f t="shared" si="152"/>
        <v>11</v>
      </c>
      <c r="W1293" s="2">
        <f t="shared" si="153"/>
        <v>2</v>
      </c>
      <c r="Y1293" s="5"/>
      <c r="Z1293" s="6">
        <f t="shared" si="158"/>
        <v>1</v>
      </c>
      <c r="AA1293" s="2">
        <v>0</v>
      </c>
      <c r="AB1293" s="2">
        <v>0</v>
      </c>
      <c r="AC1293" s="2">
        <v>1</v>
      </c>
      <c r="AD1293" s="2">
        <v>0</v>
      </c>
      <c r="AE1293" s="2">
        <v>0</v>
      </c>
      <c r="AF1293" s="2">
        <f t="shared" si="154"/>
        <v>0</v>
      </c>
      <c r="AG1293" s="2">
        <f t="shared" si="155"/>
        <v>1</v>
      </c>
      <c r="AH1293" s="2">
        <f t="shared" si="156"/>
        <v>0</v>
      </c>
      <c r="AJ1293" s="5"/>
    </row>
    <row r="1294" spans="7:36" x14ac:dyDescent="0.35">
      <c r="G1294" s="2" t="s">
        <v>3</v>
      </c>
      <c r="H1294" s="2" t="s">
        <v>142</v>
      </c>
      <c r="I1294" s="2" t="s">
        <v>8</v>
      </c>
      <c r="J1294" s="2" t="s">
        <v>21</v>
      </c>
      <c r="K1294" s="2" t="s">
        <v>104</v>
      </c>
      <c r="L1294" s="2" t="s">
        <v>104</v>
      </c>
      <c r="M1294" s="2" t="s">
        <v>3</v>
      </c>
      <c r="N1294" s="2">
        <v>3</v>
      </c>
      <c r="O1294" s="6">
        <f t="shared" si="157"/>
        <v>16</v>
      </c>
      <c r="P1294" s="2">
        <v>6</v>
      </c>
      <c r="Q1294" s="2">
        <v>4</v>
      </c>
      <c r="R1294" s="2">
        <v>3</v>
      </c>
      <c r="S1294" s="2">
        <v>3</v>
      </c>
      <c r="T1294" s="2">
        <v>0</v>
      </c>
      <c r="U1294" s="2">
        <f t="shared" si="151"/>
        <v>10</v>
      </c>
      <c r="V1294" s="2">
        <f t="shared" si="152"/>
        <v>3</v>
      </c>
      <c r="W1294" s="2">
        <f t="shared" si="153"/>
        <v>3</v>
      </c>
      <c r="Y1294" s="5"/>
      <c r="Z1294" s="6">
        <f t="shared" si="158"/>
        <v>1</v>
      </c>
      <c r="AA1294" s="2">
        <v>1</v>
      </c>
      <c r="AB1294" s="2">
        <v>0</v>
      </c>
      <c r="AC1294" s="2">
        <v>0</v>
      </c>
      <c r="AD1294" s="2">
        <v>0</v>
      </c>
      <c r="AE1294" s="2">
        <v>0</v>
      </c>
      <c r="AF1294" s="2">
        <f t="shared" si="154"/>
        <v>1</v>
      </c>
      <c r="AG1294" s="2">
        <f t="shared" si="155"/>
        <v>0</v>
      </c>
      <c r="AH1294" s="2">
        <f t="shared" si="156"/>
        <v>0</v>
      </c>
      <c r="AJ1294" s="5"/>
    </row>
    <row r="1295" spans="7:36" x14ac:dyDescent="0.35">
      <c r="G1295" s="2" t="s">
        <v>3</v>
      </c>
      <c r="H1295" s="2" t="s">
        <v>142</v>
      </c>
      <c r="I1295" s="2" t="s">
        <v>8</v>
      </c>
      <c r="J1295" s="2" t="s">
        <v>21</v>
      </c>
      <c r="K1295" s="2" t="s">
        <v>104</v>
      </c>
      <c r="L1295" s="2" t="s">
        <v>104</v>
      </c>
      <c r="M1295" s="2" t="s">
        <v>3</v>
      </c>
      <c r="N1295" s="2">
        <v>4</v>
      </c>
      <c r="O1295" s="6">
        <f t="shared" si="157"/>
        <v>16</v>
      </c>
      <c r="P1295" s="2">
        <v>9</v>
      </c>
      <c r="Q1295" s="2">
        <v>5</v>
      </c>
      <c r="R1295" s="2">
        <v>1</v>
      </c>
      <c r="S1295" s="2">
        <v>1</v>
      </c>
      <c r="T1295" s="2">
        <v>0</v>
      </c>
      <c r="U1295" s="2">
        <f t="shared" si="151"/>
        <v>14</v>
      </c>
      <c r="V1295" s="2">
        <f t="shared" si="152"/>
        <v>1</v>
      </c>
      <c r="W1295" s="2">
        <f t="shared" si="153"/>
        <v>1</v>
      </c>
      <c r="Y1295" s="5"/>
      <c r="Z1295" s="6">
        <f t="shared" si="158"/>
        <v>1</v>
      </c>
      <c r="AA1295" s="2">
        <v>1</v>
      </c>
      <c r="AB1295" s="2">
        <v>0</v>
      </c>
      <c r="AC1295" s="2">
        <v>0</v>
      </c>
      <c r="AD1295" s="2">
        <v>0</v>
      </c>
      <c r="AE1295" s="2">
        <v>0</v>
      </c>
      <c r="AF1295" s="2">
        <f t="shared" si="154"/>
        <v>1</v>
      </c>
      <c r="AG1295" s="2">
        <f t="shared" si="155"/>
        <v>0</v>
      </c>
      <c r="AH1295" s="2">
        <f t="shared" si="156"/>
        <v>0</v>
      </c>
      <c r="AJ1295" s="5"/>
    </row>
    <row r="1296" spans="7:36" x14ac:dyDescent="0.35">
      <c r="G1296" s="2" t="s">
        <v>3</v>
      </c>
      <c r="H1296" s="2" t="s">
        <v>142</v>
      </c>
      <c r="I1296" s="2" t="s">
        <v>8</v>
      </c>
      <c r="J1296" s="2" t="s">
        <v>21</v>
      </c>
      <c r="K1296" s="2" t="s">
        <v>104</v>
      </c>
      <c r="L1296" s="2" t="s">
        <v>104</v>
      </c>
      <c r="M1296" s="2" t="s">
        <v>3</v>
      </c>
      <c r="N1296" s="2">
        <v>5</v>
      </c>
      <c r="O1296" s="6">
        <f t="shared" si="157"/>
        <v>16</v>
      </c>
      <c r="P1296" s="2">
        <v>3</v>
      </c>
      <c r="Q1296" s="2">
        <v>6</v>
      </c>
      <c r="R1296" s="2">
        <v>4</v>
      </c>
      <c r="S1296" s="2">
        <v>2</v>
      </c>
      <c r="T1296" s="2">
        <v>1</v>
      </c>
      <c r="U1296" s="2">
        <f t="shared" si="151"/>
        <v>9</v>
      </c>
      <c r="V1296" s="2">
        <f t="shared" si="152"/>
        <v>4</v>
      </c>
      <c r="W1296" s="2">
        <f t="shared" si="153"/>
        <v>3</v>
      </c>
      <c r="Y1296" s="5"/>
      <c r="Z1296" s="6">
        <f t="shared" si="158"/>
        <v>1</v>
      </c>
      <c r="AA1296" s="2">
        <v>0</v>
      </c>
      <c r="AB1296" s="2">
        <v>0</v>
      </c>
      <c r="AC1296" s="2">
        <v>0</v>
      </c>
      <c r="AD1296" s="2">
        <v>1</v>
      </c>
      <c r="AE1296" s="2">
        <v>0</v>
      </c>
      <c r="AF1296" s="2">
        <f t="shared" si="154"/>
        <v>0</v>
      </c>
      <c r="AG1296" s="2">
        <f t="shared" si="155"/>
        <v>0</v>
      </c>
      <c r="AH1296" s="2">
        <f t="shared" si="156"/>
        <v>1</v>
      </c>
      <c r="AJ1296" s="5"/>
    </row>
    <row r="1297" spans="7:36" x14ac:dyDescent="0.35">
      <c r="G1297" s="2" t="s">
        <v>3</v>
      </c>
      <c r="H1297" s="2" t="s">
        <v>142</v>
      </c>
      <c r="I1297" s="2" t="s">
        <v>8</v>
      </c>
      <c r="J1297" s="2" t="s">
        <v>21</v>
      </c>
      <c r="K1297" s="2" t="s">
        <v>104</v>
      </c>
      <c r="L1297" s="2" t="s">
        <v>104</v>
      </c>
      <c r="M1297" s="2" t="s">
        <v>3</v>
      </c>
      <c r="N1297" s="2">
        <v>6</v>
      </c>
      <c r="O1297" s="6">
        <f t="shared" si="157"/>
        <v>16</v>
      </c>
      <c r="P1297" s="2">
        <v>2</v>
      </c>
      <c r="Q1297" s="2">
        <v>7</v>
      </c>
      <c r="R1297" s="2">
        <v>4</v>
      </c>
      <c r="S1297" s="2">
        <v>2</v>
      </c>
      <c r="T1297" s="2">
        <v>1</v>
      </c>
      <c r="U1297" s="2">
        <f t="shared" si="151"/>
        <v>9</v>
      </c>
      <c r="V1297" s="2">
        <f t="shared" si="152"/>
        <v>4</v>
      </c>
      <c r="W1297" s="2">
        <f t="shared" si="153"/>
        <v>3</v>
      </c>
      <c r="Y1297" s="5"/>
      <c r="Z1297" s="6">
        <f t="shared" si="158"/>
        <v>1</v>
      </c>
      <c r="AA1297" s="2">
        <v>0</v>
      </c>
      <c r="AB1297" s="2">
        <v>0</v>
      </c>
      <c r="AC1297" s="2">
        <v>1</v>
      </c>
      <c r="AD1297" s="2">
        <v>0</v>
      </c>
      <c r="AE1297" s="2">
        <v>0</v>
      </c>
      <c r="AF1297" s="2">
        <f t="shared" si="154"/>
        <v>0</v>
      </c>
      <c r="AG1297" s="2">
        <f t="shared" si="155"/>
        <v>1</v>
      </c>
      <c r="AH1297" s="2">
        <f t="shared" si="156"/>
        <v>0</v>
      </c>
      <c r="AJ1297" s="5"/>
    </row>
    <row r="1298" spans="7:36" x14ac:dyDescent="0.35">
      <c r="G1298" s="2" t="s">
        <v>3</v>
      </c>
      <c r="H1298" s="2" t="s">
        <v>142</v>
      </c>
      <c r="I1298" s="2" t="s">
        <v>8</v>
      </c>
      <c r="J1298" s="2" t="s">
        <v>21</v>
      </c>
      <c r="K1298" s="2" t="s">
        <v>104</v>
      </c>
      <c r="L1298" s="2" t="s">
        <v>104</v>
      </c>
      <c r="M1298" s="2" t="s">
        <v>3</v>
      </c>
      <c r="N1298" s="2">
        <v>7</v>
      </c>
      <c r="O1298" s="6">
        <f t="shared" si="157"/>
        <v>16</v>
      </c>
      <c r="P1298" s="2">
        <v>9</v>
      </c>
      <c r="Q1298" s="2">
        <v>2</v>
      </c>
      <c r="R1298" s="2">
        <v>1</v>
      </c>
      <c r="S1298" s="2">
        <v>1</v>
      </c>
      <c r="T1298" s="2">
        <v>3</v>
      </c>
      <c r="U1298" s="2">
        <f t="shared" si="151"/>
        <v>11</v>
      </c>
      <c r="V1298" s="2">
        <f t="shared" si="152"/>
        <v>1</v>
      </c>
      <c r="W1298" s="2">
        <f t="shared" si="153"/>
        <v>4</v>
      </c>
      <c r="Y1298" s="5"/>
      <c r="Z1298" s="6">
        <f t="shared" si="158"/>
        <v>1</v>
      </c>
      <c r="AA1298" s="2">
        <v>1</v>
      </c>
      <c r="AB1298" s="2">
        <v>0</v>
      </c>
      <c r="AC1298" s="2">
        <v>0</v>
      </c>
      <c r="AD1298" s="2">
        <v>0</v>
      </c>
      <c r="AE1298" s="2">
        <v>0</v>
      </c>
      <c r="AF1298" s="2">
        <f t="shared" si="154"/>
        <v>1</v>
      </c>
      <c r="AG1298" s="2">
        <f t="shared" si="155"/>
        <v>0</v>
      </c>
      <c r="AH1298" s="2">
        <f t="shared" si="156"/>
        <v>0</v>
      </c>
      <c r="AJ1298" s="5"/>
    </row>
    <row r="1299" spans="7:36" x14ac:dyDescent="0.35">
      <c r="G1299" s="2" t="s">
        <v>3</v>
      </c>
      <c r="H1299" s="2" t="s">
        <v>142</v>
      </c>
      <c r="I1299" s="2" t="s">
        <v>8</v>
      </c>
      <c r="J1299" s="2" t="s">
        <v>21</v>
      </c>
      <c r="K1299" s="2" t="s">
        <v>104</v>
      </c>
      <c r="L1299" s="2" t="s">
        <v>104</v>
      </c>
      <c r="M1299" s="2" t="s">
        <v>3</v>
      </c>
      <c r="N1299" s="2">
        <v>8</v>
      </c>
      <c r="O1299" s="6">
        <f t="shared" si="157"/>
        <v>16</v>
      </c>
      <c r="P1299" s="2">
        <v>0</v>
      </c>
      <c r="Q1299" s="2">
        <v>3</v>
      </c>
      <c r="R1299" s="2">
        <v>7</v>
      </c>
      <c r="S1299" s="2">
        <v>3</v>
      </c>
      <c r="T1299" s="2">
        <v>3</v>
      </c>
      <c r="U1299" s="2">
        <f t="shared" si="151"/>
        <v>3</v>
      </c>
      <c r="V1299" s="2">
        <f t="shared" si="152"/>
        <v>7</v>
      </c>
      <c r="W1299" s="2">
        <f t="shared" si="153"/>
        <v>6</v>
      </c>
      <c r="Y1299" s="5"/>
      <c r="Z1299" s="6">
        <f t="shared" si="158"/>
        <v>1</v>
      </c>
      <c r="AA1299" s="2">
        <v>0</v>
      </c>
      <c r="AB1299" s="2">
        <v>0</v>
      </c>
      <c r="AC1299" s="2">
        <v>1</v>
      </c>
      <c r="AD1299" s="2">
        <v>0</v>
      </c>
      <c r="AE1299" s="2">
        <v>0</v>
      </c>
      <c r="AF1299" s="2">
        <f t="shared" si="154"/>
        <v>0</v>
      </c>
      <c r="AG1299" s="2">
        <f t="shared" si="155"/>
        <v>1</v>
      </c>
      <c r="AH1299" s="2">
        <f t="shared" si="156"/>
        <v>0</v>
      </c>
      <c r="AJ1299" s="5"/>
    </row>
    <row r="1300" spans="7:36" x14ac:dyDescent="0.35">
      <c r="G1300" s="2" t="s">
        <v>3</v>
      </c>
      <c r="H1300" s="2" t="s">
        <v>142</v>
      </c>
      <c r="I1300" s="2" t="s">
        <v>8</v>
      </c>
      <c r="J1300" s="2" t="s">
        <v>21</v>
      </c>
      <c r="K1300" s="2" t="s">
        <v>104</v>
      </c>
      <c r="L1300" s="2" t="s">
        <v>104</v>
      </c>
      <c r="M1300" s="2" t="s">
        <v>3</v>
      </c>
      <c r="N1300" s="2">
        <v>9</v>
      </c>
      <c r="O1300" s="6">
        <f t="shared" si="157"/>
        <v>16</v>
      </c>
      <c r="P1300" s="2">
        <v>0</v>
      </c>
      <c r="Q1300" s="2">
        <v>2</v>
      </c>
      <c r="R1300" s="2">
        <v>4</v>
      </c>
      <c r="S1300" s="2">
        <v>5</v>
      </c>
      <c r="T1300" s="2">
        <v>5</v>
      </c>
      <c r="U1300" s="2">
        <f t="shared" si="151"/>
        <v>2</v>
      </c>
      <c r="V1300" s="2">
        <f t="shared" si="152"/>
        <v>4</v>
      </c>
      <c r="W1300" s="2">
        <f t="shared" si="153"/>
        <v>10</v>
      </c>
      <c r="Y1300" s="5"/>
      <c r="Z1300" s="6">
        <f t="shared" si="158"/>
        <v>1</v>
      </c>
      <c r="AA1300" s="2">
        <v>0</v>
      </c>
      <c r="AB1300" s="2">
        <v>0</v>
      </c>
      <c r="AC1300" s="2">
        <v>0</v>
      </c>
      <c r="AD1300" s="2">
        <v>1</v>
      </c>
      <c r="AE1300" s="2">
        <v>0</v>
      </c>
      <c r="AF1300" s="2">
        <f t="shared" si="154"/>
        <v>0</v>
      </c>
      <c r="AG1300" s="2">
        <f t="shared" si="155"/>
        <v>0</v>
      </c>
      <c r="AH1300" s="2">
        <f t="shared" si="156"/>
        <v>1</v>
      </c>
      <c r="AJ1300" s="5"/>
    </row>
    <row r="1301" spans="7:36" x14ac:dyDescent="0.35">
      <c r="G1301" s="2" t="s">
        <v>3</v>
      </c>
      <c r="H1301" s="2" t="s">
        <v>142</v>
      </c>
      <c r="I1301" s="2" t="s">
        <v>8</v>
      </c>
      <c r="J1301" s="2" t="s">
        <v>21</v>
      </c>
      <c r="K1301" s="2" t="s">
        <v>104</v>
      </c>
      <c r="L1301" s="2" t="s">
        <v>104</v>
      </c>
      <c r="M1301" s="2" t="s">
        <v>67</v>
      </c>
      <c r="N1301" s="2">
        <v>10</v>
      </c>
      <c r="O1301" s="6">
        <f t="shared" si="157"/>
        <v>16</v>
      </c>
      <c r="P1301" s="2">
        <v>4</v>
      </c>
      <c r="Q1301" s="2">
        <v>4</v>
      </c>
      <c r="R1301" s="2">
        <v>5</v>
      </c>
      <c r="S1301" s="2">
        <v>3</v>
      </c>
      <c r="T1301" s="2">
        <v>0</v>
      </c>
      <c r="U1301" s="2">
        <f t="shared" si="151"/>
        <v>8</v>
      </c>
      <c r="V1301" s="2">
        <f t="shared" si="152"/>
        <v>5</v>
      </c>
      <c r="W1301" s="2">
        <f t="shared" si="153"/>
        <v>3</v>
      </c>
      <c r="Y1301" s="5"/>
      <c r="Z1301" s="6">
        <f t="shared" si="158"/>
        <v>1</v>
      </c>
      <c r="AA1301" s="2">
        <v>0</v>
      </c>
      <c r="AB1301" s="2">
        <v>1</v>
      </c>
      <c r="AC1301" s="2">
        <v>0</v>
      </c>
      <c r="AD1301" s="2">
        <v>0</v>
      </c>
      <c r="AE1301" s="2">
        <v>0</v>
      </c>
      <c r="AF1301" s="2">
        <f t="shared" si="154"/>
        <v>1</v>
      </c>
      <c r="AG1301" s="2">
        <f t="shared" si="155"/>
        <v>0</v>
      </c>
      <c r="AH1301" s="2">
        <f t="shared" si="156"/>
        <v>0</v>
      </c>
      <c r="AJ1301" s="5"/>
    </row>
    <row r="1302" spans="7:36" x14ac:dyDescent="0.35">
      <c r="G1302" s="2" t="s">
        <v>3</v>
      </c>
      <c r="H1302" s="2" t="s">
        <v>142</v>
      </c>
      <c r="I1302" s="2" t="s">
        <v>8</v>
      </c>
      <c r="J1302" s="2" t="s">
        <v>21</v>
      </c>
      <c r="K1302" s="2" t="s">
        <v>104</v>
      </c>
      <c r="L1302" s="2" t="s">
        <v>104</v>
      </c>
      <c r="M1302" s="2" t="s">
        <v>67</v>
      </c>
      <c r="N1302" s="2">
        <v>11</v>
      </c>
      <c r="O1302" s="6">
        <f t="shared" si="157"/>
        <v>16</v>
      </c>
      <c r="P1302" s="2">
        <v>3</v>
      </c>
      <c r="Q1302" s="2">
        <v>5</v>
      </c>
      <c r="R1302" s="2">
        <v>1</v>
      </c>
      <c r="S1302" s="2">
        <v>5</v>
      </c>
      <c r="T1302" s="2">
        <v>2</v>
      </c>
      <c r="U1302" s="2">
        <f t="shared" si="151"/>
        <v>8</v>
      </c>
      <c r="V1302" s="2">
        <f t="shared" si="152"/>
        <v>1</v>
      </c>
      <c r="W1302" s="2">
        <f t="shared" si="153"/>
        <v>7</v>
      </c>
      <c r="Y1302" s="5"/>
      <c r="Z1302" s="6">
        <f t="shared" si="158"/>
        <v>1</v>
      </c>
      <c r="AA1302" s="2">
        <v>0</v>
      </c>
      <c r="AB1302" s="2">
        <v>0</v>
      </c>
      <c r="AC1302" s="2">
        <v>1</v>
      </c>
      <c r="AD1302" s="2">
        <v>0</v>
      </c>
      <c r="AE1302" s="2">
        <v>0</v>
      </c>
      <c r="AF1302" s="2">
        <f t="shared" si="154"/>
        <v>0</v>
      </c>
      <c r="AG1302" s="2">
        <f t="shared" si="155"/>
        <v>1</v>
      </c>
      <c r="AH1302" s="2">
        <f t="shared" si="156"/>
        <v>0</v>
      </c>
      <c r="AJ1302" s="5"/>
    </row>
    <row r="1303" spans="7:36" x14ac:dyDescent="0.35">
      <c r="G1303" s="2" t="s">
        <v>3</v>
      </c>
      <c r="H1303" s="2" t="s">
        <v>142</v>
      </c>
      <c r="I1303" s="2" t="s">
        <v>8</v>
      </c>
      <c r="J1303" s="2" t="s">
        <v>21</v>
      </c>
      <c r="K1303" s="2" t="s">
        <v>104</v>
      </c>
      <c r="L1303" s="2" t="s">
        <v>104</v>
      </c>
      <c r="M1303" s="2" t="s">
        <v>67</v>
      </c>
      <c r="N1303" s="2">
        <v>12</v>
      </c>
      <c r="O1303" s="6">
        <f t="shared" si="157"/>
        <v>16</v>
      </c>
      <c r="P1303" s="2">
        <v>2</v>
      </c>
      <c r="Q1303" s="2">
        <v>3</v>
      </c>
      <c r="R1303" s="2">
        <v>6</v>
      </c>
      <c r="S1303" s="2">
        <v>4</v>
      </c>
      <c r="T1303" s="2">
        <v>1</v>
      </c>
      <c r="U1303" s="2">
        <f t="shared" si="151"/>
        <v>5</v>
      </c>
      <c r="V1303" s="2">
        <f t="shared" si="152"/>
        <v>6</v>
      </c>
      <c r="W1303" s="2">
        <f t="shared" si="153"/>
        <v>5</v>
      </c>
      <c r="Y1303" s="5"/>
      <c r="Z1303" s="6">
        <f t="shared" si="158"/>
        <v>1</v>
      </c>
      <c r="AA1303" s="2">
        <v>0</v>
      </c>
      <c r="AB1303" s="2">
        <v>0</v>
      </c>
      <c r="AC1303" s="2">
        <v>1</v>
      </c>
      <c r="AD1303" s="2">
        <v>0</v>
      </c>
      <c r="AE1303" s="2">
        <v>0</v>
      </c>
      <c r="AF1303" s="2">
        <f t="shared" si="154"/>
        <v>0</v>
      </c>
      <c r="AG1303" s="2">
        <f t="shared" si="155"/>
        <v>1</v>
      </c>
      <c r="AH1303" s="2">
        <f t="shared" si="156"/>
        <v>0</v>
      </c>
      <c r="AJ1303" s="5"/>
    </row>
    <row r="1304" spans="7:36" x14ac:dyDescent="0.35">
      <c r="G1304" s="2" t="s">
        <v>3</v>
      </c>
      <c r="H1304" s="2" t="s">
        <v>142</v>
      </c>
      <c r="I1304" s="2" t="s">
        <v>8</v>
      </c>
      <c r="J1304" s="2" t="s">
        <v>21</v>
      </c>
      <c r="K1304" s="2" t="s">
        <v>104</v>
      </c>
      <c r="L1304" s="2" t="s">
        <v>104</v>
      </c>
      <c r="M1304" s="2" t="s">
        <v>67</v>
      </c>
      <c r="N1304" s="2">
        <v>13</v>
      </c>
      <c r="O1304" s="6">
        <f t="shared" si="157"/>
        <v>16</v>
      </c>
      <c r="P1304" s="2">
        <v>1</v>
      </c>
      <c r="Q1304" s="2">
        <v>4</v>
      </c>
      <c r="R1304" s="2">
        <v>6</v>
      </c>
      <c r="S1304" s="2">
        <v>4</v>
      </c>
      <c r="T1304" s="2">
        <v>1</v>
      </c>
      <c r="U1304" s="2">
        <f t="shared" si="151"/>
        <v>5</v>
      </c>
      <c r="V1304" s="2">
        <f t="shared" si="152"/>
        <v>6</v>
      </c>
      <c r="W1304" s="2">
        <f t="shared" si="153"/>
        <v>5</v>
      </c>
      <c r="Y1304" s="5"/>
      <c r="Z1304" s="6">
        <f t="shared" si="158"/>
        <v>1</v>
      </c>
      <c r="AA1304" s="2">
        <v>0</v>
      </c>
      <c r="AB1304" s="2">
        <v>0</v>
      </c>
      <c r="AC1304" s="2">
        <v>0</v>
      </c>
      <c r="AD1304" s="2">
        <v>0</v>
      </c>
      <c r="AE1304" s="2">
        <v>1</v>
      </c>
      <c r="AF1304" s="2">
        <f t="shared" si="154"/>
        <v>0</v>
      </c>
      <c r="AG1304" s="2">
        <f t="shared" si="155"/>
        <v>0</v>
      </c>
      <c r="AH1304" s="2">
        <f t="shared" si="156"/>
        <v>1</v>
      </c>
      <c r="AJ1304" s="5"/>
    </row>
    <row r="1305" spans="7:36" x14ac:dyDescent="0.35">
      <c r="G1305" s="2" t="s">
        <v>3</v>
      </c>
      <c r="H1305" s="2" t="s">
        <v>142</v>
      </c>
      <c r="I1305" s="2" t="s">
        <v>8</v>
      </c>
      <c r="J1305" s="2" t="s">
        <v>21</v>
      </c>
      <c r="K1305" s="2" t="s">
        <v>104</v>
      </c>
      <c r="L1305" s="2" t="s">
        <v>104</v>
      </c>
      <c r="M1305" s="2" t="s">
        <v>67</v>
      </c>
      <c r="N1305" s="2">
        <v>14</v>
      </c>
      <c r="O1305" s="6">
        <f t="shared" si="157"/>
        <v>16</v>
      </c>
      <c r="P1305" s="2">
        <v>1</v>
      </c>
      <c r="Q1305" s="2">
        <v>3</v>
      </c>
      <c r="R1305" s="2">
        <v>8</v>
      </c>
      <c r="S1305" s="2">
        <v>2</v>
      </c>
      <c r="T1305" s="2">
        <v>2</v>
      </c>
      <c r="U1305" s="2">
        <f t="shared" si="151"/>
        <v>4</v>
      </c>
      <c r="V1305" s="2">
        <f t="shared" si="152"/>
        <v>8</v>
      </c>
      <c r="W1305" s="2">
        <f t="shared" si="153"/>
        <v>4</v>
      </c>
      <c r="Y1305" s="5"/>
      <c r="Z1305" s="6">
        <f t="shared" si="158"/>
        <v>1</v>
      </c>
      <c r="AA1305" s="2">
        <v>0</v>
      </c>
      <c r="AB1305" s="2">
        <v>0</v>
      </c>
      <c r="AC1305" s="2">
        <v>1</v>
      </c>
      <c r="AD1305" s="2">
        <v>0</v>
      </c>
      <c r="AE1305" s="2">
        <v>0</v>
      </c>
      <c r="AF1305" s="2">
        <f t="shared" si="154"/>
        <v>0</v>
      </c>
      <c r="AG1305" s="2">
        <f t="shared" si="155"/>
        <v>1</v>
      </c>
      <c r="AH1305" s="2">
        <f t="shared" si="156"/>
        <v>0</v>
      </c>
      <c r="AJ1305" s="5"/>
    </row>
    <row r="1306" spans="7:36" x14ac:dyDescent="0.35">
      <c r="G1306" s="2" t="s">
        <v>3</v>
      </c>
      <c r="H1306" s="2" t="s">
        <v>142</v>
      </c>
      <c r="I1306" s="2" t="s">
        <v>8</v>
      </c>
      <c r="J1306" s="2" t="s">
        <v>21</v>
      </c>
      <c r="K1306" s="2" t="s">
        <v>104</v>
      </c>
      <c r="L1306" s="2" t="s">
        <v>104</v>
      </c>
      <c r="M1306" s="2" t="s">
        <v>67</v>
      </c>
      <c r="N1306" s="2">
        <v>15</v>
      </c>
      <c r="O1306" s="6">
        <f t="shared" si="157"/>
        <v>16</v>
      </c>
      <c r="P1306" s="2">
        <v>1</v>
      </c>
      <c r="Q1306" s="2">
        <v>6</v>
      </c>
      <c r="R1306" s="2">
        <v>4</v>
      </c>
      <c r="S1306" s="2">
        <v>2</v>
      </c>
      <c r="T1306" s="2">
        <v>3</v>
      </c>
      <c r="U1306" s="2">
        <f t="shared" si="151"/>
        <v>7</v>
      </c>
      <c r="V1306" s="2">
        <f t="shared" si="152"/>
        <v>4</v>
      </c>
      <c r="W1306" s="2">
        <f t="shared" si="153"/>
        <v>5</v>
      </c>
      <c r="Y1306" s="5"/>
      <c r="Z1306" s="6">
        <f t="shared" si="158"/>
        <v>1</v>
      </c>
      <c r="AA1306" s="2">
        <v>0</v>
      </c>
      <c r="AB1306" s="2">
        <v>0</v>
      </c>
      <c r="AC1306" s="2">
        <v>0</v>
      </c>
      <c r="AD1306" s="2">
        <v>1</v>
      </c>
      <c r="AE1306" s="2">
        <v>0</v>
      </c>
      <c r="AF1306" s="2">
        <f t="shared" si="154"/>
        <v>0</v>
      </c>
      <c r="AG1306" s="2">
        <f t="shared" si="155"/>
        <v>0</v>
      </c>
      <c r="AH1306" s="2">
        <f t="shared" si="156"/>
        <v>1</v>
      </c>
      <c r="AJ1306" s="5"/>
    </row>
    <row r="1307" spans="7:36" x14ac:dyDescent="0.35">
      <c r="G1307" s="2" t="s">
        <v>3</v>
      </c>
      <c r="H1307" s="2" t="s">
        <v>142</v>
      </c>
      <c r="I1307" s="2" t="s">
        <v>8</v>
      </c>
      <c r="J1307" s="2" t="s">
        <v>21</v>
      </c>
      <c r="K1307" s="2" t="s">
        <v>104</v>
      </c>
      <c r="L1307" s="2" t="s">
        <v>104</v>
      </c>
      <c r="M1307" s="2" t="s">
        <v>67</v>
      </c>
      <c r="N1307" s="2">
        <v>16</v>
      </c>
      <c r="O1307" s="6">
        <f t="shared" si="157"/>
        <v>16</v>
      </c>
      <c r="P1307" s="2">
        <v>4</v>
      </c>
      <c r="Q1307" s="2">
        <v>4</v>
      </c>
      <c r="R1307" s="2">
        <v>5</v>
      </c>
      <c r="S1307" s="2">
        <v>2</v>
      </c>
      <c r="T1307" s="2">
        <v>1</v>
      </c>
      <c r="U1307" s="2">
        <f t="shared" si="151"/>
        <v>8</v>
      </c>
      <c r="V1307" s="2">
        <f t="shared" si="152"/>
        <v>5</v>
      </c>
      <c r="W1307" s="2">
        <f t="shared" si="153"/>
        <v>3</v>
      </c>
      <c r="Y1307" s="5"/>
      <c r="Z1307" s="6">
        <f t="shared" si="158"/>
        <v>1</v>
      </c>
      <c r="AA1307" s="2">
        <v>1</v>
      </c>
      <c r="AB1307" s="2">
        <v>0</v>
      </c>
      <c r="AC1307" s="2">
        <v>0</v>
      </c>
      <c r="AD1307" s="2">
        <v>0</v>
      </c>
      <c r="AE1307" s="2">
        <v>0</v>
      </c>
      <c r="AF1307" s="2">
        <f t="shared" si="154"/>
        <v>1</v>
      </c>
      <c r="AG1307" s="2">
        <f t="shared" si="155"/>
        <v>0</v>
      </c>
      <c r="AH1307" s="2">
        <f t="shared" si="156"/>
        <v>0</v>
      </c>
      <c r="AJ1307" s="5"/>
    </row>
    <row r="1308" spans="7:36" x14ac:dyDescent="0.35">
      <c r="G1308" s="2" t="s">
        <v>3</v>
      </c>
      <c r="H1308" s="2" t="s">
        <v>142</v>
      </c>
      <c r="I1308" s="2" t="s">
        <v>8</v>
      </c>
      <c r="J1308" s="2" t="s">
        <v>21</v>
      </c>
      <c r="K1308" s="2" t="s">
        <v>104</v>
      </c>
      <c r="L1308" s="2" t="s">
        <v>104</v>
      </c>
      <c r="M1308" s="2" t="s">
        <v>67</v>
      </c>
      <c r="N1308" s="2">
        <v>17</v>
      </c>
      <c r="O1308" s="6">
        <f t="shared" si="157"/>
        <v>16</v>
      </c>
      <c r="P1308" s="2">
        <v>1</v>
      </c>
      <c r="Q1308" s="2">
        <v>5</v>
      </c>
      <c r="R1308" s="2">
        <v>5</v>
      </c>
      <c r="S1308" s="2">
        <v>3</v>
      </c>
      <c r="T1308" s="2">
        <v>2</v>
      </c>
      <c r="U1308" s="2">
        <f t="shared" ref="U1308:U1371" si="159">P1308+Q1308</f>
        <v>6</v>
      </c>
      <c r="V1308" s="2">
        <f t="shared" ref="V1308:V1371" si="160">R1308</f>
        <v>5</v>
      </c>
      <c r="W1308" s="2">
        <f t="shared" ref="W1308:W1371" si="161">S1308+T1308</f>
        <v>5</v>
      </c>
      <c r="Y1308" s="5"/>
      <c r="Z1308" s="6">
        <f t="shared" si="158"/>
        <v>1</v>
      </c>
      <c r="AA1308" s="2">
        <v>0</v>
      </c>
      <c r="AB1308" s="2">
        <v>1</v>
      </c>
      <c r="AC1308" s="2">
        <v>0</v>
      </c>
      <c r="AD1308" s="2">
        <v>0</v>
      </c>
      <c r="AE1308" s="2">
        <v>0</v>
      </c>
      <c r="AF1308" s="2">
        <f t="shared" ref="AF1308:AF1371" si="162">AA1308+AB1308</f>
        <v>1</v>
      </c>
      <c r="AG1308" s="2">
        <f t="shared" ref="AG1308:AG1371" si="163">AC1308</f>
        <v>0</v>
      </c>
      <c r="AH1308" s="2">
        <f t="shared" ref="AH1308:AH1371" si="164">AD1308+AE1308</f>
        <v>0</v>
      </c>
      <c r="AJ1308" s="5"/>
    </row>
    <row r="1309" spans="7:36" x14ac:dyDescent="0.35">
      <c r="G1309" s="2" t="s">
        <v>3</v>
      </c>
      <c r="H1309" s="2" t="s">
        <v>142</v>
      </c>
      <c r="I1309" s="2" t="s">
        <v>8</v>
      </c>
      <c r="J1309" s="2" t="s">
        <v>21</v>
      </c>
      <c r="K1309" s="2" t="s">
        <v>104</v>
      </c>
      <c r="L1309" s="2" t="s">
        <v>104</v>
      </c>
      <c r="M1309" s="2" t="s">
        <v>67</v>
      </c>
      <c r="N1309" s="2">
        <v>18</v>
      </c>
      <c r="O1309" s="6">
        <f t="shared" si="157"/>
        <v>16</v>
      </c>
      <c r="P1309" s="2">
        <v>6</v>
      </c>
      <c r="Q1309" s="2">
        <v>5</v>
      </c>
      <c r="R1309" s="2">
        <v>4</v>
      </c>
      <c r="S1309" s="2">
        <v>1</v>
      </c>
      <c r="T1309" s="2">
        <v>0</v>
      </c>
      <c r="U1309" s="2">
        <f t="shared" si="159"/>
        <v>11</v>
      </c>
      <c r="V1309" s="2">
        <f t="shared" si="160"/>
        <v>4</v>
      </c>
      <c r="W1309" s="2">
        <f t="shared" si="161"/>
        <v>1</v>
      </c>
      <c r="Y1309" s="5"/>
      <c r="Z1309" s="6">
        <f t="shared" si="158"/>
        <v>1</v>
      </c>
      <c r="AA1309" s="2">
        <v>1</v>
      </c>
      <c r="AB1309" s="2">
        <v>0</v>
      </c>
      <c r="AC1309" s="2">
        <v>0</v>
      </c>
      <c r="AD1309" s="2">
        <v>0</v>
      </c>
      <c r="AE1309" s="2">
        <v>0</v>
      </c>
      <c r="AF1309" s="2">
        <f t="shared" si="162"/>
        <v>1</v>
      </c>
      <c r="AG1309" s="2">
        <f t="shared" si="163"/>
        <v>0</v>
      </c>
      <c r="AH1309" s="2">
        <f t="shared" si="164"/>
        <v>0</v>
      </c>
      <c r="AJ1309" s="5"/>
    </row>
    <row r="1310" spans="7:36" x14ac:dyDescent="0.35">
      <c r="G1310" s="2" t="s">
        <v>3</v>
      </c>
      <c r="H1310" s="2" t="s">
        <v>142</v>
      </c>
      <c r="I1310" s="2" t="s">
        <v>8</v>
      </c>
      <c r="J1310" s="2" t="s">
        <v>21</v>
      </c>
      <c r="K1310" s="2" t="s">
        <v>104</v>
      </c>
      <c r="L1310" s="2" t="s">
        <v>104</v>
      </c>
      <c r="M1310" s="2" t="s">
        <v>76</v>
      </c>
      <c r="N1310" s="2">
        <v>19</v>
      </c>
      <c r="O1310" s="6">
        <f t="shared" si="157"/>
        <v>16</v>
      </c>
      <c r="P1310" s="2">
        <v>1</v>
      </c>
      <c r="Q1310" s="2">
        <v>4</v>
      </c>
      <c r="R1310" s="2">
        <v>6</v>
      </c>
      <c r="S1310" s="2">
        <v>4</v>
      </c>
      <c r="T1310" s="2">
        <v>1</v>
      </c>
      <c r="U1310" s="2">
        <f t="shared" si="159"/>
        <v>5</v>
      </c>
      <c r="V1310" s="2">
        <f t="shared" si="160"/>
        <v>6</v>
      </c>
      <c r="W1310" s="2">
        <f t="shared" si="161"/>
        <v>5</v>
      </c>
      <c r="Y1310" s="5"/>
      <c r="Z1310" s="6">
        <f t="shared" si="158"/>
        <v>1</v>
      </c>
      <c r="AA1310" s="2">
        <v>0</v>
      </c>
      <c r="AB1310" s="2">
        <v>0</v>
      </c>
      <c r="AC1310" s="2">
        <v>1</v>
      </c>
      <c r="AD1310" s="2">
        <v>0</v>
      </c>
      <c r="AE1310" s="2">
        <v>0</v>
      </c>
      <c r="AF1310" s="2">
        <f t="shared" si="162"/>
        <v>0</v>
      </c>
      <c r="AG1310" s="2">
        <f t="shared" si="163"/>
        <v>1</v>
      </c>
      <c r="AH1310" s="2">
        <f t="shared" si="164"/>
        <v>0</v>
      </c>
      <c r="AJ1310" s="5"/>
    </row>
    <row r="1311" spans="7:36" x14ac:dyDescent="0.35">
      <c r="G1311" s="2" t="s">
        <v>3</v>
      </c>
      <c r="H1311" s="2" t="s">
        <v>142</v>
      </c>
      <c r="I1311" s="2" t="s">
        <v>8</v>
      </c>
      <c r="J1311" s="2" t="s">
        <v>21</v>
      </c>
      <c r="K1311" s="2" t="s">
        <v>104</v>
      </c>
      <c r="L1311" s="2" t="s">
        <v>104</v>
      </c>
      <c r="M1311" s="2" t="s">
        <v>76</v>
      </c>
      <c r="N1311" s="2">
        <v>20</v>
      </c>
      <c r="O1311" s="6">
        <f t="shared" si="157"/>
        <v>16</v>
      </c>
      <c r="P1311" s="2">
        <v>0</v>
      </c>
      <c r="Q1311" s="2">
        <v>4</v>
      </c>
      <c r="R1311" s="2">
        <v>3</v>
      </c>
      <c r="S1311" s="2">
        <v>5</v>
      </c>
      <c r="T1311" s="2">
        <v>4</v>
      </c>
      <c r="U1311" s="2">
        <f t="shared" si="159"/>
        <v>4</v>
      </c>
      <c r="V1311" s="2">
        <f t="shared" si="160"/>
        <v>3</v>
      </c>
      <c r="W1311" s="2">
        <f t="shared" si="161"/>
        <v>9</v>
      </c>
      <c r="Y1311" s="5"/>
      <c r="Z1311" s="6">
        <f t="shared" si="158"/>
        <v>1</v>
      </c>
      <c r="AA1311" s="2">
        <v>0</v>
      </c>
      <c r="AB1311" s="2">
        <v>0</v>
      </c>
      <c r="AC1311" s="2">
        <v>1</v>
      </c>
      <c r="AD1311" s="2">
        <v>0</v>
      </c>
      <c r="AE1311" s="2">
        <v>0</v>
      </c>
      <c r="AF1311" s="2">
        <f t="shared" si="162"/>
        <v>0</v>
      </c>
      <c r="AG1311" s="2">
        <f t="shared" si="163"/>
        <v>1</v>
      </c>
      <c r="AH1311" s="2">
        <f t="shared" si="164"/>
        <v>0</v>
      </c>
      <c r="AJ1311" s="5"/>
    </row>
    <row r="1312" spans="7:36" x14ac:dyDescent="0.35">
      <c r="G1312" s="2" t="s">
        <v>3</v>
      </c>
      <c r="H1312" s="2" t="s">
        <v>142</v>
      </c>
      <c r="I1312" s="2" t="s">
        <v>8</v>
      </c>
      <c r="J1312" s="2" t="s">
        <v>21</v>
      </c>
      <c r="K1312" s="2" t="s">
        <v>104</v>
      </c>
      <c r="L1312" s="2" t="s">
        <v>104</v>
      </c>
      <c r="M1312" s="2" t="s">
        <v>76</v>
      </c>
      <c r="N1312" s="2">
        <v>21</v>
      </c>
      <c r="O1312" s="6">
        <f t="shared" si="157"/>
        <v>16</v>
      </c>
      <c r="P1312" s="2">
        <v>1</v>
      </c>
      <c r="Q1312" s="2">
        <v>5</v>
      </c>
      <c r="R1312" s="2">
        <v>3</v>
      </c>
      <c r="S1312" s="2">
        <v>4</v>
      </c>
      <c r="T1312" s="2">
        <v>3</v>
      </c>
      <c r="U1312" s="2">
        <f t="shared" si="159"/>
        <v>6</v>
      </c>
      <c r="V1312" s="2">
        <f t="shared" si="160"/>
        <v>3</v>
      </c>
      <c r="W1312" s="2">
        <f t="shared" si="161"/>
        <v>7</v>
      </c>
      <c r="Y1312" s="5"/>
      <c r="Z1312" s="6">
        <f t="shared" si="158"/>
        <v>1</v>
      </c>
      <c r="AA1312" s="2">
        <v>0</v>
      </c>
      <c r="AB1312" s="2">
        <v>0</v>
      </c>
      <c r="AC1312" s="2">
        <v>1</v>
      </c>
      <c r="AD1312" s="2">
        <v>0</v>
      </c>
      <c r="AE1312" s="2">
        <v>0</v>
      </c>
      <c r="AF1312" s="2">
        <f t="shared" si="162"/>
        <v>0</v>
      </c>
      <c r="AG1312" s="2">
        <f t="shared" si="163"/>
        <v>1</v>
      </c>
      <c r="AH1312" s="2">
        <f t="shared" si="164"/>
        <v>0</v>
      </c>
      <c r="AJ1312" s="5"/>
    </row>
    <row r="1313" spans="7:36" x14ac:dyDescent="0.35">
      <c r="G1313" s="2" t="s">
        <v>3</v>
      </c>
      <c r="H1313" s="2" t="s">
        <v>142</v>
      </c>
      <c r="I1313" s="2" t="s">
        <v>8</v>
      </c>
      <c r="J1313" s="2" t="s">
        <v>21</v>
      </c>
      <c r="K1313" s="2" t="s">
        <v>104</v>
      </c>
      <c r="L1313" s="2" t="s">
        <v>104</v>
      </c>
      <c r="M1313" s="2" t="s">
        <v>76</v>
      </c>
      <c r="N1313" s="2">
        <v>22</v>
      </c>
      <c r="O1313" s="6">
        <f t="shared" si="157"/>
        <v>16</v>
      </c>
      <c r="P1313" s="2">
        <v>7</v>
      </c>
      <c r="Q1313" s="2">
        <v>5</v>
      </c>
      <c r="R1313" s="2">
        <v>2</v>
      </c>
      <c r="S1313" s="2">
        <v>1</v>
      </c>
      <c r="T1313" s="2">
        <v>1</v>
      </c>
      <c r="U1313" s="2">
        <f t="shared" si="159"/>
        <v>12</v>
      </c>
      <c r="V1313" s="2">
        <f t="shared" si="160"/>
        <v>2</v>
      </c>
      <c r="W1313" s="2">
        <f t="shared" si="161"/>
        <v>2</v>
      </c>
      <c r="Y1313" s="5"/>
      <c r="Z1313" s="6">
        <f t="shared" si="158"/>
        <v>1</v>
      </c>
      <c r="AA1313" s="2">
        <v>1</v>
      </c>
      <c r="AB1313" s="2">
        <v>0</v>
      </c>
      <c r="AC1313" s="2">
        <v>0</v>
      </c>
      <c r="AD1313" s="2">
        <v>0</v>
      </c>
      <c r="AE1313" s="2">
        <v>0</v>
      </c>
      <c r="AF1313" s="2">
        <f t="shared" si="162"/>
        <v>1</v>
      </c>
      <c r="AG1313" s="2">
        <f t="shared" si="163"/>
        <v>0</v>
      </c>
      <c r="AH1313" s="2">
        <f t="shared" si="164"/>
        <v>0</v>
      </c>
      <c r="AJ1313" s="5"/>
    </row>
    <row r="1314" spans="7:36" x14ac:dyDescent="0.35">
      <c r="G1314" s="2" t="s">
        <v>3</v>
      </c>
      <c r="H1314" s="2" t="s">
        <v>142</v>
      </c>
      <c r="I1314" s="2" t="s">
        <v>8</v>
      </c>
      <c r="J1314" s="2" t="s">
        <v>21</v>
      </c>
      <c r="K1314" s="2" t="s">
        <v>104</v>
      </c>
      <c r="L1314" s="2" t="s">
        <v>104</v>
      </c>
      <c r="M1314" s="2" t="s">
        <v>76</v>
      </c>
      <c r="N1314" s="2">
        <v>23</v>
      </c>
      <c r="O1314" s="6">
        <f t="shared" si="157"/>
        <v>16</v>
      </c>
      <c r="P1314" s="2">
        <v>5</v>
      </c>
      <c r="Q1314" s="2">
        <v>1</v>
      </c>
      <c r="R1314" s="2">
        <v>4</v>
      </c>
      <c r="S1314" s="2">
        <v>4</v>
      </c>
      <c r="T1314" s="2">
        <v>2</v>
      </c>
      <c r="U1314" s="2">
        <f t="shared" si="159"/>
        <v>6</v>
      </c>
      <c r="V1314" s="2">
        <f t="shared" si="160"/>
        <v>4</v>
      </c>
      <c r="W1314" s="2">
        <f t="shared" si="161"/>
        <v>6</v>
      </c>
      <c r="Y1314" s="5"/>
      <c r="Z1314" s="6">
        <f t="shared" si="158"/>
        <v>1</v>
      </c>
      <c r="AA1314" s="2">
        <v>0</v>
      </c>
      <c r="AB1314" s="2">
        <v>1</v>
      </c>
      <c r="AC1314" s="2">
        <v>0</v>
      </c>
      <c r="AD1314" s="2">
        <v>0</v>
      </c>
      <c r="AE1314" s="2">
        <v>0</v>
      </c>
      <c r="AF1314" s="2">
        <f t="shared" si="162"/>
        <v>1</v>
      </c>
      <c r="AG1314" s="2">
        <f t="shared" si="163"/>
        <v>0</v>
      </c>
      <c r="AH1314" s="2">
        <f t="shared" si="164"/>
        <v>0</v>
      </c>
      <c r="AJ1314" s="5"/>
    </row>
    <row r="1315" spans="7:36" x14ac:dyDescent="0.35">
      <c r="G1315" s="2" t="s">
        <v>3</v>
      </c>
      <c r="H1315" s="2" t="s">
        <v>142</v>
      </c>
      <c r="I1315" s="2" t="s">
        <v>8</v>
      </c>
      <c r="J1315" s="2" t="s">
        <v>21</v>
      </c>
      <c r="K1315" s="2" t="s">
        <v>104</v>
      </c>
      <c r="L1315" s="2" t="s">
        <v>104</v>
      </c>
      <c r="M1315" s="2" t="s">
        <v>76</v>
      </c>
      <c r="N1315" s="2">
        <v>24</v>
      </c>
      <c r="O1315" s="6">
        <f t="shared" si="157"/>
        <v>16</v>
      </c>
      <c r="P1315" s="2">
        <v>1</v>
      </c>
      <c r="Q1315" s="2">
        <v>2</v>
      </c>
      <c r="R1315" s="2">
        <v>6</v>
      </c>
      <c r="S1315" s="2">
        <v>3</v>
      </c>
      <c r="T1315" s="2">
        <v>4</v>
      </c>
      <c r="U1315" s="2">
        <f t="shared" si="159"/>
        <v>3</v>
      </c>
      <c r="V1315" s="2">
        <f t="shared" si="160"/>
        <v>6</v>
      </c>
      <c r="W1315" s="2">
        <f t="shared" si="161"/>
        <v>7</v>
      </c>
      <c r="Y1315" s="5"/>
      <c r="Z1315" s="6">
        <f t="shared" si="158"/>
        <v>1</v>
      </c>
      <c r="AA1315" s="2">
        <v>0</v>
      </c>
      <c r="AB1315" s="2">
        <v>0</v>
      </c>
      <c r="AC1315" s="2">
        <v>0</v>
      </c>
      <c r="AD1315" s="2">
        <v>1</v>
      </c>
      <c r="AE1315" s="2">
        <v>0</v>
      </c>
      <c r="AF1315" s="2">
        <f t="shared" si="162"/>
        <v>0</v>
      </c>
      <c r="AG1315" s="2">
        <f t="shared" si="163"/>
        <v>0</v>
      </c>
      <c r="AH1315" s="2">
        <f t="shared" si="164"/>
        <v>1</v>
      </c>
      <c r="AJ1315" s="5"/>
    </row>
    <row r="1316" spans="7:36" x14ac:dyDescent="0.35">
      <c r="G1316" s="2" t="s">
        <v>3</v>
      </c>
      <c r="H1316" s="2" t="s">
        <v>142</v>
      </c>
      <c r="I1316" s="2" t="s">
        <v>8</v>
      </c>
      <c r="J1316" s="2" t="s">
        <v>21</v>
      </c>
      <c r="K1316" s="2" t="s">
        <v>104</v>
      </c>
      <c r="L1316" s="2" t="s">
        <v>104</v>
      </c>
      <c r="M1316" s="2" t="s">
        <v>76</v>
      </c>
      <c r="N1316" s="2">
        <v>25</v>
      </c>
      <c r="O1316" s="6">
        <f t="shared" si="157"/>
        <v>16</v>
      </c>
      <c r="P1316" s="2">
        <v>4</v>
      </c>
      <c r="Q1316" s="2">
        <v>3</v>
      </c>
      <c r="R1316" s="2">
        <v>2</v>
      </c>
      <c r="S1316" s="2">
        <v>4</v>
      </c>
      <c r="T1316" s="2">
        <v>3</v>
      </c>
      <c r="U1316" s="2">
        <f t="shared" si="159"/>
        <v>7</v>
      </c>
      <c r="V1316" s="2">
        <f t="shared" si="160"/>
        <v>2</v>
      </c>
      <c r="W1316" s="2">
        <f t="shared" si="161"/>
        <v>7</v>
      </c>
      <c r="Y1316" s="5"/>
      <c r="Z1316" s="6">
        <f t="shared" si="158"/>
        <v>1</v>
      </c>
      <c r="AA1316" s="2">
        <v>0</v>
      </c>
      <c r="AB1316" s="2">
        <v>1</v>
      </c>
      <c r="AC1316" s="2">
        <v>0</v>
      </c>
      <c r="AD1316" s="2">
        <v>0</v>
      </c>
      <c r="AE1316" s="2">
        <v>0</v>
      </c>
      <c r="AF1316" s="2">
        <f t="shared" si="162"/>
        <v>1</v>
      </c>
      <c r="AG1316" s="2">
        <f t="shared" si="163"/>
        <v>0</v>
      </c>
      <c r="AH1316" s="2">
        <f t="shared" si="164"/>
        <v>0</v>
      </c>
      <c r="AJ1316" s="5"/>
    </row>
    <row r="1317" spans="7:36" x14ac:dyDescent="0.35">
      <c r="G1317" s="2" t="s">
        <v>3</v>
      </c>
      <c r="H1317" s="2" t="s">
        <v>142</v>
      </c>
      <c r="I1317" s="2" t="s">
        <v>8</v>
      </c>
      <c r="J1317" s="2" t="s">
        <v>21</v>
      </c>
      <c r="K1317" s="2" t="s">
        <v>104</v>
      </c>
      <c r="L1317" s="2" t="s">
        <v>104</v>
      </c>
      <c r="M1317" s="2" t="s">
        <v>76</v>
      </c>
      <c r="N1317" s="2">
        <v>26</v>
      </c>
      <c r="O1317" s="6">
        <f t="shared" si="157"/>
        <v>16</v>
      </c>
      <c r="P1317" s="2">
        <v>3</v>
      </c>
      <c r="Q1317" s="2">
        <v>2</v>
      </c>
      <c r="R1317" s="2">
        <v>4</v>
      </c>
      <c r="S1317" s="2">
        <v>4</v>
      </c>
      <c r="T1317" s="2">
        <v>3</v>
      </c>
      <c r="U1317" s="2">
        <f t="shared" si="159"/>
        <v>5</v>
      </c>
      <c r="V1317" s="2">
        <f t="shared" si="160"/>
        <v>4</v>
      </c>
      <c r="W1317" s="2">
        <f t="shared" si="161"/>
        <v>7</v>
      </c>
      <c r="Y1317" s="5"/>
      <c r="Z1317" s="6">
        <f t="shared" si="158"/>
        <v>1</v>
      </c>
      <c r="AA1317" s="2">
        <v>0</v>
      </c>
      <c r="AB1317" s="2">
        <v>0</v>
      </c>
      <c r="AC1317" s="2">
        <v>0</v>
      </c>
      <c r="AD1317" s="2">
        <v>1</v>
      </c>
      <c r="AE1317" s="2">
        <v>0</v>
      </c>
      <c r="AF1317" s="2">
        <f t="shared" si="162"/>
        <v>0</v>
      </c>
      <c r="AG1317" s="2">
        <f t="shared" si="163"/>
        <v>0</v>
      </c>
      <c r="AH1317" s="2">
        <f t="shared" si="164"/>
        <v>1</v>
      </c>
      <c r="AJ1317" s="5"/>
    </row>
    <row r="1318" spans="7:36" x14ac:dyDescent="0.35">
      <c r="G1318" s="2" t="s">
        <v>3</v>
      </c>
      <c r="H1318" s="2" t="s">
        <v>142</v>
      </c>
      <c r="I1318" s="2" t="s">
        <v>8</v>
      </c>
      <c r="J1318" s="2" t="s">
        <v>21</v>
      </c>
      <c r="K1318" s="2" t="s">
        <v>104</v>
      </c>
      <c r="L1318" s="2" t="s">
        <v>104</v>
      </c>
      <c r="M1318" s="2" t="s">
        <v>76</v>
      </c>
      <c r="N1318" s="2">
        <v>27</v>
      </c>
      <c r="O1318" s="6">
        <f t="shared" si="157"/>
        <v>16</v>
      </c>
      <c r="P1318" s="2">
        <v>2</v>
      </c>
      <c r="Q1318" s="2">
        <v>3</v>
      </c>
      <c r="R1318" s="2">
        <v>5</v>
      </c>
      <c r="S1318" s="2">
        <v>4</v>
      </c>
      <c r="T1318" s="2">
        <v>2</v>
      </c>
      <c r="U1318" s="2">
        <f t="shared" si="159"/>
        <v>5</v>
      </c>
      <c r="V1318" s="2">
        <f t="shared" si="160"/>
        <v>5</v>
      </c>
      <c r="W1318" s="2">
        <f t="shared" si="161"/>
        <v>6</v>
      </c>
      <c r="Y1318" s="5"/>
      <c r="Z1318" s="6">
        <f t="shared" si="158"/>
        <v>1</v>
      </c>
      <c r="AA1318" s="2">
        <v>0</v>
      </c>
      <c r="AB1318" s="2">
        <v>0</v>
      </c>
      <c r="AC1318" s="2">
        <v>1</v>
      </c>
      <c r="AD1318" s="2">
        <v>0</v>
      </c>
      <c r="AE1318" s="2">
        <v>0</v>
      </c>
      <c r="AF1318" s="2">
        <f t="shared" si="162"/>
        <v>0</v>
      </c>
      <c r="AG1318" s="2">
        <f t="shared" si="163"/>
        <v>1</v>
      </c>
      <c r="AH1318" s="2">
        <f t="shared" si="164"/>
        <v>0</v>
      </c>
      <c r="AJ1318" s="5"/>
    </row>
    <row r="1319" spans="7:36" x14ac:dyDescent="0.35">
      <c r="G1319" s="2" t="s">
        <v>3</v>
      </c>
      <c r="H1319" s="2" t="s">
        <v>142</v>
      </c>
      <c r="I1319" s="2" t="s">
        <v>8</v>
      </c>
      <c r="J1319" s="2" t="s">
        <v>21</v>
      </c>
      <c r="K1319" s="2" t="s">
        <v>104</v>
      </c>
      <c r="L1319" s="2" t="s">
        <v>104</v>
      </c>
      <c r="M1319" s="2" t="s">
        <v>76</v>
      </c>
      <c r="N1319" s="2">
        <v>28</v>
      </c>
      <c r="O1319" s="6">
        <f t="shared" si="157"/>
        <v>16</v>
      </c>
      <c r="P1319" s="2">
        <v>10</v>
      </c>
      <c r="Q1319" s="2">
        <v>2</v>
      </c>
      <c r="R1319" s="2">
        <v>2</v>
      </c>
      <c r="S1319" s="2">
        <v>1</v>
      </c>
      <c r="T1319" s="2">
        <v>1</v>
      </c>
      <c r="U1319" s="2">
        <f t="shared" si="159"/>
        <v>12</v>
      </c>
      <c r="V1319" s="2">
        <f t="shared" si="160"/>
        <v>2</v>
      </c>
      <c r="W1319" s="2">
        <f t="shared" si="161"/>
        <v>2</v>
      </c>
      <c r="Y1319" s="5"/>
      <c r="Z1319" s="6">
        <f t="shared" si="158"/>
        <v>1</v>
      </c>
      <c r="AA1319" s="2">
        <v>1</v>
      </c>
      <c r="AB1319" s="2">
        <v>0</v>
      </c>
      <c r="AC1319" s="2">
        <v>0</v>
      </c>
      <c r="AD1319" s="2">
        <v>0</v>
      </c>
      <c r="AE1319" s="2">
        <v>0</v>
      </c>
      <c r="AF1319" s="2">
        <f t="shared" si="162"/>
        <v>1</v>
      </c>
      <c r="AG1319" s="2">
        <f t="shared" si="163"/>
        <v>0</v>
      </c>
      <c r="AH1319" s="2">
        <f t="shared" si="164"/>
        <v>0</v>
      </c>
      <c r="AJ1319" s="5"/>
    </row>
    <row r="1320" spans="7:36" x14ac:dyDescent="0.35">
      <c r="G1320" s="2" t="s">
        <v>3</v>
      </c>
      <c r="H1320" s="2" t="s">
        <v>142</v>
      </c>
      <c r="I1320" s="2" t="s">
        <v>8</v>
      </c>
      <c r="J1320" s="2" t="s">
        <v>21</v>
      </c>
      <c r="K1320" s="2" t="s">
        <v>104</v>
      </c>
      <c r="L1320" s="2" t="s">
        <v>104</v>
      </c>
      <c r="M1320" s="2" t="s">
        <v>76</v>
      </c>
      <c r="N1320" s="2">
        <v>29</v>
      </c>
      <c r="O1320" s="6">
        <f t="shared" si="157"/>
        <v>16</v>
      </c>
      <c r="P1320" s="2">
        <v>0</v>
      </c>
      <c r="Q1320" s="2">
        <v>5</v>
      </c>
      <c r="R1320" s="2">
        <v>7</v>
      </c>
      <c r="S1320" s="2">
        <v>1</v>
      </c>
      <c r="T1320" s="2">
        <v>3</v>
      </c>
      <c r="U1320" s="2">
        <f t="shared" si="159"/>
        <v>5</v>
      </c>
      <c r="V1320" s="2">
        <f t="shared" si="160"/>
        <v>7</v>
      </c>
      <c r="W1320" s="2">
        <f t="shared" si="161"/>
        <v>4</v>
      </c>
      <c r="Y1320" s="5"/>
      <c r="Z1320" s="6">
        <f t="shared" si="158"/>
        <v>1</v>
      </c>
      <c r="AA1320" s="2">
        <v>0</v>
      </c>
      <c r="AB1320" s="2">
        <v>1</v>
      </c>
      <c r="AC1320" s="2">
        <v>0</v>
      </c>
      <c r="AD1320" s="2">
        <v>0</v>
      </c>
      <c r="AE1320" s="2">
        <v>0</v>
      </c>
      <c r="AF1320" s="2">
        <f t="shared" si="162"/>
        <v>1</v>
      </c>
      <c r="AG1320" s="2">
        <f t="shared" si="163"/>
        <v>0</v>
      </c>
      <c r="AH1320" s="2">
        <f t="shared" si="164"/>
        <v>0</v>
      </c>
      <c r="AJ1320" s="5"/>
    </row>
    <row r="1321" spans="7:36" x14ac:dyDescent="0.35">
      <c r="G1321" s="2" t="s">
        <v>3</v>
      </c>
      <c r="H1321" s="2" t="s">
        <v>142</v>
      </c>
      <c r="I1321" s="2" t="s">
        <v>8</v>
      </c>
      <c r="J1321" s="2" t="s">
        <v>21</v>
      </c>
      <c r="K1321" s="2" t="s">
        <v>104</v>
      </c>
      <c r="L1321" s="2" t="s">
        <v>104</v>
      </c>
      <c r="M1321" s="2" t="s">
        <v>76</v>
      </c>
      <c r="N1321" s="2">
        <v>30</v>
      </c>
      <c r="O1321" s="6">
        <f t="shared" si="157"/>
        <v>16</v>
      </c>
      <c r="P1321" s="2">
        <v>2</v>
      </c>
      <c r="Q1321" s="2">
        <v>4</v>
      </c>
      <c r="R1321" s="2">
        <v>4</v>
      </c>
      <c r="S1321" s="2">
        <v>3</v>
      </c>
      <c r="T1321" s="2">
        <v>3</v>
      </c>
      <c r="U1321" s="2">
        <f t="shared" si="159"/>
        <v>6</v>
      </c>
      <c r="V1321" s="2">
        <f t="shared" si="160"/>
        <v>4</v>
      </c>
      <c r="W1321" s="2">
        <f t="shared" si="161"/>
        <v>6</v>
      </c>
      <c r="Y1321" s="5"/>
      <c r="Z1321" s="6">
        <f t="shared" si="158"/>
        <v>1</v>
      </c>
      <c r="AA1321" s="2">
        <v>0</v>
      </c>
      <c r="AB1321" s="2">
        <v>0</v>
      </c>
      <c r="AC1321" s="2">
        <v>1</v>
      </c>
      <c r="AD1321" s="2">
        <v>0</v>
      </c>
      <c r="AE1321" s="2">
        <v>0</v>
      </c>
      <c r="AF1321" s="2">
        <f t="shared" si="162"/>
        <v>0</v>
      </c>
      <c r="AG1321" s="2">
        <f t="shared" si="163"/>
        <v>1</v>
      </c>
      <c r="AH1321" s="2">
        <f t="shared" si="164"/>
        <v>0</v>
      </c>
      <c r="AJ1321" s="5"/>
    </row>
    <row r="1322" spans="7:36" x14ac:dyDescent="0.35">
      <c r="G1322" s="2" t="s">
        <v>3</v>
      </c>
      <c r="H1322" s="2" t="s">
        <v>142</v>
      </c>
      <c r="I1322" s="2" t="s">
        <v>8</v>
      </c>
      <c r="J1322" s="2" t="s">
        <v>21</v>
      </c>
      <c r="K1322" s="2" t="s">
        <v>105</v>
      </c>
      <c r="L1322" s="2" t="s">
        <v>105</v>
      </c>
      <c r="M1322" s="2" t="s">
        <v>3</v>
      </c>
      <c r="N1322" s="2">
        <v>1</v>
      </c>
      <c r="O1322" s="6">
        <f t="shared" si="157"/>
        <v>8</v>
      </c>
      <c r="P1322" s="2">
        <v>0</v>
      </c>
      <c r="Q1322" s="2">
        <v>2</v>
      </c>
      <c r="R1322" s="2">
        <v>5</v>
      </c>
      <c r="S1322" s="2">
        <v>1</v>
      </c>
      <c r="T1322" s="2">
        <v>0</v>
      </c>
      <c r="U1322" s="2">
        <f t="shared" si="159"/>
        <v>2</v>
      </c>
      <c r="V1322" s="2">
        <f t="shared" si="160"/>
        <v>5</v>
      </c>
      <c r="W1322" s="2">
        <f t="shared" si="161"/>
        <v>1</v>
      </c>
      <c r="X1322" s="2">
        <f>MAX(O1322:O1351)</f>
        <v>8</v>
      </c>
      <c r="Y1322" s="5">
        <v>27</v>
      </c>
      <c r="Z1322" s="6">
        <f t="shared" si="158"/>
        <v>4</v>
      </c>
      <c r="AA1322" s="2">
        <v>1</v>
      </c>
      <c r="AB1322" s="2">
        <v>2</v>
      </c>
      <c r="AC1322" s="2">
        <v>1</v>
      </c>
      <c r="AD1322" s="2">
        <v>0</v>
      </c>
      <c r="AE1322" s="2">
        <v>0</v>
      </c>
      <c r="AF1322" s="2">
        <f t="shared" si="162"/>
        <v>3</v>
      </c>
      <c r="AG1322" s="2">
        <f t="shared" si="163"/>
        <v>1</v>
      </c>
      <c r="AH1322" s="2">
        <f t="shared" si="164"/>
        <v>0</v>
      </c>
      <c r="AI1322" s="2">
        <f>MAX(Z1322:Z1351)</f>
        <v>4</v>
      </c>
      <c r="AJ1322" s="5">
        <v>9</v>
      </c>
    </row>
    <row r="1323" spans="7:36" x14ac:dyDescent="0.35">
      <c r="G1323" s="2" t="s">
        <v>3</v>
      </c>
      <c r="H1323" s="2" t="s">
        <v>142</v>
      </c>
      <c r="I1323" s="2" t="s">
        <v>8</v>
      </c>
      <c r="J1323" s="2" t="s">
        <v>21</v>
      </c>
      <c r="K1323" s="2" t="s">
        <v>105</v>
      </c>
      <c r="L1323" s="2" t="s">
        <v>105</v>
      </c>
      <c r="M1323" s="2" t="s">
        <v>3</v>
      </c>
      <c r="N1323" s="2">
        <v>2</v>
      </c>
      <c r="O1323" s="6">
        <f t="shared" si="157"/>
        <v>8</v>
      </c>
      <c r="P1323" s="2">
        <v>2</v>
      </c>
      <c r="Q1323" s="2">
        <v>2</v>
      </c>
      <c r="R1323" s="2">
        <v>4</v>
      </c>
      <c r="S1323" s="2">
        <v>0</v>
      </c>
      <c r="T1323" s="2">
        <v>0</v>
      </c>
      <c r="U1323" s="2">
        <f t="shared" si="159"/>
        <v>4</v>
      </c>
      <c r="V1323" s="2">
        <f t="shared" si="160"/>
        <v>4</v>
      </c>
      <c r="W1323" s="2">
        <f t="shared" si="161"/>
        <v>0</v>
      </c>
      <c r="Y1323" s="5"/>
      <c r="Z1323" s="6">
        <f t="shared" si="158"/>
        <v>4</v>
      </c>
      <c r="AA1323" s="2">
        <v>0</v>
      </c>
      <c r="AB1323" s="2">
        <v>3</v>
      </c>
      <c r="AC1323" s="2">
        <v>1</v>
      </c>
      <c r="AD1323" s="2">
        <v>0</v>
      </c>
      <c r="AE1323" s="2">
        <v>0</v>
      </c>
      <c r="AF1323" s="2">
        <f t="shared" si="162"/>
        <v>3</v>
      </c>
      <c r="AG1323" s="2">
        <f t="shared" si="163"/>
        <v>1</v>
      </c>
      <c r="AH1323" s="2">
        <f t="shared" si="164"/>
        <v>0</v>
      </c>
      <c r="AJ1323" s="5"/>
    </row>
    <row r="1324" spans="7:36" x14ac:dyDescent="0.35">
      <c r="G1324" s="2" t="s">
        <v>3</v>
      </c>
      <c r="H1324" s="2" t="s">
        <v>142</v>
      </c>
      <c r="I1324" s="2" t="s">
        <v>8</v>
      </c>
      <c r="J1324" s="2" t="s">
        <v>21</v>
      </c>
      <c r="K1324" s="2" t="s">
        <v>105</v>
      </c>
      <c r="L1324" s="2" t="s">
        <v>105</v>
      </c>
      <c r="M1324" s="2" t="s">
        <v>3</v>
      </c>
      <c r="N1324" s="2">
        <v>3</v>
      </c>
      <c r="O1324" s="6">
        <f t="shared" si="157"/>
        <v>8</v>
      </c>
      <c r="P1324" s="2">
        <v>2</v>
      </c>
      <c r="Q1324" s="2">
        <v>5</v>
      </c>
      <c r="R1324" s="2">
        <v>1</v>
      </c>
      <c r="S1324" s="2">
        <v>0</v>
      </c>
      <c r="T1324" s="2">
        <v>0</v>
      </c>
      <c r="U1324" s="2">
        <f t="shared" si="159"/>
        <v>7</v>
      </c>
      <c r="V1324" s="2">
        <f t="shared" si="160"/>
        <v>1</v>
      </c>
      <c r="W1324" s="2">
        <f t="shared" si="161"/>
        <v>0</v>
      </c>
      <c r="Y1324" s="5"/>
      <c r="Z1324" s="6">
        <f t="shared" si="158"/>
        <v>4</v>
      </c>
      <c r="AA1324" s="2">
        <v>2</v>
      </c>
      <c r="AB1324" s="2">
        <v>1</v>
      </c>
      <c r="AC1324" s="2">
        <v>1</v>
      </c>
      <c r="AD1324" s="2">
        <v>0</v>
      </c>
      <c r="AE1324" s="2">
        <v>0</v>
      </c>
      <c r="AF1324" s="2">
        <f t="shared" si="162"/>
        <v>3</v>
      </c>
      <c r="AG1324" s="2">
        <f t="shared" si="163"/>
        <v>1</v>
      </c>
      <c r="AH1324" s="2">
        <f t="shared" si="164"/>
        <v>0</v>
      </c>
      <c r="AJ1324" s="5"/>
    </row>
    <row r="1325" spans="7:36" x14ac:dyDescent="0.35">
      <c r="G1325" s="2" t="s">
        <v>3</v>
      </c>
      <c r="H1325" s="2" t="s">
        <v>142</v>
      </c>
      <c r="I1325" s="2" t="s">
        <v>8</v>
      </c>
      <c r="J1325" s="2" t="s">
        <v>21</v>
      </c>
      <c r="K1325" s="2" t="s">
        <v>105</v>
      </c>
      <c r="L1325" s="2" t="s">
        <v>105</v>
      </c>
      <c r="M1325" s="2" t="s">
        <v>3</v>
      </c>
      <c r="N1325" s="2">
        <v>4</v>
      </c>
      <c r="O1325" s="6">
        <f t="shared" si="157"/>
        <v>8</v>
      </c>
      <c r="P1325" s="2">
        <v>7</v>
      </c>
      <c r="Q1325" s="2">
        <v>1</v>
      </c>
      <c r="R1325" s="2">
        <v>0</v>
      </c>
      <c r="S1325" s="2">
        <v>0</v>
      </c>
      <c r="T1325" s="2">
        <v>0</v>
      </c>
      <c r="U1325" s="2">
        <f t="shared" si="159"/>
        <v>8</v>
      </c>
      <c r="V1325" s="2">
        <f t="shared" si="160"/>
        <v>0</v>
      </c>
      <c r="W1325" s="2">
        <f t="shared" si="161"/>
        <v>0</v>
      </c>
      <c r="Y1325" s="5"/>
      <c r="Z1325" s="6">
        <f t="shared" si="158"/>
        <v>4</v>
      </c>
      <c r="AA1325" s="2">
        <v>3</v>
      </c>
      <c r="AB1325" s="2">
        <v>0</v>
      </c>
      <c r="AC1325" s="2">
        <v>1</v>
      </c>
      <c r="AD1325" s="2">
        <v>0</v>
      </c>
      <c r="AE1325" s="2">
        <v>0</v>
      </c>
      <c r="AF1325" s="2">
        <f t="shared" si="162"/>
        <v>3</v>
      </c>
      <c r="AG1325" s="2">
        <f t="shared" si="163"/>
        <v>1</v>
      </c>
      <c r="AH1325" s="2">
        <f t="shared" si="164"/>
        <v>0</v>
      </c>
      <c r="AJ1325" s="5"/>
    </row>
    <row r="1326" spans="7:36" x14ac:dyDescent="0.35">
      <c r="G1326" s="2" t="s">
        <v>3</v>
      </c>
      <c r="H1326" s="2" t="s">
        <v>142</v>
      </c>
      <c r="I1326" s="2" t="s">
        <v>8</v>
      </c>
      <c r="J1326" s="2" t="s">
        <v>21</v>
      </c>
      <c r="K1326" s="2" t="s">
        <v>105</v>
      </c>
      <c r="L1326" s="2" t="s">
        <v>105</v>
      </c>
      <c r="M1326" s="2" t="s">
        <v>3</v>
      </c>
      <c r="N1326" s="2">
        <v>5</v>
      </c>
      <c r="O1326" s="6">
        <f t="shared" si="157"/>
        <v>8</v>
      </c>
      <c r="P1326" s="2">
        <v>3</v>
      </c>
      <c r="Q1326" s="2">
        <v>3</v>
      </c>
      <c r="R1326" s="2">
        <v>2</v>
      </c>
      <c r="S1326" s="2">
        <v>0</v>
      </c>
      <c r="T1326" s="2">
        <v>0</v>
      </c>
      <c r="U1326" s="2">
        <f t="shared" si="159"/>
        <v>6</v>
      </c>
      <c r="V1326" s="2">
        <f t="shared" si="160"/>
        <v>2</v>
      </c>
      <c r="W1326" s="2">
        <f t="shared" si="161"/>
        <v>0</v>
      </c>
      <c r="Y1326" s="5"/>
      <c r="Z1326" s="6">
        <f t="shared" si="158"/>
        <v>4</v>
      </c>
      <c r="AA1326" s="2">
        <v>1</v>
      </c>
      <c r="AB1326" s="2">
        <v>2</v>
      </c>
      <c r="AC1326" s="2">
        <v>0</v>
      </c>
      <c r="AD1326" s="2">
        <v>1</v>
      </c>
      <c r="AE1326" s="2">
        <v>0</v>
      </c>
      <c r="AF1326" s="2">
        <f t="shared" si="162"/>
        <v>3</v>
      </c>
      <c r="AG1326" s="2">
        <f t="shared" si="163"/>
        <v>0</v>
      </c>
      <c r="AH1326" s="2">
        <f t="shared" si="164"/>
        <v>1</v>
      </c>
      <c r="AJ1326" s="5"/>
    </row>
    <row r="1327" spans="7:36" x14ac:dyDescent="0.35">
      <c r="G1327" s="2" t="s">
        <v>3</v>
      </c>
      <c r="H1327" s="2" t="s">
        <v>142</v>
      </c>
      <c r="I1327" s="2" t="s">
        <v>8</v>
      </c>
      <c r="J1327" s="2" t="s">
        <v>21</v>
      </c>
      <c r="K1327" s="2" t="s">
        <v>105</v>
      </c>
      <c r="L1327" s="2" t="s">
        <v>105</v>
      </c>
      <c r="M1327" s="2" t="s">
        <v>3</v>
      </c>
      <c r="N1327" s="2">
        <v>6</v>
      </c>
      <c r="O1327" s="6">
        <f t="shared" si="157"/>
        <v>8</v>
      </c>
      <c r="P1327" s="2">
        <v>3</v>
      </c>
      <c r="Q1327" s="2">
        <v>2</v>
      </c>
      <c r="R1327" s="2">
        <v>3</v>
      </c>
      <c r="S1327" s="2">
        <v>0</v>
      </c>
      <c r="T1327" s="2">
        <v>0</v>
      </c>
      <c r="U1327" s="2">
        <f t="shared" si="159"/>
        <v>5</v>
      </c>
      <c r="V1327" s="2">
        <f t="shared" si="160"/>
        <v>3</v>
      </c>
      <c r="W1327" s="2">
        <f t="shared" si="161"/>
        <v>0</v>
      </c>
      <c r="Y1327" s="5"/>
      <c r="Z1327" s="6">
        <f t="shared" si="158"/>
        <v>4</v>
      </c>
      <c r="AA1327" s="2">
        <v>1</v>
      </c>
      <c r="AB1327" s="2">
        <v>0</v>
      </c>
      <c r="AC1327" s="2">
        <v>2</v>
      </c>
      <c r="AD1327" s="2">
        <v>1</v>
      </c>
      <c r="AE1327" s="2">
        <v>0</v>
      </c>
      <c r="AF1327" s="2">
        <f t="shared" si="162"/>
        <v>1</v>
      </c>
      <c r="AG1327" s="2">
        <f t="shared" si="163"/>
        <v>2</v>
      </c>
      <c r="AH1327" s="2">
        <f t="shared" si="164"/>
        <v>1</v>
      </c>
      <c r="AJ1327" s="5"/>
    </row>
    <row r="1328" spans="7:36" x14ac:dyDescent="0.35">
      <c r="G1328" s="2" t="s">
        <v>3</v>
      </c>
      <c r="H1328" s="2" t="s">
        <v>142</v>
      </c>
      <c r="I1328" s="2" t="s">
        <v>8</v>
      </c>
      <c r="J1328" s="2" t="s">
        <v>21</v>
      </c>
      <c r="K1328" s="2" t="s">
        <v>105</v>
      </c>
      <c r="L1328" s="2" t="s">
        <v>105</v>
      </c>
      <c r="M1328" s="2" t="s">
        <v>3</v>
      </c>
      <c r="N1328" s="2">
        <v>7</v>
      </c>
      <c r="O1328" s="6">
        <f t="shared" si="157"/>
        <v>8</v>
      </c>
      <c r="P1328" s="2">
        <v>7</v>
      </c>
      <c r="Q1328" s="2">
        <v>1</v>
      </c>
      <c r="R1328" s="2">
        <v>0</v>
      </c>
      <c r="S1328" s="2">
        <v>0</v>
      </c>
      <c r="T1328" s="2">
        <v>0</v>
      </c>
      <c r="U1328" s="2">
        <f t="shared" si="159"/>
        <v>8</v>
      </c>
      <c r="V1328" s="2">
        <f t="shared" si="160"/>
        <v>0</v>
      </c>
      <c r="W1328" s="2">
        <f t="shared" si="161"/>
        <v>0</v>
      </c>
      <c r="Y1328" s="5"/>
      <c r="Z1328" s="6">
        <f t="shared" si="158"/>
        <v>4</v>
      </c>
      <c r="AA1328" s="2">
        <v>1</v>
      </c>
      <c r="AB1328" s="2">
        <v>0</v>
      </c>
      <c r="AC1328" s="2">
        <v>2</v>
      </c>
      <c r="AD1328" s="2">
        <v>0</v>
      </c>
      <c r="AE1328" s="2">
        <v>1</v>
      </c>
      <c r="AF1328" s="2">
        <f t="shared" si="162"/>
        <v>1</v>
      </c>
      <c r="AG1328" s="2">
        <f t="shared" si="163"/>
        <v>2</v>
      </c>
      <c r="AH1328" s="2">
        <f t="shared" si="164"/>
        <v>1</v>
      </c>
      <c r="AJ1328" s="5"/>
    </row>
    <row r="1329" spans="7:36" x14ac:dyDescent="0.35">
      <c r="G1329" s="2" t="s">
        <v>3</v>
      </c>
      <c r="H1329" s="2" t="s">
        <v>142</v>
      </c>
      <c r="I1329" s="2" t="s">
        <v>8</v>
      </c>
      <c r="J1329" s="2" t="s">
        <v>21</v>
      </c>
      <c r="K1329" s="2" t="s">
        <v>105</v>
      </c>
      <c r="L1329" s="2" t="s">
        <v>105</v>
      </c>
      <c r="M1329" s="2" t="s">
        <v>3</v>
      </c>
      <c r="N1329" s="2">
        <v>8</v>
      </c>
      <c r="O1329" s="6">
        <f t="shared" si="157"/>
        <v>8</v>
      </c>
      <c r="P1329" s="2">
        <v>0</v>
      </c>
      <c r="Q1329" s="2">
        <v>3</v>
      </c>
      <c r="R1329" s="2">
        <v>3</v>
      </c>
      <c r="S1329" s="2">
        <v>2</v>
      </c>
      <c r="T1329" s="2">
        <v>0</v>
      </c>
      <c r="U1329" s="2">
        <f t="shared" si="159"/>
        <v>3</v>
      </c>
      <c r="V1329" s="2">
        <f t="shared" si="160"/>
        <v>3</v>
      </c>
      <c r="W1329" s="2">
        <f t="shared" si="161"/>
        <v>2</v>
      </c>
      <c r="Y1329" s="5"/>
      <c r="Z1329" s="6">
        <f t="shared" si="158"/>
        <v>4</v>
      </c>
      <c r="AA1329" s="2">
        <v>0</v>
      </c>
      <c r="AB1329" s="2">
        <v>0</v>
      </c>
      <c r="AC1329" s="2">
        <v>2</v>
      </c>
      <c r="AD1329" s="2">
        <v>2</v>
      </c>
      <c r="AE1329" s="2">
        <v>0</v>
      </c>
      <c r="AF1329" s="2">
        <f t="shared" si="162"/>
        <v>0</v>
      </c>
      <c r="AG1329" s="2">
        <f t="shared" si="163"/>
        <v>2</v>
      </c>
      <c r="AH1329" s="2">
        <f t="shared" si="164"/>
        <v>2</v>
      </c>
      <c r="AJ1329" s="5"/>
    </row>
    <row r="1330" spans="7:36" x14ac:dyDescent="0.35">
      <c r="G1330" s="2" t="s">
        <v>3</v>
      </c>
      <c r="H1330" s="2" t="s">
        <v>142</v>
      </c>
      <c r="I1330" s="2" t="s">
        <v>8</v>
      </c>
      <c r="J1330" s="2" t="s">
        <v>21</v>
      </c>
      <c r="K1330" s="2" t="s">
        <v>105</v>
      </c>
      <c r="L1330" s="2" t="s">
        <v>105</v>
      </c>
      <c r="M1330" s="2" t="s">
        <v>3</v>
      </c>
      <c r="N1330" s="2">
        <v>9</v>
      </c>
      <c r="O1330" s="6">
        <f t="shared" si="157"/>
        <v>8</v>
      </c>
      <c r="P1330" s="2">
        <v>0</v>
      </c>
      <c r="Q1330" s="2">
        <v>2</v>
      </c>
      <c r="R1330" s="2">
        <v>2</v>
      </c>
      <c r="S1330" s="2">
        <v>4</v>
      </c>
      <c r="T1330" s="2">
        <v>0</v>
      </c>
      <c r="U1330" s="2">
        <f t="shared" si="159"/>
        <v>2</v>
      </c>
      <c r="V1330" s="2">
        <f t="shared" si="160"/>
        <v>2</v>
      </c>
      <c r="W1330" s="2">
        <f t="shared" si="161"/>
        <v>4</v>
      </c>
      <c r="Y1330" s="5"/>
      <c r="Z1330" s="6">
        <f t="shared" si="158"/>
        <v>4</v>
      </c>
      <c r="AA1330" s="2">
        <v>0</v>
      </c>
      <c r="AB1330" s="2">
        <v>0</v>
      </c>
      <c r="AC1330" s="2">
        <v>1</v>
      </c>
      <c r="AD1330" s="2">
        <v>2</v>
      </c>
      <c r="AE1330" s="2">
        <v>1</v>
      </c>
      <c r="AF1330" s="2">
        <f t="shared" si="162"/>
        <v>0</v>
      </c>
      <c r="AG1330" s="2">
        <f t="shared" si="163"/>
        <v>1</v>
      </c>
      <c r="AH1330" s="2">
        <f t="shared" si="164"/>
        <v>3</v>
      </c>
      <c r="AJ1330" s="5"/>
    </row>
    <row r="1331" spans="7:36" x14ac:dyDescent="0.35">
      <c r="G1331" s="2" t="s">
        <v>3</v>
      </c>
      <c r="H1331" s="2" t="s">
        <v>142</v>
      </c>
      <c r="I1331" s="2" t="s">
        <v>8</v>
      </c>
      <c r="J1331" s="2" t="s">
        <v>21</v>
      </c>
      <c r="K1331" s="2" t="s">
        <v>105</v>
      </c>
      <c r="L1331" s="2" t="s">
        <v>105</v>
      </c>
      <c r="M1331" s="2" t="s">
        <v>67</v>
      </c>
      <c r="N1331" s="2">
        <v>10</v>
      </c>
      <c r="O1331" s="6">
        <f t="shared" si="157"/>
        <v>8</v>
      </c>
      <c r="P1331" s="2">
        <v>0</v>
      </c>
      <c r="Q1331" s="2">
        <v>8</v>
      </c>
      <c r="R1331" s="2">
        <v>0</v>
      </c>
      <c r="S1331" s="2">
        <v>0</v>
      </c>
      <c r="T1331" s="2">
        <v>0</v>
      </c>
      <c r="U1331" s="2">
        <f t="shared" si="159"/>
        <v>8</v>
      </c>
      <c r="V1331" s="2">
        <f t="shared" si="160"/>
        <v>0</v>
      </c>
      <c r="W1331" s="2">
        <f t="shared" si="161"/>
        <v>0</v>
      </c>
      <c r="Y1331" s="5"/>
      <c r="Z1331" s="6">
        <f t="shared" si="158"/>
        <v>4</v>
      </c>
      <c r="AA1331" s="2">
        <v>2</v>
      </c>
      <c r="AB1331" s="2">
        <v>2</v>
      </c>
      <c r="AC1331" s="2">
        <v>0</v>
      </c>
      <c r="AD1331" s="2">
        <v>0</v>
      </c>
      <c r="AE1331" s="2">
        <v>0</v>
      </c>
      <c r="AF1331" s="2">
        <f t="shared" si="162"/>
        <v>4</v>
      </c>
      <c r="AG1331" s="2">
        <f t="shared" si="163"/>
        <v>0</v>
      </c>
      <c r="AH1331" s="2">
        <f t="shared" si="164"/>
        <v>0</v>
      </c>
      <c r="AJ1331" s="5"/>
    </row>
    <row r="1332" spans="7:36" x14ac:dyDescent="0.35">
      <c r="G1332" s="2" t="s">
        <v>3</v>
      </c>
      <c r="H1332" s="2" t="s">
        <v>142</v>
      </c>
      <c r="I1332" s="2" t="s">
        <v>8</v>
      </c>
      <c r="J1332" s="2" t="s">
        <v>21</v>
      </c>
      <c r="K1332" s="2" t="s">
        <v>105</v>
      </c>
      <c r="L1332" s="2" t="s">
        <v>105</v>
      </c>
      <c r="M1332" s="2" t="s">
        <v>67</v>
      </c>
      <c r="N1332" s="2">
        <v>11</v>
      </c>
      <c r="O1332" s="6">
        <f t="shared" si="157"/>
        <v>8</v>
      </c>
      <c r="P1332" s="2">
        <v>2</v>
      </c>
      <c r="Q1332" s="2">
        <v>2</v>
      </c>
      <c r="R1332" s="2">
        <v>4</v>
      </c>
      <c r="S1332" s="2">
        <v>0</v>
      </c>
      <c r="T1332" s="2">
        <v>0</v>
      </c>
      <c r="U1332" s="2">
        <f t="shared" si="159"/>
        <v>4</v>
      </c>
      <c r="V1332" s="2">
        <f t="shared" si="160"/>
        <v>4</v>
      </c>
      <c r="W1332" s="2">
        <f t="shared" si="161"/>
        <v>0</v>
      </c>
      <c r="Y1332" s="5"/>
      <c r="Z1332" s="6">
        <f t="shared" si="158"/>
        <v>4</v>
      </c>
      <c r="AA1332" s="2">
        <v>1</v>
      </c>
      <c r="AB1332" s="2">
        <v>1</v>
      </c>
      <c r="AC1332" s="2">
        <v>2</v>
      </c>
      <c r="AD1332" s="2">
        <v>0</v>
      </c>
      <c r="AE1332" s="2">
        <v>0</v>
      </c>
      <c r="AF1332" s="2">
        <f t="shared" si="162"/>
        <v>2</v>
      </c>
      <c r="AG1332" s="2">
        <f t="shared" si="163"/>
        <v>2</v>
      </c>
      <c r="AH1332" s="2">
        <f t="shared" si="164"/>
        <v>0</v>
      </c>
      <c r="AJ1332" s="5"/>
    </row>
    <row r="1333" spans="7:36" x14ac:dyDescent="0.35">
      <c r="G1333" s="2" t="s">
        <v>3</v>
      </c>
      <c r="H1333" s="2" t="s">
        <v>142</v>
      </c>
      <c r="I1333" s="2" t="s">
        <v>8</v>
      </c>
      <c r="J1333" s="2" t="s">
        <v>21</v>
      </c>
      <c r="K1333" s="2" t="s">
        <v>105</v>
      </c>
      <c r="L1333" s="2" t="s">
        <v>105</v>
      </c>
      <c r="M1333" s="2" t="s">
        <v>67</v>
      </c>
      <c r="N1333" s="2">
        <v>12</v>
      </c>
      <c r="O1333" s="6">
        <f t="shared" si="157"/>
        <v>8</v>
      </c>
      <c r="P1333" s="2">
        <v>0</v>
      </c>
      <c r="Q1333" s="2">
        <v>6</v>
      </c>
      <c r="R1333" s="2">
        <v>1</v>
      </c>
      <c r="S1333" s="2">
        <v>1</v>
      </c>
      <c r="T1333" s="2">
        <v>0</v>
      </c>
      <c r="U1333" s="2">
        <f t="shared" si="159"/>
        <v>6</v>
      </c>
      <c r="V1333" s="2">
        <f t="shared" si="160"/>
        <v>1</v>
      </c>
      <c r="W1333" s="2">
        <f t="shared" si="161"/>
        <v>1</v>
      </c>
      <c r="Y1333" s="5"/>
      <c r="Z1333" s="6">
        <f t="shared" si="158"/>
        <v>4</v>
      </c>
      <c r="AA1333" s="2">
        <v>0</v>
      </c>
      <c r="AB1333" s="2">
        <v>3</v>
      </c>
      <c r="AC1333" s="2">
        <v>1</v>
      </c>
      <c r="AD1333" s="2">
        <v>0</v>
      </c>
      <c r="AE1333" s="2">
        <v>0</v>
      </c>
      <c r="AF1333" s="2">
        <f t="shared" si="162"/>
        <v>3</v>
      </c>
      <c r="AG1333" s="2">
        <f t="shared" si="163"/>
        <v>1</v>
      </c>
      <c r="AH1333" s="2">
        <f t="shared" si="164"/>
        <v>0</v>
      </c>
      <c r="AJ1333" s="5"/>
    </row>
    <row r="1334" spans="7:36" x14ac:dyDescent="0.35">
      <c r="G1334" s="2" t="s">
        <v>3</v>
      </c>
      <c r="H1334" s="2" t="s">
        <v>142</v>
      </c>
      <c r="I1334" s="2" t="s">
        <v>8</v>
      </c>
      <c r="J1334" s="2" t="s">
        <v>21</v>
      </c>
      <c r="K1334" s="2" t="s">
        <v>105</v>
      </c>
      <c r="L1334" s="2" t="s">
        <v>105</v>
      </c>
      <c r="M1334" s="2" t="s">
        <v>67</v>
      </c>
      <c r="N1334" s="2">
        <v>13</v>
      </c>
      <c r="O1334" s="6">
        <f t="shared" si="157"/>
        <v>8</v>
      </c>
      <c r="P1334" s="2">
        <v>1</v>
      </c>
      <c r="Q1334" s="2">
        <v>4</v>
      </c>
      <c r="R1334" s="2">
        <v>3</v>
      </c>
      <c r="S1334" s="2">
        <v>0</v>
      </c>
      <c r="T1334" s="2">
        <v>0</v>
      </c>
      <c r="U1334" s="2">
        <f t="shared" si="159"/>
        <v>5</v>
      </c>
      <c r="V1334" s="2">
        <f t="shared" si="160"/>
        <v>3</v>
      </c>
      <c r="W1334" s="2">
        <f t="shared" si="161"/>
        <v>0</v>
      </c>
      <c r="Y1334" s="5"/>
      <c r="Z1334" s="6">
        <f t="shared" si="158"/>
        <v>4</v>
      </c>
      <c r="AA1334" s="2">
        <v>0</v>
      </c>
      <c r="AB1334" s="2">
        <v>1</v>
      </c>
      <c r="AC1334" s="2">
        <v>3</v>
      </c>
      <c r="AD1334" s="2">
        <v>0</v>
      </c>
      <c r="AE1334" s="2">
        <v>0</v>
      </c>
      <c r="AF1334" s="2">
        <f t="shared" si="162"/>
        <v>1</v>
      </c>
      <c r="AG1334" s="2">
        <f t="shared" si="163"/>
        <v>3</v>
      </c>
      <c r="AH1334" s="2">
        <f t="shared" si="164"/>
        <v>0</v>
      </c>
      <c r="AJ1334" s="5"/>
    </row>
    <row r="1335" spans="7:36" x14ac:dyDescent="0.35">
      <c r="G1335" s="2" t="s">
        <v>3</v>
      </c>
      <c r="H1335" s="2" t="s">
        <v>142</v>
      </c>
      <c r="I1335" s="2" t="s">
        <v>8</v>
      </c>
      <c r="J1335" s="2" t="s">
        <v>21</v>
      </c>
      <c r="K1335" s="2" t="s">
        <v>105</v>
      </c>
      <c r="L1335" s="2" t="s">
        <v>105</v>
      </c>
      <c r="M1335" s="2" t="s">
        <v>67</v>
      </c>
      <c r="N1335" s="2">
        <v>14</v>
      </c>
      <c r="O1335" s="6">
        <f t="shared" si="157"/>
        <v>8</v>
      </c>
      <c r="P1335" s="2">
        <v>0</v>
      </c>
      <c r="Q1335" s="2">
        <v>3</v>
      </c>
      <c r="R1335" s="2">
        <v>4</v>
      </c>
      <c r="S1335" s="2">
        <v>1</v>
      </c>
      <c r="T1335" s="2">
        <v>0</v>
      </c>
      <c r="U1335" s="2">
        <f t="shared" si="159"/>
        <v>3</v>
      </c>
      <c r="V1335" s="2">
        <f t="shared" si="160"/>
        <v>4</v>
      </c>
      <c r="W1335" s="2">
        <f t="shared" si="161"/>
        <v>1</v>
      </c>
      <c r="Y1335" s="5"/>
      <c r="Z1335" s="6">
        <f t="shared" si="158"/>
        <v>4</v>
      </c>
      <c r="AA1335" s="2">
        <v>0</v>
      </c>
      <c r="AB1335" s="2">
        <v>1</v>
      </c>
      <c r="AC1335" s="2">
        <v>2</v>
      </c>
      <c r="AD1335" s="2">
        <v>1</v>
      </c>
      <c r="AE1335" s="2">
        <v>0</v>
      </c>
      <c r="AF1335" s="2">
        <f t="shared" si="162"/>
        <v>1</v>
      </c>
      <c r="AG1335" s="2">
        <f t="shared" si="163"/>
        <v>2</v>
      </c>
      <c r="AH1335" s="2">
        <f t="shared" si="164"/>
        <v>1</v>
      </c>
      <c r="AJ1335" s="5"/>
    </row>
    <row r="1336" spans="7:36" x14ac:dyDescent="0.35">
      <c r="G1336" s="2" t="s">
        <v>3</v>
      </c>
      <c r="H1336" s="2" t="s">
        <v>142</v>
      </c>
      <c r="I1336" s="2" t="s">
        <v>8</v>
      </c>
      <c r="J1336" s="2" t="s">
        <v>21</v>
      </c>
      <c r="K1336" s="2" t="s">
        <v>105</v>
      </c>
      <c r="L1336" s="2" t="s">
        <v>105</v>
      </c>
      <c r="M1336" s="2" t="s">
        <v>67</v>
      </c>
      <c r="N1336" s="2">
        <v>15</v>
      </c>
      <c r="O1336" s="6">
        <f t="shared" si="157"/>
        <v>8</v>
      </c>
      <c r="P1336" s="2">
        <v>0</v>
      </c>
      <c r="Q1336" s="2">
        <v>3</v>
      </c>
      <c r="R1336" s="2">
        <v>5</v>
      </c>
      <c r="S1336" s="2">
        <v>0</v>
      </c>
      <c r="T1336" s="2">
        <v>0</v>
      </c>
      <c r="U1336" s="2">
        <f t="shared" si="159"/>
        <v>3</v>
      </c>
      <c r="V1336" s="2">
        <f t="shared" si="160"/>
        <v>5</v>
      </c>
      <c r="W1336" s="2">
        <f t="shared" si="161"/>
        <v>0</v>
      </c>
      <c r="Y1336" s="5"/>
      <c r="Z1336" s="6">
        <f t="shared" si="158"/>
        <v>4</v>
      </c>
      <c r="AA1336" s="2">
        <v>0</v>
      </c>
      <c r="AB1336" s="2">
        <v>0</v>
      </c>
      <c r="AC1336" s="2">
        <v>2</v>
      </c>
      <c r="AD1336" s="2">
        <v>2</v>
      </c>
      <c r="AE1336" s="2">
        <v>0</v>
      </c>
      <c r="AF1336" s="2">
        <f t="shared" si="162"/>
        <v>0</v>
      </c>
      <c r="AG1336" s="2">
        <f t="shared" si="163"/>
        <v>2</v>
      </c>
      <c r="AH1336" s="2">
        <f t="shared" si="164"/>
        <v>2</v>
      </c>
      <c r="AJ1336" s="5"/>
    </row>
    <row r="1337" spans="7:36" x14ac:dyDescent="0.35">
      <c r="G1337" s="2" t="s">
        <v>3</v>
      </c>
      <c r="H1337" s="2" t="s">
        <v>142</v>
      </c>
      <c r="I1337" s="2" t="s">
        <v>8</v>
      </c>
      <c r="J1337" s="2" t="s">
        <v>21</v>
      </c>
      <c r="K1337" s="2" t="s">
        <v>105</v>
      </c>
      <c r="L1337" s="2" t="s">
        <v>105</v>
      </c>
      <c r="M1337" s="2" t="s">
        <v>67</v>
      </c>
      <c r="N1337" s="2">
        <v>16</v>
      </c>
      <c r="O1337" s="6">
        <f t="shared" si="157"/>
        <v>8</v>
      </c>
      <c r="P1337" s="2">
        <v>4</v>
      </c>
      <c r="Q1337" s="2">
        <v>3</v>
      </c>
      <c r="R1337" s="2">
        <v>1</v>
      </c>
      <c r="S1337" s="2">
        <v>0</v>
      </c>
      <c r="T1337" s="2">
        <v>0</v>
      </c>
      <c r="U1337" s="2">
        <f t="shared" si="159"/>
        <v>7</v>
      </c>
      <c r="V1337" s="2">
        <f t="shared" si="160"/>
        <v>1</v>
      </c>
      <c r="W1337" s="2">
        <f t="shared" si="161"/>
        <v>0</v>
      </c>
      <c r="Y1337" s="5"/>
      <c r="Z1337" s="6">
        <f t="shared" si="158"/>
        <v>4</v>
      </c>
      <c r="AA1337" s="2">
        <v>0</v>
      </c>
      <c r="AB1337" s="2">
        <v>3</v>
      </c>
      <c r="AC1337" s="2">
        <v>0</v>
      </c>
      <c r="AD1337" s="2">
        <v>1</v>
      </c>
      <c r="AE1337" s="2">
        <v>0</v>
      </c>
      <c r="AF1337" s="2">
        <f t="shared" si="162"/>
        <v>3</v>
      </c>
      <c r="AG1337" s="2">
        <f t="shared" si="163"/>
        <v>0</v>
      </c>
      <c r="AH1337" s="2">
        <f t="shared" si="164"/>
        <v>1</v>
      </c>
      <c r="AJ1337" s="5"/>
    </row>
    <row r="1338" spans="7:36" x14ac:dyDescent="0.35">
      <c r="G1338" s="2" t="s">
        <v>3</v>
      </c>
      <c r="H1338" s="2" t="s">
        <v>142</v>
      </c>
      <c r="I1338" s="2" t="s">
        <v>8</v>
      </c>
      <c r="J1338" s="2" t="s">
        <v>21</v>
      </c>
      <c r="K1338" s="2" t="s">
        <v>105</v>
      </c>
      <c r="L1338" s="2" t="s">
        <v>105</v>
      </c>
      <c r="M1338" s="2" t="s">
        <v>67</v>
      </c>
      <c r="N1338" s="2">
        <v>17</v>
      </c>
      <c r="O1338" s="6">
        <f t="shared" si="157"/>
        <v>8</v>
      </c>
      <c r="P1338" s="2">
        <v>0</v>
      </c>
      <c r="Q1338" s="2">
        <v>4</v>
      </c>
      <c r="R1338" s="2">
        <v>3</v>
      </c>
      <c r="S1338" s="2">
        <v>1</v>
      </c>
      <c r="T1338" s="2">
        <v>0</v>
      </c>
      <c r="U1338" s="2">
        <f t="shared" si="159"/>
        <v>4</v>
      </c>
      <c r="V1338" s="2">
        <f t="shared" si="160"/>
        <v>3</v>
      </c>
      <c r="W1338" s="2">
        <f t="shared" si="161"/>
        <v>1</v>
      </c>
      <c r="Y1338" s="5"/>
      <c r="Z1338" s="6">
        <f t="shared" si="158"/>
        <v>4</v>
      </c>
      <c r="AA1338" s="2">
        <v>0</v>
      </c>
      <c r="AB1338" s="2">
        <v>1</v>
      </c>
      <c r="AC1338" s="2">
        <v>2</v>
      </c>
      <c r="AD1338" s="2">
        <v>1</v>
      </c>
      <c r="AE1338" s="2">
        <v>0</v>
      </c>
      <c r="AF1338" s="2">
        <f t="shared" si="162"/>
        <v>1</v>
      </c>
      <c r="AG1338" s="2">
        <f t="shared" si="163"/>
        <v>2</v>
      </c>
      <c r="AH1338" s="2">
        <f t="shared" si="164"/>
        <v>1</v>
      </c>
      <c r="AJ1338" s="5"/>
    </row>
    <row r="1339" spans="7:36" x14ac:dyDescent="0.35">
      <c r="G1339" s="2" t="s">
        <v>3</v>
      </c>
      <c r="H1339" s="2" t="s">
        <v>142</v>
      </c>
      <c r="I1339" s="2" t="s">
        <v>8</v>
      </c>
      <c r="J1339" s="2" t="s">
        <v>21</v>
      </c>
      <c r="K1339" s="2" t="s">
        <v>105</v>
      </c>
      <c r="L1339" s="2" t="s">
        <v>105</v>
      </c>
      <c r="M1339" s="2" t="s">
        <v>67</v>
      </c>
      <c r="N1339" s="2">
        <v>18</v>
      </c>
      <c r="O1339" s="6">
        <f t="shared" si="157"/>
        <v>8</v>
      </c>
      <c r="P1339" s="2">
        <v>3</v>
      </c>
      <c r="Q1339" s="2">
        <v>2</v>
      </c>
      <c r="R1339" s="2">
        <v>2</v>
      </c>
      <c r="S1339" s="2">
        <v>1</v>
      </c>
      <c r="T1339" s="2">
        <v>0</v>
      </c>
      <c r="U1339" s="2">
        <f t="shared" si="159"/>
        <v>5</v>
      </c>
      <c r="V1339" s="2">
        <f t="shared" si="160"/>
        <v>2</v>
      </c>
      <c r="W1339" s="2">
        <f t="shared" si="161"/>
        <v>1</v>
      </c>
      <c r="Y1339" s="5"/>
      <c r="Z1339" s="6">
        <f t="shared" si="158"/>
        <v>4</v>
      </c>
      <c r="AA1339" s="2">
        <v>1</v>
      </c>
      <c r="AB1339" s="2">
        <v>1</v>
      </c>
      <c r="AC1339" s="2">
        <v>2</v>
      </c>
      <c r="AD1339" s="2">
        <v>0</v>
      </c>
      <c r="AE1339" s="2">
        <v>0</v>
      </c>
      <c r="AF1339" s="2">
        <f t="shared" si="162"/>
        <v>2</v>
      </c>
      <c r="AG1339" s="2">
        <f t="shared" si="163"/>
        <v>2</v>
      </c>
      <c r="AH1339" s="2">
        <f t="shared" si="164"/>
        <v>0</v>
      </c>
      <c r="AJ1339" s="5"/>
    </row>
    <row r="1340" spans="7:36" x14ac:dyDescent="0.35">
      <c r="G1340" s="2" t="s">
        <v>3</v>
      </c>
      <c r="H1340" s="2" t="s">
        <v>142</v>
      </c>
      <c r="I1340" s="2" t="s">
        <v>8</v>
      </c>
      <c r="J1340" s="2" t="s">
        <v>21</v>
      </c>
      <c r="K1340" s="2" t="s">
        <v>105</v>
      </c>
      <c r="L1340" s="2" t="s">
        <v>105</v>
      </c>
      <c r="M1340" s="2" t="s">
        <v>76</v>
      </c>
      <c r="N1340" s="2">
        <v>19</v>
      </c>
      <c r="O1340" s="6">
        <f t="shared" si="157"/>
        <v>8</v>
      </c>
      <c r="P1340" s="2">
        <v>4</v>
      </c>
      <c r="Q1340" s="2">
        <v>4</v>
      </c>
      <c r="R1340" s="2">
        <v>0</v>
      </c>
      <c r="S1340" s="2">
        <v>0</v>
      </c>
      <c r="T1340" s="2">
        <v>0</v>
      </c>
      <c r="U1340" s="2">
        <f t="shared" si="159"/>
        <v>8</v>
      </c>
      <c r="V1340" s="2">
        <f t="shared" si="160"/>
        <v>0</v>
      </c>
      <c r="W1340" s="2">
        <f t="shared" si="161"/>
        <v>0</v>
      </c>
      <c r="Y1340" s="5"/>
      <c r="Z1340" s="6">
        <f t="shared" si="158"/>
        <v>4</v>
      </c>
      <c r="AA1340" s="2">
        <v>2</v>
      </c>
      <c r="AB1340" s="2">
        <v>1</v>
      </c>
      <c r="AC1340" s="2">
        <v>0</v>
      </c>
      <c r="AD1340" s="2">
        <v>1</v>
      </c>
      <c r="AE1340" s="2">
        <v>0</v>
      </c>
      <c r="AF1340" s="2">
        <f t="shared" si="162"/>
        <v>3</v>
      </c>
      <c r="AG1340" s="2">
        <f t="shared" si="163"/>
        <v>0</v>
      </c>
      <c r="AH1340" s="2">
        <f t="shared" si="164"/>
        <v>1</v>
      </c>
      <c r="AJ1340" s="5"/>
    </row>
    <row r="1341" spans="7:36" x14ac:dyDescent="0.35">
      <c r="G1341" s="2" t="s">
        <v>3</v>
      </c>
      <c r="H1341" s="2" t="s">
        <v>142</v>
      </c>
      <c r="I1341" s="2" t="s">
        <v>8</v>
      </c>
      <c r="J1341" s="2" t="s">
        <v>21</v>
      </c>
      <c r="K1341" s="2" t="s">
        <v>105</v>
      </c>
      <c r="L1341" s="2" t="s">
        <v>105</v>
      </c>
      <c r="M1341" s="2" t="s">
        <v>76</v>
      </c>
      <c r="N1341" s="2">
        <v>20</v>
      </c>
      <c r="O1341" s="6">
        <f t="shared" si="157"/>
        <v>8</v>
      </c>
      <c r="P1341" s="2">
        <v>2</v>
      </c>
      <c r="Q1341" s="2">
        <v>3</v>
      </c>
      <c r="R1341" s="2">
        <v>3</v>
      </c>
      <c r="S1341" s="2">
        <v>0</v>
      </c>
      <c r="T1341" s="2">
        <v>0</v>
      </c>
      <c r="U1341" s="2">
        <f t="shared" si="159"/>
        <v>5</v>
      </c>
      <c r="V1341" s="2">
        <f t="shared" si="160"/>
        <v>3</v>
      </c>
      <c r="W1341" s="2">
        <f t="shared" si="161"/>
        <v>0</v>
      </c>
      <c r="Y1341" s="5"/>
      <c r="Z1341" s="6">
        <f t="shared" si="158"/>
        <v>4</v>
      </c>
      <c r="AA1341" s="2">
        <v>1</v>
      </c>
      <c r="AB1341" s="2">
        <v>0</v>
      </c>
      <c r="AC1341" s="2">
        <v>2</v>
      </c>
      <c r="AD1341" s="2">
        <v>0</v>
      </c>
      <c r="AE1341" s="2">
        <v>1</v>
      </c>
      <c r="AF1341" s="2">
        <f t="shared" si="162"/>
        <v>1</v>
      </c>
      <c r="AG1341" s="2">
        <f t="shared" si="163"/>
        <v>2</v>
      </c>
      <c r="AH1341" s="2">
        <f t="shared" si="164"/>
        <v>1</v>
      </c>
      <c r="AJ1341" s="5"/>
    </row>
    <row r="1342" spans="7:36" x14ac:dyDescent="0.35">
      <c r="G1342" s="2" t="s">
        <v>3</v>
      </c>
      <c r="H1342" s="2" t="s">
        <v>142</v>
      </c>
      <c r="I1342" s="2" t="s">
        <v>8</v>
      </c>
      <c r="J1342" s="2" t="s">
        <v>21</v>
      </c>
      <c r="K1342" s="2" t="s">
        <v>105</v>
      </c>
      <c r="L1342" s="2" t="s">
        <v>105</v>
      </c>
      <c r="M1342" s="2" t="s">
        <v>76</v>
      </c>
      <c r="N1342" s="2">
        <v>21</v>
      </c>
      <c r="O1342" s="6">
        <f t="shared" si="157"/>
        <v>8</v>
      </c>
      <c r="P1342" s="2">
        <v>2</v>
      </c>
      <c r="Q1342" s="2">
        <v>6</v>
      </c>
      <c r="R1342" s="2">
        <v>0</v>
      </c>
      <c r="S1342" s="2">
        <v>0</v>
      </c>
      <c r="T1342" s="2">
        <v>0</v>
      </c>
      <c r="U1342" s="2">
        <f t="shared" si="159"/>
        <v>8</v>
      </c>
      <c r="V1342" s="2">
        <f t="shared" si="160"/>
        <v>0</v>
      </c>
      <c r="W1342" s="2">
        <f t="shared" si="161"/>
        <v>0</v>
      </c>
      <c r="Y1342" s="5"/>
      <c r="Z1342" s="6">
        <f t="shared" si="158"/>
        <v>4</v>
      </c>
      <c r="AA1342" s="2">
        <v>1</v>
      </c>
      <c r="AB1342" s="2">
        <v>1</v>
      </c>
      <c r="AC1342" s="2">
        <v>1</v>
      </c>
      <c r="AD1342" s="2">
        <v>0</v>
      </c>
      <c r="AE1342" s="2">
        <v>1</v>
      </c>
      <c r="AF1342" s="2">
        <f t="shared" si="162"/>
        <v>2</v>
      </c>
      <c r="AG1342" s="2">
        <f t="shared" si="163"/>
        <v>1</v>
      </c>
      <c r="AH1342" s="2">
        <f t="shared" si="164"/>
        <v>1</v>
      </c>
      <c r="AJ1342" s="5"/>
    </row>
    <row r="1343" spans="7:36" x14ac:dyDescent="0.35">
      <c r="G1343" s="2" t="s">
        <v>3</v>
      </c>
      <c r="H1343" s="2" t="s">
        <v>142</v>
      </c>
      <c r="I1343" s="2" t="s">
        <v>8</v>
      </c>
      <c r="J1343" s="2" t="s">
        <v>21</v>
      </c>
      <c r="K1343" s="2" t="s">
        <v>105</v>
      </c>
      <c r="L1343" s="2" t="s">
        <v>105</v>
      </c>
      <c r="M1343" s="2" t="s">
        <v>76</v>
      </c>
      <c r="N1343" s="2">
        <v>22</v>
      </c>
      <c r="O1343" s="6">
        <f t="shared" si="157"/>
        <v>8</v>
      </c>
      <c r="P1343" s="2">
        <v>6</v>
      </c>
      <c r="Q1343" s="2">
        <v>2</v>
      </c>
      <c r="R1343" s="2">
        <v>0</v>
      </c>
      <c r="S1343" s="2">
        <v>0</v>
      </c>
      <c r="T1343" s="2">
        <v>0</v>
      </c>
      <c r="U1343" s="2">
        <f t="shared" si="159"/>
        <v>8</v>
      </c>
      <c r="V1343" s="2">
        <f t="shared" si="160"/>
        <v>0</v>
      </c>
      <c r="W1343" s="2">
        <f t="shared" si="161"/>
        <v>0</v>
      </c>
      <c r="Y1343" s="5"/>
      <c r="Z1343" s="6">
        <f t="shared" si="158"/>
        <v>4</v>
      </c>
      <c r="AA1343" s="2">
        <v>1</v>
      </c>
      <c r="AB1343" s="2">
        <v>2</v>
      </c>
      <c r="AC1343" s="2">
        <v>1</v>
      </c>
      <c r="AD1343" s="2">
        <v>0</v>
      </c>
      <c r="AE1343" s="2">
        <v>0</v>
      </c>
      <c r="AF1343" s="2">
        <f t="shared" si="162"/>
        <v>3</v>
      </c>
      <c r="AG1343" s="2">
        <f t="shared" si="163"/>
        <v>1</v>
      </c>
      <c r="AH1343" s="2">
        <f t="shared" si="164"/>
        <v>0</v>
      </c>
      <c r="AJ1343" s="5"/>
    </row>
    <row r="1344" spans="7:36" x14ac:dyDescent="0.35">
      <c r="G1344" s="2" t="s">
        <v>3</v>
      </c>
      <c r="H1344" s="2" t="s">
        <v>142</v>
      </c>
      <c r="I1344" s="2" t="s">
        <v>8</v>
      </c>
      <c r="J1344" s="2" t="s">
        <v>21</v>
      </c>
      <c r="K1344" s="2" t="s">
        <v>105</v>
      </c>
      <c r="L1344" s="2" t="s">
        <v>105</v>
      </c>
      <c r="M1344" s="2" t="s">
        <v>76</v>
      </c>
      <c r="N1344" s="2">
        <v>23</v>
      </c>
      <c r="O1344" s="6">
        <f t="shared" si="157"/>
        <v>8</v>
      </c>
      <c r="P1344" s="2">
        <v>2</v>
      </c>
      <c r="Q1344" s="2">
        <v>6</v>
      </c>
      <c r="R1344" s="2">
        <v>0</v>
      </c>
      <c r="S1344" s="2">
        <v>0</v>
      </c>
      <c r="T1344" s="2">
        <v>0</v>
      </c>
      <c r="U1344" s="2">
        <f t="shared" si="159"/>
        <v>8</v>
      </c>
      <c r="V1344" s="2">
        <f t="shared" si="160"/>
        <v>0</v>
      </c>
      <c r="W1344" s="2">
        <f t="shared" si="161"/>
        <v>0</v>
      </c>
      <c r="Y1344" s="5"/>
      <c r="Z1344" s="6">
        <f t="shared" si="158"/>
        <v>4</v>
      </c>
      <c r="AA1344" s="2">
        <v>1</v>
      </c>
      <c r="AB1344" s="2">
        <v>1</v>
      </c>
      <c r="AC1344" s="2">
        <v>1</v>
      </c>
      <c r="AD1344" s="2">
        <v>0</v>
      </c>
      <c r="AE1344" s="2">
        <v>1</v>
      </c>
      <c r="AF1344" s="2">
        <f t="shared" si="162"/>
        <v>2</v>
      </c>
      <c r="AG1344" s="2">
        <f t="shared" si="163"/>
        <v>1</v>
      </c>
      <c r="AH1344" s="2">
        <f t="shared" si="164"/>
        <v>1</v>
      </c>
      <c r="AJ1344" s="5"/>
    </row>
    <row r="1345" spans="7:36" x14ac:dyDescent="0.35">
      <c r="G1345" s="2" t="s">
        <v>3</v>
      </c>
      <c r="H1345" s="2" t="s">
        <v>142</v>
      </c>
      <c r="I1345" s="2" t="s">
        <v>8</v>
      </c>
      <c r="J1345" s="2" t="s">
        <v>21</v>
      </c>
      <c r="K1345" s="2" t="s">
        <v>105</v>
      </c>
      <c r="L1345" s="2" t="s">
        <v>105</v>
      </c>
      <c r="M1345" s="2" t="s">
        <v>76</v>
      </c>
      <c r="N1345" s="2">
        <v>24</v>
      </c>
      <c r="O1345" s="6">
        <f t="shared" si="157"/>
        <v>8</v>
      </c>
      <c r="P1345" s="2">
        <v>1</v>
      </c>
      <c r="Q1345" s="2">
        <v>5</v>
      </c>
      <c r="R1345" s="2">
        <v>2</v>
      </c>
      <c r="S1345" s="2">
        <v>0</v>
      </c>
      <c r="T1345" s="2">
        <v>0</v>
      </c>
      <c r="U1345" s="2">
        <f t="shared" si="159"/>
        <v>6</v>
      </c>
      <c r="V1345" s="2">
        <f t="shared" si="160"/>
        <v>2</v>
      </c>
      <c r="W1345" s="2">
        <f t="shared" si="161"/>
        <v>0</v>
      </c>
      <c r="Y1345" s="5"/>
      <c r="Z1345" s="6">
        <f t="shared" si="158"/>
        <v>4</v>
      </c>
      <c r="AA1345" s="2">
        <v>1</v>
      </c>
      <c r="AB1345" s="2">
        <v>1</v>
      </c>
      <c r="AC1345" s="2">
        <v>1</v>
      </c>
      <c r="AD1345" s="2">
        <v>1</v>
      </c>
      <c r="AE1345" s="2">
        <v>0</v>
      </c>
      <c r="AF1345" s="2">
        <f t="shared" si="162"/>
        <v>2</v>
      </c>
      <c r="AG1345" s="2">
        <f t="shared" si="163"/>
        <v>1</v>
      </c>
      <c r="AH1345" s="2">
        <f t="shared" si="164"/>
        <v>1</v>
      </c>
      <c r="AJ1345" s="5"/>
    </row>
    <row r="1346" spans="7:36" x14ac:dyDescent="0.35">
      <c r="G1346" s="2" t="s">
        <v>3</v>
      </c>
      <c r="H1346" s="2" t="s">
        <v>142</v>
      </c>
      <c r="I1346" s="2" t="s">
        <v>8</v>
      </c>
      <c r="J1346" s="2" t="s">
        <v>21</v>
      </c>
      <c r="K1346" s="2" t="s">
        <v>105</v>
      </c>
      <c r="L1346" s="2" t="s">
        <v>105</v>
      </c>
      <c r="M1346" s="2" t="s">
        <v>76</v>
      </c>
      <c r="N1346" s="2">
        <v>25</v>
      </c>
      <c r="O1346" s="6">
        <f t="shared" ref="O1346:O1409" si="165">SUM(U1346:W1346)</f>
        <v>8</v>
      </c>
      <c r="P1346" s="2">
        <v>3</v>
      </c>
      <c r="Q1346" s="2">
        <v>4</v>
      </c>
      <c r="R1346" s="2">
        <v>1</v>
      </c>
      <c r="S1346" s="2">
        <v>0</v>
      </c>
      <c r="T1346" s="2">
        <v>0</v>
      </c>
      <c r="U1346" s="2">
        <f t="shared" si="159"/>
        <v>7</v>
      </c>
      <c r="V1346" s="2">
        <f t="shared" si="160"/>
        <v>1</v>
      </c>
      <c r="W1346" s="2">
        <f t="shared" si="161"/>
        <v>0</v>
      </c>
      <c r="Y1346" s="5"/>
      <c r="Z1346" s="6">
        <f t="shared" ref="Z1346:Z1409" si="166">SUM(AF1346:AH1346)</f>
        <v>4</v>
      </c>
      <c r="AA1346" s="2">
        <v>1</v>
      </c>
      <c r="AB1346" s="2">
        <v>1</v>
      </c>
      <c r="AC1346" s="2">
        <v>1</v>
      </c>
      <c r="AD1346" s="2">
        <v>1</v>
      </c>
      <c r="AE1346" s="2">
        <v>0</v>
      </c>
      <c r="AF1346" s="2">
        <f t="shared" si="162"/>
        <v>2</v>
      </c>
      <c r="AG1346" s="2">
        <f t="shared" si="163"/>
        <v>1</v>
      </c>
      <c r="AH1346" s="2">
        <f t="shared" si="164"/>
        <v>1</v>
      </c>
      <c r="AJ1346" s="5"/>
    </row>
    <row r="1347" spans="7:36" x14ac:dyDescent="0.35">
      <c r="G1347" s="2" t="s">
        <v>3</v>
      </c>
      <c r="H1347" s="2" t="s">
        <v>142</v>
      </c>
      <c r="I1347" s="2" t="s">
        <v>8</v>
      </c>
      <c r="J1347" s="2" t="s">
        <v>21</v>
      </c>
      <c r="K1347" s="2" t="s">
        <v>105</v>
      </c>
      <c r="L1347" s="2" t="s">
        <v>105</v>
      </c>
      <c r="M1347" s="2" t="s">
        <v>76</v>
      </c>
      <c r="N1347" s="2">
        <v>26</v>
      </c>
      <c r="O1347" s="6">
        <f t="shared" si="165"/>
        <v>8</v>
      </c>
      <c r="P1347" s="2">
        <v>2</v>
      </c>
      <c r="Q1347" s="2">
        <v>5</v>
      </c>
      <c r="R1347" s="2">
        <v>1</v>
      </c>
      <c r="S1347" s="2">
        <v>0</v>
      </c>
      <c r="T1347" s="2">
        <v>0</v>
      </c>
      <c r="U1347" s="2">
        <f t="shared" si="159"/>
        <v>7</v>
      </c>
      <c r="V1347" s="2">
        <f t="shared" si="160"/>
        <v>1</v>
      </c>
      <c r="W1347" s="2">
        <f t="shared" si="161"/>
        <v>0</v>
      </c>
      <c r="Y1347" s="5"/>
      <c r="Z1347" s="6">
        <f t="shared" si="166"/>
        <v>4</v>
      </c>
      <c r="AA1347" s="2">
        <v>1</v>
      </c>
      <c r="AB1347" s="2">
        <v>1</v>
      </c>
      <c r="AC1347" s="2">
        <v>1</v>
      </c>
      <c r="AD1347" s="2">
        <v>0</v>
      </c>
      <c r="AE1347" s="2">
        <v>1</v>
      </c>
      <c r="AF1347" s="2">
        <f t="shared" si="162"/>
        <v>2</v>
      </c>
      <c r="AG1347" s="2">
        <f t="shared" si="163"/>
        <v>1</v>
      </c>
      <c r="AH1347" s="2">
        <f t="shared" si="164"/>
        <v>1</v>
      </c>
      <c r="AJ1347" s="5"/>
    </row>
    <row r="1348" spans="7:36" x14ac:dyDescent="0.35">
      <c r="G1348" s="2" t="s">
        <v>3</v>
      </c>
      <c r="H1348" s="2" t="s">
        <v>142</v>
      </c>
      <c r="I1348" s="2" t="s">
        <v>8</v>
      </c>
      <c r="J1348" s="2" t="s">
        <v>21</v>
      </c>
      <c r="K1348" s="2" t="s">
        <v>105</v>
      </c>
      <c r="L1348" s="2" t="s">
        <v>105</v>
      </c>
      <c r="M1348" s="2" t="s">
        <v>76</v>
      </c>
      <c r="N1348" s="2">
        <v>27</v>
      </c>
      <c r="O1348" s="6">
        <f t="shared" si="165"/>
        <v>8</v>
      </c>
      <c r="P1348" s="2">
        <v>1</v>
      </c>
      <c r="Q1348" s="2">
        <v>7</v>
      </c>
      <c r="R1348" s="2">
        <v>0</v>
      </c>
      <c r="S1348" s="2">
        <v>0</v>
      </c>
      <c r="T1348" s="2">
        <v>0</v>
      </c>
      <c r="U1348" s="2">
        <f t="shared" si="159"/>
        <v>8</v>
      </c>
      <c r="V1348" s="2">
        <f t="shared" si="160"/>
        <v>0</v>
      </c>
      <c r="W1348" s="2">
        <f t="shared" si="161"/>
        <v>0</v>
      </c>
      <c r="Y1348" s="5"/>
      <c r="Z1348" s="6">
        <f t="shared" si="166"/>
        <v>4</v>
      </c>
      <c r="AA1348" s="2">
        <v>1</v>
      </c>
      <c r="AB1348" s="2">
        <v>1</v>
      </c>
      <c r="AC1348" s="2">
        <v>2</v>
      </c>
      <c r="AD1348" s="2">
        <v>0</v>
      </c>
      <c r="AE1348" s="2">
        <v>0</v>
      </c>
      <c r="AF1348" s="2">
        <f t="shared" si="162"/>
        <v>2</v>
      </c>
      <c r="AG1348" s="2">
        <f t="shared" si="163"/>
        <v>2</v>
      </c>
      <c r="AH1348" s="2">
        <f t="shared" si="164"/>
        <v>0</v>
      </c>
      <c r="AJ1348" s="5"/>
    </row>
    <row r="1349" spans="7:36" x14ac:dyDescent="0.35">
      <c r="G1349" s="2" t="s">
        <v>3</v>
      </c>
      <c r="H1349" s="2" t="s">
        <v>142</v>
      </c>
      <c r="I1349" s="2" t="s">
        <v>8</v>
      </c>
      <c r="J1349" s="2" t="s">
        <v>21</v>
      </c>
      <c r="K1349" s="2" t="s">
        <v>105</v>
      </c>
      <c r="L1349" s="2" t="s">
        <v>105</v>
      </c>
      <c r="M1349" s="2" t="s">
        <v>76</v>
      </c>
      <c r="N1349" s="2">
        <v>28</v>
      </c>
      <c r="O1349" s="6">
        <f t="shared" si="165"/>
        <v>8</v>
      </c>
      <c r="P1349" s="2">
        <v>8</v>
      </c>
      <c r="Q1349" s="2">
        <v>0</v>
      </c>
      <c r="R1349" s="2">
        <v>0</v>
      </c>
      <c r="S1349" s="2">
        <v>0</v>
      </c>
      <c r="T1349" s="2">
        <v>0</v>
      </c>
      <c r="U1349" s="2">
        <f t="shared" si="159"/>
        <v>8</v>
      </c>
      <c r="V1349" s="2">
        <f t="shared" si="160"/>
        <v>0</v>
      </c>
      <c r="W1349" s="2">
        <f t="shared" si="161"/>
        <v>0</v>
      </c>
      <c r="Y1349" s="5"/>
      <c r="Z1349" s="6">
        <f t="shared" si="166"/>
        <v>4</v>
      </c>
      <c r="AA1349" s="2">
        <v>2</v>
      </c>
      <c r="AB1349" s="2">
        <v>1</v>
      </c>
      <c r="AC1349" s="2">
        <v>1</v>
      </c>
      <c r="AD1349" s="2">
        <v>0</v>
      </c>
      <c r="AE1349" s="2">
        <v>0</v>
      </c>
      <c r="AF1349" s="2">
        <f t="shared" si="162"/>
        <v>3</v>
      </c>
      <c r="AG1349" s="2">
        <f t="shared" si="163"/>
        <v>1</v>
      </c>
      <c r="AH1349" s="2">
        <f t="shared" si="164"/>
        <v>0</v>
      </c>
      <c r="AJ1349" s="5"/>
    </row>
    <row r="1350" spans="7:36" x14ac:dyDescent="0.35">
      <c r="G1350" s="2" t="s">
        <v>3</v>
      </c>
      <c r="H1350" s="2" t="s">
        <v>142</v>
      </c>
      <c r="I1350" s="2" t="s">
        <v>8</v>
      </c>
      <c r="J1350" s="2" t="s">
        <v>21</v>
      </c>
      <c r="K1350" s="2" t="s">
        <v>105</v>
      </c>
      <c r="L1350" s="2" t="s">
        <v>105</v>
      </c>
      <c r="M1350" s="2" t="s">
        <v>76</v>
      </c>
      <c r="N1350" s="2">
        <v>29</v>
      </c>
      <c r="O1350" s="6">
        <f t="shared" si="165"/>
        <v>8</v>
      </c>
      <c r="P1350" s="2">
        <v>4</v>
      </c>
      <c r="Q1350" s="2">
        <v>4</v>
      </c>
      <c r="R1350" s="2">
        <v>0</v>
      </c>
      <c r="S1350" s="2">
        <v>0</v>
      </c>
      <c r="T1350" s="2">
        <v>0</v>
      </c>
      <c r="U1350" s="2">
        <f t="shared" si="159"/>
        <v>8</v>
      </c>
      <c r="V1350" s="2">
        <f t="shared" si="160"/>
        <v>0</v>
      </c>
      <c r="W1350" s="2">
        <f t="shared" si="161"/>
        <v>0</v>
      </c>
      <c r="Y1350" s="5"/>
      <c r="Z1350" s="6">
        <f t="shared" si="166"/>
        <v>4</v>
      </c>
      <c r="AA1350" s="2">
        <v>1</v>
      </c>
      <c r="AB1350" s="2">
        <v>1</v>
      </c>
      <c r="AC1350" s="2">
        <v>2</v>
      </c>
      <c r="AD1350" s="2">
        <v>0</v>
      </c>
      <c r="AE1350" s="2">
        <v>0</v>
      </c>
      <c r="AF1350" s="2">
        <f t="shared" si="162"/>
        <v>2</v>
      </c>
      <c r="AG1350" s="2">
        <f t="shared" si="163"/>
        <v>2</v>
      </c>
      <c r="AH1350" s="2">
        <f t="shared" si="164"/>
        <v>0</v>
      </c>
      <c r="AJ1350" s="5"/>
    </row>
    <row r="1351" spans="7:36" x14ac:dyDescent="0.35">
      <c r="G1351" s="2" t="s">
        <v>3</v>
      </c>
      <c r="H1351" s="2" t="s">
        <v>142</v>
      </c>
      <c r="I1351" s="2" t="s">
        <v>8</v>
      </c>
      <c r="J1351" s="2" t="s">
        <v>21</v>
      </c>
      <c r="K1351" s="2" t="s">
        <v>105</v>
      </c>
      <c r="L1351" s="2" t="s">
        <v>105</v>
      </c>
      <c r="M1351" s="2" t="s">
        <v>76</v>
      </c>
      <c r="N1351" s="2">
        <v>30</v>
      </c>
      <c r="O1351" s="6">
        <f t="shared" si="165"/>
        <v>8</v>
      </c>
      <c r="P1351" s="2">
        <v>5</v>
      </c>
      <c r="Q1351" s="2">
        <v>2</v>
      </c>
      <c r="R1351" s="2">
        <v>1</v>
      </c>
      <c r="S1351" s="2">
        <v>0</v>
      </c>
      <c r="T1351" s="2">
        <v>0</v>
      </c>
      <c r="U1351" s="2">
        <f t="shared" si="159"/>
        <v>7</v>
      </c>
      <c r="V1351" s="2">
        <f t="shared" si="160"/>
        <v>1</v>
      </c>
      <c r="W1351" s="2">
        <f t="shared" si="161"/>
        <v>0</v>
      </c>
      <c r="Y1351" s="5"/>
      <c r="Z1351" s="6">
        <f t="shared" si="166"/>
        <v>4</v>
      </c>
      <c r="AA1351" s="2">
        <v>1</v>
      </c>
      <c r="AB1351" s="2">
        <v>1</v>
      </c>
      <c r="AC1351" s="2">
        <v>2</v>
      </c>
      <c r="AD1351" s="2">
        <v>0</v>
      </c>
      <c r="AE1351" s="2">
        <v>0</v>
      </c>
      <c r="AF1351" s="2">
        <f t="shared" si="162"/>
        <v>2</v>
      </c>
      <c r="AG1351" s="2">
        <f t="shared" si="163"/>
        <v>2</v>
      </c>
      <c r="AH1351" s="2">
        <f t="shared" si="164"/>
        <v>0</v>
      </c>
      <c r="AJ1351" s="5"/>
    </row>
    <row r="1352" spans="7:36" x14ac:dyDescent="0.35">
      <c r="G1352" s="2" t="s">
        <v>3</v>
      </c>
      <c r="H1352" s="2" t="s">
        <v>142</v>
      </c>
      <c r="I1352" s="2" t="s">
        <v>8</v>
      </c>
      <c r="J1352" s="2" t="s">
        <v>21</v>
      </c>
      <c r="K1352" s="2" t="s">
        <v>106</v>
      </c>
      <c r="L1352" s="2" t="s">
        <v>106</v>
      </c>
      <c r="M1352" s="2" t="s">
        <v>3</v>
      </c>
      <c r="N1352" s="2">
        <v>1</v>
      </c>
      <c r="O1352" s="6">
        <f t="shared" si="165"/>
        <v>21</v>
      </c>
      <c r="P1352" s="2">
        <v>10</v>
      </c>
      <c r="Q1352" s="2">
        <v>5</v>
      </c>
      <c r="R1352" s="2">
        <v>6</v>
      </c>
      <c r="S1352" s="2">
        <v>0</v>
      </c>
      <c r="T1352" s="2">
        <v>0</v>
      </c>
      <c r="U1352" s="2">
        <f t="shared" si="159"/>
        <v>15</v>
      </c>
      <c r="V1352" s="2">
        <f t="shared" si="160"/>
        <v>6</v>
      </c>
      <c r="W1352" s="2">
        <f t="shared" si="161"/>
        <v>0</v>
      </c>
      <c r="X1352" s="2">
        <f>MAX(O1352:O1381)</f>
        <v>21</v>
      </c>
      <c r="Y1352" s="5">
        <v>23</v>
      </c>
      <c r="Z1352" s="6">
        <f t="shared" si="166"/>
        <v>7</v>
      </c>
      <c r="AA1352" s="2">
        <v>3</v>
      </c>
      <c r="AB1352" s="2">
        <v>1</v>
      </c>
      <c r="AC1352" s="2">
        <v>3</v>
      </c>
      <c r="AD1352" s="2">
        <v>0</v>
      </c>
      <c r="AE1352" s="2">
        <v>0</v>
      </c>
      <c r="AF1352" s="2">
        <f t="shared" si="162"/>
        <v>4</v>
      </c>
      <c r="AG1352" s="2">
        <f t="shared" si="163"/>
        <v>3</v>
      </c>
      <c r="AH1352" s="2">
        <f t="shared" si="164"/>
        <v>0</v>
      </c>
      <c r="AI1352" s="2">
        <f>MAX(Z1352:Z1381)</f>
        <v>7</v>
      </c>
      <c r="AJ1352" s="5">
        <v>19</v>
      </c>
    </row>
    <row r="1353" spans="7:36" x14ac:dyDescent="0.35">
      <c r="G1353" s="2" t="s">
        <v>3</v>
      </c>
      <c r="H1353" s="2" t="s">
        <v>142</v>
      </c>
      <c r="I1353" s="2" t="s">
        <v>8</v>
      </c>
      <c r="J1353" s="2" t="s">
        <v>21</v>
      </c>
      <c r="K1353" s="2" t="s">
        <v>106</v>
      </c>
      <c r="L1353" s="2" t="s">
        <v>106</v>
      </c>
      <c r="M1353" s="2" t="s">
        <v>3</v>
      </c>
      <c r="N1353" s="2">
        <v>2</v>
      </c>
      <c r="O1353" s="6">
        <f t="shared" si="165"/>
        <v>21</v>
      </c>
      <c r="P1353" s="2">
        <v>1</v>
      </c>
      <c r="Q1353" s="2">
        <v>7</v>
      </c>
      <c r="R1353" s="2">
        <v>13</v>
      </c>
      <c r="S1353" s="2">
        <v>0</v>
      </c>
      <c r="T1353" s="2">
        <v>0</v>
      </c>
      <c r="U1353" s="2">
        <f t="shared" si="159"/>
        <v>8</v>
      </c>
      <c r="V1353" s="2">
        <f t="shared" si="160"/>
        <v>13</v>
      </c>
      <c r="W1353" s="2">
        <f t="shared" si="161"/>
        <v>0</v>
      </c>
      <c r="Y1353" s="5"/>
      <c r="Z1353" s="6">
        <f t="shared" si="166"/>
        <v>7</v>
      </c>
      <c r="AA1353" s="2">
        <v>0</v>
      </c>
      <c r="AB1353" s="2">
        <v>3</v>
      </c>
      <c r="AC1353" s="2">
        <v>4</v>
      </c>
      <c r="AD1353" s="2">
        <v>0</v>
      </c>
      <c r="AE1353" s="2">
        <v>0</v>
      </c>
      <c r="AF1353" s="2">
        <f t="shared" si="162"/>
        <v>3</v>
      </c>
      <c r="AG1353" s="2">
        <f t="shared" si="163"/>
        <v>4</v>
      </c>
      <c r="AH1353" s="2">
        <f t="shared" si="164"/>
        <v>0</v>
      </c>
      <c r="AJ1353" s="5"/>
    </row>
    <row r="1354" spans="7:36" x14ac:dyDescent="0.35">
      <c r="G1354" s="2" t="s">
        <v>3</v>
      </c>
      <c r="H1354" s="2" t="s">
        <v>142</v>
      </c>
      <c r="I1354" s="2" t="s">
        <v>8</v>
      </c>
      <c r="J1354" s="2" t="s">
        <v>21</v>
      </c>
      <c r="K1354" s="2" t="s">
        <v>106</v>
      </c>
      <c r="L1354" s="2" t="s">
        <v>106</v>
      </c>
      <c r="M1354" s="2" t="s">
        <v>3</v>
      </c>
      <c r="N1354" s="2">
        <v>3</v>
      </c>
      <c r="O1354" s="6">
        <f t="shared" si="165"/>
        <v>21</v>
      </c>
      <c r="P1354" s="2">
        <v>10</v>
      </c>
      <c r="Q1354" s="2">
        <v>9</v>
      </c>
      <c r="R1354" s="2">
        <v>2</v>
      </c>
      <c r="S1354" s="2">
        <v>0</v>
      </c>
      <c r="T1354" s="2">
        <v>0</v>
      </c>
      <c r="U1354" s="2">
        <f t="shared" si="159"/>
        <v>19</v>
      </c>
      <c r="V1354" s="2">
        <f t="shared" si="160"/>
        <v>2</v>
      </c>
      <c r="W1354" s="2">
        <f t="shared" si="161"/>
        <v>0</v>
      </c>
      <c r="Y1354" s="5"/>
      <c r="Z1354" s="6">
        <f t="shared" si="166"/>
        <v>7</v>
      </c>
      <c r="AA1354" s="2">
        <v>5</v>
      </c>
      <c r="AB1354" s="2">
        <v>0</v>
      </c>
      <c r="AC1354" s="2">
        <v>2</v>
      </c>
      <c r="AD1354" s="2">
        <v>0</v>
      </c>
      <c r="AE1354" s="2">
        <v>0</v>
      </c>
      <c r="AF1354" s="2">
        <f t="shared" si="162"/>
        <v>5</v>
      </c>
      <c r="AG1354" s="2">
        <f t="shared" si="163"/>
        <v>2</v>
      </c>
      <c r="AH1354" s="2">
        <f t="shared" si="164"/>
        <v>0</v>
      </c>
      <c r="AJ1354" s="5"/>
    </row>
    <row r="1355" spans="7:36" x14ac:dyDescent="0.35">
      <c r="G1355" s="2" t="s">
        <v>3</v>
      </c>
      <c r="H1355" s="2" t="s">
        <v>142</v>
      </c>
      <c r="I1355" s="2" t="s">
        <v>8</v>
      </c>
      <c r="J1355" s="2" t="s">
        <v>21</v>
      </c>
      <c r="K1355" s="2" t="s">
        <v>106</v>
      </c>
      <c r="L1355" s="2" t="s">
        <v>106</v>
      </c>
      <c r="M1355" s="2" t="s">
        <v>3</v>
      </c>
      <c r="N1355" s="2">
        <v>4</v>
      </c>
      <c r="O1355" s="6">
        <f t="shared" si="165"/>
        <v>21</v>
      </c>
      <c r="P1355" s="2">
        <v>12</v>
      </c>
      <c r="Q1355" s="2">
        <v>9</v>
      </c>
      <c r="R1355" s="2">
        <v>0</v>
      </c>
      <c r="S1355" s="2">
        <v>0</v>
      </c>
      <c r="T1355" s="2">
        <v>0</v>
      </c>
      <c r="U1355" s="2">
        <f t="shared" si="159"/>
        <v>21</v>
      </c>
      <c r="V1355" s="2">
        <f t="shared" si="160"/>
        <v>0</v>
      </c>
      <c r="W1355" s="2">
        <f t="shared" si="161"/>
        <v>0</v>
      </c>
      <c r="Y1355" s="5"/>
      <c r="Z1355" s="6">
        <f t="shared" si="166"/>
        <v>7</v>
      </c>
      <c r="AA1355" s="2">
        <v>4</v>
      </c>
      <c r="AB1355" s="2">
        <v>2</v>
      </c>
      <c r="AC1355" s="2">
        <v>1</v>
      </c>
      <c r="AD1355" s="2">
        <v>0</v>
      </c>
      <c r="AE1355" s="2">
        <v>0</v>
      </c>
      <c r="AF1355" s="2">
        <f t="shared" si="162"/>
        <v>6</v>
      </c>
      <c r="AG1355" s="2">
        <f t="shared" si="163"/>
        <v>1</v>
      </c>
      <c r="AH1355" s="2">
        <f t="shared" si="164"/>
        <v>0</v>
      </c>
      <c r="AJ1355" s="5"/>
    </row>
    <row r="1356" spans="7:36" x14ac:dyDescent="0.35">
      <c r="G1356" s="2" t="s">
        <v>3</v>
      </c>
      <c r="H1356" s="2" t="s">
        <v>142</v>
      </c>
      <c r="I1356" s="2" t="s">
        <v>8</v>
      </c>
      <c r="J1356" s="2" t="s">
        <v>21</v>
      </c>
      <c r="K1356" s="2" t="s">
        <v>106</v>
      </c>
      <c r="L1356" s="2" t="s">
        <v>106</v>
      </c>
      <c r="M1356" s="2" t="s">
        <v>3</v>
      </c>
      <c r="N1356" s="2">
        <v>5</v>
      </c>
      <c r="O1356" s="6">
        <f t="shared" si="165"/>
        <v>20</v>
      </c>
      <c r="P1356" s="2">
        <v>8</v>
      </c>
      <c r="Q1356" s="2">
        <v>11</v>
      </c>
      <c r="R1356" s="2">
        <v>1</v>
      </c>
      <c r="S1356" s="2">
        <v>0</v>
      </c>
      <c r="T1356" s="2">
        <v>0</v>
      </c>
      <c r="U1356" s="2">
        <f t="shared" si="159"/>
        <v>19</v>
      </c>
      <c r="V1356" s="2">
        <f t="shared" si="160"/>
        <v>1</v>
      </c>
      <c r="W1356" s="2">
        <f t="shared" si="161"/>
        <v>0</v>
      </c>
      <c r="Y1356" s="5"/>
      <c r="Z1356" s="6">
        <f t="shared" si="166"/>
        <v>7</v>
      </c>
      <c r="AA1356" s="2">
        <v>2</v>
      </c>
      <c r="AB1356" s="2">
        <v>4</v>
      </c>
      <c r="AC1356" s="2">
        <v>1</v>
      </c>
      <c r="AD1356" s="2">
        <v>0</v>
      </c>
      <c r="AE1356" s="2">
        <v>0</v>
      </c>
      <c r="AF1356" s="2">
        <f t="shared" si="162"/>
        <v>6</v>
      </c>
      <c r="AG1356" s="2">
        <f t="shared" si="163"/>
        <v>1</v>
      </c>
      <c r="AH1356" s="2">
        <f t="shared" si="164"/>
        <v>0</v>
      </c>
      <c r="AJ1356" s="5"/>
    </row>
    <row r="1357" spans="7:36" x14ac:dyDescent="0.35">
      <c r="G1357" s="2" t="s">
        <v>3</v>
      </c>
      <c r="H1357" s="2" t="s">
        <v>142</v>
      </c>
      <c r="I1357" s="2" t="s">
        <v>8</v>
      </c>
      <c r="J1357" s="2" t="s">
        <v>21</v>
      </c>
      <c r="K1357" s="2" t="s">
        <v>106</v>
      </c>
      <c r="L1357" s="2" t="s">
        <v>106</v>
      </c>
      <c r="M1357" s="2" t="s">
        <v>3</v>
      </c>
      <c r="N1357" s="2">
        <v>6</v>
      </c>
      <c r="O1357" s="6">
        <f t="shared" si="165"/>
        <v>20</v>
      </c>
      <c r="P1357" s="2">
        <v>7</v>
      </c>
      <c r="Q1357" s="2">
        <v>8</v>
      </c>
      <c r="R1357" s="2">
        <v>4</v>
      </c>
      <c r="S1357" s="2">
        <v>1</v>
      </c>
      <c r="T1357" s="2">
        <v>0</v>
      </c>
      <c r="U1357" s="2">
        <f t="shared" si="159"/>
        <v>15</v>
      </c>
      <c r="V1357" s="2">
        <f t="shared" si="160"/>
        <v>4</v>
      </c>
      <c r="W1357" s="2">
        <f t="shared" si="161"/>
        <v>1</v>
      </c>
      <c r="Y1357" s="5"/>
      <c r="Z1357" s="6">
        <f t="shared" si="166"/>
        <v>7</v>
      </c>
      <c r="AA1357" s="2">
        <v>3</v>
      </c>
      <c r="AB1357" s="2">
        <v>3</v>
      </c>
      <c r="AC1357" s="2">
        <v>1</v>
      </c>
      <c r="AD1357" s="2">
        <v>0</v>
      </c>
      <c r="AE1357" s="2">
        <v>0</v>
      </c>
      <c r="AF1357" s="2">
        <f t="shared" si="162"/>
        <v>6</v>
      </c>
      <c r="AG1357" s="2">
        <f t="shared" si="163"/>
        <v>1</v>
      </c>
      <c r="AH1357" s="2">
        <f t="shared" si="164"/>
        <v>0</v>
      </c>
      <c r="AJ1357" s="5"/>
    </row>
    <row r="1358" spans="7:36" x14ac:dyDescent="0.35">
      <c r="G1358" s="2" t="s">
        <v>3</v>
      </c>
      <c r="H1358" s="2" t="s">
        <v>142</v>
      </c>
      <c r="I1358" s="2" t="s">
        <v>8</v>
      </c>
      <c r="J1358" s="2" t="s">
        <v>21</v>
      </c>
      <c r="K1358" s="2" t="s">
        <v>106</v>
      </c>
      <c r="L1358" s="2" t="s">
        <v>106</v>
      </c>
      <c r="M1358" s="2" t="s">
        <v>3</v>
      </c>
      <c r="N1358" s="2">
        <v>7</v>
      </c>
      <c r="O1358" s="6">
        <f t="shared" si="165"/>
        <v>21</v>
      </c>
      <c r="P1358" s="2">
        <v>13</v>
      </c>
      <c r="Q1358" s="2">
        <v>2</v>
      </c>
      <c r="R1358" s="2">
        <v>3</v>
      </c>
      <c r="S1358" s="2">
        <v>3</v>
      </c>
      <c r="T1358" s="2">
        <v>0</v>
      </c>
      <c r="U1358" s="2">
        <f t="shared" si="159"/>
        <v>15</v>
      </c>
      <c r="V1358" s="2">
        <f t="shared" si="160"/>
        <v>3</v>
      </c>
      <c r="W1358" s="2">
        <f t="shared" si="161"/>
        <v>3</v>
      </c>
      <c r="Y1358" s="5"/>
      <c r="Z1358" s="6">
        <f t="shared" si="166"/>
        <v>7</v>
      </c>
      <c r="AA1358" s="2">
        <v>4</v>
      </c>
      <c r="AB1358" s="2">
        <v>1</v>
      </c>
      <c r="AC1358" s="2">
        <v>2</v>
      </c>
      <c r="AD1358" s="2">
        <v>0</v>
      </c>
      <c r="AE1358" s="2">
        <v>0</v>
      </c>
      <c r="AF1358" s="2">
        <f t="shared" si="162"/>
        <v>5</v>
      </c>
      <c r="AG1358" s="2">
        <f t="shared" si="163"/>
        <v>2</v>
      </c>
      <c r="AH1358" s="2">
        <f t="shared" si="164"/>
        <v>0</v>
      </c>
      <c r="AJ1358" s="5"/>
    </row>
    <row r="1359" spans="7:36" x14ac:dyDescent="0.35">
      <c r="G1359" s="2" t="s">
        <v>3</v>
      </c>
      <c r="H1359" s="2" t="s">
        <v>142</v>
      </c>
      <c r="I1359" s="2" t="s">
        <v>8</v>
      </c>
      <c r="J1359" s="2" t="s">
        <v>21</v>
      </c>
      <c r="K1359" s="2" t="s">
        <v>106</v>
      </c>
      <c r="L1359" s="2" t="s">
        <v>106</v>
      </c>
      <c r="M1359" s="2" t="s">
        <v>3</v>
      </c>
      <c r="N1359" s="2">
        <v>8</v>
      </c>
      <c r="O1359" s="6">
        <f t="shared" si="165"/>
        <v>21</v>
      </c>
      <c r="P1359" s="2">
        <v>7</v>
      </c>
      <c r="Q1359" s="2">
        <v>6</v>
      </c>
      <c r="R1359" s="2">
        <v>7</v>
      </c>
      <c r="S1359" s="2">
        <v>1</v>
      </c>
      <c r="T1359" s="2">
        <v>0</v>
      </c>
      <c r="U1359" s="2">
        <f t="shared" si="159"/>
        <v>13</v>
      </c>
      <c r="V1359" s="2">
        <f t="shared" si="160"/>
        <v>7</v>
      </c>
      <c r="W1359" s="2">
        <f t="shared" si="161"/>
        <v>1</v>
      </c>
      <c r="Y1359" s="5"/>
      <c r="Z1359" s="6">
        <f t="shared" si="166"/>
        <v>7</v>
      </c>
      <c r="AA1359" s="2">
        <v>1</v>
      </c>
      <c r="AB1359" s="2">
        <v>3</v>
      </c>
      <c r="AC1359" s="2">
        <v>3</v>
      </c>
      <c r="AD1359" s="2">
        <v>0</v>
      </c>
      <c r="AE1359" s="2">
        <v>0</v>
      </c>
      <c r="AF1359" s="2">
        <f t="shared" si="162"/>
        <v>4</v>
      </c>
      <c r="AG1359" s="2">
        <f t="shared" si="163"/>
        <v>3</v>
      </c>
      <c r="AH1359" s="2">
        <f t="shared" si="164"/>
        <v>0</v>
      </c>
      <c r="AJ1359" s="5"/>
    </row>
    <row r="1360" spans="7:36" x14ac:dyDescent="0.35">
      <c r="G1360" s="2" t="s">
        <v>3</v>
      </c>
      <c r="H1360" s="2" t="s">
        <v>142</v>
      </c>
      <c r="I1360" s="2" t="s">
        <v>8</v>
      </c>
      <c r="J1360" s="2" t="s">
        <v>21</v>
      </c>
      <c r="K1360" s="2" t="s">
        <v>106</v>
      </c>
      <c r="L1360" s="2" t="s">
        <v>106</v>
      </c>
      <c r="M1360" s="2" t="s">
        <v>3</v>
      </c>
      <c r="N1360" s="2">
        <v>9</v>
      </c>
      <c r="O1360" s="6">
        <f t="shared" si="165"/>
        <v>21</v>
      </c>
      <c r="P1360" s="2">
        <v>1</v>
      </c>
      <c r="Q1360" s="2">
        <v>4</v>
      </c>
      <c r="R1360" s="2">
        <v>11</v>
      </c>
      <c r="S1360" s="2">
        <v>4</v>
      </c>
      <c r="T1360" s="2">
        <v>1</v>
      </c>
      <c r="U1360" s="2">
        <f t="shared" si="159"/>
        <v>5</v>
      </c>
      <c r="V1360" s="2">
        <f t="shared" si="160"/>
        <v>11</v>
      </c>
      <c r="W1360" s="2">
        <f t="shared" si="161"/>
        <v>5</v>
      </c>
      <c r="Y1360" s="5"/>
      <c r="Z1360" s="6">
        <f t="shared" si="166"/>
        <v>7</v>
      </c>
      <c r="AA1360" s="2">
        <v>0</v>
      </c>
      <c r="AB1360" s="2">
        <v>1</v>
      </c>
      <c r="AC1360" s="2">
        <v>5</v>
      </c>
      <c r="AD1360" s="2">
        <v>1</v>
      </c>
      <c r="AE1360" s="2">
        <v>0</v>
      </c>
      <c r="AF1360" s="2">
        <f t="shared" si="162"/>
        <v>1</v>
      </c>
      <c r="AG1360" s="2">
        <f t="shared" si="163"/>
        <v>5</v>
      </c>
      <c r="AH1360" s="2">
        <f t="shared" si="164"/>
        <v>1</v>
      </c>
      <c r="AJ1360" s="5"/>
    </row>
    <row r="1361" spans="7:36" x14ac:dyDescent="0.35">
      <c r="G1361" s="2" t="s">
        <v>3</v>
      </c>
      <c r="H1361" s="2" t="s">
        <v>142</v>
      </c>
      <c r="I1361" s="2" t="s">
        <v>8</v>
      </c>
      <c r="J1361" s="2" t="s">
        <v>21</v>
      </c>
      <c r="K1361" s="2" t="s">
        <v>106</v>
      </c>
      <c r="L1361" s="2" t="s">
        <v>106</v>
      </c>
      <c r="M1361" s="2" t="s">
        <v>67</v>
      </c>
      <c r="N1361" s="2">
        <v>10</v>
      </c>
      <c r="O1361" s="6">
        <f t="shared" si="165"/>
        <v>21</v>
      </c>
      <c r="P1361" s="2">
        <v>13</v>
      </c>
      <c r="Q1361" s="2">
        <v>6</v>
      </c>
      <c r="R1361" s="2">
        <v>1</v>
      </c>
      <c r="S1361" s="2">
        <v>1</v>
      </c>
      <c r="T1361" s="2">
        <v>0</v>
      </c>
      <c r="U1361" s="2">
        <f t="shared" si="159"/>
        <v>19</v>
      </c>
      <c r="V1361" s="2">
        <f t="shared" si="160"/>
        <v>1</v>
      </c>
      <c r="W1361" s="2">
        <f t="shared" si="161"/>
        <v>1</v>
      </c>
      <c r="Y1361" s="5"/>
      <c r="Z1361" s="6">
        <f t="shared" si="166"/>
        <v>7</v>
      </c>
      <c r="AA1361" s="2">
        <v>4</v>
      </c>
      <c r="AB1361" s="2">
        <v>2</v>
      </c>
      <c r="AC1361" s="2">
        <v>1</v>
      </c>
      <c r="AD1361" s="2">
        <v>0</v>
      </c>
      <c r="AE1361" s="2">
        <v>0</v>
      </c>
      <c r="AF1361" s="2">
        <f t="shared" si="162"/>
        <v>6</v>
      </c>
      <c r="AG1361" s="2">
        <f t="shared" si="163"/>
        <v>1</v>
      </c>
      <c r="AH1361" s="2">
        <f t="shared" si="164"/>
        <v>0</v>
      </c>
      <c r="AJ1361" s="5"/>
    </row>
    <row r="1362" spans="7:36" x14ac:dyDescent="0.35">
      <c r="G1362" s="2" t="s">
        <v>3</v>
      </c>
      <c r="H1362" s="2" t="s">
        <v>142</v>
      </c>
      <c r="I1362" s="2" t="s">
        <v>8</v>
      </c>
      <c r="J1362" s="2" t="s">
        <v>21</v>
      </c>
      <c r="K1362" s="2" t="s">
        <v>106</v>
      </c>
      <c r="L1362" s="2" t="s">
        <v>106</v>
      </c>
      <c r="M1362" s="2" t="s">
        <v>67</v>
      </c>
      <c r="N1362" s="2">
        <v>11</v>
      </c>
      <c r="O1362" s="6">
        <f t="shared" si="165"/>
        <v>21</v>
      </c>
      <c r="P1362" s="2">
        <v>6</v>
      </c>
      <c r="Q1362" s="2">
        <v>8</v>
      </c>
      <c r="R1362" s="2">
        <v>7</v>
      </c>
      <c r="S1362" s="2">
        <v>0</v>
      </c>
      <c r="T1362" s="2">
        <v>0</v>
      </c>
      <c r="U1362" s="2">
        <f t="shared" si="159"/>
        <v>14</v>
      </c>
      <c r="V1362" s="2">
        <f t="shared" si="160"/>
        <v>7</v>
      </c>
      <c r="W1362" s="2">
        <f t="shared" si="161"/>
        <v>0</v>
      </c>
      <c r="Y1362" s="5"/>
      <c r="Z1362" s="6">
        <f t="shared" si="166"/>
        <v>7</v>
      </c>
      <c r="AA1362" s="2">
        <v>1</v>
      </c>
      <c r="AB1362" s="2">
        <v>4</v>
      </c>
      <c r="AC1362" s="2">
        <v>2</v>
      </c>
      <c r="AD1362" s="2">
        <v>0</v>
      </c>
      <c r="AE1362" s="2">
        <v>0</v>
      </c>
      <c r="AF1362" s="2">
        <f t="shared" si="162"/>
        <v>5</v>
      </c>
      <c r="AG1362" s="2">
        <f t="shared" si="163"/>
        <v>2</v>
      </c>
      <c r="AH1362" s="2">
        <f t="shared" si="164"/>
        <v>0</v>
      </c>
      <c r="AJ1362" s="5"/>
    </row>
    <row r="1363" spans="7:36" x14ac:dyDescent="0.35">
      <c r="G1363" s="2" t="s">
        <v>3</v>
      </c>
      <c r="H1363" s="2" t="s">
        <v>142</v>
      </c>
      <c r="I1363" s="2" t="s">
        <v>8</v>
      </c>
      <c r="J1363" s="2" t="s">
        <v>21</v>
      </c>
      <c r="K1363" s="2" t="s">
        <v>106</v>
      </c>
      <c r="L1363" s="2" t="s">
        <v>106</v>
      </c>
      <c r="M1363" s="2" t="s">
        <v>67</v>
      </c>
      <c r="N1363" s="2">
        <v>12</v>
      </c>
      <c r="O1363" s="6">
        <f t="shared" si="165"/>
        <v>21</v>
      </c>
      <c r="P1363" s="2">
        <v>8</v>
      </c>
      <c r="Q1363" s="2">
        <v>8</v>
      </c>
      <c r="R1363" s="2">
        <v>5</v>
      </c>
      <c r="S1363" s="2">
        <v>0</v>
      </c>
      <c r="T1363" s="2">
        <v>0</v>
      </c>
      <c r="U1363" s="2">
        <f t="shared" si="159"/>
        <v>16</v>
      </c>
      <c r="V1363" s="2">
        <f t="shared" si="160"/>
        <v>5</v>
      </c>
      <c r="W1363" s="2">
        <f t="shared" si="161"/>
        <v>0</v>
      </c>
      <c r="Y1363" s="5"/>
      <c r="Z1363" s="6">
        <f t="shared" si="166"/>
        <v>7</v>
      </c>
      <c r="AA1363" s="2">
        <v>3</v>
      </c>
      <c r="AB1363" s="2">
        <v>2</v>
      </c>
      <c r="AC1363" s="2">
        <v>2</v>
      </c>
      <c r="AD1363" s="2">
        <v>0</v>
      </c>
      <c r="AE1363" s="2">
        <v>0</v>
      </c>
      <c r="AF1363" s="2">
        <f t="shared" si="162"/>
        <v>5</v>
      </c>
      <c r="AG1363" s="2">
        <f t="shared" si="163"/>
        <v>2</v>
      </c>
      <c r="AH1363" s="2">
        <f t="shared" si="164"/>
        <v>0</v>
      </c>
      <c r="AJ1363" s="5"/>
    </row>
    <row r="1364" spans="7:36" x14ac:dyDescent="0.35">
      <c r="G1364" s="2" t="s">
        <v>3</v>
      </c>
      <c r="H1364" s="2" t="s">
        <v>142</v>
      </c>
      <c r="I1364" s="2" t="s">
        <v>8</v>
      </c>
      <c r="J1364" s="2" t="s">
        <v>21</v>
      </c>
      <c r="K1364" s="2" t="s">
        <v>106</v>
      </c>
      <c r="L1364" s="2" t="s">
        <v>106</v>
      </c>
      <c r="M1364" s="2" t="s">
        <v>67</v>
      </c>
      <c r="N1364" s="2">
        <v>13</v>
      </c>
      <c r="O1364" s="6">
        <f t="shared" si="165"/>
        <v>21</v>
      </c>
      <c r="P1364" s="2">
        <v>5</v>
      </c>
      <c r="Q1364" s="2">
        <v>11</v>
      </c>
      <c r="R1364" s="2">
        <v>3</v>
      </c>
      <c r="S1364" s="2">
        <v>2</v>
      </c>
      <c r="T1364" s="2">
        <v>0</v>
      </c>
      <c r="U1364" s="2">
        <f t="shared" si="159"/>
        <v>16</v>
      </c>
      <c r="V1364" s="2">
        <f t="shared" si="160"/>
        <v>3</v>
      </c>
      <c r="W1364" s="2">
        <f t="shared" si="161"/>
        <v>2</v>
      </c>
      <c r="Y1364" s="5"/>
      <c r="Z1364" s="6">
        <f t="shared" si="166"/>
        <v>7</v>
      </c>
      <c r="AA1364" s="2">
        <v>2</v>
      </c>
      <c r="AB1364" s="2">
        <v>3</v>
      </c>
      <c r="AC1364" s="2">
        <v>2</v>
      </c>
      <c r="AD1364" s="2">
        <v>0</v>
      </c>
      <c r="AE1364" s="2">
        <v>0</v>
      </c>
      <c r="AF1364" s="2">
        <f t="shared" si="162"/>
        <v>5</v>
      </c>
      <c r="AG1364" s="2">
        <f t="shared" si="163"/>
        <v>2</v>
      </c>
      <c r="AH1364" s="2">
        <f t="shared" si="164"/>
        <v>0</v>
      </c>
      <c r="AJ1364" s="5"/>
    </row>
    <row r="1365" spans="7:36" x14ac:dyDescent="0.35">
      <c r="G1365" s="2" t="s">
        <v>3</v>
      </c>
      <c r="H1365" s="2" t="s">
        <v>142</v>
      </c>
      <c r="I1365" s="2" t="s">
        <v>8</v>
      </c>
      <c r="J1365" s="2" t="s">
        <v>21</v>
      </c>
      <c r="K1365" s="2" t="s">
        <v>106</v>
      </c>
      <c r="L1365" s="2" t="s">
        <v>106</v>
      </c>
      <c r="M1365" s="2" t="s">
        <v>67</v>
      </c>
      <c r="N1365" s="2">
        <v>14</v>
      </c>
      <c r="O1365" s="6">
        <f t="shared" si="165"/>
        <v>21</v>
      </c>
      <c r="P1365" s="2">
        <v>6</v>
      </c>
      <c r="Q1365" s="2">
        <v>5</v>
      </c>
      <c r="R1365" s="2">
        <v>7</v>
      </c>
      <c r="S1365" s="2">
        <v>3</v>
      </c>
      <c r="T1365" s="2">
        <v>0</v>
      </c>
      <c r="U1365" s="2">
        <f t="shared" si="159"/>
        <v>11</v>
      </c>
      <c r="V1365" s="2">
        <f t="shared" si="160"/>
        <v>7</v>
      </c>
      <c r="W1365" s="2">
        <f t="shared" si="161"/>
        <v>3</v>
      </c>
      <c r="Y1365" s="5"/>
      <c r="Z1365" s="6">
        <f t="shared" si="166"/>
        <v>7</v>
      </c>
      <c r="AA1365" s="2">
        <v>3</v>
      </c>
      <c r="AB1365" s="2">
        <v>1</v>
      </c>
      <c r="AC1365" s="2">
        <v>3</v>
      </c>
      <c r="AD1365" s="2">
        <v>0</v>
      </c>
      <c r="AE1365" s="2">
        <v>0</v>
      </c>
      <c r="AF1365" s="2">
        <f t="shared" si="162"/>
        <v>4</v>
      </c>
      <c r="AG1365" s="2">
        <f t="shared" si="163"/>
        <v>3</v>
      </c>
      <c r="AH1365" s="2">
        <f t="shared" si="164"/>
        <v>0</v>
      </c>
      <c r="AJ1365" s="5"/>
    </row>
    <row r="1366" spans="7:36" x14ac:dyDescent="0.35">
      <c r="G1366" s="2" t="s">
        <v>3</v>
      </c>
      <c r="H1366" s="2" t="s">
        <v>142</v>
      </c>
      <c r="I1366" s="2" t="s">
        <v>8</v>
      </c>
      <c r="J1366" s="2" t="s">
        <v>21</v>
      </c>
      <c r="K1366" s="2" t="s">
        <v>106</v>
      </c>
      <c r="L1366" s="2" t="s">
        <v>106</v>
      </c>
      <c r="M1366" s="2" t="s">
        <v>67</v>
      </c>
      <c r="N1366" s="2">
        <v>15</v>
      </c>
      <c r="O1366" s="6">
        <f t="shared" si="165"/>
        <v>21</v>
      </c>
      <c r="P1366" s="2">
        <v>8</v>
      </c>
      <c r="Q1366" s="2">
        <v>7</v>
      </c>
      <c r="R1366" s="2">
        <v>4</v>
      </c>
      <c r="S1366" s="2">
        <v>1</v>
      </c>
      <c r="T1366" s="2">
        <v>1</v>
      </c>
      <c r="U1366" s="2">
        <f t="shared" si="159"/>
        <v>15</v>
      </c>
      <c r="V1366" s="2">
        <f t="shared" si="160"/>
        <v>4</v>
      </c>
      <c r="W1366" s="2">
        <f t="shared" si="161"/>
        <v>2</v>
      </c>
      <c r="Y1366" s="5"/>
      <c r="Z1366" s="6">
        <f t="shared" si="166"/>
        <v>7</v>
      </c>
      <c r="AA1366" s="2">
        <v>2</v>
      </c>
      <c r="AB1366" s="2">
        <v>4</v>
      </c>
      <c r="AC1366" s="2">
        <v>1</v>
      </c>
      <c r="AD1366" s="2">
        <v>0</v>
      </c>
      <c r="AE1366" s="2">
        <v>0</v>
      </c>
      <c r="AF1366" s="2">
        <f t="shared" si="162"/>
        <v>6</v>
      </c>
      <c r="AG1366" s="2">
        <f t="shared" si="163"/>
        <v>1</v>
      </c>
      <c r="AH1366" s="2">
        <f t="shared" si="164"/>
        <v>0</v>
      </c>
      <c r="AJ1366" s="5"/>
    </row>
    <row r="1367" spans="7:36" x14ac:dyDescent="0.35">
      <c r="G1367" s="2" t="s">
        <v>3</v>
      </c>
      <c r="H1367" s="2" t="s">
        <v>142</v>
      </c>
      <c r="I1367" s="2" t="s">
        <v>8</v>
      </c>
      <c r="J1367" s="2" t="s">
        <v>21</v>
      </c>
      <c r="K1367" s="2" t="s">
        <v>106</v>
      </c>
      <c r="L1367" s="2" t="s">
        <v>106</v>
      </c>
      <c r="M1367" s="2" t="s">
        <v>67</v>
      </c>
      <c r="N1367" s="2">
        <v>16</v>
      </c>
      <c r="O1367" s="6">
        <f t="shared" si="165"/>
        <v>21</v>
      </c>
      <c r="P1367" s="2">
        <v>11</v>
      </c>
      <c r="Q1367" s="2">
        <v>4</v>
      </c>
      <c r="R1367" s="2">
        <v>3</v>
      </c>
      <c r="S1367" s="2">
        <v>1</v>
      </c>
      <c r="T1367" s="2">
        <v>2</v>
      </c>
      <c r="U1367" s="2">
        <f t="shared" si="159"/>
        <v>15</v>
      </c>
      <c r="V1367" s="2">
        <f t="shared" si="160"/>
        <v>3</v>
      </c>
      <c r="W1367" s="2">
        <f t="shared" si="161"/>
        <v>3</v>
      </c>
      <c r="Y1367" s="5"/>
      <c r="Z1367" s="6">
        <f t="shared" si="166"/>
        <v>7</v>
      </c>
      <c r="AA1367" s="2">
        <v>3</v>
      </c>
      <c r="AB1367" s="2">
        <v>3</v>
      </c>
      <c r="AC1367" s="2">
        <v>1</v>
      </c>
      <c r="AD1367" s="2">
        <v>0</v>
      </c>
      <c r="AE1367" s="2">
        <v>0</v>
      </c>
      <c r="AF1367" s="2">
        <f t="shared" si="162"/>
        <v>6</v>
      </c>
      <c r="AG1367" s="2">
        <f t="shared" si="163"/>
        <v>1</v>
      </c>
      <c r="AH1367" s="2">
        <f t="shared" si="164"/>
        <v>0</v>
      </c>
      <c r="AJ1367" s="5"/>
    </row>
    <row r="1368" spans="7:36" x14ac:dyDescent="0.35">
      <c r="G1368" s="2" t="s">
        <v>3</v>
      </c>
      <c r="H1368" s="2" t="s">
        <v>142</v>
      </c>
      <c r="I1368" s="2" t="s">
        <v>8</v>
      </c>
      <c r="J1368" s="2" t="s">
        <v>21</v>
      </c>
      <c r="K1368" s="2" t="s">
        <v>106</v>
      </c>
      <c r="L1368" s="2" t="s">
        <v>106</v>
      </c>
      <c r="M1368" s="2" t="s">
        <v>67</v>
      </c>
      <c r="N1368" s="2">
        <v>17</v>
      </c>
      <c r="O1368" s="6">
        <f t="shared" si="165"/>
        <v>21</v>
      </c>
      <c r="P1368" s="2">
        <v>8</v>
      </c>
      <c r="Q1368" s="2">
        <v>6</v>
      </c>
      <c r="R1368" s="2">
        <v>6</v>
      </c>
      <c r="S1368" s="2">
        <v>0</v>
      </c>
      <c r="T1368" s="2">
        <v>1</v>
      </c>
      <c r="U1368" s="2">
        <f t="shared" si="159"/>
        <v>14</v>
      </c>
      <c r="V1368" s="2">
        <f t="shared" si="160"/>
        <v>6</v>
      </c>
      <c r="W1368" s="2">
        <f t="shared" si="161"/>
        <v>1</v>
      </c>
      <c r="Y1368" s="5"/>
      <c r="Z1368" s="6">
        <f t="shared" si="166"/>
        <v>7</v>
      </c>
      <c r="AA1368" s="2">
        <v>3</v>
      </c>
      <c r="AB1368" s="2">
        <v>1</v>
      </c>
      <c r="AC1368" s="2">
        <v>3</v>
      </c>
      <c r="AD1368" s="2">
        <v>0</v>
      </c>
      <c r="AE1368" s="2">
        <v>0</v>
      </c>
      <c r="AF1368" s="2">
        <f t="shared" si="162"/>
        <v>4</v>
      </c>
      <c r="AG1368" s="2">
        <f t="shared" si="163"/>
        <v>3</v>
      </c>
      <c r="AH1368" s="2">
        <f t="shared" si="164"/>
        <v>0</v>
      </c>
      <c r="AJ1368" s="5"/>
    </row>
    <row r="1369" spans="7:36" x14ac:dyDescent="0.35">
      <c r="G1369" s="2" t="s">
        <v>3</v>
      </c>
      <c r="H1369" s="2" t="s">
        <v>142</v>
      </c>
      <c r="I1369" s="2" t="s">
        <v>8</v>
      </c>
      <c r="J1369" s="2" t="s">
        <v>21</v>
      </c>
      <c r="K1369" s="2" t="s">
        <v>106</v>
      </c>
      <c r="L1369" s="2" t="s">
        <v>106</v>
      </c>
      <c r="M1369" s="2" t="s">
        <v>67</v>
      </c>
      <c r="N1369" s="2">
        <v>18</v>
      </c>
      <c r="O1369" s="6">
        <f t="shared" si="165"/>
        <v>21</v>
      </c>
      <c r="P1369" s="2">
        <v>11</v>
      </c>
      <c r="Q1369" s="2">
        <v>9</v>
      </c>
      <c r="R1369" s="2">
        <v>0</v>
      </c>
      <c r="S1369" s="2">
        <v>0</v>
      </c>
      <c r="T1369" s="2">
        <v>1</v>
      </c>
      <c r="U1369" s="2">
        <f t="shared" si="159"/>
        <v>20</v>
      </c>
      <c r="V1369" s="2">
        <f t="shared" si="160"/>
        <v>0</v>
      </c>
      <c r="W1369" s="2">
        <f t="shared" si="161"/>
        <v>1</v>
      </c>
      <c r="Y1369" s="5"/>
      <c r="Z1369" s="6">
        <f t="shared" si="166"/>
        <v>7</v>
      </c>
      <c r="AA1369" s="2">
        <v>1</v>
      </c>
      <c r="AB1369" s="2">
        <v>3</v>
      </c>
      <c r="AC1369" s="2">
        <v>3</v>
      </c>
      <c r="AD1369" s="2">
        <v>0</v>
      </c>
      <c r="AE1369" s="2">
        <v>0</v>
      </c>
      <c r="AF1369" s="2">
        <f t="shared" si="162"/>
        <v>4</v>
      </c>
      <c r="AG1369" s="2">
        <f t="shared" si="163"/>
        <v>3</v>
      </c>
      <c r="AH1369" s="2">
        <f t="shared" si="164"/>
        <v>0</v>
      </c>
      <c r="AJ1369" s="5"/>
    </row>
    <row r="1370" spans="7:36" x14ac:dyDescent="0.35">
      <c r="G1370" s="2" t="s">
        <v>3</v>
      </c>
      <c r="H1370" s="2" t="s">
        <v>142</v>
      </c>
      <c r="I1370" s="2" t="s">
        <v>8</v>
      </c>
      <c r="J1370" s="2" t="s">
        <v>21</v>
      </c>
      <c r="K1370" s="2" t="s">
        <v>106</v>
      </c>
      <c r="L1370" s="2" t="s">
        <v>106</v>
      </c>
      <c r="M1370" s="2" t="s">
        <v>76</v>
      </c>
      <c r="N1370" s="2">
        <v>19</v>
      </c>
      <c r="O1370" s="6">
        <f t="shared" si="165"/>
        <v>21</v>
      </c>
      <c r="P1370" s="2">
        <v>9</v>
      </c>
      <c r="Q1370" s="2">
        <v>8</v>
      </c>
      <c r="R1370" s="2">
        <v>3</v>
      </c>
      <c r="S1370" s="2">
        <v>1</v>
      </c>
      <c r="T1370" s="2">
        <v>0</v>
      </c>
      <c r="U1370" s="2">
        <f t="shared" si="159"/>
        <v>17</v>
      </c>
      <c r="V1370" s="2">
        <f t="shared" si="160"/>
        <v>3</v>
      </c>
      <c r="W1370" s="2">
        <f t="shared" si="161"/>
        <v>1</v>
      </c>
      <c r="Y1370" s="5"/>
      <c r="Z1370" s="6">
        <f t="shared" si="166"/>
        <v>7</v>
      </c>
      <c r="AA1370" s="2">
        <v>4</v>
      </c>
      <c r="AB1370" s="2">
        <v>2</v>
      </c>
      <c r="AC1370" s="2">
        <v>1</v>
      </c>
      <c r="AD1370" s="2">
        <v>0</v>
      </c>
      <c r="AE1370" s="2">
        <v>0</v>
      </c>
      <c r="AF1370" s="2">
        <f t="shared" si="162"/>
        <v>6</v>
      </c>
      <c r="AG1370" s="2">
        <f t="shared" si="163"/>
        <v>1</v>
      </c>
      <c r="AH1370" s="2">
        <f t="shared" si="164"/>
        <v>0</v>
      </c>
      <c r="AJ1370" s="5"/>
    </row>
    <row r="1371" spans="7:36" x14ac:dyDescent="0.35">
      <c r="G1371" s="2" t="s">
        <v>3</v>
      </c>
      <c r="H1371" s="2" t="s">
        <v>142</v>
      </c>
      <c r="I1371" s="2" t="s">
        <v>8</v>
      </c>
      <c r="J1371" s="2" t="s">
        <v>21</v>
      </c>
      <c r="K1371" s="2" t="s">
        <v>106</v>
      </c>
      <c r="L1371" s="2" t="s">
        <v>106</v>
      </c>
      <c r="M1371" s="2" t="s">
        <v>76</v>
      </c>
      <c r="N1371" s="2">
        <v>20</v>
      </c>
      <c r="O1371" s="6">
        <f t="shared" si="165"/>
        <v>21</v>
      </c>
      <c r="P1371" s="2">
        <v>6</v>
      </c>
      <c r="Q1371" s="2">
        <v>6</v>
      </c>
      <c r="R1371" s="2">
        <v>7</v>
      </c>
      <c r="S1371" s="2">
        <v>1</v>
      </c>
      <c r="T1371" s="2">
        <v>1</v>
      </c>
      <c r="U1371" s="2">
        <f t="shared" si="159"/>
        <v>12</v>
      </c>
      <c r="V1371" s="2">
        <f t="shared" si="160"/>
        <v>7</v>
      </c>
      <c r="W1371" s="2">
        <f t="shared" si="161"/>
        <v>2</v>
      </c>
      <c r="Y1371" s="5"/>
      <c r="Z1371" s="6">
        <f t="shared" si="166"/>
        <v>7</v>
      </c>
      <c r="AA1371" s="2">
        <v>2</v>
      </c>
      <c r="AB1371" s="2">
        <v>4</v>
      </c>
      <c r="AC1371" s="2">
        <v>1</v>
      </c>
      <c r="AD1371" s="2">
        <v>0</v>
      </c>
      <c r="AE1371" s="2">
        <v>0</v>
      </c>
      <c r="AF1371" s="2">
        <f t="shared" si="162"/>
        <v>6</v>
      </c>
      <c r="AG1371" s="2">
        <f t="shared" si="163"/>
        <v>1</v>
      </c>
      <c r="AH1371" s="2">
        <f t="shared" si="164"/>
        <v>0</v>
      </c>
      <c r="AJ1371" s="5"/>
    </row>
    <row r="1372" spans="7:36" x14ac:dyDescent="0.35">
      <c r="G1372" s="2" t="s">
        <v>3</v>
      </c>
      <c r="H1372" s="2" t="s">
        <v>142</v>
      </c>
      <c r="I1372" s="2" t="s">
        <v>8</v>
      </c>
      <c r="J1372" s="2" t="s">
        <v>21</v>
      </c>
      <c r="K1372" s="2" t="s">
        <v>106</v>
      </c>
      <c r="L1372" s="2" t="s">
        <v>106</v>
      </c>
      <c r="M1372" s="2" t="s">
        <v>76</v>
      </c>
      <c r="N1372" s="2">
        <v>21</v>
      </c>
      <c r="O1372" s="6">
        <f t="shared" si="165"/>
        <v>21</v>
      </c>
      <c r="P1372" s="2">
        <v>8</v>
      </c>
      <c r="Q1372" s="2">
        <v>6</v>
      </c>
      <c r="R1372" s="2">
        <v>4</v>
      </c>
      <c r="S1372" s="2">
        <v>2</v>
      </c>
      <c r="T1372" s="2">
        <v>1</v>
      </c>
      <c r="U1372" s="2">
        <f t="shared" ref="U1372:U1435" si="167">P1372+Q1372</f>
        <v>14</v>
      </c>
      <c r="V1372" s="2">
        <f t="shared" ref="V1372:V1435" si="168">R1372</f>
        <v>4</v>
      </c>
      <c r="W1372" s="2">
        <f t="shared" ref="W1372:W1435" si="169">S1372+T1372</f>
        <v>3</v>
      </c>
      <c r="Y1372" s="5"/>
      <c r="Z1372" s="6">
        <f t="shared" si="166"/>
        <v>7</v>
      </c>
      <c r="AA1372" s="2">
        <v>4</v>
      </c>
      <c r="AB1372" s="2">
        <v>2</v>
      </c>
      <c r="AC1372" s="2">
        <v>1</v>
      </c>
      <c r="AD1372" s="2">
        <v>0</v>
      </c>
      <c r="AE1372" s="2">
        <v>0</v>
      </c>
      <c r="AF1372" s="2">
        <f t="shared" ref="AF1372:AF1435" si="170">AA1372+AB1372</f>
        <v>6</v>
      </c>
      <c r="AG1372" s="2">
        <f t="shared" ref="AG1372:AG1435" si="171">AC1372</f>
        <v>1</v>
      </c>
      <c r="AH1372" s="2">
        <f t="shared" ref="AH1372:AH1435" si="172">AD1372+AE1372</f>
        <v>0</v>
      </c>
      <c r="AJ1372" s="5"/>
    </row>
    <row r="1373" spans="7:36" x14ac:dyDescent="0.35">
      <c r="G1373" s="2" t="s">
        <v>3</v>
      </c>
      <c r="H1373" s="2" t="s">
        <v>142</v>
      </c>
      <c r="I1373" s="2" t="s">
        <v>8</v>
      </c>
      <c r="J1373" s="2" t="s">
        <v>21</v>
      </c>
      <c r="K1373" s="2" t="s">
        <v>106</v>
      </c>
      <c r="L1373" s="2" t="s">
        <v>106</v>
      </c>
      <c r="M1373" s="2" t="s">
        <v>76</v>
      </c>
      <c r="N1373" s="2">
        <v>22</v>
      </c>
      <c r="O1373" s="6">
        <f t="shared" si="165"/>
        <v>21</v>
      </c>
      <c r="P1373" s="2">
        <v>14</v>
      </c>
      <c r="Q1373" s="2">
        <v>6</v>
      </c>
      <c r="R1373" s="2">
        <v>1</v>
      </c>
      <c r="S1373" s="2">
        <v>0</v>
      </c>
      <c r="T1373" s="2">
        <v>0</v>
      </c>
      <c r="U1373" s="2">
        <f t="shared" si="167"/>
        <v>20</v>
      </c>
      <c r="V1373" s="2">
        <f t="shared" si="168"/>
        <v>1</v>
      </c>
      <c r="W1373" s="2">
        <f t="shared" si="169"/>
        <v>0</v>
      </c>
      <c r="Y1373" s="5"/>
      <c r="Z1373" s="6">
        <f t="shared" si="166"/>
        <v>7</v>
      </c>
      <c r="AA1373" s="2">
        <v>6</v>
      </c>
      <c r="AB1373" s="2">
        <v>0</v>
      </c>
      <c r="AC1373" s="2">
        <v>1</v>
      </c>
      <c r="AD1373" s="2">
        <v>0</v>
      </c>
      <c r="AE1373" s="2">
        <v>0</v>
      </c>
      <c r="AF1373" s="2">
        <f t="shared" si="170"/>
        <v>6</v>
      </c>
      <c r="AG1373" s="2">
        <f t="shared" si="171"/>
        <v>1</v>
      </c>
      <c r="AH1373" s="2">
        <f t="shared" si="172"/>
        <v>0</v>
      </c>
      <c r="AJ1373" s="5"/>
    </row>
    <row r="1374" spans="7:36" x14ac:dyDescent="0.35">
      <c r="G1374" s="2" t="s">
        <v>3</v>
      </c>
      <c r="H1374" s="2" t="s">
        <v>142</v>
      </c>
      <c r="I1374" s="2" t="s">
        <v>8</v>
      </c>
      <c r="J1374" s="2" t="s">
        <v>21</v>
      </c>
      <c r="K1374" s="2" t="s">
        <v>106</v>
      </c>
      <c r="L1374" s="2" t="s">
        <v>106</v>
      </c>
      <c r="M1374" s="2" t="s">
        <v>76</v>
      </c>
      <c r="N1374" s="2">
        <v>23</v>
      </c>
      <c r="O1374" s="6">
        <f t="shared" si="165"/>
        <v>21</v>
      </c>
      <c r="P1374" s="2">
        <v>14</v>
      </c>
      <c r="Q1374" s="2">
        <v>4</v>
      </c>
      <c r="R1374" s="2">
        <v>2</v>
      </c>
      <c r="S1374" s="2">
        <v>1</v>
      </c>
      <c r="T1374" s="2">
        <v>0</v>
      </c>
      <c r="U1374" s="2">
        <f t="shared" si="167"/>
        <v>18</v>
      </c>
      <c r="V1374" s="2">
        <f t="shared" si="168"/>
        <v>2</v>
      </c>
      <c r="W1374" s="2">
        <f t="shared" si="169"/>
        <v>1</v>
      </c>
      <c r="Y1374" s="5"/>
      <c r="Z1374" s="6">
        <f t="shared" si="166"/>
        <v>7</v>
      </c>
      <c r="AA1374" s="2">
        <v>6</v>
      </c>
      <c r="AB1374" s="2">
        <v>0</v>
      </c>
      <c r="AC1374" s="2">
        <v>1</v>
      </c>
      <c r="AD1374" s="2">
        <v>0</v>
      </c>
      <c r="AE1374" s="2">
        <v>0</v>
      </c>
      <c r="AF1374" s="2">
        <f t="shared" si="170"/>
        <v>6</v>
      </c>
      <c r="AG1374" s="2">
        <f t="shared" si="171"/>
        <v>1</v>
      </c>
      <c r="AH1374" s="2">
        <f t="shared" si="172"/>
        <v>0</v>
      </c>
      <c r="AJ1374" s="5"/>
    </row>
    <row r="1375" spans="7:36" x14ac:dyDescent="0.35">
      <c r="G1375" s="2" t="s">
        <v>3</v>
      </c>
      <c r="H1375" s="2" t="s">
        <v>142</v>
      </c>
      <c r="I1375" s="2" t="s">
        <v>8</v>
      </c>
      <c r="J1375" s="2" t="s">
        <v>21</v>
      </c>
      <c r="K1375" s="2" t="s">
        <v>106</v>
      </c>
      <c r="L1375" s="2" t="s">
        <v>106</v>
      </c>
      <c r="M1375" s="2" t="s">
        <v>76</v>
      </c>
      <c r="N1375" s="2">
        <v>24</v>
      </c>
      <c r="O1375" s="6">
        <f t="shared" si="165"/>
        <v>21</v>
      </c>
      <c r="P1375" s="2">
        <v>10</v>
      </c>
      <c r="Q1375" s="2">
        <v>7</v>
      </c>
      <c r="R1375" s="2">
        <v>2</v>
      </c>
      <c r="S1375" s="2">
        <v>1</v>
      </c>
      <c r="T1375" s="2">
        <v>1</v>
      </c>
      <c r="U1375" s="2">
        <f t="shared" si="167"/>
        <v>17</v>
      </c>
      <c r="V1375" s="2">
        <f t="shared" si="168"/>
        <v>2</v>
      </c>
      <c r="W1375" s="2">
        <f t="shared" si="169"/>
        <v>2</v>
      </c>
      <c r="Y1375" s="5"/>
      <c r="Z1375" s="6">
        <f t="shared" si="166"/>
        <v>7</v>
      </c>
      <c r="AA1375" s="2">
        <v>5</v>
      </c>
      <c r="AB1375" s="2">
        <v>1</v>
      </c>
      <c r="AC1375" s="2">
        <v>1</v>
      </c>
      <c r="AD1375" s="2">
        <v>0</v>
      </c>
      <c r="AE1375" s="2">
        <v>0</v>
      </c>
      <c r="AF1375" s="2">
        <f t="shared" si="170"/>
        <v>6</v>
      </c>
      <c r="AG1375" s="2">
        <f t="shared" si="171"/>
        <v>1</v>
      </c>
      <c r="AH1375" s="2">
        <f t="shared" si="172"/>
        <v>0</v>
      </c>
      <c r="AJ1375" s="5"/>
    </row>
    <row r="1376" spans="7:36" x14ac:dyDescent="0.35">
      <c r="G1376" s="2" t="s">
        <v>3</v>
      </c>
      <c r="H1376" s="2" t="s">
        <v>142</v>
      </c>
      <c r="I1376" s="2" t="s">
        <v>8</v>
      </c>
      <c r="J1376" s="2" t="s">
        <v>21</v>
      </c>
      <c r="K1376" s="2" t="s">
        <v>106</v>
      </c>
      <c r="L1376" s="2" t="s">
        <v>106</v>
      </c>
      <c r="M1376" s="2" t="s">
        <v>76</v>
      </c>
      <c r="N1376" s="2">
        <v>25</v>
      </c>
      <c r="O1376" s="6">
        <f t="shared" si="165"/>
        <v>21</v>
      </c>
      <c r="P1376" s="2">
        <v>10</v>
      </c>
      <c r="Q1376" s="2">
        <v>8</v>
      </c>
      <c r="R1376" s="2">
        <v>2</v>
      </c>
      <c r="S1376" s="2">
        <v>1</v>
      </c>
      <c r="T1376" s="2">
        <v>0</v>
      </c>
      <c r="U1376" s="2">
        <f t="shared" si="167"/>
        <v>18</v>
      </c>
      <c r="V1376" s="2">
        <f t="shared" si="168"/>
        <v>2</v>
      </c>
      <c r="W1376" s="2">
        <f t="shared" si="169"/>
        <v>1</v>
      </c>
      <c r="Y1376" s="5"/>
      <c r="Z1376" s="6">
        <f t="shared" si="166"/>
        <v>7</v>
      </c>
      <c r="AA1376" s="2">
        <v>6</v>
      </c>
      <c r="AB1376" s="2">
        <v>0</v>
      </c>
      <c r="AC1376" s="2">
        <v>1</v>
      </c>
      <c r="AD1376" s="2">
        <v>0</v>
      </c>
      <c r="AE1376" s="2">
        <v>0</v>
      </c>
      <c r="AF1376" s="2">
        <f t="shared" si="170"/>
        <v>6</v>
      </c>
      <c r="AG1376" s="2">
        <f t="shared" si="171"/>
        <v>1</v>
      </c>
      <c r="AH1376" s="2">
        <f t="shared" si="172"/>
        <v>0</v>
      </c>
      <c r="AJ1376" s="5"/>
    </row>
    <row r="1377" spans="7:36" x14ac:dyDescent="0.35">
      <c r="G1377" s="2" t="s">
        <v>3</v>
      </c>
      <c r="H1377" s="2" t="s">
        <v>142</v>
      </c>
      <c r="I1377" s="2" t="s">
        <v>8</v>
      </c>
      <c r="J1377" s="2" t="s">
        <v>21</v>
      </c>
      <c r="K1377" s="2" t="s">
        <v>106</v>
      </c>
      <c r="L1377" s="2" t="s">
        <v>106</v>
      </c>
      <c r="M1377" s="2" t="s">
        <v>76</v>
      </c>
      <c r="N1377" s="2">
        <v>26</v>
      </c>
      <c r="O1377" s="6">
        <f t="shared" si="165"/>
        <v>21</v>
      </c>
      <c r="P1377" s="2">
        <v>10</v>
      </c>
      <c r="Q1377" s="2">
        <v>5</v>
      </c>
      <c r="R1377" s="2">
        <v>5</v>
      </c>
      <c r="S1377" s="2">
        <v>1</v>
      </c>
      <c r="T1377" s="2">
        <v>0</v>
      </c>
      <c r="U1377" s="2">
        <f t="shared" si="167"/>
        <v>15</v>
      </c>
      <c r="V1377" s="2">
        <f t="shared" si="168"/>
        <v>5</v>
      </c>
      <c r="W1377" s="2">
        <f t="shared" si="169"/>
        <v>1</v>
      </c>
      <c r="Y1377" s="5"/>
      <c r="Z1377" s="6">
        <f t="shared" si="166"/>
        <v>7</v>
      </c>
      <c r="AA1377" s="2">
        <v>5</v>
      </c>
      <c r="AB1377" s="2">
        <v>1</v>
      </c>
      <c r="AC1377" s="2">
        <v>1</v>
      </c>
      <c r="AD1377" s="2">
        <v>0</v>
      </c>
      <c r="AE1377" s="2">
        <v>0</v>
      </c>
      <c r="AF1377" s="2">
        <f t="shared" si="170"/>
        <v>6</v>
      </c>
      <c r="AG1377" s="2">
        <f t="shared" si="171"/>
        <v>1</v>
      </c>
      <c r="AH1377" s="2">
        <f t="shared" si="172"/>
        <v>0</v>
      </c>
      <c r="AJ1377" s="5"/>
    </row>
    <row r="1378" spans="7:36" x14ac:dyDescent="0.35">
      <c r="G1378" s="2" t="s">
        <v>3</v>
      </c>
      <c r="H1378" s="2" t="s">
        <v>142</v>
      </c>
      <c r="I1378" s="2" t="s">
        <v>8</v>
      </c>
      <c r="J1378" s="2" t="s">
        <v>21</v>
      </c>
      <c r="K1378" s="2" t="s">
        <v>106</v>
      </c>
      <c r="L1378" s="2" t="s">
        <v>106</v>
      </c>
      <c r="M1378" s="2" t="s">
        <v>76</v>
      </c>
      <c r="N1378" s="2">
        <v>27</v>
      </c>
      <c r="O1378" s="6">
        <f t="shared" si="165"/>
        <v>21</v>
      </c>
      <c r="P1378" s="2">
        <v>9</v>
      </c>
      <c r="Q1378" s="2">
        <v>8</v>
      </c>
      <c r="R1378" s="2">
        <v>3</v>
      </c>
      <c r="S1378" s="2">
        <v>1</v>
      </c>
      <c r="T1378" s="2">
        <v>0</v>
      </c>
      <c r="U1378" s="2">
        <f t="shared" si="167"/>
        <v>17</v>
      </c>
      <c r="V1378" s="2">
        <f t="shared" si="168"/>
        <v>3</v>
      </c>
      <c r="W1378" s="2">
        <f t="shared" si="169"/>
        <v>1</v>
      </c>
      <c r="Y1378" s="5"/>
      <c r="Z1378" s="6">
        <f t="shared" si="166"/>
        <v>7</v>
      </c>
      <c r="AA1378" s="2">
        <v>5</v>
      </c>
      <c r="AB1378" s="2">
        <v>1</v>
      </c>
      <c r="AC1378" s="2">
        <v>1</v>
      </c>
      <c r="AD1378" s="2">
        <v>0</v>
      </c>
      <c r="AE1378" s="2">
        <v>0</v>
      </c>
      <c r="AF1378" s="2">
        <f t="shared" si="170"/>
        <v>6</v>
      </c>
      <c r="AG1378" s="2">
        <f t="shared" si="171"/>
        <v>1</v>
      </c>
      <c r="AH1378" s="2">
        <f t="shared" si="172"/>
        <v>0</v>
      </c>
      <c r="AJ1378" s="5"/>
    </row>
    <row r="1379" spans="7:36" x14ac:dyDescent="0.35">
      <c r="G1379" s="2" t="s">
        <v>3</v>
      </c>
      <c r="H1379" s="2" t="s">
        <v>142</v>
      </c>
      <c r="I1379" s="2" t="s">
        <v>8</v>
      </c>
      <c r="J1379" s="2" t="s">
        <v>21</v>
      </c>
      <c r="K1379" s="2" t="s">
        <v>106</v>
      </c>
      <c r="L1379" s="2" t="s">
        <v>106</v>
      </c>
      <c r="M1379" s="2" t="s">
        <v>76</v>
      </c>
      <c r="N1379" s="2">
        <v>28</v>
      </c>
      <c r="O1379" s="6">
        <f t="shared" si="165"/>
        <v>21</v>
      </c>
      <c r="P1379" s="2">
        <v>18</v>
      </c>
      <c r="Q1379" s="2">
        <v>2</v>
      </c>
      <c r="R1379" s="2">
        <v>1</v>
      </c>
      <c r="S1379" s="2">
        <v>0</v>
      </c>
      <c r="T1379" s="2">
        <v>0</v>
      </c>
      <c r="U1379" s="2">
        <f t="shared" si="167"/>
        <v>20</v>
      </c>
      <c r="V1379" s="2">
        <f t="shared" si="168"/>
        <v>1</v>
      </c>
      <c r="W1379" s="2">
        <f t="shared" si="169"/>
        <v>0</v>
      </c>
      <c r="Y1379" s="5"/>
      <c r="Z1379" s="6">
        <f t="shared" si="166"/>
        <v>7</v>
      </c>
      <c r="AA1379" s="2">
        <v>6</v>
      </c>
      <c r="AB1379" s="2">
        <v>0</v>
      </c>
      <c r="AC1379" s="2">
        <v>1</v>
      </c>
      <c r="AD1379" s="2">
        <v>0</v>
      </c>
      <c r="AE1379" s="2">
        <v>0</v>
      </c>
      <c r="AF1379" s="2">
        <f t="shared" si="170"/>
        <v>6</v>
      </c>
      <c r="AG1379" s="2">
        <f t="shared" si="171"/>
        <v>1</v>
      </c>
      <c r="AH1379" s="2">
        <f t="shared" si="172"/>
        <v>0</v>
      </c>
      <c r="AJ1379" s="5"/>
    </row>
    <row r="1380" spans="7:36" x14ac:dyDescent="0.35">
      <c r="G1380" s="2" t="s">
        <v>3</v>
      </c>
      <c r="H1380" s="2" t="s">
        <v>142</v>
      </c>
      <c r="I1380" s="2" t="s">
        <v>8</v>
      </c>
      <c r="J1380" s="2" t="s">
        <v>21</v>
      </c>
      <c r="K1380" s="2" t="s">
        <v>106</v>
      </c>
      <c r="L1380" s="2" t="s">
        <v>106</v>
      </c>
      <c r="M1380" s="2" t="s">
        <v>76</v>
      </c>
      <c r="N1380" s="2">
        <v>29</v>
      </c>
      <c r="O1380" s="6">
        <f t="shared" si="165"/>
        <v>21</v>
      </c>
      <c r="P1380" s="2">
        <v>10</v>
      </c>
      <c r="Q1380" s="2">
        <v>9</v>
      </c>
      <c r="R1380" s="2">
        <v>2</v>
      </c>
      <c r="S1380" s="2">
        <v>0</v>
      </c>
      <c r="T1380" s="2">
        <v>0</v>
      </c>
      <c r="U1380" s="2">
        <f t="shared" si="167"/>
        <v>19</v>
      </c>
      <c r="V1380" s="2">
        <f t="shared" si="168"/>
        <v>2</v>
      </c>
      <c r="W1380" s="2">
        <f t="shared" si="169"/>
        <v>0</v>
      </c>
      <c r="Y1380" s="5"/>
      <c r="Z1380" s="6">
        <f t="shared" si="166"/>
        <v>7</v>
      </c>
      <c r="AA1380" s="2">
        <v>4</v>
      </c>
      <c r="AB1380" s="2">
        <v>2</v>
      </c>
      <c r="AC1380" s="2">
        <v>1</v>
      </c>
      <c r="AD1380" s="2">
        <v>0</v>
      </c>
      <c r="AE1380" s="2">
        <v>0</v>
      </c>
      <c r="AF1380" s="2">
        <f t="shared" si="170"/>
        <v>6</v>
      </c>
      <c r="AG1380" s="2">
        <f t="shared" si="171"/>
        <v>1</v>
      </c>
      <c r="AH1380" s="2">
        <f t="shared" si="172"/>
        <v>0</v>
      </c>
      <c r="AJ1380" s="5"/>
    </row>
    <row r="1381" spans="7:36" x14ac:dyDescent="0.35">
      <c r="G1381" s="2" t="s">
        <v>3</v>
      </c>
      <c r="H1381" s="2" t="s">
        <v>142</v>
      </c>
      <c r="I1381" s="2" t="s">
        <v>8</v>
      </c>
      <c r="J1381" s="2" t="s">
        <v>21</v>
      </c>
      <c r="K1381" s="2" t="s">
        <v>106</v>
      </c>
      <c r="L1381" s="2" t="s">
        <v>106</v>
      </c>
      <c r="M1381" s="2" t="s">
        <v>76</v>
      </c>
      <c r="N1381" s="2">
        <v>30</v>
      </c>
      <c r="O1381" s="6">
        <f t="shared" si="165"/>
        <v>21</v>
      </c>
      <c r="P1381" s="2">
        <v>11</v>
      </c>
      <c r="Q1381" s="2">
        <v>9</v>
      </c>
      <c r="R1381" s="2">
        <v>1</v>
      </c>
      <c r="S1381" s="2">
        <v>0</v>
      </c>
      <c r="T1381" s="2">
        <v>0</v>
      </c>
      <c r="U1381" s="2">
        <f t="shared" si="167"/>
        <v>20</v>
      </c>
      <c r="V1381" s="2">
        <f t="shared" si="168"/>
        <v>1</v>
      </c>
      <c r="W1381" s="2">
        <f t="shared" si="169"/>
        <v>0</v>
      </c>
      <c r="Y1381" s="5"/>
      <c r="Z1381" s="6">
        <f t="shared" si="166"/>
        <v>7</v>
      </c>
      <c r="AA1381" s="2">
        <v>6</v>
      </c>
      <c r="AB1381" s="2">
        <v>0</v>
      </c>
      <c r="AC1381" s="2">
        <v>1</v>
      </c>
      <c r="AD1381" s="2">
        <v>0</v>
      </c>
      <c r="AE1381" s="2">
        <v>0</v>
      </c>
      <c r="AF1381" s="2">
        <f t="shared" si="170"/>
        <v>6</v>
      </c>
      <c r="AG1381" s="2">
        <f t="shared" si="171"/>
        <v>1</v>
      </c>
      <c r="AH1381" s="2">
        <f t="shared" si="172"/>
        <v>0</v>
      </c>
      <c r="AJ1381" s="5"/>
    </row>
    <row r="1382" spans="7:36" x14ac:dyDescent="0.35">
      <c r="G1382" s="2" t="s">
        <v>3</v>
      </c>
      <c r="H1382" s="2" t="s">
        <v>142</v>
      </c>
      <c r="I1382" s="2" t="s">
        <v>8</v>
      </c>
      <c r="J1382" s="2" t="s">
        <v>21</v>
      </c>
      <c r="K1382" s="2" t="s">
        <v>107</v>
      </c>
      <c r="L1382" s="2" t="s">
        <v>107</v>
      </c>
      <c r="M1382" s="2" t="s">
        <v>3</v>
      </c>
      <c r="N1382" s="2">
        <v>1</v>
      </c>
      <c r="O1382" s="6">
        <f t="shared" si="165"/>
        <v>7</v>
      </c>
      <c r="P1382" s="2">
        <v>1</v>
      </c>
      <c r="Q1382" s="2">
        <v>3</v>
      </c>
      <c r="R1382" s="2">
        <v>3</v>
      </c>
      <c r="S1382" s="2">
        <v>0</v>
      </c>
      <c r="T1382" s="2">
        <v>0</v>
      </c>
      <c r="U1382" s="2">
        <f t="shared" si="167"/>
        <v>4</v>
      </c>
      <c r="V1382" s="2">
        <f t="shared" si="168"/>
        <v>3</v>
      </c>
      <c r="W1382" s="2">
        <f t="shared" si="169"/>
        <v>0</v>
      </c>
      <c r="X1382" s="2">
        <f>MAX(O1382:O1411)</f>
        <v>7</v>
      </c>
      <c r="Y1382" s="5">
        <v>39</v>
      </c>
      <c r="Z1382" s="6">
        <f t="shared" si="166"/>
        <v>2</v>
      </c>
      <c r="AA1382" s="2">
        <v>0</v>
      </c>
      <c r="AB1382" s="2">
        <v>2</v>
      </c>
      <c r="AC1382" s="2">
        <v>0</v>
      </c>
      <c r="AD1382" s="2">
        <v>0</v>
      </c>
      <c r="AE1382" s="2">
        <v>0</v>
      </c>
      <c r="AF1382" s="2">
        <f t="shared" si="170"/>
        <v>2</v>
      </c>
      <c r="AG1382" s="2">
        <f t="shared" si="171"/>
        <v>0</v>
      </c>
      <c r="AH1382" s="2">
        <f t="shared" si="172"/>
        <v>0</v>
      </c>
      <c r="AI1382" s="2">
        <f>MAX(Z1382:Z1411)</f>
        <v>2</v>
      </c>
      <c r="AJ1382" s="5">
        <v>31</v>
      </c>
    </row>
    <row r="1383" spans="7:36" x14ac:dyDescent="0.35">
      <c r="G1383" s="2" t="s">
        <v>3</v>
      </c>
      <c r="H1383" s="2" t="s">
        <v>142</v>
      </c>
      <c r="I1383" s="2" t="s">
        <v>8</v>
      </c>
      <c r="J1383" s="2" t="s">
        <v>21</v>
      </c>
      <c r="K1383" s="2" t="s">
        <v>107</v>
      </c>
      <c r="L1383" s="2" t="s">
        <v>107</v>
      </c>
      <c r="M1383" s="2" t="s">
        <v>3</v>
      </c>
      <c r="N1383" s="2">
        <v>2</v>
      </c>
      <c r="O1383" s="6">
        <f t="shared" si="165"/>
        <v>7</v>
      </c>
      <c r="P1383" s="2">
        <v>2</v>
      </c>
      <c r="Q1383" s="2">
        <v>2</v>
      </c>
      <c r="R1383" s="2">
        <v>3</v>
      </c>
      <c r="S1383" s="2">
        <v>0</v>
      </c>
      <c r="T1383" s="2">
        <v>0</v>
      </c>
      <c r="U1383" s="2">
        <f t="shared" si="167"/>
        <v>4</v>
      </c>
      <c r="V1383" s="2">
        <f t="shared" si="168"/>
        <v>3</v>
      </c>
      <c r="W1383" s="2">
        <f t="shared" si="169"/>
        <v>0</v>
      </c>
      <c r="Y1383" s="5"/>
      <c r="Z1383" s="6">
        <f t="shared" si="166"/>
        <v>2</v>
      </c>
      <c r="AA1383" s="2">
        <v>1</v>
      </c>
      <c r="AB1383" s="2">
        <v>0</v>
      </c>
      <c r="AC1383" s="2">
        <v>0</v>
      </c>
      <c r="AD1383" s="2">
        <v>1</v>
      </c>
      <c r="AE1383" s="2">
        <v>0</v>
      </c>
      <c r="AF1383" s="2">
        <f t="shared" si="170"/>
        <v>1</v>
      </c>
      <c r="AG1383" s="2">
        <f t="shared" si="171"/>
        <v>0</v>
      </c>
      <c r="AH1383" s="2">
        <f t="shared" si="172"/>
        <v>1</v>
      </c>
      <c r="AJ1383" s="5"/>
    </row>
    <row r="1384" spans="7:36" x14ac:dyDescent="0.35">
      <c r="G1384" s="2" t="s">
        <v>3</v>
      </c>
      <c r="H1384" s="2" t="s">
        <v>142</v>
      </c>
      <c r="I1384" s="2" t="s">
        <v>8</v>
      </c>
      <c r="J1384" s="2" t="s">
        <v>21</v>
      </c>
      <c r="K1384" s="2" t="s">
        <v>107</v>
      </c>
      <c r="L1384" s="2" t="s">
        <v>107</v>
      </c>
      <c r="M1384" s="2" t="s">
        <v>3</v>
      </c>
      <c r="N1384" s="2">
        <v>3</v>
      </c>
      <c r="O1384" s="6">
        <f t="shared" si="165"/>
        <v>7</v>
      </c>
      <c r="P1384" s="2">
        <v>4</v>
      </c>
      <c r="Q1384" s="2">
        <v>1</v>
      </c>
      <c r="R1384" s="2">
        <v>2</v>
      </c>
      <c r="S1384" s="2">
        <v>0</v>
      </c>
      <c r="T1384" s="2">
        <v>0</v>
      </c>
      <c r="U1384" s="2">
        <f t="shared" si="167"/>
        <v>5</v>
      </c>
      <c r="V1384" s="2">
        <f t="shared" si="168"/>
        <v>2</v>
      </c>
      <c r="W1384" s="2">
        <f t="shared" si="169"/>
        <v>0</v>
      </c>
      <c r="Y1384" s="5"/>
      <c r="Z1384" s="6">
        <f t="shared" si="166"/>
        <v>2</v>
      </c>
      <c r="AA1384" s="2">
        <v>1</v>
      </c>
      <c r="AB1384" s="2">
        <v>0</v>
      </c>
      <c r="AC1384" s="2">
        <v>1</v>
      </c>
      <c r="AD1384" s="2">
        <v>0</v>
      </c>
      <c r="AE1384" s="2">
        <v>0</v>
      </c>
      <c r="AF1384" s="2">
        <f t="shared" si="170"/>
        <v>1</v>
      </c>
      <c r="AG1384" s="2">
        <f t="shared" si="171"/>
        <v>1</v>
      </c>
      <c r="AH1384" s="2">
        <f t="shared" si="172"/>
        <v>0</v>
      </c>
      <c r="AJ1384" s="5"/>
    </row>
    <row r="1385" spans="7:36" x14ac:dyDescent="0.35">
      <c r="G1385" s="2" t="s">
        <v>3</v>
      </c>
      <c r="H1385" s="2" t="s">
        <v>142</v>
      </c>
      <c r="I1385" s="2" t="s">
        <v>8</v>
      </c>
      <c r="J1385" s="2" t="s">
        <v>21</v>
      </c>
      <c r="K1385" s="2" t="s">
        <v>107</v>
      </c>
      <c r="L1385" s="2" t="s">
        <v>107</v>
      </c>
      <c r="M1385" s="2" t="s">
        <v>3</v>
      </c>
      <c r="N1385" s="2">
        <v>4</v>
      </c>
      <c r="O1385" s="6">
        <f t="shared" si="165"/>
        <v>7</v>
      </c>
      <c r="P1385" s="2">
        <v>5</v>
      </c>
      <c r="Q1385" s="2">
        <v>2</v>
      </c>
      <c r="R1385" s="2">
        <v>0</v>
      </c>
      <c r="S1385" s="2">
        <v>0</v>
      </c>
      <c r="T1385" s="2">
        <v>0</v>
      </c>
      <c r="U1385" s="2">
        <f t="shared" si="167"/>
        <v>7</v>
      </c>
      <c r="V1385" s="2">
        <f t="shared" si="168"/>
        <v>0</v>
      </c>
      <c r="W1385" s="2">
        <f t="shared" si="169"/>
        <v>0</v>
      </c>
      <c r="Y1385" s="5"/>
      <c r="Z1385" s="6">
        <f t="shared" si="166"/>
        <v>2</v>
      </c>
      <c r="AA1385" s="2">
        <v>2</v>
      </c>
      <c r="AB1385" s="2">
        <v>0</v>
      </c>
      <c r="AC1385" s="2">
        <v>0</v>
      </c>
      <c r="AD1385" s="2">
        <v>0</v>
      </c>
      <c r="AE1385" s="2">
        <v>0</v>
      </c>
      <c r="AF1385" s="2">
        <f t="shared" si="170"/>
        <v>2</v>
      </c>
      <c r="AG1385" s="2">
        <f t="shared" si="171"/>
        <v>0</v>
      </c>
      <c r="AH1385" s="2">
        <f t="shared" si="172"/>
        <v>0</v>
      </c>
      <c r="AJ1385" s="5"/>
    </row>
    <row r="1386" spans="7:36" x14ac:dyDescent="0.35">
      <c r="G1386" s="2" t="s">
        <v>3</v>
      </c>
      <c r="H1386" s="2" t="s">
        <v>142</v>
      </c>
      <c r="I1386" s="2" t="s">
        <v>8</v>
      </c>
      <c r="J1386" s="2" t="s">
        <v>21</v>
      </c>
      <c r="K1386" s="2" t="s">
        <v>107</v>
      </c>
      <c r="L1386" s="2" t="s">
        <v>107</v>
      </c>
      <c r="M1386" s="2" t="s">
        <v>3</v>
      </c>
      <c r="N1386" s="2">
        <v>5</v>
      </c>
      <c r="O1386" s="6">
        <f t="shared" si="165"/>
        <v>7</v>
      </c>
      <c r="P1386" s="2">
        <v>1</v>
      </c>
      <c r="Q1386" s="2">
        <v>3</v>
      </c>
      <c r="R1386" s="2">
        <v>3</v>
      </c>
      <c r="S1386" s="2">
        <v>0</v>
      </c>
      <c r="T1386" s="2">
        <v>0</v>
      </c>
      <c r="U1386" s="2">
        <f t="shared" si="167"/>
        <v>4</v>
      </c>
      <c r="V1386" s="2">
        <f t="shared" si="168"/>
        <v>3</v>
      </c>
      <c r="W1386" s="2">
        <f t="shared" si="169"/>
        <v>0</v>
      </c>
      <c r="Y1386" s="5"/>
      <c r="Z1386" s="6">
        <f t="shared" si="166"/>
        <v>2</v>
      </c>
      <c r="AA1386" s="2">
        <v>1</v>
      </c>
      <c r="AB1386" s="2">
        <v>0</v>
      </c>
      <c r="AC1386" s="2">
        <v>1</v>
      </c>
      <c r="AD1386" s="2">
        <v>0</v>
      </c>
      <c r="AE1386" s="2">
        <v>0</v>
      </c>
      <c r="AF1386" s="2">
        <f t="shared" si="170"/>
        <v>1</v>
      </c>
      <c r="AG1386" s="2">
        <f t="shared" si="171"/>
        <v>1</v>
      </c>
      <c r="AH1386" s="2">
        <f t="shared" si="172"/>
        <v>0</v>
      </c>
      <c r="AJ1386" s="5"/>
    </row>
    <row r="1387" spans="7:36" x14ac:dyDescent="0.35">
      <c r="G1387" s="2" t="s">
        <v>3</v>
      </c>
      <c r="H1387" s="2" t="s">
        <v>142</v>
      </c>
      <c r="I1387" s="2" t="s">
        <v>8</v>
      </c>
      <c r="J1387" s="2" t="s">
        <v>21</v>
      </c>
      <c r="K1387" s="2" t="s">
        <v>107</v>
      </c>
      <c r="L1387" s="2" t="s">
        <v>107</v>
      </c>
      <c r="M1387" s="2" t="s">
        <v>3</v>
      </c>
      <c r="N1387" s="2">
        <v>6</v>
      </c>
      <c r="O1387" s="6">
        <f t="shared" si="165"/>
        <v>6</v>
      </c>
      <c r="P1387" s="2">
        <v>2</v>
      </c>
      <c r="Q1387" s="2">
        <v>0</v>
      </c>
      <c r="R1387" s="2">
        <v>3</v>
      </c>
      <c r="S1387" s="2">
        <v>1</v>
      </c>
      <c r="T1387" s="2">
        <v>0</v>
      </c>
      <c r="U1387" s="2">
        <f t="shared" si="167"/>
        <v>2</v>
      </c>
      <c r="V1387" s="2">
        <f t="shared" si="168"/>
        <v>3</v>
      </c>
      <c r="W1387" s="2">
        <f t="shared" si="169"/>
        <v>1</v>
      </c>
      <c r="Y1387" s="5"/>
      <c r="Z1387" s="6">
        <f t="shared" si="166"/>
        <v>2</v>
      </c>
      <c r="AA1387" s="2">
        <v>1</v>
      </c>
      <c r="AB1387" s="2">
        <v>0</v>
      </c>
      <c r="AC1387" s="2">
        <v>0</v>
      </c>
      <c r="AD1387" s="2">
        <v>1</v>
      </c>
      <c r="AE1387" s="2">
        <v>0</v>
      </c>
      <c r="AF1387" s="2">
        <f t="shared" si="170"/>
        <v>1</v>
      </c>
      <c r="AG1387" s="2">
        <f t="shared" si="171"/>
        <v>0</v>
      </c>
      <c r="AH1387" s="2">
        <f t="shared" si="172"/>
        <v>1</v>
      </c>
      <c r="AJ1387" s="5"/>
    </row>
    <row r="1388" spans="7:36" x14ac:dyDescent="0.35">
      <c r="G1388" s="2" t="s">
        <v>3</v>
      </c>
      <c r="H1388" s="2" t="s">
        <v>142</v>
      </c>
      <c r="I1388" s="2" t="s">
        <v>8</v>
      </c>
      <c r="J1388" s="2" t="s">
        <v>21</v>
      </c>
      <c r="K1388" s="2" t="s">
        <v>107</v>
      </c>
      <c r="L1388" s="2" t="s">
        <v>107</v>
      </c>
      <c r="M1388" s="2" t="s">
        <v>3</v>
      </c>
      <c r="N1388" s="2">
        <v>7</v>
      </c>
      <c r="O1388" s="6">
        <f t="shared" si="165"/>
        <v>7</v>
      </c>
      <c r="P1388" s="2">
        <v>3</v>
      </c>
      <c r="Q1388" s="2">
        <v>1</v>
      </c>
      <c r="R1388" s="2">
        <v>3</v>
      </c>
      <c r="S1388" s="2">
        <v>0</v>
      </c>
      <c r="T1388" s="2">
        <v>0</v>
      </c>
      <c r="U1388" s="2">
        <f t="shared" si="167"/>
        <v>4</v>
      </c>
      <c r="V1388" s="2">
        <f t="shared" si="168"/>
        <v>3</v>
      </c>
      <c r="W1388" s="2">
        <f t="shared" si="169"/>
        <v>0</v>
      </c>
      <c r="Y1388" s="5"/>
      <c r="Z1388" s="6">
        <f t="shared" si="166"/>
        <v>2</v>
      </c>
      <c r="AA1388" s="2">
        <v>1</v>
      </c>
      <c r="AB1388" s="2">
        <v>1</v>
      </c>
      <c r="AC1388" s="2">
        <v>0</v>
      </c>
      <c r="AD1388" s="2">
        <v>0</v>
      </c>
      <c r="AE1388" s="2">
        <v>0</v>
      </c>
      <c r="AF1388" s="2">
        <f t="shared" si="170"/>
        <v>2</v>
      </c>
      <c r="AG1388" s="2">
        <f t="shared" si="171"/>
        <v>0</v>
      </c>
      <c r="AH1388" s="2">
        <f t="shared" si="172"/>
        <v>0</v>
      </c>
      <c r="AJ1388" s="5"/>
    </row>
    <row r="1389" spans="7:36" x14ac:dyDescent="0.35">
      <c r="G1389" s="2" t="s">
        <v>3</v>
      </c>
      <c r="H1389" s="2" t="s">
        <v>142</v>
      </c>
      <c r="I1389" s="2" t="s">
        <v>8</v>
      </c>
      <c r="J1389" s="2" t="s">
        <v>21</v>
      </c>
      <c r="K1389" s="2" t="s">
        <v>107</v>
      </c>
      <c r="L1389" s="2" t="s">
        <v>107</v>
      </c>
      <c r="M1389" s="2" t="s">
        <v>3</v>
      </c>
      <c r="N1389" s="2">
        <v>8</v>
      </c>
      <c r="O1389" s="6">
        <f t="shared" si="165"/>
        <v>7</v>
      </c>
      <c r="P1389" s="2">
        <v>2</v>
      </c>
      <c r="Q1389" s="2">
        <v>0</v>
      </c>
      <c r="R1389" s="2">
        <v>3</v>
      </c>
      <c r="S1389" s="2">
        <v>2</v>
      </c>
      <c r="T1389" s="2">
        <v>0</v>
      </c>
      <c r="U1389" s="2">
        <f t="shared" si="167"/>
        <v>2</v>
      </c>
      <c r="V1389" s="2">
        <f t="shared" si="168"/>
        <v>3</v>
      </c>
      <c r="W1389" s="2">
        <f t="shared" si="169"/>
        <v>2</v>
      </c>
      <c r="Y1389" s="5"/>
      <c r="Z1389" s="6">
        <f t="shared" si="166"/>
        <v>2</v>
      </c>
      <c r="AA1389" s="2">
        <v>1</v>
      </c>
      <c r="AB1389" s="2">
        <v>0</v>
      </c>
      <c r="AC1389" s="2">
        <v>0</v>
      </c>
      <c r="AD1389" s="2">
        <v>1</v>
      </c>
      <c r="AE1389" s="2">
        <v>0</v>
      </c>
      <c r="AF1389" s="2">
        <f t="shared" si="170"/>
        <v>1</v>
      </c>
      <c r="AG1389" s="2">
        <f t="shared" si="171"/>
        <v>0</v>
      </c>
      <c r="AH1389" s="2">
        <f t="shared" si="172"/>
        <v>1</v>
      </c>
      <c r="AJ1389" s="5"/>
    </row>
    <row r="1390" spans="7:36" x14ac:dyDescent="0.35">
      <c r="G1390" s="2" t="s">
        <v>3</v>
      </c>
      <c r="H1390" s="2" t="s">
        <v>142</v>
      </c>
      <c r="I1390" s="2" t="s">
        <v>8</v>
      </c>
      <c r="J1390" s="2" t="s">
        <v>21</v>
      </c>
      <c r="K1390" s="2" t="s">
        <v>107</v>
      </c>
      <c r="L1390" s="2" t="s">
        <v>107</v>
      </c>
      <c r="M1390" s="2" t="s">
        <v>3</v>
      </c>
      <c r="N1390" s="2">
        <v>9</v>
      </c>
      <c r="O1390" s="6">
        <f t="shared" si="165"/>
        <v>7</v>
      </c>
      <c r="P1390" s="2">
        <v>1</v>
      </c>
      <c r="Q1390" s="2">
        <v>0</v>
      </c>
      <c r="R1390" s="2">
        <v>4</v>
      </c>
      <c r="S1390" s="2">
        <v>1</v>
      </c>
      <c r="T1390" s="2">
        <v>1</v>
      </c>
      <c r="U1390" s="2">
        <f t="shared" si="167"/>
        <v>1</v>
      </c>
      <c r="V1390" s="2">
        <f t="shared" si="168"/>
        <v>4</v>
      </c>
      <c r="W1390" s="2">
        <f t="shared" si="169"/>
        <v>2</v>
      </c>
      <c r="Y1390" s="5"/>
      <c r="Z1390" s="6">
        <f t="shared" si="166"/>
        <v>2</v>
      </c>
      <c r="AA1390" s="2">
        <v>1</v>
      </c>
      <c r="AB1390" s="2">
        <v>0</v>
      </c>
      <c r="AC1390" s="2">
        <v>0</v>
      </c>
      <c r="AD1390" s="2">
        <v>0</v>
      </c>
      <c r="AE1390" s="2">
        <v>1</v>
      </c>
      <c r="AF1390" s="2">
        <f t="shared" si="170"/>
        <v>1</v>
      </c>
      <c r="AG1390" s="2">
        <f t="shared" si="171"/>
        <v>0</v>
      </c>
      <c r="AH1390" s="2">
        <f t="shared" si="172"/>
        <v>1</v>
      </c>
      <c r="AJ1390" s="5"/>
    </row>
    <row r="1391" spans="7:36" x14ac:dyDescent="0.35">
      <c r="G1391" s="2" t="s">
        <v>3</v>
      </c>
      <c r="H1391" s="2" t="s">
        <v>142</v>
      </c>
      <c r="I1391" s="2" t="s">
        <v>8</v>
      </c>
      <c r="J1391" s="2" t="s">
        <v>21</v>
      </c>
      <c r="K1391" s="2" t="s">
        <v>107</v>
      </c>
      <c r="L1391" s="2" t="s">
        <v>107</v>
      </c>
      <c r="M1391" s="2" t="s">
        <v>67</v>
      </c>
      <c r="N1391" s="2">
        <v>10</v>
      </c>
      <c r="O1391" s="6">
        <f t="shared" si="165"/>
        <v>7</v>
      </c>
      <c r="P1391" s="2">
        <v>2</v>
      </c>
      <c r="Q1391" s="2">
        <v>3</v>
      </c>
      <c r="R1391" s="2">
        <v>2</v>
      </c>
      <c r="S1391" s="2">
        <v>0</v>
      </c>
      <c r="T1391" s="2">
        <v>0</v>
      </c>
      <c r="U1391" s="2">
        <f t="shared" si="167"/>
        <v>5</v>
      </c>
      <c r="V1391" s="2">
        <f t="shared" si="168"/>
        <v>2</v>
      </c>
      <c r="W1391" s="2">
        <f t="shared" si="169"/>
        <v>0</v>
      </c>
      <c r="Y1391" s="5"/>
      <c r="Z1391" s="6">
        <f t="shared" si="166"/>
        <v>2</v>
      </c>
      <c r="AA1391" s="2">
        <v>1</v>
      </c>
      <c r="AB1391" s="2">
        <v>1</v>
      </c>
      <c r="AC1391" s="2">
        <v>0</v>
      </c>
      <c r="AD1391" s="2">
        <v>0</v>
      </c>
      <c r="AE1391" s="2">
        <v>0</v>
      </c>
      <c r="AF1391" s="2">
        <f t="shared" si="170"/>
        <v>2</v>
      </c>
      <c r="AG1391" s="2">
        <f t="shared" si="171"/>
        <v>0</v>
      </c>
      <c r="AH1391" s="2">
        <f t="shared" si="172"/>
        <v>0</v>
      </c>
      <c r="AJ1391" s="5"/>
    </row>
    <row r="1392" spans="7:36" x14ac:dyDescent="0.35">
      <c r="G1392" s="2" t="s">
        <v>3</v>
      </c>
      <c r="H1392" s="2" t="s">
        <v>142</v>
      </c>
      <c r="I1392" s="2" t="s">
        <v>8</v>
      </c>
      <c r="J1392" s="2" t="s">
        <v>21</v>
      </c>
      <c r="K1392" s="2" t="s">
        <v>107</v>
      </c>
      <c r="L1392" s="2" t="s">
        <v>107</v>
      </c>
      <c r="M1392" s="2" t="s">
        <v>67</v>
      </c>
      <c r="N1392" s="2">
        <v>11</v>
      </c>
      <c r="O1392" s="6">
        <f t="shared" si="165"/>
        <v>7</v>
      </c>
      <c r="P1392" s="2">
        <v>1</v>
      </c>
      <c r="Q1392" s="2">
        <v>2</v>
      </c>
      <c r="R1392" s="2">
        <v>1</v>
      </c>
      <c r="S1392" s="2">
        <v>1</v>
      </c>
      <c r="T1392" s="2">
        <v>2</v>
      </c>
      <c r="U1392" s="2">
        <f t="shared" si="167"/>
        <v>3</v>
      </c>
      <c r="V1392" s="2">
        <f t="shared" si="168"/>
        <v>1</v>
      </c>
      <c r="W1392" s="2">
        <f t="shared" si="169"/>
        <v>3</v>
      </c>
      <c r="Y1392" s="5"/>
      <c r="Z1392" s="6">
        <f t="shared" si="166"/>
        <v>2</v>
      </c>
      <c r="AA1392" s="2">
        <v>0</v>
      </c>
      <c r="AB1392" s="2">
        <v>2</v>
      </c>
      <c r="AC1392" s="2">
        <v>0</v>
      </c>
      <c r="AD1392" s="2">
        <v>0</v>
      </c>
      <c r="AE1392" s="2">
        <v>0</v>
      </c>
      <c r="AF1392" s="2">
        <f t="shared" si="170"/>
        <v>2</v>
      </c>
      <c r="AG1392" s="2">
        <f t="shared" si="171"/>
        <v>0</v>
      </c>
      <c r="AH1392" s="2">
        <f t="shared" si="172"/>
        <v>0</v>
      </c>
      <c r="AJ1392" s="5"/>
    </row>
    <row r="1393" spans="7:36" x14ac:dyDescent="0.35">
      <c r="G1393" s="2" t="s">
        <v>3</v>
      </c>
      <c r="H1393" s="2" t="s">
        <v>142</v>
      </c>
      <c r="I1393" s="2" t="s">
        <v>8</v>
      </c>
      <c r="J1393" s="2" t="s">
        <v>21</v>
      </c>
      <c r="K1393" s="2" t="s">
        <v>107</v>
      </c>
      <c r="L1393" s="2" t="s">
        <v>107</v>
      </c>
      <c r="M1393" s="2" t="s">
        <v>67</v>
      </c>
      <c r="N1393" s="2">
        <v>12</v>
      </c>
      <c r="O1393" s="6">
        <f t="shared" si="165"/>
        <v>7</v>
      </c>
      <c r="P1393" s="2">
        <v>1</v>
      </c>
      <c r="Q1393" s="2">
        <v>2</v>
      </c>
      <c r="R1393" s="2">
        <v>3</v>
      </c>
      <c r="S1393" s="2">
        <v>1</v>
      </c>
      <c r="T1393" s="2">
        <v>0</v>
      </c>
      <c r="U1393" s="2">
        <f t="shared" si="167"/>
        <v>3</v>
      </c>
      <c r="V1393" s="2">
        <f t="shared" si="168"/>
        <v>3</v>
      </c>
      <c r="W1393" s="2">
        <f t="shared" si="169"/>
        <v>1</v>
      </c>
      <c r="Y1393" s="5"/>
      <c r="Z1393" s="6">
        <f t="shared" si="166"/>
        <v>2</v>
      </c>
      <c r="AA1393" s="2">
        <v>1</v>
      </c>
      <c r="AB1393" s="2">
        <v>0</v>
      </c>
      <c r="AC1393" s="2">
        <v>1</v>
      </c>
      <c r="AD1393" s="2">
        <v>0</v>
      </c>
      <c r="AE1393" s="2">
        <v>0</v>
      </c>
      <c r="AF1393" s="2">
        <f t="shared" si="170"/>
        <v>1</v>
      </c>
      <c r="AG1393" s="2">
        <f t="shared" si="171"/>
        <v>1</v>
      </c>
      <c r="AH1393" s="2">
        <f t="shared" si="172"/>
        <v>0</v>
      </c>
      <c r="AJ1393" s="5"/>
    </row>
    <row r="1394" spans="7:36" x14ac:dyDescent="0.35">
      <c r="G1394" s="2" t="s">
        <v>3</v>
      </c>
      <c r="H1394" s="2" t="s">
        <v>142</v>
      </c>
      <c r="I1394" s="2" t="s">
        <v>8</v>
      </c>
      <c r="J1394" s="2" t="s">
        <v>21</v>
      </c>
      <c r="K1394" s="2" t="s">
        <v>107</v>
      </c>
      <c r="L1394" s="2" t="s">
        <v>107</v>
      </c>
      <c r="M1394" s="2" t="s">
        <v>67</v>
      </c>
      <c r="N1394" s="2">
        <v>13</v>
      </c>
      <c r="O1394" s="6">
        <f t="shared" si="165"/>
        <v>7</v>
      </c>
      <c r="P1394" s="2">
        <v>1</v>
      </c>
      <c r="Q1394" s="2">
        <v>2</v>
      </c>
      <c r="R1394" s="2">
        <v>3</v>
      </c>
      <c r="S1394" s="2">
        <v>1</v>
      </c>
      <c r="T1394" s="2">
        <v>0</v>
      </c>
      <c r="U1394" s="2">
        <f t="shared" si="167"/>
        <v>3</v>
      </c>
      <c r="V1394" s="2">
        <f t="shared" si="168"/>
        <v>3</v>
      </c>
      <c r="W1394" s="2">
        <f t="shared" si="169"/>
        <v>1</v>
      </c>
      <c r="Y1394" s="5"/>
      <c r="Z1394" s="6">
        <f t="shared" si="166"/>
        <v>2</v>
      </c>
      <c r="AA1394" s="2">
        <v>1</v>
      </c>
      <c r="AB1394" s="2">
        <v>0</v>
      </c>
      <c r="AC1394" s="2">
        <v>1</v>
      </c>
      <c r="AD1394" s="2">
        <v>0</v>
      </c>
      <c r="AE1394" s="2">
        <v>0</v>
      </c>
      <c r="AF1394" s="2">
        <f t="shared" si="170"/>
        <v>1</v>
      </c>
      <c r="AG1394" s="2">
        <f t="shared" si="171"/>
        <v>1</v>
      </c>
      <c r="AH1394" s="2">
        <f t="shared" si="172"/>
        <v>0</v>
      </c>
      <c r="AJ1394" s="5"/>
    </row>
    <row r="1395" spans="7:36" x14ac:dyDescent="0.35">
      <c r="G1395" s="2" t="s">
        <v>3</v>
      </c>
      <c r="H1395" s="2" t="s">
        <v>142</v>
      </c>
      <c r="I1395" s="2" t="s">
        <v>8</v>
      </c>
      <c r="J1395" s="2" t="s">
        <v>21</v>
      </c>
      <c r="K1395" s="2" t="s">
        <v>107</v>
      </c>
      <c r="L1395" s="2" t="s">
        <v>107</v>
      </c>
      <c r="M1395" s="2" t="s">
        <v>67</v>
      </c>
      <c r="N1395" s="2">
        <v>14</v>
      </c>
      <c r="O1395" s="6">
        <f t="shared" si="165"/>
        <v>7</v>
      </c>
      <c r="P1395" s="2">
        <v>1</v>
      </c>
      <c r="Q1395" s="2">
        <v>3</v>
      </c>
      <c r="R1395" s="2">
        <v>2</v>
      </c>
      <c r="S1395" s="2">
        <v>1</v>
      </c>
      <c r="T1395" s="2">
        <v>0</v>
      </c>
      <c r="U1395" s="2">
        <f t="shared" si="167"/>
        <v>4</v>
      </c>
      <c r="V1395" s="2">
        <f t="shared" si="168"/>
        <v>2</v>
      </c>
      <c r="W1395" s="2">
        <f t="shared" si="169"/>
        <v>1</v>
      </c>
      <c r="Y1395" s="5"/>
      <c r="Z1395" s="6">
        <f t="shared" si="166"/>
        <v>2</v>
      </c>
      <c r="AA1395" s="2">
        <v>1</v>
      </c>
      <c r="AB1395" s="2">
        <v>0</v>
      </c>
      <c r="AC1395" s="2">
        <v>0</v>
      </c>
      <c r="AD1395" s="2">
        <v>1</v>
      </c>
      <c r="AE1395" s="2">
        <v>0</v>
      </c>
      <c r="AF1395" s="2">
        <f t="shared" si="170"/>
        <v>1</v>
      </c>
      <c r="AG1395" s="2">
        <f t="shared" si="171"/>
        <v>0</v>
      </c>
      <c r="AH1395" s="2">
        <f t="shared" si="172"/>
        <v>1</v>
      </c>
      <c r="AJ1395" s="5"/>
    </row>
    <row r="1396" spans="7:36" x14ac:dyDescent="0.35">
      <c r="G1396" s="2" t="s">
        <v>3</v>
      </c>
      <c r="H1396" s="2" t="s">
        <v>142</v>
      </c>
      <c r="I1396" s="2" t="s">
        <v>8</v>
      </c>
      <c r="J1396" s="2" t="s">
        <v>21</v>
      </c>
      <c r="K1396" s="2" t="s">
        <v>107</v>
      </c>
      <c r="L1396" s="2" t="s">
        <v>107</v>
      </c>
      <c r="M1396" s="2" t="s">
        <v>67</v>
      </c>
      <c r="N1396" s="2">
        <v>15</v>
      </c>
      <c r="O1396" s="6">
        <f t="shared" si="165"/>
        <v>7</v>
      </c>
      <c r="P1396" s="2">
        <v>1</v>
      </c>
      <c r="Q1396" s="2">
        <v>1</v>
      </c>
      <c r="R1396" s="2">
        <v>2</v>
      </c>
      <c r="S1396" s="2">
        <v>3</v>
      </c>
      <c r="T1396" s="2">
        <v>0</v>
      </c>
      <c r="U1396" s="2">
        <f t="shared" si="167"/>
        <v>2</v>
      </c>
      <c r="V1396" s="2">
        <f t="shared" si="168"/>
        <v>2</v>
      </c>
      <c r="W1396" s="2">
        <f t="shared" si="169"/>
        <v>3</v>
      </c>
      <c r="Y1396" s="5"/>
      <c r="Z1396" s="6">
        <f t="shared" si="166"/>
        <v>2</v>
      </c>
      <c r="AA1396" s="2">
        <v>0</v>
      </c>
      <c r="AB1396" s="2">
        <v>1</v>
      </c>
      <c r="AC1396" s="2">
        <v>0</v>
      </c>
      <c r="AD1396" s="2">
        <v>1</v>
      </c>
      <c r="AE1396" s="2">
        <v>0</v>
      </c>
      <c r="AF1396" s="2">
        <f t="shared" si="170"/>
        <v>1</v>
      </c>
      <c r="AG1396" s="2">
        <f t="shared" si="171"/>
        <v>0</v>
      </c>
      <c r="AH1396" s="2">
        <f t="shared" si="172"/>
        <v>1</v>
      </c>
      <c r="AJ1396" s="5"/>
    </row>
    <row r="1397" spans="7:36" x14ac:dyDescent="0.35">
      <c r="G1397" s="2" t="s">
        <v>3</v>
      </c>
      <c r="H1397" s="2" t="s">
        <v>142</v>
      </c>
      <c r="I1397" s="2" t="s">
        <v>8</v>
      </c>
      <c r="J1397" s="2" t="s">
        <v>21</v>
      </c>
      <c r="K1397" s="2" t="s">
        <v>107</v>
      </c>
      <c r="L1397" s="2" t="s">
        <v>107</v>
      </c>
      <c r="M1397" s="2" t="s">
        <v>67</v>
      </c>
      <c r="N1397" s="2">
        <v>16</v>
      </c>
      <c r="O1397" s="6">
        <f t="shared" si="165"/>
        <v>7</v>
      </c>
      <c r="P1397" s="2">
        <v>2</v>
      </c>
      <c r="Q1397" s="2">
        <v>3</v>
      </c>
      <c r="R1397" s="2">
        <v>1</v>
      </c>
      <c r="S1397" s="2">
        <v>0</v>
      </c>
      <c r="T1397" s="2">
        <v>1</v>
      </c>
      <c r="U1397" s="2">
        <f t="shared" si="167"/>
        <v>5</v>
      </c>
      <c r="V1397" s="2">
        <f t="shared" si="168"/>
        <v>1</v>
      </c>
      <c r="W1397" s="2">
        <f t="shared" si="169"/>
        <v>1</v>
      </c>
      <c r="Y1397" s="5"/>
      <c r="Z1397" s="6">
        <f t="shared" si="166"/>
        <v>2</v>
      </c>
      <c r="AA1397" s="2">
        <v>1</v>
      </c>
      <c r="AB1397" s="2">
        <v>0</v>
      </c>
      <c r="AC1397" s="2">
        <v>1</v>
      </c>
      <c r="AD1397" s="2">
        <v>0</v>
      </c>
      <c r="AE1397" s="2">
        <v>0</v>
      </c>
      <c r="AF1397" s="2">
        <f t="shared" si="170"/>
        <v>1</v>
      </c>
      <c r="AG1397" s="2">
        <f t="shared" si="171"/>
        <v>1</v>
      </c>
      <c r="AH1397" s="2">
        <f t="shared" si="172"/>
        <v>0</v>
      </c>
      <c r="AJ1397" s="5"/>
    </row>
    <row r="1398" spans="7:36" x14ac:dyDescent="0.35">
      <c r="G1398" s="2" t="s">
        <v>3</v>
      </c>
      <c r="H1398" s="2" t="s">
        <v>142</v>
      </c>
      <c r="I1398" s="2" t="s">
        <v>8</v>
      </c>
      <c r="J1398" s="2" t="s">
        <v>21</v>
      </c>
      <c r="K1398" s="2" t="s">
        <v>107</v>
      </c>
      <c r="L1398" s="2" t="s">
        <v>107</v>
      </c>
      <c r="M1398" s="2" t="s">
        <v>67</v>
      </c>
      <c r="N1398" s="2">
        <v>17</v>
      </c>
      <c r="O1398" s="6">
        <f t="shared" si="165"/>
        <v>7</v>
      </c>
      <c r="P1398" s="2">
        <v>3</v>
      </c>
      <c r="Q1398" s="2">
        <v>2</v>
      </c>
      <c r="R1398" s="2">
        <v>1</v>
      </c>
      <c r="S1398" s="2">
        <v>1</v>
      </c>
      <c r="T1398" s="2">
        <v>0</v>
      </c>
      <c r="U1398" s="2">
        <f t="shared" si="167"/>
        <v>5</v>
      </c>
      <c r="V1398" s="2">
        <f t="shared" si="168"/>
        <v>1</v>
      </c>
      <c r="W1398" s="2">
        <f t="shared" si="169"/>
        <v>1</v>
      </c>
      <c r="Y1398" s="5"/>
      <c r="Z1398" s="6">
        <f t="shared" si="166"/>
        <v>2</v>
      </c>
      <c r="AA1398" s="2">
        <v>1</v>
      </c>
      <c r="AB1398" s="2">
        <v>0</v>
      </c>
      <c r="AC1398" s="2">
        <v>0</v>
      </c>
      <c r="AD1398" s="2">
        <v>1</v>
      </c>
      <c r="AE1398" s="2">
        <v>0</v>
      </c>
      <c r="AF1398" s="2">
        <f t="shared" si="170"/>
        <v>1</v>
      </c>
      <c r="AG1398" s="2">
        <f t="shared" si="171"/>
        <v>0</v>
      </c>
      <c r="AH1398" s="2">
        <f t="shared" si="172"/>
        <v>1</v>
      </c>
      <c r="AJ1398" s="5"/>
    </row>
    <row r="1399" spans="7:36" x14ac:dyDescent="0.35">
      <c r="G1399" s="2" t="s">
        <v>3</v>
      </c>
      <c r="H1399" s="2" t="s">
        <v>142</v>
      </c>
      <c r="I1399" s="2" t="s">
        <v>8</v>
      </c>
      <c r="J1399" s="2" t="s">
        <v>21</v>
      </c>
      <c r="K1399" s="2" t="s">
        <v>107</v>
      </c>
      <c r="L1399" s="2" t="s">
        <v>107</v>
      </c>
      <c r="M1399" s="2" t="s">
        <v>67</v>
      </c>
      <c r="N1399" s="2">
        <v>18</v>
      </c>
      <c r="O1399" s="6">
        <f t="shared" si="165"/>
        <v>7</v>
      </c>
      <c r="P1399" s="2">
        <v>3</v>
      </c>
      <c r="Q1399" s="2">
        <v>1</v>
      </c>
      <c r="R1399" s="2">
        <v>2</v>
      </c>
      <c r="S1399" s="2">
        <v>0</v>
      </c>
      <c r="T1399" s="2">
        <v>1</v>
      </c>
      <c r="U1399" s="2">
        <f t="shared" si="167"/>
        <v>4</v>
      </c>
      <c r="V1399" s="2">
        <f t="shared" si="168"/>
        <v>2</v>
      </c>
      <c r="W1399" s="2">
        <f t="shared" si="169"/>
        <v>1</v>
      </c>
      <c r="Y1399" s="5"/>
      <c r="Z1399" s="6">
        <f t="shared" si="166"/>
        <v>2</v>
      </c>
      <c r="AA1399" s="2">
        <v>1</v>
      </c>
      <c r="AB1399" s="2">
        <v>0</v>
      </c>
      <c r="AC1399" s="2">
        <v>1</v>
      </c>
      <c r="AD1399" s="2">
        <v>0</v>
      </c>
      <c r="AE1399" s="2">
        <v>0</v>
      </c>
      <c r="AF1399" s="2">
        <f t="shared" si="170"/>
        <v>1</v>
      </c>
      <c r="AG1399" s="2">
        <f t="shared" si="171"/>
        <v>1</v>
      </c>
      <c r="AH1399" s="2">
        <f t="shared" si="172"/>
        <v>0</v>
      </c>
      <c r="AJ1399" s="5"/>
    </row>
    <row r="1400" spans="7:36" x14ac:dyDescent="0.35">
      <c r="G1400" s="2" t="s">
        <v>3</v>
      </c>
      <c r="H1400" s="2" t="s">
        <v>142</v>
      </c>
      <c r="I1400" s="2" t="s">
        <v>8</v>
      </c>
      <c r="J1400" s="2" t="s">
        <v>21</v>
      </c>
      <c r="K1400" s="2" t="s">
        <v>107</v>
      </c>
      <c r="L1400" s="2" t="s">
        <v>107</v>
      </c>
      <c r="M1400" s="2" t="s">
        <v>76</v>
      </c>
      <c r="N1400" s="2">
        <v>19</v>
      </c>
      <c r="O1400" s="6">
        <f t="shared" si="165"/>
        <v>7</v>
      </c>
      <c r="P1400" s="2">
        <v>2</v>
      </c>
      <c r="Q1400" s="2">
        <v>2</v>
      </c>
      <c r="R1400" s="2">
        <v>2</v>
      </c>
      <c r="S1400" s="2">
        <v>1</v>
      </c>
      <c r="T1400" s="2">
        <v>0</v>
      </c>
      <c r="U1400" s="2">
        <f t="shared" si="167"/>
        <v>4</v>
      </c>
      <c r="V1400" s="2">
        <f t="shared" si="168"/>
        <v>2</v>
      </c>
      <c r="W1400" s="2">
        <f t="shared" si="169"/>
        <v>1</v>
      </c>
      <c r="Y1400" s="5"/>
      <c r="Z1400" s="6">
        <f t="shared" si="166"/>
        <v>2</v>
      </c>
      <c r="AA1400" s="2">
        <v>1</v>
      </c>
      <c r="AB1400" s="2">
        <v>0</v>
      </c>
      <c r="AC1400" s="2">
        <v>1</v>
      </c>
      <c r="AD1400" s="2">
        <v>0</v>
      </c>
      <c r="AE1400" s="2">
        <v>0</v>
      </c>
      <c r="AF1400" s="2">
        <f t="shared" si="170"/>
        <v>1</v>
      </c>
      <c r="AG1400" s="2">
        <f t="shared" si="171"/>
        <v>1</v>
      </c>
      <c r="AH1400" s="2">
        <f t="shared" si="172"/>
        <v>0</v>
      </c>
      <c r="AJ1400" s="5"/>
    </row>
    <row r="1401" spans="7:36" x14ac:dyDescent="0.35">
      <c r="G1401" s="2" t="s">
        <v>3</v>
      </c>
      <c r="H1401" s="2" t="s">
        <v>142</v>
      </c>
      <c r="I1401" s="2" t="s">
        <v>8</v>
      </c>
      <c r="J1401" s="2" t="s">
        <v>21</v>
      </c>
      <c r="K1401" s="2" t="s">
        <v>107</v>
      </c>
      <c r="L1401" s="2" t="s">
        <v>107</v>
      </c>
      <c r="M1401" s="2" t="s">
        <v>76</v>
      </c>
      <c r="N1401" s="2">
        <v>20</v>
      </c>
      <c r="O1401" s="6">
        <f t="shared" si="165"/>
        <v>7</v>
      </c>
      <c r="P1401" s="2">
        <v>2</v>
      </c>
      <c r="Q1401" s="2">
        <v>2</v>
      </c>
      <c r="R1401" s="2">
        <v>2</v>
      </c>
      <c r="S1401" s="2">
        <v>1</v>
      </c>
      <c r="T1401" s="2">
        <v>0</v>
      </c>
      <c r="U1401" s="2">
        <f t="shared" si="167"/>
        <v>4</v>
      </c>
      <c r="V1401" s="2">
        <f t="shared" si="168"/>
        <v>2</v>
      </c>
      <c r="W1401" s="2">
        <f t="shared" si="169"/>
        <v>1</v>
      </c>
      <c r="Y1401" s="5"/>
      <c r="Z1401" s="6">
        <f t="shared" si="166"/>
        <v>2</v>
      </c>
      <c r="AA1401" s="2">
        <v>0</v>
      </c>
      <c r="AB1401" s="2">
        <v>0</v>
      </c>
      <c r="AC1401" s="2">
        <v>2</v>
      </c>
      <c r="AD1401" s="2">
        <v>0</v>
      </c>
      <c r="AE1401" s="2">
        <v>0</v>
      </c>
      <c r="AF1401" s="2">
        <f t="shared" si="170"/>
        <v>0</v>
      </c>
      <c r="AG1401" s="2">
        <f t="shared" si="171"/>
        <v>2</v>
      </c>
      <c r="AH1401" s="2">
        <f t="shared" si="172"/>
        <v>0</v>
      </c>
      <c r="AJ1401" s="5"/>
    </row>
    <row r="1402" spans="7:36" x14ac:dyDescent="0.35">
      <c r="G1402" s="2" t="s">
        <v>3</v>
      </c>
      <c r="H1402" s="2" t="s">
        <v>142</v>
      </c>
      <c r="I1402" s="2" t="s">
        <v>8</v>
      </c>
      <c r="J1402" s="2" t="s">
        <v>21</v>
      </c>
      <c r="K1402" s="2" t="s">
        <v>107</v>
      </c>
      <c r="L1402" s="2" t="s">
        <v>107</v>
      </c>
      <c r="M1402" s="2" t="s">
        <v>76</v>
      </c>
      <c r="N1402" s="2">
        <v>21</v>
      </c>
      <c r="O1402" s="6">
        <f t="shared" si="165"/>
        <v>7</v>
      </c>
      <c r="P1402" s="2">
        <v>2</v>
      </c>
      <c r="Q1402" s="2">
        <v>2</v>
      </c>
      <c r="R1402" s="2">
        <v>1</v>
      </c>
      <c r="S1402" s="2">
        <v>1</v>
      </c>
      <c r="T1402" s="2">
        <v>1</v>
      </c>
      <c r="U1402" s="2">
        <f t="shared" si="167"/>
        <v>4</v>
      </c>
      <c r="V1402" s="2">
        <f t="shared" si="168"/>
        <v>1</v>
      </c>
      <c r="W1402" s="2">
        <f t="shared" si="169"/>
        <v>2</v>
      </c>
      <c r="Y1402" s="5"/>
      <c r="Z1402" s="6">
        <f t="shared" si="166"/>
        <v>2</v>
      </c>
      <c r="AA1402" s="2">
        <v>0</v>
      </c>
      <c r="AB1402" s="2">
        <v>1</v>
      </c>
      <c r="AC1402" s="2">
        <v>0</v>
      </c>
      <c r="AD1402" s="2">
        <v>1</v>
      </c>
      <c r="AE1402" s="2">
        <v>0</v>
      </c>
      <c r="AF1402" s="2">
        <f t="shared" si="170"/>
        <v>1</v>
      </c>
      <c r="AG1402" s="2">
        <f t="shared" si="171"/>
        <v>0</v>
      </c>
      <c r="AH1402" s="2">
        <f t="shared" si="172"/>
        <v>1</v>
      </c>
      <c r="AJ1402" s="5"/>
    </row>
    <row r="1403" spans="7:36" x14ac:dyDescent="0.35">
      <c r="G1403" s="2" t="s">
        <v>3</v>
      </c>
      <c r="H1403" s="2" t="s">
        <v>142</v>
      </c>
      <c r="I1403" s="2" t="s">
        <v>8</v>
      </c>
      <c r="J1403" s="2" t="s">
        <v>21</v>
      </c>
      <c r="K1403" s="2" t="s">
        <v>107</v>
      </c>
      <c r="L1403" s="2" t="s">
        <v>107</v>
      </c>
      <c r="M1403" s="2" t="s">
        <v>76</v>
      </c>
      <c r="N1403" s="2">
        <v>22</v>
      </c>
      <c r="O1403" s="6">
        <f t="shared" si="165"/>
        <v>7</v>
      </c>
      <c r="P1403" s="2">
        <v>3</v>
      </c>
      <c r="Q1403" s="2">
        <v>2</v>
      </c>
      <c r="R1403" s="2">
        <v>1</v>
      </c>
      <c r="S1403" s="2">
        <v>1</v>
      </c>
      <c r="T1403" s="2">
        <v>0</v>
      </c>
      <c r="U1403" s="2">
        <f t="shared" si="167"/>
        <v>5</v>
      </c>
      <c r="V1403" s="2">
        <f t="shared" si="168"/>
        <v>1</v>
      </c>
      <c r="W1403" s="2">
        <f t="shared" si="169"/>
        <v>1</v>
      </c>
      <c r="Y1403" s="5"/>
      <c r="Z1403" s="6">
        <f t="shared" si="166"/>
        <v>2</v>
      </c>
      <c r="AA1403" s="2">
        <v>1</v>
      </c>
      <c r="AB1403" s="2">
        <v>0</v>
      </c>
      <c r="AC1403" s="2">
        <v>0</v>
      </c>
      <c r="AD1403" s="2">
        <v>1</v>
      </c>
      <c r="AE1403" s="2">
        <v>0</v>
      </c>
      <c r="AF1403" s="2">
        <f t="shared" si="170"/>
        <v>1</v>
      </c>
      <c r="AG1403" s="2">
        <f t="shared" si="171"/>
        <v>0</v>
      </c>
      <c r="AH1403" s="2">
        <f t="shared" si="172"/>
        <v>1</v>
      </c>
      <c r="AJ1403" s="5"/>
    </row>
    <row r="1404" spans="7:36" x14ac:dyDescent="0.35">
      <c r="G1404" s="2" t="s">
        <v>3</v>
      </c>
      <c r="H1404" s="2" t="s">
        <v>142</v>
      </c>
      <c r="I1404" s="2" t="s">
        <v>8</v>
      </c>
      <c r="J1404" s="2" t="s">
        <v>21</v>
      </c>
      <c r="K1404" s="2" t="s">
        <v>107</v>
      </c>
      <c r="L1404" s="2" t="s">
        <v>107</v>
      </c>
      <c r="M1404" s="2" t="s">
        <v>76</v>
      </c>
      <c r="N1404" s="2">
        <v>23</v>
      </c>
      <c r="O1404" s="6">
        <f t="shared" si="165"/>
        <v>7</v>
      </c>
      <c r="P1404" s="2">
        <v>3</v>
      </c>
      <c r="Q1404" s="2">
        <v>2</v>
      </c>
      <c r="R1404" s="2">
        <v>1</v>
      </c>
      <c r="S1404" s="2">
        <v>1</v>
      </c>
      <c r="T1404" s="2">
        <v>0</v>
      </c>
      <c r="U1404" s="2">
        <f t="shared" si="167"/>
        <v>5</v>
      </c>
      <c r="V1404" s="2">
        <f t="shared" si="168"/>
        <v>1</v>
      </c>
      <c r="W1404" s="2">
        <f t="shared" si="169"/>
        <v>1</v>
      </c>
      <c r="Y1404" s="5"/>
      <c r="Z1404" s="6">
        <f t="shared" si="166"/>
        <v>2</v>
      </c>
      <c r="AA1404" s="2">
        <v>1</v>
      </c>
      <c r="AB1404" s="2">
        <v>0</v>
      </c>
      <c r="AC1404" s="2">
        <v>0</v>
      </c>
      <c r="AD1404" s="2">
        <v>1</v>
      </c>
      <c r="AE1404" s="2">
        <v>0</v>
      </c>
      <c r="AF1404" s="2">
        <f t="shared" si="170"/>
        <v>1</v>
      </c>
      <c r="AG1404" s="2">
        <f t="shared" si="171"/>
        <v>0</v>
      </c>
      <c r="AH1404" s="2">
        <f t="shared" si="172"/>
        <v>1</v>
      </c>
      <c r="AJ1404" s="5"/>
    </row>
    <row r="1405" spans="7:36" x14ac:dyDescent="0.35">
      <c r="G1405" s="2" t="s">
        <v>3</v>
      </c>
      <c r="H1405" s="2" t="s">
        <v>142</v>
      </c>
      <c r="I1405" s="2" t="s">
        <v>8</v>
      </c>
      <c r="J1405" s="2" t="s">
        <v>21</v>
      </c>
      <c r="K1405" s="2" t="s">
        <v>107</v>
      </c>
      <c r="L1405" s="2" t="s">
        <v>107</v>
      </c>
      <c r="M1405" s="2" t="s">
        <v>76</v>
      </c>
      <c r="N1405" s="2">
        <v>24</v>
      </c>
      <c r="O1405" s="6">
        <f t="shared" si="165"/>
        <v>7</v>
      </c>
      <c r="P1405" s="2">
        <v>1</v>
      </c>
      <c r="Q1405" s="2">
        <v>1</v>
      </c>
      <c r="R1405" s="2">
        <v>4</v>
      </c>
      <c r="S1405" s="2">
        <v>1</v>
      </c>
      <c r="T1405" s="2">
        <v>0</v>
      </c>
      <c r="U1405" s="2">
        <f t="shared" si="167"/>
        <v>2</v>
      </c>
      <c r="V1405" s="2">
        <f t="shared" si="168"/>
        <v>4</v>
      </c>
      <c r="W1405" s="2">
        <f t="shared" si="169"/>
        <v>1</v>
      </c>
      <c r="Y1405" s="5"/>
      <c r="Z1405" s="6">
        <f t="shared" si="166"/>
        <v>2</v>
      </c>
      <c r="AA1405" s="2">
        <v>1</v>
      </c>
      <c r="AB1405" s="2">
        <v>0</v>
      </c>
      <c r="AC1405" s="2">
        <v>0</v>
      </c>
      <c r="AD1405" s="2">
        <v>1</v>
      </c>
      <c r="AE1405" s="2">
        <v>0</v>
      </c>
      <c r="AF1405" s="2">
        <f t="shared" si="170"/>
        <v>1</v>
      </c>
      <c r="AG1405" s="2">
        <f t="shared" si="171"/>
        <v>0</v>
      </c>
      <c r="AH1405" s="2">
        <f t="shared" si="172"/>
        <v>1</v>
      </c>
      <c r="AJ1405" s="5"/>
    </row>
    <row r="1406" spans="7:36" x14ac:dyDescent="0.35">
      <c r="G1406" s="2" t="s">
        <v>3</v>
      </c>
      <c r="H1406" s="2" t="s">
        <v>142</v>
      </c>
      <c r="I1406" s="2" t="s">
        <v>8</v>
      </c>
      <c r="J1406" s="2" t="s">
        <v>21</v>
      </c>
      <c r="K1406" s="2" t="s">
        <v>107</v>
      </c>
      <c r="L1406" s="2" t="s">
        <v>107</v>
      </c>
      <c r="M1406" s="2" t="s">
        <v>76</v>
      </c>
      <c r="N1406" s="2">
        <v>25</v>
      </c>
      <c r="O1406" s="6">
        <f t="shared" si="165"/>
        <v>7</v>
      </c>
      <c r="P1406" s="2">
        <v>2</v>
      </c>
      <c r="Q1406" s="2">
        <v>3</v>
      </c>
      <c r="R1406" s="2">
        <v>1</v>
      </c>
      <c r="S1406" s="2">
        <v>1</v>
      </c>
      <c r="T1406" s="2">
        <v>0</v>
      </c>
      <c r="U1406" s="2">
        <f t="shared" si="167"/>
        <v>5</v>
      </c>
      <c r="V1406" s="2">
        <f t="shared" si="168"/>
        <v>1</v>
      </c>
      <c r="W1406" s="2">
        <f t="shared" si="169"/>
        <v>1</v>
      </c>
      <c r="Y1406" s="5"/>
      <c r="Z1406" s="6">
        <f t="shared" si="166"/>
        <v>2</v>
      </c>
      <c r="AA1406" s="2">
        <v>1</v>
      </c>
      <c r="AB1406" s="2">
        <v>0</v>
      </c>
      <c r="AC1406" s="2">
        <v>0</v>
      </c>
      <c r="AD1406" s="2">
        <v>1</v>
      </c>
      <c r="AE1406" s="2">
        <v>0</v>
      </c>
      <c r="AF1406" s="2">
        <f t="shared" si="170"/>
        <v>1</v>
      </c>
      <c r="AG1406" s="2">
        <f t="shared" si="171"/>
        <v>0</v>
      </c>
      <c r="AH1406" s="2">
        <f t="shared" si="172"/>
        <v>1</v>
      </c>
      <c r="AJ1406" s="5"/>
    </row>
    <row r="1407" spans="7:36" x14ac:dyDescent="0.35">
      <c r="G1407" s="2" t="s">
        <v>3</v>
      </c>
      <c r="H1407" s="2" t="s">
        <v>142</v>
      </c>
      <c r="I1407" s="2" t="s">
        <v>8</v>
      </c>
      <c r="J1407" s="2" t="s">
        <v>21</v>
      </c>
      <c r="K1407" s="2" t="s">
        <v>107</v>
      </c>
      <c r="L1407" s="2" t="s">
        <v>107</v>
      </c>
      <c r="M1407" s="2" t="s">
        <v>76</v>
      </c>
      <c r="N1407" s="2">
        <v>26</v>
      </c>
      <c r="O1407" s="6">
        <f t="shared" si="165"/>
        <v>7</v>
      </c>
      <c r="P1407" s="2">
        <v>2</v>
      </c>
      <c r="Q1407" s="2">
        <v>1</v>
      </c>
      <c r="R1407" s="2">
        <v>3</v>
      </c>
      <c r="S1407" s="2">
        <v>0</v>
      </c>
      <c r="T1407" s="2">
        <v>1</v>
      </c>
      <c r="U1407" s="2">
        <f t="shared" si="167"/>
        <v>3</v>
      </c>
      <c r="V1407" s="2">
        <f t="shared" si="168"/>
        <v>3</v>
      </c>
      <c r="W1407" s="2">
        <f t="shared" si="169"/>
        <v>1</v>
      </c>
      <c r="Y1407" s="5"/>
      <c r="Z1407" s="6">
        <f t="shared" si="166"/>
        <v>2</v>
      </c>
      <c r="AA1407" s="2">
        <v>1</v>
      </c>
      <c r="AB1407" s="2">
        <v>0</v>
      </c>
      <c r="AC1407" s="2">
        <v>0</v>
      </c>
      <c r="AD1407" s="2">
        <v>1</v>
      </c>
      <c r="AE1407" s="2">
        <v>0</v>
      </c>
      <c r="AF1407" s="2">
        <f t="shared" si="170"/>
        <v>1</v>
      </c>
      <c r="AG1407" s="2">
        <f t="shared" si="171"/>
        <v>0</v>
      </c>
      <c r="AH1407" s="2">
        <f t="shared" si="172"/>
        <v>1</v>
      </c>
      <c r="AJ1407" s="5"/>
    </row>
    <row r="1408" spans="7:36" x14ac:dyDescent="0.35">
      <c r="G1408" s="2" t="s">
        <v>3</v>
      </c>
      <c r="H1408" s="2" t="s">
        <v>142</v>
      </c>
      <c r="I1408" s="2" t="s">
        <v>8</v>
      </c>
      <c r="J1408" s="2" t="s">
        <v>21</v>
      </c>
      <c r="K1408" s="2" t="s">
        <v>107</v>
      </c>
      <c r="L1408" s="2" t="s">
        <v>107</v>
      </c>
      <c r="M1408" s="2" t="s">
        <v>76</v>
      </c>
      <c r="N1408" s="2">
        <v>27</v>
      </c>
      <c r="O1408" s="6">
        <f t="shared" si="165"/>
        <v>7</v>
      </c>
      <c r="P1408" s="2">
        <v>1</v>
      </c>
      <c r="Q1408" s="2">
        <v>4</v>
      </c>
      <c r="R1408" s="2">
        <v>1</v>
      </c>
      <c r="S1408" s="2">
        <v>1</v>
      </c>
      <c r="T1408" s="2">
        <v>0</v>
      </c>
      <c r="U1408" s="2">
        <f t="shared" si="167"/>
        <v>5</v>
      </c>
      <c r="V1408" s="2">
        <f t="shared" si="168"/>
        <v>1</v>
      </c>
      <c r="W1408" s="2">
        <f t="shared" si="169"/>
        <v>1</v>
      </c>
      <c r="Y1408" s="5"/>
      <c r="Z1408" s="6">
        <f t="shared" si="166"/>
        <v>2</v>
      </c>
      <c r="AA1408" s="2">
        <v>1</v>
      </c>
      <c r="AB1408" s="2">
        <v>0</v>
      </c>
      <c r="AC1408" s="2">
        <v>1</v>
      </c>
      <c r="AD1408" s="2">
        <v>0</v>
      </c>
      <c r="AE1408" s="2">
        <v>0</v>
      </c>
      <c r="AF1408" s="2">
        <f t="shared" si="170"/>
        <v>1</v>
      </c>
      <c r="AG1408" s="2">
        <f t="shared" si="171"/>
        <v>1</v>
      </c>
      <c r="AH1408" s="2">
        <f t="shared" si="172"/>
        <v>0</v>
      </c>
      <c r="AJ1408" s="5"/>
    </row>
    <row r="1409" spans="7:36" x14ac:dyDescent="0.35">
      <c r="G1409" s="2" t="s">
        <v>3</v>
      </c>
      <c r="H1409" s="2" t="s">
        <v>142</v>
      </c>
      <c r="I1409" s="2" t="s">
        <v>8</v>
      </c>
      <c r="J1409" s="2" t="s">
        <v>21</v>
      </c>
      <c r="K1409" s="2" t="s">
        <v>107</v>
      </c>
      <c r="L1409" s="2" t="s">
        <v>107</v>
      </c>
      <c r="M1409" s="2" t="s">
        <v>76</v>
      </c>
      <c r="N1409" s="2">
        <v>28</v>
      </c>
      <c r="O1409" s="6">
        <f t="shared" si="165"/>
        <v>6</v>
      </c>
      <c r="P1409" s="2">
        <v>3</v>
      </c>
      <c r="Q1409" s="2">
        <v>1</v>
      </c>
      <c r="R1409" s="2">
        <v>1</v>
      </c>
      <c r="S1409" s="2">
        <v>0</v>
      </c>
      <c r="T1409" s="2">
        <v>1</v>
      </c>
      <c r="U1409" s="2">
        <f t="shared" si="167"/>
        <v>4</v>
      </c>
      <c r="V1409" s="2">
        <f t="shared" si="168"/>
        <v>1</v>
      </c>
      <c r="W1409" s="2">
        <f t="shared" si="169"/>
        <v>1</v>
      </c>
      <c r="Y1409" s="5"/>
      <c r="Z1409" s="6">
        <f t="shared" si="166"/>
        <v>2</v>
      </c>
      <c r="AA1409" s="2">
        <v>1</v>
      </c>
      <c r="AB1409" s="2">
        <v>0</v>
      </c>
      <c r="AC1409" s="2">
        <v>1</v>
      </c>
      <c r="AD1409" s="2">
        <v>0</v>
      </c>
      <c r="AE1409" s="2">
        <v>0</v>
      </c>
      <c r="AF1409" s="2">
        <f t="shared" si="170"/>
        <v>1</v>
      </c>
      <c r="AG1409" s="2">
        <f t="shared" si="171"/>
        <v>1</v>
      </c>
      <c r="AH1409" s="2">
        <f t="shared" si="172"/>
        <v>0</v>
      </c>
      <c r="AJ1409" s="5"/>
    </row>
    <row r="1410" spans="7:36" x14ac:dyDescent="0.35">
      <c r="G1410" s="2" t="s">
        <v>3</v>
      </c>
      <c r="H1410" s="2" t="s">
        <v>142</v>
      </c>
      <c r="I1410" s="2" t="s">
        <v>8</v>
      </c>
      <c r="J1410" s="2" t="s">
        <v>21</v>
      </c>
      <c r="K1410" s="2" t="s">
        <v>107</v>
      </c>
      <c r="L1410" s="2" t="s">
        <v>107</v>
      </c>
      <c r="M1410" s="2" t="s">
        <v>76</v>
      </c>
      <c r="N1410" s="2">
        <v>29</v>
      </c>
      <c r="O1410" s="6">
        <f t="shared" ref="O1410:O1473" si="173">SUM(U1410:W1410)</f>
        <v>7</v>
      </c>
      <c r="P1410" s="2">
        <v>1</v>
      </c>
      <c r="Q1410" s="2">
        <v>4</v>
      </c>
      <c r="R1410" s="2">
        <v>1</v>
      </c>
      <c r="S1410" s="2">
        <v>1</v>
      </c>
      <c r="T1410" s="2">
        <v>0</v>
      </c>
      <c r="U1410" s="2">
        <f t="shared" si="167"/>
        <v>5</v>
      </c>
      <c r="V1410" s="2">
        <f t="shared" si="168"/>
        <v>1</v>
      </c>
      <c r="W1410" s="2">
        <f t="shared" si="169"/>
        <v>1</v>
      </c>
      <c r="Y1410" s="5"/>
      <c r="Z1410" s="6">
        <f t="shared" ref="Z1410:Z1473" si="174">SUM(AF1410:AH1410)</f>
        <v>2</v>
      </c>
      <c r="AA1410" s="2">
        <v>1</v>
      </c>
      <c r="AB1410" s="2">
        <v>0</v>
      </c>
      <c r="AC1410" s="2">
        <v>1</v>
      </c>
      <c r="AD1410" s="2">
        <v>0</v>
      </c>
      <c r="AE1410" s="2">
        <v>0</v>
      </c>
      <c r="AF1410" s="2">
        <f t="shared" si="170"/>
        <v>1</v>
      </c>
      <c r="AG1410" s="2">
        <f t="shared" si="171"/>
        <v>1</v>
      </c>
      <c r="AH1410" s="2">
        <f t="shared" si="172"/>
        <v>0</v>
      </c>
      <c r="AJ1410" s="5"/>
    </row>
    <row r="1411" spans="7:36" x14ac:dyDescent="0.35">
      <c r="G1411" s="2" t="s">
        <v>3</v>
      </c>
      <c r="H1411" s="2" t="s">
        <v>142</v>
      </c>
      <c r="I1411" s="2" t="s">
        <v>8</v>
      </c>
      <c r="J1411" s="2" t="s">
        <v>21</v>
      </c>
      <c r="K1411" s="2" t="s">
        <v>107</v>
      </c>
      <c r="L1411" s="2" t="s">
        <v>107</v>
      </c>
      <c r="M1411" s="2" t="s">
        <v>76</v>
      </c>
      <c r="N1411" s="2">
        <v>30</v>
      </c>
      <c r="O1411" s="6">
        <f t="shared" si="173"/>
        <v>7</v>
      </c>
      <c r="P1411" s="2">
        <v>2</v>
      </c>
      <c r="Q1411" s="2">
        <v>3</v>
      </c>
      <c r="R1411" s="2">
        <v>2</v>
      </c>
      <c r="S1411" s="2">
        <v>0</v>
      </c>
      <c r="T1411" s="2">
        <v>0</v>
      </c>
      <c r="U1411" s="2">
        <f t="shared" si="167"/>
        <v>5</v>
      </c>
      <c r="V1411" s="2">
        <f t="shared" si="168"/>
        <v>2</v>
      </c>
      <c r="W1411" s="2">
        <f t="shared" si="169"/>
        <v>0</v>
      </c>
      <c r="Y1411" s="5"/>
      <c r="Z1411" s="6">
        <f t="shared" si="174"/>
        <v>2</v>
      </c>
      <c r="AA1411" s="2">
        <v>1</v>
      </c>
      <c r="AB1411" s="2">
        <v>0</v>
      </c>
      <c r="AC1411" s="2">
        <v>0</v>
      </c>
      <c r="AD1411" s="2">
        <v>1</v>
      </c>
      <c r="AE1411" s="2">
        <v>0</v>
      </c>
      <c r="AF1411" s="2">
        <f t="shared" si="170"/>
        <v>1</v>
      </c>
      <c r="AG1411" s="2">
        <f t="shared" si="171"/>
        <v>0</v>
      </c>
      <c r="AH1411" s="2">
        <f t="shared" si="172"/>
        <v>1</v>
      </c>
      <c r="AJ1411" s="5"/>
    </row>
    <row r="1412" spans="7:36" x14ac:dyDescent="0.35">
      <c r="G1412" s="2" t="s">
        <v>3</v>
      </c>
      <c r="H1412" s="2" t="s">
        <v>142</v>
      </c>
      <c r="I1412" s="2" t="s">
        <v>8</v>
      </c>
      <c r="J1412" s="2" t="s">
        <v>21</v>
      </c>
      <c r="K1412" s="2" t="s">
        <v>21</v>
      </c>
      <c r="L1412" s="2" t="s">
        <v>21</v>
      </c>
      <c r="M1412" s="2" t="s">
        <v>3</v>
      </c>
      <c r="N1412" s="2">
        <v>1</v>
      </c>
      <c r="O1412" s="6">
        <f t="shared" si="173"/>
        <v>0</v>
      </c>
      <c r="U1412" s="2">
        <f t="shared" si="167"/>
        <v>0</v>
      </c>
      <c r="V1412" s="2">
        <f t="shared" si="168"/>
        <v>0</v>
      </c>
      <c r="W1412" s="2">
        <f t="shared" si="169"/>
        <v>0</v>
      </c>
      <c r="X1412" s="2">
        <f>MAX(O1412:O1441)</f>
        <v>0</v>
      </c>
      <c r="Y1412" s="5"/>
      <c r="Z1412" s="6">
        <f t="shared" si="174"/>
        <v>0</v>
      </c>
      <c r="AA1412" s="2">
        <v>0</v>
      </c>
      <c r="AB1412" s="2">
        <v>0</v>
      </c>
      <c r="AC1412" s="2">
        <v>0</v>
      </c>
      <c r="AD1412" s="2">
        <v>0</v>
      </c>
      <c r="AE1412" s="2">
        <v>0</v>
      </c>
      <c r="AF1412" s="2">
        <f t="shared" si="170"/>
        <v>0</v>
      </c>
      <c r="AG1412" s="2">
        <f t="shared" si="171"/>
        <v>0</v>
      </c>
      <c r="AH1412" s="2">
        <f t="shared" si="172"/>
        <v>0</v>
      </c>
      <c r="AI1412" s="2">
        <f>MAX(Z1412:Z1441)</f>
        <v>0</v>
      </c>
      <c r="AJ1412" s="5">
        <v>0</v>
      </c>
    </row>
    <row r="1413" spans="7:36" x14ac:dyDescent="0.35">
      <c r="G1413" s="2" t="s">
        <v>3</v>
      </c>
      <c r="H1413" s="2" t="s">
        <v>142</v>
      </c>
      <c r="I1413" s="2" t="s">
        <v>8</v>
      </c>
      <c r="J1413" s="2" t="s">
        <v>21</v>
      </c>
      <c r="K1413" s="2" t="s">
        <v>21</v>
      </c>
      <c r="L1413" s="2" t="s">
        <v>21</v>
      </c>
      <c r="M1413" s="2" t="s">
        <v>3</v>
      </c>
      <c r="N1413" s="2">
        <v>2</v>
      </c>
      <c r="O1413" s="6">
        <f t="shared" si="173"/>
        <v>0</v>
      </c>
      <c r="U1413" s="2">
        <f t="shared" si="167"/>
        <v>0</v>
      </c>
      <c r="V1413" s="2">
        <f t="shared" si="168"/>
        <v>0</v>
      </c>
      <c r="W1413" s="2">
        <f t="shared" si="169"/>
        <v>0</v>
      </c>
      <c r="Y1413" s="5"/>
      <c r="Z1413" s="6">
        <f t="shared" si="174"/>
        <v>0</v>
      </c>
      <c r="AA1413" s="2">
        <v>0</v>
      </c>
      <c r="AB1413" s="2">
        <v>0</v>
      </c>
      <c r="AC1413" s="2">
        <v>0</v>
      </c>
      <c r="AD1413" s="2">
        <v>0</v>
      </c>
      <c r="AE1413" s="2">
        <v>0</v>
      </c>
      <c r="AF1413" s="2">
        <f t="shared" si="170"/>
        <v>0</v>
      </c>
      <c r="AG1413" s="2">
        <f t="shared" si="171"/>
        <v>0</v>
      </c>
      <c r="AH1413" s="2">
        <f t="shared" si="172"/>
        <v>0</v>
      </c>
      <c r="AJ1413" s="5"/>
    </row>
    <row r="1414" spans="7:36" x14ac:dyDescent="0.35">
      <c r="G1414" s="2" t="s">
        <v>3</v>
      </c>
      <c r="H1414" s="2" t="s">
        <v>142</v>
      </c>
      <c r="I1414" s="2" t="s">
        <v>8</v>
      </c>
      <c r="J1414" s="2" t="s">
        <v>21</v>
      </c>
      <c r="K1414" s="2" t="s">
        <v>21</v>
      </c>
      <c r="L1414" s="2" t="s">
        <v>21</v>
      </c>
      <c r="M1414" s="2" t="s">
        <v>3</v>
      </c>
      <c r="N1414" s="2">
        <v>3</v>
      </c>
      <c r="O1414" s="6">
        <f t="shared" si="173"/>
        <v>0</v>
      </c>
      <c r="U1414" s="2">
        <f t="shared" si="167"/>
        <v>0</v>
      </c>
      <c r="V1414" s="2">
        <f t="shared" si="168"/>
        <v>0</v>
      </c>
      <c r="W1414" s="2">
        <f t="shared" si="169"/>
        <v>0</v>
      </c>
      <c r="Y1414" s="5"/>
      <c r="Z1414" s="6">
        <f t="shared" si="174"/>
        <v>0</v>
      </c>
      <c r="AA1414" s="2">
        <v>0</v>
      </c>
      <c r="AB1414" s="2">
        <v>0</v>
      </c>
      <c r="AC1414" s="2">
        <v>0</v>
      </c>
      <c r="AD1414" s="2">
        <v>0</v>
      </c>
      <c r="AE1414" s="2">
        <v>0</v>
      </c>
      <c r="AF1414" s="2">
        <f t="shared" si="170"/>
        <v>0</v>
      </c>
      <c r="AG1414" s="2">
        <f t="shared" si="171"/>
        <v>0</v>
      </c>
      <c r="AH1414" s="2">
        <f t="shared" si="172"/>
        <v>0</v>
      </c>
      <c r="AJ1414" s="5"/>
    </row>
    <row r="1415" spans="7:36" x14ac:dyDescent="0.35">
      <c r="G1415" s="2" t="s">
        <v>3</v>
      </c>
      <c r="H1415" s="2" t="s">
        <v>142</v>
      </c>
      <c r="I1415" s="2" t="s">
        <v>8</v>
      </c>
      <c r="J1415" s="2" t="s">
        <v>21</v>
      </c>
      <c r="K1415" s="2" t="s">
        <v>21</v>
      </c>
      <c r="L1415" s="2" t="s">
        <v>21</v>
      </c>
      <c r="M1415" s="2" t="s">
        <v>3</v>
      </c>
      <c r="N1415" s="2">
        <v>4</v>
      </c>
      <c r="O1415" s="6">
        <f t="shared" si="173"/>
        <v>0</v>
      </c>
      <c r="U1415" s="2">
        <f t="shared" si="167"/>
        <v>0</v>
      </c>
      <c r="V1415" s="2">
        <f t="shared" si="168"/>
        <v>0</v>
      </c>
      <c r="W1415" s="2">
        <f t="shared" si="169"/>
        <v>0</v>
      </c>
      <c r="Y1415" s="5"/>
      <c r="Z1415" s="6">
        <f t="shared" si="174"/>
        <v>0</v>
      </c>
      <c r="AA1415" s="2">
        <v>0</v>
      </c>
      <c r="AB1415" s="2">
        <v>0</v>
      </c>
      <c r="AC1415" s="2">
        <v>0</v>
      </c>
      <c r="AD1415" s="2">
        <v>0</v>
      </c>
      <c r="AE1415" s="2">
        <v>0</v>
      </c>
      <c r="AF1415" s="2">
        <f t="shared" si="170"/>
        <v>0</v>
      </c>
      <c r="AG1415" s="2">
        <f t="shared" si="171"/>
        <v>0</v>
      </c>
      <c r="AH1415" s="2">
        <f t="shared" si="172"/>
        <v>0</v>
      </c>
      <c r="AJ1415" s="5"/>
    </row>
    <row r="1416" spans="7:36" x14ac:dyDescent="0.35">
      <c r="G1416" s="2" t="s">
        <v>3</v>
      </c>
      <c r="H1416" s="2" t="s">
        <v>142</v>
      </c>
      <c r="I1416" s="2" t="s">
        <v>8</v>
      </c>
      <c r="J1416" s="2" t="s">
        <v>21</v>
      </c>
      <c r="K1416" s="2" t="s">
        <v>21</v>
      </c>
      <c r="L1416" s="2" t="s">
        <v>21</v>
      </c>
      <c r="M1416" s="2" t="s">
        <v>3</v>
      </c>
      <c r="N1416" s="2">
        <v>5</v>
      </c>
      <c r="O1416" s="6">
        <f t="shared" si="173"/>
        <v>0</v>
      </c>
      <c r="U1416" s="2">
        <f t="shared" si="167"/>
        <v>0</v>
      </c>
      <c r="V1416" s="2">
        <f t="shared" si="168"/>
        <v>0</v>
      </c>
      <c r="W1416" s="2">
        <f t="shared" si="169"/>
        <v>0</v>
      </c>
      <c r="Y1416" s="5"/>
      <c r="Z1416" s="6">
        <f t="shared" si="174"/>
        <v>0</v>
      </c>
      <c r="AA1416" s="2">
        <v>0</v>
      </c>
      <c r="AB1416" s="2">
        <v>0</v>
      </c>
      <c r="AC1416" s="2">
        <v>0</v>
      </c>
      <c r="AD1416" s="2">
        <v>0</v>
      </c>
      <c r="AE1416" s="2">
        <v>0</v>
      </c>
      <c r="AF1416" s="2">
        <f t="shared" si="170"/>
        <v>0</v>
      </c>
      <c r="AG1416" s="2">
        <f t="shared" si="171"/>
        <v>0</v>
      </c>
      <c r="AH1416" s="2">
        <f t="shared" si="172"/>
        <v>0</v>
      </c>
      <c r="AJ1416" s="5"/>
    </row>
    <row r="1417" spans="7:36" x14ac:dyDescent="0.35">
      <c r="G1417" s="2" t="s">
        <v>3</v>
      </c>
      <c r="H1417" s="2" t="s">
        <v>142</v>
      </c>
      <c r="I1417" s="2" t="s">
        <v>8</v>
      </c>
      <c r="J1417" s="2" t="s">
        <v>21</v>
      </c>
      <c r="K1417" s="2" t="s">
        <v>21</v>
      </c>
      <c r="L1417" s="2" t="s">
        <v>21</v>
      </c>
      <c r="M1417" s="2" t="s">
        <v>3</v>
      </c>
      <c r="N1417" s="2">
        <v>6</v>
      </c>
      <c r="O1417" s="6">
        <f t="shared" si="173"/>
        <v>0</v>
      </c>
      <c r="U1417" s="2">
        <f t="shared" si="167"/>
        <v>0</v>
      </c>
      <c r="V1417" s="2">
        <f t="shared" si="168"/>
        <v>0</v>
      </c>
      <c r="W1417" s="2">
        <f t="shared" si="169"/>
        <v>0</v>
      </c>
      <c r="Y1417" s="5"/>
      <c r="Z1417" s="6">
        <f t="shared" si="174"/>
        <v>0</v>
      </c>
      <c r="AA1417" s="2">
        <v>0</v>
      </c>
      <c r="AB1417" s="2">
        <v>0</v>
      </c>
      <c r="AC1417" s="2">
        <v>0</v>
      </c>
      <c r="AD1417" s="2">
        <v>0</v>
      </c>
      <c r="AE1417" s="2">
        <v>0</v>
      </c>
      <c r="AF1417" s="2">
        <f t="shared" si="170"/>
        <v>0</v>
      </c>
      <c r="AG1417" s="2">
        <f t="shared" si="171"/>
        <v>0</v>
      </c>
      <c r="AH1417" s="2">
        <f t="shared" si="172"/>
        <v>0</v>
      </c>
      <c r="AJ1417" s="5"/>
    </row>
    <row r="1418" spans="7:36" x14ac:dyDescent="0.35">
      <c r="G1418" s="2" t="s">
        <v>3</v>
      </c>
      <c r="H1418" s="2" t="s">
        <v>142</v>
      </c>
      <c r="I1418" s="2" t="s">
        <v>8</v>
      </c>
      <c r="J1418" s="2" t="s">
        <v>21</v>
      </c>
      <c r="K1418" s="2" t="s">
        <v>21</v>
      </c>
      <c r="L1418" s="2" t="s">
        <v>21</v>
      </c>
      <c r="M1418" s="2" t="s">
        <v>3</v>
      </c>
      <c r="N1418" s="2">
        <v>7</v>
      </c>
      <c r="O1418" s="6">
        <f t="shared" si="173"/>
        <v>0</v>
      </c>
      <c r="U1418" s="2">
        <f t="shared" si="167"/>
        <v>0</v>
      </c>
      <c r="V1418" s="2">
        <f t="shared" si="168"/>
        <v>0</v>
      </c>
      <c r="W1418" s="2">
        <f t="shared" si="169"/>
        <v>0</v>
      </c>
      <c r="Y1418" s="5"/>
      <c r="Z1418" s="6">
        <f t="shared" si="174"/>
        <v>0</v>
      </c>
      <c r="AA1418" s="2">
        <v>0</v>
      </c>
      <c r="AB1418" s="2">
        <v>0</v>
      </c>
      <c r="AC1418" s="2">
        <v>0</v>
      </c>
      <c r="AD1418" s="2">
        <v>0</v>
      </c>
      <c r="AE1418" s="2">
        <v>0</v>
      </c>
      <c r="AF1418" s="2">
        <f t="shared" si="170"/>
        <v>0</v>
      </c>
      <c r="AG1418" s="2">
        <f t="shared" si="171"/>
        <v>0</v>
      </c>
      <c r="AH1418" s="2">
        <f t="shared" si="172"/>
        <v>0</v>
      </c>
      <c r="AJ1418" s="5"/>
    </row>
    <row r="1419" spans="7:36" x14ac:dyDescent="0.35">
      <c r="G1419" s="2" t="s">
        <v>3</v>
      </c>
      <c r="H1419" s="2" t="s">
        <v>142</v>
      </c>
      <c r="I1419" s="2" t="s">
        <v>8</v>
      </c>
      <c r="J1419" s="2" t="s">
        <v>21</v>
      </c>
      <c r="K1419" s="2" t="s">
        <v>21</v>
      </c>
      <c r="L1419" s="2" t="s">
        <v>21</v>
      </c>
      <c r="M1419" s="2" t="s">
        <v>3</v>
      </c>
      <c r="N1419" s="2">
        <v>8</v>
      </c>
      <c r="O1419" s="6">
        <f t="shared" si="173"/>
        <v>0</v>
      </c>
      <c r="U1419" s="2">
        <f t="shared" si="167"/>
        <v>0</v>
      </c>
      <c r="V1419" s="2">
        <f t="shared" si="168"/>
        <v>0</v>
      </c>
      <c r="W1419" s="2">
        <f t="shared" si="169"/>
        <v>0</v>
      </c>
      <c r="Y1419" s="5"/>
      <c r="Z1419" s="6">
        <f t="shared" si="174"/>
        <v>0</v>
      </c>
      <c r="AA1419" s="2">
        <v>0</v>
      </c>
      <c r="AB1419" s="2">
        <v>0</v>
      </c>
      <c r="AC1419" s="2">
        <v>0</v>
      </c>
      <c r="AD1419" s="2">
        <v>0</v>
      </c>
      <c r="AE1419" s="2">
        <v>0</v>
      </c>
      <c r="AF1419" s="2">
        <f t="shared" si="170"/>
        <v>0</v>
      </c>
      <c r="AG1419" s="2">
        <f t="shared" si="171"/>
        <v>0</v>
      </c>
      <c r="AH1419" s="2">
        <f t="shared" si="172"/>
        <v>0</v>
      </c>
      <c r="AJ1419" s="5"/>
    </row>
    <row r="1420" spans="7:36" x14ac:dyDescent="0.35">
      <c r="G1420" s="2" t="s">
        <v>3</v>
      </c>
      <c r="H1420" s="2" t="s">
        <v>142</v>
      </c>
      <c r="I1420" s="2" t="s">
        <v>8</v>
      </c>
      <c r="J1420" s="2" t="s">
        <v>21</v>
      </c>
      <c r="K1420" s="2" t="s">
        <v>21</v>
      </c>
      <c r="L1420" s="2" t="s">
        <v>21</v>
      </c>
      <c r="M1420" s="2" t="s">
        <v>3</v>
      </c>
      <c r="N1420" s="2">
        <v>9</v>
      </c>
      <c r="O1420" s="6">
        <f t="shared" si="173"/>
        <v>0</v>
      </c>
      <c r="U1420" s="2">
        <f t="shared" si="167"/>
        <v>0</v>
      </c>
      <c r="V1420" s="2">
        <f t="shared" si="168"/>
        <v>0</v>
      </c>
      <c r="W1420" s="2">
        <f t="shared" si="169"/>
        <v>0</v>
      </c>
      <c r="Y1420" s="5"/>
      <c r="Z1420" s="6">
        <f t="shared" si="174"/>
        <v>0</v>
      </c>
      <c r="AA1420" s="2">
        <v>0</v>
      </c>
      <c r="AB1420" s="2">
        <v>0</v>
      </c>
      <c r="AC1420" s="2">
        <v>0</v>
      </c>
      <c r="AD1420" s="2">
        <v>0</v>
      </c>
      <c r="AE1420" s="2">
        <v>0</v>
      </c>
      <c r="AF1420" s="2">
        <f t="shared" si="170"/>
        <v>0</v>
      </c>
      <c r="AG1420" s="2">
        <f t="shared" si="171"/>
        <v>0</v>
      </c>
      <c r="AH1420" s="2">
        <f t="shared" si="172"/>
        <v>0</v>
      </c>
      <c r="AJ1420" s="5"/>
    </row>
    <row r="1421" spans="7:36" x14ac:dyDescent="0.35">
      <c r="G1421" s="2" t="s">
        <v>3</v>
      </c>
      <c r="H1421" s="2" t="s">
        <v>142</v>
      </c>
      <c r="I1421" s="2" t="s">
        <v>8</v>
      </c>
      <c r="J1421" s="2" t="s">
        <v>21</v>
      </c>
      <c r="K1421" s="2" t="s">
        <v>21</v>
      </c>
      <c r="L1421" s="2" t="s">
        <v>21</v>
      </c>
      <c r="M1421" s="2" t="s">
        <v>67</v>
      </c>
      <c r="N1421" s="2">
        <v>10</v>
      </c>
      <c r="O1421" s="6">
        <f t="shared" si="173"/>
        <v>0</v>
      </c>
      <c r="U1421" s="2">
        <f t="shared" si="167"/>
        <v>0</v>
      </c>
      <c r="V1421" s="2">
        <f t="shared" si="168"/>
        <v>0</v>
      </c>
      <c r="W1421" s="2">
        <f t="shared" si="169"/>
        <v>0</v>
      </c>
      <c r="Y1421" s="5"/>
      <c r="Z1421" s="6">
        <f t="shared" si="174"/>
        <v>0</v>
      </c>
      <c r="AA1421" s="2">
        <v>0</v>
      </c>
      <c r="AB1421" s="2">
        <v>0</v>
      </c>
      <c r="AC1421" s="2">
        <v>0</v>
      </c>
      <c r="AD1421" s="2">
        <v>0</v>
      </c>
      <c r="AE1421" s="2">
        <v>0</v>
      </c>
      <c r="AF1421" s="2">
        <f t="shared" si="170"/>
        <v>0</v>
      </c>
      <c r="AG1421" s="2">
        <f t="shared" si="171"/>
        <v>0</v>
      </c>
      <c r="AH1421" s="2">
        <f t="shared" si="172"/>
        <v>0</v>
      </c>
      <c r="AJ1421" s="5"/>
    </row>
    <row r="1422" spans="7:36" x14ac:dyDescent="0.35">
      <c r="G1422" s="2" t="s">
        <v>3</v>
      </c>
      <c r="H1422" s="2" t="s">
        <v>142</v>
      </c>
      <c r="I1422" s="2" t="s">
        <v>8</v>
      </c>
      <c r="J1422" s="2" t="s">
        <v>21</v>
      </c>
      <c r="K1422" s="2" t="s">
        <v>21</v>
      </c>
      <c r="L1422" s="2" t="s">
        <v>21</v>
      </c>
      <c r="M1422" s="2" t="s">
        <v>67</v>
      </c>
      <c r="N1422" s="2">
        <v>11</v>
      </c>
      <c r="O1422" s="6">
        <f t="shared" si="173"/>
        <v>0</v>
      </c>
      <c r="U1422" s="2">
        <f t="shared" si="167"/>
        <v>0</v>
      </c>
      <c r="V1422" s="2">
        <f t="shared" si="168"/>
        <v>0</v>
      </c>
      <c r="W1422" s="2">
        <f t="shared" si="169"/>
        <v>0</v>
      </c>
      <c r="Y1422" s="5"/>
      <c r="Z1422" s="6">
        <f t="shared" si="174"/>
        <v>0</v>
      </c>
      <c r="AA1422" s="2">
        <v>0</v>
      </c>
      <c r="AB1422" s="2">
        <v>0</v>
      </c>
      <c r="AC1422" s="2">
        <v>0</v>
      </c>
      <c r="AD1422" s="2">
        <v>0</v>
      </c>
      <c r="AE1422" s="2">
        <v>0</v>
      </c>
      <c r="AF1422" s="2">
        <f t="shared" si="170"/>
        <v>0</v>
      </c>
      <c r="AG1422" s="2">
        <f t="shared" si="171"/>
        <v>0</v>
      </c>
      <c r="AH1422" s="2">
        <f t="shared" si="172"/>
        <v>0</v>
      </c>
      <c r="AJ1422" s="5"/>
    </row>
    <row r="1423" spans="7:36" x14ac:dyDescent="0.35">
      <c r="G1423" s="2" t="s">
        <v>3</v>
      </c>
      <c r="H1423" s="2" t="s">
        <v>142</v>
      </c>
      <c r="I1423" s="2" t="s">
        <v>8</v>
      </c>
      <c r="J1423" s="2" t="s">
        <v>21</v>
      </c>
      <c r="K1423" s="2" t="s">
        <v>21</v>
      </c>
      <c r="L1423" s="2" t="s">
        <v>21</v>
      </c>
      <c r="M1423" s="2" t="s">
        <v>67</v>
      </c>
      <c r="N1423" s="2">
        <v>12</v>
      </c>
      <c r="O1423" s="6">
        <f t="shared" si="173"/>
        <v>0</v>
      </c>
      <c r="U1423" s="2">
        <f t="shared" si="167"/>
        <v>0</v>
      </c>
      <c r="V1423" s="2">
        <f t="shared" si="168"/>
        <v>0</v>
      </c>
      <c r="W1423" s="2">
        <f t="shared" si="169"/>
        <v>0</v>
      </c>
      <c r="Y1423" s="5"/>
      <c r="Z1423" s="6">
        <f t="shared" si="174"/>
        <v>0</v>
      </c>
      <c r="AA1423" s="2">
        <v>0</v>
      </c>
      <c r="AB1423" s="2">
        <v>0</v>
      </c>
      <c r="AC1423" s="2">
        <v>0</v>
      </c>
      <c r="AD1423" s="2">
        <v>0</v>
      </c>
      <c r="AE1423" s="2">
        <v>0</v>
      </c>
      <c r="AF1423" s="2">
        <f t="shared" si="170"/>
        <v>0</v>
      </c>
      <c r="AG1423" s="2">
        <f t="shared" si="171"/>
        <v>0</v>
      </c>
      <c r="AH1423" s="2">
        <f t="shared" si="172"/>
        <v>0</v>
      </c>
      <c r="AJ1423" s="5"/>
    </row>
    <row r="1424" spans="7:36" x14ac:dyDescent="0.35">
      <c r="G1424" s="2" t="s">
        <v>3</v>
      </c>
      <c r="H1424" s="2" t="s">
        <v>142</v>
      </c>
      <c r="I1424" s="2" t="s">
        <v>8</v>
      </c>
      <c r="J1424" s="2" t="s">
        <v>21</v>
      </c>
      <c r="K1424" s="2" t="s">
        <v>21</v>
      </c>
      <c r="L1424" s="2" t="s">
        <v>21</v>
      </c>
      <c r="M1424" s="2" t="s">
        <v>67</v>
      </c>
      <c r="N1424" s="2">
        <v>13</v>
      </c>
      <c r="O1424" s="6">
        <f t="shared" si="173"/>
        <v>0</v>
      </c>
      <c r="U1424" s="2">
        <f t="shared" si="167"/>
        <v>0</v>
      </c>
      <c r="V1424" s="2">
        <f t="shared" si="168"/>
        <v>0</v>
      </c>
      <c r="W1424" s="2">
        <f t="shared" si="169"/>
        <v>0</v>
      </c>
      <c r="Y1424" s="5"/>
      <c r="Z1424" s="6">
        <f t="shared" si="174"/>
        <v>0</v>
      </c>
      <c r="AA1424" s="2">
        <v>0</v>
      </c>
      <c r="AB1424" s="2">
        <v>0</v>
      </c>
      <c r="AC1424" s="2">
        <v>0</v>
      </c>
      <c r="AD1424" s="2">
        <v>0</v>
      </c>
      <c r="AE1424" s="2">
        <v>0</v>
      </c>
      <c r="AF1424" s="2">
        <f t="shared" si="170"/>
        <v>0</v>
      </c>
      <c r="AG1424" s="2">
        <f t="shared" si="171"/>
        <v>0</v>
      </c>
      <c r="AH1424" s="2">
        <f t="shared" si="172"/>
        <v>0</v>
      </c>
      <c r="AJ1424" s="5"/>
    </row>
    <row r="1425" spans="7:36" x14ac:dyDescent="0.35">
      <c r="G1425" s="2" t="s">
        <v>3</v>
      </c>
      <c r="H1425" s="2" t="s">
        <v>142</v>
      </c>
      <c r="I1425" s="2" t="s">
        <v>8</v>
      </c>
      <c r="J1425" s="2" t="s">
        <v>21</v>
      </c>
      <c r="K1425" s="2" t="s">
        <v>21</v>
      </c>
      <c r="L1425" s="2" t="s">
        <v>21</v>
      </c>
      <c r="M1425" s="2" t="s">
        <v>67</v>
      </c>
      <c r="N1425" s="2">
        <v>14</v>
      </c>
      <c r="O1425" s="6">
        <f t="shared" si="173"/>
        <v>0</v>
      </c>
      <c r="U1425" s="2">
        <f t="shared" si="167"/>
        <v>0</v>
      </c>
      <c r="V1425" s="2">
        <f t="shared" si="168"/>
        <v>0</v>
      </c>
      <c r="W1425" s="2">
        <f t="shared" si="169"/>
        <v>0</v>
      </c>
      <c r="Y1425" s="5"/>
      <c r="Z1425" s="6">
        <f t="shared" si="174"/>
        <v>0</v>
      </c>
      <c r="AA1425" s="2">
        <v>0</v>
      </c>
      <c r="AB1425" s="2">
        <v>0</v>
      </c>
      <c r="AC1425" s="2">
        <v>0</v>
      </c>
      <c r="AD1425" s="2">
        <v>0</v>
      </c>
      <c r="AE1425" s="2">
        <v>0</v>
      </c>
      <c r="AF1425" s="2">
        <f t="shared" si="170"/>
        <v>0</v>
      </c>
      <c r="AG1425" s="2">
        <f t="shared" si="171"/>
        <v>0</v>
      </c>
      <c r="AH1425" s="2">
        <f t="shared" si="172"/>
        <v>0</v>
      </c>
      <c r="AJ1425" s="5"/>
    </row>
    <row r="1426" spans="7:36" x14ac:dyDescent="0.35">
      <c r="G1426" s="2" t="s">
        <v>3</v>
      </c>
      <c r="H1426" s="2" t="s">
        <v>142</v>
      </c>
      <c r="I1426" s="2" t="s">
        <v>8</v>
      </c>
      <c r="J1426" s="2" t="s">
        <v>21</v>
      </c>
      <c r="K1426" s="2" t="s">
        <v>21</v>
      </c>
      <c r="L1426" s="2" t="s">
        <v>21</v>
      </c>
      <c r="M1426" s="2" t="s">
        <v>67</v>
      </c>
      <c r="N1426" s="2">
        <v>15</v>
      </c>
      <c r="O1426" s="6">
        <f t="shared" si="173"/>
        <v>0</v>
      </c>
      <c r="U1426" s="2">
        <f t="shared" si="167"/>
        <v>0</v>
      </c>
      <c r="V1426" s="2">
        <f t="shared" si="168"/>
        <v>0</v>
      </c>
      <c r="W1426" s="2">
        <f t="shared" si="169"/>
        <v>0</v>
      </c>
      <c r="Y1426" s="5"/>
      <c r="Z1426" s="6">
        <f t="shared" si="174"/>
        <v>0</v>
      </c>
      <c r="AA1426" s="2">
        <v>0</v>
      </c>
      <c r="AB1426" s="2">
        <v>0</v>
      </c>
      <c r="AC1426" s="2">
        <v>0</v>
      </c>
      <c r="AD1426" s="2">
        <v>0</v>
      </c>
      <c r="AE1426" s="2">
        <v>0</v>
      </c>
      <c r="AF1426" s="2">
        <f t="shared" si="170"/>
        <v>0</v>
      </c>
      <c r="AG1426" s="2">
        <f t="shared" si="171"/>
        <v>0</v>
      </c>
      <c r="AH1426" s="2">
        <f t="shared" si="172"/>
        <v>0</v>
      </c>
      <c r="AJ1426" s="5"/>
    </row>
    <row r="1427" spans="7:36" x14ac:dyDescent="0.35">
      <c r="G1427" s="2" t="s">
        <v>3</v>
      </c>
      <c r="H1427" s="2" t="s">
        <v>142</v>
      </c>
      <c r="I1427" s="2" t="s">
        <v>8</v>
      </c>
      <c r="J1427" s="2" t="s">
        <v>21</v>
      </c>
      <c r="K1427" s="2" t="s">
        <v>21</v>
      </c>
      <c r="L1427" s="2" t="s">
        <v>21</v>
      </c>
      <c r="M1427" s="2" t="s">
        <v>67</v>
      </c>
      <c r="N1427" s="2">
        <v>16</v>
      </c>
      <c r="O1427" s="6">
        <f t="shared" si="173"/>
        <v>0</v>
      </c>
      <c r="U1427" s="2">
        <f t="shared" si="167"/>
        <v>0</v>
      </c>
      <c r="V1427" s="2">
        <f t="shared" si="168"/>
        <v>0</v>
      </c>
      <c r="W1427" s="2">
        <f t="shared" si="169"/>
        <v>0</v>
      </c>
      <c r="Y1427" s="5"/>
      <c r="Z1427" s="6">
        <f t="shared" si="174"/>
        <v>0</v>
      </c>
      <c r="AA1427" s="2">
        <v>0</v>
      </c>
      <c r="AB1427" s="2">
        <v>0</v>
      </c>
      <c r="AC1427" s="2">
        <v>0</v>
      </c>
      <c r="AD1427" s="2">
        <v>0</v>
      </c>
      <c r="AE1427" s="2">
        <v>0</v>
      </c>
      <c r="AF1427" s="2">
        <f t="shared" si="170"/>
        <v>0</v>
      </c>
      <c r="AG1427" s="2">
        <f t="shared" si="171"/>
        <v>0</v>
      </c>
      <c r="AH1427" s="2">
        <f t="shared" si="172"/>
        <v>0</v>
      </c>
      <c r="AJ1427" s="5"/>
    </row>
    <row r="1428" spans="7:36" x14ac:dyDescent="0.35">
      <c r="G1428" s="2" t="s">
        <v>3</v>
      </c>
      <c r="H1428" s="2" t="s">
        <v>142</v>
      </c>
      <c r="I1428" s="2" t="s">
        <v>8</v>
      </c>
      <c r="J1428" s="2" t="s">
        <v>21</v>
      </c>
      <c r="K1428" s="2" t="s">
        <v>21</v>
      </c>
      <c r="L1428" s="2" t="s">
        <v>21</v>
      </c>
      <c r="M1428" s="2" t="s">
        <v>67</v>
      </c>
      <c r="N1428" s="2">
        <v>17</v>
      </c>
      <c r="O1428" s="6">
        <f t="shared" si="173"/>
        <v>0</v>
      </c>
      <c r="U1428" s="2">
        <f t="shared" si="167"/>
        <v>0</v>
      </c>
      <c r="V1428" s="2">
        <f t="shared" si="168"/>
        <v>0</v>
      </c>
      <c r="W1428" s="2">
        <f t="shared" si="169"/>
        <v>0</v>
      </c>
      <c r="Y1428" s="5"/>
      <c r="Z1428" s="6">
        <f t="shared" si="174"/>
        <v>0</v>
      </c>
      <c r="AA1428" s="2">
        <v>0</v>
      </c>
      <c r="AB1428" s="2">
        <v>0</v>
      </c>
      <c r="AC1428" s="2">
        <v>0</v>
      </c>
      <c r="AD1428" s="2">
        <v>0</v>
      </c>
      <c r="AE1428" s="2">
        <v>0</v>
      </c>
      <c r="AF1428" s="2">
        <f t="shared" si="170"/>
        <v>0</v>
      </c>
      <c r="AG1428" s="2">
        <f t="shared" si="171"/>
        <v>0</v>
      </c>
      <c r="AH1428" s="2">
        <f t="shared" si="172"/>
        <v>0</v>
      </c>
      <c r="AJ1428" s="5"/>
    </row>
    <row r="1429" spans="7:36" x14ac:dyDescent="0.35">
      <c r="G1429" s="2" t="s">
        <v>3</v>
      </c>
      <c r="H1429" s="2" t="s">
        <v>142</v>
      </c>
      <c r="I1429" s="2" t="s">
        <v>8</v>
      </c>
      <c r="J1429" s="2" t="s">
        <v>21</v>
      </c>
      <c r="K1429" s="2" t="s">
        <v>21</v>
      </c>
      <c r="L1429" s="2" t="s">
        <v>21</v>
      </c>
      <c r="M1429" s="2" t="s">
        <v>67</v>
      </c>
      <c r="N1429" s="2">
        <v>18</v>
      </c>
      <c r="O1429" s="6">
        <f t="shared" si="173"/>
        <v>0</v>
      </c>
      <c r="U1429" s="2">
        <f t="shared" si="167"/>
        <v>0</v>
      </c>
      <c r="V1429" s="2">
        <f t="shared" si="168"/>
        <v>0</v>
      </c>
      <c r="W1429" s="2">
        <f t="shared" si="169"/>
        <v>0</v>
      </c>
      <c r="Y1429" s="5"/>
      <c r="Z1429" s="6">
        <f t="shared" si="174"/>
        <v>0</v>
      </c>
      <c r="AA1429" s="2">
        <v>0</v>
      </c>
      <c r="AB1429" s="2">
        <v>0</v>
      </c>
      <c r="AC1429" s="2">
        <v>0</v>
      </c>
      <c r="AD1429" s="2">
        <v>0</v>
      </c>
      <c r="AE1429" s="2">
        <v>0</v>
      </c>
      <c r="AF1429" s="2">
        <f t="shared" si="170"/>
        <v>0</v>
      </c>
      <c r="AG1429" s="2">
        <f t="shared" si="171"/>
        <v>0</v>
      </c>
      <c r="AH1429" s="2">
        <f t="shared" si="172"/>
        <v>0</v>
      </c>
      <c r="AJ1429" s="5"/>
    </row>
    <row r="1430" spans="7:36" x14ac:dyDescent="0.35">
      <c r="G1430" s="2" t="s">
        <v>3</v>
      </c>
      <c r="H1430" s="2" t="s">
        <v>142</v>
      </c>
      <c r="I1430" s="2" t="s">
        <v>8</v>
      </c>
      <c r="J1430" s="2" t="s">
        <v>21</v>
      </c>
      <c r="K1430" s="2" t="s">
        <v>21</v>
      </c>
      <c r="L1430" s="2" t="s">
        <v>21</v>
      </c>
      <c r="M1430" s="2" t="s">
        <v>76</v>
      </c>
      <c r="N1430" s="2">
        <v>19</v>
      </c>
      <c r="O1430" s="6">
        <f t="shared" si="173"/>
        <v>0</v>
      </c>
      <c r="U1430" s="2">
        <f t="shared" si="167"/>
        <v>0</v>
      </c>
      <c r="V1430" s="2">
        <f t="shared" si="168"/>
        <v>0</v>
      </c>
      <c r="W1430" s="2">
        <f t="shared" si="169"/>
        <v>0</v>
      </c>
      <c r="Y1430" s="5"/>
      <c r="Z1430" s="6">
        <f t="shared" si="174"/>
        <v>0</v>
      </c>
      <c r="AA1430" s="2">
        <v>0</v>
      </c>
      <c r="AB1430" s="2">
        <v>0</v>
      </c>
      <c r="AC1430" s="2">
        <v>0</v>
      </c>
      <c r="AD1430" s="2">
        <v>0</v>
      </c>
      <c r="AE1430" s="2">
        <v>0</v>
      </c>
      <c r="AF1430" s="2">
        <f t="shared" si="170"/>
        <v>0</v>
      </c>
      <c r="AG1430" s="2">
        <f t="shared" si="171"/>
        <v>0</v>
      </c>
      <c r="AH1430" s="2">
        <f t="shared" si="172"/>
        <v>0</v>
      </c>
      <c r="AJ1430" s="5"/>
    </row>
    <row r="1431" spans="7:36" x14ac:dyDescent="0.35">
      <c r="G1431" s="2" t="s">
        <v>3</v>
      </c>
      <c r="H1431" s="2" t="s">
        <v>142</v>
      </c>
      <c r="I1431" s="2" t="s">
        <v>8</v>
      </c>
      <c r="J1431" s="2" t="s">
        <v>21</v>
      </c>
      <c r="K1431" s="2" t="s">
        <v>21</v>
      </c>
      <c r="L1431" s="2" t="s">
        <v>21</v>
      </c>
      <c r="M1431" s="2" t="s">
        <v>76</v>
      </c>
      <c r="N1431" s="2">
        <v>20</v>
      </c>
      <c r="O1431" s="6">
        <f t="shared" si="173"/>
        <v>0</v>
      </c>
      <c r="U1431" s="2">
        <f t="shared" si="167"/>
        <v>0</v>
      </c>
      <c r="V1431" s="2">
        <f t="shared" si="168"/>
        <v>0</v>
      </c>
      <c r="W1431" s="2">
        <f t="shared" si="169"/>
        <v>0</v>
      </c>
      <c r="Y1431" s="5"/>
      <c r="Z1431" s="6">
        <f t="shared" si="174"/>
        <v>0</v>
      </c>
      <c r="AA1431" s="2">
        <v>0</v>
      </c>
      <c r="AB1431" s="2">
        <v>0</v>
      </c>
      <c r="AC1431" s="2">
        <v>0</v>
      </c>
      <c r="AD1431" s="2">
        <v>0</v>
      </c>
      <c r="AE1431" s="2">
        <v>0</v>
      </c>
      <c r="AF1431" s="2">
        <f t="shared" si="170"/>
        <v>0</v>
      </c>
      <c r="AG1431" s="2">
        <f t="shared" si="171"/>
        <v>0</v>
      </c>
      <c r="AH1431" s="2">
        <f t="shared" si="172"/>
        <v>0</v>
      </c>
      <c r="AJ1431" s="5"/>
    </row>
    <row r="1432" spans="7:36" x14ac:dyDescent="0.35">
      <c r="G1432" s="2" t="s">
        <v>3</v>
      </c>
      <c r="H1432" s="2" t="s">
        <v>142</v>
      </c>
      <c r="I1432" s="2" t="s">
        <v>8</v>
      </c>
      <c r="J1432" s="2" t="s">
        <v>21</v>
      </c>
      <c r="K1432" s="2" t="s">
        <v>21</v>
      </c>
      <c r="L1432" s="2" t="s">
        <v>21</v>
      </c>
      <c r="M1432" s="2" t="s">
        <v>76</v>
      </c>
      <c r="N1432" s="2">
        <v>21</v>
      </c>
      <c r="O1432" s="6">
        <f t="shared" si="173"/>
        <v>0</v>
      </c>
      <c r="U1432" s="2">
        <f t="shared" si="167"/>
        <v>0</v>
      </c>
      <c r="V1432" s="2">
        <f t="shared" si="168"/>
        <v>0</v>
      </c>
      <c r="W1432" s="2">
        <f t="shared" si="169"/>
        <v>0</v>
      </c>
      <c r="Y1432" s="5"/>
      <c r="Z1432" s="6">
        <f t="shared" si="174"/>
        <v>0</v>
      </c>
      <c r="AA1432" s="2">
        <v>0</v>
      </c>
      <c r="AB1432" s="2">
        <v>0</v>
      </c>
      <c r="AC1432" s="2">
        <v>0</v>
      </c>
      <c r="AD1432" s="2">
        <v>0</v>
      </c>
      <c r="AE1432" s="2">
        <v>0</v>
      </c>
      <c r="AF1432" s="2">
        <f t="shared" si="170"/>
        <v>0</v>
      </c>
      <c r="AG1432" s="2">
        <f t="shared" si="171"/>
        <v>0</v>
      </c>
      <c r="AH1432" s="2">
        <f t="shared" si="172"/>
        <v>0</v>
      </c>
      <c r="AJ1432" s="5"/>
    </row>
    <row r="1433" spans="7:36" x14ac:dyDescent="0.35">
      <c r="G1433" s="2" t="s">
        <v>3</v>
      </c>
      <c r="H1433" s="2" t="s">
        <v>142</v>
      </c>
      <c r="I1433" s="2" t="s">
        <v>8</v>
      </c>
      <c r="J1433" s="2" t="s">
        <v>21</v>
      </c>
      <c r="K1433" s="2" t="s">
        <v>21</v>
      </c>
      <c r="L1433" s="2" t="s">
        <v>21</v>
      </c>
      <c r="M1433" s="2" t="s">
        <v>76</v>
      </c>
      <c r="N1433" s="2">
        <v>22</v>
      </c>
      <c r="O1433" s="6">
        <f t="shared" si="173"/>
        <v>0</v>
      </c>
      <c r="U1433" s="2">
        <f t="shared" si="167"/>
        <v>0</v>
      </c>
      <c r="V1433" s="2">
        <f t="shared" si="168"/>
        <v>0</v>
      </c>
      <c r="W1433" s="2">
        <f t="shared" si="169"/>
        <v>0</v>
      </c>
      <c r="Y1433" s="5"/>
      <c r="Z1433" s="6">
        <f t="shared" si="174"/>
        <v>0</v>
      </c>
      <c r="AA1433" s="2">
        <v>0</v>
      </c>
      <c r="AB1433" s="2">
        <v>0</v>
      </c>
      <c r="AC1433" s="2">
        <v>0</v>
      </c>
      <c r="AD1433" s="2">
        <v>0</v>
      </c>
      <c r="AE1433" s="2">
        <v>0</v>
      </c>
      <c r="AF1433" s="2">
        <f t="shared" si="170"/>
        <v>0</v>
      </c>
      <c r="AG1433" s="2">
        <f t="shared" si="171"/>
        <v>0</v>
      </c>
      <c r="AH1433" s="2">
        <f t="shared" si="172"/>
        <v>0</v>
      </c>
      <c r="AJ1433" s="5"/>
    </row>
    <row r="1434" spans="7:36" x14ac:dyDescent="0.35">
      <c r="G1434" s="2" t="s">
        <v>3</v>
      </c>
      <c r="H1434" s="2" t="s">
        <v>142</v>
      </c>
      <c r="I1434" s="2" t="s">
        <v>8</v>
      </c>
      <c r="J1434" s="2" t="s">
        <v>21</v>
      </c>
      <c r="K1434" s="2" t="s">
        <v>21</v>
      </c>
      <c r="L1434" s="2" t="s">
        <v>21</v>
      </c>
      <c r="M1434" s="2" t="s">
        <v>76</v>
      </c>
      <c r="N1434" s="2">
        <v>23</v>
      </c>
      <c r="O1434" s="6">
        <f t="shared" si="173"/>
        <v>0</v>
      </c>
      <c r="U1434" s="2">
        <f t="shared" si="167"/>
        <v>0</v>
      </c>
      <c r="V1434" s="2">
        <f t="shared" si="168"/>
        <v>0</v>
      </c>
      <c r="W1434" s="2">
        <f t="shared" si="169"/>
        <v>0</v>
      </c>
      <c r="Y1434" s="5"/>
      <c r="Z1434" s="6">
        <f t="shared" si="174"/>
        <v>0</v>
      </c>
      <c r="AA1434" s="2">
        <v>0</v>
      </c>
      <c r="AB1434" s="2">
        <v>0</v>
      </c>
      <c r="AC1434" s="2">
        <v>0</v>
      </c>
      <c r="AD1434" s="2">
        <v>0</v>
      </c>
      <c r="AE1434" s="2">
        <v>0</v>
      </c>
      <c r="AF1434" s="2">
        <f t="shared" si="170"/>
        <v>0</v>
      </c>
      <c r="AG1434" s="2">
        <f t="shared" si="171"/>
        <v>0</v>
      </c>
      <c r="AH1434" s="2">
        <f t="shared" si="172"/>
        <v>0</v>
      </c>
      <c r="AJ1434" s="5"/>
    </row>
    <row r="1435" spans="7:36" x14ac:dyDescent="0.35">
      <c r="G1435" s="2" t="s">
        <v>3</v>
      </c>
      <c r="H1435" s="2" t="s">
        <v>142</v>
      </c>
      <c r="I1435" s="2" t="s">
        <v>8</v>
      </c>
      <c r="J1435" s="2" t="s">
        <v>21</v>
      </c>
      <c r="K1435" s="2" t="s">
        <v>21</v>
      </c>
      <c r="L1435" s="2" t="s">
        <v>21</v>
      </c>
      <c r="M1435" s="2" t="s">
        <v>76</v>
      </c>
      <c r="N1435" s="2">
        <v>24</v>
      </c>
      <c r="O1435" s="6">
        <f t="shared" si="173"/>
        <v>0</v>
      </c>
      <c r="U1435" s="2">
        <f t="shared" si="167"/>
        <v>0</v>
      </c>
      <c r="V1435" s="2">
        <f t="shared" si="168"/>
        <v>0</v>
      </c>
      <c r="W1435" s="2">
        <f t="shared" si="169"/>
        <v>0</v>
      </c>
      <c r="Y1435" s="5"/>
      <c r="Z1435" s="6">
        <f t="shared" si="174"/>
        <v>0</v>
      </c>
      <c r="AA1435" s="2">
        <v>0</v>
      </c>
      <c r="AB1435" s="2">
        <v>0</v>
      </c>
      <c r="AC1435" s="2">
        <v>0</v>
      </c>
      <c r="AD1435" s="2">
        <v>0</v>
      </c>
      <c r="AE1435" s="2">
        <v>0</v>
      </c>
      <c r="AF1435" s="2">
        <f t="shared" si="170"/>
        <v>0</v>
      </c>
      <c r="AG1435" s="2">
        <f t="shared" si="171"/>
        <v>0</v>
      </c>
      <c r="AH1435" s="2">
        <f t="shared" si="172"/>
        <v>0</v>
      </c>
      <c r="AJ1435" s="5"/>
    </row>
    <row r="1436" spans="7:36" x14ac:dyDescent="0.35">
      <c r="G1436" s="2" t="s">
        <v>3</v>
      </c>
      <c r="H1436" s="2" t="s">
        <v>142</v>
      </c>
      <c r="I1436" s="2" t="s">
        <v>8</v>
      </c>
      <c r="J1436" s="2" t="s">
        <v>21</v>
      </c>
      <c r="K1436" s="2" t="s">
        <v>21</v>
      </c>
      <c r="L1436" s="2" t="s">
        <v>21</v>
      </c>
      <c r="M1436" s="2" t="s">
        <v>76</v>
      </c>
      <c r="N1436" s="2">
        <v>25</v>
      </c>
      <c r="O1436" s="6">
        <f t="shared" si="173"/>
        <v>0</v>
      </c>
      <c r="U1436" s="2">
        <f t="shared" ref="U1436:U1499" si="175">P1436+Q1436</f>
        <v>0</v>
      </c>
      <c r="V1436" s="2">
        <f t="shared" ref="V1436:V1499" si="176">R1436</f>
        <v>0</v>
      </c>
      <c r="W1436" s="2">
        <f t="shared" ref="W1436:W1499" si="177">S1436+T1436</f>
        <v>0</v>
      </c>
      <c r="Y1436" s="5"/>
      <c r="Z1436" s="6">
        <f t="shared" si="174"/>
        <v>0</v>
      </c>
      <c r="AA1436" s="2">
        <v>0</v>
      </c>
      <c r="AB1436" s="2">
        <v>0</v>
      </c>
      <c r="AC1436" s="2">
        <v>0</v>
      </c>
      <c r="AD1436" s="2">
        <v>0</v>
      </c>
      <c r="AE1436" s="2">
        <v>0</v>
      </c>
      <c r="AF1436" s="2">
        <f t="shared" ref="AF1436:AF1499" si="178">AA1436+AB1436</f>
        <v>0</v>
      </c>
      <c r="AG1436" s="2">
        <f t="shared" ref="AG1436:AG1499" si="179">AC1436</f>
        <v>0</v>
      </c>
      <c r="AH1436" s="2">
        <f t="shared" ref="AH1436:AH1499" si="180">AD1436+AE1436</f>
        <v>0</v>
      </c>
      <c r="AJ1436" s="5"/>
    </row>
    <row r="1437" spans="7:36" x14ac:dyDescent="0.35">
      <c r="G1437" s="2" t="s">
        <v>3</v>
      </c>
      <c r="H1437" s="2" t="s">
        <v>142</v>
      </c>
      <c r="I1437" s="2" t="s">
        <v>8</v>
      </c>
      <c r="J1437" s="2" t="s">
        <v>21</v>
      </c>
      <c r="K1437" s="2" t="s">
        <v>21</v>
      </c>
      <c r="L1437" s="2" t="s">
        <v>21</v>
      </c>
      <c r="M1437" s="2" t="s">
        <v>76</v>
      </c>
      <c r="N1437" s="2">
        <v>26</v>
      </c>
      <c r="O1437" s="6">
        <f t="shared" si="173"/>
        <v>0</v>
      </c>
      <c r="U1437" s="2">
        <f t="shared" si="175"/>
        <v>0</v>
      </c>
      <c r="V1437" s="2">
        <f t="shared" si="176"/>
        <v>0</v>
      </c>
      <c r="W1437" s="2">
        <f t="shared" si="177"/>
        <v>0</v>
      </c>
      <c r="Y1437" s="5"/>
      <c r="Z1437" s="6">
        <f t="shared" si="174"/>
        <v>0</v>
      </c>
      <c r="AA1437" s="2">
        <v>0</v>
      </c>
      <c r="AB1437" s="2">
        <v>0</v>
      </c>
      <c r="AC1437" s="2">
        <v>0</v>
      </c>
      <c r="AD1437" s="2">
        <v>0</v>
      </c>
      <c r="AE1437" s="2">
        <v>0</v>
      </c>
      <c r="AF1437" s="2">
        <f t="shared" si="178"/>
        <v>0</v>
      </c>
      <c r="AG1437" s="2">
        <f t="shared" si="179"/>
        <v>0</v>
      </c>
      <c r="AH1437" s="2">
        <f t="shared" si="180"/>
        <v>0</v>
      </c>
      <c r="AJ1437" s="5"/>
    </row>
    <row r="1438" spans="7:36" x14ac:dyDescent="0.35">
      <c r="G1438" s="2" t="s">
        <v>3</v>
      </c>
      <c r="H1438" s="2" t="s">
        <v>142</v>
      </c>
      <c r="I1438" s="2" t="s">
        <v>8</v>
      </c>
      <c r="J1438" s="2" t="s">
        <v>21</v>
      </c>
      <c r="K1438" s="2" t="s">
        <v>21</v>
      </c>
      <c r="L1438" s="2" t="s">
        <v>21</v>
      </c>
      <c r="M1438" s="2" t="s">
        <v>76</v>
      </c>
      <c r="N1438" s="2">
        <v>27</v>
      </c>
      <c r="O1438" s="6">
        <f t="shared" si="173"/>
        <v>0</v>
      </c>
      <c r="U1438" s="2">
        <f t="shared" si="175"/>
        <v>0</v>
      </c>
      <c r="V1438" s="2">
        <f t="shared" si="176"/>
        <v>0</v>
      </c>
      <c r="W1438" s="2">
        <f t="shared" si="177"/>
        <v>0</v>
      </c>
      <c r="Y1438" s="5"/>
      <c r="Z1438" s="6">
        <f t="shared" si="174"/>
        <v>0</v>
      </c>
      <c r="AA1438" s="2">
        <v>0</v>
      </c>
      <c r="AB1438" s="2">
        <v>0</v>
      </c>
      <c r="AC1438" s="2">
        <v>0</v>
      </c>
      <c r="AD1438" s="2">
        <v>0</v>
      </c>
      <c r="AE1438" s="2">
        <v>0</v>
      </c>
      <c r="AF1438" s="2">
        <f t="shared" si="178"/>
        <v>0</v>
      </c>
      <c r="AG1438" s="2">
        <f t="shared" si="179"/>
        <v>0</v>
      </c>
      <c r="AH1438" s="2">
        <f t="shared" si="180"/>
        <v>0</v>
      </c>
      <c r="AJ1438" s="5"/>
    </row>
    <row r="1439" spans="7:36" x14ac:dyDescent="0.35">
      <c r="G1439" s="2" t="s">
        <v>3</v>
      </c>
      <c r="H1439" s="2" t="s">
        <v>142</v>
      </c>
      <c r="I1439" s="2" t="s">
        <v>8</v>
      </c>
      <c r="J1439" s="2" t="s">
        <v>21</v>
      </c>
      <c r="K1439" s="2" t="s">
        <v>21</v>
      </c>
      <c r="L1439" s="2" t="s">
        <v>21</v>
      </c>
      <c r="M1439" s="2" t="s">
        <v>76</v>
      </c>
      <c r="N1439" s="2">
        <v>28</v>
      </c>
      <c r="O1439" s="6">
        <f t="shared" si="173"/>
        <v>0</v>
      </c>
      <c r="U1439" s="2">
        <f t="shared" si="175"/>
        <v>0</v>
      </c>
      <c r="V1439" s="2">
        <f t="shared" si="176"/>
        <v>0</v>
      </c>
      <c r="W1439" s="2">
        <f t="shared" si="177"/>
        <v>0</v>
      </c>
      <c r="Y1439" s="5"/>
      <c r="Z1439" s="6">
        <f t="shared" si="174"/>
        <v>0</v>
      </c>
      <c r="AA1439" s="2">
        <v>0</v>
      </c>
      <c r="AB1439" s="2">
        <v>0</v>
      </c>
      <c r="AC1439" s="2">
        <v>0</v>
      </c>
      <c r="AD1439" s="2">
        <v>0</v>
      </c>
      <c r="AE1439" s="2">
        <v>0</v>
      </c>
      <c r="AF1439" s="2">
        <f t="shared" si="178"/>
        <v>0</v>
      </c>
      <c r="AG1439" s="2">
        <f t="shared" si="179"/>
        <v>0</v>
      </c>
      <c r="AH1439" s="2">
        <f t="shared" si="180"/>
        <v>0</v>
      </c>
      <c r="AJ1439" s="5"/>
    </row>
    <row r="1440" spans="7:36" x14ac:dyDescent="0.35">
      <c r="G1440" s="2" t="s">
        <v>3</v>
      </c>
      <c r="H1440" s="2" t="s">
        <v>142</v>
      </c>
      <c r="I1440" s="2" t="s">
        <v>8</v>
      </c>
      <c r="J1440" s="2" t="s">
        <v>21</v>
      </c>
      <c r="K1440" s="2" t="s">
        <v>21</v>
      </c>
      <c r="L1440" s="2" t="s">
        <v>21</v>
      </c>
      <c r="M1440" s="2" t="s">
        <v>76</v>
      </c>
      <c r="N1440" s="2">
        <v>29</v>
      </c>
      <c r="O1440" s="6">
        <f t="shared" si="173"/>
        <v>0</v>
      </c>
      <c r="U1440" s="2">
        <f t="shared" si="175"/>
        <v>0</v>
      </c>
      <c r="V1440" s="2">
        <f t="shared" si="176"/>
        <v>0</v>
      </c>
      <c r="W1440" s="2">
        <f t="shared" si="177"/>
        <v>0</v>
      </c>
      <c r="Y1440" s="5"/>
      <c r="Z1440" s="6">
        <f t="shared" si="174"/>
        <v>0</v>
      </c>
      <c r="AA1440" s="2">
        <v>0</v>
      </c>
      <c r="AB1440" s="2">
        <v>0</v>
      </c>
      <c r="AC1440" s="2">
        <v>0</v>
      </c>
      <c r="AD1440" s="2">
        <v>0</v>
      </c>
      <c r="AE1440" s="2">
        <v>0</v>
      </c>
      <c r="AF1440" s="2">
        <f t="shared" si="178"/>
        <v>0</v>
      </c>
      <c r="AG1440" s="2">
        <f t="shared" si="179"/>
        <v>0</v>
      </c>
      <c r="AH1440" s="2">
        <f t="shared" si="180"/>
        <v>0</v>
      </c>
      <c r="AJ1440" s="5"/>
    </row>
    <row r="1441" spans="7:36" x14ac:dyDescent="0.35">
      <c r="G1441" s="2" t="s">
        <v>3</v>
      </c>
      <c r="H1441" s="2" t="s">
        <v>142</v>
      </c>
      <c r="I1441" s="2" t="s">
        <v>8</v>
      </c>
      <c r="J1441" s="2" t="s">
        <v>21</v>
      </c>
      <c r="K1441" s="2" t="s">
        <v>21</v>
      </c>
      <c r="L1441" s="2" t="s">
        <v>21</v>
      </c>
      <c r="M1441" s="2" t="s">
        <v>76</v>
      </c>
      <c r="N1441" s="2">
        <v>30</v>
      </c>
      <c r="O1441" s="6">
        <f t="shared" si="173"/>
        <v>0</v>
      </c>
      <c r="U1441" s="2">
        <f t="shared" si="175"/>
        <v>0</v>
      </c>
      <c r="V1441" s="2">
        <f t="shared" si="176"/>
        <v>0</v>
      </c>
      <c r="W1441" s="2">
        <f t="shared" si="177"/>
        <v>0</v>
      </c>
      <c r="Y1441" s="5"/>
      <c r="Z1441" s="6">
        <f t="shared" si="174"/>
        <v>0</v>
      </c>
      <c r="AA1441" s="2">
        <v>0</v>
      </c>
      <c r="AB1441" s="2">
        <v>0</v>
      </c>
      <c r="AC1441" s="2">
        <v>0</v>
      </c>
      <c r="AD1441" s="2">
        <v>0</v>
      </c>
      <c r="AE1441" s="2">
        <v>0</v>
      </c>
      <c r="AF1441" s="2">
        <f t="shared" si="178"/>
        <v>0</v>
      </c>
      <c r="AG1441" s="2">
        <f t="shared" si="179"/>
        <v>0</v>
      </c>
      <c r="AH1441" s="2">
        <f t="shared" si="180"/>
        <v>0</v>
      </c>
      <c r="AJ1441" s="5"/>
    </row>
    <row r="1442" spans="7:36" x14ac:dyDescent="0.35">
      <c r="G1442" s="2" t="s">
        <v>3</v>
      </c>
      <c r="H1442" s="2" t="s">
        <v>142</v>
      </c>
      <c r="I1442" s="2" t="s">
        <v>8</v>
      </c>
      <c r="J1442" s="2" t="s">
        <v>20</v>
      </c>
      <c r="K1442" s="2" t="s">
        <v>37</v>
      </c>
      <c r="L1442" s="2" t="s">
        <v>37</v>
      </c>
      <c r="M1442" s="2" t="s">
        <v>3</v>
      </c>
      <c r="N1442" s="2">
        <v>1</v>
      </c>
      <c r="O1442" s="6">
        <f t="shared" si="173"/>
        <v>65</v>
      </c>
      <c r="P1442" s="2">
        <v>12</v>
      </c>
      <c r="Q1442" s="2">
        <v>12</v>
      </c>
      <c r="R1442" s="2">
        <v>23</v>
      </c>
      <c r="S1442" s="2">
        <v>13</v>
      </c>
      <c r="T1442" s="2">
        <v>5</v>
      </c>
      <c r="U1442" s="2">
        <f t="shared" si="175"/>
        <v>24</v>
      </c>
      <c r="V1442" s="2">
        <f t="shared" si="176"/>
        <v>23</v>
      </c>
      <c r="W1442" s="2">
        <f t="shared" si="177"/>
        <v>18</v>
      </c>
      <c r="X1442" s="2">
        <f>MAX(O1442:O1471)</f>
        <v>65</v>
      </c>
      <c r="Y1442" s="5">
        <v>74</v>
      </c>
      <c r="Z1442" s="6">
        <f t="shared" si="174"/>
        <v>28</v>
      </c>
      <c r="AA1442" s="2">
        <v>3</v>
      </c>
      <c r="AB1442" s="2">
        <v>10</v>
      </c>
      <c r="AC1442" s="2">
        <v>4</v>
      </c>
      <c r="AD1442" s="2">
        <v>7</v>
      </c>
      <c r="AE1442" s="2">
        <v>4</v>
      </c>
      <c r="AF1442" s="2">
        <f t="shared" si="178"/>
        <v>13</v>
      </c>
      <c r="AG1442" s="2">
        <f t="shared" si="179"/>
        <v>4</v>
      </c>
      <c r="AH1442" s="2">
        <f t="shared" si="180"/>
        <v>11</v>
      </c>
      <c r="AI1442" s="2">
        <f>MAX(Z1442:Z1471)</f>
        <v>28</v>
      </c>
      <c r="AJ1442" s="5">
        <v>74</v>
      </c>
    </row>
    <row r="1443" spans="7:36" x14ac:dyDescent="0.35">
      <c r="G1443" s="2" t="s">
        <v>3</v>
      </c>
      <c r="H1443" s="2" t="s">
        <v>142</v>
      </c>
      <c r="I1443" s="2" t="s">
        <v>8</v>
      </c>
      <c r="J1443" s="2" t="s">
        <v>20</v>
      </c>
      <c r="K1443" s="2" t="s">
        <v>37</v>
      </c>
      <c r="L1443" s="2" t="s">
        <v>37</v>
      </c>
      <c r="M1443" s="2" t="s">
        <v>3</v>
      </c>
      <c r="N1443" s="2">
        <v>2</v>
      </c>
      <c r="O1443" s="6">
        <f t="shared" si="173"/>
        <v>65</v>
      </c>
      <c r="P1443" s="2">
        <v>6</v>
      </c>
      <c r="Q1443" s="2">
        <v>18</v>
      </c>
      <c r="R1443" s="2">
        <v>22</v>
      </c>
      <c r="S1443" s="2">
        <v>14</v>
      </c>
      <c r="T1443" s="2">
        <v>5</v>
      </c>
      <c r="U1443" s="2">
        <f t="shared" si="175"/>
        <v>24</v>
      </c>
      <c r="V1443" s="2">
        <f t="shared" si="176"/>
        <v>22</v>
      </c>
      <c r="W1443" s="2">
        <f t="shared" si="177"/>
        <v>19</v>
      </c>
      <c r="Y1443" s="5"/>
      <c r="Z1443" s="6">
        <f t="shared" si="174"/>
        <v>28</v>
      </c>
      <c r="AA1443" s="2">
        <v>2</v>
      </c>
      <c r="AB1443" s="2">
        <v>8</v>
      </c>
      <c r="AC1443" s="2">
        <v>11</v>
      </c>
      <c r="AD1443" s="2">
        <v>5</v>
      </c>
      <c r="AE1443" s="2">
        <v>2</v>
      </c>
      <c r="AF1443" s="2">
        <f t="shared" si="178"/>
        <v>10</v>
      </c>
      <c r="AG1443" s="2">
        <f t="shared" si="179"/>
        <v>11</v>
      </c>
      <c r="AH1443" s="2">
        <f t="shared" si="180"/>
        <v>7</v>
      </c>
      <c r="AJ1443" s="5"/>
    </row>
    <row r="1444" spans="7:36" x14ac:dyDescent="0.35">
      <c r="G1444" s="2" t="s">
        <v>3</v>
      </c>
      <c r="H1444" s="2" t="s">
        <v>142</v>
      </c>
      <c r="I1444" s="2" t="s">
        <v>8</v>
      </c>
      <c r="J1444" s="2" t="s">
        <v>20</v>
      </c>
      <c r="K1444" s="2" t="s">
        <v>37</v>
      </c>
      <c r="L1444" s="2" t="s">
        <v>37</v>
      </c>
      <c r="M1444" s="2" t="s">
        <v>3</v>
      </c>
      <c r="N1444" s="2">
        <v>3</v>
      </c>
      <c r="O1444" s="6">
        <f t="shared" si="173"/>
        <v>65</v>
      </c>
      <c r="P1444" s="2">
        <v>16</v>
      </c>
      <c r="Q1444" s="2">
        <v>23</v>
      </c>
      <c r="R1444" s="2">
        <v>16</v>
      </c>
      <c r="S1444" s="2">
        <v>7</v>
      </c>
      <c r="T1444" s="2">
        <v>3</v>
      </c>
      <c r="U1444" s="2">
        <f t="shared" si="175"/>
        <v>39</v>
      </c>
      <c r="V1444" s="2">
        <f t="shared" si="176"/>
        <v>16</v>
      </c>
      <c r="W1444" s="2">
        <f t="shared" si="177"/>
        <v>10</v>
      </c>
      <c r="Y1444" s="5"/>
      <c r="Z1444" s="6">
        <f t="shared" si="174"/>
        <v>28</v>
      </c>
      <c r="AA1444" s="2">
        <v>4</v>
      </c>
      <c r="AB1444" s="2">
        <v>16</v>
      </c>
      <c r="AC1444" s="2">
        <v>6</v>
      </c>
      <c r="AD1444" s="2">
        <v>1</v>
      </c>
      <c r="AE1444" s="2">
        <v>1</v>
      </c>
      <c r="AF1444" s="2">
        <f t="shared" si="178"/>
        <v>20</v>
      </c>
      <c r="AG1444" s="2">
        <f t="shared" si="179"/>
        <v>6</v>
      </c>
      <c r="AH1444" s="2">
        <f t="shared" si="180"/>
        <v>2</v>
      </c>
      <c r="AJ1444" s="5"/>
    </row>
    <row r="1445" spans="7:36" x14ac:dyDescent="0.35">
      <c r="G1445" s="2" t="s">
        <v>3</v>
      </c>
      <c r="H1445" s="2" t="s">
        <v>142</v>
      </c>
      <c r="I1445" s="2" t="s">
        <v>8</v>
      </c>
      <c r="J1445" s="2" t="s">
        <v>20</v>
      </c>
      <c r="K1445" s="2" t="s">
        <v>37</v>
      </c>
      <c r="L1445" s="2" t="s">
        <v>37</v>
      </c>
      <c r="M1445" s="2" t="s">
        <v>3</v>
      </c>
      <c r="N1445" s="2">
        <v>4</v>
      </c>
      <c r="O1445" s="6">
        <f t="shared" si="173"/>
        <v>64</v>
      </c>
      <c r="P1445" s="2">
        <v>32</v>
      </c>
      <c r="Q1445" s="2">
        <v>25</v>
      </c>
      <c r="R1445" s="2">
        <v>5</v>
      </c>
      <c r="S1445" s="2">
        <v>1</v>
      </c>
      <c r="T1445" s="2">
        <v>1</v>
      </c>
      <c r="U1445" s="2">
        <f t="shared" si="175"/>
        <v>57</v>
      </c>
      <c r="V1445" s="2">
        <f t="shared" si="176"/>
        <v>5</v>
      </c>
      <c r="W1445" s="2">
        <f t="shared" si="177"/>
        <v>2</v>
      </c>
      <c r="Y1445" s="5"/>
      <c r="Z1445" s="6">
        <f t="shared" si="174"/>
        <v>28</v>
      </c>
      <c r="AA1445" s="2">
        <v>11</v>
      </c>
      <c r="AB1445" s="2">
        <v>13</v>
      </c>
      <c r="AC1445" s="2">
        <v>3</v>
      </c>
      <c r="AD1445" s="2">
        <v>0</v>
      </c>
      <c r="AE1445" s="2">
        <v>1</v>
      </c>
      <c r="AF1445" s="2">
        <f t="shared" si="178"/>
        <v>24</v>
      </c>
      <c r="AG1445" s="2">
        <f t="shared" si="179"/>
        <v>3</v>
      </c>
      <c r="AH1445" s="2">
        <f t="shared" si="180"/>
        <v>1</v>
      </c>
      <c r="AJ1445" s="5"/>
    </row>
    <row r="1446" spans="7:36" x14ac:dyDescent="0.35">
      <c r="G1446" s="2" t="s">
        <v>3</v>
      </c>
      <c r="H1446" s="2" t="s">
        <v>142</v>
      </c>
      <c r="I1446" s="2" t="s">
        <v>8</v>
      </c>
      <c r="J1446" s="2" t="s">
        <v>20</v>
      </c>
      <c r="K1446" s="2" t="s">
        <v>37</v>
      </c>
      <c r="L1446" s="2" t="s">
        <v>37</v>
      </c>
      <c r="M1446" s="2" t="s">
        <v>3</v>
      </c>
      <c r="N1446" s="2">
        <v>5</v>
      </c>
      <c r="O1446" s="6">
        <f t="shared" si="173"/>
        <v>65</v>
      </c>
      <c r="P1446" s="2">
        <v>16</v>
      </c>
      <c r="Q1446" s="2">
        <v>26</v>
      </c>
      <c r="R1446" s="2">
        <v>15</v>
      </c>
      <c r="S1446" s="2">
        <v>5</v>
      </c>
      <c r="T1446" s="2">
        <v>3</v>
      </c>
      <c r="U1446" s="2">
        <f t="shared" si="175"/>
        <v>42</v>
      </c>
      <c r="V1446" s="2">
        <f t="shared" si="176"/>
        <v>15</v>
      </c>
      <c r="W1446" s="2">
        <f t="shared" si="177"/>
        <v>8</v>
      </c>
      <c r="Y1446" s="5"/>
      <c r="Z1446" s="6">
        <f t="shared" si="174"/>
        <v>28</v>
      </c>
      <c r="AA1446" s="2">
        <v>7</v>
      </c>
      <c r="AB1446" s="2">
        <v>7</v>
      </c>
      <c r="AC1446" s="2">
        <v>11</v>
      </c>
      <c r="AD1446" s="2">
        <v>2</v>
      </c>
      <c r="AE1446" s="2">
        <v>1</v>
      </c>
      <c r="AF1446" s="2">
        <f t="shared" si="178"/>
        <v>14</v>
      </c>
      <c r="AG1446" s="2">
        <f t="shared" si="179"/>
        <v>11</v>
      </c>
      <c r="AH1446" s="2">
        <f t="shared" si="180"/>
        <v>3</v>
      </c>
      <c r="AJ1446" s="5"/>
    </row>
    <row r="1447" spans="7:36" x14ac:dyDescent="0.35">
      <c r="G1447" s="2" t="s">
        <v>3</v>
      </c>
      <c r="H1447" s="2" t="s">
        <v>142</v>
      </c>
      <c r="I1447" s="2" t="s">
        <v>8</v>
      </c>
      <c r="J1447" s="2" t="s">
        <v>20</v>
      </c>
      <c r="K1447" s="2" t="s">
        <v>37</v>
      </c>
      <c r="L1447" s="2" t="s">
        <v>37</v>
      </c>
      <c r="M1447" s="2" t="s">
        <v>3</v>
      </c>
      <c r="N1447" s="2">
        <v>6</v>
      </c>
      <c r="O1447" s="6">
        <f t="shared" si="173"/>
        <v>65</v>
      </c>
      <c r="P1447" s="2">
        <v>15</v>
      </c>
      <c r="Q1447" s="2">
        <v>20</v>
      </c>
      <c r="R1447" s="2">
        <v>18</v>
      </c>
      <c r="S1447" s="2">
        <v>5</v>
      </c>
      <c r="T1447" s="2">
        <v>7</v>
      </c>
      <c r="U1447" s="2">
        <f t="shared" si="175"/>
        <v>35</v>
      </c>
      <c r="V1447" s="2">
        <f t="shared" si="176"/>
        <v>18</v>
      </c>
      <c r="W1447" s="2">
        <f t="shared" si="177"/>
        <v>12</v>
      </c>
      <c r="Y1447" s="5"/>
      <c r="Z1447" s="6">
        <f t="shared" si="174"/>
        <v>28</v>
      </c>
      <c r="AA1447" s="2">
        <v>5</v>
      </c>
      <c r="AB1447" s="2">
        <v>10</v>
      </c>
      <c r="AC1447" s="2">
        <v>7</v>
      </c>
      <c r="AD1447" s="2">
        <v>5</v>
      </c>
      <c r="AE1447" s="2">
        <v>1</v>
      </c>
      <c r="AF1447" s="2">
        <f t="shared" si="178"/>
        <v>15</v>
      </c>
      <c r="AG1447" s="2">
        <f t="shared" si="179"/>
        <v>7</v>
      </c>
      <c r="AH1447" s="2">
        <f t="shared" si="180"/>
        <v>6</v>
      </c>
      <c r="AJ1447" s="5"/>
    </row>
    <row r="1448" spans="7:36" x14ac:dyDescent="0.35">
      <c r="G1448" s="2" t="s">
        <v>3</v>
      </c>
      <c r="H1448" s="2" t="s">
        <v>142</v>
      </c>
      <c r="I1448" s="2" t="s">
        <v>8</v>
      </c>
      <c r="J1448" s="2" t="s">
        <v>20</v>
      </c>
      <c r="K1448" s="2" t="s">
        <v>37</v>
      </c>
      <c r="L1448" s="2" t="s">
        <v>37</v>
      </c>
      <c r="M1448" s="2" t="s">
        <v>3</v>
      </c>
      <c r="N1448" s="2">
        <v>7</v>
      </c>
      <c r="O1448" s="6">
        <f t="shared" si="173"/>
        <v>65</v>
      </c>
      <c r="P1448" s="2">
        <v>38</v>
      </c>
      <c r="Q1448" s="2">
        <v>10</v>
      </c>
      <c r="R1448" s="2">
        <v>10</v>
      </c>
      <c r="S1448" s="2">
        <v>3</v>
      </c>
      <c r="T1448" s="2">
        <v>4</v>
      </c>
      <c r="U1448" s="2">
        <f t="shared" si="175"/>
        <v>48</v>
      </c>
      <c r="V1448" s="2">
        <f t="shared" si="176"/>
        <v>10</v>
      </c>
      <c r="W1448" s="2">
        <f t="shared" si="177"/>
        <v>7</v>
      </c>
      <c r="Y1448" s="5"/>
      <c r="Z1448" s="6">
        <f t="shared" si="174"/>
        <v>28</v>
      </c>
      <c r="AA1448" s="2">
        <v>17</v>
      </c>
      <c r="AB1448" s="2">
        <v>2</v>
      </c>
      <c r="AC1448" s="2">
        <v>5</v>
      </c>
      <c r="AD1448" s="2">
        <v>0</v>
      </c>
      <c r="AE1448" s="2">
        <v>4</v>
      </c>
      <c r="AF1448" s="2">
        <f t="shared" si="178"/>
        <v>19</v>
      </c>
      <c r="AG1448" s="2">
        <f t="shared" si="179"/>
        <v>5</v>
      </c>
      <c r="AH1448" s="2">
        <f t="shared" si="180"/>
        <v>4</v>
      </c>
      <c r="AJ1448" s="5"/>
    </row>
    <row r="1449" spans="7:36" x14ac:dyDescent="0.35">
      <c r="G1449" s="2" t="s">
        <v>3</v>
      </c>
      <c r="H1449" s="2" t="s">
        <v>142</v>
      </c>
      <c r="I1449" s="2" t="s">
        <v>8</v>
      </c>
      <c r="J1449" s="2" t="s">
        <v>20</v>
      </c>
      <c r="K1449" s="2" t="s">
        <v>37</v>
      </c>
      <c r="L1449" s="2" t="s">
        <v>37</v>
      </c>
      <c r="M1449" s="2" t="s">
        <v>3</v>
      </c>
      <c r="N1449" s="2">
        <v>8</v>
      </c>
      <c r="O1449" s="6">
        <f t="shared" si="173"/>
        <v>65</v>
      </c>
      <c r="P1449" s="2">
        <v>7</v>
      </c>
      <c r="Q1449" s="2">
        <v>11</v>
      </c>
      <c r="R1449" s="2">
        <v>19</v>
      </c>
      <c r="S1449" s="2">
        <v>18</v>
      </c>
      <c r="T1449" s="2">
        <v>10</v>
      </c>
      <c r="U1449" s="2">
        <f t="shared" si="175"/>
        <v>18</v>
      </c>
      <c r="V1449" s="2">
        <f t="shared" si="176"/>
        <v>19</v>
      </c>
      <c r="W1449" s="2">
        <f t="shared" si="177"/>
        <v>28</v>
      </c>
      <c r="Y1449" s="5"/>
      <c r="Z1449" s="6">
        <f t="shared" si="174"/>
        <v>28</v>
      </c>
      <c r="AA1449" s="2">
        <v>1</v>
      </c>
      <c r="AB1449" s="2">
        <v>8</v>
      </c>
      <c r="AC1449" s="2">
        <v>9</v>
      </c>
      <c r="AD1449" s="2">
        <v>4</v>
      </c>
      <c r="AE1449" s="2">
        <v>6</v>
      </c>
      <c r="AF1449" s="2">
        <f t="shared" si="178"/>
        <v>9</v>
      </c>
      <c r="AG1449" s="2">
        <f t="shared" si="179"/>
        <v>9</v>
      </c>
      <c r="AH1449" s="2">
        <f t="shared" si="180"/>
        <v>10</v>
      </c>
      <c r="AJ1449" s="5"/>
    </row>
    <row r="1450" spans="7:36" x14ac:dyDescent="0.35">
      <c r="G1450" s="2" t="s">
        <v>3</v>
      </c>
      <c r="H1450" s="2" t="s">
        <v>142</v>
      </c>
      <c r="I1450" s="2" t="s">
        <v>8</v>
      </c>
      <c r="J1450" s="2" t="s">
        <v>20</v>
      </c>
      <c r="K1450" s="2" t="s">
        <v>37</v>
      </c>
      <c r="L1450" s="2" t="s">
        <v>37</v>
      </c>
      <c r="M1450" s="2" t="s">
        <v>3</v>
      </c>
      <c r="N1450" s="2">
        <v>9</v>
      </c>
      <c r="O1450" s="6">
        <f t="shared" si="173"/>
        <v>65</v>
      </c>
      <c r="P1450" s="2">
        <v>6</v>
      </c>
      <c r="Q1450" s="2">
        <v>9</v>
      </c>
      <c r="R1450" s="2">
        <v>17</v>
      </c>
      <c r="S1450" s="2">
        <v>14</v>
      </c>
      <c r="T1450" s="2">
        <v>19</v>
      </c>
      <c r="U1450" s="2">
        <f t="shared" si="175"/>
        <v>15</v>
      </c>
      <c r="V1450" s="2">
        <f t="shared" si="176"/>
        <v>17</v>
      </c>
      <c r="W1450" s="2">
        <f t="shared" si="177"/>
        <v>33</v>
      </c>
      <c r="Y1450" s="5"/>
      <c r="Z1450" s="6">
        <f t="shared" si="174"/>
        <v>28</v>
      </c>
      <c r="AA1450" s="2">
        <v>1</v>
      </c>
      <c r="AB1450" s="2">
        <v>4</v>
      </c>
      <c r="AC1450" s="2">
        <v>8</v>
      </c>
      <c r="AD1450" s="2">
        <v>4</v>
      </c>
      <c r="AE1450" s="2">
        <v>11</v>
      </c>
      <c r="AF1450" s="2">
        <f t="shared" si="178"/>
        <v>5</v>
      </c>
      <c r="AG1450" s="2">
        <f t="shared" si="179"/>
        <v>8</v>
      </c>
      <c r="AH1450" s="2">
        <f t="shared" si="180"/>
        <v>15</v>
      </c>
      <c r="AJ1450" s="5"/>
    </row>
    <row r="1451" spans="7:36" x14ac:dyDescent="0.35">
      <c r="G1451" s="2" t="s">
        <v>3</v>
      </c>
      <c r="H1451" s="2" t="s">
        <v>142</v>
      </c>
      <c r="I1451" s="2" t="s">
        <v>8</v>
      </c>
      <c r="J1451" s="2" t="s">
        <v>20</v>
      </c>
      <c r="K1451" s="2" t="s">
        <v>37</v>
      </c>
      <c r="L1451" s="2" t="s">
        <v>37</v>
      </c>
      <c r="M1451" s="2" t="s">
        <v>67</v>
      </c>
      <c r="N1451" s="2">
        <v>10</v>
      </c>
      <c r="O1451" s="6">
        <f t="shared" si="173"/>
        <v>65</v>
      </c>
      <c r="P1451" s="2">
        <v>27</v>
      </c>
      <c r="Q1451" s="2">
        <v>18</v>
      </c>
      <c r="R1451" s="2">
        <v>11</v>
      </c>
      <c r="S1451" s="2">
        <v>8</v>
      </c>
      <c r="T1451" s="2">
        <v>1</v>
      </c>
      <c r="U1451" s="2">
        <f t="shared" si="175"/>
        <v>45</v>
      </c>
      <c r="V1451" s="2">
        <f t="shared" si="176"/>
        <v>11</v>
      </c>
      <c r="W1451" s="2">
        <f t="shared" si="177"/>
        <v>9</v>
      </c>
      <c r="Y1451" s="5"/>
      <c r="Z1451" s="6">
        <f t="shared" si="174"/>
        <v>28</v>
      </c>
      <c r="AA1451" s="2">
        <v>14</v>
      </c>
      <c r="AB1451" s="2">
        <v>10</v>
      </c>
      <c r="AC1451" s="2">
        <v>3</v>
      </c>
      <c r="AD1451" s="2">
        <v>0</v>
      </c>
      <c r="AE1451" s="2">
        <v>1</v>
      </c>
      <c r="AF1451" s="2">
        <f t="shared" si="178"/>
        <v>24</v>
      </c>
      <c r="AG1451" s="2">
        <f t="shared" si="179"/>
        <v>3</v>
      </c>
      <c r="AH1451" s="2">
        <f t="shared" si="180"/>
        <v>1</v>
      </c>
      <c r="AJ1451" s="5"/>
    </row>
    <row r="1452" spans="7:36" x14ac:dyDescent="0.35">
      <c r="G1452" s="2" t="s">
        <v>3</v>
      </c>
      <c r="H1452" s="2" t="s">
        <v>142</v>
      </c>
      <c r="I1452" s="2" t="s">
        <v>8</v>
      </c>
      <c r="J1452" s="2" t="s">
        <v>20</v>
      </c>
      <c r="K1452" s="2" t="s">
        <v>37</v>
      </c>
      <c r="L1452" s="2" t="s">
        <v>37</v>
      </c>
      <c r="M1452" s="2" t="s">
        <v>67</v>
      </c>
      <c r="N1452" s="2">
        <v>11</v>
      </c>
      <c r="O1452" s="6">
        <f t="shared" si="173"/>
        <v>65</v>
      </c>
      <c r="P1452" s="2">
        <v>9</v>
      </c>
      <c r="Q1452" s="2">
        <v>18</v>
      </c>
      <c r="R1452" s="2">
        <v>25</v>
      </c>
      <c r="S1452" s="2">
        <v>9</v>
      </c>
      <c r="T1452" s="2">
        <v>4</v>
      </c>
      <c r="U1452" s="2">
        <f t="shared" si="175"/>
        <v>27</v>
      </c>
      <c r="V1452" s="2">
        <f t="shared" si="176"/>
        <v>25</v>
      </c>
      <c r="W1452" s="2">
        <f t="shared" si="177"/>
        <v>13</v>
      </c>
      <c r="Y1452" s="5"/>
      <c r="Z1452" s="6">
        <f t="shared" si="174"/>
        <v>28</v>
      </c>
      <c r="AA1452" s="2">
        <v>8</v>
      </c>
      <c r="AB1452" s="2">
        <v>10</v>
      </c>
      <c r="AC1452" s="2">
        <v>7</v>
      </c>
      <c r="AD1452" s="2">
        <v>2</v>
      </c>
      <c r="AE1452" s="2">
        <v>1</v>
      </c>
      <c r="AF1452" s="2">
        <f t="shared" si="178"/>
        <v>18</v>
      </c>
      <c r="AG1452" s="2">
        <f t="shared" si="179"/>
        <v>7</v>
      </c>
      <c r="AH1452" s="2">
        <f t="shared" si="180"/>
        <v>3</v>
      </c>
      <c r="AJ1452" s="5"/>
    </row>
    <row r="1453" spans="7:36" x14ac:dyDescent="0.35">
      <c r="G1453" s="2" t="s">
        <v>3</v>
      </c>
      <c r="H1453" s="2" t="s">
        <v>142</v>
      </c>
      <c r="I1453" s="2" t="s">
        <v>8</v>
      </c>
      <c r="J1453" s="2" t="s">
        <v>20</v>
      </c>
      <c r="K1453" s="2" t="s">
        <v>37</v>
      </c>
      <c r="L1453" s="2" t="s">
        <v>37</v>
      </c>
      <c r="M1453" s="2" t="s">
        <v>67</v>
      </c>
      <c r="N1453" s="2">
        <v>12</v>
      </c>
      <c r="O1453" s="6">
        <f t="shared" si="173"/>
        <v>65</v>
      </c>
      <c r="P1453" s="2">
        <v>8</v>
      </c>
      <c r="Q1453" s="2">
        <v>17</v>
      </c>
      <c r="R1453" s="2">
        <v>27</v>
      </c>
      <c r="S1453" s="2">
        <v>10</v>
      </c>
      <c r="T1453" s="2">
        <v>3</v>
      </c>
      <c r="U1453" s="2">
        <f t="shared" si="175"/>
        <v>25</v>
      </c>
      <c r="V1453" s="2">
        <f t="shared" si="176"/>
        <v>27</v>
      </c>
      <c r="W1453" s="2">
        <f t="shared" si="177"/>
        <v>13</v>
      </c>
      <c r="Y1453" s="5"/>
      <c r="Z1453" s="6">
        <f t="shared" si="174"/>
        <v>28</v>
      </c>
      <c r="AA1453" s="2">
        <v>4</v>
      </c>
      <c r="AB1453" s="2">
        <v>12</v>
      </c>
      <c r="AC1453" s="2">
        <v>9</v>
      </c>
      <c r="AD1453" s="2">
        <v>2</v>
      </c>
      <c r="AE1453" s="2">
        <v>1</v>
      </c>
      <c r="AF1453" s="2">
        <f t="shared" si="178"/>
        <v>16</v>
      </c>
      <c r="AG1453" s="2">
        <f t="shared" si="179"/>
        <v>9</v>
      </c>
      <c r="AH1453" s="2">
        <f t="shared" si="180"/>
        <v>3</v>
      </c>
      <c r="AJ1453" s="5"/>
    </row>
    <row r="1454" spans="7:36" x14ac:dyDescent="0.35">
      <c r="G1454" s="2" t="s">
        <v>3</v>
      </c>
      <c r="H1454" s="2" t="s">
        <v>142</v>
      </c>
      <c r="I1454" s="2" t="s">
        <v>8</v>
      </c>
      <c r="J1454" s="2" t="s">
        <v>20</v>
      </c>
      <c r="K1454" s="2" t="s">
        <v>37</v>
      </c>
      <c r="L1454" s="2" t="s">
        <v>37</v>
      </c>
      <c r="M1454" s="2" t="s">
        <v>67</v>
      </c>
      <c r="N1454" s="2">
        <v>13</v>
      </c>
      <c r="O1454" s="6">
        <f t="shared" si="173"/>
        <v>65</v>
      </c>
      <c r="P1454" s="2">
        <v>8</v>
      </c>
      <c r="Q1454" s="2">
        <v>15</v>
      </c>
      <c r="R1454" s="2">
        <v>27</v>
      </c>
      <c r="S1454" s="2">
        <v>10</v>
      </c>
      <c r="T1454" s="2">
        <v>5</v>
      </c>
      <c r="U1454" s="2">
        <f t="shared" si="175"/>
        <v>23</v>
      </c>
      <c r="V1454" s="2">
        <f t="shared" si="176"/>
        <v>27</v>
      </c>
      <c r="W1454" s="2">
        <f t="shared" si="177"/>
        <v>15</v>
      </c>
      <c r="Y1454" s="5"/>
      <c r="Z1454" s="6">
        <f t="shared" si="174"/>
        <v>28</v>
      </c>
      <c r="AA1454" s="2">
        <v>3</v>
      </c>
      <c r="AB1454" s="2">
        <v>12</v>
      </c>
      <c r="AC1454" s="2">
        <v>9</v>
      </c>
      <c r="AD1454" s="2">
        <v>2</v>
      </c>
      <c r="AE1454" s="2">
        <v>2</v>
      </c>
      <c r="AF1454" s="2">
        <f t="shared" si="178"/>
        <v>15</v>
      </c>
      <c r="AG1454" s="2">
        <f t="shared" si="179"/>
        <v>9</v>
      </c>
      <c r="AH1454" s="2">
        <f t="shared" si="180"/>
        <v>4</v>
      </c>
      <c r="AJ1454" s="5"/>
    </row>
    <row r="1455" spans="7:36" x14ac:dyDescent="0.35">
      <c r="G1455" s="2" t="s">
        <v>3</v>
      </c>
      <c r="H1455" s="2" t="s">
        <v>142</v>
      </c>
      <c r="I1455" s="2" t="s">
        <v>8</v>
      </c>
      <c r="J1455" s="2" t="s">
        <v>20</v>
      </c>
      <c r="K1455" s="2" t="s">
        <v>37</v>
      </c>
      <c r="L1455" s="2" t="s">
        <v>37</v>
      </c>
      <c r="M1455" s="2" t="s">
        <v>67</v>
      </c>
      <c r="N1455" s="2">
        <v>14</v>
      </c>
      <c r="O1455" s="6">
        <f t="shared" si="173"/>
        <v>65</v>
      </c>
      <c r="P1455" s="2">
        <v>6</v>
      </c>
      <c r="Q1455" s="2">
        <v>15</v>
      </c>
      <c r="R1455" s="2">
        <v>19</v>
      </c>
      <c r="S1455" s="2">
        <v>19</v>
      </c>
      <c r="T1455" s="2">
        <v>6</v>
      </c>
      <c r="U1455" s="2">
        <f t="shared" si="175"/>
        <v>21</v>
      </c>
      <c r="V1455" s="2">
        <f t="shared" si="176"/>
        <v>19</v>
      </c>
      <c r="W1455" s="2">
        <f t="shared" si="177"/>
        <v>25</v>
      </c>
      <c r="Y1455" s="5"/>
      <c r="Z1455" s="6">
        <f t="shared" si="174"/>
        <v>28</v>
      </c>
      <c r="AA1455" s="2">
        <v>1</v>
      </c>
      <c r="AB1455" s="2">
        <v>10</v>
      </c>
      <c r="AC1455" s="2">
        <v>8</v>
      </c>
      <c r="AD1455" s="2">
        <v>6</v>
      </c>
      <c r="AE1455" s="2">
        <v>3</v>
      </c>
      <c r="AF1455" s="2">
        <f t="shared" si="178"/>
        <v>11</v>
      </c>
      <c r="AG1455" s="2">
        <f t="shared" si="179"/>
        <v>8</v>
      </c>
      <c r="AH1455" s="2">
        <f t="shared" si="180"/>
        <v>9</v>
      </c>
      <c r="AJ1455" s="5"/>
    </row>
    <row r="1456" spans="7:36" x14ac:dyDescent="0.35">
      <c r="G1456" s="2" t="s">
        <v>3</v>
      </c>
      <c r="H1456" s="2" t="s">
        <v>142</v>
      </c>
      <c r="I1456" s="2" t="s">
        <v>8</v>
      </c>
      <c r="J1456" s="2" t="s">
        <v>20</v>
      </c>
      <c r="K1456" s="2" t="s">
        <v>37</v>
      </c>
      <c r="L1456" s="2" t="s">
        <v>37</v>
      </c>
      <c r="M1456" s="2" t="s">
        <v>67</v>
      </c>
      <c r="N1456" s="2">
        <v>15</v>
      </c>
      <c r="O1456" s="6">
        <f t="shared" si="173"/>
        <v>65</v>
      </c>
      <c r="P1456" s="2">
        <v>6</v>
      </c>
      <c r="Q1456" s="2">
        <v>12</v>
      </c>
      <c r="R1456" s="2">
        <v>18</v>
      </c>
      <c r="S1456" s="2">
        <v>16</v>
      </c>
      <c r="T1456" s="2">
        <v>13</v>
      </c>
      <c r="U1456" s="2">
        <f t="shared" si="175"/>
        <v>18</v>
      </c>
      <c r="V1456" s="2">
        <f t="shared" si="176"/>
        <v>18</v>
      </c>
      <c r="W1456" s="2">
        <f t="shared" si="177"/>
        <v>29</v>
      </c>
      <c r="Y1456" s="5"/>
      <c r="Z1456" s="6">
        <f t="shared" si="174"/>
        <v>28</v>
      </c>
      <c r="AA1456" s="2">
        <v>2</v>
      </c>
      <c r="AB1456" s="2">
        <v>9</v>
      </c>
      <c r="AC1456" s="2">
        <v>5</v>
      </c>
      <c r="AD1456" s="2">
        <v>8</v>
      </c>
      <c r="AE1456" s="2">
        <v>4</v>
      </c>
      <c r="AF1456" s="2">
        <f t="shared" si="178"/>
        <v>11</v>
      </c>
      <c r="AG1456" s="2">
        <f t="shared" si="179"/>
        <v>5</v>
      </c>
      <c r="AH1456" s="2">
        <f t="shared" si="180"/>
        <v>12</v>
      </c>
      <c r="AJ1456" s="5"/>
    </row>
    <row r="1457" spans="7:36" x14ac:dyDescent="0.35">
      <c r="G1457" s="2" t="s">
        <v>3</v>
      </c>
      <c r="H1457" s="2" t="s">
        <v>142</v>
      </c>
      <c r="I1457" s="2" t="s">
        <v>8</v>
      </c>
      <c r="J1457" s="2" t="s">
        <v>20</v>
      </c>
      <c r="K1457" s="2" t="s">
        <v>37</v>
      </c>
      <c r="L1457" s="2" t="s">
        <v>37</v>
      </c>
      <c r="M1457" s="2" t="s">
        <v>67</v>
      </c>
      <c r="N1457" s="2">
        <v>16</v>
      </c>
      <c r="O1457" s="6">
        <f t="shared" si="173"/>
        <v>65</v>
      </c>
      <c r="P1457" s="2">
        <v>8</v>
      </c>
      <c r="Q1457" s="2">
        <v>25</v>
      </c>
      <c r="R1457" s="2">
        <v>20</v>
      </c>
      <c r="S1457" s="2">
        <v>5</v>
      </c>
      <c r="T1457" s="2">
        <v>7</v>
      </c>
      <c r="U1457" s="2">
        <f t="shared" si="175"/>
        <v>33</v>
      </c>
      <c r="V1457" s="2">
        <f t="shared" si="176"/>
        <v>20</v>
      </c>
      <c r="W1457" s="2">
        <f t="shared" si="177"/>
        <v>12</v>
      </c>
      <c r="Y1457" s="5"/>
      <c r="Z1457" s="6">
        <f t="shared" si="174"/>
        <v>28</v>
      </c>
      <c r="AA1457" s="2">
        <v>3</v>
      </c>
      <c r="AB1457" s="2">
        <v>13</v>
      </c>
      <c r="AC1457" s="2">
        <v>6</v>
      </c>
      <c r="AD1457" s="2">
        <v>5</v>
      </c>
      <c r="AE1457" s="2">
        <v>1</v>
      </c>
      <c r="AF1457" s="2">
        <f t="shared" si="178"/>
        <v>16</v>
      </c>
      <c r="AG1457" s="2">
        <f t="shared" si="179"/>
        <v>6</v>
      </c>
      <c r="AH1457" s="2">
        <f t="shared" si="180"/>
        <v>6</v>
      </c>
      <c r="AJ1457" s="5"/>
    </row>
    <row r="1458" spans="7:36" x14ac:dyDescent="0.35">
      <c r="G1458" s="2" t="s">
        <v>3</v>
      </c>
      <c r="H1458" s="2" t="s">
        <v>142</v>
      </c>
      <c r="I1458" s="2" t="s">
        <v>8</v>
      </c>
      <c r="J1458" s="2" t="s">
        <v>20</v>
      </c>
      <c r="K1458" s="2" t="s">
        <v>37</v>
      </c>
      <c r="L1458" s="2" t="s">
        <v>37</v>
      </c>
      <c r="M1458" s="2" t="s">
        <v>67</v>
      </c>
      <c r="N1458" s="2">
        <v>17</v>
      </c>
      <c r="O1458" s="6">
        <f t="shared" si="173"/>
        <v>65</v>
      </c>
      <c r="P1458" s="2">
        <v>11</v>
      </c>
      <c r="Q1458" s="2">
        <v>24</v>
      </c>
      <c r="R1458" s="2">
        <v>17</v>
      </c>
      <c r="S1458" s="2">
        <v>7</v>
      </c>
      <c r="T1458" s="2">
        <v>6</v>
      </c>
      <c r="U1458" s="2">
        <f t="shared" si="175"/>
        <v>35</v>
      </c>
      <c r="V1458" s="2">
        <f t="shared" si="176"/>
        <v>17</v>
      </c>
      <c r="W1458" s="2">
        <f t="shared" si="177"/>
        <v>13</v>
      </c>
      <c r="Y1458" s="5"/>
      <c r="Z1458" s="6">
        <f t="shared" si="174"/>
        <v>28</v>
      </c>
      <c r="AA1458" s="2">
        <v>5</v>
      </c>
      <c r="AB1458" s="2">
        <v>11</v>
      </c>
      <c r="AC1458" s="2">
        <v>8</v>
      </c>
      <c r="AD1458" s="2">
        <v>2</v>
      </c>
      <c r="AE1458" s="2">
        <v>2</v>
      </c>
      <c r="AF1458" s="2">
        <f t="shared" si="178"/>
        <v>16</v>
      </c>
      <c r="AG1458" s="2">
        <f t="shared" si="179"/>
        <v>8</v>
      </c>
      <c r="AH1458" s="2">
        <f t="shared" si="180"/>
        <v>4</v>
      </c>
      <c r="AJ1458" s="5"/>
    </row>
    <row r="1459" spans="7:36" x14ac:dyDescent="0.35">
      <c r="G1459" s="2" t="s">
        <v>3</v>
      </c>
      <c r="H1459" s="2" t="s">
        <v>142</v>
      </c>
      <c r="I1459" s="2" t="s">
        <v>8</v>
      </c>
      <c r="J1459" s="2" t="s">
        <v>20</v>
      </c>
      <c r="K1459" s="2" t="s">
        <v>37</v>
      </c>
      <c r="L1459" s="2" t="s">
        <v>37</v>
      </c>
      <c r="M1459" s="2" t="s">
        <v>67</v>
      </c>
      <c r="N1459" s="2">
        <v>18</v>
      </c>
      <c r="O1459" s="6">
        <f t="shared" si="173"/>
        <v>65</v>
      </c>
      <c r="P1459" s="2">
        <v>25</v>
      </c>
      <c r="Q1459" s="2">
        <v>11</v>
      </c>
      <c r="R1459" s="2">
        <v>20</v>
      </c>
      <c r="S1459" s="2">
        <v>7</v>
      </c>
      <c r="T1459" s="2">
        <v>2</v>
      </c>
      <c r="U1459" s="2">
        <f t="shared" si="175"/>
        <v>36</v>
      </c>
      <c r="V1459" s="2">
        <f t="shared" si="176"/>
        <v>20</v>
      </c>
      <c r="W1459" s="2">
        <f t="shared" si="177"/>
        <v>9</v>
      </c>
      <c r="Y1459" s="5"/>
      <c r="Z1459" s="6">
        <f t="shared" si="174"/>
        <v>28</v>
      </c>
      <c r="AA1459" s="2">
        <v>8</v>
      </c>
      <c r="AB1459" s="2">
        <v>3</v>
      </c>
      <c r="AC1459" s="2">
        <v>10</v>
      </c>
      <c r="AD1459" s="2">
        <v>2</v>
      </c>
      <c r="AE1459" s="2">
        <v>5</v>
      </c>
      <c r="AF1459" s="2">
        <f t="shared" si="178"/>
        <v>11</v>
      </c>
      <c r="AG1459" s="2">
        <f t="shared" si="179"/>
        <v>10</v>
      </c>
      <c r="AH1459" s="2">
        <f t="shared" si="180"/>
        <v>7</v>
      </c>
      <c r="AJ1459" s="5"/>
    </row>
    <row r="1460" spans="7:36" x14ac:dyDescent="0.35">
      <c r="G1460" s="2" t="s">
        <v>3</v>
      </c>
      <c r="H1460" s="2" t="s">
        <v>142</v>
      </c>
      <c r="I1460" s="2" t="s">
        <v>8</v>
      </c>
      <c r="J1460" s="2" t="s">
        <v>20</v>
      </c>
      <c r="K1460" s="2" t="s">
        <v>37</v>
      </c>
      <c r="L1460" s="2" t="s">
        <v>37</v>
      </c>
      <c r="M1460" s="2" t="s">
        <v>76</v>
      </c>
      <c r="N1460" s="2">
        <v>19</v>
      </c>
      <c r="O1460" s="6">
        <f t="shared" si="173"/>
        <v>65</v>
      </c>
      <c r="P1460" s="2">
        <v>12</v>
      </c>
      <c r="Q1460" s="2">
        <v>18</v>
      </c>
      <c r="R1460" s="2">
        <v>19</v>
      </c>
      <c r="S1460" s="2">
        <v>10</v>
      </c>
      <c r="T1460" s="2">
        <v>6</v>
      </c>
      <c r="U1460" s="2">
        <f t="shared" si="175"/>
        <v>30</v>
      </c>
      <c r="V1460" s="2">
        <f t="shared" si="176"/>
        <v>19</v>
      </c>
      <c r="W1460" s="2">
        <f t="shared" si="177"/>
        <v>16</v>
      </c>
      <c r="Y1460" s="5"/>
      <c r="Z1460" s="6">
        <f t="shared" si="174"/>
        <v>28</v>
      </c>
      <c r="AA1460" s="2">
        <v>4</v>
      </c>
      <c r="AB1460" s="2">
        <v>9</v>
      </c>
      <c r="AC1460" s="2">
        <v>6</v>
      </c>
      <c r="AD1460" s="2">
        <v>5</v>
      </c>
      <c r="AE1460" s="2">
        <v>4</v>
      </c>
      <c r="AF1460" s="2">
        <f t="shared" si="178"/>
        <v>13</v>
      </c>
      <c r="AG1460" s="2">
        <f t="shared" si="179"/>
        <v>6</v>
      </c>
      <c r="AH1460" s="2">
        <f t="shared" si="180"/>
        <v>9</v>
      </c>
      <c r="AJ1460" s="5"/>
    </row>
    <row r="1461" spans="7:36" x14ac:dyDescent="0.35">
      <c r="G1461" s="2" t="s">
        <v>3</v>
      </c>
      <c r="H1461" s="2" t="s">
        <v>142</v>
      </c>
      <c r="I1461" s="2" t="s">
        <v>8</v>
      </c>
      <c r="J1461" s="2" t="s">
        <v>20</v>
      </c>
      <c r="K1461" s="2" t="s">
        <v>37</v>
      </c>
      <c r="L1461" s="2" t="s">
        <v>37</v>
      </c>
      <c r="M1461" s="2" t="s">
        <v>76</v>
      </c>
      <c r="N1461" s="2">
        <v>20</v>
      </c>
      <c r="O1461" s="6">
        <f t="shared" si="173"/>
        <v>65</v>
      </c>
      <c r="P1461" s="2">
        <v>9</v>
      </c>
      <c r="Q1461" s="2">
        <v>9</v>
      </c>
      <c r="R1461" s="2">
        <v>17</v>
      </c>
      <c r="S1461" s="2">
        <v>18</v>
      </c>
      <c r="T1461" s="2">
        <v>12</v>
      </c>
      <c r="U1461" s="2">
        <f t="shared" si="175"/>
        <v>18</v>
      </c>
      <c r="V1461" s="2">
        <f t="shared" si="176"/>
        <v>17</v>
      </c>
      <c r="W1461" s="2">
        <f t="shared" si="177"/>
        <v>30</v>
      </c>
      <c r="Y1461" s="5"/>
      <c r="Z1461" s="6">
        <f t="shared" si="174"/>
        <v>28</v>
      </c>
      <c r="AA1461" s="2">
        <v>2</v>
      </c>
      <c r="AB1461" s="2">
        <v>8</v>
      </c>
      <c r="AC1461" s="2">
        <v>6</v>
      </c>
      <c r="AD1461" s="2">
        <v>5</v>
      </c>
      <c r="AE1461" s="2">
        <v>7</v>
      </c>
      <c r="AF1461" s="2">
        <f t="shared" si="178"/>
        <v>10</v>
      </c>
      <c r="AG1461" s="2">
        <f t="shared" si="179"/>
        <v>6</v>
      </c>
      <c r="AH1461" s="2">
        <f t="shared" si="180"/>
        <v>12</v>
      </c>
      <c r="AJ1461" s="5"/>
    </row>
    <row r="1462" spans="7:36" x14ac:dyDescent="0.35">
      <c r="G1462" s="2" t="s">
        <v>3</v>
      </c>
      <c r="H1462" s="2" t="s">
        <v>142</v>
      </c>
      <c r="I1462" s="2" t="s">
        <v>8</v>
      </c>
      <c r="J1462" s="2" t="s">
        <v>20</v>
      </c>
      <c r="K1462" s="2" t="s">
        <v>37</v>
      </c>
      <c r="L1462" s="2" t="s">
        <v>37</v>
      </c>
      <c r="M1462" s="2" t="s">
        <v>76</v>
      </c>
      <c r="N1462" s="2">
        <v>21</v>
      </c>
      <c r="O1462" s="6">
        <f t="shared" si="173"/>
        <v>65</v>
      </c>
      <c r="P1462" s="2">
        <v>10</v>
      </c>
      <c r="Q1462" s="2">
        <v>14</v>
      </c>
      <c r="R1462" s="2">
        <v>11</v>
      </c>
      <c r="S1462" s="2">
        <v>20</v>
      </c>
      <c r="T1462" s="2">
        <v>10</v>
      </c>
      <c r="U1462" s="2">
        <f t="shared" si="175"/>
        <v>24</v>
      </c>
      <c r="V1462" s="2">
        <f t="shared" si="176"/>
        <v>11</v>
      </c>
      <c r="W1462" s="2">
        <f t="shared" si="177"/>
        <v>30</v>
      </c>
      <c r="Y1462" s="5"/>
      <c r="Z1462" s="6">
        <f t="shared" si="174"/>
        <v>28</v>
      </c>
      <c r="AA1462" s="2">
        <v>2</v>
      </c>
      <c r="AB1462" s="2">
        <v>7</v>
      </c>
      <c r="AC1462" s="2">
        <v>8</v>
      </c>
      <c r="AD1462" s="2">
        <v>2</v>
      </c>
      <c r="AE1462" s="2">
        <v>9</v>
      </c>
      <c r="AF1462" s="2">
        <f t="shared" si="178"/>
        <v>9</v>
      </c>
      <c r="AG1462" s="2">
        <f t="shared" si="179"/>
        <v>8</v>
      </c>
      <c r="AH1462" s="2">
        <f t="shared" si="180"/>
        <v>11</v>
      </c>
      <c r="AJ1462" s="5"/>
    </row>
    <row r="1463" spans="7:36" x14ac:dyDescent="0.35">
      <c r="G1463" s="2" t="s">
        <v>3</v>
      </c>
      <c r="H1463" s="2" t="s">
        <v>142</v>
      </c>
      <c r="I1463" s="2" t="s">
        <v>8</v>
      </c>
      <c r="J1463" s="2" t="s">
        <v>20</v>
      </c>
      <c r="K1463" s="2" t="s">
        <v>37</v>
      </c>
      <c r="L1463" s="2" t="s">
        <v>37</v>
      </c>
      <c r="M1463" s="2" t="s">
        <v>76</v>
      </c>
      <c r="N1463" s="2">
        <v>22</v>
      </c>
      <c r="O1463" s="6">
        <f t="shared" si="173"/>
        <v>65</v>
      </c>
      <c r="P1463" s="2">
        <v>26</v>
      </c>
      <c r="Q1463" s="2">
        <v>18</v>
      </c>
      <c r="R1463" s="2">
        <v>15</v>
      </c>
      <c r="S1463" s="2">
        <v>3</v>
      </c>
      <c r="T1463" s="2">
        <v>3</v>
      </c>
      <c r="U1463" s="2">
        <f t="shared" si="175"/>
        <v>44</v>
      </c>
      <c r="V1463" s="2">
        <f t="shared" si="176"/>
        <v>15</v>
      </c>
      <c r="W1463" s="2">
        <f t="shared" si="177"/>
        <v>6</v>
      </c>
      <c r="Y1463" s="5"/>
      <c r="Z1463" s="6">
        <f t="shared" si="174"/>
        <v>28</v>
      </c>
      <c r="AA1463" s="2">
        <v>11</v>
      </c>
      <c r="AB1463" s="2">
        <v>8</v>
      </c>
      <c r="AC1463" s="2">
        <v>6</v>
      </c>
      <c r="AD1463" s="2">
        <v>2</v>
      </c>
      <c r="AE1463" s="2">
        <v>1</v>
      </c>
      <c r="AF1463" s="2">
        <f t="shared" si="178"/>
        <v>19</v>
      </c>
      <c r="AG1463" s="2">
        <f t="shared" si="179"/>
        <v>6</v>
      </c>
      <c r="AH1463" s="2">
        <f t="shared" si="180"/>
        <v>3</v>
      </c>
      <c r="AJ1463" s="5"/>
    </row>
    <row r="1464" spans="7:36" x14ac:dyDescent="0.35">
      <c r="G1464" s="2" t="s">
        <v>3</v>
      </c>
      <c r="H1464" s="2" t="s">
        <v>142</v>
      </c>
      <c r="I1464" s="2" t="s">
        <v>8</v>
      </c>
      <c r="J1464" s="2" t="s">
        <v>20</v>
      </c>
      <c r="K1464" s="2" t="s">
        <v>37</v>
      </c>
      <c r="L1464" s="2" t="s">
        <v>37</v>
      </c>
      <c r="M1464" s="2" t="s">
        <v>76</v>
      </c>
      <c r="N1464" s="2">
        <v>23</v>
      </c>
      <c r="O1464" s="6">
        <f t="shared" si="173"/>
        <v>65</v>
      </c>
      <c r="P1464" s="2">
        <v>14</v>
      </c>
      <c r="Q1464" s="2">
        <v>18</v>
      </c>
      <c r="R1464" s="2">
        <v>18</v>
      </c>
      <c r="S1464" s="2">
        <v>9</v>
      </c>
      <c r="T1464" s="2">
        <v>6</v>
      </c>
      <c r="U1464" s="2">
        <f t="shared" si="175"/>
        <v>32</v>
      </c>
      <c r="V1464" s="2">
        <f t="shared" si="176"/>
        <v>18</v>
      </c>
      <c r="W1464" s="2">
        <f t="shared" si="177"/>
        <v>15</v>
      </c>
      <c r="Y1464" s="5"/>
      <c r="Z1464" s="6">
        <f t="shared" si="174"/>
        <v>28</v>
      </c>
      <c r="AA1464" s="2">
        <v>8</v>
      </c>
      <c r="AB1464" s="2">
        <v>7</v>
      </c>
      <c r="AC1464" s="2">
        <v>7</v>
      </c>
      <c r="AD1464" s="2">
        <v>2</v>
      </c>
      <c r="AE1464" s="2">
        <v>4</v>
      </c>
      <c r="AF1464" s="2">
        <f t="shared" si="178"/>
        <v>15</v>
      </c>
      <c r="AG1464" s="2">
        <f t="shared" si="179"/>
        <v>7</v>
      </c>
      <c r="AH1464" s="2">
        <f t="shared" si="180"/>
        <v>6</v>
      </c>
      <c r="AJ1464" s="5"/>
    </row>
    <row r="1465" spans="7:36" x14ac:dyDescent="0.35">
      <c r="G1465" s="2" t="s">
        <v>3</v>
      </c>
      <c r="H1465" s="2" t="s">
        <v>142</v>
      </c>
      <c r="I1465" s="2" t="s">
        <v>8</v>
      </c>
      <c r="J1465" s="2" t="s">
        <v>20</v>
      </c>
      <c r="K1465" s="2" t="s">
        <v>37</v>
      </c>
      <c r="L1465" s="2" t="s">
        <v>37</v>
      </c>
      <c r="M1465" s="2" t="s">
        <v>76</v>
      </c>
      <c r="N1465" s="2">
        <v>24</v>
      </c>
      <c r="O1465" s="6">
        <f t="shared" si="173"/>
        <v>64</v>
      </c>
      <c r="P1465" s="2">
        <v>8</v>
      </c>
      <c r="Q1465" s="2">
        <v>16</v>
      </c>
      <c r="R1465" s="2">
        <v>20</v>
      </c>
      <c r="S1465" s="2">
        <v>13</v>
      </c>
      <c r="T1465" s="2">
        <v>7</v>
      </c>
      <c r="U1465" s="2">
        <f t="shared" si="175"/>
        <v>24</v>
      </c>
      <c r="V1465" s="2">
        <f t="shared" si="176"/>
        <v>20</v>
      </c>
      <c r="W1465" s="2">
        <f t="shared" si="177"/>
        <v>20</v>
      </c>
      <c r="Y1465" s="5"/>
      <c r="Z1465" s="6">
        <f t="shared" si="174"/>
        <v>28</v>
      </c>
      <c r="AA1465" s="2">
        <v>2</v>
      </c>
      <c r="AB1465" s="2">
        <v>9</v>
      </c>
      <c r="AC1465" s="2">
        <v>5</v>
      </c>
      <c r="AD1465" s="2">
        <v>6</v>
      </c>
      <c r="AE1465" s="2">
        <v>6</v>
      </c>
      <c r="AF1465" s="2">
        <f t="shared" si="178"/>
        <v>11</v>
      </c>
      <c r="AG1465" s="2">
        <f t="shared" si="179"/>
        <v>5</v>
      </c>
      <c r="AH1465" s="2">
        <f t="shared" si="180"/>
        <v>12</v>
      </c>
      <c r="AJ1465" s="5"/>
    </row>
    <row r="1466" spans="7:36" x14ac:dyDescent="0.35">
      <c r="G1466" s="2" t="s">
        <v>3</v>
      </c>
      <c r="H1466" s="2" t="s">
        <v>142</v>
      </c>
      <c r="I1466" s="2" t="s">
        <v>8</v>
      </c>
      <c r="J1466" s="2" t="s">
        <v>20</v>
      </c>
      <c r="K1466" s="2" t="s">
        <v>37</v>
      </c>
      <c r="L1466" s="2" t="s">
        <v>37</v>
      </c>
      <c r="M1466" s="2" t="s">
        <v>76</v>
      </c>
      <c r="N1466" s="2">
        <v>25</v>
      </c>
      <c r="O1466" s="6">
        <f t="shared" si="173"/>
        <v>65</v>
      </c>
      <c r="P1466" s="2">
        <v>13</v>
      </c>
      <c r="Q1466" s="2">
        <v>14</v>
      </c>
      <c r="R1466" s="2">
        <v>19</v>
      </c>
      <c r="S1466" s="2">
        <v>12</v>
      </c>
      <c r="T1466" s="2">
        <v>7</v>
      </c>
      <c r="U1466" s="2">
        <f t="shared" si="175"/>
        <v>27</v>
      </c>
      <c r="V1466" s="2">
        <f t="shared" si="176"/>
        <v>19</v>
      </c>
      <c r="W1466" s="2">
        <f t="shared" si="177"/>
        <v>19</v>
      </c>
      <c r="Y1466" s="5"/>
      <c r="Z1466" s="6">
        <f t="shared" si="174"/>
        <v>28</v>
      </c>
      <c r="AA1466" s="2">
        <v>6</v>
      </c>
      <c r="AB1466" s="2">
        <v>5</v>
      </c>
      <c r="AC1466" s="2">
        <v>9</v>
      </c>
      <c r="AD1466" s="2">
        <v>3</v>
      </c>
      <c r="AE1466" s="2">
        <v>5</v>
      </c>
      <c r="AF1466" s="2">
        <f t="shared" si="178"/>
        <v>11</v>
      </c>
      <c r="AG1466" s="2">
        <f t="shared" si="179"/>
        <v>9</v>
      </c>
      <c r="AH1466" s="2">
        <f t="shared" si="180"/>
        <v>8</v>
      </c>
      <c r="AJ1466" s="5"/>
    </row>
    <row r="1467" spans="7:36" x14ac:dyDescent="0.35">
      <c r="G1467" s="2" t="s">
        <v>3</v>
      </c>
      <c r="H1467" s="2" t="s">
        <v>142</v>
      </c>
      <c r="I1467" s="2" t="s">
        <v>8</v>
      </c>
      <c r="J1467" s="2" t="s">
        <v>20</v>
      </c>
      <c r="K1467" s="2" t="s">
        <v>37</v>
      </c>
      <c r="L1467" s="2" t="s">
        <v>37</v>
      </c>
      <c r="M1467" s="2" t="s">
        <v>76</v>
      </c>
      <c r="N1467" s="2">
        <v>26</v>
      </c>
      <c r="O1467" s="6">
        <f t="shared" si="173"/>
        <v>64</v>
      </c>
      <c r="P1467" s="2">
        <v>13</v>
      </c>
      <c r="Q1467" s="2">
        <v>14</v>
      </c>
      <c r="R1467" s="2">
        <v>13</v>
      </c>
      <c r="S1467" s="2">
        <v>16</v>
      </c>
      <c r="T1467" s="2">
        <v>8</v>
      </c>
      <c r="U1467" s="2">
        <f t="shared" si="175"/>
        <v>27</v>
      </c>
      <c r="V1467" s="2">
        <f t="shared" si="176"/>
        <v>13</v>
      </c>
      <c r="W1467" s="2">
        <f t="shared" si="177"/>
        <v>24</v>
      </c>
      <c r="Y1467" s="5"/>
      <c r="Z1467" s="6">
        <f t="shared" si="174"/>
        <v>28</v>
      </c>
      <c r="AA1467" s="2">
        <v>3</v>
      </c>
      <c r="AB1467" s="2">
        <v>7</v>
      </c>
      <c r="AC1467" s="2">
        <v>10</v>
      </c>
      <c r="AD1467" s="2">
        <v>3</v>
      </c>
      <c r="AE1467" s="2">
        <v>5</v>
      </c>
      <c r="AF1467" s="2">
        <f t="shared" si="178"/>
        <v>10</v>
      </c>
      <c r="AG1467" s="2">
        <f t="shared" si="179"/>
        <v>10</v>
      </c>
      <c r="AH1467" s="2">
        <f t="shared" si="180"/>
        <v>8</v>
      </c>
      <c r="AJ1467" s="5"/>
    </row>
    <row r="1468" spans="7:36" x14ac:dyDescent="0.35">
      <c r="G1468" s="2" t="s">
        <v>3</v>
      </c>
      <c r="H1468" s="2" t="s">
        <v>142</v>
      </c>
      <c r="I1468" s="2" t="s">
        <v>8</v>
      </c>
      <c r="J1468" s="2" t="s">
        <v>20</v>
      </c>
      <c r="K1468" s="2" t="s">
        <v>37</v>
      </c>
      <c r="L1468" s="2" t="s">
        <v>37</v>
      </c>
      <c r="M1468" s="2" t="s">
        <v>76</v>
      </c>
      <c r="N1468" s="2">
        <v>27</v>
      </c>
      <c r="O1468" s="6">
        <f t="shared" si="173"/>
        <v>64</v>
      </c>
      <c r="P1468" s="2">
        <v>11</v>
      </c>
      <c r="Q1468" s="2">
        <v>14</v>
      </c>
      <c r="R1468" s="2">
        <v>21</v>
      </c>
      <c r="S1468" s="2">
        <v>11</v>
      </c>
      <c r="T1468" s="2">
        <v>7</v>
      </c>
      <c r="U1468" s="2">
        <f t="shared" si="175"/>
        <v>25</v>
      </c>
      <c r="V1468" s="2">
        <f t="shared" si="176"/>
        <v>21</v>
      </c>
      <c r="W1468" s="2">
        <f t="shared" si="177"/>
        <v>18</v>
      </c>
      <c r="Y1468" s="5"/>
      <c r="Z1468" s="6">
        <f t="shared" si="174"/>
        <v>28</v>
      </c>
      <c r="AA1468" s="2">
        <v>3</v>
      </c>
      <c r="AB1468" s="2">
        <v>8</v>
      </c>
      <c r="AC1468" s="2">
        <v>9</v>
      </c>
      <c r="AD1468" s="2">
        <v>2</v>
      </c>
      <c r="AE1468" s="2">
        <v>6</v>
      </c>
      <c r="AF1468" s="2">
        <f t="shared" si="178"/>
        <v>11</v>
      </c>
      <c r="AG1468" s="2">
        <f t="shared" si="179"/>
        <v>9</v>
      </c>
      <c r="AH1468" s="2">
        <f t="shared" si="180"/>
        <v>8</v>
      </c>
      <c r="AJ1468" s="5"/>
    </row>
    <row r="1469" spans="7:36" x14ac:dyDescent="0.35">
      <c r="G1469" s="2" t="s">
        <v>3</v>
      </c>
      <c r="H1469" s="2" t="s">
        <v>142</v>
      </c>
      <c r="I1469" s="2" t="s">
        <v>8</v>
      </c>
      <c r="J1469" s="2" t="s">
        <v>20</v>
      </c>
      <c r="K1469" s="2" t="s">
        <v>37</v>
      </c>
      <c r="L1469" s="2" t="s">
        <v>37</v>
      </c>
      <c r="M1469" s="2" t="s">
        <v>76</v>
      </c>
      <c r="N1469" s="2">
        <v>28</v>
      </c>
      <c r="O1469" s="6">
        <f t="shared" si="173"/>
        <v>65</v>
      </c>
      <c r="P1469" s="2">
        <v>29</v>
      </c>
      <c r="Q1469" s="2">
        <v>23</v>
      </c>
      <c r="R1469" s="2">
        <v>8</v>
      </c>
      <c r="S1469" s="2">
        <v>3</v>
      </c>
      <c r="T1469" s="2">
        <v>2</v>
      </c>
      <c r="U1469" s="2">
        <f t="shared" si="175"/>
        <v>52</v>
      </c>
      <c r="V1469" s="2">
        <f t="shared" si="176"/>
        <v>8</v>
      </c>
      <c r="W1469" s="2">
        <f t="shared" si="177"/>
        <v>5</v>
      </c>
      <c r="Y1469" s="5"/>
      <c r="Z1469" s="6">
        <f t="shared" si="174"/>
        <v>28</v>
      </c>
      <c r="AA1469" s="2">
        <v>11</v>
      </c>
      <c r="AB1469" s="2">
        <v>10</v>
      </c>
      <c r="AC1469" s="2">
        <v>5</v>
      </c>
      <c r="AD1469" s="2">
        <v>1</v>
      </c>
      <c r="AE1469" s="2">
        <v>1</v>
      </c>
      <c r="AF1469" s="2">
        <f t="shared" si="178"/>
        <v>21</v>
      </c>
      <c r="AG1469" s="2">
        <f t="shared" si="179"/>
        <v>5</v>
      </c>
      <c r="AH1469" s="2">
        <f t="shared" si="180"/>
        <v>2</v>
      </c>
      <c r="AJ1469" s="5"/>
    </row>
    <row r="1470" spans="7:36" x14ac:dyDescent="0.35">
      <c r="G1470" s="2" t="s">
        <v>3</v>
      </c>
      <c r="H1470" s="2" t="s">
        <v>142</v>
      </c>
      <c r="I1470" s="2" t="s">
        <v>8</v>
      </c>
      <c r="J1470" s="2" t="s">
        <v>20</v>
      </c>
      <c r="K1470" s="2" t="s">
        <v>37</v>
      </c>
      <c r="L1470" s="2" t="s">
        <v>37</v>
      </c>
      <c r="M1470" s="2" t="s">
        <v>76</v>
      </c>
      <c r="N1470" s="2">
        <v>29</v>
      </c>
      <c r="O1470" s="6">
        <f t="shared" si="173"/>
        <v>64</v>
      </c>
      <c r="P1470" s="2">
        <v>12</v>
      </c>
      <c r="Q1470" s="2">
        <v>14</v>
      </c>
      <c r="R1470" s="2">
        <v>15</v>
      </c>
      <c r="S1470" s="2">
        <v>13</v>
      </c>
      <c r="T1470" s="2">
        <v>10</v>
      </c>
      <c r="U1470" s="2">
        <f t="shared" si="175"/>
        <v>26</v>
      </c>
      <c r="V1470" s="2">
        <f t="shared" si="176"/>
        <v>15</v>
      </c>
      <c r="W1470" s="2">
        <f t="shared" si="177"/>
        <v>23</v>
      </c>
      <c r="Y1470" s="5"/>
      <c r="Z1470" s="6">
        <f t="shared" si="174"/>
        <v>28</v>
      </c>
      <c r="AA1470" s="2">
        <v>3</v>
      </c>
      <c r="AB1470" s="2">
        <v>6</v>
      </c>
      <c r="AC1470" s="2">
        <v>8</v>
      </c>
      <c r="AD1470" s="2">
        <v>4</v>
      </c>
      <c r="AE1470" s="2">
        <v>7</v>
      </c>
      <c r="AF1470" s="2">
        <f t="shared" si="178"/>
        <v>9</v>
      </c>
      <c r="AG1470" s="2">
        <f t="shared" si="179"/>
        <v>8</v>
      </c>
      <c r="AH1470" s="2">
        <f t="shared" si="180"/>
        <v>11</v>
      </c>
      <c r="AJ1470" s="5"/>
    </row>
    <row r="1471" spans="7:36" x14ac:dyDescent="0.35">
      <c r="G1471" s="2" t="s">
        <v>3</v>
      </c>
      <c r="H1471" s="2" t="s">
        <v>142</v>
      </c>
      <c r="I1471" s="2" t="s">
        <v>8</v>
      </c>
      <c r="J1471" s="2" t="s">
        <v>20</v>
      </c>
      <c r="K1471" s="2" t="s">
        <v>37</v>
      </c>
      <c r="L1471" s="2" t="s">
        <v>37</v>
      </c>
      <c r="M1471" s="2" t="s">
        <v>76</v>
      </c>
      <c r="N1471" s="2">
        <v>30</v>
      </c>
      <c r="O1471" s="6">
        <f t="shared" si="173"/>
        <v>65</v>
      </c>
      <c r="P1471" s="2">
        <v>14</v>
      </c>
      <c r="Q1471" s="2">
        <v>11</v>
      </c>
      <c r="R1471" s="2">
        <v>20</v>
      </c>
      <c r="S1471" s="2">
        <v>12</v>
      </c>
      <c r="T1471" s="2">
        <v>8</v>
      </c>
      <c r="U1471" s="2">
        <f t="shared" si="175"/>
        <v>25</v>
      </c>
      <c r="V1471" s="2">
        <f t="shared" si="176"/>
        <v>20</v>
      </c>
      <c r="W1471" s="2">
        <f t="shared" si="177"/>
        <v>20</v>
      </c>
      <c r="Y1471" s="5"/>
      <c r="Z1471" s="6">
        <f t="shared" si="174"/>
        <v>28</v>
      </c>
      <c r="AA1471" s="2">
        <v>6</v>
      </c>
      <c r="AB1471" s="2">
        <v>7</v>
      </c>
      <c r="AC1471" s="2">
        <v>7</v>
      </c>
      <c r="AD1471" s="2">
        <v>4</v>
      </c>
      <c r="AE1471" s="2">
        <v>4</v>
      </c>
      <c r="AF1471" s="2">
        <f t="shared" si="178"/>
        <v>13</v>
      </c>
      <c r="AG1471" s="2">
        <f t="shared" si="179"/>
        <v>7</v>
      </c>
      <c r="AH1471" s="2">
        <f t="shared" si="180"/>
        <v>8</v>
      </c>
      <c r="AJ1471" s="5"/>
    </row>
    <row r="1472" spans="7:36" x14ac:dyDescent="0.35">
      <c r="G1472" s="2" t="s">
        <v>3</v>
      </c>
      <c r="H1472" s="2" t="s">
        <v>142</v>
      </c>
      <c r="I1472" s="2" t="s">
        <v>8</v>
      </c>
      <c r="J1472" s="2" t="s">
        <v>20</v>
      </c>
      <c r="K1472" s="2" t="s">
        <v>38</v>
      </c>
      <c r="L1472" s="2" t="s">
        <v>38</v>
      </c>
      <c r="M1472" s="2" t="s">
        <v>3</v>
      </c>
      <c r="N1472" s="2">
        <v>1</v>
      </c>
      <c r="O1472" s="6">
        <f t="shared" si="173"/>
        <v>67</v>
      </c>
      <c r="P1472" s="2">
        <v>12</v>
      </c>
      <c r="Q1472" s="2">
        <v>24</v>
      </c>
      <c r="R1472" s="2">
        <v>18</v>
      </c>
      <c r="S1472" s="2">
        <v>9</v>
      </c>
      <c r="T1472" s="2">
        <v>4</v>
      </c>
      <c r="U1472" s="2">
        <f t="shared" si="175"/>
        <v>36</v>
      </c>
      <c r="V1472" s="2">
        <f t="shared" si="176"/>
        <v>18</v>
      </c>
      <c r="W1472" s="2">
        <f t="shared" si="177"/>
        <v>13</v>
      </c>
      <c r="X1472" s="2">
        <f>MAX(O1472:O1501)</f>
        <v>67</v>
      </c>
      <c r="Y1472" s="5">
        <v>71</v>
      </c>
      <c r="Z1472" s="6">
        <f t="shared" si="174"/>
        <v>22</v>
      </c>
      <c r="AA1472" s="2">
        <v>4</v>
      </c>
      <c r="AB1472" s="2">
        <v>6</v>
      </c>
      <c r="AC1472" s="2">
        <v>8</v>
      </c>
      <c r="AD1472" s="2">
        <v>1</v>
      </c>
      <c r="AE1472" s="2">
        <v>3</v>
      </c>
      <c r="AF1472" s="2">
        <f t="shared" si="178"/>
        <v>10</v>
      </c>
      <c r="AG1472" s="2">
        <f t="shared" si="179"/>
        <v>8</v>
      </c>
      <c r="AH1472" s="2">
        <f t="shared" si="180"/>
        <v>4</v>
      </c>
      <c r="AI1472" s="2">
        <f>MAX(Z1472:Z1501)</f>
        <v>22</v>
      </c>
      <c r="AJ1472" s="5">
        <v>71</v>
      </c>
    </row>
    <row r="1473" spans="7:36" x14ac:dyDescent="0.35">
      <c r="G1473" s="2" t="s">
        <v>3</v>
      </c>
      <c r="H1473" s="2" t="s">
        <v>142</v>
      </c>
      <c r="I1473" s="2" t="s">
        <v>8</v>
      </c>
      <c r="J1473" s="2" t="s">
        <v>20</v>
      </c>
      <c r="K1473" s="2" t="s">
        <v>38</v>
      </c>
      <c r="L1473" s="2" t="s">
        <v>38</v>
      </c>
      <c r="M1473" s="2" t="s">
        <v>3</v>
      </c>
      <c r="N1473" s="2">
        <v>2</v>
      </c>
      <c r="O1473" s="6">
        <f t="shared" si="173"/>
        <v>67</v>
      </c>
      <c r="P1473" s="2">
        <v>13</v>
      </c>
      <c r="Q1473" s="2">
        <v>17</v>
      </c>
      <c r="R1473" s="2">
        <v>24</v>
      </c>
      <c r="S1473" s="2">
        <v>11</v>
      </c>
      <c r="T1473" s="2">
        <v>2</v>
      </c>
      <c r="U1473" s="2">
        <f t="shared" si="175"/>
        <v>30</v>
      </c>
      <c r="V1473" s="2">
        <f t="shared" si="176"/>
        <v>24</v>
      </c>
      <c r="W1473" s="2">
        <f t="shared" si="177"/>
        <v>13</v>
      </c>
      <c r="Y1473" s="5"/>
      <c r="Z1473" s="6">
        <f t="shared" si="174"/>
        <v>22</v>
      </c>
      <c r="AA1473" s="2">
        <v>4</v>
      </c>
      <c r="AB1473" s="2">
        <v>4</v>
      </c>
      <c r="AC1473" s="2">
        <v>10</v>
      </c>
      <c r="AD1473" s="2">
        <v>1</v>
      </c>
      <c r="AE1473" s="2">
        <v>3</v>
      </c>
      <c r="AF1473" s="2">
        <f t="shared" si="178"/>
        <v>8</v>
      </c>
      <c r="AG1473" s="2">
        <f t="shared" si="179"/>
        <v>10</v>
      </c>
      <c r="AH1473" s="2">
        <f t="shared" si="180"/>
        <v>4</v>
      </c>
      <c r="AJ1473" s="5"/>
    </row>
    <row r="1474" spans="7:36" x14ac:dyDescent="0.35">
      <c r="G1474" s="2" t="s">
        <v>3</v>
      </c>
      <c r="H1474" s="2" t="s">
        <v>142</v>
      </c>
      <c r="I1474" s="2" t="s">
        <v>8</v>
      </c>
      <c r="J1474" s="2" t="s">
        <v>20</v>
      </c>
      <c r="K1474" s="2" t="s">
        <v>38</v>
      </c>
      <c r="L1474" s="2" t="s">
        <v>38</v>
      </c>
      <c r="M1474" s="2" t="s">
        <v>3</v>
      </c>
      <c r="N1474" s="2">
        <v>3</v>
      </c>
      <c r="O1474" s="6">
        <f t="shared" ref="O1474:O1537" si="181">SUM(U1474:W1474)</f>
        <v>67</v>
      </c>
      <c r="P1474" s="2">
        <v>23</v>
      </c>
      <c r="Q1474" s="2">
        <v>21</v>
      </c>
      <c r="R1474" s="2">
        <v>19</v>
      </c>
      <c r="S1474" s="2">
        <v>4</v>
      </c>
      <c r="T1474" s="2">
        <v>0</v>
      </c>
      <c r="U1474" s="2">
        <f t="shared" si="175"/>
        <v>44</v>
      </c>
      <c r="V1474" s="2">
        <f t="shared" si="176"/>
        <v>19</v>
      </c>
      <c r="W1474" s="2">
        <f t="shared" si="177"/>
        <v>4</v>
      </c>
      <c r="Y1474" s="5"/>
      <c r="Z1474" s="6">
        <f t="shared" ref="Z1474:Z1537" si="182">SUM(AF1474:AH1474)</f>
        <v>22</v>
      </c>
      <c r="AA1474" s="2">
        <v>9</v>
      </c>
      <c r="AB1474" s="2">
        <v>8</v>
      </c>
      <c r="AC1474" s="2">
        <v>2</v>
      </c>
      <c r="AD1474" s="2">
        <v>1</v>
      </c>
      <c r="AE1474" s="2">
        <v>2</v>
      </c>
      <c r="AF1474" s="2">
        <f t="shared" si="178"/>
        <v>17</v>
      </c>
      <c r="AG1474" s="2">
        <f t="shared" si="179"/>
        <v>2</v>
      </c>
      <c r="AH1474" s="2">
        <f t="shared" si="180"/>
        <v>3</v>
      </c>
      <c r="AJ1474" s="5"/>
    </row>
    <row r="1475" spans="7:36" x14ac:dyDescent="0.35">
      <c r="G1475" s="2" t="s">
        <v>3</v>
      </c>
      <c r="H1475" s="2" t="s">
        <v>142</v>
      </c>
      <c r="I1475" s="2" t="s">
        <v>8</v>
      </c>
      <c r="J1475" s="2" t="s">
        <v>20</v>
      </c>
      <c r="K1475" s="2" t="s">
        <v>38</v>
      </c>
      <c r="L1475" s="2" t="s">
        <v>38</v>
      </c>
      <c r="M1475" s="2" t="s">
        <v>3</v>
      </c>
      <c r="N1475" s="2">
        <v>4</v>
      </c>
      <c r="O1475" s="6">
        <f t="shared" si="181"/>
        <v>66</v>
      </c>
      <c r="P1475" s="2">
        <v>33</v>
      </c>
      <c r="Q1475" s="2">
        <v>22</v>
      </c>
      <c r="R1475" s="2">
        <v>11</v>
      </c>
      <c r="S1475" s="2">
        <v>0</v>
      </c>
      <c r="T1475" s="2">
        <v>0</v>
      </c>
      <c r="U1475" s="2">
        <f t="shared" si="175"/>
        <v>55</v>
      </c>
      <c r="V1475" s="2">
        <f t="shared" si="176"/>
        <v>11</v>
      </c>
      <c r="W1475" s="2">
        <f t="shared" si="177"/>
        <v>0</v>
      </c>
      <c r="Y1475" s="5"/>
      <c r="Z1475" s="6">
        <f t="shared" si="182"/>
        <v>22</v>
      </c>
      <c r="AA1475" s="2">
        <v>13</v>
      </c>
      <c r="AB1475" s="2">
        <v>8</v>
      </c>
      <c r="AC1475" s="2">
        <v>0</v>
      </c>
      <c r="AD1475" s="2">
        <v>1</v>
      </c>
      <c r="AE1475" s="2">
        <v>0</v>
      </c>
      <c r="AF1475" s="2">
        <f t="shared" si="178"/>
        <v>21</v>
      </c>
      <c r="AG1475" s="2">
        <f t="shared" si="179"/>
        <v>0</v>
      </c>
      <c r="AH1475" s="2">
        <f t="shared" si="180"/>
        <v>1</v>
      </c>
      <c r="AJ1475" s="5"/>
    </row>
    <row r="1476" spans="7:36" x14ac:dyDescent="0.35">
      <c r="G1476" s="2" t="s">
        <v>3</v>
      </c>
      <c r="H1476" s="2" t="s">
        <v>142</v>
      </c>
      <c r="I1476" s="2" t="s">
        <v>8</v>
      </c>
      <c r="J1476" s="2" t="s">
        <v>20</v>
      </c>
      <c r="K1476" s="2" t="s">
        <v>38</v>
      </c>
      <c r="L1476" s="2" t="s">
        <v>38</v>
      </c>
      <c r="M1476" s="2" t="s">
        <v>3</v>
      </c>
      <c r="N1476" s="2">
        <v>5</v>
      </c>
      <c r="O1476" s="6">
        <f t="shared" si="181"/>
        <v>67</v>
      </c>
      <c r="P1476" s="2">
        <v>27</v>
      </c>
      <c r="Q1476" s="2">
        <v>25</v>
      </c>
      <c r="R1476" s="2">
        <v>13</v>
      </c>
      <c r="S1476" s="2">
        <v>1</v>
      </c>
      <c r="T1476" s="2">
        <v>1</v>
      </c>
      <c r="U1476" s="2">
        <f t="shared" si="175"/>
        <v>52</v>
      </c>
      <c r="V1476" s="2">
        <f t="shared" si="176"/>
        <v>13</v>
      </c>
      <c r="W1476" s="2">
        <f t="shared" si="177"/>
        <v>2</v>
      </c>
      <c r="Y1476" s="5"/>
      <c r="Z1476" s="6">
        <f t="shared" si="182"/>
        <v>22</v>
      </c>
      <c r="AA1476" s="2">
        <v>7</v>
      </c>
      <c r="AB1476" s="2">
        <v>9</v>
      </c>
      <c r="AC1476" s="2">
        <v>3</v>
      </c>
      <c r="AD1476" s="2">
        <v>2</v>
      </c>
      <c r="AE1476" s="2">
        <v>1</v>
      </c>
      <c r="AF1476" s="2">
        <f t="shared" si="178"/>
        <v>16</v>
      </c>
      <c r="AG1476" s="2">
        <f t="shared" si="179"/>
        <v>3</v>
      </c>
      <c r="AH1476" s="2">
        <f t="shared" si="180"/>
        <v>3</v>
      </c>
      <c r="AJ1476" s="5"/>
    </row>
    <row r="1477" spans="7:36" x14ac:dyDescent="0.35">
      <c r="G1477" s="2" t="s">
        <v>3</v>
      </c>
      <c r="H1477" s="2" t="s">
        <v>142</v>
      </c>
      <c r="I1477" s="2" t="s">
        <v>8</v>
      </c>
      <c r="J1477" s="2" t="s">
        <v>20</v>
      </c>
      <c r="K1477" s="2" t="s">
        <v>38</v>
      </c>
      <c r="L1477" s="2" t="s">
        <v>38</v>
      </c>
      <c r="M1477" s="2" t="s">
        <v>3</v>
      </c>
      <c r="N1477" s="2">
        <v>6</v>
      </c>
      <c r="O1477" s="6">
        <f t="shared" si="181"/>
        <v>67</v>
      </c>
      <c r="P1477" s="2">
        <v>22</v>
      </c>
      <c r="Q1477" s="2">
        <v>26</v>
      </c>
      <c r="R1477" s="2">
        <v>12</v>
      </c>
      <c r="S1477" s="2">
        <v>6</v>
      </c>
      <c r="T1477" s="2">
        <v>1</v>
      </c>
      <c r="U1477" s="2">
        <f t="shared" si="175"/>
        <v>48</v>
      </c>
      <c r="V1477" s="2">
        <f t="shared" si="176"/>
        <v>12</v>
      </c>
      <c r="W1477" s="2">
        <f t="shared" si="177"/>
        <v>7</v>
      </c>
      <c r="Y1477" s="5"/>
      <c r="Z1477" s="6">
        <f t="shared" si="182"/>
        <v>22</v>
      </c>
      <c r="AA1477" s="2">
        <v>6</v>
      </c>
      <c r="AB1477" s="2">
        <v>8</v>
      </c>
      <c r="AC1477" s="2">
        <v>3</v>
      </c>
      <c r="AD1477" s="2">
        <v>3</v>
      </c>
      <c r="AE1477" s="2">
        <v>2</v>
      </c>
      <c r="AF1477" s="2">
        <f t="shared" si="178"/>
        <v>14</v>
      </c>
      <c r="AG1477" s="2">
        <f t="shared" si="179"/>
        <v>3</v>
      </c>
      <c r="AH1477" s="2">
        <f t="shared" si="180"/>
        <v>5</v>
      </c>
      <c r="AJ1477" s="5"/>
    </row>
    <row r="1478" spans="7:36" x14ac:dyDescent="0.35">
      <c r="G1478" s="2" t="s">
        <v>3</v>
      </c>
      <c r="H1478" s="2" t="s">
        <v>142</v>
      </c>
      <c r="I1478" s="2" t="s">
        <v>8</v>
      </c>
      <c r="J1478" s="2" t="s">
        <v>20</v>
      </c>
      <c r="K1478" s="2" t="s">
        <v>38</v>
      </c>
      <c r="L1478" s="2" t="s">
        <v>38</v>
      </c>
      <c r="M1478" s="2" t="s">
        <v>3</v>
      </c>
      <c r="N1478" s="2">
        <v>7</v>
      </c>
      <c r="O1478" s="6">
        <f t="shared" si="181"/>
        <v>66</v>
      </c>
      <c r="P1478" s="2">
        <v>35</v>
      </c>
      <c r="Q1478" s="2">
        <v>14</v>
      </c>
      <c r="R1478" s="2">
        <v>9</v>
      </c>
      <c r="S1478" s="2">
        <v>3</v>
      </c>
      <c r="T1478" s="2">
        <v>5</v>
      </c>
      <c r="U1478" s="2">
        <f t="shared" si="175"/>
        <v>49</v>
      </c>
      <c r="V1478" s="2">
        <f t="shared" si="176"/>
        <v>9</v>
      </c>
      <c r="W1478" s="2">
        <f t="shared" si="177"/>
        <v>8</v>
      </c>
      <c r="Y1478" s="5"/>
      <c r="Z1478" s="6">
        <f t="shared" si="182"/>
        <v>22</v>
      </c>
      <c r="AA1478" s="2">
        <v>11</v>
      </c>
      <c r="AB1478" s="2">
        <v>4</v>
      </c>
      <c r="AC1478" s="2">
        <v>4</v>
      </c>
      <c r="AD1478" s="2">
        <v>2</v>
      </c>
      <c r="AE1478" s="2">
        <v>1</v>
      </c>
      <c r="AF1478" s="2">
        <f t="shared" si="178"/>
        <v>15</v>
      </c>
      <c r="AG1478" s="2">
        <f t="shared" si="179"/>
        <v>4</v>
      </c>
      <c r="AH1478" s="2">
        <f t="shared" si="180"/>
        <v>3</v>
      </c>
      <c r="AJ1478" s="5"/>
    </row>
    <row r="1479" spans="7:36" x14ac:dyDescent="0.35">
      <c r="G1479" s="2" t="s">
        <v>3</v>
      </c>
      <c r="H1479" s="2" t="s">
        <v>142</v>
      </c>
      <c r="I1479" s="2" t="s">
        <v>8</v>
      </c>
      <c r="J1479" s="2" t="s">
        <v>20</v>
      </c>
      <c r="K1479" s="2" t="s">
        <v>38</v>
      </c>
      <c r="L1479" s="2" t="s">
        <v>38</v>
      </c>
      <c r="M1479" s="2" t="s">
        <v>3</v>
      </c>
      <c r="N1479" s="2">
        <v>8</v>
      </c>
      <c r="O1479" s="6">
        <f t="shared" si="181"/>
        <v>67</v>
      </c>
      <c r="P1479" s="2">
        <v>9</v>
      </c>
      <c r="Q1479" s="2">
        <v>24</v>
      </c>
      <c r="R1479" s="2">
        <v>16</v>
      </c>
      <c r="S1479" s="2">
        <v>11</v>
      </c>
      <c r="T1479" s="2">
        <v>7</v>
      </c>
      <c r="U1479" s="2">
        <f t="shared" si="175"/>
        <v>33</v>
      </c>
      <c r="V1479" s="2">
        <f t="shared" si="176"/>
        <v>16</v>
      </c>
      <c r="W1479" s="2">
        <f t="shared" si="177"/>
        <v>18</v>
      </c>
      <c r="Y1479" s="5"/>
      <c r="Z1479" s="6">
        <f t="shared" si="182"/>
        <v>22</v>
      </c>
      <c r="AA1479" s="2">
        <v>5</v>
      </c>
      <c r="AB1479" s="2">
        <v>2</v>
      </c>
      <c r="AC1479" s="2">
        <v>8</v>
      </c>
      <c r="AD1479" s="2">
        <v>3</v>
      </c>
      <c r="AE1479" s="2">
        <v>4</v>
      </c>
      <c r="AF1479" s="2">
        <f t="shared" si="178"/>
        <v>7</v>
      </c>
      <c r="AG1479" s="2">
        <f t="shared" si="179"/>
        <v>8</v>
      </c>
      <c r="AH1479" s="2">
        <f t="shared" si="180"/>
        <v>7</v>
      </c>
      <c r="AJ1479" s="5"/>
    </row>
    <row r="1480" spans="7:36" x14ac:dyDescent="0.35">
      <c r="G1480" s="2" t="s">
        <v>3</v>
      </c>
      <c r="H1480" s="2" t="s">
        <v>142</v>
      </c>
      <c r="I1480" s="2" t="s">
        <v>8</v>
      </c>
      <c r="J1480" s="2" t="s">
        <v>20</v>
      </c>
      <c r="K1480" s="2" t="s">
        <v>38</v>
      </c>
      <c r="L1480" s="2" t="s">
        <v>38</v>
      </c>
      <c r="M1480" s="2" t="s">
        <v>3</v>
      </c>
      <c r="N1480" s="2">
        <v>9</v>
      </c>
      <c r="O1480" s="6">
        <f t="shared" si="181"/>
        <v>67</v>
      </c>
      <c r="P1480" s="2">
        <v>6</v>
      </c>
      <c r="Q1480" s="2">
        <v>16</v>
      </c>
      <c r="R1480" s="2">
        <v>19</v>
      </c>
      <c r="S1480" s="2">
        <v>11</v>
      </c>
      <c r="T1480" s="2">
        <v>15</v>
      </c>
      <c r="U1480" s="2">
        <f t="shared" si="175"/>
        <v>22</v>
      </c>
      <c r="V1480" s="2">
        <f t="shared" si="176"/>
        <v>19</v>
      </c>
      <c r="W1480" s="2">
        <f t="shared" si="177"/>
        <v>26</v>
      </c>
      <c r="Y1480" s="5"/>
      <c r="Z1480" s="6">
        <f t="shared" si="182"/>
        <v>22</v>
      </c>
      <c r="AA1480" s="2">
        <v>6</v>
      </c>
      <c r="AB1480" s="2">
        <v>1</v>
      </c>
      <c r="AC1480" s="2">
        <v>5</v>
      </c>
      <c r="AD1480" s="2">
        <v>3</v>
      </c>
      <c r="AE1480" s="2">
        <v>7</v>
      </c>
      <c r="AF1480" s="2">
        <f t="shared" si="178"/>
        <v>7</v>
      </c>
      <c r="AG1480" s="2">
        <f t="shared" si="179"/>
        <v>5</v>
      </c>
      <c r="AH1480" s="2">
        <f t="shared" si="180"/>
        <v>10</v>
      </c>
      <c r="AJ1480" s="5"/>
    </row>
    <row r="1481" spans="7:36" x14ac:dyDescent="0.35">
      <c r="G1481" s="2" t="s">
        <v>3</v>
      </c>
      <c r="H1481" s="2" t="s">
        <v>142</v>
      </c>
      <c r="I1481" s="2" t="s">
        <v>8</v>
      </c>
      <c r="J1481" s="2" t="s">
        <v>20</v>
      </c>
      <c r="K1481" s="2" t="s">
        <v>38</v>
      </c>
      <c r="L1481" s="2" t="s">
        <v>38</v>
      </c>
      <c r="M1481" s="2" t="s">
        <v>67</v>
      </c>
      <c r="N1481" s="2">
        <v>10</v>
      </c>
      <c r="O1481" s="6">
        <f t="shared" si="181"/>
        <v>67</v>
      </c>
      <c r="P1481" s="2">
        <v>39</v>
      </c>
      <c r="Q1481" s="2">
        <v>24</v>
      </c>
      <c r="R1481" s="2">
        <v>4</v>
      </c>
      <c r="S1481" s="2">
        <v>0</v>
      </c>
      <c r="T1481" s="2">
        <v>0</v>
      </c>
      <c r="U1481" s="2">
        <f t="shared" si="175"/>
        <v>63</v>
      </c>
      <c r="V1481" s="2">
        <f t="shared" si="176"/>
        <v>4</v>
      </c>
      <c r="W1481" s="2">
        <f t="shared" si="177"/>
        <v>0</v>
      </c>
      <c r="Y1481" s="5"/>
      <c r="Z1481" s="6">
        <f t="shared" si="182"/>
        <v>22</v>
      </c>
      <c r="AA1481" s="2">
        <v>10</v>
      </c>
      <c r="AB1481" s="2">
        <v>9</v>
      </c>
      <c r="AC1481" s="2">
        <v>3</v>
      </c>
      <c r="AD1481" s="2">
        <v>0</v>
      </c>
      <c r="AE1481" s="2">
        <v>0</v>
      </c>
      <c r="AF1481" s="2">
        <f t="shared" si="178"/>
        <v>19</v>
      </c>
      <c r="AG1481" s="2">
        <f t="shared" si="179"/>
        <v>3</v>
      </c>
      <c r="AH1481" s="2">
        <f t="shared" si="180"/>
        <v>0</v>
      </c>
      <c r="AJ1481" s="5"/>
    </row>
    <row r="1482" spans="7:36" x14ac:dyDescent="0.35">
      <c r="G1482" s="2" t="s">
        <v>3</v>
      </c>
      <c r="H1482" s="2" t="s">
        <v>142</v>
      </c>
      <c r="I1482" s="2" t="s">
        <v>8</v>
      </c>
      <c r="J1482" s="2" t="s">
        <v>20</v>
      </c>
      <c r="K1482" s="2" t="s">
        <v>38</v>
      </c>
      <c r="L1482" s="2" t="s">
        <v>38</v>
      </c>
      <c r="M1482" s="2" t="s">
        <v>67</v>
      </c>
      <c r="N1482" s="2">
        <v>11</v>
      </c>
      <c r="O1482" s="6">
        <f t="shared" si="181"/>
        <v>67</v>
      </c>
      <c r="P1482" s="2">
        <v>25</v>
      </c>
      <c r="Q1482" s="2">
        <v>18</v>
      </c>
      <c r="R1482" s="2">
        <v>16</v>
      </c>
      <c r="S1482" s="2">
        <v>7</v>
      </c>
      <c r="T1482" s="2">
        <v>1</v>
      </c>
      <c r="U1482" s="2">
        <f t="shared" si="175"/>
        <v>43</v>
      </c>
      <c r="V1482" s="2">
        <f t="shared" si="176"/>
        <v>16</v>
      </c>
      <c r="W1482" s="2">
        <f t="shared" si="177"/>
        <v>8</v>
      </c>
      <c r="Y1482" s="5"/>
      <c r="Z1482" s="6">
        <f t="shared" si="182"/>
        <v>22</v>
      </c>
      <c r="AA1482" s="2">
        <v>6</v>
      </c>
      <c r="AB1482" s="2">
        <v>4</v>
      </c>
      <c r="AC1482" s="2">
        <v>7</v>
      </c>
      <c r="AD1482" s="2">
        <v>1</v>
      </c>
      <c r="AE1482" s="2">
        <v>4</v>
      </c>
      <c r="AF1482" s="2">
        <f t="shared" si="178"/>
        <v>10</v>
      </c>
      <c r="AG1482" s="2">
        <f t="shared" si="179"/>
        <v>7</v>
      </c>
      <c r="AH1482" s="2">
        <f t="shared" si="180"/>
        <v>5</v>
      </c>
      <c r="AJ1482" s="5"/>
    </row>
    <row r="1483" spans="7:36" x14ac:dyDescent="0.35">
      <c r="G1483" s="2" t="s">
        <v>3</v>
      </c>
      <c r="H1483" s="2" t="s">
        <v>142</v>
      </c>
      <c r="I1483" s="2" t="s">
        <v>8</v>
      </c>
      <c r="J1483" s="2" t="s">
        <v>20</v>
      </c>
      <c r="K1483" s="2" t="s">
        <v>38</v>
      </c>
      <c r="L1483" s="2" t="s">
        <v>38</v>
      </c>
      <c r="M1483" s="2" t="s">
        <v>67</v>
      </c>
      <c r="N1483" s="2">
        <v>12</v>
      </c>
      <c r="O1483" s="6">
        <f t="shared" si="181"/>
        <v>66</v>
      </c>
      <c r="P1483" s="2">
        <v>24</v>
      </c>
      <c r="Q1483" s="2">
        <v>23</v>
      </c>
      <c r="R1483" s="2">
        <v>12</v>
      </c>
      <c r="S1483" s="2">
        <v>5</v>
      </c>
      <c r="T1483" s="2">
        <v>2</v>
      </c>
      <c r="U1483" s="2">
        <f t="shared" si="175"/>
        <v>47</v>
      </c>
      <c r="V1483" s="2">
        <f t="shared" si="176"/>
        <v>12</v>
      </c>
      <c r="W1483" s="2">
        <f t="shared" si="177"/>
        <v>7</v>
      </c>
      <c r="Y1483" s="5"/>
      <c r="Z1483" s="6">
        <f t="shared" si="182"/>
        <v>22</v>
      </c>
      <c r="AA1483" s="2">
        <v>5</v>
      </c>
      <c r="AB1483" s="2">
        <v>7</v>
      </c>
      <c r="AC1483" s="2">
        <v>7</v>
      </c>
      <c r="AD1483" s="2">
        <v>0</v>
      </c>
      <c r="AE1483" s="2">
        <v>3</v>
      </c>
      <c r="AF1483" s="2">
        <f t="shared" si="178"/>
        <v>12</v>
      </c>
      <c r="AG1483" s="2">
        <f t="shared" si="179"/>
        <v>7</v>
      </c>
      <c r="AH1483" s="2">
        <f t="shared" si="180"/>
        <v>3</v>
      </c>
      <c r="AJ1483" s="5"/>
    </row>
    <row r="1484" spans="7:36" x14ac:dyDescent="0.35">
      <c r="G1484" s="2" t="s">
        <v>3</v>
      </c>
      <c r="H1484" s="2" t="s">
        <v>142</v>
      </c>
      <c r="I1484" s="2" t="s">
        <v>8</v>
      </c>
      <c r="J1484" s="2" t="s">
        <v>20</v>
      </c>
      <c r="K1484" s="2" t="s">
        <v>38</v>
      </c>
      <c r="L1484" s="2" t="s">
        <v>38</v>
      </c>
      <c r="M1484" s="2" t="s">
        <v>67</v>
      </c>
      <c r="N1484" s="2">
        <v>13</v>
      </c>
      <c r="O1484" s="6">
        <f t="shared" si="181"/>
        <v>66</v>
      </c>
      <c r="P1484" s="2">
        <v>19</v>
      </c>
      <c r="Q1484" s="2">
        <v>25</v>
      </c>
      <c r="R1484" s="2">
        <v>15</v>
      </c>
      <c r="S1484" s="2">
        <v>4</v>
      </c>
      <c r="T1484" s="2">
        <v>3</v>
      </c>
      <c r="U1484" s="2">
        <f t="shared" si="175"/>
        <v>44</v>
      </c>
      <c r="V1484" s="2">
        <f t="shared" si="176"/>
        <v>15</v>
      </c>
      <c r="W1484" s="2">
        <f t="shared" si="177"/>
        <v>7</v>
      </c>
      <c r="Y1484" s="5"/>
      <c r="Z1484" s="6">
        <f t="shared" si="182"/>
        <v>22</v>
      </c>
      <c r="AA1484" s="2">
        <v>5</v>
      </c>
      <c r="AB1484" s="2">
        <v>8</v>
      </c>
      <c r="AC1484" s="2">
        <v>4</v>
      </c>
      <c r="AD1484" s="2">
        <v>2</v>
      </c>
      <c r="AE1484" s="2">
        <v>3</v>
      </c>
      <c r="AF1484" s="2">
        <f t="shared" si="178"/>
        <v>13</v>
      </c>
      <c r="AG1484" s="2">
        <f t="shared" si="179"/>
        <v>4</v>
      </c>
      <c r="AH1484" s="2">
        <f t="shared" si="180"/>
        <v>5</v>
      </c>
      <c r="AJ1484" s="5"/>
    </row>
    <row r="1485" spans="7:36" x14ac:dyDescent="0.35">
      <c r="G1485" s="2" t="s">
        <v>3</v>
      </c>
      <c r="H1485" s="2" t="s">
        <v>142</v>
      </c>
      <c r="I1485" s="2" t="s">
        <v>8</v>
      </c>
      <c r="J1485" s="2" t="s">
        <v>20</v>
      </c>
      <c r="K1485" s="2" t="s">
        <v>38</v>
      </c>
      <c r="L1485" s="2" t="s">
        <v>38</v>
      </c>
      <c r="M1485" s="2" t="s">
        <v>67</v>
      </c>
      <c r="N1485" s="2">
        <v>14</v>
      </c>
      <c r="O1485" s="6">
        <f t="shared" si="181"/>
        <v>67</v>
      </c>
      <c r="P1485" s="2">
        <v>8</v>
      </c>
      <c r="Q1485" s="2">
        <v>14</v>
      </c>
      <c r="R1485" s="2">
        <v>23</v>
      </c>
      <c r="S1485" s="2">
        <v>14</v>
      </c>
      <c r="T1485" s="2">
        <v>8</v>
      </c>
      <c r="U1485" s="2">
        <f t="shared" si="175"/>
        <v>22</v>
      </c>
      <c r="V1485" s="2">
        <f t="shared" si="176"/>
        <v>23</v>
      </c>
      <c r="W1485" s="2">
        <f t="shared" si="177"/>
        <v>22</v>
      </c>
      <c r="Y1485" s="5"/>
      <c r="Z1485" s="6">
        <f t="shared" si="182"/>
        <v>22</v>
      </c>
      <c r="AA1485" s="2">
        <v>5</v>
      </c>
      <c r="AB1485" s="2">
        <v>5</v>
      </c>
      <c r="AC1485" s="2">
        <v>4</v>
      </c>
      <c r="AD1485" s="2">
        <v>3</v>
      </c>
      <c r="AE1485" s="2">
        <v>5</v>
      </c>
      <c r="AF1485" s="2">
        <f t="shared" si="178"/>
        <v>10</v>
      </c>
      <c r="AG1485" s="2">
        <f t="shared" si="179"/>
        <v>4</v>
      </c>
      <c r="AH1485" s="2">
        <f t="shared" si="180"/>
        <v>8</v>
      </c>
      <c r="AJ1485" s="5"/>
    </row>
    <row r="1486" spans="7:36" x14ac:dyDescent="0.35">
      <c r="G1486" s="2" t="s">
        <v>3</v>
      </c>
      <c r="H1486" s="2" t="s">
        <v>142</v>
      </c>
      <c r="I1486" s="2" t="s">
        <v>8</v>
      </c>
      <c r="J1486" s="2" t="s">
        <v>20</v>
      </c>
      <c r="K1486" s="2" t="s">
        <v>38</v>
      </c>
      <c r="L1486" s="2" t="s">
        <v>38</v>
      </c>
      <c r="M1486" s="2" t="s">
        <v>67</v>
      </c>
      <c r="N1486" s="2">
        <v>15</v>
      </c>
      <c r="O1486" s="6">
        <f t="shared" si="181"/>
        <v>67</v>
      </c>
      <c r="P1486" s="2">
        <v>9</v>
      </c>
      <c r="Q1486" s="2">
        <v>19</v>
      </c>
      <c r="R1486" s="2">
        <v>19</v>
      </c>
      <c r="S1486" s="2">
        <v>13</v>
      </c>
      <c r="T1486" s="2">
        <v>7</v>
      </c>
      <c r="U1486" s="2">
        <f t="shared" si="175"/>
        <v>28</v>
      </c>
      <c r="V1486" s="2">
        <f t="shared" si="176"/>
        <v>19</v>
      </c>
      <c r="W1486" s="2">
        <f t="shared" si="177"/>
        <v>20</v>
      </c>
      <c r="Y1486" s="5"/>
      <c r="Z1486" s="6">
        <f t="shared" si="182"/>
        <v>22</v>
      </c>
      <c r="AA1486" s="2">
        <v>3</v>
      </c>
      <c r="AB1486" s="2">
        <v>6</v>
      </c>
      <c r="AC1486" s="2">
        <v>6</v>
      </c>
      <c r="AD1486" s="2">
        <v>2</v>
      </c>
      <c r="AE1486" s="2">
        <v>5</v>
      </c>
      <c r="AF1486" s="2">
        <f t="shared" si="178"/>
        <v>9</v>
      </c>
      <c r="AG1486" s="2">
        <f t="shared" si="179"/>
        <v>6</v>
      </c>
      <c r="AH1486" s="2">
        <f t="shared" si="180"/>
        <v>7</v>
      </c>
      <c r="AJ1486" s="5"/>
    </row>
    <row r="1487" spans="7:36" x14ac:dyDescent="0.35">
      <c r="G1487" s="2" t="s">
        <v>3</v>
      </c>
      <c r="H1487" s="2" t="s">
        <v>142</v>
      </c>
      <c r="I1487" s="2" t="s">
        <v>8</v>
      </c>
      <c r="J1487" s="2" t="s">
        <v>20</v>
      </c>
      <c r="K1487" s="2" t="s">
        <v>38</v>
      </c>
      <c r="L1487" s="2" t="s">
        <v>38</v>
      </c>
      <c r="M1487" s="2" t="s">
        <v>67</v>
      </c>
      <c r="N1487" s="2">
        <v>16</v>
      </c>
      <c r="O1487" s="6">
        <f t="shared" si="181"/>
        <v>67</v>
      </c>
      <c r="P1487" s="2">
        <v>22</v>
      </c>
      <c r="Q1487" s="2">
        <v>23</v>
      </c>
      <c r="R1487" s="2">
        <v>15</v>
      </c>
      <c r="S1487" s="2">
        <v>7</v>
      </c>
      <c r="T1487" s="2">
        <v>0</v>
      </c>
      <c r="U1487" s="2">
        <f t="shared" si="175"/>
        <v>45</v>
      </c>
      <c r="V1487" s="2">
        <f t="shared" si="176"/>
        <v>15</v>
      </c>
      <c r="W1487" s="2">
        <f t="shared" si="177"/>
        <v>7</v>
      </c>
      <c r="Y1487" s="5"/>
      <c r="Z1487" s="6">
        <f t="shared" si="182"/>
        <v>22</v>
      </c>
      <c r="AA1487" s="2">
        <v>6</v>
      </c>
      <c r="AB1487" s="2">
        <v>4</v>
      </c>
      <c r="AC1487" s="2">
        <v>8</v>
      </c>
      <c r="AD1487" s="2">
        <v>3</v>
      </c>
      <c r="AE1487" s="2">
        <v>1</v>
      </c>
      <c r="AF1487" s="2">
        <f t="shared" si="178"/>
        <v>10</v>
      </c>
      <c r="AG1487" s="2">
        <f t="shared" si="179"/>
        <v>8</v>
      </c>
      <c r="AH1487" s="2">
        <f t="shared" si="180"/>
        <v>4</v>
      </c>
      <c r="AJ1487" s="5"/>
    </row>
    <row r="1488" spans="7:36" x14ac:dyDescent="0.35">
      <c r="G1488" s="2" t="s">
        <v>3</v>
      </c>
      <c r="H1488" s="2" t="s">
        <v>142</v>
      </c>
      <c r="I1488" s="2" t="s">
        <v>8</v>
      </c>
      <c r="J1488" s="2" t="s">
        <v>20</v>
      </c>
      <c r="K1488" s="2" t="s">
        <v>38</v>
      </c>
      <c r="L1488" s="2" t="s">
        <v>38</v>
      </c>
      <c r="M1488" s="2" t="s">
        <v>67</v>
      </c>
      <c r="N1488" s="2">
        <v>17</v>
      </c>
      <c r="O1488" s="6">
        <f t="shared" si="181"/>
        <v>67</v>
      </c>
      <c r="P1488" s="2">
        <v>18</v>
      </c>
      <c r="Q1488" s="2">
        <v>22</v>
      </c>
      <c r="R1488" s="2">
        <v>14</v>
      </c>
      <c r="S1488" s="2">
        <v>8</v>
      </c>
      <c r="T1488" s="2">
        <v>5</v>
      </c>
      <c r="U1488" s="2">
        <f t="shared" si="175"/>
        <v>40</v>
      </c>
      <c r="V1488" s="2">
        <f t="shared" si="176"/>
        <v>14</v>
      </c>
      <c r="W1488" s="2">
        <f t="shared" si="177"/>
        <v>13</v>
      </c>
      <c r="Y1488" s="5"/>
      <c r="Z1488" s="6">
        <f t="shared" si="182"/>
        <v>22</v>
      </c>
      <c r="AA1488" s="2">
        <v>6</v>
      </c>
      <c r="AB1488" s="2">
        <v>4</v>
      </c>
      <c r="AC1488" s="2">
        <v>7</v>
      </c>
      <c r="AD1488" s="2">
        <v>2</v>
      </c>
      <c r="AE1488" s="2">
        <v>3</v>
      </c>
      <c r="AF1488" s="2">
        <f t="shared" si="178"/>
        <v>10</v>
      </c>
      <c r="AG1488" s="2">
        <f t="shared" si="179"/>
        <v>7</v>
      </c>
      <c r="AH1488" s="2">
        <f t="shared" si="180"/>
        <v>5</v>
      </c>
      <c r="AJ1488" s="5"/>
    </row>
    <row r="1489" spans="7:36" x14ac:dyDescent="0.35">
      <c r="G1489" s="2" t="s">
        <v>3</v>
      </c>
      <c r="H1489" s="2" t="s">
        <v>142</v>
      </c>
      <c r="I1489" s="2" t="s">
        <v>8</v>
      </c>
      <c r="J1489" s="2" t="s">
        <v>20</v>
      </c>
      <c r="K1489" s="2" t="s">
        <v>38</v>
      </c>
      <c r="L1489" s="2" t="s">
        <v>38</v>
      </c>
      <c r="M1489" s="2" t="s">
        <v>67</v>
      </c>
      <c r="N1489" s="2">
        <v>18</v>
      </c>
      <c r="O1489" s="6">
        <f t="shared" si="181"/>
        <v>67</v>
      </c>
      <c r="P1489" s="2">
        <v>43</v>
      </c>
      <c r="Q1489" s="2">
        <v>13</v>
      </c>
      <c r="R1489" s="2">
        <v>8</v>
      </c>
      <c r="S1489" s="2">
        <v>1</v>
      </c>
      <c r="T1489" s="2">
        <v>2</v>
      </c>
      <c r="U1489" s="2">
        <f t="shared" si="175"/>
        <v>56</v>
      </c>
      <c r="V1489" s="2">
        <f t="shared" si="176"/>
        <v>8</v>
      </c>
      <c r="W1489" s="2">
        <f t="shared" si="177"/>
        <v>3</v>
      </c>
      <c r="Y1489" s="5"/>
      <c r="Z1489" s="6">
        <f t="shared" si="182"/>
        <v>22</v>
      </c>
      <c r="AA1489" s="2">
        <v>13</v>
      </c>
      <c r="AB1489" s="2">
        <v>5</v>
      </c>
      <c r="AC1489" s="2">
        <v>1</v>
      </c>
      <c r="AD1489" s="2">
        <v>2</v>
      </c>
      <c r="AE1489" s="2">
        <v>1</v>
      </c>
      <c r="AF1489" s="2">
        <f t="shared" si="178"/>
        <v>18</v>
      </c>
      <c r="AG1489" s="2">
        <f t="shared" si="179"/>
        <v>1</v>
      </c>
      <c r="AH1489" s="2">
        <f t="shared" si="180"/>
        <v>3</v>
      </c>
      <c r="AJ1489" s="5"/>
    </row>
    <row r="1490" spans="7:36" x14ac:dyDescent="0.35">
      <c r="G1490" s="2" t="s">
        <v>3</v>
      </c>
      <c r="H1490" s="2" t="s">
        <v>142</v>
      </c>
      <c r="I1490" s="2" t="s">
        <v>8</v>
      </c>
      <c r="J1490" s="2" t="s">
        <v>20</v>
      </c>
      <c r="K1490" s="2" t="s">
        <v>38</v>
      </c>
      <c r="L1490" s="2" t="s">
        <v>38</v>
      </c>
      <c r="M1490" s="2" t="s">
        <v>76</v>
      </c>
      <c r="N1490" s="2">
        <v>19</v>
      </c>
      <c r="O1490" s="6">
        <f t="shared" si="181"/>
        <v>67</v>
      </c>
      <c r="P1490" s="2">
        <v>31</v>
      </c>
      <c r="Q1490" s="2">
        <v>18</v>
      </c>
      <c r="R1490" s="2">
        <v>11</v>
      </c>
      <c r="S1490" s="2">
        <v>4</v>
      </c>
      <c r="T1490" s="2">
        <v>3</v>
      </c>
      <c r="U1490" s="2">
        <f t="shared" si="175"/>
        <v>49</v>
      </c>
      <c r="V1490" s="2">
        <f t="shared" si="176"/>
        <v>11</v>
      </c>
      <c r="W1490" s="2">
        <f t="shared" si="177"/>
        <v>7</v>
      </c>
      <c r="Y1490" s="5"/>
      <c r="Z1490" s="6">
        <f t="shared" si="182"/>
        <v>22</v>
      </c>
      <c r="AA1490" s="2">
        <v>7</v>
      </c>
      <c r="AB1490" s="2">
        <v>6</v>
      </c>
      <c r="AC1490" s="2">
        <v>4</v>
      </c>
      <c r="AD1490" s="2">
        <v>1</v>
      </c>
      <c r="AE1490" s="2">
        <v>4</v>
      </c>
      <c r="AF1490" s="2">
        <f t="shared" si="178"/>
        <v>13</v>
      </c>
      <c r="AG1490" s="2">
        <f t="shared" si="179"/>
        <v>4</v>
      </c>
      <c r="AH1490" s="2">
        <f t="shared" si="180"/>
        <v>5</v>
      </c>
      <c r="AJ1490" s="5"/>
    </row>
    <row r="1491" spans="7:36" x14ac:dyDescent="0.35">
      <c r="G1491" s="2" t="s">
        <v>3</v>
      </c>
      <c r="H1491" s="2" t="s">
        <v>142</v>
      </c>
      <c r="I1491" s="2" t="s">
        <v>8</v>
      </c>
      <c r="J1491" s="2" t="s">
        <v>20</v>
      </c>
      <c r="K1491" s="2" t="s">
        <v>38</v>
      </c>
      <c r="L1491" s="2" t="s">
        <v>38</v>
      </c>
      <c r="M1491" s="2" t="s">
        <v>76</v>
      </c>
      <c r="N1491" s="2">
        <v>20</v>
      </c>
      <c r="O1491" s="6">
        <f t="shared" si="181"/>
        <v>67</v>
      </c>
      <c r="P1491" s="2">
        <v>25</v>
      </c>
      <c r="Q1491" s="2">
        <v>19</v>
      </c>
      <c r="R1491" s="2">
        <v>13</v>
      </c>
      <c r="S1491" s="2">
        <v>5</v>
      </c>
      <c r="T1491" s="2">
        <v>5</v>
      </c>
      <c r="U1491" s="2">
        <f t="shared" si="175"/>
        <v>44</v>
      </c>
      <c r="V1491" s="2">
        <f t="shared" si="176"/>
        <v>13</v>
      </c>
      <c r="W1491" s="2">
        <f t="shared" si="177"/>
        <v>10</v>
      </c>
      <c r="Y1491" s="5"/>
      <c r="Z1491" s="6">
        <f t="shared" si="182"/>
        <v>22</v>
      </c>
      <c r="AA1491" s="2">
        <v>5</v>
      </c>
      <c r="AB1491" s="2">
        <v>6</v>
      </c>
      <c r="AC1491" s="2">
        <v>4</v>
      </c>
      <c r="AD1491" s="2">
        <v>2</v>
      </c>
      <c r="AE1491" s="2">
        <v>5</v>
      </c>
      <c r="AF1491" s="2">
        <f t="shared" si="178"/>
        <v>11</v>
      </c>
      <c r="AG1491" s="2">
        <f t="shared" si="179"/>
        <v>4</v>
      </c>
      <c r="AH1491" s="2">
        <f t="shared" si="180"/>
        <v>7</v>
      </c>
      <c r="AJ1491" s="5"/>
    </row>
    <row r="1492" spans="7:36" x14ac:dyDescent="0.35">
      <c r="G1492" s="2" t="s">
        <v>3</v>
      </c>
      <c r="H1492" s="2" t="s">
        <v>142</v>
      </c>
      <c r="I1492" s="2" t="s">
        <v>8</v>
      </c>
      <c r="J1492" s="2" t="s">
        <v>20</v>
      </c>
      <c r="K1492" s="2" t="s">
        <v>38</v>
      </c>
      <c r="L1492" s="2" t="s">
        <v>38</v>
      </c>
      <c r="M1492" s="2" t="s">
        <v>76</v>
      </c>
      <c r="N1492" s="2">
        <v>21</v>
      </c>
      <c r="O1492" s="6">
        <f t="shared" si="181"/>
        <v>67</v>
      </c>
      <c r="P1492" s="2">
        <v>30</v>
      </c>
      <c r="Q1492" s="2">
        <v>20</v>
      </c>
      <c r="R1492" s="2">
        <v>3</v>
      </c>
      <c r="S1492" s="2">
        <v>10</v>
      </c>
      <c r="T1492" s="2">
        <v>4</v>
      </c>
      <c r="U1492" s="2">
        <f t="shared" si="175"/>
        <v>50</v>
      </c>
      <c r="V1492" s="2">
        <f t="shared" si="176"/>
        <v>3</v>
      </c>
      <c r="W1492" s="2">
        <f t="shared" si="177"/>
        <v>14</v>
      </c>
      <c r="Y1492" s="5"/>
      <c r="Z1492" s="6">
        <f t="shared" si="182"/>
        <v>22</v>
      </c>
      <c r="AA1492" s="2">
        <v>7</v>
      </c>
      <c r="AB1492" s="2">
        <v>6</v>
      </c>
      <c r="AC1492" s="2">
        <v>3</v>
      </c>
      <c r="AD1492" s="2">
        <v>1</v>
      </c>
      <c r="AE1492" s="2">
        <v>5</v>
      </c>
      <c r="AF1492" s="2">
        <f t="shared" si="178"/>
        <v>13</v>
      </c>
      <c r="AG1492" s="2">
        <f t="shared" si="179"/>
        <v>3</v>
      </c>
      <c r="AH1492" s="2">
        <f t="shared" si="180"/>
        <v>6</v>
      </c>
      <c r="AJ1492" s="5"/>
    </row>
    <row r="1493" spans="7:36" x14ac:dyDescent="0.35">
      <c r="G1493" s="2" t="s">
        <v>3</v>
      </c>
      <c r="H1493" s="2" t="s">
        <v>142</v>
      </c>
      <c r="I1493" s="2" t="s">
        <v>8</v>
      </c>
      <c r="J1493" s="2" t="s">
        <v>20</v>
      </c>
      <c r="K1493" s="2" t="s">
        <v>38</v>
      </c>
      <c r="L1493" s="2" t="s">
        <v>38</v>
      </c>
      <c r="M1493" s="2" t="s">
        <v>76</v>
      </c>
      <c r="N1493" s="2">
        <v>22</v>
      </c>
      <c r="O1493" s="6">
        <f t="shared" si="181"/>
        <v>66</v>
      </c>
      <c r="P1493" s="2">
        <v>41</v>
      </c>
      <c r="Q1493" s="2">
        <v>15</v>
      </c>
      <c r="R1493" s="2">
        <v>6</v>
      </c>
      <c r="S1493" s="2">
        <v>3</v>
      </c>
      <c r="T1493" s="2">
        <v>1</v>
      </c>
      <c r="U1493" s="2">
        <f t="shared" si="175"/>
        <v>56</v>
      </c>
      <c r="V1493" s="2">
        <f t="shared" si="176"/>
        <v>6</v>
      </c>
      <c r="W1493" s="2">
        <f t="shared" si="177"/>
        <v>4</v>
      </c>
      <c r="Y1493" s="5"/>
      <c r="Z1493" s="6">
        <f t="shared" si="182"/>
        <v>22</v>
      </c>
      <c r="AA1493" s="2">
        <v>9</v>
      </c>
      <c r="AB1493" s="2">
        <v>7</v>
      </c>
      <c r="AC1493" s="2">
        <v>4</v>
      </c>
      <c r="AD1493" s="2">
        <v>1</v>
      </c>
      <c r="AE1493" s="2">
        <v>1</v>
      </c>
      <c r="AF1493" s="2">
        <f t="shared" si="178"/>
        <v>16</v>
      </c>
      <c r="AG1493" s="2">
        <f t="shared" si="179"/>
        <v>4</v>
      </c>
      <c r="AH1493" s="2">
        <f t="shared" si="180"/>
        <v>2</v>
      </c>
      <c r="AJ1493" s="5"/>
    </row>
    <row r="1494" spans="7:36" x14ac:dyDescent="0.35">
      <c r="G1494" s="2" t="s">
        <v>3</v>
      </c>
      <c r="H1494" s="2" t="s">
        <v>142</v>
      </c>
      <c r="I1494" s="2" t="s">
        <v>8</v>
      </c>
      <c r="J1494" s="2" t="s">
        <v>20</v>
      </c>
      <c r="K1494" s="2" t="s">
        <v>38</v>
      </c>
      <c r="L1494" s="2" t="s">
        <v>38</v>
      </c>
      <c r="M1494" s="2" t="s">
        <v>76</v>
      </c>
      <c r="N1494" s="2">
        <v>23</v>
      </c>
      <c r="O1494" s="6">
        <f t="shared" si="181"/>
        <v>67</v>
      </c>
      <c r="P1494" s="2">
        <v>32</v>
      </c>
      <c r="Q1494" s="2">
        <v>20</v>
      </c>
      <c r="R1494" s="2">
        <v>6</v>
      </c>
      <c r="S1494" s="2">
        <v>6</v>
      </c>
      <c r="T1494" s="2">
        <v>3</v>
      </c>
      <c r="U1494" s="2">
        <f t="shared" si="175"/>
        <v>52</v>
      </c>
      <c r="V1494" s="2">
        <f t="shared" si="176"/>
        <v>6</v>
      </c>
      <c r="W1494" s="2">
        <f t="shared" si="177"/>
        <v>9</v>
      </c>
      <c r="Y1494" s="5"/>
      <c r="Z1494" s="6">
        <f t="shared" si="182"/>
        <v>22</v>
      </c>
      <c r="AA1494" s="2">
        <v>7</v>
      </c>
      <c r="AB1494" s="2">
        <v>5</v>
      </c>
      <c r="AC1494" s="2">
        <v>4</v>
      </c>
      <c r="AD1494" s="2">
        <v>2</v>
      </c>
      <c r="AE1494" s="2">
        <v>4</v>
      </c>
      <c r="AF1494" s="2">
        <f t="shared" si="178"/>
        <v>12</v>
      </c>
      <c r="AG1494" s="2">
        <f t="shared" si="179"/>
        <v>4</v>
      </c>
      <c r="AH1494" s="2">
        <f t="shared" si="180"/>
        <v>6</v>
      </c>
      <c r="AJ1494" s="5"/>
    </row>
    <row r="1495" spans="7:36" x14ac:dyDescent="0.35">
      <c r="G1495" s="2" t="s">
        <v>3</v>
      </c>
      <c r="H1495" s="2" t="s">
        <v>142</v>
      </c>
      <c r="I1495" s="2" t="s">
        <v>8</v>
      </c>
      <c r="J1495" s="2" t="s">
        <v>20</v>
      </c>
      <c r="K1495" s="2" t="s">
        <v>38</v>
      </c>
      <c r="L1495" s="2" t="s">
        <v>38</v>
      </c>
      <c r="M1495" s="2" t="s">
        <v>76</v>
      </c>
      <c r="N1495" s="2">
        <v>24</v>
      </c>
      <c r="O1495" s="6">
        <f t="shared" si="181"/>
        <v>67</v>
      </c>
      <c r="P1495" s="2">
        <v>27</v>
      </c>
      <c r="Q1495" s="2">
        <v>23</v>
      </c>
      <c r="R1495" s="2">
        <v>11</v>
      </c>
      <c r="S1495" s="2">
        <v>3</v>
      </c>
      <c r="T1495" s="2">
        <v>3</v>
      </c>
      <c r="U1495" s="2">
        <f t="shared" si="175"/>
        <v>50</v>
      </c>
      <c r="V1495" s="2">
        <f t="shared" si="176"/>
        <v>11</v>
      </c>
      <c r="W1495" s="2">
        <f t="shared" si="177"/>
        <v>6</v>
      </c>
      <c r="Y1495" s="5"/>
      <c r="Z1495" s="6">
        <f t="shared" si="182"/>
        <v>22</v>
      </c>
      <c r="AA1495" s="2">
        <v>6</v>
      </c>
      <c r="AB1495" s="2">
        <v>6</v>
      </c>
      <c r="AC1495" s="2">
        <v>4</v>
      </c>
      <c r="AD1495" s="2">
        <v>3</v>
      </c>
      <c r="AE1495" s="2">
        <v>3</v>
      </c>
      <c r="AF1495" s="2">
        <f t="shared" si="178"/>
        <v>12</v>
      </c>
      <c r="AG1495" s="2">
        <f t="shared" si="179"/>
        <v>4</v>
      </c>
      <c r="AH1495" s="2">
        <f t="shared" si="180"/>
        <v>6</v>
      </c>
      <c r="AJ1495" s="5"/>
    </row>
    <row r="1496" spans="7:36" x14ac:dyDescent="0.35">
      <c r="G1496" s="2" t="s">
        <v>3</v>
      </c>
      <c r="H1496" s="2" t="s">
        <v>142</v>
      </c>
      <c r="I1496" s="2" t="s">
        <v>8</v>
      </c>
      <c r="J1496" s="2" t="s">
        <v>20</v>
      </c>
      <c r="K1496" s="2" t="s">
        <v>38</v>
      </c>
      <c r="L1496" s="2" t="s">
        <v>38</v>
      </c>
      <c r="M1496" s="2" t="s">
        <v>76</v>
      </c>
      <c r="N1496" s="2">
        <v>25</v>
      </c>
      <c r="O1496" s="6">
        <f t="shared" si="181"/>
        <v>66</v>
      </c>
      <c r="P1496" s="2">
        <v>23</v>
      </c>
      <c r="Q1496" s="2">
        <v>19</v>
      </c>
      <c r="R1496" s="2">
        <v>11</v>
      </c>
      <c r="S1496" s="2">
        <v>10</v>
      </c>
      <c r="T1496" s="2">
        <v>3</v>
      </c>
      <c r="U1496" s="2">
        <f t="shared" si="175"/>
        <v>42</v>
      </c>
      <c r="V1496" s="2">
        <f t="shared" si="176"/>
        <v>11</v>
      </c>
      <c r="W1496" s="2">
        <f t="shared" si="177"/>
        <v>13</v>
      </c>
      <c r="Y1496" s="5"/>
      <c r="Z1496" s="6">
        <f t="shared" si="182"/>
        <v>22</v>
      </c>
      <c r="AA1496" s="2">
        <v>6</v>
      </c>
      <c r="AB1496" s="2">
        <v>6</v>
      </c>
      <c r="AC1496" s="2">
        <v>5</v>
      </c>
      <c r="AD1496" s="2">
        <v>2</v>
      </c>
      <c r="AE1496" s="2">
        <v>3</v>
      </c>
      <c r="AF1496" s="2">
        <f t="shared" si="178"/>
        <v>12</v>
      </c>
      <c r="AG1496" s="2">
        <f t="shared" si="179"/>
        <v>5</v>
      </c>
      <c r="AH1496" s="2">
        <f t="shared" si="180"/>
        <v>5</v>
      </c>
      <c r="AJ1496" s="5"/>
    </row>
    <row r="1497" spans="7:36" x14ac:dyDescent="0.35">
      <c r="G1497" s="2" t="s">
        <v>3</v>
      </c>
      <c r="H1497" s="2" t="s">
        <v>142</v>
      </c>
      <c r="I1497" s="2" t="s">
        <v>8</v>
      </c>
      <c r="J1497" s="2" t="s">
        <v>20</v>
      </c>
      <c r="K1497" s="2" t="s">
        <v>38</v>
      </c>
      <c r="L1497" s="2" t="s">
        <v>38</v>
      </c>
      <c r="M1497" s="2" t="s">
        <v>76</v>
      </c>
      <c r="N1497" s="2">
        <v>26</v>
      </c>
      <c r="O1497" s="6">
        <f t="shared" si="181"/>
        <v>67</v>
      </c>
      <c r="P1497" s="2">
        <v>25</v>
      </c>
      <c r="Q1497" s="2">
        <v>23</v>
      </c>
      <c r="R1497" s="2">
        <v>8</v>
      </c>
      <c r="S1497" s="2">
        <v>7</v>
      </c>
      <c r="T1497" s="2">
        <v>4</v>
      </c>
      <c r="U1497" s="2">
        <f t="shared" si="175"/>
        <v>48</v>
      </c>
      <c r="V1497" s="2">
        <f t="shared" si="176"/>
        <v>8</v>
      </c>
      <c r="W1497" s="2">
        <f t="shared" si="177"/>
        <v>11</v>
      </c>
      <c r="Y1497" s="5"/>
      <c r="Z1497" s="6">
        <f t="shared" si="182"/>
        <v>22</v>
      </c>
      <c r="AA1497" s="2">
        <v>6</v>
      </c>
      <c r="AB1497" s="2">
        <v>7</v>
      </c>
      <c r="AC1497" s="2">
        <v>5</v>
      </c>
      <c r="AD1497" s="2">
        <v>1</v>
      </c>
      <c r="AE1497" s="2">
        <v>3</v>
      </c>
      <c r="AF1497" s="2">
        <f t="shared" si="178"/>
        <v>13</v>
      </c>
      <c r="AG1497" s="2">
        <f t="shared" si="179"/>
        <v>5</v>
      </c>
      <c r="AH1497" s="2">
        <f t="shared" si="180"/>
        <v>4</v>
      </c>
      <c r="AJ1497" s="5"/>
    </row>
    <row r="1498" spans="7:36" x14ac:dyDescent="0.35">
      <c r="G1498" s="2" t="s">
        <v>3</v>
      </c>
      <c r="H1498" s="2" t="s">
        <v>142</v>
      </c>
      <c r="I1498" s="2" t="s">
        <v>8</v>
      </c>
      <c r="J1498" s="2" t="s">
        <v>20</v>
      </c>
      <c r="K1498" s="2" t="s">
        <v>38</v>
      </c>
      <c r="L1498" s="2" t="s">
        <v>38</v>
      </c>
      <c r="M1498" s="2" t="s">
        <v>76</v>
      </c>
      <c r="N1498" s="2">
        <v>27</v>
      </c>
      <c r="O1498" s="6">
        <f t="shared" si="181"/>
        <v>67</v>
      </c>
      <c r="P1498" s="2">
        <v>25</v>
      </c>
      <c r="Q1498" s="2">
        <v>22</v>
      </c>
      <c r="R1498" s="2">
        <v>11</v>
      </c>
      <c r="S1498" s="2">
        <v>7</v>
      </c>
      <c r="T1498" s="2">
        <v>2</v>
      </c>
      <c r="U1498" s="2">
        <f t="shared" si="175"/>
        <v>47</v>
      </c>
      <c r="V1498" s="2">
        <f t="shared" si="176"/>
        <v>11</v>
      </c>
      <c r="W1498" s="2">
        <f t="shared" si="177"/>
        <v>9</v>
      </c>
      <c r="Y1498" s="5"/>
      <c r="Z1498" s="6">
        <f t="shared" si="182"/>
        <v>22</v>
      </c>
      <c r="AA1498" s="2">
        <v>6</v>
      </c>
      <c r="AB1498" s="2">
        <v>8</v>
      </c>
      <c r="AC1498" s="2">
        <v>4</v>
      </c>
      <c r="AD1498" s="2">
        <v>2</v>
      </c>
      <c r="AE1498" s="2">
        <v>2</v>
      </c>
      <c r="AF1498" s="2">
        <f t="shared" si="178"/>
        <v>14</v>
      </c>
      <c r="AG1498" s="2">
        <f t="shared" si="179"/>
        <v>4</v>
      </c>
      <c r="AH1498" s="2">
        <f t="shared" si="180"/>
        <v>4</v>
      </c>
      <c r="AJ1498" s="5"/>
    </row>
    <row r="1499" spans="7:36" x14ac:dyDescent="0.35">
      <c r="G1499" s="2" t="s">
        <v>3</v>
      </c>
      <c r="H1499" s="2" t="s">
        <v>142</v>
      </c>
      <c r="I1499" s="2" t="s">
        <v>8</v>
      </c>
      <c r="J1499" s="2" t="s">
        <v>20</v>
      </c>
      <c r="K1499" s="2" t="s">
        <v>38</v>
      </c>
      <c r="L1499" s="2" t="s">
        <v>38</v>
      </c>
      <c r="M1499" s="2" t="s">
        <v>76</v>
      </c>
      <c r="N1499" s="2">
        <v>28</v>
      </c>
      <c r="O1499" s="6">
        <f t="shared" si="181"/>
        <v>67</v>
      </c>
      <c r="P1499" s="2">
        <v>46</v>
      </c>
      <c r="Q1499" s="2">
        <v>14</v>
      </c>
      <c r="R1499" s="2">
        <v>4</v>
      </c>
      <c r="S1499" s="2">
        <v>2</v>
      </c>
      <c r="T1499" s="2">
        <v>1</v>
      </c>
      <c r="U1499" s="2">
        <f t="shared" si="175"/>
        <v>60</v>
      </c>
      <c r="V1499" s="2">
        <f t="shared" si="176"/>
        <v>4</v>
      </c>
      <c r="W1499" s="2">
        <f t="shared" si="177"/>
        <v>3</v>
      </c>
      <c r="Y1499" s="5"/>
      <c r="Z1499" s="6">
        <f t="shared" si="182"/>
        <v>22</v>
      </c>
      <c r="AA1499" s="2">
        <v>12</v>
      </c>
      <c r="AB1499" s="2">
        <v>6</v>
      </c>
      <c r="AC1499" s="2">
        <v>4</v>
      </c>
      <c r="AD1499" s="2">
        <v>0</v>
      </c>
      <c r="AE1499" s="2">
        <v>0</v>
      </c>
      <c r="AF1499" s="2">
        <f t="shared" si="178"/>
        <v>18</v>
      </c>
      <c r="AG1499" s="2">
        <f t="shared" si="179"/>
        <v>4</v>
      </c>
      <c r="AH1499" s="2">
        <f t="shared" si="180"/>
        <v>0</v>
      </c>
      <c r="AJ1499" s="5"/>
    </row>
    <row r="1500" spans="7:36" x14ac:dyDescent="0.35">
      <c r="G1500" s="2" t="s">
        <v>3</v>
      </c>
      <c r="H1500" s="2" t="s">
        <v>142</v>
      </c>
      <c r="I1500" s="2" t="s">
        <v>8</v>
      </c>
      <c r="J1500" s="2" t="s">
        <v>20</v>
      </c>
      <c r="K1500" s="2" t="s">
        <v>38</v>
      </c>
      <c r="L1500" s="2" t="s">
        <v>38</v>
      </c>
      <c r="M1500" s="2" t="s">
        <v>76</v>
      </c>
      <c r="N1500" s="2">
        <v>29</v>
      </c>
      <c r="O1500" s="6">
        <f t="shared" si="181"/>
        <v>66</v>
      </c>
      <c r="P1500" s="2">
        <v>22</v>
      </c>
      <c r="Q1500" s="2">
        <v>21</v>
      </c>
      <c r="R1500" s="2">
        <v>11</v>
      </c>
      <c r="S1500" s="2">
        <v>7</v>
      </c>
      <c r="T1500" s="2">
        <v>5</v>
      </c>
      <c r="U1500" s="2">
        <f t="shared" ref="U1500:U1563" si="183">P1500+Q1500</f>
        <v>43</v>
      </c>
      <c r="V1500" s="2">
        <f t="shared" ref="V1500:V1563" si="184">R1500</f>
        <v>11</v>
      </c>
      <c r="W1500" s="2">
        <f t="shared" ref="W1500:W1563" si="185">S1500+T1500</f>
        <v>12</v>
      </c>
      <c r="Y1500" s="5"/>
      <c r="Z1500" s="6">
        <f t="shared" si="182"/>
        <v>22</v>
      </c>
      <c r="AA1500" s="2">
        <v>5</v>
      </c>
      <c r="AB1500" s="2">
        <v>3</v>
      </c>
      <c r="AC1500" s="2">
        <v>9</v>
      </c>
      <c r="AD1500" s="2">
        <v>1</v>
      </c>
      <c r="AE1500" s="2">
        <v>4</v>
      </c>
      <c r="AF1500" s="2">
        <f t="shared" ref="AF1500:AF1563" si="186">AA1500+AB1500</f>
        <v>8</v>
      </c>
      <c r="AG1500" s="2">
        <f t="shared" ref="AG1500:AG1563" si="187">AC1500</f>
        <v>9</v>
      </c>
      <c r="AH1500" s="2">
        <f t="shared" ref="AH1500:AH1563" si="188">AD1500+AE1500</f>
        <v>5</v>
      </c>
      <c r="AJ1500" s="5"/>
    </row>
    <row r="1501" spans="7:36" x14ac:dyDescent="0.35">
      <c r="G1501" s="2" t="s">
        <v>3</v>
      </c>
      <c r="H1501" s="2" t="s">
        <v>142</v>
      </c>
      <c r="I1501" s="2" t="s">
        <v>8</v>
      </c>
      <c r="J1501" s="2" t="s">
        <v>20</v>
      </c>
      <c r="K1501" s="2" t="s">
        <v>38</v>
      </c>
      <c r="L1501" s="2" t="s">
        <v>38</v>
      </c>
      <c r="M1501" s="2" t="s">
        <v>76</v>
      </c>
      <c r="N1501" s="2">
        <v>30</v>
      </c>
      <c r="O1501" s="6">
        <f t="shared" si="181"/>
        <v>67</v>
      </c>
      <c r="P1501" s="2">
        <v>29</v>
      </c>
      <c r="Q1501" s="2">
        <v>21</v>
      </c>
      <c r="R1501" s="2">
        <v>8</v>
      </c>
      <c r="S1501" s="2">
        <v>3</v>
      </c>
      <c r="T1501" s="2">
        <v>6</v>
      </c>
      <c r="U1501" s="2">
        <f t="shared" si="183"/>
        <v>50</v>
      </c>
      <c r="V1501" s="2">
        <f t="shared" si="184"/>
        <v>8</v>
      </c>
      <c r="W1501" s="2">
        <f t="shared" si="185"/>
        <v>9</v>
      </c>
      <c r="Y1501" s="5"/>
      <c r="Z1501" s="6">
        <f t="shared" si="182"/>
        <v>22</v>
      </c>
      <c r="AA1501" s="2">
        <v>7</v>
      </c>
      <c r="AB1501" s="2">
        <v>5</v>
      </c>
      <c r="AC1501" s="2">
        <v>5</v>
      </c>
      <c r="AD1501" s="2">
        <v>2</v>
      </c>
      <c r="AE1501" s="2">
        <v>3</v>
      </c>
      <c r="AF1501" s="2">
        <f t="shared" si="186"/>
        <v>12</v>
      </c>
      <c r="AG1501" s="2">
        <f t="shared" si="187"/>
        <v>5</v>
      </c>
      <c r="AH1501" s="2">
        <f t="shared" si="188"/>
        <v>5</v>
      </c>
      <c r="AJ1501" s="5"/>
    </row>
    <row r="1502" spans="7:36" x14ac:dyDescent="0.35">
      <c r="G1502" s="2" t="s">
        <v>3</v>
      </c>
      <c r="H1502" s="2" t="s">
        <v>142</v>
      </c>
      <c r="I1502" s="2" t="s">
        <v>8</v>
      </c>
      <c r="J1502" s="2" t="s">
        <v>20</v>
      </c>
      <c r="K1502" s="2" t="s">
        <v>31</v>
      </c>
      <c r="L1502" s="2" t="s">
        <v>31</v>
      </c>
      <c r="M1502" s="2" t="s">
        <v>3</v>
      </c>
      <c r="N1502" s="2">
        <v>1</v>
      </c>
      <c r="O1502" s="6">
        <f t="shared" si="181"/>
        <v>60</v>
      </c>
      <c r="P1502" s="2">
        <v>7</v>
      </c>
      <c r="Q1502" s="2">
        <v>19</v>
      </c>
      <c r="R1502" s="2">
        <v>17</v>
      </c>
      <c r="S1502" s="2">
        <v>11</v>
      </c>
      <c r="T1502" s="2">
        <v>6</v>
      </c>
      <c r="U1502" s="2">
        <f t="shared" si="183"/>
        <v>26</v>
      </c>
      <c r="V1502" s="2">
        <f t="shared" si="184"/>
        <v>17</v>
      </c>
      <c r="W1502" s="2">
        <f t="shared" si="185"/>
        <v>17</v>
      </c>
      <c r="X1502" s="2">
        <f>MAX(O1502:O1531)</f>
        <v>60</v>
      </c>
      <c r="Y1502" s="5">
        <v>112</v>
      </c>
      <c r="Z1502" s="6">
        <f t="shared" si="182"/>
        <v>30</v>
      </c>
      <c r="AA1502" s="2">
        <v>3</v>
      </c>
      <c r="AB1502" s="2">
        <v>6</v>
      </c>
      <c r="AC1502" s="2">
        <v>5</v>
      </c>
      <c r="AD1502" s="2">
        <v>11</v>
      </c>
      <c r="AE1502" s="2">
        <v>5</v>
      </c>
      <c r="AF1502" s="2">
        <f t="shared" si="186"/>
        <v>9</v>
      </c>
      <c r="AG1502" s="2">
        <f t="shared" si="187"/>
        <v>5</v>
      </c>
      <c r="AH1502" s="2">
        <f t="shared" si="188"/>
        <v>16</v>
      </c>
      <c r="AI1502" s="2">
        <f>MAX(Z1502:Z1531)</f>
        <v>30</v>
      </c>
      <c r="AJ1502" s="5">
        <v>112</v>
      </c>
    </row>
    <row r="1503" spans="7:36" x14ac:dyDescent="0.35">
      <c r="G1503" s="2" t="s">
        <v>3</v>
      </c>
      <c r="H1503" s="2" t="s">
        <v>142</v>
      </c>
      <c r="I1503" s="2" t="s">
        <v>8</v>
      </c>
      <c r="J1503" s="2" t="s">
        <v>20</v>
      </c>
      <c r="K1503" s="2" t="s">
        <v>31</v>
      </c>
      <c r="L1503" s="2" t="s">
        <v>31</v>
      </c>
      <c r="M1503" s="2" t="s">
        <v>3</v>
      </c>
      <c r="N1503" s="2">
        <v>2</v>
      </c>
      <c r="O1503" s="6">
        <f t="shared" si="181"/>
        <v>59</v>
      </c>
      <c r="P1503" s="2">
        <v>3</v>
      </c>
      <c r="Q1503" s="2">
        <v>13</v>
      </c>
      <c r="R1503" s="2">
        <v>19</v>
      </c>
      <c r="S1503" s="2">
        <v>16</v>
      </c>
      <c r="T1503" s="2">
        <v>8</v>
      </c>
      <c r="U1503" s="2">
        <f t="shared" si="183"/>
        <v>16</v>
      </c>
      <c r="V1503" s="2">
        <f t="shared" si="184"/>
        <v>19</v>
      </c>
      <c r="W1503" s="2">
        <f t="shared" si="185"/>
        <v>24</v>
      </c>
      <c r="Y1503" s="5"/>
      <c r="Z1503" s="6">
        <f t="shared" si="182"/>
        <v>30</v>
      </c>
      <c r="AA1503" s="2">
        <v>3</v>
      </c>
      <c r="AB1503" s="2">
        <v>2</v>
      </c>
      <c r="AC1503" s="2">
        <v>10</v>
      </c>
      <c r="AD1503" s="2">
        <v>4</v>
      </c>
      <c r="AE1503" s="2">
        <v>11</v>
      </c>
      <c r="AF1503" s="2">
        <f t="shared" si="186"/>
        <v>5</v>
      </c>
      <c r="AG1503" s="2">
        <f t="shared" si="187"/>
        <v>10</v>
      </c>
      <c r="AH1503" s="2">
        <f t="shared" si="188"/>
        <v>15</v>
      </c>
      <c r="AJ1503" s="5"/>
    </row>
    <row r="1504" spans="7:36" x14ac:dyDescent="0.35">
      <c r="G1504" s="2" t="s">
        <v>3</v>
      </c>
      <c r="H1504" s="2" t="s">
        <v>142</v>
      </c>
      <c r="I1504" s="2" t="s">
        <v>8</v>
      </c>
      <c r="J1504" s="2" t="s">
        <v>20</v>
      </c>
      <c r="K1504" s="2" t="s">
        <v>31</v>
      </c>
      <c r="L1504" s="2" t="s">
        <v>31</v>
      </c>
      <c r="M1504" s="2" t="s">
        <v>3</v>
      </c>
      <c r="N1504" s="2">
        <v>3</v>
      </c>
      <c r="O1504" s="6">
        <f t="shared" si="181"/>
        <v>60</v>
      </c>
      <c r="P1504" s="2">
        <v>18</v>
      </c>
      <c r="Q1504" s="2">
        <v>21</v>
      </c>
      <c r="R1504" s="2">
        <v>14</v>
      </c>
      <c r="S1504" s="2">
        <v>4</v>
      </c>
      <c r="T1504" s="2">
        <v>3</v>
      </c>
      <c r="U1504" s="2">
        <f t="shared" si="183"/>
        <v>39</v>
      </c>
      <c r="V1504" s="2">
        <f t="shared" si="184"/>
        <v>14</v>
      </c>
      <c r="W1504" s="2">
        <f t="shared" si="185"/>
        <v>7</v>
      </c>
      <c r="Y1504" s="5"/>
      <c r="Z1504" s="6">
        <f t="shared" si="182"/>
        <v>30</v>
      </c>
      <c r="AA1504" s="2">
        <v>4</v>
      </c>
      <c r="AB1504" s="2">
        <v>12</v>
      </c>
      <c r="AC1504" s="2">
        <v>8</v>
      </c>
      <c r="AD1504" s="2">
        <v>5</v>
      </c>
      <c r="AE1504" s="2">
        <v>1</v>
      </c>
      <c r="AF1504" s="2">
        <f t="shared" si="186"/>
        <v>16</v>
      </c>
      <c r="AG1504" s="2">
        <f t="shared" si="187"/>
        <v>8</v>
      </c>
      <c r="AH1504" s="2">
        <f t="shared" si="188"/>
        <v>6</v>
      </c>
      <c r="AJ1504" s="5"/>
    </row>
    <row r="1505" spans="7:36" x14ac:dyDescent="0.35">
      <c r="G1505" s="2" t="s">
        <v>3</v>
      </c>
      <c r="H1505" s="2" t="s">
        <v>142</v>
      </c>
      <c r="I1505" s="2" t="s">
        <v>8</v>
      </c>
      <c r="J1505" s="2" t="s">
        <v>20</v>
      </c>
      <c r="K1505" s="2" t="s">
        <v>31</v>
      </c>
      <c r="L1505" s="2" t="s">
        <v>31</v>
      </c>
      <c r="M1505" s="2" t="s">
        <v>3</v>
      </c>
      <c r="N1505" s="2">
        <v>4</v>
      </c>
      <c r="O1505" s="6">
        <f t="shared" si="181"/>
        <v>58</v>
      </c>
      <c r="P1505" s="2">
        <v>26</v>
      </c>
      <c r="Q1505" s="2">
        <v>23</v>
      </c>
      <c r="R1505" s="2">
        <v>5</v>
      </c>
      <c r="S1505" s="2">
        <v>0</v>
      </c>
      <c r="T1505" s="2">
        <v>4</v>
      </c>
      <c r="U1505" s="2">
        <f t="shared" si="183"/>
        <v>49</v>
      </c>
      <c r="V1505" s="2">
        <f t="shared" si="184"/>
        <v>5</v>
      </c>
      <c r="W1505" s="2">
        <f t="shared" si="185"/>
        <v>4</v>
      </c>
      <c r="Y1505" s="5"/>
      <c r="Z1505" s="6">
        <f t="shared" si="182"/>
        <v>30</v>
      </c>
      <c r="AA1505" s="2">
        <v>14</v>
      </c>
      <c r="AB1505" s="2">
        <v>9</v>
      </c>
      <c r="AC1505" s="2">
        <v>5</v>
      </c>
      <c r="AD1505" s="2">
        <v>2</v>
      </c>
      <c r="AE1505" s="2">
        <v>0</v>
      </c>
      <c r="AF1505" s="2">
        <f t="shared" si="186"/>
        <v>23</v>
      </c>
      <c r="AG1505" s="2">
        <f t="shared" si="187"/>
        <v>5</v>
      </c>
      <c r="AH1505" s="2">
        <f t="shared" si="188"/>
        <v>2</v>
      </c>
      <c r="AJ1505" s="5"/>
    </row>
    <row r="1506" spans="7:36" x14ac:dyDescent="0.35">
      <c r="G1506" s="2" t="s">
        <v>3</v>
      </c>
      <c r="H1506" s="2" t="s">
        <v>142</v>
      </c>
      <c r="I1506" s="2" t="s">
        <v>8</v>
      </c>
      <c r="J1506" s="2" t="s">
        <v>20</v>
      </c>
      <c r="K1506" s="2" t="s">
        <v>31</v>
      </c>
      <c r="L1506" s="2" t="s">
        <v>31</v>
      </c>
      <c r="M1506" s="2" t="s">
        <v>3</v>
      </c>
      <c r="N1506" s="2">
        <v>5</v>
      </c>
      <c r="O1506" s="6">
        <f t="shared" si="181"/>
        <v>60</v>
      </c>
      <c r="P1506" s="2">
        <v>17</v>
      </c>
      <c r="Q1506" s="2">
        <v>19</v>
      </c>
      <c r="R1506" s="2">
        <v>17</v>
      </c>
      <c r="S1506" s="2">
        <v>2</v>
      </c>
      <c r="T1506" s="2">
        <v>5</v>
      </c>
      <c r="U1506" s="2">
        <f t="shared" si="183"/>
        <v>36</v>
      </c>
      <c r="V1506" s="2">
        <f t="shared" si="184"/>
        <v>17</v>
      </c>
      <c r="W1506" s="2">
        <f t="shared" si="185"/>
        <v>7</v>
      </c>
      <c r="Y1506" s="5"/>
      <c r="Z1506" s="6">
        <f t="shared" si="182"/>
        <v>30</v>
      </c>
      <c r="AA1506" s="2">
        <v>4</v>
      </c>
      <c r="AB1506" s="2">
        <v>9</v>
      </c>
      <c r="AC1506" s="2">
        <v>11</v>
      </c>
      <c r="AD1506" s="2">
        <v>4</v>
      </c>
      <c r="AE1506" s="2">
        <v>2</v>
      </c>
      <c r="AF1506" s="2">
        <f t="shared" si="186"/>
        <v>13</v>
      </c>
      <c r="AG1506" s="2">
        <f t="shared" si="187"/>
        <v>11</v>
      </c>
      <c r="AH1506" s="2">
        <f t="shared" si="188"/>
        <v>6</v>
      </c>
      <c r="AJ1506" s="5"/>
    </row>
    <row r="1507" spans="7:36" x14ac:dyDescent="0.35">
      <c r="G1507" s="2" t="s">
        <v>3</v>
      </c>
      <c r="H1507" s="2" t="s">
        <v>142</v>
      </c>
      <c r="I1507" s="2" t="s">
        <v>8</v>
      </c>
      <c r="J1507" s="2" t="s">
        <v>20</v>
      </c>
      <c r="K1507" s="2" t="s">
        <v>31</v>
      </c>
      <c r="L1507" s="2" t="s">
        <v>31</v>
      </c>
      <c r="M1507" s="2" t="s">
        <v>3</v>
      </c>
      <c r="N1507" s="2">
        <v>6</v>
      </c>
      <c r="O1507" s="6">
        <f t="shared" si="181"/>
        <v>60</v>
      </c>
      <c r="P1507" s="2">
        <v>11</v>
      </c>
      <c r="Q1507" s="2">
        <v>17</v>
      </c>
      <c r="R1507" s="2">
        <v>19</v>
      </c>
      <c r="S1507" s="2">
        <v>9</v>
      </c>
      <c r="T1507" s="2">
        <v>4</v>
      </c>
      <c r="U1507" s="2">
        <f t="shared" si="183"/>
        <v>28</v>
      </c>
      <c r="V1507" s="2">
        <f t="shared" si="184"/>
        <v>19</v>
      </c>
      <c r="W1507" s="2">
        <f t="shared" si="185"/>
        <v>13</v>
      </c>
      <c r="Y1507" s="5"/>
      <c r="Z1507" s="6">
        <f t="shared" si="182"/>
        <v>30</v>
      </c>
      <c r="AA1507" s="2">
        <v>4</v>
      </c>
      <c r="AB1507" s="2">
        <v>8</v>
      </c>
      <c r="AC1507" s="2">
        <v>7</v>
      </c>
      <c r="AD1507" s="2">
        <v>9</v>
      </c>
      <c r="AE1507" s="2">
        <v>2</v>
      </c>
      <c r="AF1507" s="2">
        <f t="shared" si="186"/>
        <v>12</v>
      </c>
      <c r="AG1507" s="2">
        <f t="shared" si="187"/>
        <v>7</v>
      </c>
      <c r="AH1507" s="2">
        <f t="shared" si="188"/>
        <v>11</v>
      </c>
      <c r="AJ1507" s="5"/>
    </row>
    <row r="1508" spans="7:36" x14ac:dyDescent="0.35">
      <c r="G1508" s="2" t="s">
        <v>3</v>
      </c>
      <c r="H1508" s="2" t="s">
        <v>142</v>
      </c>
      <c r="I1508" s="2" t="s">
        <v>8</v>
      </c>
      <c r="J1508" s="2" t="s">
        <v>20</v>
      </c>
      <c r="K1508" s="2" t="s">
        <v>31</v>
      </c>
      <c r="L1508" s="2" t="s">
        <v>31</v>
      </c>
      <c r="M1508" s="2" t="s">
        <v>3</v>
      </c>
      <c r="N1508" s="2">
        <v>7</v>
      </c>
      <c r="O1508" s="6">
        <f t="shared" si="181"/>
        <v>60</v>
      </c>
      <c r="P1508" s="2">
        <v>29</v>
      </c>
      <c r="Q1508" s="2">
        <v>13</v>
      </c>
      <c r="R1508" s="2">
        <v>9</v>
      </c>
      <c r="S1508" s="2">
        <v>5</v>
      </c>
      <c r="T1508" s="2">
        <v>4</v>
      </c>
      <c r="U1508" s="2">
        <f t="shared" si="183"/>
        <v>42</v>
      </c>
      <c r="V1508" s="2">
        <f t="shared" si="184"/>
        <v>9</v>
      </c>
      <c r="W1508" s="2">
        <f t="shared" si="185"/>
        <v>9</v>
      </c>
      <c r="Y1508" s="5"/>
      <c r="Z1508" s="6">
        <f t="shared" si="182"/>
        <v>30</v>
      </c>
      <c r="AA1508" s="2">
        <v>12</v>
      </c>
      <c r="AB1508" s="2">
        <v>7</v>
      </c>
      <c r="AC1508" s="2">
        <v>5</v>
      </c>
      <c r="AD1508" s="2">
        <v>2</v>
      </c>
      <c r="AE1508" s="2">
        <v>4</v>
      </c>
      <c r="AF1508" s="2">
        <f t="shared" si="186"/>
        <v>19</v>
      </c>
      <c r="AG1508" s="2">
        <f t="shared" si="187"/>
        <v>5</v>
      </c>
      <c r="AH1508" s="2">
        <f t="shared" si="188"/>
        <v>6</v>
      </c>
      <c r="AJ1508" s="5"/>
    </row>
    <row r="1509" spans="7:36" x14ac:dyDescent="0.35">
      <c r="G1509" s="2" t="s">
        <v>3</v>
      </c>
      <c r="H1509" s="2" t="s">
        <v>142</v>
      </c>
      <c r="I1509" s="2" t="s">
        <v>8</v>
      </c>
      <c r="J1509" s="2" t="s">
        <v>20</v>
      </c>
      <c r="K1509" s="2" t="s">
        <v>31</v>
      </c>
      <c r="L1509" s="2" t="s">
        <v>31</v>
      </c>
      <c r="M1509" s="2" t="s">
        <v>3</v>
      </c>
      <c r="N1509" s="2">
        <v>8</v>
      </c>
      <c r="O1509" s="6">
        <f t="shared" si="181"/>
        <v>60</v>
      </c>
      <c r="P1509" s="2">
        <v>5</v>
      </c>
      <c r="Q1509" s="2">
        <v>16</v>
      </c>
      <c r="R1509" s="2">
        <v>20</v>
      </c>
      <c r="S1509" s="2">
        <v>10</v>
      </c>
      <c r="T1509" s="2">
        <v>9</v>
      </c>
      <c r="U1509" s="2">
        <f t="shared" si="183"/>
        <v>21</v>
      </c>
      <c r="V1509" s="2">
        <f t="shared" si="184"/>
        <v>20</v>
      </c>
      <c r="W1509" s="2">
        <f t="shared" si="185"/>
        <v>19</v>
      </c>
      <c r="Y1509" s="5"/>
      <c r="Z1509" s="6">
        <f t="shared" si="182"/>
        <v>30</v>
      </c>
      <c r="AA1509" s="2">
        <v>2</v>
      </c>
      <c r="AB1509" s="2">
        <v>3</v>
      </c>
      <c r="AC1509" s="2">
        <v>8</v>
      </c>
      <c r="AD1509" s="2">
        <v>8</v>
      </c>
      <c r="AE1509" s="2">
        <v>9</v>
      </c>
      <c r="AF1509" s="2">
        <f t="shared" si="186"/>
        <v>5</v>
      </c>
      <c r="AG1509" s="2">
        <f t="shared" si="187"/>
        <v>8</v>
      </c>
      <c r="AH1509" s="2">
        <f t="shared" si="188"/>
        <v>17</v>
      </c>
      <c r="AJ1509" s="5"/>
    </row>
    <row r="1510" spans="7:36" x14ac:dyDescent="0.35">
      <c r="G1510" s="2" t="s">
        <v>3</v>
      </c>
      <c r="H1510" s="2" t="s">
        <v>142</v>
      </c>
      <c r="I1510" s="2" t="s">
        <v>8</v>
      </c>
      <c r="J1510" s="2" t="s">
        <v>20</v>
      </c>
      <c r="K1510" s="2" t="s">
        <v>31</v>
      </c>
      <c r="L1510" s="2" t="s">
        <v>31</v>
      </c>
      <c r="M1510" s="2" t="s">
        <v>3</v>
      </c>
      <c r="N1510" s="2">
        <v>9</v>
      </c>
      <c r="O1510" s="6">
        <f t="shared" si="181"/>
        <v>60</v>
      </c>
      <c r="P1510" s="2">
        <v>2</v>
      </c>
      <c r="Q1510" s="2">
        <v>12</v>
      </c>
      <c r="R1510" s="2">
        <v>15</v>
      </c>
      <c r="S1510" s="2">
        <v>16</v>
      </c>
      <c r="T1510" s="2">
        <v>15</v>
      </c>
      <c r="U1510" s="2">
        <f t="shared" si="183"/>
        <v>14</v>
      </c>
      <c r="V1510" s="2">
        <f t="shared" si="184"/>
        <v>15</v>
      </c>
      <c r="W1510" s="2">
        <f t="shared" si="185"/>
        <v>31</v>
      </c>
      <c r="Y1510" s="5"/>
      <c r="Z1510" s="6">
        <f t="shared" si="182"/>
        <v>30</v>
      </c>
      <c r="AA1510" s="2">
        <v>2</v>
      </c>
      <c r="AB1510" s="2">
        <v>2</v>
      </c>
      <c r="AC1510" s="2">
        <v>5</v>
      </c>
      <c r="AD1510" s="2">
        <v>7</v>
      </c>
      <c r="AE1510" s="2">
        <v>14</v>
      </c>
      <c r="AF1510" s="2">
        <f t="shared" si="186"/>
        <v>4</v>
      </c>
      <c r="AG1510" s="2">
        <f t="shared" si="187"/>
        <v>5</v>
      </c>
      <c r="AH1510" s="2">
        <f t="shared" si="188"/>
        <v>21</v>
      </c>
      <c r="AJ1510" s="5"/>
    </row>
    <row r="1511" spans="7:36" x14ac:dyDescent="0.35">
      <c r="G1511" s="2" t="s">
        <v>3</v>
      </c>
      <c r="H1511" s="2" t="s">
        <v>142</v>
      </c>
      <c r="I1511" s="2" t="s">
        <v>8</v>
      </c>
      <c r="J1511" s="2" t="s">
        <v>20</v>
      </c>
      <c r="K1511" s="2" t="s">
        <v>31</v>
      </c>
      <c r="L1511" s="2" t="s">
        <v>31</v>
      </c>
      <c r="M1511" s="2" t="s">
        <v>67</v>
      </c>
      <c r="N1511" s="2">
        <v>10</v>
      </c>
      <c r="O1511" s="6">
        <f t="shared" si="181"/>
        <v>60</v>
      </c>
      <c r="P1511" s="2">
        <v>30</v>
      </c>
      <c r="Q1511" s="2">
        <v>19</v>
      </c>
      <c r="R1511" s="2">
        <v>7</v>
      </c>
      <c r="S1511" s="2">
        <v>2</v>
      </c>
      <c r="T1511" s="2">
        <v>2</v>
      </c>
      <c r="U1511" s="2">
        <f t="shared" si="183"/>
        <v>49</v>
      </c>
      <c r="V1511" s="2">
        <f t="shared" si="184"/>
        <v>7</v>
      </c>
      <c r="W1511" s="2">
        <f t="shared" si="185"/>
        <v>4</v>
      </c>
      <c r="Y1511" s="5"/>
      <c r="Z1511" s="6">
        <f t="shared" si="182"/>
        <v>30</v>
      </c>
      <c r="AA1511" s="2">
        <v>12</v>
      </c>
      <c r="AB1511" s="2">
        <v>14</v>
      </c>
      <c r="AC1511" s="2">
        <v>2</v>
      </c>
      <c r="AD1511" s="2">
        <v>2</v>
      </c>
      <c r="AE1511" s="2">
        <v>0</v>
      </c>
      <c r="AF1511" s="2">
        <f t="shared" si="186"/>
        <v>26</v>
      </c>
      <c r="AG1511" s="2">
        <f t="shared" si="187"/>
        <v>2</v>
      </c>
      <c r="AH1511" s="2">
        <f t="shared" si="188"/>
        <v>2</v>
      </c>
      <c r="AJ1511" s="5"/>
    </row>
    <row r="1512" spans="7:36" x14ac:dyDescent="0.35">
      <c r="G1512" s="2" t="s">
        <v>3</v>
      </c>
      <c r="H1512" s="2" t="s">
        <v>142</v>
      </c>
      <c r="I1512" s="2" t="s">
        <v>8</v>
      </c>
      <c r="J1512" s="2" t="s">
        <v>20</v>
      </c>
      <c r="K1512" s="2" t="s">
        <v>31</v>
      </c>
      <c r="L1512" s="2" t="s">
        <v>31</v>
      </c>
      <c r="M1512" s="2" t="s">
        <v>67</v>
      </c>
      <c r="N1512" s="2">
        <v>11</v>
      </c>
      <c r="O1512" s="6">
        <f t="shared" si="181"/>
        <v>60</v>
      </c>
      <c r="P1512" s="2">
        <v>15</v>
      </c>
      <c r="Q1512" s="2">
        <v>19</v>
      </c>
      <c r="R1512" s="2">
        <v>18</v>
      </c>
      <c r="S1512" s="2">
        <v>4</v>
      </c>
      <c r="T1512" s="2">
        <v>4</v>
      </c>
      <c r="U1512" s="2">
        <f t="shared" si="183"/>
        <v>34</v>
      </c>
      <c r="V1512" s="2">
        <f t="shared" si="184"/>
        <v>18</v>
      </c>
      <c r="W1512" s="2">
        <f t="shared" si="185"/>
        <v>8</v>
      </c>
      <c r="Y1512" s="5"/>
      <c r="Z1512" s="6">
        <f t="shared" si="182"/>
        <v>30</v>
      </c>
      <c r="AA1512" s="2">
        <v>7</v>
      </c>
      <c r="AB1512" s="2">
        <v>8</v>
      </c>
      <c r="AC1512" s="2">
        <v>9</v>
      </c>
      <c r="AD1512" s="2">
        <v>4</v>
      </c>
      <c r="AE1512" s="2">
        <v>2</v>
      </c>
      <c r="AF1512" s="2">
        <f t="shared" si="186"/>
        <v>15</v>
      </c>
      <c r="AG1512" s="2">
        <f t="shared" si="187"/>
        <v>9</v>
      </c>
      <c r="AH1512" s="2">
        <f t="shared" si="188"/>
        <v>6</v>
      </c>
      <c r="AJ1512" s="5"/>
    </row>
    <row r="1513" spans="7:36" x14ac:dyDescent="0.35">
      <c r="G1513" s="2" t="s">
        <v>3</v>
      </c>
      <c r="H1513" s="2" t="s">
        <v>142</v>
      </c>
      <c r="I1513" s="2" t="s">
        <v>8</v>
      </c>
      <c r="J1513" s="2" t="s">
        <v>20</v>
      </c>
      <c r="K1513" s="2" t="s">
        <v>31</v>
      </c>
      <c r="L1513" s="2" t="s">
        <v>31</v>
      </c>
      <c r="M1513" s="2" t="s">
        <v>67</v>
      </c>
      <c r="N1513" s="2">
        <v>12</v>
      </c>
      <c r="O1513" s="6">
        <f t="shared" si="181"/>
        <v>59</v>
      </c>
      <c r="P1513" s="2">
        <v>14</v>
      </c>
      <c r="Q1513" s="2">
        <v>24</v>
      </c>
      <c r="R1513" s="2">
        <v>16</v>
      </c>
      <c r="S1513" s="2">
        <v>2</v>
      </c>
      <c r="T1513" s="2">
        <v>3</v>
      </c>
      <c r="U1513" s="2">
        <f t="shared" si="183"/>
        <v>38</v>
      </c>
      <c r="V1513" s="2">
        <f t="shared" si="184"/>
        <v>16</v>
      </c>
      <c r="W1513" s="2">
        <f t="shared" si="185"/>
        <v>5</v>
      </c>
      <c r="Y1513" s="5"/>
      <c r="Z1513" s="6">
        <f t="shared" si="182"/>
        <v>30</v>
      </c>
      <c r="AA1513" s="2">
        <v>6</v>
      </c>
      <c r="AB1513" s="2">
        <v>7</v>
      </c>
      <c r="AC1513" s="2">
        <v>11</v>
      </c>
      <c r="AD1513" s="2">
        <v>2</v>
      </c>
      <c r="AE1513" s="2">
        <v>4</v>
      </c>
      <c r="AF1513" s="2">
        <f t="shared" si="186"/>
        <v>13</v>
      </c>
      <c r="AG1513" s="2">
        <f t="shared" si="187"/>
        <v>11</v>
      </c>
      <c r="AH1513" s="2">
        <f t="shared" si="188"/>
        <v>6</v>
      </c>
      <c r="AJ1513" s="5"/>
    </row>
    <row r="1514" spans="7:36" x14ac:dyDescent="0.35">
      <c r="G1514" s="2" t="s">
        <v>3</v>
      </c>
      <c r="H1514" s="2" t="s">
        <v>142</v>
      </c>
      <c r="I1514" s="2" t="s">
        <v>8</v>
      </c>
      <c r="J1514" s="2" t="s">
        <v>20</v>
      </c>
      <c r="K1514" s="2" t="s">
        <v>31</v>
      </c>
      <c r="L1514" s="2" t="s">
        <v>31</v>
      </c>
      <c r="M1514" s="2" t="s">
        <v>67</v>
      </c>
      <c r="N1514" s="2">
        <v>13</v>
      </c>
      <c r="O1514" s="6">
        <f t="shared" si="181"/>
        <v>59</v>
      </c>
      <c r="P1514" s="2">
        <v>15</v>
      </c>
      <c r="Q1514" s="2">
        <v>22</v>
      </c>
      <c r="R1514" s="2">
        <v>14</v>
      </c>
      <c r="S1514" s="2">
        <v>5</v>
      </c>
      <c r="T1514" s="2">
        <v>3</v>
      </c>
      <c r="U1514" s="2">
        <f t="shared" si="183"/>
        <v>37</v>
      </c>
      <c r="V1514" s="2">
        <f t="shared" si="184"/>
        <v>14</v>
      </c>
      <c r="W1514" s="2">
        <f t="shared" si="185"/>
        <v>8</v>
      </c>
      <c r="Y1514" s="5"/>
      <c r="Z1514" s="6">
        <f t="shared" si="182"/>
        <v>30</v>
      </c>
      <c r="AA1514" s="2">
        <v>3</v>
      </c>
      <c r="AB1514" s="2">
        <v>11</v>
      </c>
      <c r="AC1514" s="2">
        <v>7</v>
      </c>
      <c r="AD1514" s="2">
        <v>6</v>
      </c>
      <c r="AE1514" s="2">
        <v>3</v>
      </c>
      <c r="AF1514" s="2">
        <f t="shared" si="186"/>
        <v>14</v>
      </c>
      <c r="AG1514" s="2">
        <f t="shared" si="187"/>
        <v>7</v>
      </c>
      <c r="AH1514" s="2">
        <f t="shared" si="188"/>
        <v>9</v>
      </c>
      <c r="AJ1514" s="5"/>
    </row>
    <row r="1515" spans="7:36" x14ac:dyDescent="0.35">
      <c r="G1515" s="2" t="s">
        <v>3</v>
      </c>
      <c r="H1515" s="2" t="s">
        <v>142</v>
      </c>
      <c r="I1515" s="2" t="s">
        <v>8</v>
      </c>
      <c r="J1515" s="2" t="s">
        <v>20</v>
      </c>
      <c r="K1515" s="2" t="s">
        <v>31</v>
      </c>
      <c r="L1515" s="2" t="s">
        <v>31</v>
      </c>
      <c r="M1515" s="2" t="s">
        <v>67</v>
      </c>
      <c r="N1515" s="2">
        <v>14</v>
      </c>
      <c r="O1515" s="6">
        <f t="shared" si="181"/>
        <v>60</v>
      </c>
      <c r="P1515" s="2">
        <v>12</v>
      </c>
      <c r="Q1515" s="2">
        <v>17</v>
      </c>
      <c r="R1515" s="2">
        <v>15</v>
      </c>
      <c r="S1515" s="2">
        <v>10</v>
      </c>
      <c r="T1515" s="2">
        <v>6</v>
      </c>
      <c r="U1515" s="2">
        <f t="shared" si="183"/>
        <v>29</v>
      </c>
      <c r="V1515" s="2">
        <f t="shared" si="184"/>
        <v>15</v>
      </c>
      <c r="W1515" s="2">
        <f t="shared" si="185"/>
        <v>16</v>
      </c>
      <c r="Y1515" s="5"/>
      <c r="Z1515" s="6">
        <f t="shared" si="182"/>
        <v>30</v>
      </c>
      <c r="AA1515" s="2">
        <v>2</v>
      </c>
      <c r="AB1515" s="2">
        <v>7</v>
      </c>
      <c r="AC1515" s="2">
        <v>7</v>
      </c>
      <c r="AD1515" s="2">
        <v>8</v>
      </c>
      <c r="AE1515" s="2">
        <v>6</v>
      </c>
      <c r="AF1515" s="2">
        <f t="shared" si="186"/>
        <v>9</v>
      </c>
      <c r="AG1515" s="2">
        <f t="shared" si="187"/>
        <v>7</v>
      </c>
      <c r="AH1515" s="2">
        <f t="shared" si="188"/>
        <v>14</v>
      </c>
      <c r="AJ1515" s="5"/>
    </row>
    <row r="1516" spans="7:36" x14ac:dyDescent="0.35">
      <c r="G1516" s="2" t="s">
        <v>3</v>
      </c>
      <c r="H1516" s="2" t="s">
        <v>142</v>
      </c>
      <c r="I1516" s="2" t="s">
        <v>8</v>
      </c>
      <c r="J1516" s="2" t="s">
        <v>20</v>
      </c>
      <c r="K1516" s="2" t="s">
        <v>31</v>
      </c>
      <c r="L1516" s="2" t="s">
        <v>31</v>
      </c>
      <c r="M1516" s="2" t="s">
        <v>67</v>
      </c>
      <c r="N1516" s="2">
        <v>15</v>
      </c>
      <c r="O1516" s="6">
        <f t="shared" si="181"/>
        <v>60</v>
      </c>
      <c r="P1516" s="2">
        <v>9</v>
      </c>
      <c r="Q1516" s="2">
        <v>14</v>
      </c>
      <c r="R1516" s="2">
        <v>15</v>
      </c>
      <c r="S1516" s="2">
        <v>10</v>
      </c>
      <c r="T1516" s="2">
        <v>12</v>
      </c>
      <c r="U1516" s="2">
        <f t="shared" si="183"/>
        <v>23</v>
      </c>
      <c r="V1516" s="2">
        <f t="shared" si="184"/>
        <v>15</v>
      </c>
      <c r="W1516" s="2">
        <f t="shared" si="185"/>
        <v>22</v>
      </c>
      <c r="Y1516" s="5"/>
      <c r="Z1516" s="6">
        <f t="shared" si="182"/>
        <v>30</v>
      </c>
      <c r="AA1516" s="2">
        <v>3</v>
      </c>
      <c r="AB1516" s="2">
        <v>4</v>
      </c>
      <c r="AC1516" s="2">
        <v>6</v>
      </c>
      <c r="AD1516" s="2">
        <v>7</v>
      </c>
      <c r="AE1516" s="2">
        <v>10</v>
      </c>
      <c r="AF1516" s="2">
        <f t="shared" si="186"/>
        <v>7</v>
      </c>
      <c r="AG1516" s="2">
        <f t="shared" si="187"/>
        <v>6</v>
      </c>
      <c r="AH1516" s="2">
        <f t="shared" si="188"/>
        <v>17</v>
      </c>
      <c r="AJ1516" s="5"/>
    </row>
    <row r="1517" spans="7:36" x14ac:dyDescent="0.35">
      <c r="G1517" s="2" t="s">
        <v>3</v>
      </c>
      <c r="H1517" s="2" t="s">
        <v>142</v>
      </c>
      <c r="I1517" s="2" t="s">
        <v>8</v>
      </c>
      <c r="J1517" s="2" t="s">
        <v>20</v>
      </c>
      <c r="K1517" s="2" t="s">
        <v>31</v>
      </c>
      <c r="L1517" s="2" t="s">
        <v>31</v>
      </c>
      <c r="M1517" s="2" t="s">
        <v>67</v>
      </c>
      <c r="N1517" s="2">
        <v>16</v>
      </c>
      <c r="O1517" s="6">
        <f t="shared" si="181"/>
        <v>60</v>
      </c>
      <c r="P1517" s="2">
        <v>7</v>
      </c>
      <c r="Q1517" s="2">
        <v>19</v>
      </c>
      <c r="R1517" s="2">
        <v>19</v>
      </c>
      <c r="S1517" s="2">
        <v>6</v>
      </c>
      <c r="T1517" s="2">
        <v>9</v>
      </c>
      <c r="U1517" s="2">
        <f t="shared" si="183"/>
        <v>26</v>
      </c>
      <c r="V1517" s="2">
        <f t="shared" si="184"/>
        <v>19</v>
      </c>
      <c r="W1517" s="2">
        <f t="shared" si="185"/>
        <v>15</v>
      </c>
      <c r="Y1517" s="5"/>
      <c r="Z1517" s="6">
        <f t="shared" si="182"/>
        <v>30</v>
      </c>
      <c r="AA1517" s="2">
        <v>6</v>
      </c>
      <c r="AB1517" s="2">
        <v>5</v>
      </c>
      <c r="AC1517" s="2">
        <v>7</v>
      </c>
      <c r="AD1517" s="2">
        <v>6</v>
      </c>
      <c r="AE1517" s="2">
        <v>6</v>
      </c>
      <c r="AF1517" s="2">
        <f t="shared" si="186"/>
        <v>11</v>
      </c>
      <c r="AG1517" s="2">
        <f t="shared" si="187"/>
        <v>7</v>
      </c>
      <c r="AH1517" s="2">
        <f t="shared" si="188"/>
        <v>12</v>
      </c>
      <c r="AJ1517" s="5"/>
    </row>
    <row r="1518" spans="7:36" x14ac:dyDescent="0.35">
      <c r="G1518" s="2" t="s">
        <v>3</v>
      </c>
      <c r="H1518" s="2" t="s">
        <v>142</v>
      </c>
      <c r="I1518" s="2" t="s">
        <v>8</v>
      </c>
      <c r="J1518" s="2" t="s">
        <v>20</v>
      </c>
      <c r="K1518" s="2" t="s">
        <v>31</v>
      </c>
      <c r="L1518" s="2" t="s">
        <v>31</v>
      </c>
      <c r="M1518" s="2" t="s">
        <v>67</v>
      </c>
      <c r="N1518" s="2">
        <v>17</v>
      </c>
      <c r="O1518" s="6">
        <f t="shared" si="181"/>
        <v>60</v>
      </c>
      <c r="P1518" s="2">
        <v>12</v>
      </c>
      <c r="Q1518" s="2">
        <v>16</v>
      </c>
      <c r="R1518" s="2">
        <v>16</v>
      </c>
      <c r="S1518" s="2">
        <v>10</v>
      </c>
      <c r="T1518" s="2">
        <v>6</v>
      </c>
      <c r="U1518" s="2">
        <f t="shared" si="183"/>
        <v>28</v>
      </c>
      <c r="V1518" s="2">
        <f t="shared" si="184"/>
        <v>16</v>
      </c>
      <c r="W1518" s="2">
        <f t="shared" si="185"/>
        <v>16</v>
      </c>
      <c r="Y1518" s="5"/>
      <c r="Z1518" s="6">
        <f t="shared" si="182"/>
        <v>30</v>
      </c>
      <c r="AA1518" s="2">
        <v>2</v>
      </c>
      <c r="AB1518" s="2">
        <v>9</v>
      </c>
      <c r="AC1518" s="2">
        <v>7</v>
      </c>
      <c r="AD1518" s="2">
        <v>8</v>
      </c>
      <c r="AE1518" s="2">
        <v>4</v>
      </c>
      <c r="AF1518" s="2">
        <f t="shared" si="186"/>
        <v>11</v>
      </c>
      <c r="AG1518" s="2">
        <f t="shared" si="187"/>
        <v>7</v>
      </c>
      <c r="AH1518" s="2">
        <f t="shared" si="188"/>
        <v>12</v>
      </c>
      <c r="AJ1518" s="5"/>
    </row>
    <row r="1519" spans="7:36" x14ac:dyDescent="0.35">
      <c r="G1519" s="2" t="s">
        <v>3</v>
      </c>
      <c r="H1519" s="2" t="s">
        <v>142</v>
      </c>
      <c r="I1519" s="2" t="s">
        <v>8</v>
      </c>
      <c r="J1519" s="2" t="s">
        <v>20</v>
      </c>
      <c r="K1519" s="2" t="s">
        <v>31</v>
      </c>
      <c r="L1519" s="2" t="s">
        <v>31</v>
      </c>
      <c r="M1519" s="2" t="s">
        <v>67</v>
      </c>
      <c r="N1519" s="2">
        <v>18</v>
      </c>
      <c r="O1519" s="6">
        <f t="shared" si="181"/>
        <v>60</v>
      </c>
      <c r="P1519" s="2">
        <v>33</v>
      </c>
      <c r="Q1519" s="2">
        <v>14</v>
      </c>
      <c r="R1519" s="2">
        <v>8</v>
      </c>
      <c r="S1519" s="2">
        <v>1</v>
      </c>
      <c r="T1519" s="2">
        <v>4</v>
      </c>
      <c r="U1519" s="2">
        <f t="shared" si="183"/>
        <v>47</v>
      </c>
      <c r="V1519" s="2">
        <f t="shared" si="184"/>
        <v>8</v>
      </c>
      <c r="W1519" s="2">
        <f t="shared" si="185"/>
        <v>5</v>
      </c>
      <c r="Y1519" s="5"/>
      <c r="Z1519" s="6">
        <f t="shared" si="182"/>
        <v>30</v>
      </c>
      <c r="AA1519" s="2">
        <v>17</v>
      </c>
      <c r="AB1519" s="2">
        <v>7</v>
      </c>
      <c r="AC1519" s="2">
        <v>2</v>
      </c>
      <c r="AD1519" s="2">
        <v>2</v>
      </c>
      <c r="AE1519" s="2">
        <v>2</v>
      </c>
      <c r="AF1519" s="2">
        <f t="shared" si="186"/>
        <v>24</v>
      </c>
      <c r="AG1519" s="2">
        <f t="shared" si="187"/>
        <v>2</v>
      </c>
      <c r="AH1519" s="2">
        <f t="shared" si="188"/>
        <v>4</v>
      </c>
      <c r="AJ1519" s="5"/>
    </row>
    <row r="1520" spans="7:36" x14ac:dyDescent="0.35">
      <c r="G1520" s="2" t="s">
        <v>3</v>
      </c>
      <c r="H1520" s="2" t="s">
        <v>142</v>
      </c>
      <c r="I1520" s="2" t="s">
        <v>8</v>
      </c>
      <c r="J1520" s="2" t="s">
        <v>20</v>
      </c>
      <c r="K1520" s="2" t="s">
        <v>31</v>
      </c>
      <c r="L1520" s="2" t="s">
        <v>31</v>
      </c>
      <c r="M1520" s="2" t="s">
        <v>76</v>
      </c>
      <c r="N1520" s="2">
        <v>19</v>
      </c>
      <c r="O1520" s="6">
        <f t="shared" si="181"/>
        <v>60</v>
      </c>
      <c r="P1520" s="2">
        <v>22</v>
      </c>
      <c r="Q1520" s="2">
        <v>21</v>
      </c>
      <c r="R1520" s="2">
        <v>7</v>
      </c>
      <c r="S1520" s="2">
        <v>4</v>
      </c>
      <c r="T1520" s="2">
        <v>6</v>
      </c>
      <c r="U1520" s="2">
        <f t="shared" si="183"/>
        <v>43</v>
      </c>
      <c r="V1520" s="2">
        <f t="shared" si="184"/>
        <v>7</v>
      </c>
      <c r="W1520" s="2">
        <f t="shared" si="185"/>
        <v>10</v>
      </c>
      <c r="Y1520" s="5"/>
      <c r="Z1520" s="6">
        <f t="shared" si="182"/>
        <v>30</v>
      </c>
      <c r="AA1520" s="2">
        <v>8</v>
      </c>
      <c r="AB1520" s="2">
        <v>10</v>
      </c>
      <c r="AC1520" s="2">
        <v>6</v>
      </c>
      <c r="AD1520" s="2">
        <v>3</v>
      </c>
      <c r="AE1520" s="2">
        <v>3</v>
      </c>
      <c r="AF1520" s="2">
        <f t="shared" si="186"/>
        <v>18</v>
      </c>
      <c r="AG1520" s="2">
        <f t="shared" si="187"/>
        <v>6</v>
      </c>
      <c r="AH1520" s="2">
        <f t="shared" si="188"/>
        <v>6</v>
      </c>
      <c r="AJ1520" s="5"/>
    </row>
    <row r="1521" spans="7:36" x14ac:dyDescent="0.35">
      <c r="G1521" s="2" t="s">
        <v>3</v>
      </c>
      <c r="H1521" s="2" t="s">
        <v>142</v>
      </c>
      <c r="I1521" s="2" t="s">
        <v>8</v>
      </c>
      <c r="J1521" s="2" t="s">
        <v>20</v>
      </c>
      <c r="K1521" s="2" t="s">
        <v>31</v>
      </c>
      <c r="L1521" s="2" t="s">
        <v>31</v>
      </c>
      <c r="M1521" s="2" t="s">
        <v>76</v>
      </c>
      <c r="N1521" s="2">
        <v>20</v>
      </c>
      <c r="O1521" s="6">
        <f t="shared" si="181"/>
        <v>60</v>
      </c>
      <c r="P1521" s="2">
        <v>18</v>
      </c>
      <c r="Q1521" s="2">
        <v>17</v>
      </c>
      <c r="R1521" s="2">
        <v>12</v>
      </c>
      <c r="S1521" s="2">
        <v>6</v>
      </c>
      <c r="T1521" s="2">
        <v>7</v>
      </c>
      <c r="U1521" s="2">
        <f t="shared" si="183"/>
        <v>35</v>
      </c>
      <c r="V1521" s="2">
        <f t="shared" si="184"/>
        <v>12</v>
      </c>
      <c r="W1521" s="2">
        <f t="shared" si="185"/>
        <v>13</v>
      </c>
      <c r="Y1521" s="5"/>
      <c r="Z1521" s="6">
        <f t="shared" si="182"/>
        <v>30</v>
      </c>
      <c r="AA1521" s="2">
        <v>4</v>
      </c>
      <c r="AB1521" s="2">
        <v>6</v>
      </c>
      <c r="AC1521" s="2">
        <v>7</v>
      </c>
      <c r="AD1521" s="2">
        <v>7</v>
      </c>
      <c r="AE1521" s="2">
        <v>6</v>
      </c>
      <c r="AF1521" s="2">
        <f t="shared" si="186"/>
        <v>10</v>
      </c>
      <c r="AG1521" s="2">
        <f t="shared" si="187"/>
        <v>7</v>
      </c>
      <c r="AH1521" s="2">
        <f t="shared" si="188"/>
        <v>13</v>
      </c>
      <c r="AJ1521" s="5"/>
    </row>
    <row r="1522" spans="7:36" x14ac:dyDescent="0.35">
      <c r="G1522" s="2" t="s">
        <v>3</v>
      </c>
      <c r="H1522" s="2" t="s">
        <v>142</v>
      </c>
      <c r="I1522" s="2" t="s">
        <v>8</v>
      </c>
      <c r="J1522" s="2" t="s">
        <v>20</v>
      </c>
      <c r="K1522" s="2" t="s">
        <v>31</v>
      </c>
      <c r="L1522" s="2" t="s">
        <v>31</v>
      </c>
      <c r="M1522" s="2" t="s">
        <v>76</v>
      </c>
      <c r="N1522" s="2">
        <v>21</v>
      </c>
      <c r="O1522" s="6">
        <f t="shared" si="181"/>
        <v>60</v>
      </c>
      <c r="P1522" s="2">
        <v>19</v>
      </c>
      <c r="Q1522" s="2">
        <v>20</v>
      </c>
      <c r="R1522" s="2">
        <v>10</v>
      </c>
      <c r="S1522" s="2">
        <v>5</v>
      </c>
      <c r="T1522" s="2">
        <v>6</v>
      </c>
      <c r="U1522" s="2">
        <f t="shared" si="183"/>
        <v>39</v>
      </c>
      <c r="V1522" s="2">
        <f t="shared" si="184"/>
        <v>10</v>
      </c>
      <c r="W1522" s="2">
        <f t="shared" si="185"/>
        <v>11</v>
      </c>
      <c r="Y1522" s="5"/>
      <c r="Z1522" s="6">
        <f t="shared" si="182"/>
        <v>30</v>
      </c>
      <c r="AA1522" s="2">
        <v>7</v>
      </c>
      <c r="AB1522" s="2">
        <v>5</v>
      </c>
      <c r="AC1522" s="2">
        <v>5</v>
      </c>
      <c r="AD1522" s="2">
        <v>9</v>
      </c>
      <c r="AE1522" s="2">
        <v>4</v>
      </c>
      <c r="AF1522" s="2">
        <f t="shared" si="186"/>
        <v>12</v>
      </c>
      <c r="AG1522" s="2">
        <f t="shared" si="187"/>
        <v>5</v>
      </c>
      <c r="AH1522" s="2">
        <f t="shared" si="188"/>
        <v>13</v>
      </c>
      <c r="AJ1522" s="5"/>
    </row>
    <row r="1523" spans="7:36" x14ac:dyDescent="0.35">
      <c r="G1523" s="2" t="s">
        <v>3</v>
      </c>
      <c r="H1523" s="2" t="s">
        <v>142</v>
      </c>
      <c r="I1523" s="2" t="s">
        <v>8</v>
      </c>
      <c r="J1523" s="2" t="s">
        <v>20</v>
      </c>
      <c r="K1523" s="2" t="s">
        <v>31</v>
      </c>
      <c r="L1523" s="2" t="s">
        <v>31</v>
      </c>
      <c r="M1523" s="2" t="s">
        <v>76</v>
      </c>
      <c r="N1523" s="2">
        <v>22</v>
      </c>
      <c r="O1523" s="6">
        <f t="shared" si="181"/>
        <v>60</v>
      </c>
      <c r="P1523" s="2">
        <v>38</v>
      </c>
      <c r="Q1523" s="2">
        <v>13</v>
      </c>
      <c r="R1523" s="2">
        <v>3</v>
      </c>
      <c r="S1523" s="2">
        <v>0</v>
      </c>
      <c r="T1523" s="2">
        <v>6</v>
      </c>
      <c r="U1523" s="2">
        <f t="shared" si="183"/>
        <v>51</v>
      </c>
      <c r="V1523" s="2">
        <f t="shared" si="184"/>
        <v>3</v>
      </c>
      <c r="W1523" s="2">
        <f t="shared" si="185"/>
        <v>6</v>
      </c>
      <c r="Y1523" s="5"/>
      <c r="Z1523" s="6">
        <f t="shared" si="182"/>
        <v>30</v>
      </c>
      <c r="AA1523" s="2">
        <v>13</v>
      </c>
      <c r="AB1523" s="2">
        <v>10</v>
      </c>
      <c r="AC1523" s="2">
        <v>4</v>
      </c>
      <c r="AD1523" s="2">
        <v>1</v>
      </c>
      <c r="AE1523" s="2">
        <v>2</v>
      </c>
      <c r="AF1523" s="2">
        <f t="shared" si="186"/>
        <v>23</v>
      </c>
      <c r="AG1523" s="2">
        <f t="shared" si="187"/>
        <v>4</v>
      </c>
      <c r="AH1523" s="2">
        <f t="shared" si="188"/>
        <v>3</v>
      </c>
      <c r="AJ1523" s="5"/>
    </row>
    <row r="1524" spans="7:36" x14ac:dyDescent="0.35">
      <c r="G1524" s="2" t="s">
        <v>3</v>
      </c>
      <c r="H1524" s="2" t="s">
        <v>142</v>
      </c>
      <c r="I1524" s="2" t="s">
        <v>8</v>
      </c>
      <c r="J1524" s="2" t="s">
        <v>20</v>
      </c>
      <c r="K1524" s="2" t="s">
        <v>31</v>
      </c>
      <c r="L1524" s="2" t="s">
        <v>31</v>
      </c>
      <c r="M1524" s="2" t="s">
        <v>76</v>
      </c>
      <c r="N1524" s="2">
        <v>23</v>
      </c>
      <c r="O1524" s="6">
        <f t="shared" si="181"/>
        <v>60</v>
      </c>
      <c r="P1524" s="2">
        <v>20</v>
      </c>
      <c r="Q1524" s="2">
        <v>19</v>
      </c>
      <c r="R1524" s="2">
        <v>11</v>
      </c>
      <c r="S1524" s="2">
        <v>3</v>
      </c>
      <c r="T1524" s="2">
        <v>7</v>
      </c>
      <c r="U1524" s="2">
        <f t="shared" si="183"/>
        <v>39</v>
      </c>
      <c r="V1524" s="2">
        <f t="shared" si="184"/>
        <v>11</v>
      </c>
      <c r="W1524" s="2">
        <f t="shared" si="185"/>
        <v>10</v>
      </c>
      <c r="Y1524" s="5"/>
      <c r="Z1524" s="6">
        <f t="shared" si="182"/>
        <v>30</v>
      </c>
      <c r="AA1524" s="2">
        <v>7</v>
      </c>
      <c r="AB1524" s="2">
        <v>5</v>
      </c>
      <c r="AC1524" s="2">
        <v>6</v>
      </c>
      <c r="AD1524" s="2">
        <v>9</v>
      </c>
      <c r="AE1524" s="2">
        <v>3</v>
      </c>
      <c r="AF1524" s="2">
        <f t="shared" si="186"/>
        <v>12</v>
      </c>
      <c r="AG1524" s="2">
        <f t="shared" si="187"/>
        <v>6</v>
      </c>
      <c r="AH1524" s="2">
        <f t="shared" si="188"/>
        <v>12</v>
      </c>
      <c r="AJ1524" s="5"/>
    </row>
    <row r="1525" spans="7:36" x14ac:dyDescent="0.35">
      <c r="G1525" s="2" t="s">
        <v>3</v>
      </c>
      <c r="H1525" s="2" t="s">
        <v>142</v>
      </c>
      <c r="I1525" s="2" t="s">
        <v>8</v>
      </c>
      <c r="J1525" s="2" t="s">
        <v>20</v>
      </c>
      <c r="K1525" s="2" t="s">
        <v>31</v>
      </c>
      <c r="L1525" s="2" t="s">
        <v>31</v>
      </c>
      <c r="M1525" s="2" t="s">
        <v>76</v>
      </c>
      <c r="N1525" s="2">
        <v>24</v>
      </c>
      <c r="O1525" s="6">
        <f t="shared" si="181"/>
        <v>60</v>
      </c>
      <c r="P1525" s="2">
        <v>17</v>
      </c>
      <c r="Q1525" s="2">
        <v>24</v>
      </c>
      <c r="R1525" s="2">
        <v>11</v>
      </c>
      <c r="S1525" s="2">
        <v>3</v>
      </c>
      <c r="T1525" s="2">
        <v>5</v>
      </c>
      <c r="U1525" s="2">
        <f t="shared" si="183"/>
        <v>41</v>
      </c>
      <c r="V1525" s="2">
        <f t="shared" si="184"/>
        <v>11</v>
      </c>
      <c r="W1525" s="2">
        <f t="shared" si="185"/>
        <v>8</v>
      </c>
      <c r="Y1525" s="5"/>
      <c r="Z1525" s="6">
        <f t="shared" si="182"/>
        <v>30</v>
      </c>
      <c r="AA1525" s="2">
        <v>6</v>
      </c>
      <c r="AB1525" s="2">
        <v>10</v>
      </c>
      <c r="AC1525" s="2">
        <v>9</v>
      </c>
      <c r="AD1525" s="2">
        <v>1</v>
      </c>
      <c r="AE1525" s="2">
        <v>4</v>
      </c>
      <c r="AF1525" s="2">
        <f t="shared" si="186"/>
        <v>16</v>
      </c>
      <c r="AG1525" s="2">
        <f t="shared" si="187"/>
        <v>9</v>
      </c>
      <c r="AH1525" s="2">
        <f t="shared" si="188"/>
        <v>5</v>
      </c>
      <c r="AJ1525" s="5"/>
    </row>
    <row r="1526" spans="7:36" x14ac:dyDescent="0.35">
      <c r="G1526" s="2" t="s">
        <v>3</v>
      </c>
      <c r="H1526" s="2" t="s">
        <v>142</v>
      </c>
      <c r="I1526" s="2" t="s">
        <v>8</v>
      </c>
      <c r="J1526" s="2" t="s">
        <v>20</v>
      </c>
      <c r="K1526" s="2" t="s">
        <v>31</v>
      </c>
      <c r="L1526" s="2" t="s">
        <v>31</v>
      </c>
      <c r="M1526" s="2" t="s">
        <v>76</v>
      </c>
      <c r="N1526" s="2">
        <v>25</v>
      </c>
      <c r="O1526" s="6">
        <f t="shared" si="181"/>
        <v>60</v>
      </c>
      <c r="P1526" s="2">
        <v>13</v>
      </c>
      <c r="Q1526" s="2">
        <v>22</v>
      </c>
      <c r="R1526" s="2">
        <v>12</v>
      </c>
      <c r="S1526" s="2">
        <v>5</v>
      </c>
      <c r="T1526" s="2">
        <v>8</v>
      </c>
      <c r="U1526" s="2">
        <f t="shared" si="183"/>
        <v>35</v>
      </c>
      <c r="V1526" s="2">
        <f t="shared" si="184"/>
        <v>12</v>
      </c>
      <c r="W1526" s="2">
        <f t="shared" si="185"/>
        <v>13</v>
      </c>
      <c r="Y1526" s="5"/>
      <c r="Z1526" s="6">
        <f t="shared" si="182"/>
        <v>30</v>
      </c>
      <c r="AA1526" s="2">
        <v>4</v>
      </c>
      <c r="AB1526" s="2">
        <v>9</v>
      </c>
      <c r="AC1526" s="2">
        <v>8</v>
      </c>
      <c r="AD1526" s="2">
        <v>5</v>
      </c>
      <c r="AE1526" s="2">
        <v>4</v>
      </c>
      <c r="AF1526" s="2">
        <f t="shared" si="186"/>
        <v>13</v>
      </c>
      <c r="AG1526" s="2">
        <f t="shared" si="187"/>
        <v>8</v>
      </c>
      <c r="AH1526" s="2">
        <f t="shared" si="188"/>
        <v>9</v>
      </c>
      <c r="AJ1526" s="5"/>
    </row>
    <row r="1527" spans="7:36" x14ac:dyDescent="0.35">
      <c r="G1527" s="2" t="s">
        <v>3</v>
      </c>
      <c r="H1527" s="2" t="s">
        <v>142</v>
      </c>
      <c r="I1527" s="2" t="s">
        <v>8</v>
      </c>
      <c r="J1527" s="2" t="s">
        <v>20</v>
      </c>
      <c r="K1527" s="2" t="s">
        <v>31</v>
      </c>
      <c r="L1527" s="2" t="s">
        <v>31</v>
      </c>
      <c r="M1527" s="2" t="s">
        <v>76</v>
      </c>
      <c r="N1527" s="2">
        <v>26</v>
      </c>
      <c r="O1527" s="6">
        <f t="shared" si="181"/>
        <v>60</v>
      </c>
      <c r="P1527" s="2">
        <v>18</v>
      </c>
      <c r="Q1527" s="2">
        <v>18</v>
      </c>
      <c r="R1527" s="2">
        <v>14</v>
      </c>
      <c r="S1527" s="2">
        <v>3</v>
      </c>
      <c r="T1527" s="2">
        <v>7</v>
      </c>
      <c r="U1527" s="2">
        <f t="shared" si="183"/>
        <v>36</v>
      </c>
      <c r="V1527" s="2">
        <f t="shared" si="184"/>
        <v>14</v>
      </c>
      <c r="W1527" s="2">
        <f t="shared" si="185"/>
        <v>10</v>
      </c>
      <c r="Y1527" s="5"/>
      <c r="Z1527" s="6">
        <f t="shared" si="182"/>
        <v>30</v>
      </c>
      <c r="AA1527" s="2">
        <v>6</v>
      </c>
      <c r="AB1527" s="2">
        <v>7</v>
      </c>
      <c r="AC1527" s="2">
        <v>9</v>
      </c>
      <c r="AD1527" s="2">
        <v>2</v>
      </c>
      <c r="AE1527" s="2">
        <v>6</v>
      </c>
      <c r="AF1527" s="2">
        <f t="shared" si="186"/>
        <v>13</v>
      </c>
      <c r="AG1527" s="2">
        <f t="shared" si="187"/>
        <v>9</v>
      </c>
      <c r="AH1527" s="2">
        <f t="shared" si="188"/>
        <v>8</v>
      </c>
      <c r="AJ1527" s="5"/>
    </row>
    <row r="1528" spans="7:36" x14ac:dyDescent="0.35">
      <c r="G1528" s="2" t="s">
        <v>3</v>
      </c>
      <c r="H1528" s="2" t="s">
        <v>142</v>
      </c>
      <c r="I1528" s="2" t="s">
        <v>8</v>
      </c>
      <c r="J1528" s="2" t="s">
        <v>20</v>
      </c>
      <c r="K1528" s="2" t="s">
        <v>31</v>
      </c>
      <c r="L1528" s="2" t="s">
        <v>31</v>
      </c>
      <c r="M1528" s="2" t="s">
        <v>76</v>
      </c>
      <c r="N1528" s="2">
        <v>27</v>
      </c>
      <c r="O1528" s="6">
        <f t="shared" si="181"/>
        <v>60</v>
      </c>
      <c r="P1528" s="2">
        <v>18</v>
      </c>
      <c r="Q1528" s="2">
        <v>18</v>
      </c>
      <c r="R1528" s="2">
        <v>14</v>
      </c>
      <c r="S1528" s="2">
        <v>5</v>
      </c>
      <c r="T1528" s="2">
        <v>5</v>
      </c>
      <c r="U1528" s="2">
        <f t="shared" si="183"/>
        <v>36</v>
      </c>
      <c r="V1528" s="2">
        <f t="shared" si="184"/>
        <v>14</v>
      </c>
      <c r="W1528" s="2">
        <f t="shared" si="185"/>
        <v>10</v>
      </c>
      <c r="Y1528" s="5"/>
      <c r="Z1528" s="6">
        <f t="shared" si="182"/>
        <v>30</v>
      </c>
      <c r="AA1528" s="2">
        <v>7</v>
      </c>
      <c r="AB1528" s="2">
        <v>6</v>
      </c>
      <c r="AC1528" s="2">
        <v>10</v>
      </c>
      <c r="AD1528" s="2">
        <v>5</v>
      </c>
      <c r="AE1528" s="2">
        <v>2</v>
      </c>
      <c r="AF1528" s="2">
        <f t="shared" si="186"/>
        <v>13</v>
      </c>
      <c r="AG1528" s="2">
        <f t="shared" si="187"/>
        <v>10</v>
      </c>
      <c r="AH1528" s="2">
        <f t="shared" si="188"/>
        <v>7</v>
      </c>
      <c r="AJ1528" s="5"/>
    </row>
    <row r="1529" spans="7:36" x14ac:dyDescent="0.35">
      <c r="G1529" s="2" t="s">
        <v>3</v>
      </c>
      <c r="H1529" s="2" t="s">
        <v>142</v>
      </c>
      <c r="I1529" s="2" t="s">
        <v>8</v>
      </c>
      <c r="J1529" s="2" t="s">
        <v>20</v>
      </c>
      <c r="K1529" s="2" t="s">
        <v>31</v>
      </c>
      <c r="L1529" s="2" t="s">
        <v>31</v>
      </c>
      <c r="M1529" s="2" t="s">
        <v>76</v>
      </c>
      <c r="N1529" s="2">
        <v>28</v>
      </c>
      <c r="O1529" s="6">
        <f t="shared" si="181"/>
        <v>60</v>
      </c>
      <c r="P1529" s="2">
        <v>37</v>
      </c>
      <c r="Q1529" s="2">
        <v>13</v>
      </c>
      <c r="R1529" s="2">
        <v>4</v>
      </c>
      <c r="S1529" s="2">
        <v>1</v>
      </c>
      <c r="T1529" s="2">
        <v>5</v>
      </c>
      <c r="U1529" s="2">
        <f t="shared" si="183"/>
        <v>50</v>
      </c>
      <c r="V1529" s="2">
        <f t="shared" si="184"/>
        <v>4</v>
      </c>
      <c r="W1529" s="2">
        <f t="shared" si="185"/>
        <v>6</v>
      </c>
      <c r="Y1529" s="5"/>
      <c r="Z1529" s="6">
        <f t="shared" si="182"/>
        <v>30</v>
      </c>
      <c r="AA1529" s="2">
        <v>18</v>
      </c>
      <c r="AB1529" s="2">
        <v>6</v>
      </c>
      <c r="AC1529" s="2">
        <v>5</v>
      </c>
      <c r="AD1529" s="2">
        <v>0</v>
      </c>
      <c r="AE1529" s="2">
        <v>1</v>
      </c>
      <c r="AF1529" s="2">
        <f t="shared" si="186"/>
        <v>24</v>
      </c>
      <c r="AG1529" s="2">
        <f t="shared" si="187"/>
        <v>5</v>
      </c>
      <c r="AH1529" s="2">
        <f t="shared" si="188"/>
        <v>1</v>
      </c>
      <c r="AJ1529" s="5"/>
    </row>
    <row r="1530" spans="7:36" x14ac:dyDescent="0.35">
      <c r="G1530" s="2" t="s">
        <v>3</v>
      </c>
      <c r="H1530" s="2" t="s">
        <v>142</v>
      </c>
      <c r="I1530" s="2" t="s">
        <v>8</v>
      </c>
      <c r="J1530" s="2" t="s">
        <v>20</v>
      </c>
      <c r="K1530" s="2" t="s">
        <v>31</v>
      </c>
      <c r="L1530" s="2" t="s">
        <v>31</v>
      </c>
      <c r="M1530" s="2" t="s">
        <v>76</v>
      </c>
      <c r="N1530" s="2">
        <v>29</v>
      </c>
      <c r="O1530" s="6">
        <f t="shared" si="181"/>
        <v>60</v>
      </c>
      <c r="P1530" s="2">
        <v>15</v>
      </c>
      <c r="Q1530" s="2">
        <v>14</v>
      </c>
      <c r="R1530" s="2">
        <v>15</v>
      </c>
      <c r="S1530" s="2">
        <v>10</v>
      </c>
      <c r="T1530" s="2">
        <v>6</v>
      </c>
      <c r="U1530" s="2">
        <f t="shared" si="183"/>
        <v>29</v>
      </c>
      <c r="V1530" s="2">
        <f t="shared" si="184"/>
        <v>15</v>
      </c>
      <c r="W1530" s="2">
        <f t="shared" si="185"/>
        <v>16</v>
      </c>
      <c r="Y1530" s="5"/>
      <c r="Z1530" s="6">
        <f t="shared" si="182"/>
        <v>30</v>
      </c>
      <c r="AA1530" s="2">
        <v>6</v>
      </c>
      <c r="AB1530" s="2">
        <v>7</v>
      </c>
      <c r="AC1530" s="2">
        <v>4</v>
      </c>
      <c r="AD1530" s="2">
        <v>7</v>
      </c>
      <c r="AE1530" s="2">
        <v>6</v>
      </c>
      <c r="AF1530" s="2">
        <f t="shared" si="186"/>
        <v>13</v>
      </c>
      <c r="AG1530" s="2">
        <f t="shared" si="187"/>
        <v>4</v>
      </c>
      <c r="AH1530" s="2">
        <f t="shared" si="188"/>
        <v>13</v>
      </c>
      <c r="AJ1530" s="5"/>
    </row>
    <row r="1531" spans="7:36" x14ac:dyDescent="0.35">
      <c r="G1531" s="2" t="s">
        <v>3</v>
      </c>
      <c r="H1531" s="2" t="s">
        <v>142</v>
      </c>
      <c r="I1531" s="2" t="s">
        <v>8</v>
      </c>
      <c r="J1531" s="2" t="s">
        <v>20</v>
      </c>
      <c r="K1531" s="2" t="s">
        <v>31</v>
      </c>
      <c r="L1531" s="2" t="s">
        <v>31</v>
      </c>
      <c r="M1531" s="2" t="s">
        <v>76</v>
      </c>
      <c r="N1531" s="2">
        <v>30</v>
      </c>
      <c r="O1531" s="6">
        <f t="shared" si="181"/>
        <v>60</v>
      </c>
      <c r="P1531" s="2">
        <v>22</v>
      </c>
      <c r="Q1531" s="2">
        <v>22</v>
      </c>
      <c r="R1531" s="2">
        <v>5</v>
      </c>
      <c r="S1531" s="2">
        <v>3</v>
      </c>
      <c r="T1531" s="2">
        <v>8</v>
      </c>
      <c r="U1531" s="2">
        <f t="shared" si="183"/>
        <v>44</v>
      </c>
      <c r="V1531" s="2">
        <f t="shared" si="184"/>
        <v>5</v>
      </c>
      <c r="W1531" s="2">
        <f t="shared" si="185"/>
        <v>11</v>
      </c>
      <c r="Y1531" s="5"/>
      <c r="Z1531" s="6">
        <f t="shared" si="182"/>
        <v>30</v>
      </c>
      <c r="AA1531" s="2">
        <v>8</v>
      </c>
      <c r="AB1531" s="2">
        <v>12</v>
      </c>
      <c r="AC1531" s="2">
        <v>6</v>
      </c>
      <c r="AD1531" s="2">
        <v>2</v>
      </c>
      <c r="AE1531" s="2">
        <v>2</v>
      </c>
      <c r="AF1531" s="2">
        <f t="shared" si="186"/>
        <v>20</v>
      </c>
      <c r="AG1531" s="2">
        <f t="shared" si="187"/>
        <v>6</v>
      </c>
      <c r="AH1531" s="2">
        <f t="shared" si="188"/>
        <v>4</v>
      </c>
      <c r="AJ1531" s="5"/>
    </row>
    <row r="1532" spans="7:36" x14ac:dyDescent="0.35">
      <c r="G1532" s="2" t="s">
        <v>3</v>
      </c>
      <c r="H1532" s="2" t="s">
        <v>142</v>
      </c>
      <c r="I1532" s="2" t="s">
        <v>8</v>
      </c>
      <c r="J1532" s="2" t="s">
        <v>20</v>
      </c>
      <c r="K1532" s="2" t="s">
        <v>32</v>
      </c>
      <c r="L1532" s="2" t="s">
        <v>32</v>
      </c>
      <c r="M1532" s="2" t="s">
        <v>3</v>
      </c>
      <c r="N1532" s="2">
        <v>1</v>
      </c>
      <c r="O1532" s="6">
        <f t="shared" si="181"/>
        <v>44</v>
      </c>
      <c r="P1532" s="2">
        <v>10</v>
      </c>
      <c r="Q1532" s="2">
        <v>13</v>
      </c>
      <c r="R1532" s="2">
        <v>11</v>
      </c>
      <c r="S1532" s="2">
        <v>7</v>
      </c>
      <c r="T1532" s="2">
        <v>3</v>
      </c>
      <c r="U1532" s="2">
        <f t="shared" si="183"/>
        <v>23</v>
      </c>
      <c r="V1532" s="2">
        <f t="shared" si="184"/>
        <v>11</v>
      </c>
      <c r="W1532" s="2">
        <f t="shared" si="185"/>
        <v>10</v>
      </c>
      <c r="X1532" s="2">
        <f>MAX(O1532:O1561)</f>
        <v>44</v>
      </c>
      <c r="Y1532" s="5">
        <v>133</v>
      </c>
      <c r="Z1532" s="6">
        <f t="shared" si="182"/>
        <v>94</v>
      </c>
      <c r="AA1532" s="2">
        <v>17</v>
      </c>
      <c r="AB1532" s="2">
        <v>29</v>
      </c>
      <c r="AC1532" s="2">
        <v>29</v>
      </c>
      <c r="AD1532" s="2">
        <v>13</v>
      </c>
      <c r="AE1532" s="2">
        <v>6</v>
      </c>
      <c r="AF1532" s="2">
        <f t="shared" si="186"/>
        <v>46</v>
      </c>
      <c r="AG1532" s="2">
        <f t="shared" si="187"/>
        <v>29</v>
      </c>
      <c r="AH1532" s="2">
        <f t="shared" si="188"/>
        <v>19</v>
      </c>
      <c r="AI1532" s="2">
        <f>MAX(Z1532:Z1561)</f>
        <v>94</v>
      </c>
      <c r="AJ1532" s="5">
        <v>133</v>
      </c>
    </row>
    <row r="1533" spans="7:36" x14ac:dyDescent="0.35">
      <c r="G1533" s="2" t="s">
        <v>3</v>
      </c>
      <c r="H1533" s="2" t="s">
        <v>142</v>
      </c>
      <c r="I1533" s="2" t="s">
        <v>8</v>
      </c>
      <c r="J1533" s="2" t="s">
        <v>20</v>
      </c>
      <c r="K1533" s="2" t="s">
        <v>32</v>
      </c>
      <c r="L1533" s="2" t="s">
        <v>32</v>
      </c>
      <c r="M1533" s="2" t="s">
        <v>3</v>
      </c>
      <c r="N1533" s="2">
        <v>2</v>
      </c>
      <c r="O1533" s="6">
        <f t="shared" si="181"/>
        <v>44</v>
      </c>
      <c r="P1533" s="2">
        <v>3</v>
      </c>
      <c r="Q1533" s="2">
        <v>4</v>
      </c>
      <c r="R1533" s="2">
        <v>26</v>
      </c>
      <c r="S1533" s="2">
        <v>7</v>
      </c>
      <c r="T1533" s="2">
        <v>4</v>
      </c>
      <c r="U1533" s="2">
        <f t="shared" si="183"/>
        <v>7</v>
      </c>
      <c r="V1533" s="2">
        <f t="shared" si="184"/>
        <v>26</v>
      </c>
      <c r="W1533" s="2">
        <f t="shared" si="185"/>
        <v>11</v>
      </c>
      <c r="Y1533" s="5"/>
      <c r="Z1533" s="6">
        <f t="shared" si="182"/>
        <v>94</v>
      </c>
      <c r="AA1533" s="2">
        <v>15</v>
      </c>
      <c r="AB1533" s="2">
        <v>18</v>
      </c>
      <c r="AC1533" s="2">
        <v>32</v>
      </c>
      <c r="AD1533" s="2">
        <v>19</v>
      </c>
      <c r="AE1533" s="2">
        <v>10</v>
      </c>
      <c r="AF1533" s="2">
        <f t="shared" si="186"/>
        <v>33</v>
      </c>
      <c r="AG1533" s="2">
        <f t="shared" si="187"/>
        <v>32</v>
      </c>
      <c r="AH1533" s="2">
        <f t="shared" si="188"/>
        <v>29</v>
      </c>
      <c r="AJ1533" s="5"/>
    </row>
    <row r="1534" spans="7:36" x14ac:dyDescent="0.35">
      <c r="G1534" s="2" t="s">
        <v>3</v>
      </c>
      <c r="H1534" s="2" t="s">
        <v>142</v>
      </c>
      <c r="I1534" s="2" t="s">
        <v>8</v>
      </c>
      <c r="J1534" s="2" t="s">
        <v>20</v>
      </c>
      <c r="K1534" s="2" t="s">
        <v>32</v>
      </c>
      <c r="L1534" s="2" t="s">
        <v>32</v>
      </c>
      <c r="M1534" s="2" t="s">
        <v>3</v>
      </c>
      <c r="N1534" s="2">
        <v>3</v>
      </c>
      <c r="O1534" s="6">
        <f t="shared" si="181"/>
        <v>43</v>
      </c>
      <c r="P1534" s="2">
        <v>22</v>
      </c>
      <c r="Q1534" s="2">
        <v>10</v>
      </c>
      <c r="R1534" s="2">
        <v>5</v>
      </c>
      <c r="S1534" s="2">
        <v>4</v>
      </c>
      <c r="T1534" s="2">
        <v>2</v>
      </c>
      <c r="U1534" s="2">
        <f t="shared" si="183"/>
        <v>32</v>
      </c>
      <c r="V1534" s="2">
        <f t="shared" si="184"/>
        <v>5</v>
      </c>
      <c r="W1534" s="2">
        <f t="shared" si="185"/>
        <v>6</v>
      </c>
      <c r="Y1534" s="5"/>
      <c r="Z1534" s="6">
        <f t="shared" si="182"/>
        <v>94</v>
      </c>
      <c r="AA1534" s="2">
        <v>40</v>
      </c>
      <c r="AB1534" s="2">
        <v>29</v>
      </c>
      <c r="AC1534" s="2">
        <v>17</v>
      </c>
      <c r="AD1534" s="2">
        <v>5</v>
      </c>
      <c r="AE1534" s="2">
        <v>3</v>
      </c>
      <c r="AF1534" s="2">
        <f t="shared" si="186"/>
        <v>69</v>
      </c>
      <c r="AG1534" s="2">
        <f t="shared" si="187"/>
        <v>17</v>
      </c>
      <c r="AH1534" s="2">
        <f t="shared" si="188"/>
        <v>8</v>
      </c>
      <c r="AJ1534" s="5"/>
    </row>
    <row r="1535" spans="7:36" x14ac:dyDescent="0.35">
      <c r="G1535" s="2" t="s">
        <v>3</v>
      </c>
      <c r="H1535" s="2" t="s">
        <v>142</v>
      </c>
      <c r="I1535" s="2" t="s">
        <v>8</v>
      </c>
      <c r="J1535" s="2" t="s">
        <v>20</v>
      </c>
      <c r="K1535" s="2" t="s">
        <v>32</v>
      </c>
      <c r="L1535" s="2" t="s">
        <v>32</v>
      </c>
      <c r="M1535" s="2" t="s">
        <v>3</v>
      </c>
      <c r="N1535" s="2">
        <v>4</v>
      </c>
      <c r="O1535" s="6">
        <f t="shared" si="181"/>
        <v>44</v>
      </c>
      <c r="P1535" s="2">
        <v>25</v>
      </c>
      <c r="Q1535" s="2">
        <v>14</v>
      </c>
      <c r="R1535" s="2">
        <v>4</v>
      </c>
      <c r="S1535" s="2">
        <v>1</v>
      </c>
      <c r="T1535" s="2">
        <v>0</v>
      </c>
      <c r="U1535" s="2">
        <f t="shared" si="183"/>
        <v>39</v>
      </c>
      <c r="V1535" s="2">
        <f t="shared" si="184"/>
        <v>4</v>
      </c>
      <c r="W1535" s="2">
        <f t="shared" si="185"/>
        <v>1</v>
      </c>
      <c r="Y1535" s="5"/>
      <c r="Z1535" s="6">
        <f t="shared" si="182"/>
        <v>94</v>
      </c>
      <c r="AA1535" s="2">
        <v>58</v>
      </c>
      <c r="AB1535" s="2">
        <v>27</v>
      </c>
      <c r="AC1535" s="2">
        <v>8</v>
      </c>
      <c r="AD1535" s="2">
        <v>0</v>
      </c>
      <c r="AE1535" s="2">
        <v>1</v>
      </c>
      <c r="AF1535" s="2">
        <f t="shared" si="186"/>
        <v>85</v>
      </c>
      <c r="AG1535" s="2">
        <f t="shared" si="187"/>
        <v>8</v>
      </c>
      <c r="AH1535" s="2">
        <f t="shared" si="188"/>
        <v>1</v>
      </c>
      <c r="AJ1535" s="5"/>
    </row>
    <row r="1536" spans="7:36" x14ac:dyDescent="0.35">
      <c r="G1536" s="2" t="s">
        <v>3</v>
      </c>
      <c r="H1536" s="2" t="s">
        <v>142</v>
      </c>
      <c r="I1536" s="2" t="s">
        <v>8</v>
      </c>
      <c r="J1536" s="2" t="s">
        <v>20</v>
      </c>
      <c r="K1536" s="2" t="s">
        <v>32</v>
      </c>
      <c r="L1536" s="2" t="s">
        <v>32</v>
      </c>
      <c r="M1536" s="2" t="s">
        <v>3</v>
      </c>
      <c r="N1536" s="2">
        <v>5</v>
      </c>
      <c r="O1536" s="6">
        <f t="shared" si="181"/>
        <v>44</v>
      </c>
      <c r="P1536" s="2">
        <v>19</v>
      </c>
      <c r="Q1536" s="2">
        <v>13</v>
      </c>
      <c r="R1536" s="2">
        <v>10</v>
      </c>
      <c r="S1536" s="2">
        <v>1</v>
      </c>
      <c r="T1536" s="2">
        <v>1</v>
      </c>
      <c r="U1536" s="2">
        <f t="shared" si="183"/>
        <v>32</v>
      </c>
      <c r="V1536" s="2">
        <f t="shared" si="184"/>
        <v>10</v>
      </c>
      <c r="W1536" s="2">
        <f t="shared" si="185"/>
        <v>2</v>
      </c>
      <c r="Y1536" s="5"/>
      <c r="Z1536" s="6">
        <f t="shared" si="182"/>
        <v>94</v>
      </c>
      <c r="AA1536" s="2">
        <v>32</v>
      </c>
      <c r="AB1536" s="2">
        <v>37</v>
      </c>
      <c r="AC1536" s="2">
        <v>16</v>
      </c>
      <c r="AD1536" s="2">
        <v>5</v>
      </c>
      <c r="AE1536" s="2">
        <v>4</v>
      </c>
      <c r="AF1536" s="2">
        <f t="shared" si="186"/>
        <v>69</v>
      </c>
      <c r="AG1536" s="2">
        <f t="shared" si="187"/>
        <v>16</v>
      </c>
      <c r="AH1536" s="2">
        <f t="shared" si="188"/>
        <v>9</v>
      </c>
      <c r="AJ1536" s="5"/>
    </row>
    <row r="1537" spans="7:36" x14ac:dyDescent="0.35">
      <c r="G1537" s="2" t="s">
        <v>3</v>
      </c>
      <c r="H1537" s="2" t="s">
        <v>142</v>
      </c>
      <c r="I1537" s="2" t="s">
        <v>8</v>
      </c>
      <c r="J1537" s="2" t="s">
        <v>20</v>
      </c>
      <c r="K1537" s="2" t="s">
        <v>32</v>
      </c>
      <c r="L1537" s="2" t="s">
        <v>32</v>
      </c>
      <c r="M1537" s="2" t="s">
        <v>3</v>
      </c>
      <c r="N1537" s="2">
        <v>6</v>
      </c>
      <c r="O1537" s="6">
        <f t="shared" si="181"/>
        <v>44</v>
      </c>
      <c r="P1537" s="2">
        <v>18</v>
      </c>
      <c r="Q1537" s="2">
        <v>10</v>
      </c>
      <c r="R1537" s="2">
        <v>8</v>
      </c>
      <c r="S1537" s="2">
        <v>6</v>
      </c>
      <c r="T1537" s="2">
        <v>2</v>
      </c>
      <c r="U1537" s="2">
        <f t="shared" si="183"/>
        <v>28</v>
      </c>
      <c r="V1537" s="2">
        <f t="shared" si="184"/>
        <v>8</v>
      </c>
      <c r="W1537" s="2">
        <f t="shared" si="185"/>
        <v>8</v>
      </c>
      <c r="Y1537" s="5"/>
      <c r="Z1537" s="6">
        <f t="shared" si="182"/>
        <v>94</v>
      </c>
      <c r="AA1537" s="2">
        <v>32</v>
      </c>
      <c r="AB1537" s="2">
        <v>33</v>
      </c>
      <c r="AC1537" s="2">
        <v>21</v>
      </c>
      <c r="AD1537" s="2">
        <v>3</v>
      </c>
      <c r="AE1537" s="2">
        <v>5</v>
      </c>
      <c r="AF1537" s="2">
        <f t="shared" si="186"/>
        <v>65</v>
      </c>
      <c r="AG1537" s="2">
        <f t="shared" si="187"/>
        <v>21</v>
      </c>
      <c r="AH1537" s="2">
        <f t="shared" si="188"/>
        <v>8</v>
      </c>
      <c r="AJ1537" s="5"/>
    </row>
    <row r="1538" spans="7:36" x14ac:dyDescent="0.35">
      <c r="G1538" s="2" t="s">
        <v>3</v>
      </c>
      <c r="H1538" s="2" t="s">
        <v>142</v>
      </c>
      <c r="I1538" s="2" t="s">
        <v>8</v>
      </c>
      <c r="J1538" s="2" t="s">
        <v>20</v>
      </c>
      <c r="K1538" s="2" t="s">
        <v>32</v>
      </c>
      <c r="L1538" s="2" t="s">
        <v>32</v>
      </c>
      <c r="M1538" s="2" t="s">
        <v>3</v>
      </c>
      <c r="N1538" s="2">
        <v>7</v>
      </c>
      <c r="O1538" s="6">
        <f t="shared" ref="O1538:O1601" si="189">SUM(U1538:W1538)</f>
        <v>44</v>
      </c>
      <c r="P1538" s="2">
        <v>27</v>
      </c>
      <c r="Q1538" s="2">
        <v>6</v>
      </c>
      <c r="R1538" s="2">
        <v>8</v>
      </c>
      <c r="S1538" s="2">
        <v>1</v>
      </c>
      <c r="T1538" s="2">
        <v>2</v>
      </c>
      <c r="U1538" s="2">
        <f t="shared" si="183"/>
        <v>33</v>
      </c>
      <c r="V1538" s="2">
        <f t="shared" si="184"/>
        <v>8</v>
      </c>
      <c r="W1538" s="2">
        <f t="shared" si="185"/>
        <v>3</v>
      </c>
      <c r="Y1538" s="5"/>
      <c r="Z1538" s="6">
        <f t="shared" ref="Z1538:Z1601" si="190">SUM(AF1538:AH1538)</f>
        <v>94</v>
      </c>
      <c r="AA1538" s="2">
        <v>61</v>
      </c>
      <c r="AB1538" s="2">
        <v>14</v>
      </c>
      <c r="AC1538" s="2">
        <v>9</v>
      </c>
      <c r="AD1538" s="2">
        <v>4</v>
      </c>
      <c r="AE1538" s="2">
        <v>6</v>
      </c>
      <c r="AF1538" s="2">
        <f t="shared" si="186"/>
        <v>75</v>
      </c>
      <c r="AG1538" s="2">
        <f t="shared" si="187"/>
        <v>9</v>
      </c>
      <c r="AH1538" s="2">
        <f t="shared" si="188"/>
        <v>10</v>
      </c>
      <c r="AJ1538" s="5"/>
    </row>
    <row r="1539" spans="7:36" x14ac:dyDescent="0.35">
      <c r="G1539" s="2" t="s">
        <v>3</v>
      </c>
      <c r="H1539" s="2" t="s">
        <v>142</v>
      </c>
      <c r="I1539" s="2" t="s">
        <v>8</v>
      </c>
      <c r="J1539" s="2" t="s">
        <v>20</v>
      </c>
      <c r="K1539" s="2" t="s">
        <v>32</v>
      </c>
      <c r="L1539" s="2" t="s">
        <v>32</v>
      </c>
      <c r="M1539" s="2" t="s">
        <v>3</v>
      </c>
      <c r="N1539" s="2">
        <v>8</v>
      </c>
      <c r="O1539" s="6">
        <f t="shared" si="189"/>
        <v>44</v>
      </c>
      <c r="P1539" s="2">
        <v>8</v>
      </c>
      <c r="Q1539" s="2">
        <v>8</v>
      </c>
      <c r="R1539" s="2">
        <v>15</v>
      </c>
      <c r="S1539" s="2">
        <v>7</v>
      </c>
      <c r="T1539" s="2">
        <v>6</v>
      </c>
      <c r="U1539" s="2">
        <f t="shared" si="183"/>
        <v>16</v>
      </c>
      <c r="V1539" s="2">
        <f t="shared" si="184"/>
        <v>15</v>
      </c>
      <c r="W1539" s="2">
        <f t="shared" si="185"/>
        <v>13</v>
      </c>
      <c r="Y1539" s="5"/>
      <c r="Z1539" s="6">
        <f t="shared" si="190"/>
        <v>94</v>
      </c>
      <c r="AA1539" s="2">
        <v>12</v>
      </c>
      <c r="AB1539" s="2">
        <v>25</v>
      </c>
      <c r="AC1539" s="2">
        <v>32</v>
      </c>
      <c r="AD1539" s="2">
        <v>11</v>
      </c>
      <c r="AE1539" s="2">
        <v>14</v>
      </c>
      <c r="AF1539" s="2">
        <f t="shared" si="186"/>
        <v>37</v>
      </c>
      <c r="AG1539" s="2">
        <f t="shared" si="187"/>
        <v>32</v>
      </c>
      <c r="AH1539" s="2">
        <f t="shared" si="188"/>
        <v>25</v>
      </c>
      <c r="AJ1539" s="5"/>
    </row>
    <row r="1540" spans="7:36" x14ac:dyDescent="0.35">
      <c r="G1540" s="2" t="s">
        <v>3</v>
      </c>
      <c r="H1540" s="2" t="s">
        <v>142</v>
      </c>
      <c r="I1540" s="2" t="s">
        <v>8</v>
      </c>
      <c r="J1540" s="2" t="s">
        <v>20</v>
      </c>
      <c r="K1540" s="2" t="s">
        <v>32</v>
      </c>
      <c r="L1540" s="2" t="s">
        <v>32</v>
      </c>
      <c r="M1540" s="2" t="s">
        <v>3</v>
      </c>
      <c r="N1540" s="2">
        <v>9</v>
      </c>
      <c r="O1540" s="6">
        <f t="shared" si="189"/>
        <v>44</v>
      </c>
      <c r="P1540" s="2">
        <v>3</v>
      </c>
      <c r="Q1540" s="2">
        <v>9</v>
      </c>
      <c r="R1540" s="2">
        <v>10</v>
      </c>
      <c r="S1540" s="2">
        <v>12</v>
      </c>
      <c r="T1540" s="2">
        <v>10</v>
      </c>
      <c r="U1540" s="2">
        <f t="shared" si="183"/>
        <v>12</v>
      </c>
      <c r="V1540" s="2">
        <f t="shared" si="184"/>
        <v>10</v>
      </c>
      <c r="W1540" s="2">
        <f t="shared" si="185"/>
        <v>22</v>
      </c>
      <c r="Y1540" s="5"/>
      <c r="Z1540" s="6">
        <f t="shared" si="190"/>
        <v>94</v>
      </c>
      <c r="AA1540" s="2">
        <v>16</v>
      </c>
      <c r="AB1540" s="2">
        <v>11</v>
      </c>
      <c r="AC1540" s="2">
        <v>34</v>
      </c>
      <c r="AD1540" s="2">
        <v>17</v>
      </c>
      <c r="AE1540" s="2">
        <v>16</v>
      </c>
      <c r="AF1540" s="2">
        <f t="shared" si="186"/>
        <v>27</v>
      </c>
      <c r="AG1540" s="2">
        <f t="shared" si="187"/>
        <v>34</v>
      </c>
      <c r="AH1540" s="2">
        <f t="shared" si="188"/>
        <v>33</v>
      </c>
      <c r="AJ1540" s="5"/>
    </row>
    <row r="1541" spans="7:36" x14ac:dyDescent="0.35">
      <c r="G1541" s="2" t="s">
        <v>3</v>
      </c>
      <c r="H1541" s="2" t="s">
        <v>142</v>
      </c>
      <c r="I1541" s="2" t="s">
        <v>8</v>
      </c>
      <c r="J1541" s="2" t="s">
        <v>20</v>
      </c>
      <c r="K1541" s="2" t="s">
        <v>32</v>
      </c>
      <c r="L1541" s="2" t="s">
        <v>32</v>
      </c>
      <c r="M1541" s="2" t="s">
        <v>67</v>
      </c>
      <c r="N1541" s="2">
        <v>10</v>
      </c>
      <c r="O1541" s="6">
        <f t="shared" si="189"/>
        <v>44</v>
      </c>
      <c r="P1541" s="2">
        <v>28</v>
      </c>
      <c r="Q1541" s="2">
        <v>7</v>
      </c>
      <c r="R1541" s="2">
        <v>6</v>
      </c>
      <c r="S1541" s="2">
        <v>1</v>
      </c>
      <c r="T1541" s="2">
        <v>2</v>
      </c>
      <c r="U1541" s="2">
        <f t="shared" si="183"/>
        <v>35</v>
      </c>
      <c r="V1541" s="2">
        <f t="shared" si="184"/>
        <v>6</v>
      </c>
      <c r="W1541" s="2">
        <f t="shared" si="185"/>
        <v>3</v>
      </c>
      <c r="Y1541" s="5"/>
      <c r="Z1541" s="6">
        <f t="shared" si="190"/>
        <v>94</v>
      </c>
      <c r="AA1541" s="2">
        <v>64</v>
      </c>
      <c r="AB1541" s="2">
        <v>21</v>
      </c>
      <c r="AC1541" s="2">
        <v>6</v>
      </c>
      <c r="AD1541" s="2">
        <v>2</v>
      </c>
      <c r="AE1541" s="2">
        <v>1</v>
      </c>
      <c r="AF1541" s="2">
        <f t="shared" si="186"/>
        <v>85</v>
      </c>
      <c r="AG1541" s="2">
        <f t="shared" si="187"/>
        <v>6</v>
      </c>
      <c r="AH1541" s="2">
        <f t="shared" si="188"/>
        <v>3</v>
      </c>
      <c r="AJ1541" s="5"/>
    </row>
    <row r="1542" spans="7:36" x14ac:dyDescent="0.35">
      <c r="G1542" s="2" t="s">
        <v>3</v>
      </c>
      <c r="H1542" s="2" t="s">
        <v>142</v>
      </c>
      <c r="I1542" s="2" t="s">
        <v>8</v>
      </c>
      <c r="J1542" s="2" t="s">
        <v>20</v>
      </c>
      <c r="K1542" s="2" t="s">
        <v>32</v>
      </c>
      <c r="L1542" s="2" t="s">
        <v>32</v>
      </c>
      <c r="M1542" s="2" t="s">
        <v>67</v>
      </c>
      <c r="N1542" s="2">
        <v>11</v>
      </c>
      <c r="O1542" s="6">
        <f t="shared" si="189"/>
        <v>44</v>
      </c>
      <c r="P1542" s="2">
        <v>17</v>
      </c>
      <c r="Q1542" s="2">
        <v>9</v>
      </c>
      <c r="R1542" s="2">
        <v>14</v>
      </c>
      <c r="S1542" s="2">
        <v>1</v>
      </c>
      <c r="T1542" s="2">
        <v>3</v>
      </c>
      <c r="U1542" s="2">
        <f t="shared" si="183"/>
        <v>26</v>
      </c>
      <c r="V1542" s="2">
        <f t="shared" si="184"/>
        <v>14</v>
      </c>
      <c r="W1542" s="2">
        <f t="shared" si="185"/>
        <v>4</v>
      </c>
      <c r="Y1542" s="5"/>
      <c r="Z1542" s="6">
        <f t="shared" si="190"/>
        <v>94</v>
      </c>
      <c r="AA1542" s="2">
        <v>52</v>
      </c>
      <c r="AB1542" s="2">
        <v>28</v>
      </c>
      <c r="AC1542" s="2">
        <v>11</v>
      </c>
      <c r="AD1542" s="2">
        <v>3</v>
      </c>
      <c r="AE1542" s="2">
        <v>0</v>
      </c>
      <c r="AF1542" s="2">
        <f t="shared" si="186"/>
        <v>80</v>
      </c>
      <c r="AG1542" s="2">
        <f t="shared" si="187"/>
        <v>11</v>
      </c>
      <c r="AH1542" s="2">
        <f t="shared" si="188"/>
        <v>3</v>
      </c>
      <c r="AJ1542" s="5"/>
    </row>
    <row r="1543" spans="7:36" x14ac:dyDescent="0.35">
      <c r="G1543" s="2" t="s">
        <v>3</v>
      </c>
      <c r="H1543" s="2" t="s">
        <v>142</v>
      </c>
      <c r="I1543" s="2" t="s">
        <v>8</v>
      </c>
      <c r="J1543" s="2" t="s">
        <v>20</v>
      </c>
      <c r="K1543" s="2" t="s">
        <v>32</v>
      </c>
      <c r="L1543" s="2" t="s">
        <v>32</v>
      </c>
      <c r="M1543" s="2" t="s">
        <v>67</v>
      </c>
      <c r="N1543" s="2">
        <v>12</v>
      </c>
      <c r="O1543" s="6">
        <f t="shared" si="189"/>
        <v>44</v>
      </c>
      <c r="P1543" s="2">
        <v>17</v>
      </c>
      <c r="Q1543" s="2">
        <v>10</v>
      </c>
      <c r="R1543" s="2">
        <v>12</v>
      </c>
      <c r="S1543" s="2">
        <v>3</v>
      </c>
      <c r="T1543" s="2">
        <v>2</v>
      </c>
      <c r="U1543" s="2">
        <f t="shared" si="183"/>
        <v>27</v>
      </c>
      <c r="V1543" s="2">
        <f t="shared" si="184"/>
        <v>12</v>
      </c>
      <c r="W1543" s="2">
        <f t="shared" si="185"/>
        <v>5</v>
      </c>
      <c r="Y1543" s="5"/>
      <c r="Z1543" s="6">
        <f t="shared" si="190"/>
        <v>94</v>
      </c>
      <c r="AA1543" s="2">
        <v>38</v>
      </c>
      <c r="AB1543" s="2">
        <v>36</v>
      </c>
      <c r="AC1543" s="2">
        <v>15</v>
      </c>
      <c r="AD1543" s="2">
        <v>5</v>
      </c>
      <c r="AE1543" s="2">
        <v>0</v>
      </c>
      <c r="AF1543" s="2">
        <f t="shared" si="186"/>
        <v>74</v>
      </c>
      <c r="AG1543" s="2">
        <f t="shared" si="187"/>
        <v>15</v>
      </c>
      <c r="AH1543" s="2">
        <f t="shared" si="188"/>
        <v>5</v>
      </c>
      <c r="AJ1543" s="5"/>
    </row>
    <row r="1544" spans="7:36" x14ac:dyDescent="0.35">
      <c r="G1544" s="2" t="s">
        <v>3</v>
      </c>
      <c r="H1544" s="2" t="s">
        <v>142</v>
      </c>
      <c r="I1544" s="2" t="s">
        <v>8</v>
      </c>
      <c r="J1544" s="2" t="s">
        <v>20</v>
      </c>
      <c r="K1544" s="2" t="s">
        <v>32</v>
      </c>
      <c r="L1544" s="2" t="s">
        <v>32</v>
      </c>
      <c r="M1544" s="2" t="s">
        <v>67</v>
      </c>
      <c r="N1544" s="2">
        <v>13</v>
      </c>
      <c r="O1544" s="6">
        <f t="shared" si="189"/>
        <v>44</v>
      </c>
      <c r="P1544" s="2">
        <v>19</v>
      </c>
      <c r="Q1544" s="2">
        <v>12</v>
      </c>
      <c r="R1544" s="2">
        <v>8</v>
      </c>
      <c r="S1544" s="2">
        <v>4</v>
      </c>
      <c r="T1544" s="2">
        <v>1</v>
      </c>
      <c r="U1544" s="2">
        <f t="shared" si="183"/>
        <v>31</v>
      </c>
      <c r="V1544" s="2">
        <f t="shared" si="184"/>
        <v>8</v>
      </c>
      <c r="W1544" s="2">
        <f t="shared" si="185"/>
        <v>5</v>
      </c>
      <c r="Y1544" s="5"/>
      <c r="Z1544" s="6">
        <f t="shared" si="190"/>
        <v>94</v>
      </c>
      <c r="AA1544" s="2">
        <v>39</v>
      </c>
      <c r="AB1544" s="2">
        <v>32</v>
      </c>
      <c r="AC1544" s="2">
        <v>17</v>
      </c>
      <c r="AD1544" s="2">
        <v>4</v>
      </c>
      <c r="AE1544" s="2">
        <v>2</v>
      </c>
      <c r="AF1544" s="2">
        <f t="shared" si="186"/>
        <v>71</v>
      </c>
      <c r="AG1544" s="2">
        <f t="shared" si="187"/>
        <v>17</v>
      </c>
      <c r="AH1544" s="2">
        <f t="shared" si="188"/>
        <v>6</v>
      </c>
      <c r="AJ1544" s="5"/>
    </row>
    <row r="1545" spans="7:36" x14ac:dyDescent="0.35">
      <c r="G1545" s="2" t="s">
        <v>3</v>
      </c>
      <c r="H1545" s="2" t="s">
        <v>142</v>
      </c>
      <c r="I1545" s="2" t="s">
        <v>8</v>
      </c>
      <c r="J1545" s="2" t="s">
        <v>20</v>
      </c>
      <c r="K1545" s="2" t="s">
        <v>32</v>
      </c>
      <c r="L1545" s="2" t="s">
        <v>32</v>
      </c>
      <c r="M1545" s="2" t="s">
        <v>67</v>
      </c>
      <c r="N1545" s="2">
        <v>14</v>
      </c>
      <c r="O1545" s="6">
        <f t="shared" si="189"/>
        <v>44</v>
      </c>
      <c r="P1545" s="2">
        <v>14</v>
      </c>
      <c r="Q1545" s="2">
        <v>13</v>
      </c>
      <c r="R1545" s="2">
        <v>8</v>
      </c>
      <c r="S1545" s="2">
        <v>5</v>
      </c>
      <c r="T1545" s="2">
        <v>4</v>
      </c>
      <c r="U1545" s="2">
        <f t="shared" si="183"/>
        <v>27</v>
      </c>
      <c r="V1545" s="2">
        <f t="shared" si="184"/>
        <v>8</v>
      </c>
      <c r="W1545" s="2">
        <f t="shared" si="185"/>
        <v>9</v>
      </c>
      <c r="Y1545" s="5"/>
      <c r="Z1545" s="6">
        <f t="shared" si="190"/>
        <v>94</v>
      </c>
      <c r="AA1545" s="2">
        <v>29</v>
      </c>
      <c r="AB1545" s="2">
        <v>30</v>
      </c>
      <c r="AC1545" s="2">
        <v>20</v>
      </c>
      <c r="AD1545" s="2">
        <v>10</v>
      </c>
      <c r="AE1545" s="2">
        <v>5</v>
      </c>
      <c r="AF1545" s="2">
        <f t="shared" si="186"/>
        <v>59</v>
      </c>
      <c r="AG1545" s="2">
        <f t="shared" si="187"/>
        <v>20</v>
      </c>
      <c r="AH1545" s="2">
        <f t="shared" si="188"/>
        <v>15</v>
      </c>
      <c r="AJ1545" s="5"/>
    </row>
    <row r="1546" spans="7:36" x14ac:dyDescent="0.35">
      <c r="G1546" s="2" t="s">
        <v>3</v>
      </c>
      <c r="H1546" s="2" t="s">
        <v>142</v>
      </c>
      <c r="I1546" s="2" t="s">
        <v>8</v>
      </c>
      <c r="J1546" s="2" t="s">
        <v>20</v>
      </c>
      <c r="K1546" s="2" t="s">
        <v>32</v>
      </c>
      <c r="L1546" s="2" t="s">
        <v>32</v>
      </c>
      <c r="M1546" s="2" t="s">
        <v>67</v>
      </c>
      <c r="N1546" s="2">
        <v>15</v>
      </c>
      <c r="O1546" s="6">
        <f t="shared" si="189"/>
        <v>44</v>
      </c>
      <c r="P1546" s="2">
        <v>11</v>
      </c>
      <c r="Q1546" s="2">
        <v>11</v>
      </c>
      <c r="R1546" s="2">
        <v>10</v>
      </c>
      <c r="S1546" s="2">
        <v>7</v>
      </c>
      <c r="T1546" s="2">
        <v>5</v>
      </c>
      <c r="U1546" s="2">
        <f t="shared" si="183"/>
        <v>22</v>
      </c>
      <c r="V1546" s="2">
        <f t="shared" si="184"/>
        <v>10</v>
      </c>
      <c r="W1546" s="2">
        <f t="shared" si="185"/>
        <v>12</v>
      </c>
      <c r="Y1546" s="5"/>
      <c r="Z1546" s="6">
        <f t="shared" si="190"/>
        <v>94</v>
      </c>
      <c r="AA1546" s="2">
        <v>27</v>
      </c>
      <c r="AB1546" s="2">
        <v>25</v>
      </c>
      <c r="AC1546" s="2">
        <v>25</v>
      </c>
      <c r="AD1546" s="2">
        <v>9</v>
      </c>
      <c r="AE1546" s="2">
        <v>8</v>
      </c>
      <c r="AF1546" s="2">
        <f t="shared" si="186"/>
        <v>52</v>
      </c>
      <c r="AG1546" s="2">
        <f t="shared" si="187"/>
        <v>25</v>
      </c>
      <c r="AH1546" s="2">
        <f t="shared" si="188"/>
        <v>17</v>
      </c>
      <c r="AJ1546" s="5"/>
    </row>
    <row r="1547" spans="7:36" x14ac:dyDescent="0.35">
      <c r="G1547" s="2" t="s">
        <v>3</v>
      </c>
      <c r="H1547" s="2" t="s">
        <v>142</v>
      </c>
      <c r="I1547" s="2" t="s">
        <v>8</v>
      </c>
      <c r="J1547" s="2" t="s">
        <v>20</v>
      </c>
      <c r="K1547" s="2" t="s">
        <v>32</v>
      </c>
      <c r="L1547" s="2" t="s">
        <v>32</v>
      </c>
      <c r="M1547" s="2" t="s">
        <v>67</v>
      </c>
      <c r="N1547" s="2">
        <v>16</v>
      </c>
      <c r="O1547" s="6">
        <f t="shared" si="189"/>
        <v>44</v>
      </c>
      <c r="P1547" s="2">
        <v>11</v>
      </c>
      <c r="Q1547" s="2">
        <v>12</v>
      </c>
      <c r="R1547" s="2">
        <v>11</v>
      </c>
      <c r="S1547" s="2">
        <v>5</v>
      </c>
      <c r="T1547" s="2">
        <v>5</v>
      </c>
      <c r="U1547" s="2">
        <f t="shared" si="183"/>
        <v>23</v>
      </c>
      <c r="V1547" s="2">
        <f t="shared" si="184"/>
        <v>11</v>
      </c>
      <c r="W1547" s="2">
        <f t="shared" si="185"/>
        <v>10</v>
      </c>
      <c r="Y1547" s="5"/>
      <c r="Z1547" s="6">
        <f t="shared" si="190"/>
        <v>94</v>
      </c>
      <c r="AA1547" s="2">
        <v>26</v>
      </c>
      <c r="AB1547" s="2">
        <v>34</v>
      </c>
      <c r="AC1547" s="2">
        <v>23</v>
      </c>
      <c r="AD1547" s="2">
        <v>7</v>
      </c>
      <c r="AE1547" s="2">
        <v>4</v>
      </c>
      <c r="AF1547" s="2">
        <f t="shared" si="186"/>
        <v>60</v>
      </c>
      <c r="AG1547" s="2">
        <f t="shared" si="187"/>
        <v>23</v>
      </c>
      <c r="AH1547" s="2">
        <f t="shared" si="188"/>
        <v>11</v>
      </c>
      <c r="AJ1547" s="5"/>
    </row>
    <row r="1548" spans="7:36" x14ac:dyDescent="0.35">
      <c r="G1548" s="2" t="s">
        <v>3</v>
      </c>
      <c r="H1548" s="2" t="s">
        <v>142</v>
      </c>
      <c r="I1548" s="2" t="s">
        <v>8</v>
      </c>
      <c r="J1548" s="2" t="s">
        <v>20</v>
      </c>
      <c r="K1548" s="2" t="s">
        <v>32</v>
      </c>
      <c r="L1548" s="2" t="s">
        <v>32</v>
      </c>
      <c r="M1548" s="2" t="s">
        <v>67</v>
      </c>
      <c r="N1548" s="2">
        <v>17</v>
      </c>
      <c r="O1548" s="6">
        <f t="shared" si="189"/>
        <v>44</v>
      </c>
      <c r="P1548" s="2">
        <v>10</v>
      </c>
      <c r="Q1548" s="2">
        <v>13</v>
      </c>
      <c r="R1548" s="2">
        <v>16</v>
      </c>
      <c r="S1548" s="2">
        <v>1</v>
      </c>
      <c r="T1548" s="2">
        <v>4</v>
      </c>
      <c r="U1548" s="2">
        <f t="shared" si="183"/>
        <v>23</v>
      </c>
      <c r="V1548" s="2">
        <f t="shared" si="184"/>
        <v>16</v>
      </c>
      <c r="W1548" s="2">
        <f t="shared" si="185"/>
        <v>5</v>
      </c>
      <c r="Y1548" s="5"/>
      <c r="Z1548" s="6">
        <f t="shared" si="190"/>
        <v>94</v>
      </c>
      <c r="AA1548" s="2">
        <v>30</v>
      </c>
      <c r="AB1548" s="2">
        <v>40</v>
      </c>
      <c r="AC1548" s="2">
        <v>13</v>
      </c>
      <c r="AD1548" s="2">
        <v>8</v>
      </c>
      <c r="AE1548" s="2">
        <v>3</v>
      </c>
      <c r="AF1548" s="2">
        <f t="shared" si="186"/>
        <v>70</v>
      </c>
      <c r="AG1548" s="2">
        <f t="shared" si="187"/>
        <v>13</v>
      </c>
      <c r="AH1548" s="2">
        <f t="shared" si="188"/>
        <v>11</v>
      </c>
      <c r="AJ1548" s="5"/>
    </row>
    <row r="1549" spans="7:36" x14ac:dyDescent="0.35">
      <c r="G1549" s="2" t="s">
        <v>3</v>
      </c>
      <c r="H1549" s="2" t="s">
        <v>142</v>
      </c>
      <c r="I1549" s="2" t="s">
        <v>8</v>
      </c>
      <c r="J1549" s="2" t="s">
        <v>20</v>
      </c>
      <c r="K1549" s="2" t="s">
        <v>32</v>
      </c>
      <c r="L1549" s="2" t="s">
        <v>32</v>
      </c>
      <c r="M1549" s="2" t="s">
        <v>67</v>
      </c>
      <c r="N1549" s="2">
        <v>18</v>
      </c>
      <c r="O1549" s="6">
        <f t="shared" si="189"/>
        <v>44</v>
      </c>
      <c r="P1549" s="2">
        <v>30</v>
      </c>
      <c r="Q1549" s="2">
        <v>7</v>
      </c>
      <c r="R1549" s="2">
        <v>3</v>
      </c>
      <c r="S1549" s="2">
        <v>2</v>
      </c>
      <c r="T1549" s="2">
        <v>2</v>
      </c>
      <c r="U1549" s="2">
        <f t="shared" si="183"/>
        <v>37</v>
      </c>
      <c r="V1549" s="2">
        <f t="shared" si="184"/>
        <v>3</v>
      </c>
      <c r="W1549" s="2">
        <f t="shared" si="185"/>
        <v>4</v>
      </c>
      <c r="Y1549" s="5"/>
      <c r="Z1549" s="6">
        <f t="shared" si="190"/>
        <v>94</v>
      </c>
      <c r="AA1549" s="2">
        <v>55</v>
      </c>
      <c r="AB1549" s="2">
        <v>20</v>
      </c>
      <c r="AC1549" s="2">
        <v>12</v>
      </c>
      <c r="AD1549" s="2">
        <v>3</v>
      </c>
      <c r="AE1549" s="2">
        <v>4</v>
      </c>
      <c r="AF1549" s="2">
        <f t="shared" si="186"/>
        <v>75</v>
      </c>
      <c r="AG1549" s="2">
        <f t="shared" si="187"/>
        <v>12</v>
      </c>
      <c r="AH1549" s="2">
        <f t="shared" si="188"/>
        <v>7</v>
      </c>
      <c r="AJ1549" s="5"/>
    </row>
    <row r="1550" spans="7:36" x14ac:dyDescent="0.35">
      <c r="G1550" s="2" t="s">
        <v>3</v>
      </c>
      <c r="H1550" s="2" t="s">
        <v>142</v>
      </c>
      <c r="I1550" s="2" t="s">
        <v>8</v>
      </c>
      <c r="J1550" s="2" t="s">
        <v>20</v>
      </c>
      <c r="K1550" s="2" t="s">
        <v>32</v>
      </c>
      <c r="L1550" s="2" t="s">
        <v>32</v>
      </c>
      <c r="M1550" s="2" t="s">
        <v>76</v>
      </c>
      <c r="N1550" s="2">
        <v>19</v>
      </c>
      <c r="O1550" s="6">
        <f t="shared" si="189"/>
        <v>44</v>
      </c>
      <c r="P1550" s="2">
        <v>24</v>
      </c>
      <c r="Q1550" s="2">
        <v>9</v>
      </c>
      <c r="R1550" s="2">
        <v>7</v>
      </c>
      <c r="S1550" s="2">
        <v>2</v>
      </c>
      <c r="T1550" s="2">
        <v>2</v>
      </c>
      <c r="U1550" s="2">
        <f t="shared" si="183"/>
        <v>33</v>
      </c>
      <c r="V1550" s="2">
        <f t="shared" si="184"/>
        <v>7</v>
      </c>
      <c r="W1550" s="2">
        <f t="shared" si="185"/>
        <v>4</v>
      </c>
      <c r="Y1550" s="5"/>
      <c r="Z1550" s="6">
        <f t="shared" si="190"/>
        <v>94</v>
      </c>
      <c r="AA1550" s="2">
        <v>32</v>
      </c>
      <c r="AB1550" s="2">
        <v>35</v>
      </c>
      <c r="AC1550" s="2">
        <v>18</v>
      </c>
      <c r="AD1550" s="2">
        <v>6</v>
      </c>
      <c r="AE1550" s="2">
        <v>3</v>
      </c>
      <c r="AF1550" s="2">
        <f t="shared" si="186"/>
        <v>67</v>
      </c>
      <c r="AG1550" s="2">
        <f t="shared" si="187"/>
        <v>18</v>
      </c>
      <c r="AH1550" s="2">
        <f t="shared" si="188"/>
        <v>9</v>
      </c>
      <c r="AJ1550" s="5"/>
    </row>
    <row r="1551" spans="7:36" x14ac:dyDescent="0.35">
      <c r="G1551" s="2" t="s">
        <v>3</v>
      </c>
      <c r="H1551" s="2" t="s">
        <v>142</v>
      </c>
      <c r="I1551" s="2" t="s">
        <v>8</v>
      </c>
      <c r="J1551" s="2" t="s">
        <v>20</v>
      </c>
      <c r="K1551" s="2" t="s">
        <v>32</v>
      </c>
      <c r="L1551" s="2" t="s">
        <v>32</v>
      </c>
      <c r="M1551" s="2" t="s">
        <v>76</v>
      </c>
      <c r="N1551" s="2">
        <v>20</v>
      </c>
      <c r="O1551" s="6">
        <f t="shared" si="189"/>
        <v>44</v>
      </c>
      <c r="P1551" s="2">
        <v>18</v>
      </c>
      <c r="Q1551" s="2">
        <v>7</v>
      </c>
      <c r="R1551" s="2">
        <v>10</v>
      </c>
      <c r="S1551" s="2">
        <v>4</v>
      </c>
      <c r="T1551" s="2">
        <v>5</v>
      </c>
      <c r="U1551" s="2">
        <f t="shared" si="183"/>
        <v>25</v>
      </c>
      <c r="V1551" s="2">
        <f t="shared" si="184"/>
        <v>10</v>
      </c>
      <c r="W1551" s="2">
        <f t="shared" si="185"/>
        <v>9</v>
      </c>
      <c r="Y1551" s="5"/>
      <c r="Z1551" s="6">
        <f t="shared" si="190"/>
        <v>94</v>
      </c>
      <c r="AA1551" s="2">
        <v>28</v>
      </c>
      <c r="AB1551" s="2">
        <v>28</v>
      </c>
      <c r="AC1551" s="2">
        <v>19</v>
      </c>
      <c r="AD1551" s="2">
        <v>9</v>
      </c>
      <c r="AE1551" s="2">
        <v>10</v>
      </c>
      <c r="AF1551" s="2">
        <f t="shared" si="186"/>
        <v>56</v>
      </c>
      <c r="AG1551" s="2">
        <f t="shared" si="187"/>
        <v>19</v>
      </c>
      <c r="AH1551" s="2">
        <f t="shared" si="188"/>
        <v>19</v>
      </c>
      <c r="AJ1551" s="5"/>
    </row>
    <row r="1552" spans="7:36" x14ac:dyDescent="0.35">
      <c r="G1552" s="2" t="s">
        <v>3</v>
      </c>
      <c r="H1552" s="2" t="s">
        <v>142</v>
      </c>
      <c r="I1552" s="2" t="s">
        <v>8</v>
      </c>
      <c r="J1552" s="2" t="s">
        <v>20</v>
      </c>
      <c r="K1552" s="2" t="s">
        <v>32</v>
      </c>
      <c r="L1552" s="2" t="s">
        <v>32</v>
      </c>
      <c r="M1552" s="2" t="s">
        <v>76</v>
      </c>
      <c r="N1552" s="2">
        <v>21</v>
      </c>
      <c r="O1552" s="6">
        <f t="shared" si="189"/>
        <v>44</v>
      </c>
      <c r="P1552" s="2">
        <v>19</v>
      </c>
      <c r="Q1552" s="2">
        <v>6</v>
      </c>
      <c r="R1552" s="2">
        <v>11</v>
      </c>
      <c r="S1552" s="2">
        <v>4</v>
      </c>
      <c r="T1552" s="2">
        <v>4</v>
      </c>
      <c r="U1552" s="2">
        <f t="shared" si="183"/>
        <v>25</v>
      </c>
      <c r="V1552" s="2">
        <f t="shared" si="184"/>
        <v>11</v>
      </c>
      <c r="W1552" s="2">
        <f t="shared" si="185"/>
        <v>8</v>
      </c>
      <c r="Y1552" s="5"/>
      <c r="Z1552" s="6">
        <f t="shared" si="190"/>
        <v>94</v>
      </c>
      <c r="AA1552" s="2">
        <v>32</v>
      </c>
      <c r="AB1552" s="2">
        <v>34</v>
      </c>
      <c r="AC1552" s="2">
        <v>16</v>
      </c>
      <c r="AD1552" s="2">
        <v>9</v>
      </c>
      <c r="AE1552" s="2">
        <v>3</v>
      </c>
      <c r="AF1552" s="2">
        <f t="shared" si="186"/>
        <v>66</v>
      </c>
      <c r="AG1552" s="2">
        <f t="shared" si="187"/>
        <v>16</v>
      </c>
      <c r="AH1552" s="2">
        <f t="shared" si="188"/>
        <v>12</v>
      </c>
      <c r="AJ1552" s="5"/>
    </row>
    <row r="1553" spans="7:36" x14ac:dyDescent="0.35">
      <c r="G1553" s="2" t="s">
        <v>3</v>
      </c>
      <c r="H1553" s="2" t="s">
        <v>142</v>
      </c>
      <c r="I1553" s="2" t="s">
        <v>8</v>
      </c>
      <c r="J1553" s="2" t="s">
        <v>20</v>
      </c>
      <c r="K1553" s="2" t="s">
        <v>32</v>
      </c>
      <c r="L1553" s="2" t="s">
        <v>32</v>
      </c>
      <c r="M1553" s="2" t="s">
        <v>76</v>
      </c>
      <c r="N1553" s="2">
        <v>22</v>
      </c>
      <c r="O1553" s="6">
        <f t="shared" si="189"/>
        <v>43</v>
      </c>
      <c r="P1553" s="2">
        <v>29</v>
      </c>
      <c r="Q1553" s="2">
        <v>7</v>
      </c>
      <c r="R1553" s="2">
        <v>3</v>
      </c>
      <c r="S1553" s="2">
        <v>2</v>
      </c>
      <c r="T1553" s="2">
        <v>2</v>
      </c>
      <c r="U1553" s="2">
        <f t="shared" si="183"/>
        <v>36</v>
      </c>
      <c r="V1553" s="2">
        <f t="shared" si="184"/>
        <v>3</v>
      </c>
      <c r="W1553" s="2">
        <f t="shared" si="185"/>
        <v>4</v>
      </c>
      <c r="Y1553" s="5"/>
      <c r="Z1553" s="6">
        <f t="shared" si="190"/>
        <v>94</v>
      </c>
      <c r="AA1553" s="2">
        <v>65</v>
      </c>
      <c r="AB1553" s="2">
        <v>16</v>
      </c>
      <c r="AC1553" s="2">
        <v>11</v>
      </c>
      <c r="AD1553" s="2">
        <v>0</v>
      </c>
      <c r="AE1553" s="2">
        <v>2</v>
      </c>
      <c r="AF1553" s="2">
        <f t="shared" si="186"/>
        <v>81</v>
      </c>
      <c r="AG1553" s="2">
        <f t="shared" si="187"/>
        <v>11</v>
      </c>
      <c r="AH1553" s="2">
        <f t="shared" si="188"/>
        <v>2</v>
      </c>
      <c r="AJ1553" s="5"/>
    </row>
    <row r="1554" spans="7:36" x14ac:dyDescent="0.35">
      <c r="G1554" s="2" t="s">
        <v>3</v>
      </c>
      <c r="H1554" s="2" t="s">
        <v>142</v>
      </c>
      <c r="I1554" s="2" t="s">
        <v>8</v>
      </c>
      <c r="J1554" s="2" t="s">
        <v>20</v>
      </c>
      <c r="K1554" s="2" t="s">
        <v>32</v>
      </c>
      <c r="L1554" s="2" t="s">
        <v>32</v>
      </c>
      <c r="M1554" s="2" t="s">
        <v>76</v>
      </c>
      <c r="N1554" s="2">
        <v>23</v>
      </c>
      <c r="O1554" s="6">
        <f t="shared" si="189"/>
        <v>44</v>
      </c>
      <c r="P1554" s="2">
        <v>21</v>
      </c>
      <c r="Q1554" s="2">
        <v>8</v>
      </c>
      <c r="R1554" s="2">
        <v>7</v>
      </c>
      <c r="S1554" s="2">
        <v>6</v>
      </c>
      <c r="T1554" s="2">
        <v>2</v>
      </c>
      <c r="U1554" s="2">
        <f t="shared" si="183"/>
        <v>29</v>
      </c>
      <c r="V1554" s="2">
        <f t="shared" si="184"/>
        <v>7</v>
      </c>
      <c r="W1554" s="2">
        <f t="shared" si="185"/>
        <v>8</v>
      </c>
      <c r="Y1554" s="5"/>
      <c r="Z1554" s="6">
        <f t="shared" si="190"/>
        <v>94</v>
      </c>
      <c r="AA1554" s="2">
        <v>44</v>
      </c>
      <c r="AB1554" s="2">
        <v>28</v>
      </c>
      <c r="AC1554" s="2">
        <v>16</v>
      </c>
      <c r="AD1554" s="2">
        <v>2</v>
      </c>
      <c r="AE1554" s="2">
        <v>4</v>
      </c>
      <c r="AF1554" s="2">
        <f t="shared" si="186"/>
        <v>72</v>
      </c>
      <c r="AG1554" s="2">
        <f t="shared" si="187"/>
        <v>16</v>
      </c>
      <c r="AH1554" s="2">
        <f t="shared" si="188"/>
        <v>6</v>
      </c>
      <c r="AJ1554" s="5"/>
    </row>
    <row r="1555" spans="7:36" x14ac:dyDescent="0.35">
      <c r="G1555" s="2" t="s">
        <v>3</v>
      </c>
      <c r="H1555" s="2" t="s">
        <v>142</v>
      </c>
      <c r="I1555" s="2" t="s">
        <v>8</v>
      </c>
      <c r="J1555" s="2" t="s">
        <v>20</v>
      </c>
      <c r="K1555" s="2" t="s">
        <v>32</v>
      </c>
      <c r="L1555" s="2" t="s">
        <v>32</v>
      </c>
      <c r="M1555" s="2" t="s">
        <v>76</v>
      </c>
      <c r="N1555" s="2">
        <v>24</v>
      </c>
      <c r="O1555" s="6">
        <f t="shared" si="189"/>
        <v>44</v>
      </c>
      <c r="P1555" s="2">
        <v>17</v>
      </c>
      <c r="Q1555" s="2">
        <v>12</v>
      </c>
      <c r="R1555" s="2">
        <v>11</v>
      </c>
      <c r="S1555" s="2">
        <v>2</v>
      </c>
      <c r="T1555" s="2">
        <v>2</v>
      </c>
      <c r="U1555" s="2">
        <f t="shared" si="183"/>
        <v>29</v>
      </c>
      <c r="V1555" s="2">
        <f t="shared" si="184"/>
        <v>11</v>
      </c>
      <c r="W1555" s="2">
        <f t="shared" si="185"/>
        <v>4</v>
      </c>
      <c r="Y1555" s="5"/>
      <c r="Z1555" s="6">
        <f t="shared" si="190"/>
        <v>94</v>
      </c>
      <c r="AA1555" s="2">
        <v>36</v>
      </c>
      <c r="AB1555" s="2">
        <v>31</v>
      </c>
      <c r="AC1555" s="2">
        <v>21</v>
      </c>
      <c r="AD1555" s="2">
        <v>3</v>
      </c>
      <c r="AE1555" s="2">
        <v>3</v>
      </c>
      <c r="AF1555" s="2">
        <f t="shared" si="186"/>
        <v>67</v>
      </c>
      <c r="AG1555" s="2">
        <f t="shared" si="187"/>
        <v>21</v>
      </c>
      <c r="AH1555" s="2">
        <f t="shared" si="188"/>
        <v>6</v>
      </c>
      <c r="AJ1555" s="5"/>
    </row>
    <row r="1556" spans="7:36" x14ac:dyDescent="0.35">
      <c r="G1556" s="2" t="s">
        <v>3</v>
      </c>
      <c r="H1556" s="2" t="s">
        <v>142</v>
      </c>
      <c r="I1556" s="2" t="s">
        <v>8</v>
      </c>
      <c r="J1556" s="2" t="s">
        <v>20</v>
      </c>
      <c r="K1556" s="2" t="s">
        <v>32</v>
      </c>
      <c r="L1556" s="2" t="s">
        <v>32</v>
      </c>
      <c r="M1556" s="2" t="s">
        <v>76</v>
      </c>
      <c r="N1556" s="2">
        <v>25</v>
      </c>
      <c r="O1556" s="6">
        <f t="shared" si="189"/>
        <v>44</v>
      </c>
      <c r="P1556" s="2">
        <v>17</v>
      </c>
      <c r="Q1556" s="2">
        <v>12</v>
      </c>
      <c r="R1556" s="2">
        <v>10</v>
      </c>
      <c r="S1556" s="2">
        <v>3</v>
      </c>
      <c r="T1556" s="2">
        <v>2</v>
      </c>
      <c r="U1556" s="2">
        <f t="shared" si="183"/>
        <v>29</v>
      </c>
      <c r="V1556" s="2">
        <f t="shared" si="184"/>
        <v>10</v>
      </c>
      <c r="W1556" s="2">
        <f t="shared" si="185"/>
        <v>5</v>
      </c>
      <c r="Y1556" s="5"/>
      <c r="Z1556" s="6">
        <f t="shared" si="190"/>
        <v>94</v>
      </c>
      <c r="AA1556" s="2">
        <v>38</v>
      </c>
      <c r="AB1556" s="2">
        <v>28</v>
      </c>
      <c r="AC1556" s="2">
        <v>16</v>
      </c>
      <c r="AD1556" s="2">
        <v>6</v>
      </c>
      <c r="AE1556" s="2">
        <v>6</v>
      </c>
      <c r="AF1556" s="2">
        <f t="shared" si="186"/>
        <v>66</v>
      </c>
      <c r="AG1556" s="2">
        <f t="shared" si="187"/>
        <v>16</v>
      </c>
      <c r="AH1556" s="2">
        <f t="shared" si="188"/>
        <v>12</v>
      </c>
      <c r="AJ1556" s="5"/>
    </row>
    <row r="1557" spans="7:36" x14ac:dyDescent="0.35">
      <c r="G1557" s="2" t="s">
        <v>3</v>
      </c>
      <c r="H1557" s="2" t="s">
        <v>142</v>
      </c>
      <c r="I1557" s="2" t="s">
        <v>8</v>
      </c>
      <c r="J1557" s="2" t="s">
        <v>20</v>
      </c>
      <c r="K1557" s="2" t="s">
        <v>32</v>
      </c>
      <c r="L1557" s="2" t="s">
        <v>32</v>
      </c>
      <c r="M1557" s="2" t="s">
        <v>76</v>
      </c>
      <c r="N1557" s="2">
        <v>26</v>
      </c>
      <c r="O1557" s="6">
        <f t="shared" si="189"/>
        <v>44</v>
      </c>
      <c r="P1557" s="2">
        <v>16</v>
      </c>
      <c r="Q1557" s="2">
        <v>13</v>
      </c>
      <c r="R1557" s="2">
        <v>5</v>
      </c>
      <c r="S1557" s="2">
        <v>7</v>
      </c>
      <c r="T1557" s="2">
        <v>3</v>
      </c>
      <c r="U1557" s="2">
        <f t="shared" si="183"/>
        <v>29</v>
      </c>
      <c r="V1557" s="2">
        <f t="shared" si="184"/>
        <v>5</v>
      </c>
      <c r="W1557" s="2">
        <f t="shared" si="185"/>
        <v>10</v>
      </c>
      <c r="Y1557" s="5"/>
      <c r="Z1557" s="6">
        <f t="shared" si="190"/>
        <v>94</v>
      </c>
      <c r="AA1557" s="2">
        <v>38</v>
      </c>
      <c r="AB1557" s="2">
        <v>25</v>
      </c>
      <c r="AC1557" s="2">
        <v>20</v>
      </c>
      <c r="AD1557" s="2">
        <v>8</v>
      </c>
      <c r="AE1557" s="2">
        <v>3</v>
      </c>
      <c r="AF1557" s="2">
        <f t="shared" si="186"/>
        <v>63</v>
      </c>
      <c r="AG1557" s="2">
        <f t="shared" si="187"/>
        <v>20</v>
      </c>
      <c r="AH1557" s="2">
        <f t="shared" si="188"/>
        <v>11</v>
      </c>
      <c r="AJ1557" s="5"/>
    </row>
    <row r="1558" spans="7:36" x14ac:dyDescent="0.35">
      <c r="G1558" s="2" t="s">
        <v>3</v>
      </c>
      <c r="H1558" s="2" t="s">
        <v>142</v>
      </c>
      <c r="I1558" s="2" t="s">
        <v>8</v>
      </c>
      <c r="J1558" s="2" t="s">
        <v>20</v>
      </c>
      <c r="K1558" s="2" t="s">
        <v>32</v>
      </c>
      <c r="L1558" s="2" t="s">
        <v>32</v>
      </c>
      <c r="M1558" s="2" t="s">
        <v>76</v>
      </c>
      <c r="N1558" s="2">
        <v>27</v>
      </c>
      <c r="O1558" s="6">
        <f t="shared" si="189"/>
        <v>44</v>
      </c>
      <c r="P1558" s="2">
        <v>16</v>
      </c>
      <c r="Q1558" s="2">
        <v>13</v>
      </c>
      <c r="R1558" s="2">
        <v>11</v>
      </c>
      <c r="S1558" s="2">
        <v>2</v>
      </c>
      <c r="T1558" s="2">
        <v>2</v>
      </c>
      <c r="U1558" s="2">
        <f t="shared" si="183"/>
        <v>29</v>
      </c>
      <c r="V1558" s="2">
        <f t="shared" si="184"/>
        <v>11</v>
      </c>
      <c r="W1558" s="2">
        <f t="shared" si="185"/>
        <v>4</v>
      </c>
      <c r="Y1558" s="5"/>
      <c r="Z1558" s="6">
        <f t="shared" si="190"/>
        <v>94</v>
      </c>
      <c r="AA1558" s="2">
        <v>36</v>
      </c>
      <c r="AB1558" s="2">
        <v>32</v>
      </c>
      <c r="AC1558" s="2">
        <v>18</v>
      </c>
      <c r="AD1558" s="2">
        <v>5</v>
      </c>
      <c r="AE1558" s="2">
        <v>3</v>
      </c>
      <c r="AF1558" s="2">
        <f t="shared" si="186"/>
        <v>68</v>
      </c>
      <c r="AG1558" s="2">
        <f t="shared" si="187"/>
        <v>18</v>
      </c>
      <c r="AH1558" s="2">
        <f t="shared" si="188"/>
        <v>8</v>
      </c>
      <c r="AJ1558" s="5"/>
    </row>
    <row r="1559" spans="7:36" x14ac:dyDescent="0.35">
      <c r="G1559" s="2" t="s">
        <v>3</v>
      </c>
      <c r="H1559" s="2" t="s">
        <v>142</v>
      </c>
      <c r="I1559" s="2" t="s">
        <v>8</v>
      </c>
      <c r="J1559" s="2" t="s">
        <v>20</v>
      </c>
      <c r="K1559" s="2" t="s">
        <v>32</v>
      </c>
      <c r="L1559" s="2" t="s">
        <v>32</v>
      </c>
      <c r="M1559" s="2" t="s">
        <v>76</v>
      </c>
      <c r="N1559" s="2">
        <v>28</v>
      </c>
      <c r="O1559" s="6">
        <f t="shared" si="189"/>
        <v>44</v>
      </c>
      <c r="P1559" s="2">
        <v>34</v>
      </c>
      <c r="Q1559" s="2">
        <v>5</v>
      </c>
      <c r="R1559" s="2">
        <v>3</v>
      </c>
      <c r="S1559" s="2">
        <v>0</v>
      </c>
      <c r="T1559" s="2">
        <v>2</v>
      </c>
      <c r="U1559" s="2">
        <f t="shared" si="183"/>
        <v>39</v>
      </c>
      <c r="V1559" s="2">
        <f t="shared" si="184"/>
        <v>3</v>
      </c>
      <c r="W1559" s="2">
        <f t="shared" si="185"/>
        <v>2</v>
      </c>
      <c r="Y1559" s="5"/>
      <c r="Z1559" s="6">
        <f t="shared" si="190"/>
        <v>94</v>
      </c>
      <c r="AA1559" s="2">
        <v>68</v>
      </c>
      <c r="AB1559" s="2">
        <v>14</v>
      </c>
      <c r="AC1559" s="2">
        <v>6</v>
      </c>
      <c r="AD1559" s="2">
        <v>2</v>
      </c>
      <c r="AE1559" s="2">
        <v>4</v>
      </c>
      <c r="AF1559" s="2">
        <f t="shared" si="186"/>
        <v>82</v>
      </c>
      <c r="AG1559" s="2">
        <f t="shared" si="187"/>
        <v>6</v>
      </c>
      <c r="AH1559" s="2">
        <f t="shared" si="188"/>
        <v>6</v>
      </c>
      <c r="AJ1559" s="5"/>
    </row>
    <row r="1560" spans="7:36" x14ac:dyDescent="0.35">
      <c r="G1560" s="2" t="s">
        <v>3</v>
      </c>
      <c r="H1560" s="2" t="s">
        <v>142</v>
      </c>
      <c r="I1560" s="2" t="s">
        <v>8</v>
      </c>
      <c r="J1560" s="2" t="s">
        <v>20</v>
      </c>
      <c r="K1560" s="2" t="s">
        <v>32</v>
      </c>
      <c r="L1560" s="2" t="s">
        <v>32</v>
      </c>
      <c r="M1560" s="2" t="s">
        <v>76</v>
      </c>
      <c r="N1560" s="2">
        <v>29</v>
      </c>
      <c r="O1560" s="6">
        <f t="shared" si="189"/>
        <v>44</v>
      </c>
      <c r="P1560" s="2">
        <v>17</v>
      </c>
      <c r="Q1560" s="2">
        <v>6</v>
      </c>
      <c r="R1560" s="2">
        <v>11</v>
      </c>
      <c r="S1560" s="2">
        <v>8</v>
      </c>
      <c r="T1560" s="2">
        <v>2</v>
      </c>
      <c r="U1560" s="2">
        <f t="shared" si="183"/>
        <v>23</v>
      </c>
      <c r="V1560" s="2">
        <f t="shared" si="184"/>
        <v>11</v>
      </c>
      <c r="W1560" s="2">
        <f t="shared" si="185"/>
        <v>10</v>
      </c>
      <c r="Y1560" s="5"/>
      <c r="Z1560" s="6">
        <f t="shared" si="190"/>
        <v>94</v>
      </c>
      <c r="AA1560" s="2">
        <v>25</v>
      </c>
      <c r="AB1560" s="2">
        <v>33</v>
      </c>
      <c r="AC1560" s="2">
        <v>24</v>
      </c>
      <c r="AD1560" s="2">
        <v>8</v>
      </c>
      <c r="AE1560" s="2">
        <v>4</v>
      </c>
      <c r="AF1560" s="2">
        <f t="shared" si="186"/>
        <v>58</v>
      </c>
      <c r="AG1560" s="2">
        <f t="shared" si="187"/>
        <v>24</v>
      </c>
      <c r="AH1560" s="2">
        <f t="shared" si="188"/>
        <v>12</v>
      </c>
      <c r="AJ1560" s="5"/>
    </row>
    <row r="1561" spans="7:36" x14ac:dyDescent="0.35">
      <c r="G1561" s="2" t="s">
        <v>3</v>
      </c>
      <c r="H1561" s="2" t="s">
        <v>142</v>
      </c>
      <c r="I1561" s="2" t="s">
        <v>8</v>
      </c>
      <c r="J1561" s="2" t="s">
        <v>20</v>
      </c>
      <c r="K1561" s="2" t="s">
        <v>32</v>
      </c>
      <c r="L1561" s="2" t="s">
        <v>32</v>
      </c>
      <c r="M1561" s="2" t="s">
        <v>76</v>
      </c>
      <c r="N1561" s="2">
        <v>30</v>
      </c>
      <c r="O1561" s="6">
        <f t="shared" si="189"/>
        <v>44</v>
      </c>
      <c r="P1561" s="2">
        <v>20</v>
      </c>
      <c r="Q1561" s="2">
        <v>14</v>
      </c>
      <c r="R1561" s="2">
        <v>7</v>
      </c>
      <c r="S1561" s="2">
        <v>1</v>
      </c>
      <c r="T1561" s="2">
        <v>2</v>
      </c>
      <c r="U1561" s="2">
        <f t="shared" si="183"/>
        <v>34</v>
      </c>
      <c r="V1561" s="2">
        <f t="shared" si="184"/>
        <v>7</v>
      </c>
      <c r="W1561" s="2">
        <f t="shared" si="185"/>
        <v>3</v>
      </c>
      <c r="Y1561" s="5"/>
      <c r="Z1561" s="6">
        <f t="shared" si="190"/>
        <v>94</v>
      </c>
      <c r="AA1561" s="2">
        <v>40</v>
      </c>
      <c r="AB1561" s="2">
        <v>32</v>
      </c>
      <c r="AC1561" s="2">
        <v>12</v>
      </c>
      <c r="AD1561" s="2">
        <v>5</v>
      </c>
      <c r="AE1561" s="2">
        <v>5</v>
      </c>
      <c r="AF1561" s="2">
        <f t="shared" si="186"/>
        <v>72</v>
      </c>
      <c r="AG1561" s="2">
        <f t="shared" si="187"/>
        <v>12</v>
      </c>
      <c r="AH1561" s="2">
        <f t="shared" si="188"/>
        <v>10</v>
      </c>
      <c r="AJ1561" s="5"/>
    </row>
    <row r="1562" spans="7:36" x14ac:dyDescent="0.35">
      <c r="G1562" s="2" t="s">
        <v>3</v>
      </c>
      <c r="H1562" s="2" t="s">
        <v>142</v>
      </c>
      <c r="I1562" s="2" t="s">
        <v>8</v>
      </c>
      <c r="J1562" s="2" t="s">
        <v>20</v>
      </c>
      <c r="K1562" s="2" t="s">
        <v>33</v>
      </c>
      <c r="L1562" s="2" t="s">
        <v>33</v>
      </c>
      <c r="M1562" s="2" t="s">
        <v>3</v>
      </c>
      <c r="N1562" s="2">
        <v>1</v>
      </c>
      <c r="O1562" s="6">
        <f t="shared" si="189"/>
        <v>46</v>
      </c>
      <c r="P1562" s="2">
        <v>8</v>
      </c>
      <c r="Q1562" s="2">
        <v>9</v>
      </c>
      <c r="R1562" s="2">
        <v>12</v>
      </c>
      <c r="S1562" s="2">
        <v>8</v>
      </c>
      <c r="T1562" s="2">
        <v>9</v>
      </c>
      <c r="U1562" s="2">
        <f t="shared" si="183"/>
        <v>17</v>
      </c>
      <c r="V1562" s="2">
        <f t="shared" si="184"/>
        <v>12</v>
      </c>
      <c r="W1562" s="2">
        <f t="shared" si="185"/>
        <v>17</v>
      </c>
      <c r="X1562" s="2">
        <f>MAX(O1562:O1591)</f>
        <v>46</v>
      </c>
      <c r="Y1562" s="5">
        <v>97</v>
      </c>
      <c r="Z1562" s="6">
        <f t="shared" si="190"/>
        <v>46</v>
      </c>
      <c r="AA1562" s="2">
        <v>5</v>
      </c>
      <c r="AB1562" s="2">
        <v>12</v>
      </c>
      <c r="AC1562" s="2">
        <v>16</v>
      </c>
      <c r="AD1562" s="2">
        <v>8</v>
      </c>
      <c r="AE1562" s="2">
        <v>5</v>
      </c>
      <c r="AF1562" s="2">
        <f t="shared" si="186"/>
        <v>17</v>
      </c>
      <c r="AG1562" s="2">
        <f t="shared" si="187"/>
        <v>16</v>
      </c>
      <c r="AH1562" s="2">
        <f t="shared" si="188"/>
        <v>13</v>
      </c>
      <c r="AI1562" s="2">
        <f>MAX(Z1562:Z1591)</f>
        <v>46</v>
      </c>
      <c r="AJ1562" s="5">
        <v>97</v>
      </c>
    </row>
    <row r="1563" spans="7:36" x14ac:dyDescent="0.35">
      <c r="G1563" s="2" t="s">
        <v>3</v>
      </c>
      <c r="H1563" s="2" t="s">
        <v>142</v>
      </c>
      <c r="I1563" s="2" t="s">
        <v>8</v>
      </c>
      <c r="J1563" s="2" t="s">
        <v>20</v>
      </c>
      <c r="K1563" s="2" t="s">
        <v>33</v>
      </c>
      <c r="L1563" s="2" t="s">
        <v>33</v>
      </c>
      <c r="M1563" s="2" t="s">
        <v>3</v>
      </c>
      <c r="N1563" s="2">
        <v>2</v>
      </c>
      <c r="O1563" s="6">
        <f t="shared" si="189"/>
        <v>46</v>
      </c>
      <c r="P1563" s="2">
        <v>4</v>
      </c>
      <c r="Q1563" s="2">
        <v>6</v>
      </c>
      <c r="R1563" s="2">
        <v>17</v>
      </c>
      <c r="S1563" s="2">
        <v>7</v>
      </c>
      <c r="T1563" s="2">
        <v>12</v>
      </c>
      <c r="U1563" s="2">
        <f t="shared" si="183"/>
        <v>10</v>
      </c>
      <c r="V1563" s="2">
        <f t="shared" si="184"/>
        <v>17</v>
      </c>
      <c r="W1563" s="2">
        <f t="shared" si="185"/>
        <v>19</v>
      </c>
      <c r="Y1563" s="5"/>
      <c r="Z1563" s="6">
        <f t="shared" si="190"/>
        <v>46</v>
      </c>
      <c r="AA1563" s="2">
        <v>6</v>
      </c>
      <c r="AB1563" s="2">
        <v>7</v>
      </c>
      <c r="AC1563" s="2">
        <v>17</v>
      </c>
      <c r="AD1563" s="2">
        <v>10</v>
      </c>
      <c r="AE1563" s="2">
        <v>6</v>
      </c>
      <c r="AF1563" s="2">
        <f t="shared" si="186"/>
        <v>13</v>
      </c>
      <c r="AG1563" s="2">
        <f t="shared" si="187"/>
        <v>17</v>
      </c>
      <c r="AH1563" s="2">
        <f t="shared" si="188"/>
        <v>16</v>
      </c>
      <c r="AJ1563" s="5"/>
    </row>
    <row r="1564" spans="7:36" x14ac:dyDescent="0.35">
      <c r="G1564" s="2" t="s">
        <v>3</v>
      </c>
      <c r="H1564" s="2" t="s">
        <v>142</v>
      </c>
      <c r="I1564" s="2" t="s">
        <v>8</v>
      </c>
      <c r="J1564" s="2" t="s">
        <v>20</v>
      </c>
      <c r="K1564" s="2" t="s">
        <v>33</v>
      </c>
      <c r="L1564" s="2" t="s">
        <v>33</v>
      </c>
      <c r="M1564" s="2" t="s">
        <v>3</v>
      </c>
      <c r="N1564" s="2">
        <v>3</v>
      </c>
      <c r="O1564" s="6">
        <f t="shared" si="189"/>
        <v>45</v>
      </c>
      <c r="P1564" s="2">
        <v>19</v>
      </c>
      <c r="Q1564" s="2">
        <v>14</v>
      </c>
      <c r="R1564" s="2">
        <v>9</v>
      </c>
      <c r="S1564" s="2">
        <v>1</v>
      </c>
      <c r="T1564" s="2">
        <v>2</v>
      </c>
      <c r="U1564" s="2">
        <f t="shared" ref="U1564:U1627" si="191">P1564+Q1564</f>
        <v>33</v>
      </c>
      <c r="V1564" s="2">
        <f t="shared" ref="V1564:V1627" si="192">R1564</f>
        <v>9</v>
      </c>
      <c r="W1564" s="2">
        <f t="shared" ref="W1564:W1627" si="193">S1564+T1564</f>
        <v>3</v>
      </c>
      <c r="Y1564" s="5"/>
      <c r="Z1564" s="6">
        <f t="shared" si="190"/>
        <v>46</v>
      </c>
      <c r="AA1564" s="2">
        <v>18</v>
      </c>
      <c r="AB1564" s="2">
        <v>14</v>
      </c>
      <c r="AC1564" s="2">
        <v>8</v>
      </c>
      <c r="AD1564" s="2">
        <v>3</v>
      </c>
      <c r="AE1564" s="2">
        <v>3</v>
      </c>
      <c r="AF1564" s="2">
        <f t="shared" ref="AF1564:AF1627" si="194">AA1564+AB1564</f>
        <v>32</v>
      </c>
      <c r="AG1564" s="2">
        <f t="shared" ref="AG1564:AG1627" si="195">AC1564</f>
        <v>8</v>
      </c>
      <c r="AH1564" s="2">
        <f t="shared" ref="AH1564:AH1627" si="196">AD1564+AE1564</f>
        <v>6</v>
      </c>
      <c r="AJ1564" s="5"/>
    </row>
    <row r="1565" spans="7:36" x14ac:dyDescent="0.35">
      <c r="G1565" s="2" t="s">
        <v>3</v>
      </c>
      <c r="H1565" s="2" t="s">
        <v>142</v>
      </c>
      <c r="I1565" s="2" t="s">
        <v>8</v>
      </c>
      <c r="J1565" s="2" t="s">
        <v>20</v>
      </c>
      <c r="K1565" s="2" t="s">
        <v>33</v>
      </c>
      <c r="L1565" s="2" t="s">
        <v>33</v>
      </c>
      <c r="M1565" s="2" t="s">
        <v>3</v>
      </c>
      <c r="N1565" s="2">
        <v>4</v>
      </c>
      <c r="O1565" s="6">
        <f t="shared" si="189"/>
        <v>46</v>
      </c>
      <c r="P1565" s="2">
        <v>32</v>
      </c>
      <c r="Q1565" s="2">
        <v>8</v>
      </c>
      <c r="R1565" s="2">
        <v>4</v>
      </c>
      <c r="S1565" s="2">
        <v>1</v>
      </c>
      <c r="T1565" s="2">
        <v>1</v>
      </c>
      <c r="U1565" s="2">
        <f t="shared" si="191"/>
        <v>40</v>
      </c>
      <c r="V1565" s="2">
        <f t="shared" si="192"/>
        <v>4</v>
      </c>
      <c r="W1565" s="2">
        <f t="shared" si="193"/>
        <v>2</v>
      </c>
      <c r="Y1565" s="5"/>
      <c r="Z1565" s="6">
        <f t="shared" si="190"/>
        <v>46</v>
      </c>
      <c r="AA1565" s="2">
        <v>28</v>
      </c>
      <c r="AB1565" s="2">
        <v>12</v>
      </c>
      <c r="AC1565" s="2">
        <v>5</v>
      </c>
      <c r="AD1565" s="2">
        <v>1</v>
      </c>
      <c r="AE1565" s="2">
        <v>0</v>
      </c>
      <c r="AF1565" s="2">
        <f t="shared" si="194"/>
        <v>40</v>
      </c>
      <c r="AG1565" s="2">
        <f t="shared" si="195"/>
        <v>5</v>
      </c>
      <c r="AH1565" s="2">
        <f t="shared" si="196"/>
        <v>1</v>
      </c>
      <c r="AJ1565" s="5"/>
    </row>
    <row r="1566" spans="7:36" x14ac:dyDescent="0.35">
      <c r="G1566" s="2" t="s">
        <v>3</v>
      </c>
      <c r="H1566" s="2" t="s">
        <v>142</v>
      </c>
      <c r="I1566" s="2" t="s">
        <v>8</v>
      </c>
      <c r="J1566" s="2" t="s">
        <v>20</v>
      </c>
      <c r="K1566" s="2" t="s">
        <v>33</v>
      </c>
      <c r="L1566" s="2" t="s">
        <v>33</v>
      </c>
      <c r="M1566" s="2" t="s">
        <v>3</v>
      </c>
      <c r="N1566" s="2">
        <v>5</v>
      </c>
      <c r="O1566" s="6">
        <f t="shared" si="189"/>
        <v>46</v>
      </c>
      <c r="P1566" s="2">
        <v>16</v>
      </c>
      <c r="Q1566" s="2">
        <v>13</v>
      </c>
      <c r="R1566" s="2">
        <v>9</v>
      </c>
      <c r="S1566" s="2">
        <v>1</v>
      </c>
      <c r="T1566" s="2">
        <v>7</v>
      </c>
      <c r="U1566" s="2">
        <f t="shared" si="191"/>
        <v>29</v>
      </c>
      <c r="V1566" s="2">
        <f t="shared" si="192"/>
        <v>9</v>
      </c>
      <c r="W1566" s="2">
        <f t="shared" si="193"/>
        <v>8</v>
      </c>
      <c r="Y1566" s="5"/>
      <c r="Z1566" s="6">
        <f t="shared" si="190"/>
        <v>46</v>
      </c>
      <c r="AA1566" s="2">
        <v>12</v>
      </c>
      <c r="AB1566" s="2">
        <v>12</v>
      </c>
      <c r="AC1566" s="2">
        <v>15</v>
      </c>
      <c r="AD1566" s="2">
        <v>5</v>
      </c>
      <c r="AE1566" s="2">
        <v>2</v>
      </c>
      <c r="AF1566" s="2">
        <f t="shared" si="194"/>
        <v>24</v>
      </c>
      <c r="AG1566" s="2">
        <f t="shared" si="195"/>
        <v>15</v>
      </c>
      <c r="AH1566" s="2">
        <f t="shared" si="196"/>
        <v>7</v>
      </c>
      <c r="AJ1566" s="5"/>
    </row>
    <row r="1567" spans="7:36" x14ac:dyDescent="0.35">
      <c r="G1567" s="2" t="s">
        <v>3</v>
      </c>
      <c r="H1567" s="2" t="s">
        <v>142</v>
      </c>
      <c r="I1567" s="2" t="s">
        <v>8</v>
      </c>
      <c r="J1567" s="2" t="s">
        <v>20</v>
      </c>
      <c r="K1567" s="2" t="s">
        <v>33</v>
      </c>
      <c r="L1567" s="2" t="s">
        <v>33</v>
      </c>
      <c r="M1567" s="2" t="s">
        <v>3</v>
      </c>
      <c r="N1567" s="2">
        <v>6</v>
      </c>
      <c r="O1567" s="6">
        <f t="shared" si="189"/>
        <v>46</v>
      </c>
      <c r="P1567" s="2">
        <v>10</v>
      </c>
      <c r="Q1567" s="2">
        <v>9</v>
      </c>
      <c r="R1567" s="2">
        <v>12</v>
      </c>
      <c r="S1567" s="2">
        <v>4</v>
      </c>
      <c r="T1567" s="2">
        <v>11</v>
      </c>
      <c r="U1567" s="2">
        <f t="shared" si="191"/>
        <v>19</v>
      </c>
      <c r="V1567" s="2">
        <f t="shared" si="192"/>
        <v>12</v>
      </c>
      <c r="W1567" s="2">
        <f t="shared" si="193"/>
        <v>15</v>
      </c>
      <c r="Y1567" s="5"/>
      <c r="Z1567" s="6">
        <f t="shared" si="190"/>
        <v>46</v>
      </c>
      <c r="AA1567" s="2">
        <v>13</v>
      </c>
      <c r="AB1567" s="2">
        <v>12</v>
      </c>
      <c r="AC1567" s="2">
        <v>7</v>
      </c>
      <c r="AD1567" s="2">
        <v>8</v>
      </c>
      <c r="AE1567" s="2">
        <v>6</v>
      </c>
      <c r="AF1567" s="2">
        <f t="shared" si="194"/>
        <v>25</v>
      </c>
      <c r="AG1567" s="2">
        <f t="shared" si="195"/>
        <v>7</v>
      </c>
      <c r="AH1567" s="2">
        <f t="shared" si="196"/>
        <v>14</v>
      </c>
      <c r="AJ1567" s="5"/>
    </row>
    <row r="1568" spans="7:36" x14ac:dyDescent="0.35">
      <c r="G1568" s="2" t="s">
        <v>3</v>
      </c>
      <c r="H1568" s="2" t="s">
        <v>142</v>
      </c>
      <c r="I1568" s="2" t="s">
        <v>8</v>
      </c>
      <c r="J1568" s="2" t="s">
        <v>20</v>
      </c>
      <c r="K1568" s="2" t="s">
        <v>33</v>
      </c>
      <c r="L1568" s="2" t="s">
        <v>33</v>
      </c>
      <c r="M1568" s="2" t="s">
        <v>3</v>
      </c>
      <c r="N1568" s="2">
        <v>7</v>
      </c>
      <c r="O1568" s="6">
        <f t="shared" si="189"/>
        <v>45</v>
      </c>
      <c r="P1568" s="2">
        <v>23</v>
      </c>
      <c r="Q1568" s="2">
        <v>4</v>
      </c>
      <c r="R1568" s="2">
        <v>7</v>
      </c>
      <c r="S1568" s="2">
        <v>2</v>
      </c>
      <c r="T1568" s="2">
        <v>9</v>
      </c>
      <c r="U1568" s="2">
        <f t="shared" si="191"/>
        <v>27</v>
      </c>
      <c r="V1568" s="2">
        <f t="shared" si="192"/>
        <v>7</v>
      </c>
      <c r="W1568" s="2">
        <f t="shared" si="193"/>
        <v>11</v>
      </c>
      <c r="Y1568" s="5"/>
      <c r="Z1568" s="6">
        <f t="shared" si="190"/>
        <v>46</v>
      </c>
      <c r="AA1568" s="2">
        <v>25</v>
      </c>
      <c r="AB1568" s="2">
        <v>6</v>
      </c>
      <c r="AC1568" s="2">
        <v>8</v>
      </c>
      <c r="AD1568" s="2">
        <v>2</v>
      </c>
      <c r="AE1568" s="2">
        <v>5</v>
      </c>
      <c r="AF1568" s="2">
        <f t="shared" si="194"/>
        <v>31</v>
      </c>
      <c r="AG1568" s="2">
        <f t="shared" si="195"/>
        <v>8</v>
      </c>
      <c r="AH1568" s="2">
        <f t="shared" si="196"/>
        <v>7</v>
      </c>
      <c r="AJ1568" s="5"/>
    </row>
    <row r="1569" spans="7:36" x14ac:dyDescent="0.35">
      <c r="G1569" s="2" t="s">
        <v>3</v>
      </c>
      <c r="H1569" s="2" t="s">
        <v>142</v>
      </c>
      <c r="I1569" s="2" t="s">
        <v>8</v>
      </c>
      <c r="J1569" s="2" t="s">
        <v>20</v>
      </c>
      <c r="K1569" s="2" t="s">
        <v>33</v>
      </c>
      <c r="L1569" s="2" t="s">
        <v>33</v>
      </c>
      <c r="M1569" s="2" t="s">
        <v>3</v>
      </c>
      <c r="N1569" s="2">
        <v>8</v>
      </c>
      <c r="O1569" s="6">
        <f t="shared" si="189"/>
        <v>46</v>
      </c>
      <c r="P1569" s="2">
        <v>3</v>
      </c>
      <c r="Q1569" s="2">
        <v>7</v>
      </c>
      <c r="R1569" s="2">
        <v>11</v>
      </c>
      <c r="S1569" s="2">
        <v>12</v>
      </c>
      <c r="T1569" s="2">
        <v>13</v>
      </c>
      <c r="U1569" s="2">
        <f t="shared" si="191"/>
        <v>10</v>
      </c>
      <c r="V1569" s="2">
        <f t="shared" si="192"/>
        <v>11</v>
      </c>
      <c r="W1569" s="2">
        <f t="shared" si="193"/>
        <v>25</v>
      </c>
      <c r="Y1569" s="5"/>
      <c r="Z1569" s="6">
        <f t="shared" si="190"/>
        <v>46</v>
      </c>
      <c r="AA1569" s="2">
        <v>5</v>
      </c>
      <c r="AB1569" s="2">
        <v>7</v>
      </c>
      <c r="AC1569" s="2">
        <v>11</v>
      </c>
      <c r="AD1569" s="2">
        <v>11</v>
      </c>
      <c r="AE1569" s="2">
        <v>12</v>
      </c>
      <c r="AF1569" s="2">
        <f t="shared" si="194"/>
        <v>12</v>
      </c>
      <c r="AG1569" s="2">
        <f t="shared" si="195"/>
        <v>11</v>
      </c>
      <c r="AH1569" s="2">
        <f t="shared" si="196"/>
        <v>23</v>
      </c>
      <c r="AJ1569" s="5"/>
    </row>
    <row r="1570" spans="7:36" x14ac:dyDescent="0.35">
      <c r="G1570" s="2" t="s">
        <v>3</v>
      </c>
      <c r="H1570" s="2" t="s">
        <v>142</v>
      </c>
      <c r="I1570" s="2" t="s">
        <v>8</v>
      </c>
      <c r="J1570" s="2" t="s">
        <v>20</v>
      </c>
      <c r="K1570" s="2" t="s">
        <v>33</v>
      </c>
      <c r="L1570" s="2" t="s">
        <v>33</v>
      </c>
      <c r="M1570" s="2" t="s">
        <v>3</v>
      </c>
      <c r="N1570" s="2">
        <v>9</v>
      </c>
      <c r="O1570" s="6">
        <f t="shared" si="189"/>
        <v>46</v>
      </c>
      <c r="P1570" s="2">
        <v>4</v>
      </c>
      <c r="Q1570" s="2">
        <v>4</v>
      </c>
      <c r="R1570" s="2">
        <v>10</v>
      </c>
      <c r="S1570" s="2">
        <v>11</v>
      </c>
      <c r="T1570" s="2">
        <v>17</v>
      </c>
      <c r="U1570" s="2">
        <f t="shared" si="191"/>
        <v>8</v>
      </c>
      <c r="V1570" s="2">
        <f t="shared" si="192"/>
        <v>10</v>
      </c>
      <c r="W1570" s="2">
        <f t="shared" si="193"/>
        <v>28</v>
      </c>
      <c r="Y1570" s="5"/>
      <c r="Z1570" s="6">
        <f t="shared" si="190"/>
        <v>46</v>
      </c>
      <c r="AA1570" s="2">
        <v>8</v>
      </c>
      <c r="AB1570" s="2">
        <v>1</v>
      </c>
      <c r="AC1570" s="2">
        <v>8</v>
      </c>
      <c r="AD1570" s="2">
        <v>9</v>
      </c>
      <c r="AE1570" s="2">
        <v>20</v>
      </c>
      <c r="AF1570" s="2">
        <f t="shared" si="194"/>
        <v>9</v>
      </c>
      <c r="AG1570" s="2">
        <f t="shared" si="195"/>
        <v>8</v>
      </c>
      <c r="AH1570" s="2">
        <f t="shared" si="196"/>
        <v>29</v>
      </c>
      <c r="AJ1570" s="5"/>
    </row>
    <row r="1571" spans="7:36" x14ac:dyDescent="0.35">
      <c r="G1571" s="2" t="s">
        <v>3</v>
      </c>
      <c r="H1571" s="2" t="s">
        <v>142</v>
      </c>
      <c r="I1571" s="2" t="s">
        <v>8</v>
      </c>
      <c r="J1571" s="2" t="s">
        <v>20</v>
      </c>
      <c r="K1571" s="2" t="s">
        <v>33</v>
      </c>
      <c r="L1571" s="2" t="s">
        <v>33</v>
      </c>
      <c r="M1571" s="2" t="s">
        <v>67</v>
      </c>
      <c r="N1571" s="2">
        <v>10</v>
      </c>
      <c r="O1571" s="6">
        <f t="shared" si="189"/>
        <v>46</v>
      </c>
      <c r="P1571" s="2">
        <v>23</v>
      </c>
      <c r="Q1571" s="2">
        <v>12</v>
      </c>
      <c r="R1571" s="2">
        <v>7</v>
      </c>
      <c r="S1571" s="2">
        <v>1</v>
      </c>
      <c r="T1571" s="2">
        <v>3</v>
      </c>
      <c r="U1571" s="2">
        <f t="shared" si="191"/>
        <v>35</v>
      </c>
      <c r="V1571" s="2">
        <f t="shared" si="192"/>
        <v>7</v>
      </c>
      <c r="W1571" s="2">
        <f t="shared" si="193"/>
        <v>4</v>
      </c>
      <c r="Y1571" s="5"/>
      <c r="Z1571" s="6">
        <f t="shared" si="190"/>
        <v>46</v>
      </c>
      <c r="AA1571" s="2">
        <v>25</v>
      </c>
      <c r="AB1571" s="2">
        <v>15</v>
      </c>
      <c r="AC1571" s="2">
        <v>4</v>
      </c>
      <c r="AD1571" s="2">
        <v>1</v>
      </c>
      <c r="AE1571" s="2">
        <v>1</v>
      </c>
      <c r="AF1571" s="2">
        <f t="shared" si="194"/>
        <v>40</v>
      </c>
      <c r="AG1571" s="2">
        <f t="shared" si="195"/>
        <v>4</v>
      </c>
      <c r="AH1571" s="2">
        <f t="shared" si="196"/>
        <v>2</v>
      </c>
      <c r="AJ1571" s="5"/>
    </row>
    <row r="1572" spans="7:36" x14ac:dyDescent="0.35">
      <c r="G1572" s="2" t="s">
        <v>3</v>
      </c>
      <c r="H1572" s="2" t="s">
        <v>142</v>
      </c>
      <c r="I1572" s="2" t="s">
        <v>8</v>
      </c>
      <c r="J1572" s="2" t="s">
        <v>20</v>
      </c>
      <c r="K1572" s="2" t="s">
        <v>33</v>
      </c>
      <c r="L1572" s="2" t="s">
        <v>33</v>
      </c>
      <c r="M1572" s="2" t="s">
        <v>67</v>
      </c>
      <c r="N1572" s="2">
        <v>11</v>
      </c>
      <c r="O1572" s="6">
        <f t="shared" si="189"/>
        <v>46</v>
      </c>
      <c r="P1572" s="2">
        <v>10</v>
      </c>
      <c r="Q1572" s="2">
        <v>8</v>
      </c>
      <c r="R1572" s="2">
        <v>13</v>
      </c>
      <c r="S1572" s="2">
        <v>5</v>
      </c>
      <c r="T1572" s="2">
        <v>10</v>
      </c>
      <c r="U1572" s="2">
        <f t="shared" si="191"/>
        <v>18</v>
      </c>
      <c r="V1572" s="2">
        <f t="shared" si="192"/>
        <v>13</v>
      </c>
      <c r="W1572" s="2">
        <f t="shared" si="193"/>
        <v>15</v>
      </c>
      <c r="Y1572" s="5"/>
      <c r="Z1572" s="6">
        <f t="shared" si="190"/>
        <v>46</v>
      </c>
      <c r="AA1572" s="2">
        <v>17</v>
      </c>
      <c r="AB1572" s="2">
        <v>16</v>
      </c>
      <c r="AC1572" s="2">
        <v>9</v>
      </c>
      <c r="AD1572" s="2">
        <v>3</v>
      </c>
      <c r="AE1572" s="2">
        <v>1</v>
      </c>
      <c r="AF1572" s="2">
        <f t="shared" si="194"/>
        <v>33</v>
      </c>
      <c r="AG1572" s="2">
        <f t="shared" si="195"/>
        <v>9</v>
      </c>
      <c r="AH1572" s="2">
        <f t="shared" si="196"/>
        <v>4</v>
      </c>
      <c r="AJ1572" s="5"/>
    </row>
    <row r="1573" spans="7:36" x14ac:dyDescent="0.35">
      <c r="G1573" s="2" t="s">
        <v>3</v>
      </c>
      <c r="H1573" s="2" t="s">
        <v>142</v>
      </c>
      <c r="I1573" s="2" t="s">
        <v>8</v>
      </c>
      <c r="J1573" s="2" t="s">
        <v>20</v>
      </c>
      <c r="K1573" s="2" t="s">
        <v>33</v>
      </c>
      <c r="L1573" s="2" t="s">
        <v>33</v>
      </c>
      <c r="M1573" s="2" t="s">
        <v>67</v>
      </c>
      <c r="N1573" s="2">
        <v>12</v>
      </c>
      <c r="O1573" s="6">
        <f t="shared" si="189"/>
        <v>45</v>
      </c>
      <c r="P1573" s="2">
        <v>12</v>
      </c>
      <c r="Q1573" s="2">
        <v>9</v>
      </c>
      <c r="R1573" s="2">
        <v>15</v>
      </c>
      <c r="S1573" s="2">
        <v>3</v>
      </c>
      <c r="T1573" s="2">
        <v>6</v>
      </c>
      <c r="U1573" s="2">
        <f t="shared" si="191"/>
        <v>21</v>
      </c>
      <c r="V1573" s="2">
        <f t="shared" si="192"/>
        <v>15</v>
      </c>
      <c r="W1573" s="2">
        <f t="shared" si="193"/>
        <v>9</v>
      </c>
      <c r="Y1573" s="5"/>
      <c r="Z1573" s="6">
        <f t="shared" si="190"/>
        <v>46</v>
      </c>
      <c r="AA1573" s="2">
        <v>13</v>
      </c>
      <c r="AB1573" s="2">
        <v>17</v>
      </c>
      <c r="AC1573" s="2">
        <v>9</v>
      </c>
      <c r="AD1573" s="2">
        <v>5</v>
      </c>
      <c r="AE1573" s="2">
        <v>2</v>
      </c>
      <c r="AF1573" s="2">
        <f t="shared" si="194"/>
        <v>30</v>
      </c>
      <c r="AG1573" s="2">
        <f t="shared" si="195"/>
        <v>9</v>
      </c>
      <c r="AH1573" s="2">
        <f t="shared" si="196"/>
        <v>7</v>
      </c>
      <c r="AJ1573" s="5"/>
    </row>
    <row r="1574" spans="7:36" x14ac:dyDescent="0.35">
      <c r="G1574" s="2" t="s">
        <v>3</v>
      </c>
      <c r="H1574" s="2" t="s">
        <v>142</v>
      </c>
      <c r="I1574" s="2" t="s">
        <v>8</v>
      </c>
      <c r="J1574" s="2" t="s">
        <v>20</v>
      </c>
      <c r="K1574" s="2" t="s">
        <v>33</v>
      </c>
      <c r="L1574" s="2" t="s">
        <v>33</v>
      </c>
      <c r="M1574" s="2" t="s">
        <v>67</v>
      </c>
      <c r="N1574" s="2">
        <v>13</v>
      </c>
      <c r="O1574" s="6">
        <f t="shared" si="189"/>
        <v>46</v>
      </c>
      <c r="P1574" s="2">
        <v>13</v>
      </c>
      <c r="Q1574" s="2">
        <v>3</v>
      </c>
      <c r="R1574" s="2">
        <v>15</v>
      </c>
      <c r="S1574" s="2">
        <v>6</v>
      </c>
      <c r="T1574" s="2">
        <v>9</v>
      </c>
      <c r="U1574" s="2">
        <f t="shared" si="191"/>
        <v>16</v>
      </c>
      <c r="V1574" s="2">
        <f t="shared" si="192"/>
        <v>15</v>
      </c>
      <c r="W1574" s="2">
        <f t="shared" si="193"/>
        <v>15</v>
      </c>
      <c r="Y1574" s="5"/>
      <c r="Z1574" s="6">
        <f t="shared" si="190"/>
        <v>46</v>
      </c>
      <c r="AA1574" s="2">
        <v>13</v>
      </c>
      <c r="AB1574" s="2">
        <v>13</v>
      </c>
      <c r="AC1574" s="2">
        <v>12</v>
      </c>
      <c r="AD1574" s="2">
        <v>6</v>
      </c>
      <c r="AE1574" s="2">
        <v>2</v>
      </c>
      <c r="AF1574" s="2">
        <f t="shared" si="194"/>
        <v>26</v>
      </c>
      <c r="AG1574" s="2">
        <f t="shared" si="195"/>
        <v>12</v>
      </c>
      <c r="AH1574" s="2">
        <f t="shared" si="196"/>
        <v>8</v>
      </c>
      <c r="AJ1574" s="5"/>
    </row>
    <row r="1575" spans="7:36" x14ac:dyDescent="0.35">
      <c r="G1575" s="2" t="s">
        <v>3</v>
      </c>
      <c r="H1575" s="2" t="s">
        <v>142</v>
      </c>
      <c r="I1575" s="2" t="s">
        <v>8</v>
      </c>
      <c r="J1575" s="2" t="s">
        <v>20</v>
      </c>
      <c r="K1575" s="2" t="s">
        <v>33</v>
      </c>
      <c r="L1575" s="2" t="s">
        <v>33</v>
      </c>
      <c r="M1575" s="2" t="s">
        <v>67</v>
      </c>
      <c r="N1575" s="2">
        <v>14</v>
      </c>
      <c r="O1575" s="6">
        <f t="shared" si="189"/>
        <v>46</v>
      </c>
      <c r="P1575" s="2">
        <v>9</v>
      </c>
      <c r="Q1575" s="2">
        <v>8</v>
      </c>
      <c r="R1575" s="2">
        <v>9</v>
      </c>
      <c r="S1575" s="2">
        <v>8</v>
      </c>
      <c r="T1575" s="2">
        <v>12</v>
      </c>
      <c r="U1575" s="2">
        <f t="shared" si="191"/>
        <v>17</v>
      </c>
      <c r="V1575" s="2">
        <f t="shared" si="192"/>
        <v>9</v>
      </c>
      <c r="W1575" s="2">
        <f t="shared" si="193"/>
        <v>20</v>
      </c>
      <c r="Y1575" s="5"/>
      <c r="Z1575" s="6">
        <f t="shared" si="190"/>
        <v>46</v>
      </c>
      <c r="AA1575" s="2">
        <v>5</v>
      </c>
      <c r="AB1575" s="2">
        <v>8</v>
      </c>
      <c r="AC1575" s="2">
        <v>15</v>
      </c>
      <c r="AD1575" s="2">
        <v>9</v>
      </c>
      <c r="AE1575" s="2">
        <v>9</v>
      </c>
      <c r="AF1575" s="2">
        <f t="shared" si="194"/>
        <v>13</v>
      </c>
      <c r="AG1575" s="2">
        <f t="shared" si="195"/>
        <v>15</v>
      </c>
      <c r="AH1575" s="2">
        <f t="shared" si="196"/>
        <v>18</v>
      </c>
      <c r="AJ1575" s="5"/>
    </row>
    <row r="1576" spans="7:36" x14ac:dyDescent="0.35">
      <c r="G1576" s="2" t="s">
        <v>3</v>
      </c>
      <c r="H1576" s="2" t="s">
        <v>142</v>
      </c>
      <c r="I1576" s="2" t="s">
        <v>8</v>
      </c>
      <c r="J1576" s="2" t="s">
        <v>20</v>
      </c>
      <c r="K1576" s="2" t="s">
        <v>33</v>
      </c>
      <c r="L1576" s="2" t="s">
        <v>33</v>
      </c>
      <c r="M1576" s="2" t="s">
        <v>67</v>
      </c>
      <c r="N1576" s="2">
        <v>15</v>
      </c>
      <c r="O1576" s="6">
        <f t="shared" si="189"/>
        <v>46</v>
      </c>
      <c r="P1576" s="2">
        <v>5</v>
      </c>
      <c r="Q1576" s="2">
        <v>5</v>
      </c>
      <c r="R1576" s="2">
        <v>14</v>
      </c>
      <c r="S1576" s="2">
        <v>9</v>
      </c>
      <c r="T1576" s="2">
        <v>13</v>
      </c>
      <c r="U1576" s="2">
        <f t="shared" si="191"/>
        <v>10</v>
      </c>
      <c r="V1576" s="2">
        <f t="shared" si="192"/>
        <v>14</v>
      </c>
      <c r="W1576" s="2">
        <f t="shared" si="193"/>
        <v>22</v>
      </c>
      <c r="Y1576" s="5"/>
      <c r="Z1576" s="6">
        <f t="shared" si="190"/>
        <v>46</v>
      </c>
      <c r="AA1576" s="2">
        <v>7</v>
      </c>
      <c r="AB1576" s="2">
        <v>11</v>
      </c>
      <c r="AC1576" s="2">
        <v>12</v>
      </c>
      <c r="AD1576" s="2">
        <v>4</v>
      </c>
      <c r="AE1576" s="2">
        <v>12</v>
      </c>
      <c r="AF1576" s="2">
        <f t="shared" si="194"/>
        <v>18</v>
      </c>
      <c r="AG1576" s="2">
        <f t="shared" si="195"/>
        <v>12</v>
      </c>
      <c r="AH1576" s="2">
        <f t="shared" si="196"/>
        <v>16</v>
      </c>
      <c r="AJ1576" s="5"/>
    </row>
    <row r="1577" spans="7:36" x14ac:dyDescent="0.35">
      <c r="G1577" s="2" t="s">
        <v>3</v>
      </c>
      <c r="H1577" s="2" t="s">
        <v>142</v>
      </c>
      <c r="I1577" s="2" t="s">
        <v>8</v>
      </c>
      <c r="J1577" s="2" t="s">
        <v>20</v>
      </c>
      <c r="K1577" s="2" t="s">
        <v>33</v>
      </c>
      <c r="L1577" s="2" t="s">
        <v>33</v>
      </c>
      <c r="M1577" s="2" t="s">
        <v>67</v>
      </c>
      <c r="N1577" s="2">
        <v>16</v>
      </c>
      <c r="O1577" s="6">
        <f t="shared" si="189"/>
        <v>46</v>
      </c>
      <c r="P1577" s="2">
        <v>7</v>
      </c>
      <c r="Q1577" s="2">
        <v>3</v>
      </c>
      <c r="R1577" s="2">
        <v>17</v>
      </c>
      <c r="S1577" s="2">
        <v>6</v>
      </c>
      <c r="T1577" s="2">
        <v>13</v>
      </c>
      <c r="U1577" s="2">
        <f t="shared" si="191"/>
        <v>10</v>
      </c>
      <c r="V1577" s="2">
        <f t="shared" si="192"/>
        <v>17</v>
      </c>
      <c r="W1577" s="2">
        <f t="shared" si="193"/>
        <v>19</v>
      </c>
      <c r="Y1577" s="5"/>
      <c r="Z1577" s="6">
        <f t="shared" si="190"/>
        <v>46</v>
      </c>
      <c r="AA1577" s="2">
        <v>11</v>
      </c>
      <c r="AB1577" s="2">
        <v>15</v>
      </c>
      <c r="AC1577" s="2">
        <v>11</v>
      </c>
      <c r="AD1577" s="2">
        <v>5</v>
      </c>
      <c r="AE1577" s="2">
        <v>4</v>
      </c>
      <c r="AF1577" s="2">
        <f t="shared" si="194"/>
        <v>26</v>
      </c>
      <c r="AG1577" s="2">
        <f t="shared" si="195"/>
        <v>11</v>
      </c>
      <c r="AH1577" s="2">
        <f t="shared" si="196"/>
        <v>9</v>
      </c>
      <c r="AJ1577" s="5"/>
    </row>
    <row r="1578" spans="7:36" x14ac:dyDescent="0.35">
      <c r="G1578" s="2" t="s">
        <v>3</v>
      </c>
      <c r="H1578" s="2" t="s">
        <v>142</v>
      </c>
      <c r="I1578" s="2" t="s">
        <v>8</v>
      </c>
      <c r="J1578" s="2" t="s">
        <v>20</v>
      </c>
      <c r="K1578" s="2" t="s">
        <v>33</v>
      </c>
      <c r="L1578" s="2" t="s">
        <v>33</v>
      </c>
      <c r="M1578" s="2" t="s">
        <v>67</v>
      </c>
      <c r="N1578" s="2">
        <v>17</v>
      </c>
      <c r="O1578" s="6">
        <f t="shared" si="189"/>
        <v>46</v>
      </c>
      <c r="P1578" s="2">
        <v>10</v>
      </c>
      <c r="Q1578" s="2">
        <v>8</v>
      </c>
      <c r="R1578" s="2">
        <v>11</v>
      </c>
      <c r="S1578" s="2">
        <v>6</v>
      </c>
      <c r="T1578" s="2">
        <v>11</v>
      </c>
      <c r="U1578" s="2">
        <f t="shared" si="191"/>
        <v>18</v>
      </c>
      <c r="V1578" s="2">
        <f t="shared" si="192"/>
        <v>11</v>
      </c>
      <c r="W1578" s="2">
        <f t="shared" si="193"/>
        <v>17</v>
      </c>
      <c r="Y1578" s="5"/>
      <c r="Z1578" s="6">
        <f t="shared" si="190"/>
        <v>46</v>
      </c>
      <c r="AA1578" s="2">
        <v>12</v>
      </c>
      <c r="AB1578" s="2">
        <v>12</v>
      </c>
      <c r="AC1578" s="2">
        <v>13</v>
      </c>
      <c r="AD1578" s="2">
        <v>6</v>
      </c>
      <c r="AE1578" s="2">
        <v>3</v>
      </c>
      <c r="AF1578" s="2">
        <f t="shared" si="194"/>
        <v>24</v>
      </c>
      <c r="AG1578" s="2">
        <f t="shared" si="195"/>
        <v>13</v>
      </c>
      <c r="AH1578" s="2">
        <f t="shared" si="196"/>
        <v>9</v>
      </c>
      <c r="AJ1578" s="5"/>
    </row>
    <row r="1579" spans="7:36" x14ac:dyDescent="0.35">
      <c r="G1579" s="2" t="s">
        <v>3</v>
      </c>
      <c r="H1579" s="2" t="s">
        <v>142</v>
      </c>
      <c r="I1579" s="2" t="s">
        <v>8</v>
      </c>
      <c r="J1579" s="2" t="s">
        <v>20</v>
      </c>
      <c r="K1579" s="2" t="s">
        <v>33</v>
      </c>
      <c r="L1579" s="2" t="s">
        <v>33</v>
      </c>
      <c r="M1579" s="2" t="s">
        <v>67</v>
      </c>
      <c r="N1579" s="2">
        <v>18</v>
      </c>
      <c r="O1579" s="6">
        <f t="shared" si="189"/>
        <v>46</v>
      </c>
      <c r="P1579" s="2">
        <v>23</v>
      </c>
      <c r="Q1579" s="2">
        <v>6</v>
      </c>
      <c r="R1579" s="2">
        <v>8</v>
      </c>
      <c r="S1579" s="2">
        <v>3</v>
      </c>
      <c r="T1579" s="2">
        <v>6</v>
      </c>
      <c r="U1579" s="2">
        <f t="shared" si="191"/>
        <v>29</v>
      </c>
      <c r="V1579" s="2">
        <f t="shared" si="192"/>
        <v>8</v>
      </c>
      <c r="W1579" s="2">
        <f t="shared" si="193"/>
        <v>9</v>
      </c>
      <c r="Y1579" s="5"/>
      <c r="Z1579" s="6">
        <f t="shared" si="190"/>
        <v>46</v>
      </c>
      <c r="AA1579" s="2">
        <v>30</v>
      </c>
      <c r="AB1579" s="2">
        <v>2</v>
      </c>
      <c r="AC1579" s="2">
        <v>11</v>
      </c>
      <c r="AD1579" s="2">
        <v>0</v>
      </c>
      <c r="AE1579" s="2">
        <v>3</v>
      </c>
      <c r="AF1579" s="2">
        <f t="shared" si="194"/>
        <v>32</v>
      </c>
      <c r="AG1579" s="2">
        <f t="shared" si="195"/>
        <v>11</v>
      </c>
      <c r="AH1579" s="2">
        <f t="shared" si="196"/>
        <v>3</v>
      </c>
      <c r="AJ1579" s="5"/>
    </row>
    <row r="1580" spans="7:36" x14ac:dyDescent="0.35">
      <c r="G1580" s="2" t="s">
        <v>3</v>
      </c>
      <c r="H1580" s="2" t="s">
        <v>142</v>
      </c>
      <c r="I1580" s="2" t="s">
        <v>8</v>
      </c>
      <c r="J1580" s="2" t="s">
        <v>20</v>
      </c>
      <c r="K1580" s="2" t="s">
        <v>33</v>
      </c>
      <c r="L1580" s="2" t="s">
        <v>33</v>
      </c>
      <c r="M1580" s="2" t="s">
        <v>76</v>
      </c>
      <c r="N1580" s="2">
        <v>19</v>
      </c>
      <c r="O1580" s="6">
        <f t="shared" si="189"/>
        <v>46</v>
      </c>
      <c r="P1580" s="2">
        <v>17</v>
      </c>
      <c r="Q1580" s="2">
        <v>4</v>
      </c>
      <c r="R1580" s="2">
        <v>14</v>
      </c>
      <c r="S1580" s="2">
        <v>3</v>
      </c>
      <c r="T1580" s="2">
        <v>8</v>
      </c>
      <c r="U1580" s="2">
        <f t="shared" si="191"/>
        <v>21</v>
      </c>
      <c r="V1580" s="2">
        <f t="shared" si="192"/>
        <v>14</v>
      </c>
      <c r="W1580" s="2">
        <f t="shared" si="193"/>
        <v>11</v>
      </c>
      <c r="Y1580" s="5"/>
      <c r="Z1580" s="6">
        <f t="shared" si="190"/>
        <v>46</v>
      </c>
      <c r="AA1580" s="2">
        <v>19</v>
      </c>
      <c r="AB1580" s="2">
        <v>15</v>
      </c>
      <c r="AC1580" s="2">
        <v>9</v>
      </c>
      <c r="AD1580" s="2">
        <v>1</v>
      </c>
      <c r="AE1580" s="2">
        <v>2</v>
      </c>
      <c r="AF1580" s="2">
        <f t="shared" si="194"/>
        <v>34</v>
      </c>
      <c r="AG1580" s="2">
        <f t="shared" si="195"/>
        <v>9</v>
      </c>
      <c r="AH1580" s="2">
        <f t="shared" si="196"/>
        <v>3</v>
      </c>
      <c r="AJ1580" s="5"/>
    </row>
    <row r="1581" spans="7:36" x14ac:dyDescent="0.35">
      <c r="G1581" s="2" t="s">
        <v>3</v>
      </c>
      <c r="H1581" s="2" t="s">
        <v>142</v>
      </c>
      <c r="I1581" s="2" t="s">
        <v>8</v>
      </c>
      <c r="J1581" s="2" t="s">
        <v>20</v>
      </c>
      <c r="K1581" s="2" t="s">
        <v>33</v>
      </c>
      <c r="L1581" s="2" t="s">
        <v>33</v>
      </c>
      <c r="M1581" s="2" t="s">
        <v>76</v>
      </c>
      <c r="N1581" s="2">
        <v>20</v>
      </c>
      <c r="O1581" s="6">
        <f t="shared" si="189"/>
        <v>46</v>
      </c>
      <c r="P1581" s="2">
        <v>12</v>
      </c>
      <c r="Q1581" s="2">
        <v>7</v>
      </c>
      <c r="R1581" s="2">
        <v>12</v>
      </c>
      <c r="S1581" s="2">
        <v>7</v>
      </c>
      <c r="T1581" s="2">
        <v>8</v>
      </c>
      <c r="U1581" s="2">
        <f t="shared" si="191"/>
        <v>19</v>
      </c>
      <c r="V1581" s="2">
        <f t="shared" si="192"/>
        <v>12</v>
      </c>
      <c r="W1581" s="2">
        <f t="shared" si="193"/>
        <v>15</v>
      </c>
      <c r="Y1581" s="5"/>
      <c r="Z1581" s="6">
        <f t="shared" si="190"/>
        <v>46</v>
      </c>
      <c r="AA1581" s="2">
        <v>16</v>
      </c>
      <c r="AB1581" s="2">
        <v>16</v>
      </c>
      <c r="AC1581" s="2">
        <v>7</v>
      </c>
      <c r="AD1581" s="2">
        <v>4</v>
      </c>
      <c r="AE1581" s="2">
        <v>3</v>
      </c>
      <c r="AF1581" s="2">
        <f t="shared" si="194"/>
        <v>32</v>
      </c>
      <c r="AG1581" s="2">
        <f t="shared" si="195"/>
        <v>7</v>
      </c>
      <c r="AH1581" s="2">
        <f t="shared" si="196"/>
        <v>7</v>
      </c>
      <c r="AJ1581" s="5"/>
    </row>
    <row r="1582" spans="7:36" x14ac:dyDescent="0.35">
      <c r="G1582" s="2" t="s">
        <v>3</v>
      </c>
      <c r="H1582" s="2" t="s">
        <v>142</v>
      </c>
      <c r="I1582" s="2" t="s">
        <v>8</v>
      </c>
      <c r="J1582" s="2" t="s">
        <v>20</v>
      </c>
      <c r="K1582" s="2" t="s">
        <v>33</v>
      </c>
      <c r="L1582" s="2" t="s">
        <v>33</v>
      </c>
      <c r="M1582" s="2" t="s">
        <v>76</v>
      </c>
      <c r="N1582" s="2">
        <v>21</v>
      </c>
      <c r="O1582" s="6">
        <f t="shared" si="189"/>
        <v>46</v>
      </c>
      <c r="P1582" s="2">
        <v>13</v>
      </c>
      <c r="Q1582" s="2">
        <v>7</v>
      </c>
      <c r="R1582" s="2">
        <v>12</v>
      </c>
      <c r="S1582" s="2">
        <v>6</v>
      </c>
      <c r="T1582" s="2">
        <v>8</v>
      </c>
      <c r="U1582" s="2">
        <f t="shared" si="191"/>
        <v>20</v>
      </c>
      <c r="V1582" s="2">
        <f t="shared" si="192"/>
        <v>12</v>
      </c>
      <c r="W1582" s="2">
        <f t="shared" si="193"/>
        <v>14</v>
      </c>
      <c r="Y1582" s="5"/>
      <c r="Z1582" s="6">
        <f t="shared" si="190"/>
        <v>46</v>
      </c>
      <c r="AA1582" s="2">
        <v>19</v>
      </c>
      <c r="AB1582" s="2">
        <v>13</v>
      </c>
      <c r="AC1582" s="2">
        <v>7</v>
      </c>
      <c r="AD1582" s="2">
        <v>4</v>
      </c>
      <c r="AE1582" s="2">
        <v>3</v>
      </c>
      <c r="AF1582" s="2">
        <f t="shared" si="194"/>
        <v>32</v>
      </c>
      <c r="AG1582" s="2">
        <f t="shared" si="195"/>
        <v>7</v>
      </c>
      <c r="AH1582" s="2">
        <f t="shared" si="196"/>
        <v>7</v>
      </c>
      <c r="AJ1582" s="5"/>
    </row>
    <row r="1583" spans="7:36" x14ac:dyDescent="0.35">
      <c r="G1583" s="2" t="s">
        <v>3</v>
      </c>
      <c r="H1583" s="2" t="s">
        <v>142</v>
      </c>
      <c r="I1583" s="2" t="s">
        <v>8</v>
      </c>
      <c r="J1583" s="2" t="s">
        <v>20</v>
      </c>
      <c r="K1583" s="2" t="s">
        <v>33</v>
      </c>
      <c r="L1583" s="2" t="s">
        <v>33</v>
      </c>
      <c r="M1583" s="2" t="s">
        <v>76</v>
      </c>
      <c r="N1583" s="2">
        <v>22</v>
      </c>
      <c r="O1583" s="6">
        <f t="shared" si="189"/>
        <v>46</v>
      </c>
      <c r="P1583" s="2">
        <v>22</v>
      </c>
      <c r="Q1583" s="2">
        <v>8</v>
      </c>
      <c r="R1583" s="2">
        <v>8</v>
      </c>
      <c r="S1583" s="2">
        <v>2</v>
      </c>
      <c r="T1583" s="2">
        <v>6</v>
      </c>
      <c r="U1583" s="2">
        <f t="shared" si="191"/>
        <v>30</v>
      </c>
      <c r="V1583" s="2">
        <f t="shared" si="192"/>
        <v>8</v>
      </c>
      <c r="W1583" s="2">
        <f t="shared" si="193"/>
        <v>8</v>
      </c>
      <c r="Y1583" s="5"/>
      <c r="Z1583" s="6">
        <f t="shared" si="190"/>
        <v>46</v>
      </c>
      <c r="AA1583" s="2">
        <v>27</v>
      </c>
      <c r="AB1583" s="2">
        <v>11</v>
      </c>
      <c r="AC1583" s="2">
        <v>3</v>
      </c>
      <c r="AD1583" s="2">
        <v>5</v>
      </c>
      <c r="AE1583" s="2">
        <v>0</v>
      </c>
      <c r="AF1583" s="2">
        <f t="shared" si="194"/>
        <v>38</v>
      </c>
      <c r="AG1583" s="2">
        <f t="shared" si="195"/>
        <v>3</v>
      </c>
      <c r="AH1583" s="2">
        <f t="shared" si="196"/>
        <v>5</v>
      </c>
      <c r="AJ1583" s="5"/>
    </row>
    <row r="1584" spans="7:36" x14ac:dyDescent="0.35">
      <c r="G1584" s="2" t="s">
        <v>3</v>
      </c>
      <c r="H1584" s="2" t="s">
        <v>142</v>
      </c>
      <c r="I1584" s="2" t="s">
        <v>8</v>
      </c>
      <c r="J1584" s="2" t="s">
        <v>20</v>
      </c>
      <c r="K1584" s="2" t="s">
        <v>33</v>
      </c>
      <c r="L1584" s="2" t="s">
        <v>33</v>
      </c>
      <c r="M1584" s="2" t="s">
        <v>76</v>
      </c>
      <c r="N1584" s="2">
        <v>23</v>
      </c>
      <c r="O1584" s="6">
        <f t="shared" si="189"/>
        <v>46</v>
      </c>
      <c r="P1584" s="2">
        <v>11</v>
      </c>
      <c r="Q1584" s="2">
        <v>14</v>
      </c>
      <c r="R1584" s="2">
        <v>7</v>
      </c>
      <c r="S1584" s="2">
        <v>5</v>
      </c>
      <c r="T1584" s="2">
        <v>9</v>
      </c>
      <c r="U1584" s="2">
        <f t="shared" si="191"/>
        <v>25</v>
      </c>
      <c r="V1584" s="2">
        <f t="shared" si="192"/>
        <v>7</v>
      </c>
      <c r="W1584" s="2">
        <f t="shared" si="193"/>
        <v>14</v>
      </c>
      <c r="Y1584" s="5"/>
      <c r="Z1584" s="6">
        <f t="shared" si="190"/>
        <v>46</v>
      </c>
      <c r="AA1584" s="2">
        <v>22</v>
      </c>
      <c r="AB1584" s="2">
        <v>14</v>
      </c>
      <c r="AC1584" s="2">
        <v>4</v>
      </c>
      <c r="AD1584" s="2">
        <v>4</v>
      </c>
      <c r="AE1584" s="2">
        <v>2</v>
      </c>
      <c r="AF1584" s="2">
        <f t="shared" si="194"/>
        <v>36</v>
      </c>
      <c r="AG1584" s="2">
        <f t="shared" si="195"/>
        <v>4</v>
      </c>
      <c r="AH1584" s="2">
        <f t="shared" si="196"/>
        <v>6</v>
      </c>
      <c r="AJ1584" s="5"/>
    </row>
    <row r="1585" spans="7:36" x14ac:dyDescent="0.35">
      <c r="G1585" s="2" t="s">
        <v>3</v>
      </c>
      <c r="H1585" s="2" t="s">
        <v>142</v>
      </c>
      <c r="I1585" s="2" t="s">
        <v>8</v>
      </c>
      <c r="J1585" s="2" t="s">
        <v>20</v>
      </c>
      <c r="K1585" s="2" t="s">
        <v>33</v>
      </c>
      <c r="L1585" s="2" t="s">
        <v>33</v>
      </c>
      <c r="M1585" s="2" t="s">
        <v>76</v>
      </c>
      <c r="N1585" s="2">
        <v>24</v>
      </c>
      <c r="O1585" s="6">
        <f t="shared" si="189"/>
        <v>46</v>
      </c>
      <c r="P1585" s="2">
        <v>14</v>
      </c>
      <c r="Q1585" s="2">
        <v>10</v>
      </c>
      <c r="R1585" s="2">
        <v>10</v>
      </c>
      <c r="S1585" s="2">
        <v>4</v>
      </c>
      <c r="T1585" s="2">
        <v>8</v>
      </c>
      <c r="U1585" s="2">
        <f t="shared" si="191"/>
        <v>24</v>
      </c>
      <c r="V1585" s="2">
        <f t="shared" si="192"/>
        <v>10</v>
      </c>
      <c r="W1585" s="2">
        <f t="shared" si="193"/>
        <v>12</v>
      </c>
      <c r="Y1585" s="5"/>
      <c r="Z1585" s="6">
        <f t="shared" si="190"/>
        <v>46</v>
      </c>
      <c r="AA1585" s="2">
        <v>19</v>
      </c>
      <c r="AB1585" s="2">
        <v>14</v>
      </c>
      <c r="AC1585" s="2">
        <v>7</v>
      </c>
      <c r="AD1585" s="2">
        <v>5</v>
      </c>
      <c r="AE1585" s="2">
        <v>1</v>
      </c>
      <c r="AF1585" s="2">
        <f t="shared" si="194"/>
        <v>33</v>
      </c>
      <c r="AG1585" s="2">
        <f t="shared" si="195"/>
        <v>7</v>
      </c>
      <c r="AH1585" s="2">
        <f t="shared" si="196"/>
        <v>6</v>
      </c>
      <c r="AJ1585" s="5"/>
    </row>
    <row r="1586" spans="7:36" x14ac:dyDescent="0.35">
      <c r="G1586" s="2" t="s">
        <v>3</v>
      </c>
      <c r="H1586" s="2" t="s">
        <v>142</v>
      </c>
      <c r="I1586" s="2" t="s">
        <v>8</v>
      </c>
      <c r="J1586" s="2" t="s">
        <v>20</v>
      </c>
      <c r="K1586" s="2" t="s">
        <v>33</v>
      </c>
      <c r="L1586" s="2" t="s">
        <v>33</v>
      </c>
      <c r="M1586" s="2" t="s">
        <v>76</v>
      </c>
      <c r="N1586" s="2">
        <v>25</v>
      </c>
      <c r="O1586" s="6">
        <f t="shared" si="189"/>
        <v>46</v>
      </c>
      <c r="P1586" s="2">
        <v>10</v>
      </c>
      <c r="Q1586" s="2">
        <v>9</v>
      </c>
      <c r="R1586" s="2">
        <v>13</v>
      </c>
      <c r="S1586" s="2">
        <v>6</v>
      </c>
      <c r="T1586" s="2">
        <v>8</v>
      </c>
      <c r="U1586" s="2">
        <f t="shared" si="191"/>
        <v>19</v>
      </c>
      <c r="V1586" s="2">
        <f t="shared" si="192"/>
        <v>13</v>
      </c>
      <c r="W1586" s="2">
        <f t="shared" si="193"/>
        <v>14</v>
      </c>
      <c r="Y1586" s="5"/>
      <c r="Z1586" s="6">
        <f t="shared" si="190"/>
        <v>46</v>
      </c>
      <c r="AA1586" s="2">
        <v>22</v>
      </c>
      <c r="AB1586" s="2">
        <v>10</v>
      </c>
      <c r="AC1586" s="2">
        <v>9</v>
      </c>
      <c r="AD1586" s="2">
        <v>2</v>
      </c>
      <c r="AE1586" s="2">
        <v>3</v>
      </c>
      <c r="AF1586" s="2">
        <f t="shared" si="194"/>
        <v>32</v>
      </c>
      <c r="AG1586" s="2">
        <f t="shared" si="195"/>
        <v>9</v>
      </c>
      <c r="AH1586" s="2">
        <f t="shared" si="196"/>
        <v>5</v>
      </c>
      <c r="AJ1586" s="5"/>
    </row>
    <row r="1587" spans="7:36" x14ac:dyDescent="0.35">
      <c r="G1587" s="2" t="s">
        <v>3</v>
      </c>
      <c r="H1587" s="2" t="s">
        <v>142</v>
      </c>
      <c r="I1587" s="2" t="s">
        <v>8</v>
      </c>
      <c r="J1587" s="2" t="s">
        <v>20</v>
      </c>
      <c r="K1587" s="2" t="s">
        <v>33</v>
      </c>
      <c r="L1587" s="2" t="s">
        <v>33</v>
      </c>
      <c r="M1587" s="2" t="s">
        <v>76</v>
      </c>
      <c r="N1587" s="2">
        <v>26</v>
      </c>
      <c r="O1587" s="6">
        <f t="shared" si="189"/>
        <v>45</v>
      </c>
      <c r="P1587" s="2">
        <v>14</v>
      </c>
      <c r="Q1587" s="2">
        <v>11</v>
      </c>
      <c r="R1587" s="2">
        <v>6</v>
      </c>
      <c r="S1587" s="2">
        <v>7</v>
      </c>
      <c r="T1587" s="2">
        <v>7</v>
      </c>
      <c r="U1587" s="2">
        <f t="shared" si="191"/>
        <v>25</v>
      </c>
      <c r="V1587" s="2">
        <f t="shared" si="192"/>
        <v>6</v>
      </c>
      <c r="W1587" s="2">
        <f t="shared" si="193"/>
        <v>14</v>
      </c>
      <c r="Y1587" s="5"/>
      <c r="Z1587" s="6">
        <f t="shared" si="190"/>
        <v>46</v>
      </c>
      <c r="AA1587" s="2">
        <v>18</v>
      </c>
      <c r="AB1587" s="2">
        <v>13</v>
      </c>
      <c r="AC1587" s="2">
        <v>11</v>
      </c>
      <c r="AD1587" s="2">
        <v>2</v>
      </c>
      <c r="AE1587" s="2">
        <v>2</v>
      </c>
      <c r="AF1587" s="2">
        <f t="shared" si="194"/>
        <v>31</v>
      </c>
      <c r="AG1587" s="2">
        <f t="shared" si="195"/>
        <v>11</v>
      </c>
      <c r="AH1587" s="2">
        <f t="shared" si="196"/>
        <v>4</v>
      </c>
      <c r="AJ1587" s="5"/>
    </row>
    <row r="1588" spans="7:36" x14ac:dyDescent="0.35">
      <c r="G1588" s="2" t="s">
        <v>3</v>
      </c>
      <c r="H1588" s="2" t="s">
        <v>142</v>
      </c>
      <c r="I1588" s="2" t="s">
        <v>8</v>
      </c>
      <c r="J1588" s="2" t="s">
        <v>20</v>
      </c>
      <c r="K1588" s="2" t="s">
        <v>33</v>
      </c>
      <c r="L1588" s="2" t="s">
        <v>33</v>
      </c>
      <c r="M1588" s="2" t="s">
        <v>76</v>
      </c>
      <c r="N1588" s="2">
        <v>27</v>
      </c>
      <c r="O1588" s="6">
        <f t="shared" si="189"/>
        <v>45</v>
      </c>
      <c r="P1588" s="2">
        <v>10</v>
      </c>
      <c r="Q1588" s="2">
        <v>9</v>
      </c>
      <c r="R1588" s="2">
        <v>9</v>
      </c>
      <c r="S1588" s="2">
        <v>9</v>
      </c>
      <c r="T1588" s="2">
        <v>8</v>
      </c>
      <c r="U1588" s="2">
        <f t="shared" si="191"/>
        <v>19</v>
      </c>
      <c r="V1588" s="2">
        <f t="shared" si="192"/>
        <v>9</v>
      </c>
      <c r="W1588" s="2">
        <f t="shared" si="193"/>
        <v>17</v>
      </c>
      <c r="Y1588" s="5"/>
      <c r="Z1588" s="6">
        <f t="shared" si="190"/>
        <v>46</v>
      </c>
      <c r="AA1588" s="2">
        <v>17</v>
      </c>
      <c r="AB1588" s="2">
        <v>13</v>
      </c>
      <c r="AC1588" s="2">
        <v>11</v>
      </c>
      <c r="AD1588" s="2">
        <v>3</v>
      </c>
      <c r="AE1588" s="2">
        <v>2</v>
      </c>
      <c r="AF1588" s="2">
        <f t="shared" si="194"/>
        <v>30</v>
      </c>
      <c r="AG1588" s="2">
        <f t="shared" si="195"/>
        <v>11</v>
      </c>
      <c r="AH1588" s="2">
        <f t="shared" si="196"/>
        <v>5</v>
      </c>
      <c r="AJ1588" s="5"/>
    </row>
    <row r="1589" spans="7:36" x14ac:dyDescent="0.35">
      <c r="G1589" s="2" t="s">
        <v>3</v>
      </c>
      <c r="H1589" s="2" t="s">
        <v>142</v>
      </c>
      <c r="I1589" s="2" t="s">
        <v>8</v>
      </c>
      <c r="J1589" s="2" t="s">
        <v>20</v>
      </c>
      <c r="K1589" s="2" t="s">
        <v>33</v>
      </c>
      <c r="L1589" s="2" t="s">
        <v>33</v>
      </c>
      <c r="M1589" s="2" t="s">
        <v>76</v>
      </c>
      <c r="N1589" s="2">
        <v>28</v>
      </c>
      <c r="O1589" s="6">
        <f t="shared" si="189"/>
        <v>45</v>
      </c>
      <c r="P1589" s="2">
        <v>30</v>
      </c>
      <c r="Q1589" s="2">
        <v>5</v>
      </c>
      <c r="R1589" s="2">
        <v>2</v>
      </c>
      <c r="S1589" s="2">
        <v>2</v>
      </c>
      <c r="T1589" s="2">
        <v>6</v>
      </c>
      <c r="U1589" s="2">
        <f t="shared" si="191"/>
        <v>35</v>
      </c>
      <c r="V1589" s="2">
        <f t="shared" si="192"/>
        <v>2</v>
      </c>
      <c r="W1589" s="2">
        <f t="shared" si="193"/>
        <v>8</v>
      </c>
      <c r="Y1589" s="5"/>
      <c r="Z1589" s="6">
        <f t="shared" si="190"/>
        <v>46</v>
      </c>
      <c r="AA1589" s="2">
        <v>31</v>
      </c>
      <c r="AB1589" s="2">
        <v>11</v>
      </c>
      <c r="AC1589" s="2">
        <v>3</v>
      </c>
      <c r="AD1589" s="2">
        <v>0</v>
      </c>
      <c r="AE1589" s="2">
        <v>1</v>
      </c>
      <c r="AF1589" s="2">
        <f t="shared" si="194"/>
        <v>42</v>
      </c>
      <c r="AG1589" s="2">
        <f t="shared" si="195"/>
        <v>3</v>
      </c>
      <c r="AH1589" s="2">
        <f t="shared" si="196"/>
        <v>1</v>
      </c>
      <c r="AJ1589" s="5"/>
    </row>
    <row r="1590" spans="7:36" x14ac:dyDescent="0.35">
      <c r="G1590" s="2" t="s">
        <v>3</v>
      </c>
      <c r="H1590" s="2" t="s">
        <v>142</v>
      </c>
      <c r="I1590" s="2" t="s">
        <v>8</v>
      </c>
      <c r="J1590" s="2" t="s">
        <v>20</v>
      </c>
      <c r="K1590" s="2" t="s">
        <v>33</v>
      </c>
      <c r="L1590" s="2" t="s">
        <v>33</v>
      </c>
      <c r="M1590" s="2" t="s">
        <v>76</v>
      </c>
      <c r="N1590" s="2">
        <v>29</v>
      </c>
      <c r="O1590" s="6">
        <f t="shared" si="189"/>
        <v>46</v>
      </c>
      <c r="P1590" s="2">
        <v>8</v>
      </c>
      <c r="Q1590" s="2">
        <v>12</v>
      </c>
      <c r="R1590" s="2">
        <v>11</v>
      </c>
      <c r="S1590" s="2">
        <v>6</v>
      </c>
      <c r="T1590" s="2">
        <v>9</v>
      </c>
      <c r="U1590" s="2">
        <f t="shared" si="191"/>
        <v>20</v>
      </c>
      <c r="V1590" s="2">
        <f t="shared" si="192"/>
        <v>11</v>
      </c>
      <c r="W1590" s="2">
        <f t="shared" si="193"/>
        <v>15</v>
      </c>
      <c r="Y1590" s="5"/>
      <c r="Z1590" s="6">
        <f t="shared" si="190"/>
        <v>46</v>
      </c>
      <c r="AA1590" s="2">
        <v>13</v>
      </c>
      <c r="AB1590" s="2">
        <v>14</v>
      </c>
      <c r="AC1590" s="2">
        <v>13</v>
      </c>
      <c r="AD1590" s="2">
        <v>4</v>
      </c>
      <c r="AE1590" s="2">
        <v>2</v>
      </c>
      <c r="AF1590" s="2">
        <f t="shared" si="194"/>
        <v>27</v>
      </c>
      <c r="AG1590" s="2">
        <f t="shared" si="195"/>
        <v>13</v>
      </c>
      <c r="AH1590" s="2">
        <f t="shared" si="196"/>
        <v>6</v>
      </c>
      <c r="AJ1590" s="5"/>
    </row>
    <row r="1591" spans="7:36" x14ac:dyDescent="0.35">
      <c r="G1591" s="2" t="s">
        <v>3</v>
      </c>
      <c r="H1591" s="2" t="s">
        <v>142</v>
      </c>
      <c r="I1591" s="2" t="s">
        <v>8</v>
      </c>
      <c r="J1591" s="2" t="s">
        <v>20</v>
      </c>
      <c r="K1591" s="2" t="s">
        <v>33</v>
      </c>
      <c r="L1591" s="2" t="s">
        <v>33</v>
      </c>
      <c r="M1591" s="2" t="s">
        <v>76</v>
      </c>
      <c r="N1591" s="2">
        <v>30</v>
      </c>
      <c r="O1591" s="6">
        <f t="shared" si="189"/>
        <v>46</v>
      </c>
      <c r="P1591" s="2">
        <v>14</v>
      </c>
      <c r="Q1591" s="2">
        <v>9</v>
      </c>
      <c r="R1591" s="2">
        <v>7</v>
      </c>
      <c r="S1591" s="2">
        <v>8</v>
      </c>
      <c r="T1591" s="2">
        <v>8</v>
      </c>
      <c r="U1591" s="2">
        <f t="shared" si="191"/>
        <v>23</v>
      </c>
      <c r="V1591" s="2">
        <f t="shared" si="192"/>
        <v>7</v>
      </c>
      <c r="W1591" s="2">
        <f t="shared" si="193"/>
        <v>16</v>
      </c>
      <c r="Y1591" s="5"/>
      <c r="Z1591" s="6">
        <f t="shared" si="190"/>
        <v>46</v>
      </c>
      <c r="AA1591" s="2">
        <v>22</v>
      </c>
      <c r="AB1591" s="2">
        <v>15</v>
      </c>
      <c r="AC1591" s="2">
        <v>5</v>
      </c>
      <c r="AD1591" s="2">
        <v>3</v>
      </c>
      <c r="AE1591" s="2">
        <v>1</v>
      </c>
      <c r="AF1591" s="2">
        <f t="shared" si="194"/>
        <v>37</v>
      </c>
      <c r="AG1591" s="2">
        <f t="shared" si="195"/>
        <v>5</v>
      </c>
      <c r="AH1591" s="2">
        <f t="shared" si="196"/>
        <v>4</v>
      </c>
      <c r="AJ1591" s="5"/>
    </row>
    <row r="1592" spans="7:36" x14ac:dyDescent="0.35">
      <c r="G1592" s="2" t="s">
        <v>3</v>
      </c>
      <c r="H1592" s="2" t="s">
        <v>142</v>
      </c>
      <c r="I1592" s="2" t="s">
        <v>8</v>
      </c>
      <c r="J1592" s="2" t="s">
        <v>20</v>
      </c>
      <c r="K1592" s="2" t="s">
        <v>34</v>
      </c>
      <c r="L1592" s="2" t="s">
        <v>34</v>
      </c>
      <c r="M1592" s="2" t="s">
        <v>3</v>
      </c>
      <c r="N1592" s="2">
        <v>1</v>
      </c>
      <c r="O1592" s="6">
        <f t="shared" si="189"/>
        <v>37</v>
      </c>
      <c r="P1592" s="2">
        <v>5</v>
      </c>
      <c r="Q1592" s="2">
        <v>4</v>
      </c>
      <c r="R1592" s="2">
        <v>15</v>
      </c>
      <c r="S1592" s="2">
        <v>11</v>
      </c>
      <c r="T1592" s="2">
        <v>2</v>
      </c>
      <c r="U1592" s="2">
        <f t="shared" si="191"/>
        <v>9</v>
      </c>
      <c r="V1592" s="2">
        <f t="shared" si="192"/>
        <v>15</v>
      </c>
      <c r="W1592" s="2">
        <f t="shared" si="193"/>
        <v>13</v>
      </c>
      <c r="X1592" s="2">
        <f>MAX(O1592:O1621)</f>
        <v>37</v>
      </c>
      <c r="Y1592" s="5">
        <v>75</v>
      </c>
      <c r="Z1592" s="6">
        <f t="shared" si="190"/>
        <v>0</v>
      </c>
      <c r="AA1592" s="2">
        <v>0</v>
      </c>
      <c r="AB1592" s="2">
        <v>0</v>
      </c>
      <c r="AC1592" s="2">
        <v>0</v>
      </c>
      <c r="AD1592" s="2">
        <v>0</v>
      </c>
      <c r="AE1592" s="2">
        <v>0</v>
      </c>
      <c r="AF1592" s="2">
        <f t="shared" si="194"/>
        <v>0</v>
      </c>
      <c r="AG1592" s="2">
        <f t="shared" si="195"/>
        <v>0</v>
      </c>
      <c r="AH1592" s="2">
        <f t="shared" si="196"/>
        <v>0</v>
      </c>
      <c r="AI1592" s="2">
        <f>MAX(Z1592:Z1621)</f>
        <v>0</v>
      </c>
      <c r="AJ1592" s="5">
        <v>0</v>
      </c>
    </row>
    <row r="1593" spans="7:36" x14ac:dyDescent="0.35">
      <c r="G1593" s="2" t="s">
        <v>3</v>
      </c>
      <c r="H1593" s="2" t="s">
        <v>142</v>
      </c>
      <c r="I1593" s="2" t="s">
        <v>8</v>
      </c>
      <c r="J1593" s="2" t="s">
        <v>20</v>
      </c>
      <c r="K1593" s="2" t="s">
        <v>34</v>
      </c>
      <c r="L1593" s="2" t="s">
        <v>34</v>
      </c>
      <c r="M1593" s="2" t="s">
        <v>3</v>
      </c>
      <c r="N1593" s="2">
        <v>2</v>
      </c>
      <c r="O1593" s="6">
        <f t="shared" si="189"/>
        <v>37</v>
      </c>
      <c r="P1593" s="2">
        <v>3</v>
      </c>
      <c r="Q1593" s="2">
        <v>3</v>
      </c>
      <c r="R1593" s="2">
        <v>15</v>
      </c>
      <c r="S1593" s="2">
        <v>12</v>
      </c>
      <c r="T1593" s="2">
        <v>4</v>
      </c>
      <c r="U1593" s="2">
        <f t="shared" si="191"/>
        <v>6</v>
      </c>
      <c r="V1593" s="2">
        <f t="shared" si="192"/>
        <v>15</v>
      </c>
      <c r="W1593" s="2">
        <f t="shared" si="193"/>
        <v>16</v>
      </c>
      <c r="Y1593" s="5"/>
      <c r="Z1593" s="6">
        <f t="shared" si="190"/>
        <v>0</v>
      </c>
      <c r="AA1593" s="2">
        <v>0</v>
      </c>
      <c r="AB1593" s="2">
        <v>0</v>
      </c>
      <c r="AC1593" s="2">
        <v>0</v>
      </c>
      <c r="AD1593" s="2">
        <v>0</v>
      </c>
      <c r="AE1593" s="2">
        <v>0</v>
      </c>
      <c r="AF1593" s="2">
        <f t="shared" si="194"/>
        <v>0</v>
      </c>
      <c r="AG1593" s="2">
        <f t="shared" si="195"/>
        <v>0</v>
      </c>
      <c r="AH1593" s="2">
        <f t="shared" si="196"/>
        <v>0</v>
      </c>
      <c r="AJ1593" s="5"/>
    </row>
    <row r="1594" spans="7:36" x14ac:dyDescent="0.35">
      <c r="G1594" s="2" t="s">
        <v>3</v>
      </c>
      <c r="H1594" s="2" t="s">
        <v>142</v>
      </c>
      <c r="I1594" s="2" t="s">
        <v>8</v>
      </c>
      <c r="J1594" s="2" t="s">
        <v>20</v>
      </c>
      <c r="K1594" s="2" t="s">
        <v>34</v>
      </c>
      <c r="L1594" s="2" t="s">
        <v>34</v>
      </c>
      <c r="M1594" s="2" t="s">
        <v>3</v>
      </c>
      <c r="N1594" s="2">
        <v>3</v>
      </c>
      <c r="O1594" s="6">
        <f t="shared" si="189"/>
        <v>36</v>
      </c>
      <c r="P1594" s="2">
        <v>15</v>
      </c>
      <c r="Q1594" s="2">
        <v>10</v>
      </c>
      <c r="R1594" s="2">
        <v>10</v>
      </c>
      <c r="S1594" s="2">
        <v>1</v>
      </c>
      <c r="T1594" s="2">
        <v>0</v>
      </c>
      <c r="U1594" s="2">
        <f t="shared" si="191"/>
        <v>25</v>
      </c>
      <c r="V1594" s="2">
        <f t="shared" si="192"/>
        <v>10</v>
      </c>
      <c r="W1594" s="2">
        <f t="shared" si="193"/>
        <v>1</v>
      </c>
      <c r="Y1594" s="5"/>
      <c r="Z1594" s="6">
        <f t="shared" si="190"/>
        <v>0</v>
      </c>
      <c r="AA1594" s="2">
        <v>0</v>
      </c>
      <c r="AB1594" s="2">
        <v>0</v>
      </c>
      <c r="AC1594" s="2">
        <v>0</v>
      </c>
      <c r="AD1594" s="2">
        <v>0</v>
      </c>
      <c r="AE1594" s="2">
        <v>0</v>
      </c>
      <c r="AF1594" s="2">
        <f t="shared" si="194"/>
        <v>0</v>
      </c>
      <c r="AG1594" s="2">
        <f t="shared" si="195"/>
        <v>0</v>
      </c>
      <c r="AH1594" s="2">
        <f t="shared" si="196"/>
        <v>0</v>
      </c>
      <c r="AJ1594" s="5"/>
    </row>
    <row r="1595" spans="7:36" x14ac:dyDescent="0.35">
      <c r="G1595" s="2" t="s">
        <v>3</v>
      </c>
      <c r="H1595" s="2" t="s">
        <v>142</v>
      </c>
      <c r="I1595" s="2" t="s">
        <v>8</v>
      </c>
      <c r="J1595" s="2" t="s">
        <v>20</v>
      </c>
      <c r="K1595" s="2" t="s">
        <v>34</v>
      </c>
      <c r="L1595" s="2" t="s">
        <v>34</v>
      </c>
      <c r="M1595" s="2" t="s">
        <v>3</v>
      </c>
      <c r="N1595" s="2">
        <v>4</v>
      </c>
      <c r="O1595" s="6">
        <f t="shared" si="189"/>
        <v>36</v>
      </c>
      <c r="P1595" s="2">
        <v>22</v>
      </c>
      <c r="Q1595" s="2">
        <v>11</v>
      </c>
      <c r="R1595" s="2">
        <v>2</v>
      </c>
      <c r="S1595" s="2">
        <v>1</v>
      </c>
      <c r="T1595" s="2">
        <v>0</v>
      </c>
      <c r="U1595" s="2">
        <f t="shared" si="191"/>
        <v>33</v>
      </c>
      <c r="V1595" s="2">
        <f t="shared" si="192"/>
        <v>2</v>
      </c>
      <c r="W1595" s="2">
        <f t="shared" si="193"/>
        <v>1</v>
      </c>
      <c r="Y1595" s="5"/>
      <c r="Z1595" s="6">
        <f t="shared" si="190"/>
        <v>0</v>
      </c>
      <c r="AA1595" s="2">
        <v>0</v>
      </c>
      <c r="AB1595" s="2">
        <v>0</v>
      </c>
      <c r="AC1595" s="2">
        <v>0</v>
      </c>
      <c r="AD1595" s="2">
        <v>0</v>
      </c>
      <c r="AE1595" s="2">
        <v>0</v>
      </c>
      <c r="AF1595" s="2">
        <f t="shared" si="194"/>
        <v>0</v>
      </c>
      <c r="AG1595" s="2">
        <f t="shared" si="195"/>
        <v>0</v>
      </c>
      <c r="AH1595" s="2">
        <f t="shared" si="196"/>
        <v>0</v>
      </c>
      <c r="AJ1595" s="5"/>
    </row>
    <row r="1596" spans="7:36" x14ac:dyDescent="0.35">
      <c r="G1596" s="2" t="s">
        <v>3</v>
      </c>
      <c r="H1596" s="2" t="s">
        <v>142</v>
      </c>
      <c r="I1596" s="2" t="s">
        <v>8</v>
      </c>
      <c r="J1596" s="2" t="s">
        <v>20</v>
      </c>
      <c r="K1596" s="2" t="s">
        <v>34</v>
      </c>
      <c r="L1596" s="2" t="s">
        <v>34</v>
      </c>
      <c r="M1596" s="2" t="s">
        <v>3</v>
      </c>
      <c r="N1596" s="2">
        <v>5</v>
      </c>
      <c r="O1596" s="6">
        <f t="shared" si="189"/>
        <v>36</v>
      </c>
      <c r="P1596" s="2">
        <v>8</v>
      </c>
      <c r="Q1596" s="2">
        <v>12</v>
      </c>
      <c r="R1596" s="2">
        <v>12</v>
      </c>
      <c r="S1596" s="2">
        <v>3</v>
      </c>
      <c r="T1596" s="2">
        <v>1</v>
      </c>
      <c r="U1596" s="2">
        <f t="shared" si="191"/>
        <v>20</v>
      </c>
      <c r="V1596" s="2">
        <f t="shared" si="192"/>
        <v>12</v>
      </c>
      <c r="W1596" s="2">
        <f t="shared" si="193"/>
        <v>4</v>
      </c>
      <c r="Y1596" s="5"/>
      <c r="Z1596" s="6">
        <f t="shared" si="190"/>
        <v>0</v>
      </c>
      <c r="AA1596" s="2">
        <v>0</v>
      </c>
      <c r="AB1596" s="2">
        <v>0</v>
      </c>
      <c r="AC1596" s="2">
        <v>0</v>
      </c>
      <c r="AD1596" s="2">
        <v>0</v>
      </c>
      <c r="AE1596" s="2">
        <v>0</v>
      </c>
      <c r="AF1596" s="2">
        <f t="shared" si="194"/>
        <v>0</v>
      </c>
      <c r="AG1596" s="2">
        <f t="shared" si="195"/>
        <v>0</v>
      </c>
      <c r="AH1596" s="2">
        <f t="shared" si="196"/>
        <v>0</v>
      </c>
      <c r="AJ1596" s="5"/>
    </row>
    <row r="1597" spans="7:36" x14ac:dyDescent="0.35">
      <c r="G1597" s="2" t="s">
        <v>3</v>
      </c>
      <c r="H1597" s="2" t="s">
        <v>142</v>
      </c>
      <c r="I1597" s="2" t="s">
        <v>8</v>
      </c>
      <c r="J1597" s="2" t="s">
        <v>20</v>
      </c>
      <c r="K1597" s="2" t="s">
        <v>34</v>
      </c>
      <c r="L1597" s="2" t="s">
        <v>34</v>
      </c>
      <c r="M1597" s="2" t="s">
        <v>3</v>
      </c>
      <c r="N1597" s="2">
        <v>6</v>
      </c>
      <c r="O1597" s="6">
        <f t="shared" si="189"/>
        <v>36</v>
      </c>
      <c r="P1597" s="2">
        <v>8</v>
      </c>
      <c r="Q1597" s="2">
        <v>12</v>
      </c>
      <c r="R1597" s="2">
        <v>8</v>
      </c>
      <c r="S1597" s="2">
        <v>6</v>
      </c>
      <c r="T1597" s="2">
        <v>2</v>
      </c>
      <c r="U1597" s="2">
        <f t="shared" si="191"/>
        <v>20</v>
      </c>
      <c r="V1597" s="2">
        <f t="shared" si="192"/>
        <v>8</v>
      </c>
      <c r="W1597" s="2">
        <f t="shared" si="193"/>
        <v>8</v>
      </c>
      <c r="Y1597" s="5"/>
      <c r="Z1597" s="6">
        <f t="shared" si="190"/>
        <v>0</v>
      </c>
      <c r="AA1597" s="2">
        <v>0</v>
      </c>
      <c r="AB1597" s="2">
        <v>0</v>
      </c>
      <c r="AC1597" s="2">
        <v>0</v>
      </c>
      <c r="AD1597" s="2">
        <v>0</v>
      </c>
      <c r="AE1597" s="2">
        <v>0</v>
      </c>
      <c r="AF1597" s="2">
        <f t="shared" si="194"/>
        <v>0</v>
      </c>
      <c r="AG1597" s="2">
        <f t="shared" si="195"/>
        <v>0</v>
      </c>
      <c r="AH1597" s="2">
        <f t="shared" si="196"/>
        <v>0</v>
      </c>
      <c r="AJ1597" s="5"/>
    </row>
    <row r="1598" spans="7:36" x14ac:dyDescent="0.35">
      <c r="G1598" s="2" t="s">
        <v>3</v>
      </c>
      <c r="H1598" s="2" t="s">
        <v>142</v>
      </c>
      <c r="I1598" s="2" t="s">
        <v>8</v>
      </c>
      <c r="J1598" s="2" t="s">
        <v>20</v>
      </c>
      <c r="K1598" s="2" t="s">
        <v>34</v>
      </c>
      <c r="L1598" s="2" t="s">
        <v>34</v>
      </c>
      <c r="M1598" s="2" t="s">
        <v>3</v>
      </c>
      <c r="N1598" s="2">
        <v>7</v>
      </c>
      <c r="O1598" s="6">
        <f t="shared" si="189"/>
        <v>37</v>
      </c>
      <c r="P1598" s="2">
        <v>18</v>
      </c>
      <c r="Q1598" s="2">
        <v>7</v>
      </c>
      <c r="R1598" s="2">
        <v>5</v>
      </c>
      <c r="S1598" s="2">
        <v>5</v>
      </c>
      <c r="T1598" s="2">
        <v>2</v>
      </c>
      <c r="U1598" s="2">
        <f t="shared" si="191"/>
        <v>25</v>
      </c>
      <c r="V1598" s="2">
        <f t="shared" si="192"/>
        <v>5</v>
      </c>
      <c r="W1598" s="2">
        <f t="shared" si="193"/>
        <v>7</v>
      </c>
      <c r="Y1598" s="5"/>
      <c r="Z1598" s="6">
        <f t="shared" si="190"/>
        <v>0</v>
      </c>
      <c r="AA1598" s="2">
        <v>0</v>
      </c>
      <c r="AB1598" s="2">
        <v>0</v>
      </c>
      <c r="AC1598" s="2">
        <v>0</v>
      </c>
      <c r="AD1598" s="2">
        <v>0</v>
      </c>
      <c r="AE1598" s="2">
        <v>0</v>
      </c>
      <c r="AF1598" s="2">
        <f t="shared" si="194"/>
        <v>0</v>
      </c>
      <c r="AG1598" s="2">
        <f t="shared" si="195"/>
        <v>0</v>
      </c>
      <c r="AH1598" s="2">
        <f t="shared" si="196"/>
        <v>0</v>
      </c>
      <c r="AJ1598" s="5"/>
    </row>
    <row r="1599" spans="7:36" x14ac:dyDescent="0.35">
      <c r="G1599" s="2" t="s">
        <v>3</v>
      </c>
      <c r="H1599" s="2" t="s">
        <v>142</v>
      </c>
      <c r="I1599" s="2" t="s">
        <v>8</v>
      </c>
      <c r="J1599" s="2" t="s">
        <v>20</v>
      </c>
      <c r="K1599" s="2" t="s">
        <v>34</v>
      </c>
      <c r="L1599" s="2" t="s">
        <v>34</v>
      </c>
      <c r="M1599" s="2" t="s">
        <v>3</v>
      </c>
      <c r="N1599" s="2">
        <v>8</v>
      </c>
      <c r="O1599" s="6">
        <f t="shared" si="189"/>
        <v>36</v>
      </c>
      <c r="P1599" s="2">
        <v>3</v>
      </c>
      <c r="Q1599" s="2">
        <v>6</v>
      </c>
      <c r="R1599" s="2">
        <v>4</v>
      </c>
      <c r="S1599" s="2">
        <v>12</v>
      </c>
      <c r="T1599" s="2">
        <v>11</v>
      </c>
      <c r="U1599" s="2">
        <f t="shared" si="191"/>
        <v>9</v>
      </c>
      <c r="V1599" s="2">
        <f t="shared" si="192"/>
        <v>4</v>
      </c>
      <c r="W1599" s="2">
        <f t="shared" si="193"/>
        <v>23</v>
      </c>
      <c r="Y1599" s="5"/>
      <c r="Z1599" s="6">
        <f t="shared" si="190"/>
        <v>0</v>
      </c>
      <c r="AA1599" s="2">
        <v>0</v>
      </c>
      <c r="AB1599" s="2">
        <v>0</v>
      </c>
      <c r="AC1599" s="2">
        <v>0</v>
      </c>
      <c r="AD1599" s="2">
        <v>0</v>
      </c>
      <c r="AE1599" s="2">
        <v>0</v>
      </c>
      <c r="AF1599" s="2">
        <f t="shared" si="194"/>
        <v>0</v>
      </c>
      <c r="AG1599" s="2">
        <f t="shared" si="195"/>
        <v>0</v>
      </c>
      <c r="AH1599" s="2">
        <f t="shared" si="196"/>
        <v>0</v>
      </c>
      <c r="AJ1599" s="5"/>
    </row>
    <row r="1600" spans="7:36" x14ac:dyDescent="0.35">
      <c r="G1600" s="2" t="s">
        <v>3</v>
      </c>
      <c r="H1600" s="2" t="s">
        <v>142</v>
      </c>
      <c r="I1600" s="2" t="s">
        <v>8</v>
      </c>
      <c r="J1600" s="2" t="s">
        <v>20</v>
      </c>
      <c r="K1600" s="2" t="s">
        <v>34</v>
      </c>
      <c r="L1600" s="2" t="s">
        <v>34</v>
      </c>
      <c r="M1600" s="2" t="s">
        <v>3</v>
      </c>
      <c r="N1600" s="2">
        <v>9</v>
      </c>
      <c r="O1600" s="6">
        <f t="shared" si="189"/>
        <v>37</v>
      </c>
      <c r="P1600" s="2">
        <v>3</v>
      </c>
      <c r="Q1600" s="2">
        <v>4</v>
      </c>
      <c r="R1600" s="2">
        <v>5</v>
      </c>
      <c r="S1600" s="2">
        <v>8</v>
      </c>
      <c r="T1600" s="2">
        <v>17</v>
      </c>
      <c r="U1600" s="2">
        <f t="shared" si="191"/>
        <v>7</v>
      </c>
      <c r="V1600" s="2">
        <f t="shared" si="192"/>
        <v>5</v>
      </c>
      <c r="W1600" s="2">
        <f t="shared" si="193"/>
        <v>25</v>
      </c>
      <c r="Y1600" s="5"/>
      <c r="Z1600" s="6">
        <f t="shared" si="190"/>
        <v>0</v>
      </c>
      <c r="AA1600" s="2">
        <v>0</v>
      </c>
      <c r="AB1600" s="2">
        <v>0</v>
      </c>
      <c r="AC1600" s="2">
        <v>0</v>
      </c>
      <c r="AD1600" s="2">
        <v>0</v>
      </c>
      <c r="AE1600" s="2">
        <v>0</v>
      </c>
      <c r="AF1600" s="2">
        <f t="shared" si="194"/>
        <v>0</v>
      </c>
      <c r="AG1600" s="2">
        <f t="shared" si="195"/>
        <v>0</v>
      </c>
      <c r="AH1600" s="2">
        <f t="shared" si="196"/>
        <v>0</v>
      </c>
      <c r="AJ1600" s="5"/>
    </row>
    <row r="1601" spans="7:36" x14ac:dyDescent="0.35">
      <c r="G1601" s="2" t="s">
        <v>3</v>
      </c>
      <c r="H1601" s="2" t="s">
        <v>142</v>
      </c>
      <c r="I1601" s="2" t="s">
        <v>8</v>
      </c>
      <c r="J1601" s="2" t="s">
        <v>20</v>
      </c>
      <c r="K1601" s="2" t="s">
        <v>34</v>
      </c>
      <c r="L1601" s="2" t="s">
        <v>34</v>
      </c>
      <c r="M1601" s="2" t="s">
        <v>67</v>
      </c>
      <c r="N1601" s="2">
        <v>10</v>
      </c>
      <c r="O1601" s="6">
        <f t="shared" si="189"/>
        <v>37</v>
      </c>
      <c r="P1601" s="2">
        <v>18</v>
      </c>
      <c r="Q1601" s="2">
        <v>9</v>
      </c>
      <c r="R1601" s="2">
        <v>8</v>
      </c>
      <c r="S1601" s="2">
        <v>1</v>
      </c>
      <c r="T1601" s="2">
        <v>1</v>
      </c>
      <c r="U1601" s="2">
        <f t="shared" si="191"/>
        <v>27</v>
      </c>
      <c r="V1601" s="2">
        <f t="shared" si="192"/>
        <v>8</v>
      </c>
      <c r="W1601" s="2">
        <f t="shared" si="193"/>
        <v>2</v>
      </c>
      <c r="Y1601" s="5"/>
      <c r="Z1601" s="6">
        <f t="shared" si="190"/>
        <v>0</v>
      </c>
      <c r="AA1601" s="2">
        <v>0</v>
      </c>
      <c r="AB1601" s="2">
        <v>0</v>
      </c>
      <c r="AC1601" s="2">
        <v>0</v>
      </c>
      <c r="AD1601" s="2">
        <v>0</v>
      </c>
      <c r="AE1601" s="2">
        <v>0</v>
      </c>
      <c r="AF1601" s="2">
        <f t="shared" si="194"/>
        <v>0</v>
      </c>
      <c r="AG1601" s="2">
        <f t="shared" si="195"/>
        <v>0</v>
      </c>
      <c r="AH1601" s="2">
        <f t="shared" si="196"/>
        <v>0</v>
      </c>
      <c r="AJ1601" s="5"/>
    </row>
    <row r="1602" spans="7:36" x14ac:dyDescent="0.35">
      <c r="G1602" s="2" t="s">
        <v>3</v>
      </c>
      <c r="H1602" s="2" t="s">
        <v>142</v>
      </c>
      <c r="I1602" s="2" t="s">
        <v>8</v>
      </c>
      <c r="J1602" s="2" t="s">
        <v>20</v>
      </c>
      <c r="K1602" s="2" t="s">
        <v>34</v>
      </c>
      <c r="L1602" s="2" t="s">
        <v>34</v>
      </c>
      <c r="M1602" s="2" t="s">
        <v>67</v>
      </c>
      <c r="N1602" s="2">
        <v>11</v>
      </c>
      <c r="O1602" s="6">
        <f t="shared" ref="O1602:O1665" si="197">SUM(U1602:W1602)</f>
        <v>37</v>
      </c>
      <c r="P1602" s="2">
        <v>11</v>
      </c>
      <c r="Q1602" s="2">
        <v>10</v>
      </c>
      <c r="R1602" s="2">
        <v>8</v>
      </c>
      <c r="S1602" s="2">
        <v>5</v>
      </c>
      <c r="T1602" s="2">
        <v>3</v>
      </c>
      <c r="U1602" s="2">
        <f t="shared" si="191"/>
        <v>21</v>
      </c>
      <c r="V1602" s="2">
        <f t="shared" si="192"/>
        <v>8</v>
      </c>
      <c r="W1602" s="2">
        <f t="shared" si="193"/>
        <v>8</v>
      </c>
      <c r="Y1602" s="5"/>
      <c r="Z1602" s="6">
        <f t="shared" ref="Z1602:Z1665" si="198">SUM(AF1602:AH1602)</f>
        <v>0</v>
      </c>
      <c r="AA1602" s="2">
        <v>0</v>
      </c>
      <c r="AB1602" s="2">
        <v>0</v>
      </c>
      <c r="AC1602" s="2">
        <v>0</v>
      </c>
      <c r="AD1602" s="2">
        <v>0</v>
      </c>
      <c r="AE1602" s="2">
        <v>0</v>
      </c>
      <c r="AF1602" s="2">
        <f t="shared" si="194"/>
        <v>0</v>
      </c>
      <c r="AG1602" s="2">
        <f t="shared" si="195"/>
        <v>0</v>
      </c>
      <c r="AH1602" s="2">
        <f t="shared" si="196"/>
        <v>0</v>
      </c>
      <c r="AJ1602" s="5"/>
    </row>
    <row r="1603" spans="7:36" x14ac:dyDescent="0.35">
      <c r="G1603" s="2" t="s">
        <v>3</v>
      </c>
      <c r="H1603" s="2" t="s">
        <v>142</v>
      </c>
      <c r="I1603" s="2" t="s">
        <v>8</v>
      </c>
      <c r="J1603" s="2" t="s">
        <v>20</v>
      </c>
      <c r="K1603" s="2" t="s">
        <v>34</v>
      </c>
      <c r="L1603" s="2" t="s">
        <v>34</v>
      </c>
      <c r="M1603" s="2" t="s">
        <v>67</v>
      </c>
      <c r="N1603" s="2">
        <v>12</v>
      </c>
      <c r="O1603" s="6">
        <f t="shared" si="197"/>
        <v>37</v>
      </c>
      <c r="P1603" s="2">
        <v>10</v>
      </c>
      <c r="Q1603" s="2">
        <v>11</v>
      </c>
      <c r="R1603" s="2">
        <v>10</v>
      </c>
      <c r="S1603" s="2">
        <v>5</v>
      </c>
      <c r="T1603" s="2">
        <v>1</v>
      </c>
      <c r="U1603" s="2">
        <f t="shared" si="191"/>
        <v>21</v>
      </c>
      <c r="V1603" s="2">
        <f t="shared" si="192"/>
        <v>10</v>
      </c>
      <c r="W1603" s="2">
        <f t="shared" si="193"/>
        <v>6</v>
      </c>
      <c r="Y1603" s="5"/>
      <c r="Z1603" s="6">
        <f t="shared" si="198"/>
        <v>0</v>
      </c>
      <c r="AA1603" s="2">
        <v>0</v>
      </c>
      <c r="AB1603" s="2">
        <v>0</v>
      </c>
      <c r="AC1603" s="2">
        <v>0</v>
      </c>
      <c r="AD1603" s="2">
        <v>0</v>
      </c>
      <c r="AE1603" s="2">
        <v>0</v>
      </c>
      <c r="AF1603" s="2">
        <f t="shared" si="194"/>
        <v>0</v>
      </c>
      <c r="AG1603" s="2">
        <f t="shared" si="195"/>
        <v>0</v>
      </c>
      <c r="AH1603" s="2">
        <f t="shared" si="196"/>
        <v>0</v>
      </c>
      <c r="AJ1603" s="5"/>
    </row>
    <row r="1604" spans="7:36" x14ac:dyDescent="0.35">
      <c r="G1604" s="2" t="s">
        <v>3</v>
      </c>
      <c r="H1604" s="2" t="s">
        <v>142</v>
      </c>
      <c r="I1604" s="2" t="s">
        <v>8</v>
      </c>
      <c r="J1604" s="2" t="s">
        <v>20</v>
      </c>
      <c r="K1604" s="2" t="s">
        <v>34</v>
      </c>
      <c r="L1604" s="2" t="s">
        <v>34</v>
      </c>
      <c r="M1604" s="2" t="s">
        <v>67</v>
      </c>
      <c r="N1604" s="2">
        <v>13</v>
      </c>
      <c r="O1604" s="6">
        <f t="shared" si="197"/>
        <v>37</v>
      </c>
      <c r="P1604" s="2">
        <v>13</v>
      </c>
      <c r="Q1604" s="2">
        <v>8</v>
      </c>
      <c r="R1604" s="2">
        <v>6</v>
      </c>
      <c r="S1604" s="2">
        <v>5</v>
      </c>
      <c r="T1604" s="2">
        <v>5</v>
      </c>
      <c r="U1604" s="2">
        <f t="shared" si="191"/>
        <v>21</v>
      </c>
      <c r="V1604" s="2">
        <f t="shared" si="192"/>
        <v>6</v>
      </c>
      <c r="W1604" s="2">
        <f t="shared" si="193"/>
        <v>10</v>
      </c>
      <c r="Y1604" s="5"/>
      <c r="Z1604" s="6">
        <f t="shared" si="198"/>
        <v>0</v>
      </c>
      <c r="AA1604" s="2">
        <v>0</v>
      </c>
      <c r="AB1604" s="2">
        <v>0</v>
      </c>
      <c r="AC1604" s="2">
        <v>0</v>
      </c>
      <c r="AD1604" s="2">
        <v>0</v>
      </c>
      <c r="AE1604" s="2">
        <v>0</v>
      </c>
      <c r="AF1604" s="2">
        <f t="shared" si="194"/>
        <v>0</v>
      </c>
      <c r="AG1604" s="2">
        <f t="shared" si="195"/>
        <v>0</v>
      </c>
      <c r="AH1604" s="2">
        <f t="shared" si="196"/>
        <v>0</v>
      </c>
      <c r="AJ1604" s="5"/>
    </row>
    <row r="1605" spans="7:36" x14ac:dyDescent="0.35">
      <c r="G1605" s="2" t="s">
        <v>3</v>
      </c>
      <c r="H1605" s="2" t="s">
        <v>142</v>
      </c>
      <c r="I1605" s="2" t="s">
        <v>8</v>
      </c>
      <c r="J1605" s="2" t="s">
        <v>20</v>
      </c>
      <c r="K1605" s="2" t="s">
        <v>34</v>
      </c>
      <c r="L1605" s="2" t="s">
        <v>34</v>
      </c>
      <c r="M1605" s="2" t="s">
        <v>67</v>
      </c>
      <c r="N1605" s="2">
        <v>14</v>
      </c>
      <c r="O1605" s="6">
        <f t="shared" si="197"/>
        <v>37</v>
      </c>
      <c r="P1605" s="2">
        <v>6</v>
      </c>
      <c r="Q1605" s="2">
        <v>6</v>
      </c>
      <c r="R1605" s="2">
        <v>12</v>
      </c>
      <c r="S1605" s="2">
        <v>8</v>
      </c>
      <c r="T1605" s="2">
        <v>5</v>
      </c>
      <c r="U1605" s="2">
        <f t="shared" si="191"/>
        <v>12</v>
      </c>
      <c r="V1605" s="2">
        <f t="shared" si="192"/>
        <v>12</v>
      </c>
      <c r="W1605" s="2">
        <f t="shared" si="193"/>
        <v>13</v>
      </c>
      <c r="Y1605" s="5"/>
      <c r="Z1605" s="6">
        <f t="shared" si="198"/>
        <v>0</v>
      </c>
      <c r="AA1605" s="2">
        <v>0</v>
      </c>
      <c r="AB1605" s="2">
        <v>0</v>
      </c>
      <c r="AC1605" s="2">
        <v>0</v>
      </c>
      <c r="AD1605" s="2">
        <v>0</v>
      </c>
      <c r="AE1605" s="2">
        <v>0</v>
      </c>
      <c r="AF1605" s="2">
        <f t="shared" si="194"/>
        <v>0</v>
      </c>
      <c r="AG1605" s="2">
        <f t="shared" si="195"/>
        <v>0</v>
      </c>
      <c r="AH1605" s="2">
        <f t="shared" si="196"/>
        <v>0</v>
      </c>
      <c r="AJ1605" s="5"/>
    </row>
    <row r="1606" spans="7:36" x14ac:dyDescent="0.35">
      <c r="G1606" s="2" t="s">
        <v>3</v>
      </c>
      <c r="H1606" s="2" t="s">
        <v>142</v>
      </c>
      <c r="I1606" s="2" t="s">
        <v>8</v>
      </c>
      <c r="J1606" s="2" t="s">
        <v>20</v>
      </c>
      <c r="K1606" s="2" t="s">
        <v>34</v>
      </c>
      <c r="L1606" s="2" t="s">
        <v>34</v>
      </c>
      <c r="M1606" s="2" t="s">
        <v>67</v>
      </c>
      <c r="N1606" s="2">
        <v>15</v>
      </c>
      <c r="O1606" s="6">
        <f t="shared" si="197"/>
        <v>37</v>
      </c>
      <c r="P1606" s="2">
        <v>4</v>
      </c>
      <c r="Q1606" s="2">
        <v>6</v>
      </c>
      <c r="R1606" s="2">
        <v>11</v>
      </c>
      <c r="S1606" s="2">
        <v>7</v>
      </c>
      <c r="T1606" s="2">
        <v>9</v>
      </c>
      <c r="U1606" s="2">
        <f t="shared" si="191"/>
        <v>10</v>
      </c>
      <c r="V1606" s="2">
        <f t="shared" si="192"/>
        <v>11</v>
      </c>
      <c r="W1606" s="2">
        <f t="shared" si="193"/>
        <v>16</v>
      </c>
      <c r="Y1606" s="5"/>
      <c r="Z1606" s="6">
        <f t="shared" si="198"/>
        <v>0</v>
      </c>
      <c r="AA1606" s="2">
        <v>0</v>
      </c>
      <c r="AB1606" s="2">
        <v>0</v>
      </c>
      <c r="AC1606" s="2">
        <v>0</v>
      </c>
      <c r="AD1606" s="2">
        <v>0</v>
      </c>
      <c r="AE1606" s="2">
        <v>0</v>
      </c>
      <c r="AF1606" s="2">
        <f t="shared" si="194"/>
        <v>0</v>
      </c>
      <c r="AG1606" s="2">
        <f t="shared" si="195"/>
        <v>0</v>
      </c>
      <c r="AH1606" s="2">
        <f t="shared" si="196"/>
        <v>0</v>
      </c>
      <c r="AJ1606" s="5"/>
    </row>
    <row r="1607" spans="7:36" x14ac:dyDescent="0.35">
      <c r="G1607" s="2" t="s">
        <v>3</v>
      </c>
      <c r="H1607" s="2" t="s">
        <v>142</v>
      </c>
      <c r="I1607" s="2" t="s">
        <v>8</v>
      </c>
      <c r="J1607" s="2" t="s">
        <v>20</v>
      </c>
      <c r="K1607" s="2" t="s">
        <v>34</v>
      </c>
      <c r="L1607" s="2" t="s">
        <v>34</v>
      </c>
      <c r="M1607" s="2" t="s">
        <v>67</v>
      </c>
      <c r="N1607" s="2">
        <v>16</v>
      </c>
      <c r="O1607" s="6">
        <f t="shared" si="197"/>
        <v>37</v>
      </c>
      <c r="P1607" s="2">
        <v>7</v>
      </c>
      <c r="Q1607" s="2">
        <v>6</v>
      </c>
      <c r="R1607" s="2">
        <v>13</v>
      </c>
      <c r="S1607" s="2">
        <v>4</v>
      </c>
      <c r="T1607" s="2">
        <v>7</v>
      </c>
      <c r="U1607" s="2">
        <f t="shared" si="191"/>
        <v>13</v>
      </c>
      <c r="V1607" s="2">
        <f t="shared" si="192"/>
        <v>13</v>
      </c>
      <c r="W1607" s="2">
        <f t="shared" si="193"/>
        <v>11</v>
      </c>
      <c r="Y1607" s="5"/>
      <c r="Z1607" s="6">
        <f t="shared" si="198"/>
        <v>0</v>
      </c>
      <c r="AA1607" s="2">
        <v>0</v>
      </c>
      <c r="AB1607" s="2">
        <v>0</v>
      </c>
      <c r="AC1607" s="2">
        <v>0</v>
      </c>
      <c r="AD1607" s="2">
        <v>0</v>
      </c>
      <c r="AE1607" s="2">
        <v>0</v>
      </c>
      <c r="AF1607" s="2">
        <f t="shared" si="194"/>
        <v>0</v>
      </c>
      <c r="AG1607" s="2">
        <f t="shared" si="195"/>
        <v>0</v>
      </c>
      <c r="AH1607" s="2">
        <f t="shared" si="196"/>
        <v>0</v>
      </c>
      <c r="AJ1607" s="5"/>
    </row>
    <row r="1608" spans="7:36" x14ac:dyDescent="0.35">
      <c r="G1608" s="2" t="s">
        <v>3</v>
      </c>
      <c r="H1608" s="2" t="s">
        <v>142</v>
      </c>
      <c r="I1608" s="2" t="s">
        <v>8</v>
      </c>
      <c r="J1608" s="2" t="s">
        <v>20</v>
      </c>
      <c r="K1608" s="2" t="s">
        <v>34</v>
      </c>
      <c r="L1608" s="2" t="s">
        <v>34</v>
      </c>
      <c r="M1608" s="2" t="s">
        <v>67</v>
      </c>
      <c r="N1608" s="2">
        <v>17</v>
      </c>
      <c r="O1608" s="6">
        <f t="shared" si="197"/>
        <v>37</v>
      </c>
      <c r="P1608" s="2">
        <v>8</v>
      </c>
      <c r="Q1608" s="2">
        <v>10</v>
      </c>
      <c r="R1608" s="2">
        <v>12</v>
      </c>
      <c r="S1608" s="2">
        <v>2</v>
      </c>
      <c r="T1608" s="2">
        <v>5</v>
      </c>
      <c r="U1608" s="2">
        <f t="shared" si="191"/>
        <v>18</v>
      </c>
      <c r="V1608" s="2">
        <f t="shared" si="192"/>
        <v>12</v>
      </c>
      <c r="W1608" s="2">
        <f t="shared" si="193"/>
        <v>7</v>
      </c>
      <c r="Y1608" s="5"/>
      <c r="Z1608" s="6">
        <f t="shared" si="198"/>
        <v>0</v>
      </c>
      <c r="AA1608" s="2">
        <v>0</v>
      </c>
      <c r="AB1608" s="2">
        <v>0</v>
      </c>
      <c r="AC1608" s="2">
        <v>0</v>
      </c>
      <c r="AD1608" s="2">
        <v>0</v>
      </c>
      <c r="AE1608" s="2">
        <v>0</v>
      </c>
      <c r="AF1608" s="2">
        <f t="shared" si="194"/>
        <v>0</v>
      </c>
      <c r="AG1608" s="2">
        <f t="shared" si="195"/>
        <v>0</v>
      </c>
      <c r="AH1608" s="2">
        <f t="shared" si="196"/>
        <v>0</v>
      </c>
      <c r="AJ1608" s="5"/>
    </row>
    <row r="1609" spans="7:36" x14ac:dyDescent="0.35">
      <c r="G1609" s="2" t="s">
        <v>3</v>
      </c>
      <c r="H1609" s="2" t="s">
        <v>142</v>
      </c>
      <c r="I1609" s="2" t="s">
        <v>8</v>
      </c>
      <c r="J1609" s="2" t="s">
        <v>20</v>
      </c>
      <c r="K1609" s="2" t="s">
        <v>34</v>
      </c>
      <c r="L1609" s="2" t="s">
        <v>34</v>
      </c>
      <c r="M1609" s="2" t="s">
        <v>67</v>
      </c>
      <c r="N1609" s="2">
        <v>18</v>
      </c>
      <c r="O1609" s="6">
        <f t="shared" si="197"/>
        <v>37</v>
      </c>
      <c r="P1609" s="2">
        <v>19</v>
      </c>
      <c r="Q1609" s="2">
        <v>3</v>
      </c>
      <c r="R1609" s="2">
        <v>9</v>
      </c>
      <c r="S1609" s="2">
        <v>3</v>
      </c>
      <c r="T1609" s="2">
        <v>3</v>
      </c>
      <c r="U1609" s="2">
        <f t="shared" si="191"/>
        <v>22</v>
      </c>
      <c r="V1609" s="2">
        <f t="shared" si="192"/>
        <v>9</v>
      </c>
      <c r="W1609" s="2">
        <f t="shared" si="193"/>
        <v>6</v>
      </c>
      <c r="Y1609" s="5"/>
      <c r="Z1609" s="6">
        <f t="shared" si="198"/>
        <v>0</v>
      </c>
      <c r="AA1609" s="2">
        <v>0</v>
      </c>
      <c r="AB1609" s="2">
        <v>0</v>
      </c>
      <c r="AC1609" s="2">
        <v>0</v>
      </c>
      <c r="AD1609" s="2">
        <v>0</v>
      </c>
      <c r="AE1609" s="2">
        <v>0</v>
      </c>
      <c r="AF1609" s="2">
        <f t="shared" si="194"/>
        <v>0</v>
      </c>
      <c r="AG1609" s="2">
        <f t="shared" si="195"/>
        <v>0</v>
      </c>
      <c r="AH1609" s="2">
        <f t="shared" si="196"/>
        <v>0</v>
      </c>
      <c r="AJ1609" s="5"/>
    </row>
    <row r="1610" spans="7:36" x14ac:dyDescent="0.35">
      <c r="G1610" s="2" t="s">
        <v>3</v>
      </c>
      <c r="H1610" s="2" t="s">
        <v>142</v>
      </c>
      <c r="I1610" s="2" t="s">
        <v>8</v>
      </c>
      <c r="J1610" s="2" t="s">
        <v>20</v>
      </c>
      <c r="K1610" s="2" t="s">
        <v>34</v>
      </c>
      <c r="L1610" s="2" t="s">
        <v>34</v>
      </c>
      <c r="M1610" s="2" t="s">
        <v>76</v>
      </c>
      <c r="N1610" s="2">
        <v>19</v>
      </c>
      <c r="O1610" s="6">
        <f t="shared" si="197"/>
        <v>37</v>
      </c>
      <c r="P1610" s="2">
        <v>15</v>
      </c>
      <c r="Q1610" s="2">
        <v>11</v>
      </c>
      <c r="R1610" s="2">
        <v>8</v>
      </c>
      <c r="S1610" s="2">
        <v>1</v>
      </c>
      <c r="T1610" s="2">
        <v>2</v>
      </c>
      <c r="U1610" s="2">
        <f t="shared" si="191"/>
        <v>26</v>
      </c>
      <c r="V1610" s="2">
        <f t="shared" si="192"/>
        <v>8</v>
      </c>
      <c r="W1610" s="2">
        <f t="shared" si="193"/>
        <v>3</v>
      </c>
      <c r="Y1610" s="5"/>
      <c r="Z1610" s="6">
        <f t="shared" si="198"/>
        <v>0</v>
      </c>
      <c r="AA1610" s="2">
        <v>0</v>
      </c>
      <c r="AB1610" s="2">
        <v>0</v>
      </c>
      <c r="AC1610" s="2">
        <v>0</v>
      </c>
      <c r="AD1610" s="2">
        <v>0</v>
      </c>
      <c r="AE1610" s="2">
        <v>0</v>
      </c>
      <c r="AF1610" s="2">
        <f t="shared" si="194"/>
        <v>0</v>
      </c>
      <c r="AG1610" s="2">
        <f t="shared" si="195"/>
        <v>0</v>
      </c>
      <c r="AH1610" s="2">
        <f t="shared" si="196"/>
        <v>0</v>
      </c>
      <c r="AJ1610" s="5"/>
    </row>
    <row r="1611" spans="7:36" x14ac:dyDescent="0.35">
      <c r="G1611" s="2" t="s">
        <v>3</v>
      </c>
      <c r="H1611" s="2" t="s">
        <v>142</v>
      </c>
      <c r="I1611" s="2" t="s">
        <v>8</v>
      </c>
      <c r="J1611" s="2" t="s">
        <v>20</v>
      </c>
      <c r="K1611" s="2" t="s">
        <v>34</v>
      </c>
      <c r="L1611" s="2" t="s">
        <v>34</v>
      </c>
      <c r="M1611" s="2" t="s">
        <v>76</v>
      </c>
      <c r="N1611" s="2">
        <v>20</v>
      </c>
      <c r="O1611" s="6">
        <f t="shared" si="197"/>
        <v>36</v>
      </c>
      <c r="P1611" s="2">
        <v>12</v>
      </c>
      <c r="Q1611" s="2">
        <v>7</v>
      </c>
      <c r="R1611" s="2">
        <v>8</v>
      </c>
      <c r="S1611" s="2">
        <v>4</v>
      </c>
      <c r="T1611" s="2">
        <v>5</v>
      </c>
      <c r="U1611" s="2">
        <f t="shared" si="191"/>
        <v>19</v>
      </c>
      <c r="V1611" s="2">
        <f t="shared" si="192"/>
        <v>8</v>
      </c>
      <c r="W1611" s="2">
        <f t="shared" si="193"/>
        <v>9</v>
      </c>
      <c r="Y1611" s="5"/>
      <c r="Z1611" s="6">
        <f t="shared" si="198"/>
        <v>0</v>
      </c>
      <c r="AA1611" s="2">
        <v>0</v>
      </c>
      <c r="AB1611" s="2">
        <v>0</v>
      </c>
      <c r="AC1611" s="2">
        <v>0</v>
      </c>
      <c r="AD1611" s="2">
        <v>0</v>
      </c>
      <c r="AE1611" s="2">
        <v>0</v>
      </c>
      <c r="AF1611" s="2">
        <f t="shared" si="194"/>
        <v>0</v>
      </c>
      <c r="AG1611" s="2">
        <f t="shared" si="195"/>
        <v>0</v>
      </c>
      <c r="AH1611" s="2">
        <f t="shared" si="196"/>
        <v>0</v>
      </c>
      <c r="AJ1611" s="5"/>
    </row>
    <row r="1612" spans="7:36" x14ac:dyDescent="0.35">
      <c r="G1612" s="2" t="s">
        <v>3</v>
      </c>
      <c r="H1612" s="2" t="s">
        <v>142</v>
      </c>
      <c r="I1612" s="2" t="s">
        <v>8</v>
      </c>
      <c r="J1612" s="2" t="s">
        <v>20</v>
      </c>
      <c r="K1612" s="2" t="s">
        <v>34</v>
      </c>
      <c r="L1612" s="2" t="s">
        <v>34</v>
      </c>
      <c r="M1612" s="2" t="s">
        <v>76</v>
      </c>
      <c r="N1612" s="2">
        <v>21</v>
      </c>
      <c r="O1612" s="6">
        <f t="shared" si="197"/>
        <v>37</v>
      </c>
      <c r="P1612" s="2">
        <v>10</v>
      </c>
      <c r="Q1612" s="2">
        <v>10</v>
      </c>
      <c r="R1612" s="2">
        <v>7</v>
      </c>
      <c r="S1612" s="2">
        <v>7</v>
      </c>
      <c r="T1612" s="2">
        <v>3</v>
      </c>
      <c r="U1612" s="2">
        <f t="shared" si="191"/>
        <v>20</v>
      </c>
      <c r="V1612" s="2">
        <f t="shared" si="192"/>
        <v>7</v>
      </c>
      <c r="W1612" s="2">
        <f t="shared" si="193"/>
        <v>10</v>
      </c>
      <c r="Y1612" s="5"/>
      <c r="Z1612" s="6">
        <f t="shared" si="198"/>
        <v>0</v>
      </c>
      <c r="AA1612" s="2">
        <v>0</v>
      </c>
      <c r="AB1612" s="2">
        <v>0</v>
      </c>
      <c r="AC1612" s="2">
        <v>0</v>
      </c>
      <c r="AD1612" s="2">
        <v>0</v>
      </c>
      <c r="AE1612" s="2">
        <v>0</v>
      </c>
      <c r="AF1612" s="2">
        <f t="shared" si="194"/>
        <v>0</v>
      </c>
      <c r="AG1612" s="2">
        <f t="shared" si="195"/>
        <v>0</v>
      </c>
      <c r="AH1612" s="2">
        <f t="shared" si="196"/>
        <v>0</v>
      </c>
      <c r="AJ1612" s="5"/>
    </row>
    <row r="1613" spans="7:36" x14ac:dyDescent="0.35">
      <c r="G1613" s="2" t="s">
        <v>3</v>
      </c>
      <c r="H1613" s="2" t="s">
        <v>142</v>
      </c>
      <c r="I1613" s="2" t="s">
        <v>8</v>
      </c>
      <c r="J1613" s="2" t="s">
        <v>20</v>
      </c>
      <c r="K1613" s="2" t="s">
        <v>34</v>
      </c>
      <c r="L1613" s="2" t="s">
        <v>34</v>
      </c>
      <c r="M1613" s="2" t="s">
        <v>76</v>
      </c>
      <c r="N1613" s="2">
        <v>22</v>
      </c>
      <c r="O1613" s="6">
        <f t="shared" si="197"/>
        <v>36</v>
      </c>
      <c r="P1613" s="2">
        <v>18</v>
      </c>
      <c r="Q1613" s="2">
        <v>10</v>
      </c>
      <c r="R1613" s="2">
        <v>5</v>
      </c>
      <c r="S1613" s="2">
        <v>2</v>
      </c>
      <c r="T1613" s="2">
        <v>1</v>
      </c>
      <c r="U1613" s="2">
        <f t="shared" si="191"/>
        <v>28</v>
      </c>
      <c r="V1613" s="2">
        <f t="shared" si="192"/>
        <v>5</v>
      </c>
      <c r="W1613" s="2">
        <f t="shared" si="193"/>
        <v>3</v>
      </c>
      <c r="Y1613" s="5"/>
      <c r="Z1613" s="6">
        <f t="shared" si="198"/>
        <v>0</v>
      </c>
      <c r="AA1613" s="2">
        <v>0</v>
      </c>
      <c r="AB1613" s="2">
        <v>0</v>
      </c>
      <c r="AC1613" s="2">
        <v>0</v>
      </c>
      <c r="AD1613" s="2">
        <v>0</v>
      </c>
      <c r="AE1613" s="2">
        <v>0</v>
      </c>
      <c r="AF1613" s="2">
        <f t="shared" si="194"/>
        <v>0</v>
      </c>
      <c r="AG1613" s="2">
        <f t="shared" si="195"/>
        <v>0</v>
      </c>
      <c r="AH1613" s="2">
        <f t="shared" si="196"/>
        <v>0</v>
      </c>
      <c r="AJ1613" s="5"/>
    </row>
    <row r="1614" spans="7:36" x14ac:dyDescent="0.35">
      <c r="G1614" s="2" t="s">
        <v>3</v>
      </c>
      <c r="H1614" s="2" t="s">
        <v>142</v>
      </c>
      <c r="I1614" s="2" t="s">
        <v>8</v>
      </c>
      <c r="J1614" s="2" t="s">
        <v>20</v>
      </c>
      <c r="K1614" s="2" t="s">
        <v>34</v>
      </c>
      <c r="L1614" s="2" t="s">
        <v>34</v>
      </c>
      <c r="M1614" s="2" t="s">
        <v>76</v>
      </c>
      <c r="N1614" s="2">
        <v>23</v>
      </c>
      <c r="O1614" s="6">
        <f t="shared" si="197"/>
        <v>35</v>
      </c>
      <c r="P1614" s="2">
        <v>15</v>
      </c>
      <c r="Q1614" s="2">
        <v>5</v>
      </c>
      <c r="R1614" s="2">
        <v>10</v>
      </c>
      <c r="S1614" s="2">
        <v>4</v>
      </c>
      <c r="T1614" s="2">
        <v>1</v>
      </c>
      <c r="U1614" s="2">
        <f t="shared" si="191"/>
        <v>20</v>
      </c>
      <c r="V1614" s="2">
        <f t="shared" si="192"/>
        <v>10</v>
      </c>
      <c r="W1614" s="2">
        <f t="shared" si="193"/>
        <v>5</v>
      </c>
      <c r="Y1614" s="5"/>
      <c r="Z1614" s="6">
        <f t="shared" si="198"/>
        <v>0</v>
      </c>
      <c r="AA1614" s="2">
        <v>0</v>
      </c>
      <c r="AB1614" s="2">
        <v>0</v>
      </c>
      <c r="AC1614" s="2">
        <v>0</v>
      </c>
      <c r="AD1614" s="2">
        <v>0</v>
      </c>
      <c r="AE1614" s="2">
        <v>0</v>
      </c>
      <c r="AF1614" s="2">
        <f t="shared" si="194"/>
        <v>0</v>
      </c>
      <c r="AG1614" s="2">
        <f t="shared" si="195"/>
        <v>0</v>
      </c>
      <c r="AH1614" s="2">
        <f t="shared" si="196"/>
        <v>0</v>
      </c>
      <c r="AJ1614" s="5"/>
    </row>
    <row r="1615" spans="7:36" x14ac:dyDescent="0.35">
      <c r="G1615" s="2" t="s">
        <v>3</v>
      </c>
      <c r="H1615" s="2" t="s">
        <v>142</v>
      </c>
      <c r="I1615" s="2" t="s">
        <v>8</v>
      </c>
      <c r="J1615" s="2" t="s">
        <v>20</v>
      </c>
      <c r="K1615" s="2" t="s">
        <v>34</v>
      </c>
      <c r="L1615" s="2" t="s">
        <v>34</v>
      </c>
      <c r="M1615" s="2" t="s">
        <v>76</v>
      </c>
      <c r="N1615" s="2">
        <v>24</v>
      </c>
      <c r="O1615" s="6">
        <f t="shared" si="197"/>
        <v>36</v>
      </c>
      <c r="P1615" s="2">
        <v>11</v>
      </c>
      <c r="Q1615" s="2">
        <v>10</v>
      </c>
      <c r="R1615" s="2">
        <v>11</v>
      </c>
      <c r="S1615" s="2">
        <v>3</v>
      </c>
      <c r="T1615" s="2">
        <v>1</v>
      </c>
      <c r="U1615" s="2">
        <f t="shared" si="191"/>
        <v>21</v>
      </c>
      <c r="V1615" s="2">
        <f t="shared" si="192"/>
        <v>11</v>
      </c>
      <c r="W1615" s="2">
        <f t="shared" si="193"/>
        <v>4</v>
      </c>
      <c r="Y1615" s="5"/>
      <c r="Z1615" s="6">
        <f t="shared" si="198"/>
        <v>0</v>
      </c>
      <c r="AA1615" s="2">
        <v>0</v>
      </c>
      <c r="AB1615" s="2">
        <v>0</v>
      </c>
      <c r="AC1615" s="2">
        <v>0</v>
      </c>
      <c r="AD1615" s="2">
        <v>0</v>
      </c>
      <c r="AE1615" s="2">
        <v>0</v>
      </c>
      <c r="AF1615" s="2">
        <f t="shared" si="194"/>
        <v>0</v>
      </c>
      <c r="AG1615" s="2">
        <f t="shared" si="195"/>
        <v>0</v>
      </c>
      <c r="AH1615" s="2">
        <f t="shared" si="196"/>
        <v>0</v>
      </c>
      <c r="AJ1615" s="5"/>
    </row>
    <row r="1616" spans="7:36" x14ac:dyDescent="0.35">
      <c r="G1616" s="2" t="s">
        <v>3</v>
      </c>
      <c r="H1616" s="2" t="s">
        <v>142</v>
      </c>
      <c r="I1616" s="2" t="s">
        <v>8</v>
      </c>
      <c r="J1616" s="2" t="s">
        <v>20</v>
      </c>
      <c r="K1616" s="2" t="s">
        <v>34</v>
      </c>
      <c r="L1616" s="2" t="s">
        <v>34</v>
      </c>
      <c r="M1616" s="2" t="s">
        <v>76</v>
      </c>
      <c r="N1616" s="2">
        <v>25</v>
      </c>
      <c r="O1616" s="6">
        <f t="shared" si="197"/>
        <v>34</v>
      </c>
      <c r="P1616" s="2">
        <v>8</v>
      </c>
      <c r="Q1616" s="2">
        <v>7</v>
      </c>
      <c r="R1616" s="2">
        <v>11</v>
      </c>
      <c r="S1616" s="2">
        <v>5</v>
      </c>
      <c r="T1616" s="2">
        <v>3</v>
      </c>
      <c r="U1616" s="2">
        <f t="shared" si="191"/>
        <v>15</v>
      </c>
      <c r="V1616" s="2">
        <f t="shared" si="192"/>
        <v>11</v>
      </c>
      <c r="W1616" s="2">
        <f t="shared" si="193"/>
        <v>8</v>
      </c>
      <c r="Y1616" s="5"/>
      <c r="Z1616" s="6">
        <f t="shared" si="198"/>
        <v>0</v>
      </c>
      <c r="AA1616" s="2">
        <v>0</v>
      </c>
      <c r="AB1616" s="2">
        <v>0</v>
      </c>
      <c r="AC1616" s="2">
        <v>0</v>
      </c>
      <c r="AD1616" s="2">
        <v>0</v>
      </c>
      <c r="AE1616" s="2">
        <v>0</v>
      </c>
      <c r="AF1616" s="2">
        <f t="shared" si="194"/>
        <v>0</v>
      </c>
      <c r="AG1616" s="2">
        <f t="shared" si="195"/>
        <v>0</v>
      </c>
      <c r="AH1616" s="2">
        <f t="shared" si="196"/>
        <v>0</v>
      </c>
      <c r="AJ1616" s="5"/>
    </row>
    <row r="1617" spans="7:36" x14ac:dyDescent="0.35">
      <c r="G1617" s="2" t="s">
        <v>3</v>
      </c>
      <c r="H1617" s="2" t="s">
        <v>142</v>
      </c>
      <c r="I1617" s="2" t="s">
        <v>8</v>
      </c>
      <c r="J1617" s="2" t="s">
        <v>20</v>
      </c>
      <c r="K1617" s="2" t="s">
        <v>34</v>
      </c>
      <c r="L1617" s="2" t="s">
        <v>34</v>
      </c>
      <c r="M1617" s="2" t="s">
        <v>76</v>
      </c>
      <c r="N1617" s="2">
        <v>26</v>
      </c>
      <c r="O1617" s="6">
        <f t="shared" si="197"/>
        <v>35</v>
      </c>
      <c r="P1617" s="2">
        <v>10</v>
      </c>
      <c r="Q1617" s="2">
        <v>10</v>
      </c>
      <c r="R1617" s="2">
        <v>12</v>
      </c>
      <c r="S1617" s="2">
        <v>1</v>
      </c>
      <c r="T1617" s="2">
        <v>2</v>
      </c>
      <c r="U1617" s="2">
        <f t="shared" si="191"/>
        <v>20</v>
      </c>
      <c r="V1617" s="2">
        <f t="shared" si="192"/>
        <v>12</v>
      </c>
      <c r="W1617" s="2">
        <f t="shared" si="193"/>
        <v>3</v>
      </c>
      <c r="Y1617" s="5"/>
      <c r="Z1617" s="6">
        <f t="shared" si="198"/>
        <v>0</v>
      </c>
      <c r="AA1617" s="2">
        <v>0</v>
      </c>
      <c r="AB1617" s="2">
        <v>0</v>
      </c>
      <c r="AC1617" s="2">
        <v>0</v>
      </c>
      <c r="AD1617" s="2">
        <v>0</v>
      </c>
      <c r="AE1617" s="2">
        <v>0</v>
      </c>
      <c r="AF1617" s="2">
        <f t="shared" si="194"/>
        <v>0</v>
      </c>
      <c r="AG1617" s="2">
        <f t="shared" si="195"/>
        <v>0</v>
      </c>
      <c r="AH1617" s="2">
        <f t="shared" si="196"/>
        <v>0</v>
      </c>
      <c r="AJ1617" s="5"/>
    </row>
    <row r="1618" spans="7:36" x14ac:dyDescent="0.35">
      <c r="G1618" s="2" t="s">
        <v>3</v>
      </c>
      <c r="H1618" s="2" t="s">
        <v>142</v>
      </c>
      <c r="I1618" s="2" t="s">
        <v>8</v>
      </c>
      <c r="J1618" s="2" t="s">
        <v>20</v>
      </c>
      <c r="K1618" s="2" t="s">
        <v>34</v>
      </c>
      <c r="L1618" s="2" t="s">
        <v>34</v>
      </c>
      <c r="M1618" s="2" t="s">
        <v>76</v>
      </c>
      <c r="N1618" s="2">
        <v>27</v>
      </c>
      <c r="O1618" s="6">
        <f t="shared" si="197"/>
        <v>37</v>
      </c>
      <c r="P1618" s="2">
        <v>12</v>
      </c>
      <c r="Q1618" s="2">
        <v>11</v>
      </c>
      <c r="R1618" s="2">
        <v>7</v>
      </c>
      <c r="S1618" s="2">
        <v>5</v>
      </c>
      <c r="T1618" s="2">
        <v>2</v>
      </c>
      <c r="U1618" s="2">
        <f t="shared" si="191"/>
        <v>23</v>
      </c>
      <c r="V1618" s="2">
        <f t="shared" si="192"/>
        <v>7</v>
      </c>
      <c r="W1618" s="2">
        <f t="shared" si="193"/>
        <v>7</v>
      </c>
      <c r="Y1618" s="5"/>
      <c r="Z1618" s="6">
        <f t="shared" si="198"/>
        <v>0</v>
      </c>
      <c r="AA1618" s="2">
        <v>0</v>
      </c>
      <c r="AB1618" s="2">
        <v>0</v>
      </c>
      <c r="AC1618" s="2">
        <v>0</v>
      </c>
      <c r="AD1618" s="2">
        <v>0</v>
      </c>
      <c r="AE1618" s="2">
        <v>0</v>
      </c>
      <c r="AF1618" s="2">
        <f t="shared" si="194"/>
        <v>0</v>
      </c>
      <c r="AG1618" s="2">
        <f t="shared" si="195"/>
        <v>0</v>
      </c>
      <c r="AH1618" s="2">
        <f t="shared" si="196"/>
        <v>0</v>
      </c>
      <c r="AJ1618" s="5"/>
    </row>
    <row r="1619" spans="7:36" x14ac:dyDescent="0.35">
      <c r="G1619" s="2" t="s">
        <v>3</v>
      </c>
      <c r="H1619" s="2" t="s">
        <v>142</v>
      </c>
      <c r="I1619" s="2" t="s">
        <v>8</v>
      </c>
      <c r="J1619" s="2" t="s">
        <v>20</v>
      </c>
      <c r="K1619" s="2" t="s">
        <v>34</v>
      </c>
      <c r="L1619" s="2" t="s">
        <v>34</v>
      </c>
      <c r="M1619" s="2" t="s">
        <v>76</v>
      </c>
      <c r="N1619" s="2">
        <v>28</v>
      </c>
      <c r="O1619" s="6">
        <f t="shared" si="197"/>
        <v>37</v>
      </c>
      <c r="P1619" s="2">
        <v>20</v>
      </c>
      <c r="Q1619" s="2">
        <v>10</v>
      </c>
      <c r="R1619" s="2">
        <v>4</v>
      </c>
      <c r="S1619" s="2">
        <v>2</v>
      </c>
      <c r="T1619" s="2">
        <v>1</v>
      </c>
      <c r="U1619" s="2">
        <f t="shared" si="191"/>
        <v>30</v>
      </c>
      <c r="V1619" s="2">
        <f t="shared" si="192"/>
        <v>4</v>
      </c>
      <c r="W1619" s="2">
        <f t="shared" si="193"/>
        <v>3</v>
      </c>
      <c r="Y1619" s="5"/>
      <c r="Z1619" s="6">
        <f t="shared" si="198"/>
        <v>0</v>
      </c>
      <c r="AA1619" s="2">
        <v>0</v>
      </c>
      <c r="AB1619" s="2">
        <v>0</v>
      </c>
      <c r="AC1619" s="2">
        <v>0</v>
      </c>
      <c r="AD1619" s="2">
        <v>0</v>
      </c>
      <c r="AE1619" s="2">
        <v>0</v>
      </c>
      <c r="AF1619" s="2">
        <f t="shared" si="194"/>
        <v>0</v>
      </c>
      <c r="AG1619" s="2">
        <f t="shared" si="195"/>
        <v>0</v>
      </c>
      <c r="AH1619" s="2">
        <f t="shared" si="196"/>
        <v>0</v>
      </c>
      <c r="AJ1619" s="5"/>
    </row>
    <row r="1620" spans="7:36" x14ac:dyDescent="0.35">
      <c r="G1620" s="2" t="s">
        <v>3</v>
      </c>
      <c r="H1620" s="2" t="s">
        <v>142</v>
      </c>
      <c r="I1620" s="2" t="s">
        <v>8</v>
      </c>
      <c r="J1620" s="2" t="s">
        <v>20</v>
      </c>
      <c r="K1620" s="2" t="s">
        <v>34</v>
      </c>
      <c r="L1620" s="2" t="s">
        <v>34</v>
      </c>
      <c r="M1620" s="2" t="s">
        <v>76</v>
      </c>
      <c r="N1620" s="2">
        <v>29</v>
      </c>
      <c r="O1620" s="6">
        <f t="shared" si="197"/>
        <v>37</v>
      </c>
      <c r="P1620" s="2">
        <v>8</v>
      </c>
      <c r="Q1620" s="2">
        <v>11</v>
      </c>
      <c r="R1620" s="2">
        <v>6</v>
      </c>
      <c r="S1620" s="2">
        <v>6</v>
      </c>
      <c r="T1620" s="2">
        <v>6</v>
      </c>
      <c r="U1620" s="2">
        <f t="shared" si="191"/>
        <v>19</v>
      </c>
      <c r="V1620" s="2">
        <f t="shared" si="192"/>
        <v>6</v>
      </c>
      <c r="W1620" s="2">
        <f t="shared" si="193"/>
        <v>12</v>
      </c>
      <c r="Y1620" s="5"/>
      <c r="Z1620" s="6">
        <f t="shared" si="198"/>
        <v>0</v>
      </c>
      <c r="AA1620" s="2">
        <v>0</v>
      </c>
      <c r="AB1620" s="2">
        <v>0</v>
      </c>
      <c r="AC1620" s="2">
        <v>0</v>
      </c>
      <c r="AD1620" s="2">
        <v>0</v>
      </c>
      <c r="AE1620" s="2">
        <v>0</v>
      </c>
      <c r="AF1620" s="2">
        <f t="shared" si="194"/>
        <v>0</v>
      </c>
      <c r="AG1620" s="2">
        <f t="shared" si="195"/>
        <v>0</v>
      </c>
      <c r="AH1620" s="2">
        <f t="shared" si="196"/>
        <v>0</v>
      </c>
      <c r="AJ1620" s="5"/>
    </row>
    <row r="1621" spans="7:36" x14ac:dyDescent="0.35">
      <c r="G1621" s="2" t="s">
        <v>3</v>
      </c>
      <c r="H1621" s="2" t="s">
        <v>142</v>
      </c>
      <c r="I1621" s="2" t="s">
        <v>8</v>
      </c>
      <c r="J1621" s="2" t="s">
        <v>20</v>
      </c>
      <c r="K1621" s="2" t="s">
        <v>34</v>
      </c>
      <c r="L1621" s="2" t="s">
        <v>34</v>
      </c>
      <c r="M1621" s="2" t="s">
        <v>76</v>
      </c>
      <c r="N1621" s="2">
        <v>30</v>
      </c>
      <c r="O1621" s="6">
        <f t="shared" si="197"/>
        <v>37</v>
      </c>
      <c r="P1621" s="2">
        <v>13</v>
      </c>
      <c r="Q1621" s="2">
        <v>9</v>
      </c>
      <c r="R1621" s="2">
        <v>10</v>
      </c>
      <c r="S1621" s="2">
        <v>3</v>
      </c>
      <c r="T1621" s="2">
        <v>2</v>
      </c>
      <c r="U1621" s="2">
        <f t="shared" si="191"/>
        <v>22</v>
      </c>
      <c r="V1621" s="2">
        <f t="shared" si="192"/>
        <v>10</v>
      </c>
      <c r="W1621" s="2">
        <f t="shared" si="193"/>
        <v>5</v>
      </c>
      <c r="Y1621" s="5"/>
      <c r="Z1621" s="6">
        <f t="shared" si="198"/>
        <v>0</v>
      </c>
      <c r="AA1621" s="2">
        <v>0</v>
      </c>
      <c r="AB1621" s="2">
        <v>0</v>
      </c>
      <c r="AC1621" s="2">
        <v>0</v>
      </c>
      <c r="AD1621" s="2">
        <v>0</v>
      </c>
      <c r="AE1621" s="2">
        <v>0</v>
      </c>
      <c r="AF1621" s="2">
        <f t="shared" si="194"/>
        <v>0</v>
      </c>
      <c r="AG1621" s="2">
        <f t="shared" si="195"/>
        <v>0</v>
      </c>
      <c r="AH1621" s="2">
        <f t="shared" si="196"/>
        <v>0</v>
      </c>
      <c r="AJ1621" s="5"/>
    </row>
    <row r="1622" spans="7:36" x14ac:dyDescent="0.35">
      <c r="G1622" s="2" t="s">
        <v>3</v>
      </c>
      <c r="H1622" s="2" t="s">
        <v>142</v>
      </c>
      <c r="I1622" s="2" t="s">
        <v>8</v>
      </c>
      <c r="J1622" s="2" t="s">
        <v>20</v>
      </c>
      <c r="K1622" s="2" t="s">
        <v>35</v>
      </c>
      <c r="L1622" s="2" t="s">
        <v>35</v>
      </c>
      <c r="M1622" s="2" t="s">
        <v>3</v>
      </c>
      <c r="N1622" s="2">
        <v>1</v>
      </c>
      <c r="O1622" s="6">
        <f t="shared" si="197"/>
        <v>24</v>
      </c>
      <c r="P1622" s="2">
        <v>0</v>
      </c>
      <c r="Q1622" s="2">
        <v>2</v>
      </c>
      <c r="R1622" s="2">
        <v>15</v>
      </c>
      <c r="S1622" s="2">
        <v>4</v>
      </c>
      <c r="T1622" s="2">
        <v>3</v>
      </c>
      <c r="U1622" s="2">
        <f t="shared" si="191"/>
        <v>2</v>
      </c>
      <c r="V1622" s="2">
        <f t="shared" si="192"/>
        <v>15</v>
      </c>
      <c r="W1622" s="2">
        <f t="shared" si="193"/>
        <v>7</v>
      </c>
      <c r="X1622" s="2">
        <f>MAX(O1622:O1651)</f>
        <v>24</v>
      </c>
      <c r="Y1622" s="5">
        <v>54</v>
      </c>
      <c r="Z1622" s="6">
        <f t="shared" si="198"/>
        <v>13</v>
      </c>
      <c r="AA1622" s="2">
        <v>3</v>
      </c>
      <c r="AB1622" s="2">
        <v>2</v>
      </c>
      <c r="AC1622" s="2">
        <v>2</v>
      </c>
      <c r="AD1622" s="2">
        <v>2</v>
      </c>
      <c r="AE1622" s="2">
        <v>4</v>
      </c>
      <c r="AF1622" s="2">
        <f t="shared" si="194"/>
        <v>5</v>
      </c>
      <c r="AG1622" s="2">
        <f t="shared" si="195"/>
        <v>2</v>
      </c>
      <c r="AH1622" s="2">
        <f t="shared" si="196"/>
        <v>6</v>
      </c>
      <c r="AI1622" s="2">
        <f>MAX(Z1622:Z1651)</f>
        <v>13</v>
      </c>
      <c r="AJ1622" s="5">
        <v>91</v>
      </c>
    </row>
    <row r="1623" spans="7:36" x14ac:dyDescent="0.35">
      <c r="G1623" s="2" t="s">
        <v>3</v>
      </c>
      <c r="H1623" s="2" t="s">
        <v>142</v>
      </c>
      <c r="I1623" s="2" t="s">
        <v>8</v>
      </c>
      <c r="J1623" s="2" t="s">
        <v>20</v>
      </c>
      <c r="K1623" s="2" t="s">
        <v>35</v>
      </c>
      <c r="L1623" s="2" t="s">
        <v>35</v>
      </c>
      <c r="M1623" s="2" t="s">
        <v>3</v>
      </c>
      <c r="N1623" s="2">
        <v>2</v>
      </c>
      <c r="O1623" s="6">
        <f t="shared" si="197"/>
        <v>24</v>
      </c>
      <c r="P1623" s="2">
        <v>0</v>
      </c>
      <c r="Q1623" s="2">
        <v>3</v>
      </c>
      <c r="R1623" s="2">
        <v>7</v>
      </c>
      <c r="S1623" s="2">
        <v>12</v>
      </c>
      <c r="T1623" s="2">
        <v>2</v>
      </c>
      <c r="U1623" s="2">
        <f t="shared" si="191"/>
        <v>3</v>
      </c>
      <c r="V1623" s="2">
        <f t="shared" si="192"/>
        <v>7</v>
      </c>
      <c r="W1623" s="2">
        <f t="shared" si="193"/>
        <v>14</v>
      </c>
      <c r="Y1623" s="5"/>
      <c r="Z1623" s="6">
        <f t="shared" si="198"/>
        <v>13</v>
      </c>
      <c r="AA1623" s="2">
        <v>0</v>
      </c>
      <c r="AB1623" s="2">
        <v>6</v>
      </c>
      <c r="AC1623" s="2">
        <v>4</v>
      </c>
      <c r="AD1623" s="2">
        <v>0</v>
      </c>
      <c r="AE1623" s="2">
        <v>3</v>
      </c>
      <c r="AF1623" s="2">
        <f t="shared" si="194"/>
        <v>6</v>
      </c>
      <c r="AG1623" s="2">
        <f t="shared" si="195"/>
        <v>4</v>
      </c>
      <c r="AH1623" s="2">
        <f t="shared" si="196"/>
        <v>3</v>
      </c>
      <c r="AJ1623" s="5"/>
    </row>
    <row r="1624" spans="7:36" x14ac:dyDescent="0.35">
      <c r="G1624" s="2" t="s">
        <v>3</v>
      </c>
      <c r="H1624" s="2" t="s">
        <v>142</v>
      </c>
      <c r="I1624" s="2" t="s">
        <v>8</v>
      </c>
      <c r="J1624" s="2" t="s">
        <v>20</v>
      </c>
      <c r="K1624" s="2" t="s">
        <v>35</v>
      </c>
      <c r="L1624" s="2" t="s">
        <v>35</v>
      </c>
      <c r="M1624" s="2" t="s">
        <v>3</v>
      </c>
      <c r="N1624" s="2">
        <v>3</v>
      </c>
      <c r="O1624" s="6">
        <f t="shared" si="197"/>
        <v>24</v>
      </c>
      <c r="P1624" s="2">
        <v>3</v>
      </c>
      <c r="Q1624" s="2">
        <v>7</v>
      </c>
      <c r="R1624" s="2">
        <v>10</v>
      </c>
      <c r="S1624" s="2">
        <v>3</v>
      </c>
      <c r="T1624" s="2">
        <v>1</v>
      </c>
      <c r="U1624" s="2">
        <f t="shared" si="191"/>
        <v>10</v>
      </c>
      <c r="V1624" s="2">
        <f t="shared" si="192"/>
        <v>10</v>
      </c>
      <c r="W1624" s="2">
        <f t="shared" si="193"/>
        <v>4</v>
      </c>
      <c r="Y1624" s="5"/>
      <c r="Z1624" s="6">
        <f t="shared" si="198"/>
        <v>13</v>
      </c>
      <c r="AA1624" s="2">
        <v>8</v>
      </c>
      <c r="AB1624" s="2">
        <v>2</v>
      </c>
      <c r="AC1624" s="2">
        <v>0</v>
      </c>
      <c r="AD1624" s="2">
        <v>1</v>
      </c>
      <c r="AE1624" s="2">
        <v>2</v>
      </c>
      <c r="AF1624" s="2">
        <f t="shared" si="194"/>
        <v>10</v>
      </c>
      <c r="AG1624" s="2">
        <f t="shared" si="195"/>
        <v>0</v>
      </c>
      <c r="AH1624" s="2">
        <f t="shared" si="196"/>
        <v>3</v>
      </c>
      <c r="AJ1624" s="5"/>
    </row>
    <row r="1625" spans="7:36" x14ac:dyDescent="0.35">
      <c r="G1625" s="2" t="s">
        <v>3</v>
      </c>
      <c r="H1625" s="2" t="s">
        <v>142</v>
      </c>
      <c r="I1625" s="2" t="s">
        <v>8</v>
      </c>
      <c r="J1625" s="2" t="s">
        <v>20</v>
      </c>
      <c r="K1625" s="2" t="s">
        <v>35</v>
      </c>
      <c r="L1625" s="2" t="s">
        <v>35</v>
      </c>
      <c r="M1625" s="2" t="s">
        <v>3</v>
      </c>
      <c r="N1625" s="2">
        <v>4</v>
      </c>
      <c r="O1625" s="6">
        <f t="shared" si="197"/>
        <v>24</v>
      </c>
      <c r="P1625" s="2">
        <v>11</v>
      </c>
      <c r="Q1625" s="2">
        <v>9</v>
      </c>
      <c r="R1625" s="2">
        <v>3</v>
      </c>
      <c r="S1625" s="2">
        <v>1</v>
      </c>
      <c r="T1625" s="2">
        <v>0</v>
      </c>
      <c r="U1625" s="2">
        <f t="shared" si="191"/>
        <v>20</v>
      </c>
      <c r="V1625" s="2">
        <f t="shared" si="192"/>
        <v>3</v>
      </c>
      <c r="W1625" s="2">
        <f t="shared" si="193"/>
        <v>1</v>
      </c>
      <c r="Y1625" s="5"/>
      <c r="Z1625" s="6">
        <f t="shared" si="198"/>
        <v>13</v>
      </c>
      <c r="AA1625" s="2">
        <v>10</v>
      </c>
      <c r="AB1625" s="2">
        <v>1</v>
      </c>
      <c r="AC1625" s="2">
        <v>0</v>
      </c>
      <c r="AD1625" s="2">
        <v>0</v>
      </c>
      <c r="AE1625" s="2">
        <v>2</v>
      </c>
      <c r="AF1625" s="2">
        <f t="shared" si="194"/>
        <v>11</v>
      </c>
      <c r="AG1625" s="2">
        <f t="shared" si="195"/>
        <v>0</v>
      </c>
      <c r="AH1625" s="2">
        <f t="shared" si="196"/>
        <v>2</v>
      </c>
      <c r="AJ1625" s="5"/>
    </row>
    <row r="1626" spans="7:36" x14ac:dyDescent="0.35">
      <c r="G1626" s="2" t="s">
        <v>3</v>
      </c>
      <c r="H1626" s="2" t="s">
        <v>142</v>
      </c>
      <c r="I1626" s="2" t="s">
        <v>8</v>
      </c>
      <c r="J1626" s="2" t="s">
        <v>20</v>
      </c>
      <c r="K1626" s="2" t="s">
        <v>35</v>
      </c>
      <c r="L1626" s="2" t="s">
        <v>35</v>
      </c>
      <c r="M1626" s="2" t="s">
        <v>3</v>
      </c>
      <c r="N1626" s="2">
        <v>5</v>
      </c>
      <c r="O1626" s="6">
        <f t="shared" si="197"/>
        <v>24</v>
      </c>
      <c r="P1626" s="2">
        <v>3</v>
      </c>
      <c r="Q1626" s="2">
        <v>11</v>
      </c>
      <c r="R1626" s="2">
        <v>8</v>
      </c>
      <c r="S1626" s="2">
        <v>1</v>
      </c>
      <c r="T1626" s="2">
        <v>1</v>
      </c>
      <c r="U1626" s="2">
        <f t="shared" si="191"/>
        <v>14</v>
      </c>
      <c r="V1626" s="2">
        <f t="shared" si="192"/>
        <v>8</v>
      </c>
      <c r="W1626" s="2">
        <f t="shared" si="193"/>
        <v>2</v>
      </c>
      <c r="Y1626" s="5"/>
      <c r="Z1626" s="6">
        <f t="shared" si="198"/>
        <v>13</v>
      </c>
      <c r="AA1626" s="2">
        <v>7</v>
      </c>
      <c r="AB1626" s="2">
        <v>2</v>
      </c>
      <c r="AC1626" s="2">
        <v>1</v>
      </c>
      <c r="AD1626" s="2">
        <v>1</v>
      </c>
      <c r="AE1626" s="2">
        <v>2</v>
      </c>
      <c r="AF1626" s="2">
        <f t="shared" si="194"/>
        <v>9</v>
      </c>
      <c r="AG1626" s="2">
        <f t="shared" si="195"/>
        <v>1</v>
      </c>
      <c r="AH1626" s="2">
        <f t="shared" si="196"/>
        <v>3</v>
      </c>
      <c r="AJ1626" s="5"/>
    </row>
    <row r="1627" spans="7:36" x14ac:dyDescent="0.35">
      <c r="G1627" s="2" t="s">
        <v>3</v>
      </c>
      <c r="H1627" s="2" t="s">
        <v>142</v>
      </c>
      <c r="I1627" s="2" t="s">
        <v>8</v>
      </c>
      <c r="J1627" s="2" t="s">
        <v>20</v>
      </c>
      <c r="K1627" s="2" t="s">
        <v>35</v>
      </c>
      <c r="L1627" s="2" t="s">
        <v>35</v>
      </c>
      <c r="M1627" s="2" t="s">
        <v>3</v>
      </c>
      <c r="N1627" s="2">
        <v>6</v>
      </c>
      <c r="O1627" s="6">
        <f t="shared" si="197"/>
        <v>24</v>
      </c>
      <c r="P1627" s="2">
        <v>1</v>
      </c>
      <c r="Q1627" s="2">
        <v>4</v>
      </c>
      <c r="R1627" s="2">
        <v>9</v>
      </c>
      <c r="S1627" s="2">
        <v>8</v>
      </c>
      <c r="T1627" s="2">
        <v>2</v>
      </c>
      <c r="U1627" s="2">
        <f t="shared" si="191"/>
        <v>5</v>
      </c>
      <c r="V1627" s="2">
        <f t="shared" si="192"/>
        <v>9</v>
      </c>
      <c r="W1627" s="2">
        <f t="shared" si="193"/>
        <v>10</v>
      </c>
      <c r="Y1627" s="5"/>
      <c r="Z1627" s="6">
        <f t="shared" si="198"/>
        <v>13</v>
      </c>
      <c r="AA1627" s="2">
        <v>6</v>
      </c>
      <c r="AB1627" s="2">
        <v>1</v>
      </c>
      <c r="AC1627" s="2">
        <v>2</v>
      </c>
      <c r="AD1627" s="2">
        <v>1</v>
      </c>
      <c r="AE1627" s="2">
        <v>3</v>
      </c>
      <c r="AF1627" s="2">
        <f t="shared" si="194"/>
        <v>7</v>
      </c>
      <c r="AG1627" s="2">
        <f t="shared" si="195"/>
        <v>2</v>
      </c>
      <c r="AH1627" s="2">
        <f t="shared" si="196"/>
        <v>4</v>
      </c>
      <c r="AJ1627" s="5"/>
    </row>
    <row r="1628" spans="7:36" x14ac:dyDescent="0.35">
      <c r="G1628" s="2" t="s">
        <v>3</v>
      </c>
      <c r="H1628" s="2" t="s">
        <v>142</v>
      </c>
      <c r="I1628" s="2" t="s">
        <v>8</v>
      </c>
      <c r="J1628" s="2" t="s">
        <v>20</v>
      </c>
      <c r="K1628" s="2" t="s">
        <v>35</v>
      </c>
      <c r="L1628" s="2" t="s">
        <v>35</v>
      </c>
      <c r="M1628" s="2" t="s">
        <v>3</v>
      </c>
      <c r="N1628" s="2">
        <v>7</v>
      </c>
      <c r="O1628" s="6">
        <f t="shared" si="197"/>
        <v>24</v>
      </c>
      <c r="P1628" s="2">
        <v>11</v>
      </c>
      <c r="Q1628" s="2">
        <v>6</v>
      </c>
      <c r="R1628" s="2">
        <v>7</v>
      </c>
      <c r="S1628" s="2">
        <v>0</v>
      </c>
      <c r="T1628" s="2">
        <v>0</v>
      </c>
      <c r="U1628" s="2">
        <f t="shared" ref="U1628:U1691" si="199">P1628+Q1628</f>
        <v>17</v>
      </c>
      <c r="V1628" s="2">
        <f t="shared" ref="V1628:V1691" si="200">R1628</f>
        <v>7</v>
      </c>
      <c r="W1628" s="2">
        <f t="shared" ref="W1628:W1691" si="201">S1628+T1628</f>
        <v>0</v>
      </c>
      <c r="Y1628" s="5"/>
      <c r="Z1628" s="6">
        <f t="shared" si="198"/>
        <v>13</v>
      </c>
      <c r="AA1628" s="2">
        <v>8</v>
      </c>
      <c r="AB1628" s="2">
        <v>1</v>
      </c>
      <c r="AC1628" s="2">
        <v>1</v>
      </c>
      <c r="AD1628" s="2">
        <v>1</v>
      </c>
      <c r="AE1628" s="2">
        <v>2</v>
      </c>
      <c r="AF1628" s="2">
        <f t="shared" ref="AF1628:AF1691" si="202">AA1628+AB1628</f>
        <v>9</v>
      </c>
      <c r="AG1628" s="2">
        <f t="shared" ref="AG1628:AG1691" si="203">AC1628</f>
        <v>1</v>
      </c>
      <c r="AH1628" s="2">
        <f t="shared" ref="AH1628:AH1691" si="204">AD1628+AE1628</f>
        <v>3</v>
      </c>
      <c r="AJ1628" s="5"/>
    </row>
    <row r="1629" spans="7:36" x14ac:dyDescent="0.35">
      <c r="G1629" s="2" t="s">
        <v>3</v>
      </c>
      <c r="H1629" s="2" t="s">
        <v>142</v>
      </c>
      <c r="I1629" s="2" t="s">
        <v>8</v>
      </c>
      <c r="J1629" s="2" t="s">
        <v>20</v>
      </c>
      <c r="K1629" s="2" t="s">
        <v>35</v>
      </c>
      <c r="L1629" s="2" t="s">
        <v>35</v>
      </c>
      <c r="M1629" s="2" t="s">
        <v>3</v>
      </c>
      <c r="N1629" s="2">
        <v>8</v>
      </c>
      <c r="O1629" s="6">
        <f t="shared" si="197"/>
        <v>24</v>
      </c>
      <c r="P1629" s="2">
        <v>0</v>
      </c>
      <c r="Q1629" s="2">
        <v>1</v>
      </c>
      <c r="R1629" s="2">
        <v>10</v>
      </c>
      <c r="S1629" s="2">
        <v>10</v>
      </c>
      <c r="T1629" s="2">
        <v>3</v>
      </c>
      <c r="U1629" s="2">
        <f t="shared" si="199"/>
        <v>1</v>
      </c>
      <c r="V1629" s="2">
        <f t="shared" si="200"/>
        <v>10</v>
      </c>
      <c r="W1629" s="2">
        <f t="shared" si="201"/>
        <v>13</v>
      </c>
      <c r="Y1629" s="5"/>
      <c r="Z1629" s="6">
        <f t="shared" si="198"/>
        <v>13</v>
      </c>
      <c r="AA1629" s="2">
        <v>4</v>
      </c>
      <c r="AB1629" s="2">
        <v>2</v>
      </c>
      <c r="AC1629" s="2">
        <v>1</v>
      </c>
      <c r="AD1629" s="2">
        <v>2</v>
      </c>
      <c r="AE1629" s="2">
        <v>4</v>
      </c>
      <c r="AF1629" s="2">
        <f t="shared" si="202"/>
        <v>6</v>
      </c>
      <c r="AG1629" s="2">
        <f t="shared" si="203"/>
        <v>1</v>
      </c>
      <c r="AH1629" s="2">
        <f t="shared" si="204"/>
        <v>6</v>
      </c>
      <c r="AJ1629" s="5"/>
    </row>
    <row r="1630" spans="7:36" x14ac:dyDescent="0.35">
      <c r="G1630" s="2" t="s">
        <v>3</v>
      </c>
      <c r="H1630" s="2" t="s">
        <v>142</v>
      </c>
      <c r="I1630" s="2" t="s">
        <v>8</v>
      </c>
      <c r="J1630" s="2" t="s">
        <v>20</v>
      </c>
      <c r="K1630" s="2" t="s">
        <v>35</v>
      </c>
      <c r="L1630" s="2" t="s">
        <v>35</v>
      </c>
      <c r="M1630" s="2" t="s">
        <v>3</v>
      </c>
      <c r="N1630" s="2">
        <v>9</v>
      </c>
      <c r="O1630" s="6">
        <f t="shared" si="197"/>
        <v>24</v>
      </c>
      <c r="P1630" s="2">
        <v>0</v>
      </c>
      <c r="Q1630" s="2">
        <v>4</v>
      </c>
      <c r="R1630" s="2">
        <v>2</v>
      </c>
      <c r="S1630" s="2">
        <v>10</v>
      </c>
      <c r="T1630" s="2">
        <v>8</v>
      </c>
      <c r="U1630" s="2">
        <f t="shared" si="199"/>
        <v>4</v>
      </c>
      <c r="V1630" s="2">
        <f t="shared" si="200"/>
        <v>2</v>
      </c>
      <c r="W1630" s="2">
        <f t="shared" si="201"/>
        <v>18</v>
      </c>
      <c r="Y1630" s="5"/>
      <c r="Z1630" s="6">
        <f t="shared" si="198"/>
        <v>13</v>
      </c>
      <c r="AA1630" s="2">
        <v>3</v>
      </c>
      <c r="AB1630" s="2">
        <v>2</v>
      </c>
      <c r="AC1630" s="2">
        <v>2</v>
      </c>
      <c r="AD1630" s="2">
        <v>3</v>
      </c>
      <c r="AE1630" s="2">
        <v>3</v>
      </c>
      <c r="AF1630" s="2">
        <f t="shared" si="202"/>
        <v>5</v>
      </c>
      <c r="AG1630" s="2">
        <f t="shared" si="203"/>
        <v>2</v>
      </c>
      <c r="AH1630" s="2">
        <f t="shared" si="204"/>
        <v>6</v>
      </c>
      <c r="AJ1630" s="5"/>
    </row>
    <row r="1631" spans="7:36" x14ac:dyDescent="0.35">
      <c r="G1631" s="2" t="s">
        <v>3</v>
      </c>
      <c r="H1631" s="2" t="s">
        <v>142</v>
      </c>
      <c r="I1631" s="2" t="s">
        <v>8</v>
      </c>
      <c r="J1631" s="2" t="s">
        <v>20</v>
      </c>
      <c r="K1631" s="2" t="s">
        <v>35</v>
      </c>
      <c r="L1631" s="2" t="s">
        <v>35</v>
      </c>
      <c r="M1631" s="2" t="s">
        <v>67</v>
      </c>
      <c r="N1631" s="2">
        <v>10</v>
      </c>
      <c r="O1631" s="6">
        <f t="shared" si="197"/>
        <v>24</v>
      </c>
      <c r="P1631" s="2">
        <v>12</v>
      </c>
      <c r="Q1631" s="2">
        <v>8</v>
      </c>
      <c r="R1631" s="2">
        <v>3</v>
      </c>
      <c r="S1631" s="2">
        <v>1</v>
      </c>
      <c r="T1631" s="2">
        <v>0</v>
      </c>
      <c r="U1631" s="2">
        <f t="shared" si="199"/>
        <v>20</v>
      </c>
      <c r="V1631" s="2">
        <f t="shared" si="200"/>
        <v>3</v>
      </c>
      <c r="W1631" s="2">
        <f t="shared" si="201"/>
        <v>1</v>
      </c>
      <c r="Y1631" s="5"/>
      <c r="Z1631" s="6">
        <f t="shared" si="198"/>
        <v>13</v>
      </c>
      <c r="AA1631" s="2">
        <v>8</v>
      </c>
      <c r="AB1631" s="2">
        <v>2</v>
      </c>
      <c r="AC1631" s="2">
        <v>2</v>
      </c>
      <c r="AD1631" s="2">
        <v>0</v>
      </c>
      <c r="AE1631" s="2">
        <v>1</v>
      </c>
      <c r="AF1631" s="2">
        <f t="shared" si="202"/>
        <v>10</v>
      </c>
      <c r="AG1631" s="2">
        <f t="shared" si="203"/>
        <v>2</v>
      </c>
      <c r="AH1631" s="2">
        <f t="shared" si="204"/>
        <v>1</v>
      </c>
      <c r="AJ1631" s="5"/>
    </row>
    <row r="1632" spans="7:36" x14ac:dyDescent="0.35">
      <c r="G1632" s="2" t="s">
        <v>3</v>
      </c>
      <c r="H1632" s="2" t="s">
        <v>142</v>
      </c>
      <c r="I1632" s="2" t="s">
        <v>8</v>
      </c>
      <c r="J1632" s="2" t="s">
        <v>20</v>
      </c>
      <c r="K1632" s="2" t="s">
        <v>35</v>
      </c>
      <c r="L1632" s="2" t="s">
        <v>35</v>
      </c>
      <c r="M1632" s="2" t="s">
        <v>67</v>
      </c>
      <c r="N1632" s="2">
        <v>11</v>
      </c>
      <c r="O1632" s="6">
        <f t="shared" si="197"/>
        <v>24</v>
      </c>
      <c r="P1632" s="2">
        <v>7</v>
      </c>
      <c r="Q1632" s="2">
        <v>7</v>
      </c>
      <c r="R1632" s="2">
        <v>7</v>
      </c>
      <c r="S1632" s="2">
        <v>1</v>
      </c>
      <c r="T1632" s="2">
        <v>2</v>
      </c>
      <c r="U1632" s="2">
        <f t="shared" si="199"/>
        <v>14</v>
      </c>
      <c r="V1632" s="2">
        <f t="shared" si="200"/>
        <v>7</v>
      </c>
      <c r="W1632" s="2">
        <f t="shared" si="201"/>
        <v>3</v>
      </c>
      <c r="Y1632" s="5"/>
      <c r="Z1632" s="6">
        <f t="shared" si="198"/>
        <v>13</v>
      </c>
      <c r="AA1632" s="2">
        <v>6</v>
      </c>
      <c r="AB1632" s="2">
        <v>4</v>
      </c>
      <c r="AC1632" s="2">
        <v>2</v>
      </c>
      <c r="AD1632" s="2">
        <v>0</v>
      </c>
      <c r="AE1632" s="2">
        <v>1</v>
      </c>
      <c r="AF1632" s="2">
        <f t="shared" si="202"/>
        <v>10</v>
      </c>
      <c r="AG1632" s="2">
        <f t="shared" si="203"/>
        <v>2</v>
      </c>
      <c r="AH1632" s="2">
        <f t="shared" si="204"/>
        <v>1</v>
      </c>
      <c r="AJ1632" s="5"/>
    </row>
    <row r="1633" spans="7:36" x14ac:dyDescent="0.35">
      <c r="G1633" s="2" t="s">
        <v>3</v>
      </c>
      <c r="H1633" s="2" t="s">
        <v>142</v>
      </c>
      <c r="I1633" s="2" t="s">
        <v>8</v>
      </c>
      <c r="J1633" s="2" t="s">
        <v>20</v>
      </c>
      <c r="K1633" s="2" t="s">
        <v>35</v>
      </c>
      <c r="L1633" s="2" t="s">
        <v>35</v>
      </c>
      <c r="M1633" s="2" t="s">
        <v>67</v>
      </c>
      <c r="N1633" s="2">
        <v>12</v>
      </c>
      <c r="O1633" s="6">
        <f t="shared" si="197"/>
        <v>24</v>
      </c>
      <c r="P1633" s="2">
        <v>5</v>
      </c>
      <c r="Q1633" s="2">
        <v>10</v>
      </c>
      <c r="R1633" s="2">
        <v>6</v>
      </c>
      <c r="S1633" s="2">
        <v>1</v>
      </c>
      <c r="T1633" s="2">
        <v>2</v>
      </c>
      <c r="U1633" s="2">
        <f t="shared" si="199"/>
        <v>15</v>
      </c>
      <c r="V1633" s="2">
        <f t="shared" si="200"/>
        <v>6</v>
      </c>
      <c r="W1633" s="2">
        <f t="shared" si="201"/>
        <v>3</v>
      </c>
      <c r="Y1633" s="5"/>
      <c r="Z1633" s="6">
        <f t="shared" si="198"/>
        <v>13</v>
      </c>
      <c r="AA1633" s="2">
        <v>4</v>
      </c>
      <c r="AB1633" s="2">
        <v>5</v>
      </c>
      <c r="AC1633" s="2">
        <v>2</v>
      </c>
      <c r="AD1633" s="2">
        <v>1</v>
      </c>
      <c r="AE1633" s="2">
        <v>1</v>
      </c>
      <c r="AF1633" s="2">
        <f t="shared" si="202"/>
        <v>9</v>
      </c>
      <c r="AG1633" s="2">
        <f t="shared" si="203"/>
        <v>2</v>
      </c>
      <c r="AH1633" s="2">
        <f t="shared" si="204"/>
        <v>2</v>
      </c>
      <c r="AJ1633" s="5"/>
    </row>
    <row r="1634" spans="7:36" x14ac:dyDescent="0.35">
      <c r="G1634" s="2" t="s">
        <v>3</v>
      </c>
      <c r="H1634" s="2" t="s">
        <v>142</v>
      </c>
      <c r="I1634" s="2" t="s">
        <v>8</v>
      </c>
      <c r="J1634" s="2" t="s">
        <v>20</v>
      </c>
      <c r="K1634" s="2" t="s">
        <v>35</v>
      </c>
      <c r="L1634" s="2" t="s">
        <v>35</v>
      </c>
      <c r="M1634" s="2" t="s">
        <v>67</v>
      </c>
      <c r="N1634" s="2">
        <v>13</v>
      </c>
      <c r="O1634" s="6">
        <f t="shared" si="197"/>
        <v>24</v>
      </c>
      <c r="P1634" s="2">
        <v>8</v>
      </c>
      <c r="Q1634" s="2">
        <v>7</v>
      </c>
      <c r="R1634" s="2">
        <v>7</v>
      </c>
      <c r="S1634" s="2">
        <v>2</v>
      </c>
      <c r="T1634" s="2">
        <v>0</v>
      </c>
      <c r="U1634" s="2">
        <f t="shared" si="199"/>
        <v>15</v>
      </c>
      <c r="V1634" s="2">
        <f t="shared" si="200"/>
        <v>7</v>
      </c>
      <c r="W1634" s="2">
        <f t="shared" si="201"/>
        <v>2</v>
      </c>
      <c r="Y1634" s="5"/>
      <c r="Z1634" s="6">
        <f t="shared" si="198"/>
        <v>13</v>
      </c>
      <c r="AA1634" s="2">
        <v>6</v>
      </c>
      <c r="AB1634" s="2">
        <v>3</v>
      </c>
      <c r="AC1634" s="2">
        <v>3</v>
      </c>
      <c r="AD1634" s="2">
        <v>0</v>
      </c>
      <c r="AE1634" s="2">
        <v>1</v>
      </c>
      <c r="AF1634" s="2">
        <f t="shared" si="202"/>
        <v>9</v>
      </c>
      <c r="AG1634" s="2">
        <f t="shared" si="203"/>
        <v>3</v>
      </c>
      <c r="AH1634" s="2">
        <f t="shared" si="204"/>
        <v>1</v>
      </c>
      <c r="AJ1634" s="5"/>
    </row>
    <row r="1635" spans="7:36" x14ac:dyDescent="0.35">
      <c r="G1635" s="2" t="s">
        <v>3</v>
      </c>
      <c r="H1635" s="2" t="s">
        <v>142</v>
      </c>
      <c r="I1635" s="2" t="s">
        <v>8</v>
      </c>
      <c r="J1635" s="2" t="s">
        <v>20</v>
      </c>
      <c r="K1635" s="2" t="s">
        <v>35</v>
      </c>
      <c r="L1635" s="2" t="s">
        <v>35</v>
      </c>
      <c r="M1635" s="2" t="s">
        <v>67</v>
      </c>
      <c r="N1635" s="2">
        <v>14</v>
      </c>
      <c r="O1635" s="6">
        <f t="shared" si="197"/>
        <v>24</v>
      </c>
      <c r="P1635" s="2">
        <v>1</v>
      </c>
      <c r="Q1635" s="2">
        <v>6</v>
      </c>
      <c r="R1635" s="2">
        <v>6</v>
      </c>
      <c r="S1635" s="2">
        <v>8</v>
      </c>
      <c r="T1635" s="2">
        <v>3</v>
      </c>
      <c r="U1635" s="2">
        <f t="shared" si="199"/>
        <v>7</v>
      </c>
      <c r="V1635" s="2">
        <f t="shared" si="200"/>
        <v>6</v>
      </c>
      <c r="W1635" s="2">
        <f t="shared" si="201"/>
        <v>11</v>
      </c>
      <c r="Y1635" s="5"/>
      <c r="Z1635" s="6">
        <f t="shared" si="198"/>
        <v>13</v>
      </c>
      <c r="AA1635" s="2">
        <v>4</v>
      </c>
      <c r="AB1635" s="2">
        <v>5</v>
      </c>
      <c r="AC1635" s="2">
        <v>3</v>
      </c>
      <c r="AD1635" s="2">
        <v>0</v>
      </c>
      <c r="AE1635" s="2">
        <v>1</v>
      </c>
      <c r="AF1635" s="2">
        <f t="shared" si="202"/>
        <v>9</v>
      </c>
      <c r="AG1635" s="2">
        <f t="shared" si="203"/>
        <v>3</v>
      </c>
      <c r="AH1635" s="2">
        <f t="shared" si="204"/>
        <v>1</v>
      </c>
      <c r="AJ1635" s="5"/>
    </row>
    <row r="1636" spans="7:36" x14ac:dyDescent="0.35">
      <c r="G1636" s="2" t="s">
        <v>3</v>
      </c>
      <c r="H1636" s="2" t="s">
        <v>142</v>
      </c>
      <c r="I1636" s="2" t="s">
        <v>8</v>
      </c>
      <c r="J1636" s="2" t="s">
        <v>20</v>
      </c>
      <c r="K1636" s="2" t="s">
        <v>35</v>
      </c>
      <c r="L1636" s="2" t="s">
        <v>35</v>
      </c>
      <c r="M1636" s="2" t="s">
        <v>67</v>
      </c>
      <c r="N1636" s="2">
        <v>15</v>
      </c>
      <c r="O1636" s="6">
        <f t="shared" si="197"/>
        <v>24</v>
      </c>
      <c r="P1636" s="2">
        <v>1</v>
      </c>
      <c r="Q1636" s="2">
        <v>3</v>
      </c>
      <c r="R1636" s="2">
        <v>9</v>
      </c>
      <c r="S1636" s="2">
        <v>5</v>
      </c>
      <c r="T1636" s="2">
        <v>6</v>
      </c>
      <c r="U1636" s="2">
        <f t="shared" si="199"/>
        <v>4</v>
      </c>
      <c r="V1636" s="2">
        <f t="shared" si="200"/>
        <v>9</v>
      </c>
      <c r="W1636" s="2">
        <f t="shared" si="201"/>
        <v>11</v>
      </c>
      <c r="Y1636" s="5"/>
      <c r="Z1636" s="6">
        <f t="shared" si="198"/>
        <v>13</v>
      </c>
      <c r="AA1636" s="2">
        <v>6</v>
      </c>
      <c r="AB1636" s="2">
        <v>0</v>
      </c>
      <c r="AC1636" s="2">
        <v>3</v>
      </c>
      <c r="AD1636" s="2">
        <v>2</v>
      </c>
      <c r="AE1636" s="2">
        <v>2</v>
      </c>
      <c r="AF1636" s="2">
        <f t="shared" si="202"/>
        <v>6</v>
      </c>
      <c r="AG1636" s="2">
        <f t="shared" si="203"/>
        <v>3</v>
      </c>
      <c r="AH1636" s="2">
        <f t="shared" si="204"/>
        <v>4</v>
      </c>
      <c r="AJ1636" s="5"/>
    </row>
    <row r="1637" spans="7:36" x14ac:dyDescent="0.35">
      <c r="G1637" s="2" t="s">
        <v>3</v>
      </c>
      <c r="H1637" s="2" t="s">
        <v>142</v>
      </c>
      <c r="I1637" s="2" t="s">
        <v>8</v>
      </c>
      <c r="J1637" s="2" t="s">
        <v>20</v>
      </c>
      <c r="K1637" s="2" t="s">
        <v>35</v>
      </c>
      <c r="L1637" s="2" t="s">
        <v>35</v>
      </c>
      <c r="M1637" s="2" t="s">
        <v>67</v>
      </c>
      <c r="N1637" s="2">
        <v>16</v>
      </c>
      <c r="O1637" s="6">
        <f t="shared" si="197"/>
        <v>24</v>
      </c>
      <c r="P1637" s="2">
        <v>5</v>
      </c>
      <c r="Q1637" s="2">
        <v>2</v>
      </c>
      <c r="R1637" s="2">
        <v>11</v>
      </c>
      <c r="S1637" s="2">
        <v>2</v>
      </c>
      <c r="T1637" s="2">
        <v>4</v>
      </c>
      <c r="U1637" s="2">
        <f t="shared" si="199"/>
        <v>7</v>
      </c>
      <c r="V1637" s="2">
        <f t="shared" si="200"/>
        <v>11</v>
      </c>
      <c r="W1637" s="2">
        <f t="shared" si="201"/>
        <v>6</v>
      </c>
      <c r="Y1637" s="5"/>
      <c r="Z1637" s="6">
        <f t="shared" si="198"/>
        <v>13</v>
      </c>
      <c r="AA1637" s="2">
        <v>4</v>
      </c>
      <c r="AB1637" s="2">
        <v>3</v>
      </c>
      <c r="AC1637" s="2">
        <v>5</v>
      </c>
      <c r="AD1637" s="2">
        <v>0</v>
      </c>
      <c r="AE1637" s="2">
        <v>1</v>
      </c>
      <c r="AF1637" s="2">
        <f t="shared" si="202"/>
        <v>7</v>
      </c>
      <c r="AG1637" s="2">
        <f t="shared" si="203"/>
        <v>5</v>
      </c>
      <c r="AH1637" s="2">
        <f t="shared" si="204"/>
        <v>1</v>
      </c>
      <c r="AJ1637" s="5"/>
    </row>
    <row r="1638" spans="7:36" x14ac:dyDescent="0.35">
      <c r="G1638" s="2" t="s">
        <v>3</v>
      </c>
      <c r="H1638" s="2" t="s">
        <v>142</v>
      </c>
      <c r="I1638" s="2" t="s">
        <v>8</v>
      </c>
      <c r="J1638" s="2" t="s">
        <v>20</v>
      </c>
      <c r="K1638" s="2" t="s">
        <v>35</v>
      </c>
      <c r="L1638" s="2" t="s">
        <v>35</v>
      </c>
      <c r="M1638" s="2" t="s">
        <v>67</v>
      </c>
      <c r="N1638" s="2">
        <v>17</v>
      </c>
      <c r="O1638" s="6">
        <f t="shared" si="197"/>
        <v>24</v>
      </c>
      <c r="P1638" s="2">
        <v>1</v>
      </c>
      <c r="Q1638" s="2">
        <v>11</v>
      </c>
      <c r="R1638" s="2">
        <v>6</v>
      </c>
      <c r="S1638" s="2">
        <v>3</v>
      </c>
      <c r="T1638" s="2">
        <v>3</v>
      </c>
      <c r="U1638" s="2">
        <f t="shared" si="199"/>
        <v>12</v>
      </c>
      <c r="V1638" s="2">
        <f t="shared" si="200"/>
        <v>6</v>
      </c>
      <c r="W1638" s="2">
        <f t="shared" si="201"/>
        <v>6</v>
      </c>
      <c r="Y1638" s="5"/>
      <c r="Z1638" s="6">
        <f t="shared" si="198"/>
        <v>13</v>
      </c>
      <c r="AA1638" s="2">
        <v>4</v>
      </c>
      <c r="AB1638" s="2">
        <v>4</v>
      </c>
      <c r="AC1638" s="2">
        <v>3</v>
      </c>
      <c r="AD1638" s="2">
        <v>1</v>
      </c>
      <c r="AE1638" s="2">
        <v>1</v>
      </c>
      <c r="AF1638" s="2">
        <f t="shared" si="202"/>
        <v>8</v>
      </c>
      <c r="AG1638" s="2">
        <f t="shared" si="203"/>
        <v>3</v>
      </c>
      <c r="AH1638" s="2">
        <f t="shared" si="204"/>
        <v>2</v>
      </c>
      <c r="AJ1638" s="5"/>
    </row>
    <row r="1639" spans="7:36" x14ac:dyDescent="0.35">
      <c r="G1639" s="2" t="s">
        <v>3</v>
      </c>
      <c r="H1639" s="2" t="s">
        <v>142</v>
      </c>
      <c r="I1639" s="2" t="s">
        <v>8</v>
      </c>
      <c r="J1639" s="2" t="s">
        <v>20</v>
      </c>
      <c r="K1639" s="2" t="s">
        <v>35</v>
      </c>
      <c r="L1639" s="2" t="s">
        <v>35</v>
      </c>
      <c r="M1639" s="2" t="s">
        <v>67</v>
      </c>
      <c r="N1639" s="2">
        <v>18</v>
      </c>
      <c r="O1639" s="6">
        <f t="shared" si="197"/>
        <v>24</v>
      </c>
      <c r="P1639" s="2">
        <v>11</v>
      </c>
      <c r="Q1639" s="2">
        <v>2</v>
      </c>
      <c r="R1639" s="2">
        <v>5</v>
      </c>
      <c r="S1639" s="2">
        <v>2</v>
      </c>
      <c r="T1639" s="2">
        <v>4</v>
      </c>
      <c r="U1639" s="2">
        <f t="shared" si="199"/>
        <v>13</v>
      </c>
      <c r="V1639" s="2">
        <f t="shared" si="200"/>
        <v>5</v>
      </c>
      <c r="W1639" s="2">
        <f t="shared" si="201"/>
        <v>6</v>
      </c>
      <c r="Y1639" s="5"/>
      <c r="Z1639" s="6">
        <f t="shared" si="198"/>
        <v>13</v>
      </c>
      <c r="AA1639" s="2">
        <v>8</v>
      </c>
      <c r="AB1639" s="2">
        <v>1</v>
      </c>
      <c r="AC1639" s="2">
        <v>3</v>
      </c>
      <c r="AD1639" s="2">
        <v>0</v>
      </c>
      <c r="AE1639" s="2">
        <v>1</v>
      </c>
      <c r="AF1639" s="2">
        <f t="shared" si="202"/>
        <v>9</v>
      </c>
      <c r="AG1639" s="2">
        <f t="shared" si="203"/>
        <v>3</v>
      </c>
      <c r="AH1639" s="2">
        <f t="shared" si="204"/>
        <v>1</v>
      </c>
      <c r="AJ1639" s="5"/>
    </row>
    <row r="1640" spans="7:36" x14ac:dyDescent="0.35">
      <c r="G1640" s="2" t="s">
        <v>3</v>
      </c>
      <c r="H1640" s="2" t="s">
        <v>142</v>
      </c>
      <c r="I1640" s="2" t="s">
        <v>8</v>
      </c>
      <c r="J1640" s="2" t="s">
        <v>20</v>
      </c>
      <c r="K1640" s="2" t="s">
        <v>35</v>
      </c>
      <c r="L1640" s="2" t="s">
        <v>35</v>
      </c>
      <c r="M1640" s="2" t="s">
        <v>76</v>
      </c>
      <c r="N1640" s="2">
        <v>19</v>
      </c>
      <c r="O1640" s="6">
        <f t="shared" si="197"/>
        <v>24</v>
      </c>
      <c r="P1640" s="2">
        <v>4</v>
      </c>
      <c r="Q1640" s="2">
        <v>3</v>
      </c>
      <c r="R1640" s="2">
        <v>9</v>
      </c>
      <c r="S1640" s="2">
        <v>4</v>
      </c>
      <c r="T1640" s="2">
        <v>4</v>
      </c>
      <c r="U1640" s="2">
        <f t="shared" si="199"/>
        <v>7</v>
      </c>
      <c r="V1640" s="2">
        <f t="shared" si="200"/>
        <v>9</v>
      </c>
      <c r="W1640" s="2">
        <f t="shared" si="201"/>
        <v>8</v>
      </c>
      <c r="Y1640" s="5"/>
      <c r="Z1640" s="6">
        <f t="shared" si="198"/>
        <v>13</v>
      </c>
      <c r="AA1640" s="2">
        <v>4</v>
      </c>
      <c r="AB1640" s="2">
        <v>4</v>
      </c>
      <c r="AC1640" s="2">
        <v>4</v>
      </c>
      <c r="AD1640" s="2">
        <v>0</v>
      </c>
      <c r="AE1640" s="2">
        <v>1</v>
      </c>
      <c r="AF1640" s="2">
        <f t="shared" si="202"/>
        <v>8</v>
      </c>
      <c r="AG1640" s="2">
        <f t="shared" si="203"/>
        <v>4</v>
      </c>
      <c r="AH1640" s="2">
        <f t="shared" si="204"/>
        <v>1</v>
      </c>
      <c r="AJ1640" s="5"/>
    </row>
    <row r="1641" spans="7:36" x14ac:dyDescent="0.35">
      <c r="G1641" s="2" t="s">
        <v>3</v>
      </c>
      <c r="H1641" s="2" t="s">
        <v>142</v>
      </c>
      <c r="I1641" s="2" t="s">
        <v>8</v>
      </c>
      <c r="J1641" s="2" t="s">
        <v>20</v>
      </c>
      <c r="K1641" s="2" t="s">
        <v>35</v>
      </c>
      <c r="L1641" s="2" t="s">
        <v>35</v>
      </c>
      <c r="M1641" s="2" t="s">
        <v>76</v>
      </c>
      <c r="N1641" s="2">
        <v>20</v>
      </c>
      <c r="O1641" s="6">
        <f t="shared" si="197"/>
        <v>24</v>
      </c>
      <c r="P1641" s="2">
        <v>2</v>
      </c>
      <c r="Q1641" s="2">
        <v>4</v>
      </c>
      <c r="R1641" s="2">
        <v>8</v>
      </c>
      <c r="S1641" s="2">
        <v>5</v>
      </c>
      <c r="T1641" s="2">
        <v>5</v>
      </c>
      <c r="U1641" s="2">
        <f t="shared" si="199"/>
        <v>6</v>
      </c>
      <c r="V1641" s="2">
        <f t="shared" si="200"/>
        <v>8</v>
      </c>
      <c r="W1641" s="2">
        <f t="shared" si="201"/>
        <v>10</v>
      </c>
      <c r="Y1641" s="5"/>
      <c r="Z1641" s="6">
        <f t="shared" si="198"/>
        <v>13</v>
      </c>
      <c r="AA1641" s="2">
        <v>3</v>
      </c>
      <c r="AB1641" s="2">
        <v>5</v>
      </c>
      <c r="AC1641" s="2">
        <v>2</v>
      </c>
      <c r="AD1641" s="2">
        <v>1</v>
      </c>
      <c r="AE1641" s="2">
        <v>2</v>
      </c>
      <c r="AF1641" s="2">
        <f t="shared" si="202"/>
        <v>8</v>
      </c>
      <c r="AG1641" s="2">
        <f t="shared" si="203"/>
        <v>2</v>
      </c>
      <c r="AH1641" s="2">
        <f t="shared" si="204"/>
        <v>3</v>
      </c>
      <c r="AJ1641" s="5"/>
    </row>
    <row r="1642" spans="7:36" x14ac:dyDescent="0.35">
      <c r="G1642" s="2" t="s">
        <v>3</v>
      </c>
      <c r="H1642" s="2" t="s">
        <v>142</v>
      </c>
      <c r="I1642" s="2" t="s">
        <v>8</v>
      </c>
      <c r="J1642" s="2" t="s">
        <v>20</v>
      </c>
      <c r="K1642" s="2" t="s">
        <v>35</v>
      </c>
      <c r="L1642" s="2" t="s">
        <v>35</v>
      </c>
      <c r="M1642" s="2" t="s">
        <v>76</v>
      </c>
      <c r="N1642" s="2">
        <v>21</v>
      </c>
      <c r="O1642" s="6">
        <f t="shared" si="197"/>
        <v>24</v>
      </c>
      <c r="P1642" s="2">
        <v>3</v>
      </c>
      <c r="Q1642" s="2">
        <v>2</v>
      </c>
      <c r="R1642" s="2">
        <v>10</v>
      </c>
      <c r="S1642" s="2">
        <v>2</v>
      </c>
      <c r="T1642" s="2">
        <v>7</v>
      </c>
      <c r="U1642" s="2">
        <f t="shared" si="199"/>
        <v>5</v>
      </c>
      <c r="V1642" s="2">
        <f t="shared" si="200"/>
        <v>10</v>
      </c>
      <c r="W1642" s="2">
        <f t="shared" si="201"/>
        <v>9</v>
      </c>
      <c r="Y1642" s="5"/>
      <c r="Z1642" s="6">
        <f t="shared" si="198"/>
        <v>13</v>
      </c>
      <c r="AA1642" s="2">
        <v>5</v>
      </c>
      <c r="AB1642" s="2">
        <v>2</v>
      </c>
      <c r="AC1642" s="2">
        <v>4</v>
      </c>
      <c r="AD1642" s="2">
        <v>0</v>
      </c>
      <c r="AE1642" s="2">
        <v>2</v>
      </c>
      <c r="AF1642" s="2">
        <f t="shared" si="202"/>
        <v>7</v>
      </c>
      <c r="AG1642" s="2">
        <f t="shared" si="203"/>
        <v>4</v>
      </c>
      <c r="AH1642" s="2">
        <f t="shared" si="204"/>
        <v>2</v>
      </c>
      <c r="AJ1642" s="5"/>
    </row>
    <row r="1643" spans="7:36" x14ac:dyDescent="0.35">
      <c r="G1643" s="2" t="s">
        <v>3</v>
      </c>
      <c r="H1643" s="2" t="s">
        <v>142</v>
      </c>
      <c r="I1643" s="2" t="s">
        <v>8</v>
      </c>
      <c r="J1643" s="2" t="s">
        <v>20</v>
      </c>
      <c r="K1643" s="2" t="s">
        <v>35</v>
      </c>
      <c r="L1643" s="2" t="s">
        <v>35</v>
      </c>
      <c r="M1643" s="2" t="s">
        <v>76</v>
      </c>
      <c r="N1643" s="2">
        <v>22</v>
      </c>
      <c r="O1643" s="6">
        <f t="shared" si="197"/>
        <v>24</v>
      </c>
      <c r="P1643" s="2">
        <v>4</v>
      </c>
      <c r="Q1643" s="2">
        <v>6</v>
      </c>
      <c r="R1643" s="2">
        <v>7</v>
      </c>
      <c r="S1643" s="2">
        <v>2</v>
      </c>
      <c r="T1643" s="2">
        <v>5</v>
      </c>
      <c r="U1643" s="2">
        <f t="shared" si="199"/>
        <v>10</v>
      </c>
      <c r="V1643" s="2">
        <f t="shared" si="200"/>
        <v>7</v>
      </c>
      <c r="W1643" s="2">
        <f t="shared" si="201"/>
        <v>7</v>
      </c>
      <c r="Y1643" s="5"/>
      <c r="Z1643" s="6">
        <f t="shared" si="198"/>
        <v>13</v>
      </c>
      <c r="AA1643" s="2">
        <v>6</v>
      </c>
      <c r="AB1643" s="2">
        <v>4</v>
      </c>
      <c r="AC1643" s="2">
        <v>2</v>
      </c>
      <c r="AD1643" s="2">
        <v>0</v>
      </c>
      <c r="AE1643" s="2">
        <v>1</v>
      </c>
      <c r="AF1643" s="2">
        <f t="shared" si="202"/>
        <v>10</v>
      </c>
      <c r="AG1643" s="2">
        <f t="shared" si="203"/>
        <v>2</v>
      </c>
      <c r="AH1643" s="2">
        <f t="shared" si="204"/>
        <v>1</v>
      </c>
      <c r="AJ1643" s="5"/>
    </row>
    <row r="1644" spans="7:36" x14ac:dyDescent="0.35">
      <c r="G1644" s="2" t="s">
        <v>3</v>
      </c>
      <c r="H1644" s="2" t="s">
        <v>142</v>
      </c>
      <c r="I1644" s="2" t="s">
        <v>8</v>
      </c>
      <c r="J1644" s="2" t="s">
        <v>20</v>
      </c>
      <c r="K1644" s="2" t="s">
        <v>35</v>
      </c>
      <c r="L1644" s="2" t="s">
        <v>35</v>
      </c>
      <c r="M1644" s="2" t="s">
        <v>76</v>
      </c>
      <c r="N1644" s="2">
        <v>23</v>
      </c>
      <c r="O1644" s="6">
        <f t="shared" si="197"/>
        <v>24</v>
      </c>
      <c r="P1644" s="2">
        <v>4</v>
      </c>
      <c r="Q1644" s="2">
        <v>6</v>
      </c>
      <c r="R1644" s="2">
        <v>5</v>
      </c>
      <c r="S1644" s="2">
        <v>3</v>
      </c>
      <c r="T1644" s="2">
        <v>6</v>
      </c>
      <c r="U1644" s="2">
        <f t="shared" si="199"/>
        <v>10</v>
      </c>
      <c r="V1644" s="2">
        <f t="shared" si="200"/>
        <v>5</v>
      </c>
      <c r="W1644" s="2">
        <f t="shared" si="201"/>
        <v>9</v>
      </c>
      <c r="Y1644" s="5"/>
      <c r="Z1644" s="6">
        <f t="shared" si="198"/>
        <v>13</v>
      </c>
      <c r="AA1644" s="2">
        <v>5</v>
      </c>
      <c r="AB1644" s="2">
        <v>4</v>
      </c>
      <c r="AC1644" s="2">
        <v>2</v>
      </c>
      <c r="AD1644" s="2">
        <v>1</v>
      </c>
      <c r="AE1644" s="2">
        <v>1</v>
      </c>
      <c r="AF1644" s="2">
        <f t="shared" si="202"/>
        <v>9</v>
      </c>
      <c r="AG1644" s="2">
        <f t="shared" si="203"/>
        <v>2</v>
      </c>
      <c r="AH1644" s="2">
        <f t="shared" si="204"/>
        <v>2</v>
      </c>
      <c r="AJ1644" s="5"/>
    </row>
    <row r="1645" spans="7:36" x14ac:dyDescent="0.35">
      <c r="G1645" s="2" t="s">
        <v>3</v>
      </c>
      <c r="H1645" s="2" t="s">
        <v>142</v>
      </c>
      <c r="I1645" s="2" t="s">
        <v>8</v>
      </c>
      <c r="J1645" s="2" t="s">
        <v>20</v>
      </c>
      <c r="K1645" s="2" t="s">
        <v>35</v>
      </c>
      <c r="L1645" s="2" t="s">
        <v>35</v>
      </c>
      <c r="M1645" s="2" t="s">
        <v>76</v>
      </c>
      <c r="N1645" s="2">
        <v>24</v>
      </c>
      <c r="O1645" s="6">
        <f t="shared" si="197"/>
        <v>24</v>
      </c>
      <c r="P1645" s="2">
        <v>3</v>
      </c>
      <c r="Q1645" s="2">
        <v>2</v>
      </c>
      <c r="R1645" s="2">
        <v>9</v>
      </c>
      <c r="S1645" s="2">
        <v>5</v>
      </c>
      <c r="T1645" s="2">
        <v>5</v>
      </c>
      <c r="U1645" s="2">
        <f t="shared" si="199"/>
        <v>5</v>
      </c>
      <c r="V1645" s="2">
        <f t="shared" si="200"/>
        <v>9</v>
      </c>
      <c r="W1645" s="2">
        <f t="shared" si="201"/>
        <v>10</v>
      </c>
      <c r="Y1645" s="5"/>
      <c r="Z1645" s="6">
        <f t="shared" si="198"/>
        <v>13</v>
      </c>
      <c r="AA1645" s="2">
        <v>4</v>
      </c>
      <c r="AB1645" s="2">
        <v>6</v>
      </c>
      <c r="AC1645" s="2">
        <v>2</v>
      </c>
      <c r="AD1645" s="2">
        <v>0</v>
      </c>
      <c r="AE1645" s="2">
        <v>1</v>
      </c>
      <c r="AF1645" s="2">
        <f t="shared" si="202"/>
        <v>10</v>
      </c>
      <c r="AG1645" s="2">
        <f t="shared" si="203"/>
        <v>2</v>
      </c>
      <c r="AH1645" s="2">
        <f t="shared" si="204"/>
        <v>1</v>
      </c>
      <c r="AJ1645" s="5"/>
    </row>
    <row r="1646" spans="7:36" x14ac:dyDescent="0.35">
      <c r="G1646" s="2" t="s">
        <v>3</v>
      </c>
      <c r="H1646" s="2" t="s">
        <v>142</v>
      </c>
      <c r="I1646" s="2" t="s">
        <v>8</v>
      </c>
      <c r="J1646" s="2" t="s">
        <v>20</v>
      </c>
      <c r="K1646" s="2" t="s">
        <v>35</v>
      </c>
      <c r="L1646" s="2" t="s">
        <v>35</v>
      </c>
      <c r="M1646" s="2" t="s">
        <v>76</v>
      </c>
      <c r="N1646" s="2">
        <v>25</v>
      </c>
      <c r="O1646" s="6">
        <f t="shared" si="197"/>
        <v>24</v>
      </c>
      <c r="P1646" s="2">
        <v>3</v>
      </c>
      <c r="Q1646" s="2">
        <v>1</v>
      </c>
      <c r="R1646" s="2">
        <v>12</v>
      </c>
      <c r="S1646" s="2">
        <v>2</v>
      </c>
      <c r="T1646" s="2">
        <v>6</v>
      </c>
      <c r="U1646" s="2">
        <f t="shared" si="199"/>
        <v>4</v>
      </c>
      <c r="V1646" s="2">
        <f t="shared" si="200"/>
        <v>12</v>
      </c>
      <c r="W1646" s="2">
        <f t="shared" si="201"/>
        <v>8</v>
      </c>
      <c r="Y1646" s="5"/>
      <c r="Z1646" s="6">
        <f t="shared" si="198"/>
        <v>13</v>
      </c>
      <c r="AA1646" s="2">
        <v>5</v>
      </c>
      <c r="AB1646" s="2">
        <v>3</v>
      </c>
      <c r="AC1646" s="2">
        <v>4</v>
      </c>
      <c r="AD1646" s="2">
        <v>0</v>
      </c>
      <c r="AE1646" s="2">
        <v>1</v>
      </c>
      <c r="AF1646" s="2">
        <f t="shared" si="202"/>
        <v>8</v>
      </c>
      <c r="AG1646" s="2">
        <f t="shared" si="203"/>
        <v>4</v>
      </c>
      <c r="AH1646" s="2">
        <f t="shared" si="204"/>
        <v>1</v>
      </c>
      <c r="AJ1646" s="5"/>
    </row>
    <row r="1647" spans="7:36" x14ac:dyDescent="0.35">
      <c r="G1647" s="2" t="s">
        <v>3</v>
      </c>
      <c r="H1647" s="2" t="s">
        <v>142</v>
      </c>
      <c r="I1647" s="2" t="s">
        <v>8</v>
      </c>
      <c r="J1647" s="2" t="s">
        <v>20</v>
      </c>
      <c r="K1647" s="2" t="s">
        <v>35</v>
      </c>
      <c r="L1647" s="2" t="s">
        <v>35</v>
      </c>
      <c r="M1647" s="2" t="s">
        <v>76</v>
      </c>
      <c r="N1647" s="2">
        <v>26</v>
      </c>
      <c r="O1647" s="6">
        <f t="shared" si="197"/>
        <v>24</v>
      </c>
      <c r="P1647" s="2">
        <v>3</v>
      </c>
      <c r="Q1647" s="2">
        <v>2</v>
      </c>
      <c r="R1647" s="2">
        <v>9</v>
      </c>
      <c r="S1647" s="2">
        <v>5</v>
      </c>
      <c r="T1647" s="2">
        <v>5</v>
      </c>
      <c r="U1647" s="2">
        <f t="shared" si="199"/>
        <v>5</v>
      </c>
      <c r="V1647" s="2">
        <f t="shared" si="200"/>
        <v>9</v>
      </c>
      <c r="W1647" s="2">
        <f t="shared" si="201"/>
        <v>10</v>
      </c>
      <c r="Y1647" s="5"/>
      <c r="Z1647" s="6">
        <f t="shared" si="198"/>
        <v>13</v>
      </c>
      <c r="AA1647" s="2">
        <v>5</v>
      </c>
      <c r="AB1647" s="2">
        <v>3</v>
      </c>
      <c r="AC1647" s="2">
        <v>3</v>
      </c>
      <c r="AD1647" s="2">
        <v>1</v>
      </c>
      <c r="AE1647" s="2">
        <v>1</v>
      </c>
      <c r="AF1647" s="2">
        <f t="shared" si="202"/>
        <v>8</v>
      </c>
      <c r="AG1647" s="2">
        <f t="shared" si="203"/>
        <v>3</v>
      </c>
      <c r="AH1647" s="2">
        <f t="shared" si="204"/>
        <v>2</v>
      </c>
      <c r="AJ1647" s="5"/>
    </row>
    <row r="1648" spans="7:36" x14ac:dyDescent="0.35">
      <c r="G1648" s="2" t="s">
        <v>3</v>
      </c>
      <c r="H1648" s="2" t="s">
        <v>142</v>
      </c>
      <c r="I1648" s="2" t="s">
        <v>8</v>
      </c>
      <c r="J1648" s="2" t="s">
        <v>20</v>
      </c>
      <c r="K1648" s="2" t="s">
        <v>35</v>
      </c>
      <c r="L1648" s="2" t="s">
        <v>35</v>
      </c>
      <c r="M1648" s="2" t="s">
        <v>76</v>
      </c>
      <c r="N1648" s="2">
        <v>27</v>
      </c>
      <c r="O1648" s="6">
        <f t="shared" si="197"/>
        <v>24</v>
      </c>
      <c r="P1648" s="2">
        <v>3</v>
      </c>
      <c r="Q1648" s="2">
        <v>1</v>
      </c>
      <c r="R1648" s="2">
        <v>10</v>
      </c>
      <c r="S1648" s="2">
        <v>7</v>
      </c>
      <c r="T1648" s="2">
        <v>3</v>
      </c>
      <c r="U1648" s="2">
        <f t="shared" si="199"/>
        <v>4</v>
      </c>
      <c r="V1648" s="2">
        <f t="shared" si="200"/>
        <v>10</v>
      </c>
      <c r="W1648" s="2">
        <f t="shared" si="201"/>
        <v>10</v>
      </c>
      <c r="Y1648" s="5"/>
      <c r="Z1648" s="6">
        <f t="shared" si="198"/>
        <v>13</v>
      </c>
      <c r="AA1648" s="2">
        <v>3</v>
      </c>
      <c r="AB1648" s="2">
        <v>5</v>
      </c>
      <c r="AC1648" s="2">
        <v>3</v>
      </c>
      <c r="AD1648" s="2">
        <v>1</v>
      </c>
      <c r="AE1648" s="2">
        <v>1</v>
      </c>
      <c r="AF1648" s="2">
        <f t="shared" si="202"/>
        <v>8</v>
      </c>
      <c r="AG1648" s="2">
        <f t="shared" si="203"/>
        <v>3</v>
      </c>
      <c r="AH1648" s="2">
        <f t="shared" si="204"/>
        <v>2</v>
      </c>
      <c r="AJ1648" s="5"/>
    </row>
    <row r="1649" spans="7:36" x14ac:dyDescent="0.35">
      <c r="G1649" s="2" t="s">
        <v>3</v>
      </c>
      <c r="H1649" s="2" t="s">
        <v>142</v>
      </c>
      <c r="I1649" s="2" t="s">
        <v>8</v>
      </c>
      <c r="J1649" s="2" t="s">
        <v>20</v>
      </c>
      <c r="K1649" s="2" t="s">
        <v>35</v>
      </c>
      <c r="L1649" s="2" t="s">
        <v>35</v>
      </c>
      <c r="M1649" s="2" t="s">
        <v>76</v>
      </c>
      <c r="N1649" s="2">
        <v>28</v>
      </c>
      <c r="O1649" s="6">
        <f t="shared" si="197"/>
        <v>24</v>
      </c>
      <c r="P1649" s="2">
        <v>10</v>
      </c>
      <c r="Q1649" s="2">
        <v>6</v>
      </c>
      <c r="R1649" s="2">
        <v>5</v>
      </c>
      <c r="S1649" s="2">
        <v>1</v>
      </c>
      <c r="T1649" s="2">
        <v>2</v>
      </c>
      <c r="U1649" s="2">
        <f t="shared" si="199"/>
        <v>16</v>
      </c>
      <c r="V1649" s="2">
        <f t="shared" si="200"/>
        <v>5</v>
      </c>
      <c r="W1649" s="2">
        <f t="shared" si="201"/>
        <v>3</v>
      </c>
      <c r="Y1649" s="5"/>
      <c r="Z1649" s="6">
        <f t="shared" si="198"/>
        <v>13</v>
      </c>
      <c r="AA1649" s="2">
        <v>8</v>
      </c>
      <c r="AB1649" s="2">
        <v>1</v>
      </c>
      <c r="AC1649" s="2">
        <v>3</v>
      </c>
      <c r="AD1649" s="2">
        <v>0</v>
      </c>
      <c r="AE1649" s="2">
        <v>1</v>
      </c>
      <c r="AF1649" s="2">
        <f t="shared" si="202"/>
        <v>9</v>
      </c>
      <c r="AG1649" s="2">
        <f t="shared" si="203"/>
        <v>3</v>
      </c>
      <c r="AH1649" s="2">
        <f t="shared" si="204"/>
        <v>1</v>
      </c>
      <c r="AJ1649" s="5"/>
    </row>
    <row r="1650" spans="7:36" x14ac:dyDescent="0.35">
      <c r="G1650" s="2" t="s">
        <v>3</v>
      </c>
      <c r="H1650" s="2" t="s">
        <v>142</v>
      </c>
      <c r="I1650" s="2" t="s">
        <v>8</v>
      </c>
      <c r="J1650" s="2" t="s">
        <v>20</v>
      </c>
      <c r="K1650" s="2" t="s">
        <v>35</v>
      </c>
      <c r="L1650" s="2" t="s">
        <v>35</v>
      </c>
      <c r="M1650" s="2" t="s">
        <v>76</v>
      </c>
      <c r="N1650" s="2">
        <v>29</v>
      </c>
      <c r="O1650" s="6">
        <f t="shared" si="197"/>
        <v>24</v>
      </c>
      <c r="P1650" s="2">
        <v>3</v>
      </c>
      <c r="Q1650" s="2">
        <v>0</v>
      </c>
      <c r="R1650" s="2">
        <v>9</v>
      </c>
      <c r="S1650" s="2">
        <v>5</v>
      </c>
      <c r="T1650" s="2">
        <v>7</v>
      </c>
      <c r="U1650" s="2">
        <f t="shared" si="199"/>
        <v>3</v>
      </c>
      <c r="V1650" s="2">
        <f t="shared" si="200"/>
        <v>9</v>
      </c>
      <c r="W1650" s="2">
        <f t="shared" si="201"/>
        <v>12</v>
      </c>
      <c r="Y1650" s="5"/>
      <c r="Z1650" s="6">
        <f t="shared" si="198"/>
        <v>13</v>
      </c>
      <c r="AA1650" s="2">
        <v>4</v>
      </c>
      <c r="AB1650" s="2">
        <v>4</v>
      </c>
      <c r="AC1650" s="2">
        <v>2</v>
      </c>
      <c r="AD1650" s="2">
        <v>1</v>
      </c>
      <c r="AE1650" s="2">
        <v>2</v>
      </c>
      <c r="AF1650" s="2">
        <f t="shared" si="202"/>
        <v>8</v>
      </c>
      <c r="AG1650" s="2">
        <f t="shared" si="203"/>
        <v>2</v>
      </c>
      <c r="AH1650" s="2">
        <f t="shared" si="204"/>
        <v>3</v>
      </c>
      <c r="AJ1650" s="5"/>
    </row>
    <row r="1651" spans="7:36" x14ac:dyDescent="0.35">
      <c r="G1651" s="2" t="s">
        <v>3</v>
      </c>
      <c r="H1651" s="2" t="s">
        <v>142</v>
      </c>
      <c r="I1651" s="2" t="s">
        <v>8</v>
      </c>
      <c r="J1651" s="2" t="s">
        <v>20</v>
      </c>
      <c r="K1651" s="2" t="s">
        <v>35</v>
      </c>
      <c r="L1651" s="2" t="s">
        <v>35</v>
      </c>
      <c r="M1651" s="2" t="s">
        <v>76</v>
      </c>
      <c r="N1651" s="2">
        <v>30</v>
      </c>
      <c r="O1651" s="6">
        <f t="shared" si="197"/>
        <v>24</v>
      </c>
      <c r="P1651" s="2">
        <v>3</v>
      </c>
      <c r="Q1651" s="2">
        <v>3</v>
      </c>
      <c r="R1651" s="2">
        <v>9</v>
      </c>
      <c r="S1651" s="2">
        <v>2</v>
      </c>
      <c r="T1651" s="2">
        <v>7</v>
      </c>
      <c r="U1651" s="2">
        <f t="shared" si="199"/>
        <v>6</v>
      </c>
      <c r="V1651" s="2">
        <f t="shared" si="200"/>
        <v>9</v>
      </c>
      <c r="W1651" s="2">
        <f t="shared" si="201"/>
        <v>9</v>
      </c>
      <c r="Y1651" s="5"/>
      <c r="Z1651" s="6">
        <f t="shared" si="198"/>
        <v>13</v>
      </c>
      <c r="AA1651" s="2">
        <v>6</v>
      </c>
      <c r="AB1651" s="2">
        <v>3</v>
      </c>
      <c r="AC1651" s="2">
        <v>3</v>
      </c>
      <c r="AD1651" s="2">
        <v>0</v>
      </c>
      <c r="AE1651" s="2">
        <v>1</v>
      </c>
      <c r="AF1651" s="2">
        <f t="shared" si="202"/>
        <v>9</v>
      </c>
      <c r="AG1651" s="2">
        <f t="shared" si="203"/>
        <v>3</v>
      </c>
      <c r="AH1651" s="2">
        <f t="shared" si="204"/>
        <v>1</v>
      </c>
      <c r="AJ1651" s="5"/>
    </row>
    <row r="1652" spans="7:36" x14ac:dyDescent="0.35">
      <c r="G1652" s="2" t="s">
        <v>3</v>
      </c>
      <c r="H1652" s="2" t="s">
        <v>142</v>
      </c>
      <c r="I1652" s="2" t="s">
        <v>8</v>
      </c>
      <c r="J1652" s="2" t="s">
        <v>20</v>
      </c>
      <c r="K1652" s="2" t="s">
        <v>36</v>
      </c>
      <c r="L1652" s="2" t="s">
        <v>36</v>
      </c>
      <c r="M1652" s="2" t="s">
        <v>3</v>
      </c>
      <c r="N1652" s="2">
        <v>1</v>
      </c>
      <c r="O1652" s="6">
        <f t="shared" si="197"/>
        <v>39</v>
      </c>
      <c r="P1652" s="2">
        <v>9</v>
      </c>
      <c r="Q1652" s="2">
        <v>14</v>
      </c>
      <c r="R1652" s="2">
        <v>8</v>
      </c>
      <c r="S1652" s="2">
        <v>5</v>
      </c>
      <c r="T1652" s="2">
        <v>3</v>
      </c>
      <c r="U1652" s="2">
        <f t="shared" si="199"/>
        <v>23</v>
      </c>
      <c r="V1652" s="2">
        <f t="shared" si="200"/>
        <v>8</v>
      </c>
      <c r="W1652" s="2">
        <f t="shared" si="201"/>
        <v>8</v>
      </c>
      <c r="X1652" s="2">
        <f>MAX(O1652:O1681)</f>
        <v>39</v>
      </c>
      <c r="Y1652" s="5">
        <v>111</v>
      </c>
      <c r="Z1652" s="6">
        <f t="shared" si="198"/>
        <v>45</v>
      </c>
      <c r="AA1652" s="2">
        <v>9</v>
      </c>
      <c r="AB1652" s="2">
        <v>10</v>
      </c>
      <c r="AC1652" s="2">
        <v>9</v>
      </c>
      <c r="AD1652" s="2">
        <v>8</v>
      </c>
      <c r="AE1652" s="2">
        <v>9</v>
      </c>
      <c r="AF1652" s="2">
        <f t="shared" si="202"/>
        <v>19</v>
      </c>
      <c r="AG1652" s="2">
        <f t="shared" si="203"/>
        <v>9</v>
      </c>
      <c r="AH1652" s="2">
        <f t="shared" si="204"/>
        <v>17</v>
      </c>
      <c r="AI1652" s="2">
        <f>MAX(Z1652:Z1681)</f>
        <v>45</v>
      </c>
      <c r="AJ1652" s="5">
        <v>111</v>
      </c>
    </row>
    <row r="1653" spans="7:36" x14ac:dyDescent="0.35">
      <c r="G1653" s="2" t="s">
        <v>3</v>
      </c>
      <c r="H1653" s="2" t="s">
        <v>142</v>
      </c>
      <c r="I1653" s="2" t="s">
        <v>8</v>
      </c>
      <c r="J1653" s="2" t="s">
        <v>20</v>
      </c>
      <c r="K1653" s="2" t="s">
        <v>36</v>
      </c>
      <c r="L1653" s="2" t="s">
        <v>36</v>
      </c>
      <c r="M1653" s="2" t="s">
        <v>3</v>
      </c>
      <c r="N1653" s="2">
        <v>2</v>
      </c>
      <c r="O1653" s="6">
        <f t="shared" si="197"/>
        <v>39</v>
      </c>
      <c r="P1653" s="2">
        <v>6</v>
      </c>
      <c r="Q1653" s="2">
        <v>11</v>
      </c>
      <c r="R1653" s="2">
        <v>11</v>
      </c>
      <c r="S1653" s="2">
        <v>8</v>
      </c>
      <c r="T1653" s="2">
        <v>3</v>
      </c>
      <c r="U1653" s="2">
        <f t="shared" si="199"/>
        <v>17</v>
      </c>
      <c r="V1653" s="2">
        <f t="shared" si="200"/>
        <v>11</v>
      </c>
      <c r="W1653" s="2">
        <f t="shared" si="201"/>
        <v>11</v>
      </c>
      <c r="Y1653" s="5"/>
      <c r="Z1653" s="6">
        <f t="shared" si="198"/>
        <v>45</v>
      </c>
      <c r="AA1653" s="2">
        <v>7</v>
      </c>
      <c r="AB1653" s="2">
        <v>7</v>
      </c>
      <c r="AC1653" s="2">
        <v>19</v>
      </c>
      <c r="AD1653" s="2">
        <v>7</v>
      </c>
      <c r="AE1653" s="2">
        <v>5</v>
      </c>
      <c r="AF1653" s="2">
        <f t="shared" si="202"/>
        <v>14</v>
      </c>
      <c r="AG1653" s="2">
        <f t="shared" si="203"/>
        <v>19</v>
      </c>
      <c r="AH1653" s="2">
        <f t="shared" si="204"/>
        <v>12</v>
      </c>
      <c r="AJ1653" s="5"/>
    </row>
    <row r="1654" spans="7:36" x14ac:dyDescent="0.35">
      <c r="G1654" s="2" t="s">
        <v>3</v>
      </c>
      <c r="H1654" s="2" t="s">
        <v>142</v>
      </c>
      <c r="I1654" s="2" t="s">
        <v>8</v>
      </c>
      <c r="J1654" s="2" t="s">
        <v>20</v>
      </c>
      <c r="K1654" s="2" t="s">
        <v>36</v>
      </c>
      <c r="L1654" s="2" t="s">
        <v>36</v>
      </c>
      <c r="M1654" s="2" t="s">
        <v>3</v>
      </c>
      <c r="N1654" s="2">
        <v>3</v>
      </c>
      <c r="O1654" s="6">
        <f t="shared" si="197"/>
        <v>39</v>
      </c>
      <c r="P1654" s="2">
        <v>14</v>
      </c>
      <c r="Q1654" s="2">
        <v>11</v>
      </c>
      <c r="R1654" s="2">
        <v>9</v>
      </c>
      <c r="S1654" s="2">
        <v>2</v>
      </c>
      <c r="T1654" s="2">
        <v>3</v>
      </c>
      <c r="U1654" s="2">
        <f t="shared" si="199"/>
        <v>25</v>
      </c>
      <c r="V1654" s="2">
        <f t="shared" si="200"/>
        <v>9</v>
      </c>
      <c r="W1654" s="2">
        <f t="shared" si="201"/>
        <v>5</v>
      </c>
      <c r="Y1654" s="5"/>
      <c r="Z1654" s="6">
        <f t="shared" si="198"/>
        <v>45</v>
      </c>
      <c r="AA1654" s="2">
        <v>22</v>
      </c>
      <c r="AB1654" s="2">
        <v>8</v>
      </c>
      <c r="AC1654" s="2">
        <v>9</v>
      </c>
      <c r="AD1654" s="2">
        <v>4</v>
      </c>
      <c r="AE1654" s="2">
        <v>2</v>
      </c>
      <c r="AF1654" s="2">
        <f t="shared" si="202"/>
        <v>30</v>
      </c>
      <c r="AG1654" s="2">
        <f t="shared" si="203"/>
        <v>9</v>
      </c>
      <c r="AH1654" s="2">
        <f t="shared" si="204"/>
        <v>6</v>
      </c>
      <c r="AJ1654" s="5"/>
    </row>
    <row r="1655" spans="7:36" x14ac:dyDescent="0.35">
      <c r="G1655" s="2" t="s">
        <v>3</v>
      </c>
      <c r="H1655" s="2" t="s">
        <v>142</v>
      </c>
      <c r="I1655" s="2" t="s">
        <v>8</v>
      </c>
      <c r="J1655" s="2" t="s">
        <v>20</v>
      </c>
      <c r="K1655" s="2" t="s">
        <v>36</v>
      </c>
      <c r="L1655" s="2" t="s">
        <v>36</v>
      </c>
      <c r="M1655" s="2" t="s">
        <v>3</v>
      </c>
      <c r="N1655" s="2">
        <v>4</v>
      </c>
      <c r="O1655" s="6">
        <f t="shared" si="197"/>
        <v>39</v>
      </c>
      <c r="P1655" s="2">
        <v>28</v>
      </c>
      <c r="Q1655" s="2">
        <v>7</v>
      </c>
      <c r="R1655" s="2">
        <v>4</v>
      </c>
      <c r="S1655" s="2">
        <v>0</v>
      </c>
      <c r="T1655" s="2">
        <v>0</v>
      </c>
      <c r="U1655" s="2">
        <f t="shared" si="199"/>
        <v>35</v>
      </c>
      <c r="V1655" s="2">
        <f t="shared" si="200"/>
        <v>4</v>
      </c>
      <c r="W1655" s="2">
        <f t="shared" si="201"/>
        <v>0</v>
      </c>
      <c r="Y1655" s="5"/>
      <c r="Z1655" s="6">
        <f t="shared" si="198"/>
        <v>45</v>
      </c>
      <c r="AA1655" s="2">
        <v>26</v>
      </c>
      <c r="AB1655" s="2">
        <v>10</v>
      </c>
      <c r="AC1655" s="2">
        <v>8</v>
      </c>
      <c r="AD1655" s="2">
        <v>0</v>
      </c>
      <c r="AE1655" s="2">
        <v>1</v>
      </c>
      <c r="AF1655" s="2">
        <f t="shared" si="202"/>
        <v>36</v>
      </c>
      <c r="AG1655" s="2">
        <f t="shared" si="203"/>
        <v>8</v>
      </c>
      <c r="AH1655" s="2">
        <f t="shared" si="204"/>
        <v>1</v>
      </c>
      <c r="AJ1655" s="5"/>
    </row>
    <row r="1656" spans="7:36" x14ac:dyDescent="0.35">
      <c r="G1656" s="2" t="s">
        <v>3</v>
      </c>
      <c r="H1656" s="2" t="s">
        <v>142</v>
      </c>
      <c r="I1656" s="2" t="s">
        <v>8</v>
      </c>
      <c r="J1656" s="2" t="s">
        <v>20</v>
      </c>
      <c r="K1656" s="2" t="s">
        <v>36</v>
      </c>
      <c r="L1656" s="2" t="s">
        <v>36</v>
      </c>
      <c r="M1656" s="2" t="s">
        <v>3</v>
      </c>
      <c r="N1656" s="2">
        <v>5</v>
      </c>
      <c r="O1656" s="6">
        <f t="shared" si="197"/>
        <v>39</v>
      </c>
      <c r="P1656" s="2">
        <v>13</v>
      </c>
      <c r="Q1656" s="2">
        <v>9</v>
      </c>
      <c r="R1656" s="2">
        <v>11</v>
      </c>
      <c r="S1656" s="2">
        <v>4</v>
      </c>
      <c r="T1656" s="2">
        <v>2</v>
      </c>
      <c r="U1656" s="2">
        <f t="shared" si="199"/>
        <v>22</v>
      </c>
      <c r="V1656" s="2">
        <f t="shared" si="200"/>
        <v>11</v>
      </c>
      <c r="W1656" s="2">
        <f t="shared" si="201"/>
        <v>6</v>
      </c>
      <c r="Y1656" s="5"/>
      <c r="Z1656" s="6">
        <f t="shared" si="198"/>
        <v>45</v>
      </c>
      <c r="AA1656" s="2">
        <v>20</v>
      </c>
      <c r="AB1656" s="2">
        <v>8</v>
      </c>
      <c r="AC1656" s="2">
        <v>13</v>
      </c>
      <c r="AD1656" s="2">
        <v>1</v>
      </c>
      <c r="AE1656" s="2">
        <v>3</v>
      </c>
      <c r="AF1656" s="2">
        <f t="shared" si="202"/>
        <v>28</v>
      </c>
      <c r="AG1656" s="2">
        <f t="shared" si="203"/>
        <v>13</v>
      </c>
      <c r="AH1656" s="2">
        <f t="shared" si="204"/>
        <v>4</v>
      </c>
      <c r="AJ1656" s="5"/>
    </row>
    <row r="1657" spans="7:36" x14ac:dyDescent="0.35">
      <c r="G1657" s="2" t="s">
        <v>3</v>
      </c>
      <c r="H1657" s="2" t="s">
        <v>142</v>
      </c>
      <c r="I1657" s="2" t="s">
        <v>8</v>
      </c>
      <c r="J1657" s="2" t="s">
        <v>20</v>
      </c>
      <c r="K1657" s="2" t="s">
        <v>36</v>
      </c>
      <c r="L1657" s="2" t="s">
        <v>36</v>
      </c>
      <c r="M1657" s="2" t="s">
        <v>3</v>
      </c>
      <c r="N1657" s="2">
        <v>6</v>
      </c>
      <c r="O1657" s="6">
        <f t="shared" si="197"/>
        <v>39</v>
      </c>
      <c r="P1657" s="2">
        <v>9</v>
      </c>
      <c r="Q1657" s="2">
        <v>12</v>
      </c>
      <c r="R1657" s="2">
        <v>12</v>
      </c>
      <c r="S1657" s="2">
        <v>3</v>
      </c>
      <c r="T1657" s="2">
        <v>3</v>
      </c>
      <c r="U1657" s="2">
        <f t="shared" si="199"/>
        <v>21</v>
      </c>
      <c r="V1657" s="2">
        <f t="shared" si="200"/>
        <v>12</v>
      </c>
      <c r="W1657" s="2">
        <f t="shared" si="201"/>
        <v>6</v>
      </c>
      <c r="Y1657" s="5"/>
      <c r="Z1657" s="6">
        <f t="shared" si="198"/>
        <v>45</v>
      </c>
      <c r="AA1657" s="2">
        <v>9</v>
      </c>
      <c r="AB1657" s="2">
        <v>17</v>
      </c>
      <c r="AC1657" s="2">
        <v>12</v>
      </c>
      <c r="AD1657" s="2">
        <v>3</v>
      </c>
      <c r="AE1657" s="2">
        <v>4</v>
      </c>
      <c r="AF1657" s="2">
        <f t="shared" si="202"/>
        <v>26</v>
      </c>
      <c r="AG1657" s="2">
        <f t="shared" si="203"/>
        <v>12</v>
      </c>
      <c r="AH1657" s="2">
        <f t="shared" si="204"/>
        <v>7</v>
      </c>
      <c r="AJ1657" s="5"/>
    </row>
    <row r="1658" spans="7:36" x14ac:dyDescent="0.35">
      <c r="G1658" s="2" t="s">
        <v>3</v>
      </c>
      <c r="H1658" s="2" t="s">
        <v>142</v>
      </c>
      <c r="I1658" s="2" t="s">
        <v>8</v>
      </c>
      <c r="J1658" s="2" t="s">
        <v>20</v>
      </c>
      <c r="K1658" s="2" t="s">
        <v>36</v>
      </c>
      <c r="L1658" s="2" t="s">
        <v>36</v>
      </c>
      <c r="M1658" s="2" t="s">
        <v>3</v>
      </c>
      <c r="N1658" s="2">
        <v>7</v>
      </c>
      <c r="O1658" s="6">
        <f t="shared" si="197"/>
        <v>39</v>
      </c>
      <c r="P1658" s="2">
        <v>26</v>
      </c>
      <c r="Q1658" s="2">
        <v>6</v>
      </c>
      <c r="R1658" s="2">
        <v>5</v>
      </c>
      <c r="S1658" s="2">
        <v>1</v>
      </c>
      <c r="T1658" s="2">
        <v>1</v>
      </c>
      <c r="U1658" s="2">
        <f t="shared" si="199"/>
        <v>32</v>
      </c>
      <c r="V1658" s="2">
        <f t="shared" si="200"/>
        <v>5</v>
      </c>
      <c r="W1658" s="2">
        <f t="shared" si="201"/>
        <v>2</v>
      </c>
      <c r="Y1658" s="5"/>
      <c r="Z1658" s="6">
        <f t="shared" si="198"/>
        <v>45</v>
      </c>
      <c r="AA1658" s="2">
        <v>29</v>
      </c>
      <c r="AB1658" s="2">
        <v>6</v>
      </c>
      <c r="AC1658" s="2">
        <v>7</v>
      </c>
      <c r="AD1658" s="2">
        <v>0</v>
      </c>
      <c r="AE1658" s="2">
        <v>3</v>
      </c>
      <c r="AF1658" s="2">
        <f t="shared" si="202"/>
        <v>35</v>
      </c>
      <c r="AG1658" s="2">
        <f t="shared" si="203"/>
        <v>7</v>
      </c>
      <c r="AH1658" s="2">
        <f t="shared" si="204"/>
        <v>3</v>
      </c>
      <c r="AJ1658" s="5"/>
    </row>
    <row r="1659" spans="7:36" x14ac:dyDescent="0.35">
      <c r="G1659" s="2" t="s">
        <v>3</v>
      </c>
      <c r="H1659" s="2" t="s">
        <v>142</v>
      </c>
      <c r="I1659" s="2" t="s">
        <v>8</v>
      </c>
      <c r="J1659" s="2" t="s">
        <v>20</v>
      </c>
      <c r="K1659" s="2" t="s">
        <v>36</v>
      </c>
      <c r="L1659" s="2" t="s">
        <v>36</v>
      </c>
      <c r="M1659" s="2" t="s">
        <v>3</v>
      </c>
      <c r="N1659" s="2">
        <v>8</v>
      </c>
      <c r="O1659" s="6">
        <f t="shared" si="197"/>
        <v>39</v>
      </c>
      <c r="P1659" s="2">
        <v>7</v>
      </c>
      <c r="Q1659" s="2">
        <v>7</v>
      </c>
      <c r="R1659" s="2">
        <v>12</v>
      </c>
      <c r="S1659" s="2">
        <v>7</v>
      </c>
      <c r="T1659" s="2">
        <v>6</v>
      </c>
      <c r="U1659" s="2">
        <f t="shared" si="199"/>
        <v>14</v>
      </c>
      <c r="V1659" s="2">
        <f t="shared" si="200"/>
        <v>12</v>
      </c>
      <c r="W1659" s="2">
        <f t="shared" si="201"/>
        <v>13</v>
      </c>
      <c r="Y1659" s="5"/>
      <c r="Z1659" s="6">
        <f t="shared" si="198"/>
        <v>45</v>
      </c>
      <c r="AA1659" s="2">
        <v>7</v>
      </c>
      <c r="AB1659" s="2">
        <v>8</v>
      </c>
      <c r="AC1659" s="2">
        <v>13</v>
      </c>
      <c r="AD1659" s="2">
        <v>8</v>
      </c>
      <c r="AE1659" s="2">
        <v>9</v>
      </c>
      <c r="AF1659" s="2">
        <f t="shared" si="202"/>
        <v>15</v>
      </c>
      <c r="AG1659" s="2">
        <f t="shared" si="203"/>
        <v>13</v>
      </c>
      <c r="AH1659" s="2">
        <f t="shared" si="204"/>
        <v>17</v>
      </c>
      <c r="AJ1659" s="5"/>
    </row>
    <row r="1660" spans="7:36" x14ac:dyDescent="0.35">
      <c r="G1660" s="2" t="s">
        <v>3</v>
      </c>
      <c r="H1660" s="2" t="s">
        <v>142</v>
      </c>
      <c r="I1660" s="2" t="s">
        <v>8</v>
      </c>
      <c r="J1660" s="2" t="s">
        <v>20</v>
      </c>
      <c r="K1660" s="2" t="s">
        <v>36</v>
      </c>
      <c r="L1660" s="2" t="s">
        <v>36</v>
      </c>
      <c r="M1660" s="2" t="s">
        <v>3</v>
      </c>
      <c r="N1660" s="2">
        <v>9</v>
      </c>
      <c r="O1660" s="6">
        <f t="shared" si="197"/>
        <v>39</v>
      </c>
      <c r="P1660" s="2">
        <v>8</v>
      </c>
      <c r="Q1660" s="2">
        <v>5</v>
      </c>
      <c r="R1660" s="2">
        <v>9</v>
      </c>
      <c r="S1660" s="2">
        <v>7</v>
      </c>
      <c r="T1660" s="2">
        <v>10</v>
      </c>
      <c r="U1660" s="2">
        <f t="shared" si="199"/>
        <v>13</v>
      </c>
      <c r="V1660" s="2">
        <f t="shared" si="200"/>
        <v>9</v>
      </c>
      <c r="W1660" s="2">
        <f t="shared" si="201"/>
        <v>17</v>
      </c>
      <c r="Y1660" s="5"/>
      <c r="Z1660" s="6">
        <f t="shared" si="198"/>
        <v>45</v>
      </c>
      <c r="AA1660" s="2">
        <v>5</v>
      </c>
      <c r="AB1660" s="2">
        <v>7</v>
      </c>
      <c r="AC1660" s="2">
        <v>10</v>
      </c>
      <c r="AD1660" s="2">
        <v>9</v>
      </c>
      <c r="AE1660" s="2">
        <v>14</v>
      </c>
      <c r="AF1660" s="2">
        <f t="shared" si="202"/>
        <v>12</v>
      </c>
      <c r="AG1660" s="2">
        <f t="shared" si="203"/>
        <v>10</v>
      </c>
      <c r="AH1660" s="2">
        <f t="shared" si="204"/>
        <v>23</v>
      </c>
      <c r="AJ1660" s="5"/>
    </row>
    <row r="1661" spans="7:36" x14ac:dyDescent="0.35">
      <c r="G1661" s="2" t="s">
        <v>3</v>
      </c>
      <c r="H1661" s="2" t="s">
        <v>142</v>
      </c>
      <c r="I1661" s="2" t="s">
        <v>8</v>
      </c>
      <c r="J1661" s="2" t="s">
        <v>20</v>
      </c>
      <c r="K1661" s="2" t="s">
        <v>36</v>
      </c>
      <c r="L1661" s="2" t="s">
        <v>36</v>
      </c>
      <c r="M1661" s="2" t="s">
        <v>67</v>
      </c>
      <c r="N1661" s="2">
        <v>10</v>
      </c>
      <c r="O1661" s="6">
        <f t="shared" si="197"/>
        <v>39</v>
      </c>
      <c r="P1661" s="2">
        <v>27</v>
      </c>
      <c r="Q1661" s="2">
        <v>6</v>
      </c>
      <c r="R1661" s="2">
        <v>5</v>
      </c>
      <c r="S1661" s="2">
        <v>0</v>
      </c>
      <c r="T1661" s="2">
        <v>1</v>
      </c>
      <c r="U1661" s="2">
        <f t="shared" si="199"/>
        <v>33</v>
      </c>
      <c r="V1661" s="2">
        <f t="shared" si="200"/>
        <v>5</v>
      </c>
      <c r="W1661" s="2">
        <f t="shared" si="201"/>
        <v>1</v>
      </c>
      <c r="Y1661" s="5"/>
      <c r="Z1661" s="6">
        <f t="shared" si="198"/>
        <v>45</v>
      </c>
      <c r="AA1661" s="2">
        <v>25</v>
      </c>
      <c r="AB1661" s="2">
        <v>15</v>
      </c>
      <c r="AC1661" s="2">
        <v>2</v>
      </c>
      <c r="AD1661" s="2">
        <v>1</v>
      </c>
      <c r="AE1661" s="2">
        <v>2</v>
      </c>
      <c r="AF1661" s="2">
        <f t="shared" si="202"/>
        <v>40</v>
      </c>
      <c r="AG1661" s="2">
        <f t="shared" si="203"/>
        <v>2</v>
      </c>
      <c r="AH1661" s="2">
        <f t="shared" si="204"/>
        <v>3</v>
      </c>
      <c r="AJ1661" s="5"/>
    </row>
    <row r="1662" spans="7:36" x14ac:dyDescent="0.35">
      <c r="G1662" s="2" t="s">
        <v>3</v>
      </c>
      <c r="H1662" s="2" t="s">
        <v>142</v>
      </c>
      <c r="I1662" s="2" t="s">
        <v>8</v>
      </c>
      <c r="J1662" s="2" t="s">
        <v>20</v>
      </c>
      <c r="K1662" s="2" t="s">
        <v>36</v>
      </c>
      <c r="L1662" s="2" t="s">
        <v>36</v>
      </c>
      <c r="M1662" s="2" t="s">
        <v>67</v>
      </c>
      <c r="N1662" s="2">
        <v>11</v>
      </c>
      <c r="O1662" s="6">
        <f t="shared" si="197"/>
        <v>38</v>
      </c>
      <c r="P1662" s="2">
        <v>10</v>
      </c>
      <c r="Q1662" s="2">
        <v>10</v>
      </c>
      <c r="R1662" s="2">
        <v>12</v>
      </c>
      <c r="S1662" s="2">
        <v>4</v>
      </c>
      <c r="T1662" s="2">
        <v>2</v>
      </c>
      <c r="U1662" s="2">
        <f t="shared" si="199"/>
        <v>20</v>
      </c>
      <c r="V1662" s="2">
        <f t="shared" si="200"/>
        <v>12</v>
      </c>
      <c r="W1662" s="2">
        <f t="shared" si="201"/>
        <v>6</v>
      </c>
      <c r="Y1662" s="5"/>
      <c r="Z1662" s="6">
        <f t="shared" si="198"/>
        <v>45</v>
      </c>
      <c r="AA1662" s="2">
        <v>13</v>
      </c>
      <c r="AB1662" s="2">
        <v>18</v>
      </c>
      <c r="AC1662" s="2">
        <v>7</v>
      </c>
      <c r="AD1662" s="2">
        <v>5</v>
      </c>
      <c r="AE1662" s="2">
        <v>2</v>
      </c>
      <c r="AF1662" s="2">
        <f t="shared" si="202"/>
        <v>31</v>
      </c>
      <c r="AG1662" s="2">
        <f t="shared" si="203"/>
        <v>7</v>
      </c>
      <c r="AH1662" s="2">
        <f t="shared" si="204"/>
        <v>7</v>
      </c>
      <c r="AJ1662" s="5"/>
    </row>
    <row r="1663" spans="7:36" x14ac:dyDescent="0.35">
      <c r="G1663" s="2" t="s">
        <v>3</v>
      </c>
      <c r="H1663" s="2" t="s">
        <v>142</v>
      </c>
      <c r="I1663" s="2" t="s">
        <v>8</v>
      </c>
      <c r="J1663" s="2" t="s">
        <v>20</v>
      </c>
      <c r="K1663" s="2" t="s">
        <v>36</v>
      </c>
      <c r="L1663" s="2" t="s">
        <v>36</v>
      </c>
      <c r="M1663" s="2" t="s">
        <v>67</v>
      </c>
      <c r="N1663" s="2">
        <v>12</v>
      </c>
      <c r="O1663" s="6">
        <f t="shared" si="197"/>
        <v>39</v>
      </c>
      <c r="P1663" s="2">
        <v>11</v>
      </c>
      <c r="Q1663" s="2">
        <v>12</v>
      </c>
      <c r="R1663" s="2">
        <v>11</v>
      </c>
      <c r="S1663" s="2">
        <v>5</v>
      </c>
      <c r="T1663" s="2">
        <v>0</v>
      </c>
      <c r="U1663" s="2">
        <f t="shared" si="199"/>
        <v>23</v>
      </c>
      <c r="V1663" s="2">
        <f t="shared" si="200"/>
        <v>11</v>
      </c>
      <c r="W1663" s="2">
        <f t="shared" si="201"/>
        <v>5</v>
      </c>
      <c r="Y1663" s="5"/>
      <c r="Z1663" s="6">
        <f t="shared" si="198"/>
        <v>45</v>
      </c>
      <c r="AA1663" s="2">
        <v>13</v>
      </c>
      <c r="AB1663" s="2">
        <v>17</v>
      </c>
      <c r="AC1663" s="2">
        <v>11</v>
      </c>
      <c r="AD1663" s="2">
        <v>2</v>
      </c>
      <c r="AE1663" s="2">
        <v>2</v>
      </c>
      <c r="AF1663" s="2">
        <f t="shared" si="202"/>
        <v>30</v>
      </c>
      <c r="AG1663" s="2">
        <f t="shared" si="203"/>
        <v>11</v>
      </c>
      <c r="AH1663" s="2">
        <f t="shared" si="204"/>
        <v>4</v>
      </c>
      <c r="AJ1663" s="5"/>
    </row>
    <row r="1664" spans="7:36" x14ac:dyDescent="0.35">
      <c r="G1664" s="2" t="s">
        <v>3</v>
      </c>
      <c r="H1664" s="2" t="s">
        <v>142</v>
      </c>
      <c r="I1664" s="2" t="s">
        <v>8</v>
      </c>
      <c r="J1664" s="2" t="s">
        <v>20</v>
      </c>
      <c r="K1664" s="2" t="s">
        <v>36</v>
      </c>
      <c r="L1664" s="2" t="s">
        <v>36</v>
      </c>
      <c r="M1664" s="2" t="s">
        <v>67</v>
      </c>
      <c r="N1664" s="2">
        <v>13</v>
      </c>
      <c r="O1664" s="6">
        <f t="shared" si="197"/>
        <v>39</v>
      </c>
      <c r="P1664" s="2">
        <v>8</v>
      </c>
      <c r="Q1664" s="2">
        <v>13</v>
      </c>
      <c r="R1664" s="2">
        <v>13</v>
      </c>
      <c r="S1664" s="2">
        <v>4</v>
      </c>
      <c r="T1664" s="2">
        <v>1</v>
      </c>
      <c r="U1664" s="2">
        <f t="shared" si="199"/>
        <v>21</v>
      </c>
      <c r="V1664" s="2">
        <f t="shared" si="200"/>
        <v>13</v>
      </c>
      <c r="W1664" s="2">
        <f t="shared" si="201"/>
        <v>5</v>
      </c>
      <c r="Y1664" s="5"/>
      <c r="Z1664" s="6">
        <f t="shared" si="198"/>
        <v>45</v>
      </c>
      <c r="AA1664" s="2">
        <v>14</v>
      </c>
      <c r="AB1664" s="2">
        <v>16</v>
      </c>
      <c r="AC1664" s="2">
        <v>8</v>
      </c>
      <c r="AD1664" s="2">
        <v>3</v>
      </c>
      <c r="AE1664" s="2">
        <v>4</v>
      </c>
      <c r="AF1664" s="2">
        <f t="shared" si="202"/>
        <v>30</v>
      </c>
      <c r="AG1664" s="2">
        <f t="shared" si="203"/>
        <v>8</v>
      </c>
      <c r="AH1664" s="2">
        <f t="shared" si="204"/>
        <v>7</v>
      </c>
      <c r="AJ1664" s="5"/>
    </row>
    <row r="1665" spans="7:36" x14ac:dyDescent="0.35">
      <c r="G1665" s="2" t="s">
        <v>3</v>
      </c>
      <c r="H1665" s="2" t="s">
        <v>142</v>
      </c>
      <c r="I1665" s="2" t="s">
        <v>8</v>
      </c>
      <c r="J1665" s="2" t="s">
        <v>20</v>
      </c>
      <c r="K1665" s="2" t="s">
        <v>36</v>
      </c>
      <c r="L1665" s="2" t="s">
        <v>36</v>
      </c>
      <c r="M1665" s="2" t="s">
        <v>67</v>
      </c>
      <c r="N1665" s="2">
        <v>14</v>
      </c>
      <c r="O1665" s="6">
        <f t="shared" si="197"/>
        <v>39</v>
      </c>
      <c r="P1665" s="2">
        <v>7</v>
      </c>
      <c r="Q1665" s="2">
        <v>8</v>
      </c>
      <c r="R1665" s="2">
        <v>11</v>
      </c>
      <c r="S1665" s="2">
        <v>8</v>
      </c>
      <c r="T1665" s="2">
        <v>5</v>
      </c>
      <c r="U1665" s="2">
        <f t="shared" si="199"/>
        <v>15</v>
      </c>
      <c r="V1665" s="2">
        <f t="shared" si="200"/>
        <v>11</v>
      </c>
      <c r="W1665" s="2">
        <f t="shared" si="201"/>
        <v>13</v>
      </c>
      <c r="Y1665" s="5"/>
      <c r="Z1665" s="6">
        <f t="shared" si="198"/>
        <v>45</v>
      </c>
      <c r="AA1665" s="2">
        <v>7</v>
      </c>
      <c r="AB1665" s="2">
        <v>11</v>
      </c>
      <c r="AC1665" s="2">
        <v>12</v>
      </c>
      <c r="AD1665" s="2">
        <v>7</v>
      </c>
      <c r="AE1665" s="2">
        <v>8</v>
      </c>
      <c r="AF1665" s="2">
        <f t="shared" si="202"/>
        <v>18</v>
      </c>
      <c r="AG1665" s="2">
        <f t="shared" si="203"/>
        <v>12</v>
      </c>
      <c r="AH1665" s="2">
        <f t="shared" si="204"/>
        <v>15</v>
      </c>
      <c r="AJ1665" s="5"/>
    </row>
    <row r="1666" spans="7:36" x14ac:dyDescent="0.35">
      <c r="G1666" s="2" t="s">
        <v>3</v>
      </c>
      <c r="H1666" s="2" t="s">
        <v>142</v>
      </c>
      <c r="I1666" s="2" t="s">
        <v>8</v>
      </c>
      <c r="J1666" s="2" t="s">
        <v>20</v>
      </c>
      <c r="K1666" s="2" t="s">
        <v>36</v>
      </c>
      <c r="L1666" s="2" t="s">
        <v>36</v>
      </c>
      <c r="M1666" s="2" t="s">
        <v>67</v>
      </c>
      <c r="N1666" s="2">
        <v>15</v>
      </c>
      <c r="O1666" s="6">
        <f t="shared" ref="O1666:O1729" si="205">SUM(U1666:W1666)</f>
        <v>39</v>
      </c>
      <c r="P1666" s="2">
        <v>2</v>
      </c>
      <c r="Q1666" s="2">
        <v>8</v>
      </c>
      <c r="R1666" s="2">
        <v>14</v>
      </c>
      <c r="S1666" s="2">
        <v>7</v>
      </c>
      <c r="T1666" s="2">
        <v>8</v>
      </c>
      <c r="U1666" s="2">
        <f t="shared" si="199"/>
        <v>10</v>
      </c>
      <c r="V1666" s="2">
        <f t="shared" si="200"/>
        <v>14</v>
      </c>
      <c r="W1666" s="2">
        <f t="shared" si="201"/>
        <v>15</v>
      </c>
      <c r="Y1666" s="5"/>
      <c r="Z1666" s="6">
        <f t="shared" ref="Z1666:Z1729" si="206">SUM(AF1666:AH1666)</f>
        <v>45</v>
      </c>
      <c r="AA1666" s="2">
        <v>8</v>
      </c>
      <c r="AB1666" s="2">
        <v>8</v>
      </c>
      <c r="AC1666" s="2">
        <v>14</v>
      </c>
      <c r="AD1666" s="2">
        <v>9</v>
      </c>
      <c r="AE1666" s="2">
        <v>6</v>
      </c>
      <c r="AF1666" s="2">
        <f t="shared" si="202"/>
        <v>16</v>
      </c>
      <c r="AG1666" s="2">
        <f t="shared" si="203"/>
        <v>14</v>
      </c>
      <c r="AH1666" s="2">
        <f t="shared" si="204"/>
        <v>15</v>
      </c>
      <c r="AJ1666" s="5"/>
    </row>
    <row r="1667" spans="7:36" x14ac:dyDescent="0.35">
      <c r="G1667" s="2" t="s">
        <v>3</v>
      </c>
      <c r="H1667" s="2" t="s">
        <v>142</v>
      </c>
      <c r="I1667" s="2" t="s">
        <v>8</v>
      </c>
      <c r="J1667" s="2" t="s">
        <v>20</v>
      </c>
      <c r="K1667" s="2" t="s">
        <v>36</v>
      </c>
      <c r="L1667" s="2" t="s">
        <v>36</v>
      </c>
      <c r="M1667" s="2" t="s">
        <v>67</v>
      </c>
      <c r="N1667" s="2">
        <v>16</v>
      </c>
      <c r="O1667" s="6">
        <f t="shared" si="205"/>
        <v>39</v>
      </c>
      <c r="P1667" s="2">
        <v>11</v>
      </c>
      <c r="Q1667" s="2">
        <v>10</v>
      </c>
      <c r="R1667" s="2">
        <v>9</v>
      </c>
      <c r="S1667" s="2">
        <v>5</v>
      </c>
      <c r="T1667" s="2">
        <v>4</v>
      </c>
      <c r="U1667" s="2">
        <f t="shared" si="199"/>
        <v>21</v>
      </c>
      <c r="V1667" s="2">
        <f t="shared" si="200"/>
        <v>9</v>
      </c>
      <c r="W1667" s="2">
        <f t="shared" si="201"/>
        <v>9</v>
      </c>
      <c r="Y1667" s="5"/>
      <c r="Z1667" s="6">
        <f t="shared" si="206"/>
        <v>45</v>
      </c>
      <c r="AA1667" s="2">
        <v>10</v>
      </c>
      <c r="AB1667" s="2">
        <v>15</v>
      </c>
      <c r="AC1667" s="2">
        <v>12</v>
      </c>
      <c r="AD1667" s="2">
        <v>4</v>
      </c>
      <c r="AE1667" s="2">
        <v>4</v>
      </c>
      <c r="AF1667" s="2">
        <f t="shared" si="202"/>
        <v>25</v>
      </c>
      <c r="AG1667" s="2">
        <f t="shared" si="203"/>
        <v>12</v>
      </c>
      <c r="AH1667" s="2">
        <f t="shared" si="204"/>
        <v>8</v>
      </c>
      <c r="AJ1667" s="5"/>
    </row>
    <row r="1668" spans="7:36" x14ac:dyDescent="0.35">
      <c r="G1668" s="2" t="s">
        <v>3</v>
      </c>
      <c r="H1668" s="2" t="s">
        <v>142</v>
      </c>
      <c r="I1668" s="2" t="s">
        <v>8</v>
      </c>
      <c r="J1668" s="2" t="s">
        <v>20</v>
      </c>
      <c r="K1668" s="2" t="s">
        <v>36</v>
      </c>
      <c r="L1668" s="2" t="s">
        <v>36</v>
      </c>
      <c r="M1668" s="2" t="s">
        <v>67</v>
      </c>
      <c r="N1668" s="2">
        <v>17</v>
      </c>
      <c r="O1668" s="6">
        <f t="shared" si="205"/>
        <v>39</v>
      </c>
      <c r="P1668" s="2">
        <v>8</v>
      </c>
      <c r="Q1668" s="2">
        <v>10</v>
      </c>
      <c r="R1668" s="2">
        <v>15</v>
      </c>
      <c r="S1668" s="2">
        <v>3</v>
      </c>
      <c r="T1668" s="2">
        <v>3</v>
      </c>
      <c r="U1668" s="2">
        <f t="shared" si="199"/>
        <v>18</v>
      </c>
      <c r="V1668" s="2">
        <f t="shared" si="200"/>
        <v>15</v>
      </c>
      <c r="W1668" s="2">
        <f t="shared" si="201"/>
        <v>6</v>
      </c>
      <c r="Y1668" s="5"/>
      <c r="Z1668" s="6">
        <f t="shared" si="206"/>
        <v>45</v>
      </c>
      <c r="AA1668" s="2">
        <v>9</v>
      </c>
      <c r="AB1668" s="2">
        <v>19</v>
      </c>
      <c r="AC1668" s="2">
        <v>7</v>
      </c>
      <c r="AD1668" s="2">
        <v>7</v>
      </c>
      <c r="AE1668" s="2">
        <v>3</v>
      </c>
      <c r="AF1668" s="2">
        <f t="shared" si="202"/>
        <v>28</v>
      </c>
      <c r="AG1668" s="2">
        <f t="shared" si="203"/>
        <v>7</v>
      </c>
      <c r="AH1668" s="2">
        <f t="shared" si="204"/>
        <v>10</v>
      </c>
      <c r="AJ1668" s="5"/>
    </row>
    <row r="1669" spans="7:36" x14ac:dyDescent="0.35">
      <c r="G1669" s="2" t="s">
        <v>3</v>
      </c>
      <c r="H1669" s="2" t="s">
        <v>142</v>
      </c>
      <c r="I1669" s="2" t="s">
        <v>8</v>
      </c>
      <c r="J1669" s="2" t="s">
        <v>20</v>
      </c>
      <c r="K1669" s="2" t="s">
        <v>36</v>
      </c>
      <c r="L1669" s="2" t="s">
        <v>36</v>
      </c>
      <c r="M1669" s="2" t="s">
        <v>67</v>
      </c>
      <c r="N1669" s="2">
        <v>18</v>
      </c>
      <c r="O1669" s="6">
        <f t="shared" si="205"/>
        <v>39</v>
      </c>
      <c r="P1669" s="2">
        <v>22</v>
      </c>
      <c r="Q1669" s="2">
        <v>10</v>
      </c>
      <c r="R1669" s="2">
        <v>4</v>
      </c>
      <c r="S1669" s="2">
        <v>1</v>
      </c>
      <c r="T1669" s="2">
        <v>2</v>
      </c>
      <c r="U1669" s="2">
        <f t="shared" si="199"/>
        <v>32</v>
      </c>
      <c r="V1669" s="2">
        <f t="shared" si="200"/>
        <v>4</v>
      </c>
      <c r="W1669" s="2">
        <f t="shared" si="201"/>
        <v>3</v>
      </c>
      <c r="Y1669" s="5"/>
      <c r="Z1669" s="6">
        <f t="shared" si="206"/>
        <v>45</v>
      </c>
      <c r="AA1669" s="2">
        <v>26</v>
      </c>
      <c r="AB1669" s="2">
        <v>6</v>
      </c>
      <c r="AC1669" s="2">
        <v>6</v>
      </c>
      <c r="AD1669" s="2">
        <v>3</v>
      </c>
      <c r="AE1669" s="2">
        <v>4</v>
      </c>
      <c r="AF1669" s="2">
        <f t="shared" si="202"/>
        <v>32</v>
      </c>
      <c r="AG1669" s="2">
        <f t="shared" si="203"/>
        <v>6</v>
      </c>
      <c r="AH1669" s="2">
        <f t="shared" si="204"/>
        <v>7</v>
      </c>
      <c r="AJ1669" s="5"/>
    </row>
    <row r="1670" spans="7:36" x14ac:dyDescent="0.35">
      <c r="G1670" s="2" t="s">
        <v>3</v>
      </c>
      <c r="H1670" s="2" t="s">
        <v>142</v>
      </c>
      <c r="I1670" s="2" t="s">
        <v>8</v>
      </c>
      <c r="J1670" s="2" t="s">
        <v>20</v>
      </c>
      <c r="K1670" s="2" t="s">
        <v>36</v>
      </c>
      <c r="L1670" s="2" t="s">
        <v>36</v>
      </c>
      <c r="M1670" s="2" t="s">
        <v>76</v>
      </c>
      <c r="N1670" s="2">
        <v>19</v>
      </c>
      <c r="O1670" s="6">
        <f t="shared" si="205"/>
        <v>39</v>
      </c>
      <c r="P1670" s="2">
        <v>15</v>
      </c>
      <c r="Q1670" s="2">
        <v>12</v>
      </c>
      <c r="R1670" s="2">
        <v>8</v>
      </c>
      <c r="S1670" s="2">
        <v>3</v>
      </c>
      <c r="T1670" s="2">
        <v>1</v>
      </c>
      <c r="U1670" s="2">
        <f t="shared" si="199"/>
        <v>27</v>
      </c>
      <c r="V1670" s="2">
        <f t="shared" si="200"/>
        <v>8</v>
      </c>
      <c r="W1670" s="2">
        <f t="shared" si="201"/>
        <v>4</v>
      </c>
      <c r="Y1670" s="5"/>
      <c r="Z1670" s="6">
        <f t="shared" si="206"/>
        <v>45</v>
      </c>
      <c r="AA1670" s="2">
        <v>17</v>
      </c>
      <c r="AB1670" s="2">
        <v>12</v>
      </c>
      <c r="AC1670" s="2">
        <v>11</v>
      </c>
      <c r="AD1670" s="2">
        <v>2</v>
      </c>
      <c r="AE1670" s="2">
        <v>3</v>
      </c>
      <c r="AF1670" s="2">
        <f t="shared" si="202"/>
        <v>29</v>
      </c>
      <c r="AG1670" s="2">
        <f t="shared" si="203"/>
        <v>11</v>
      </c>
      <c r="AH1670" s="2">
        <f t="shared" si="204"/>
        <v>5</v>
      </c>
      <c r="AJ1670" s="5"/>
    </row>
    <row r="1671" spans="7:36" x14ac:dyDescent="0.35">
      <c r="G1671" s="2" t="s">
        <v>3</v>
      </c>
      <c r="H1671" s="2" t="s">
        <v>142</v>
      </c>
      <c r="I1671" s="2" t="s">
        <v>8</v>
      </c>
      <c r="J1671" s="2" t="s">
        <v>20</v>
      </c>
      <c r="K1671" s="2" t="s">
        <v>36</v>
      </c>
      <c r="L1671" s="2" t="s">
        <v>36</v>
      </c>
      <c r="M1671" s="2" t="s">
        <v>76</v>
      </c>
      <c r="N1671" s="2">
        <v>20</v>
      </c>
      <c r="O1671" s="6">
        <f t="shared" si="205"/>
        <v>39</v>
      </c>
      <c r="P1671" s="2">
        <v>14</v>
      </c>
      <c r="Q1671" s="2">
        <v>7</v>
      </c>
      <c r="R1671" s="2">
        <v>11</v>
      </c>
      <c r="S1671" s="2">
        <v>5</v>
      </c>
      <c r="T1671" s="2">
        <v>2</v>
      </c>
      <c r="U1671" s="2">
        <f t="shared" si="199"/>
        <v>21</v>
      </c>
      <c r="V1671" s="2">
        <f t="shared" si="200"/>
        <v>11</v>
      </c>
      <c r="W1671" s="2">
        <f t="shared" si="201"/>
        <v>7</v>
      </c>
      <c r="Y1671" s="5"/>
      <c r="Z1671" s="6">
        <f t="shared" si="206"/>
        <v>45</v>
      </c>
      <c r="AA1671" s="2">
        <v>15</v>
      </c>
      <c r="AB1671" s="2">
        <v>8</v>
      </c>
      <c r="AC1671" s="2">
        <v>7</v>
      </c>
      <c r="AD1671" s="2">
        <v>10</v>
      </c>
      <c r="AE1671" s="2">
        <v>5</v>
      </c>
      <c r="AF1671" s="2">
        <f t="shared" si="202"/>
        <v>23</v>
      </c>
      <c r="AG1671" s="2">
        <f t="shared" si="203"/>
        <v>7</v>
      </c>
      <c r="AH1671" s="2">
        <f t="shared" si="204"/>
        <v>15</v>
      </c>
      <c r="AJ1671" s="5"/>
    </row>
    <row r="1672" spans="7:36" x14ac:dyDescent="0.35">
      <c r="G1672" s="2" t="s">
        <v>3</v>
      </c>
      <c r="H1672" s="2" t="s">
        <v>142</v>
      </c>
      <c r="I1672" s="2" t="s">
        <v>8</v>
      </c>
      <c r="J1672" s="2" t="s">
        <v>20</v>
      </c>
      <c r="K1672" s="2" t="s">
        <v>36</v>
      </c>
      <c r="L1672" s="2" t="s">
        <v>36</v>
      </c>
      <c r="M1672" s="2" t="s">
        <v>76</v>
      </c>
      <c r="N1672" s="2">
        <v>21</v>
      </c>
      <c r="O1672" s="6">
        <f t="shared" si="205"/>
        <v>39</v>
      </c>
      <c r="P1672" s="2">
        <v>16</v>
      </c>
      <c r="Q1672" s="2">
        <v>8</v>
      </c>
      <c r="R1672" s="2">
        <v>9</v>
      </c>
      <c r="S1672" s="2">
        <v>5</v>
      </c>
      <c r="T1672" s="2">
        <v>1</v>
      </c>
      <c r="U1672" s="2">
        <f t="shared" si="199"/>
        <v>24</v>
      </c>
      <c r="V1672" s="2">
        <f t="shared" si="200"/>
        <v>9</v>
      </c>
      <c r="W1672" s="2">
        <f t="shared" si="201"/>
        <v>6</v>
      </c>
      <c r="Y1672" s="5"/>
      <c r="Z1672" s="6">
        <f t="shared" si="206"/>
        <v>45</v>
      </c>
      <c r="AA1672" s="2">
        <v>17</v>
      </c>
      <c r="AB1672" s="2">
        <v>7</v>
      </c>
      <c r="AC1672" s="2">
        <v>12</v>
      </c>
      <c r="AD1672" s="2">
        <v>4</v>
      </c>
      <c r="AE1672" s="2">
        <v>5</v>
      </c>
      <c r="AF1672" s="2">
        <f t="shared" si="202"/>
        <v>24</v>
      </c>
      <c r="AG1672" s="2">
        <f t="shared" si="203"/>
        <v>12</v>
      </c>
      <c r="AH1672" s="2">
        <f t="shared" si="204"/>
        <v>9</v>
      </c>
      <c r="AJ1672" s="5"/>
    </row>
    <row r="1673" spans="7:36" x14ac:dyDescent="0.35">
      <c r="G1673" s="2" t="s">
        <v>3</v>
      </c>
      <c r="H1673" s="2" t="s">
        <v>142</v>
      </c>
      <c r="I1673" s="2" t="s">
        <v>8</v>
      </c>
      <c r="J1673" s="2" t="s">
        <v>20</v>
      </c>
      <c r="K1673" s="2" t="s">
        <v>36</v>
      </c>
      <c r="L1673" s="2" t="s">
        <v>36</v>
      </c>
      <c r="M1673" s="2" t="s">
        <v>76</v>
      </c>
      <c r="N1673" s="2">
        <v>22</v>
      </c>
      <c r="O1673" s="6">
        <f t="shared" si="205"/>
        <v>39</v>
      </c>
      <c r="P1673" s="2">
        <v>21</v>
      </c>
      <c r="Q1673" s="2">
        <v>12</v>
      </c>
      <c r="R1673" s="2">
        <v>3</v>
      </c>
      <c r="S1673" s="2">
        <v>3</v>
      </c>
      <c r="T1673" s="2">
        <v>0</v>
      </c>
      <c r="U1673" s="2">
        <f t="shared" si="199"/>
        <v>33</v>
      </c>
      <c r="V1673" s="2">
        <f t="shared" si="200"/>
        <v>3</v>
      </c>
      <c r="W1673" s="2">
        <f t="shared" si="201"/>
        <v>3</v>
      </c>
      <c r="Y1673" s="5"/>
      <c r="Z1673" s="6">
        <f t="shared" si="206"/>
        <v>45</v>
      </c>
      <c r="AA1673" s="2">
        <v>28</v>
      </c>
      <c r="AB1673" s="2">
        <v>6</v>
      </c>
      <c r="AC1673" s="2">
        <v>6</v>
      </c>
      <c r="AD1673" s="2">
        <v>2</v>
      </c>
      <c r="AE1673" s="2">
        <v>3</v>
      </c>
      <c r="AF1673" s="2">
        <f t="shared" si="202"/>
        <v>34</v>
      </c>
      <c r="AG1673" s="2">
        <f t="shared" si="203"/>
        <v>6</v>
      </c>
      <c r="AH1673" s="2">
        <f t="shared" si="204"/>
        <v>5</v>
      </c>
      <c r="AJ1673" s="5"/>
    </row>
    <row r="1674" spans="7:36" x14ac:dyDescent="0.35">
      <c r="G1674" s="2" t="s">
        <v>3</v>
      </c>
      <c r="H1674" s="2" t="s">
        <v>142</v>
      </c>
      <c r="I1674" s="2" t="s">
        <v>8</v>
      </c>
      <c r="J1674" s="2" t="s">
        <v>20</v>
      </c>
      <c r="K1674" s="2" t="s">
        <v>36</v>
      </c>
      <c r="L1674" s="2" t="s">
        <v>36</v>
      </c>
      <c r="M1674" s="2" t="s">
        <v>76</v>
      </c>
      <c r="N1674" s="2">
        <v>23</v>
      </c>
      <c r="O1674" s="6">
        <f t="shared" si="205"/>
        <v>39</v>
      </c>
      <c r="P1674" s="2">
        <v>17</v>
      </c>
      <c r="Q1674" s="2">
        <v>11</v>
      </c>
      <c r="R1674" s="2">
        <v>7</v>
      </c>
      <c r="S1674" s="2">
        <v>3</v>
      </c>
      <c r="T1674" s="2">
        <v>1</v>
      </c>
      <c r="U1674" s="2">
        <f t="shared" si="199"/>
        <v>28</v>
      </c>
      <c r="V1674" s="2">
        <f t="shared" si="200"/>
        <v>7</v>
      </c>
      <c r="W1674" s="2">
        <f t="shared" si="201"/>
        <v>4</v>
      </c>
      <c r="Y1674" s="5"/>
      <c r="Z1674" s="6">
        <f t="shared" si="206"/>
        <v>45</v>
      </c>
      <c r="AA1674" s="2">
        <v>15</v>
      </c>
      <c r="AB1674" s="2">
        <v>10</v>
      </c>
      <c r="AC1674" s="2">
        <v>11</v>
      </c>
      <c r="AD1674" s="2">
        <v>4</v>
      </c>
      <c r="AE1674" s="2">
        <v>5</v>
      </c>
      <c r="AF1674" s="2">
        <f t="shared" si="202"/>
        <v>25</v>
      </c>
      <c r="AG1674" s="2">
        <f t="shared" si="203"/>
        <v>11</v>
      </c>
      <c r="AH1674" s="2">
        <f t="shared" si="204"/>
        <v>9</v>
      </c>
      <c r="AJ1674" s="5"/>
    </row>
    <row r="1675" spans="7:36" x14ac:dyDescent="0.35">
      <c r="G1675" s="2" t="s">
        <v>3</v>
      </c>
      <c r="H1675" s="2" t="s">
        <v>142</v>
      </c>
      <c r="I1675" s="2" t="s">
        <v>8</v>
      </c>
      <c r="J1675" s="2" t="s">
        <v>20</v>
      </c>
      <c r="K1675" s="2" t="s">
        <v>36</v>
      </c>
      <c r="L1675" s="2" t="s">
        <v>36</v>
      </c>
      <c r="M1675" s="2" t="s">
        <v>76</v>
      </c>
      <c r="N1675" s="2">
        <v>24</v>
      </c>
      <c r="O1675" s="6">
        <f t="shared" si="205"/>
        <v>39</v>
      </c>
      <c r="P1675" s="2">
        <v>16</v>
      </c>
      <c r="Q1675" s="2">
        <v>11</v>
      </c>
      <c r="R1675" s="2">
        <v>10</v>
      </c>
      <c r="S1675" s="2">
        <v>2</v>
      </c>
      <c r="T1675" s="2">
        <v>0</v>
      </c>
      <c r="U1675" s="2">
        <f t="shared" si="199"/>
        <v>27</v>
      </c>
      <c r="V1675" s="2">
        <f t="shared" si="200"/>
        <v>10</v>
      </c>
      <c r="W1675" s="2">
        <f t="shared" si="201"/>
        <v>2</v>
      </c>
      <c r="Y1675" s="5"/>
      <c r="Z1675" s="6">
        <f t="shared" si="206"/>
        <v>45</v>
      </c>
      <c r="AA1675" s="2">
        <v>18</v>
      </c>
      <c r="AB1675" s="2">
        <v>9</v>
      </c>
      <c r="AC1675" s="2">
        <v>12</v>
      </c>
      <c r="AD1675" s="2">
        <v>2</v>
      </c>
      <c r="AE1675" s="2">
        <v>4</v>
      </c>
      <c r="AF1675" s="2">
        <f t="shared" si="202"/>
        <v>27</v>
      </c>
      <c r="AG1675" s="2">
        <f t="shared" si="203"/>
        <v>12</v>
      </c>
      <c r="AH1675" s="2">
        <f t="shared" si="204"/>
        <v>6</v>
      </c>
      <c r="AJ1675" s="5"/>
    </row>
    <row r="1676" spans="7:36" x14ac:dyDescent="0.35">
      <c r="G1676" s="2" t="s">
        <v>3</v>
      </c>
      <c r="H1676" s="2" t="s">
        <v>142</v>
      </c>
      <c r="I1676" s="2" t="s">
        <v>8</v>
      </c>
      <c r="J1676" s="2" t="s">
        <v>20</v>
      </c>
      <c r="K1676" s="2" t="s">
        <v>36</v>
      </c>
      <c r="L1676" s="2" t="s">
        <v>36</v>
      </c>
      <c r="M1676" s="2" t="s">
        <v>76</v>
      </c>
      <c r="N1676" s="2">
        <v>25</v>
      </c>
      <c r="O1676" s="6">
        <f t="shared" si="205"/>
        <v>39</v>
      </c>
      <c r="P1676" s="2">
        <v>14</v>
      </c>
      <c r="Q1676" s="2">
        <v>12</v>
      </c>
      <c r="R1676" s="2">
        <v>5</v>
      </c>
      <c r="S1676" s="2">
        <v>7</v>
      </c>
      <c r="T1676" s="2">
        <v>1</v>
      </c>
      <c r="U1676" s="2">
        <f t="shared" si="199"/>
        <v>26</v>
      </c>
      <c r="V1676" s="2">
        <f t="shared" si="200"/>
        <v>5</v>
      </c>
      <c r="W1676" s="2">
        <f t="shared" si="201"/>
        <v>8</v>
      </c>
      <c r="Y1676" s="5"/>
      <c r="Z1676" s="6">
        <f t="shared" si="206"/>
        <v>45</v>
      </c>
      <c r="AA1676" s="2">
        <v>16</v>
      </c>
      <c r="AB1676" s="2">
        <v>9</v>
      </c>
      <c r="AC1676" s="2">
        <v>10</v>
      </c>
      <c r="AD1676" s="2">
        <v>5</v>
      </c>
      <c r="AE1676" s="2">
        <v>5</v>
      </c>
      <c r="AF1676" s="2">
        <f t="shared" si="202"/>
        <v>25</v>
      </c>
      <c r="AG1676" s="2">
        <f t="shared" si="203"/>
        <v>10</v>
      </c>
      <c r="AH1676" s="2">
        <f t="shared" si="204"/>
        <v>10</v>
      </c>
      <c r="AJ1676" s="5"/>
    </row>
    <row r="1677" spans="7:36" x14ac:dyDescent="0.35">
      <c r="G1677" s="2" t="s">
        <v>3</v>
      </c>
      <c r="H1677" s="2" t="s">
        <v>142</v>
      </c>
      <c r="I1677" s="2" t="s">
        <v>8</v>
      </c>
      <c r="J1677" s="2" t="s">
        <v>20</v>
      </c>
      <c r="K1677" s="2" t="s">
        <v>36</v>
      </c>
      <c r="L1677" s="2" t="s">
        <v>36</v>
      </c>
      <c r="M1677" s="2" t="s">
        <v>76</v>
      </c>
      <c r="N1677" s="2">
        <v>26</v>
      </c>
      <c r="O1677" s="6">
        <f t="shared" si="205"/>
        <v>39</v>
      </c>
      <c r="P1677" s="2">
        <v>16</v>
      </c>
      <c r="Q1677" s="2">
        <v>7</v>
      </c>
      <c r="R1677" s="2">
        <v>11</v>
      </c>
      <c r="S1677" s="2">
        <v>3</v>
      </c>
      <c r="T1677" s="2">
        <v>2</v>
      </c>
      <c r="U1677" s="2">
        <f t="shared" si="199"/>
        <v>23</v>
      </c>
      <c r="V1677" s="2">
        <f t="shared" si="200"/>
        <v>11</v>
      </c>
      <c r="W1677" s="2">
        <f t="shared" si="201"/>
        <v>5</v>
      </c>
      <c r="Y1677" s="5"/>
      <c r="Z1677" s="6">
        <f t="shared" si="206"/>
        <v>45</v>
      </c>
      <c r="AA1677" s="2">
        <v>17</v>
      </c>
      <c r="AB1677" s="2">
        <v>6</v>
      </c>
      <c r="AC1677" s="2">
        <v>14</v>
      </c>
      <c r="AD1677" s="2">
        <v>3</v>
      </c>
      <c r="AE1677" s="2">
        <v>5</v>
      </c>
      <c r="AF1677" s="2">
        <f t="shared" si="202"/>
        <v>23</v>
      </c>
      <c r="AG1677" s="2">
        <f t="shared" si="203"/>
        <v>14</v>
      </c>
      <c r="AH1677" s="2">
        <f t="shared" si="204"/>
        <v>8</v>
      </c>
      <c r="AJ1677" s="5"/>
    </row>
    <row r="1678" spans="7:36" x14ac:dyDescent="0.35">
      <c r="G1678" s="2" t="s">
        <v>3</v>
      </c>
      <c r="H1678" s="2" t="s">
        <v>142</v>
      </c>
      <c r="I1678" s="2" t="s">
        <v>8</v>
      </c>
      <c r="J1678" s="2" t="s">
        <v>20</v>
      </c>
      <c r="K1678" s="2" t="s">
        <v>36</v>
      </c>
      <c r="L1678" s="2" t="s">
        <v>36</v>
      </c>
      <c r="M1678" s="2" t="s">
        <v>76</v>
      </c>
      <c r="N1678" s="2">
        <v>27</v>
      </c>
      <c r="O1678" s="6">
        <f t="shared" si="205"/>
        <v>39</v>
      </c>
      <c r="P1678" s="2">
        <v>14</v>
      </c>
      <c r="Q1678" s="2">
        <v>15</v>
      </c>
      <c r="R1678" s="2">
        <v>8</v>
      </c>
      <c r="S1678" s="2">
        <v>2</v>
      </c>
      <c r="T1678" s="2">
        <v>0</v>
      </c>
      <c r="U1678" s="2">
        <f t="shared" si="199"/>
        <v>29</v>
      </c>
      <c r="V1678" s="2">
        <f t="shared" si="200"/>
        <v>8</v>
      </c>
      <c r="W1678" s="2">
        <f t="shared" si="201"/>
        <v>2</v>
      </c>
      <c r="Y1678" s="5"/>
      <c r="Z1678" s="6">
        <f t="shared" si="206"/>
        <v>45</v>
      </c>
      <c r="AA1678" s="2">
        <v>16</v>
      </c>
      <c r="AB1678" s="2">
        <v>9</v>
      </c>
      <c r="AC1678" s="2">
        <v>12</v>
      </c>
      <c r="AD1678" s="2">
        <v>2</v>
      </c>
      <c r="AE1678" s="2">
        <v>6</v>
      </c>
      <c r="AF1678" s="2">
        <f t="shared" si="202"/>
        <v>25</v>
      </c>
      <c r="AG1678" s="2">
        <f t="shared" si="203"/>
        <v>12</v>
      </c>
      <c r="AH1678" s="2">
        <f t="shared" si="204"/>
        <v>8</v>
      </c>
      <c r="AJ1678" s="5"/>
    </row>
    <row r="1679" spans="7:36" x14ac:dyDescent="0.35">
      <c r="G1679" s="2" t="s">
        <v>3</v>
      </c>
      <c r="H1679" s="2" t="s">
        <v>142</v>
      </c>
      <c r="I1679" s="2" t="s">
        <v>8</v>
      </c>
      <c r="J1679" s="2" t="s">
        <v>20</v>
      </c>
      <c r="K1679" s="2" t="s">
        <v>36</v>
      </c>
      <c r="L1679" s="2" t="s">
        <v>36</v>
      </c>
      <c r="M1679" s="2" t="s">
        <v>76</v>
      </c>
      <c r="N1679" s="2">
        <v>28</v>
      </c>
      <c r="O1679" s="6">
        <f t="shared" si="205"/>
        <v>39</v>
      </c>
      <c r="P1679" s="2">
        <v>27</v>
      </c>
      <c r="Q1679" s="2">
        <v>8</v>
      </c>
      <c r="R1679" s="2">
        <v>1</v>
      </c>
      <c r="S1679" s="2">
        <v>3</v>
      </c>
      <c r="T1679" s="2">
        <v>0</v>
      </c>
      <c r="U1679" s="2">
        <f t="shared" si="199"/>
        <v>35</v>
      </c>
      <c r="V1679" s="2">
        <f t="shared" si="200"/>
        <v>1</v>
      </c>
      <c r="W1679" s="2">
        <f t="shared" si="201"/>
        <v>3</v>
      </c>
      <c r="Y1679" s="5"/>
      <c r="Z1679" s="6">
        <f t="shared" si="206"/>
        <v>45</v>
      </c>
      <c r="AA1679" s="2">
        <v>26</v>
      </c>
      <c r="AB1679" s="2">
        <v>8</v>
      </c>
      <c r="AC1679" s="2">
        <v>5</v>
      </c>
      <c r="AD1679" s="2">
        <v>4</v>
      </c>
      <c r="AE1679" s="2">
        <v>2</v>
      </c>
      <c r="AF1679" s="2">
        <f t="shared" si="202"/>
        <v>34</v>
      </c>
      <c r="AG1679" s="2">
        <f t="shared" si="203"/>
        <v>5</v>
      </c>
      <c r="AH1679" s="2">
        <f t="shared" si="204"/>
        <v>6</v>
      </c>
      <c r="AJ1679" s="5"/>
    </row>
    <row r="1680" spans="7:36" x14ac:dyDescent="0.35">
      <c r="G1680" s="2" t="s">
        <v>3</v>
      </c>
      <c r="H1680" s="2" t="s">
        <v>142</v>
      </c>
      <c r="I1680" s="2" t="s">
        <v>8</v>
      </c>
      <c r="J1680" s="2" t="s">
        <v>20</v>
      </c>
      <c r="K1680" s="2" t="s">
        <v>36</v>
      </c>
      <c r="L1680" s="2" t="s">
        <v>36</v>
      </c>
      <c r="M1680" s="2" t="s">
        <v>76</v>
      </c>
      <c r="N1680" s="2">
        <v>29</v>
      </c>
      <c r="O1680" s="6">
        <f t="shared" si="205"/>
        <v>39</v>
      </c>
      <c r="P1680" s="2">
        <v>12</v>
      </c>
      <c r="Q1680" s="2">
        <v>13</v>
      </c>
      <c r="R1680" s="2">
        <v>9</v>
      </c>
      <c r="S1680" s="2">
        <v>3</v>
      </c>
      <c r="T1680" s="2">
        <v>2</v>
      </c>
      <c r="U1680" s="2">
        <f t="shared" si="199"/>
        <v>25</v>
      </c>
      <c r="V1680" s="2">
        <f t="shared" si="200"/>
        <v>9</v>
      </c>
      <c r="W1680" s="2">
        <f t="shared" si="201"/>
        <v>5</v>
      </c>
      <c r="Y1680" s="5"/>
      <c r="Z1680" s="6">
        <f t="shared" si="206"/>
        <v>45</v>
      </c>
      <c r="AA1680" s="2">
        <v>15</v>
      </c>
      <c r="AB1680" s="2">
        <v>7</v>
      </c>
      <c r="AC1680" s="2">
        <v>14</v>
      </c>
      <c r="AD1680" s="2">
        <v>2</v>
      </c>
      <c r="AE1680" s="2">
        <v>7</v>
      </c>
      <c r="AF1680" s="2">
        <f t="shared" si="202"/>
        <v>22</v>
      </c>
      <c r="AG1680" s="2">
        <f t="shared" si="203"/>
        <v>14</v>
      </c>
      <c r="AH1680" s="2">
        <f t="shared" si="204"/>
        <v>9</v>
      </c>
      <c r="AJ1680" s="5"/>
    </row>
    <row r="1681" spans="7:36" x14ac:dyDescent="0.35">
      <c r="G1681" s="2" t="s">
        <v>3</v>
      </c>
      <c r="H1681" s="2" t="s">
        <v>142</v>
      </c>
      <c r="I1681" s="2" t="s">
        <v>8</v>
      </c>
      <c r="J1681" s="2" t="s">
        <v>20</v>
      </c>
      <c r="K1681" s="2" t="s">
        <v>36</v>
      </c>
      <c r="L1681" s="2" t="s">
        <v>36</v>
      </c>
      <c r="M1681" s="2" t="s">
        <v>76</v>
      </c>
      <c r="N1681" s="2">
        <v>30</v>
      </c>
      <c r="O1681" s="6">
        <f t="shared" si="205"/>
        <v>39</v>
      </c>
      <c r="P1681" s="2">
        <v>19</v>
      </c>
      <c r="Q1681" s="2">
        <v>12</v>
      </c>
      <c r="R1681" s="2">
        <v>4</v>
      </c>
      <c r="S1681" s="2">
        <v>4</v>
      </c>
      <c r="T1681" s="2">
        <v>0</v>
      </c>
      <c r="U1681" s="2">
        <f t="shared" si="199"/>
        <v>31</v>
      </c>
      <c r="V1681" s="2">
        <f t="shared" si="200"/>
        <v>4</v>
      </c>
      <c r="W1681" s="2">
        <f t="shared" si="201"/>
        <v>4</v>
      </c>
      <c r="Y1681" s="5"/>
      <c r="Z1681" s="6">
        <f t="shared" si="206"/>
        <v>45</v>
      </c>
      <c r="AA1681" s="2">
        <v>20</v>
      </c>
      <c r="AB1681" s="2">
        <v>12</v>
      </c>
      <c r="AC1681" s="2">
        <v>7</v>
      </c>
      <c r="AD1681" s="2">
        <v>1</v>
      </c>
      <c r="AE1681" s="2">
        <v>5</v>
      </c>
      <c r="AF1681" s="2">
        <f t="shared" si="202"/>
        <v>32</v>
      </c>
      <c r="AG1681" s="2">
        <f t="shared" si="203"/>
        <v>7</v>
      </c>
      <c r="AH1681" s="2">
        <f t="shared" si="204"/>
        <v>6</v>
      </c>
      <c r="AJ1681" s="5"/>
    </row>
    <row r="1682" spans="7:36" x14ac:dyDescent="0.35">
      <c r="G1682" s="2" t="s">
        <v>3</v>
      </c>
      <c r="H1682" s="2" t="s">
        <v>142</v>
      </c>
      <c r="I1682" s="2" t="s">
        <v>8</v>
      </c>
      <c r="J1682" s="2" t="s">
        <v>20</v>
      </c>
      <c r="K1682" s="2" t="s">
        <v>20</v>
      </c>
      <c r="L1682" s="2" t="s">
        <v>20</v>
      </c>
      <c r="M1682" s="2" t="s">
        <v>3</v>
      </c>
      <c r="N1682" s="2">
        <v>1</v>
      </c>
      <c r="O1682" s="6">
        <f t="shared" si="205"/>
        <v>10</v>
      </c>
      <c r="P1682" s="2">
        <v>2</v>
      </c>
      <c r="Q1682" s="2">
        <v>3</v>
      </c>
      <c r="R1682" s="2">
        <v>2</v>
      </c>
      <c r="S1682" s="2">
        <v>2</v>
      </c>
      <c r="T1682" s="2">
        <v>1</v>
      </c>
      <c r="U1682" s="2">
        <f t="shared" si="199"/>
        <v>5</v>
      </c>
      <c r="V1682" s="2">
        <f t="shared" si="200"/>
        <v>2</v>
      </c>
      <c r="W1682" s="2">
        <f t="shared" si="201"/>
        <v>3</v>
      </c>
      <c r="X1682" s="2">
        <f>MAX(O1682:O1711)</f>
        <v>10</v>
      </c>
      <c r="Y1682" s="5">
        <v>10</v>
      </c>
      <c r="Z1682" s="6">
        <f t="shared" si="206"/>
        <v>0</v>
      </c>
      <c r="AA1682" s="2">
        <v>0</v>
      </c>
      <c r="AB1682" s="2">
        <v>0</v>
      </c>
      <c r="AC1682" s="2">
        <v>0</v>
      </c>
      <c r="AD1682" s="2">
        <v>0</v>
      </c>
      <c r="AE1682" s="2">
        <v>0</v>
      </c>
      <c r="AF1682" s="2">
        <f t="shared" si="202"/>
        <v>0</v>
      </c>
      <c r="AG1682" s="2">
        <f t="shared" si="203"/>
        <v>0</v>
      </c>
      <c r="AH1682" s="2">
        <f t="shared" si="204"/>
        <v>0</v>
      </c>
      <c r="AI1682" s="2">
        <f>MAX(Z1682:Z1711)</f>
        <v>0</v>
      </c>
      <c r="AJ1682" s="5">
        <v>0</v>
      </c>
    </row>
    <row r="1683" spans="7:36" x14ac:dyDescent="0.35">
      <c r="G1683" s="2" t="s">
        <v>3</v>
      </c>
      <c r="H1683" s="2" t="s">
        <v>142</v>
      </c>
      <c r="I1683" s="2" t="s">
        <v>8</v>
      </c>
      <c r="J1683" s="2" t="s">
        <v>20</v>
      </c>
      <c r="K1683" s="2" t="s">
        <v>20</v>
      </c>
      <c r="L1683" s="2" t="s">
        <v>20</v>
      </c>
      <c r="M1683" s="2" t="s">
        <v>3</v>
      </c>
      <c r="N1683" s="2">
        <v>2</v>
      </c>
      <c r="O1683" s="6">
        <f t="shared" si="205"/>
        <v>10</v>
      </c>
      <c r="P1683" s="2">
        <v>3</v>
      </c>
      <c r="Q1683" s="2">
        <v>1</v>
      </c>
      <c r="R1683" s="2">
        <v>2</v>
      </c>
      <c r="S1683" s="2">
        <v>3</v>
      </c>
      <c r="T1683" s="2">
        <v>1</v>
      </c>
      <c r="U1683" s="2">
        <f t="shared" si="199"/>
        <v>4</v>
      </c>
      <c r="V1683" s="2">
        <f t="shared" si="200"/>
        <v>2</v>
      </c>
      <c r="W1683" s="2">
        <f t="shared" si="201"/>
        <v>4</v>
      </c>
      <c r="Y1683" s="5"/>
      <c r="Z1683" s="6">
        <f t="shared" si="206"/>
        <v>0</v>
      </c>
      <c r="AA1683" s="2">
        <v>0</v>
      </c>
      <c r="AB1683" s="2">
        <v>0</v>
      </c>
      <c r="AC1683" s="2">
        <v>0</v>
      </c>
      <c r="AD1683" s="2">
        <v>0</v>
      </c>
      <c r="AE1683" s="2">
        <v>0</v>
      </c>
      <c r="AF1683" s="2">
        <f t="shared" si="202"/>
        <v>0</v>
      </c>
      <c r="AG1683" s="2">
        <f t="shared" si="203"/>
        <v>0</v>
      </c>
      <c r="AH1683" s="2">
        <f t="shared" si="204"/>
        <v>0</v>
      </c>
      <c r="AJ1683" s="5"/>
    </row>
    <row r="1684" spans="7:36" x14ac:dyDescent="0.35">
      <c r="G1684" s="2" t="s">
        <v>3</v>
      </c>
      <c r="H1684" s="2" t="s">
        <v>142</v>
      </c>
      <c r="I1684" s="2" t="s">
        <v>8</v>
      </c>
      <c r="J1684" s="2" t="s">
        <v>20</v>
      </c>
      <c r="K1684" s="2" t="s">
        <v>20</v>
      </c>
      <c r="L1684" s="2" t="s">
        <v>20</v>
      </c>
      <c r="M1684" s="2" t="s">
        <v>3</v>
      </c>
      <c r="N1684" s="2">
        <v>3</v>
      </c>
      <c r="O1684" s="6">
        <f t="shared" si="205"/>
        <v>10</v>
      </c>
      <c r="P1684" s="2">
        <v>3</v>
      </c>
      <c r="Q1684" s="2">
        <v>3</v>
      </c>
      <c r="R1684" s="2">
        <v>3</v>
      </c>
      <c r="S1684" s="2">
        <v>0</v>
      </c>
      <c r="T1684" s="2">
        <v>1</v>
      </c>
      <c r="U1684" s="2">
        <f t="shared" si="199"/>
        <v>6</v>
      </c>
      <c r="V1684" s="2">
        <f t="shared" si="200"/>
        <v>3</v>
      </c>
      <c r="W1684" s="2">
        <f t="shared" si="201"/>
        <v>1</v>
      </c>
      <c r="Y1684" s="5"/>
      <c r="Z1684" s="6">
        <f t="shared" si="206"/>
        <v>0</v>
      </c>
      <c r="AA1684" s="2">
        <v>0</v>
      </c>
      <c r="AB1684" s="2">
        <v>0</v>
      </c>
      <c r="AC1684" s="2">
        <v>0</v>
      </c>
      <c r="AD1684" s="2">
        <v>0</v>
      </c>
      <c r="AE1684" s="2">
        <v>0</v>
      </c>
      <c r="AF1684" s="2">
        <f t="shared" si="202"/>
        <v>0</v>
      </c>
      <c r="AG1684" s="2">
        <f t="shared" si="203"/>
        <v>0</v>
      </c>
      <c r="AH1684" s="2">
        <f t="shared" si="204"/>
        <v>0</v>
      </c>
      <c r="AJ1684" s="5"/>
    </row>
    <row r="1685" spans="7:36" x14ac:dyDescent="0.35">
      <c r="G1685" s="2" t="s">
        <v>3</v>
      </c>
      <c r="H1685" s="2" t="s">
        <v>142</v>
      </c>
      <c r="I1685" s="2" t="s">
        <v>8</v>
      </c>
      <c r="J1685" s="2" t="s">
        <v>20</v>
      </c>
      <c r="K1685" s="2" t="s">
        <v>20</v>
      </c>
      <c r="L1685" s="2" t="s">
        <v>20</v>
      </c>
      <c r="M1685" s="2" t="s">
        <v>3</v>
      </c>
      <c r="N1685" s="2">
        <v>4</v>
      </c>
      <c r="O1685" s="6">
        <f t="shared" si="205"/>
        <v>10</v>
      </c>
      <c r="P1685" s="2">
        <v>4</v>
      </c>
      <c r="Q1685" s="2">
        <v>6</v>
      </c>
      <c r="R1685" s="2">
        <v>0</v>
      </c>
      <c r="S1685" s="2">
        <v>0</v>
      </c>
      <c r="T1685" s="2">
        <v>0</v>
      </c>
      <c r="U1685" s="2">
        <f t="shared" si="199"/>
        <v>10</v>
      </c>
      <c r="V1685" s="2">
        <f t="shared" si="200"/>
        <v>0</v>
      </c>
      <c r="W1685" s="2">
        <f t="shared" si="201"/>
        <v>0</v>
      </c>
      <c r="Y1685" s="5"/>
      <c r="Z1685" s="6">
        <f t="shared" si="206"/>
        <v>0</v>
      </c>
      <c r="AA1685" s="2">
        <v>0</v>
      </c>
      <c r="AB1685" s="2">
        <v>0</v>
      </c>
      <c r="AC1685" s="2">
        <v>0</v>
      </c>
      <c r="AD1685" s="2">
        <v>0</v>
      </c>
      <c r="AE1685" s="2">
        <v>0</v>
      </c>
      <c r="AF1685" s="2">
        <f t="shared" si="202"/>
        <v>0</v>
      </c>
      <c r="AG1685" s="2">
        <f t="shared" si="203"/>
        <v>0</v>
      </c>
      <c r="AH1685" s="2">
        <f t="shared" si="204"/>
        <v>0</v>
      </c>
      <c r="AJ1685" s="5"/>
    </row>
    <row r="1686" spans="7:36" x14ac:dyDescent="0.35">
      <c r="G1686" s="2" t="s">
        <v>3</v>
      </c>
      <c r="H1686" s="2" t="s">
        <v>142</v>
      </c>
      <c r="I1686" s="2" t="s">
        <v>8</v>
      </c>
      <c r="J1686" s="2" t="s">
        <v>20</v>
      </c>
      <c r="K1686" s="2" t="s">
        <v>20</v>
      </c>
      <c r="L1686" s="2" t="s">
        <v>20</v>
      </c>
      <c r="M1686" s="2" t="s">
        <v>3</v>
      </c>
      <c r="N1686" s="2">
        <v>5</v>
      </c>
      <c r="O1686" s="6">
        <f t="shared" si="205"/>
        <v>10</v>
      </c>
      <c r="P1686" s="2">
        <v>4</v>
      </c>
      <c r="Q1686" s="2">
        <v>1</v>
      </c>
      <c r="R1686" s="2">
        <v>4</v>
      </c>
      <c r="S1686" s="2">
        <v>1</v>
      </c>
      <c r="T1686" s="2">
        <v>0</v>
      </c>
      <c r="U1686" s="2">
        <f t="shared" si="199"/>
        <v>5</v>
      </c>
      <c r="V1686" s="2">
        <f t="shared" si="200"/>
        <v>4</v>
      </c>
      <c r="W1686" s="2">
        <f t="shared" si="201"/>
        <v>1</v>
      </c>
      <c r="Y1686" s="5"/>
      <c r="Z1686" s="6">
        <f t="shared" si="206"/>
        <v>0</v>
      </c>
      <c r="AA1686" s="2">
        <v>0</v>
      </c>
      <c r="AB1686" s="2">
        <v>0</v>
      </c>
      <c r="AC1686" s="2">
        <v>0</v>
      </c>
      <c r="AD1686" s="2">
        <v>0</v>
      </c>
      <c r="AE1686" s="2">
        <v>0</v>
      </c>
      <c r="AF1686" s="2">
        <f t="shared" si="202"/>
        <v>0</v>
      </c>
      <c r="AG1686" s="2">
        <f t="shared" si="203"/>
        <v>0</v>
      </c>
      <c r="AH1686" s="2">
        <f t="shared" si="204"/>
        <v>0</v>
      </c>
      <c r="AJ1686" s="5"/>
    </row>
    <row r="1687" spans="7:36" x14ac:dyDescent="0.35">
      <c r="G1687" s="2" t="s">
        <v>3</v>
      </c>
      <c r="H1687" s="2" t="s">
        <v>142</v>
      </c>
      <c r="I1687" s="2" t="s">
        <v>8</v>
      </c>
      <c r="J1687" s="2" t="s">
        <v>20</v>
      </c>
      <c r="K1687" s="2" t="s">
        <v>20</v>
      </c>
      <c r="L1687" s="2" t="s">
        <v>20</v>
      </c>
      <c r="M1687" s="2" t="s">
        <v>3</v>
      </c>
      <c r="N1687" s="2">
        <v>6</v>
      </c>
      <c r="O1687" s="6">
        <f t="shared" si="205"/>
        <v>10</v>
      </c>
      <c r="P1687" s="2">
        <v>1</v>
      </c>
      <c r="Q1687" s="2">
        <v>2</v>
      </c>
      <c r="R1687" s="2">
        <v>5</v>
      </c>
      <c r="S1687" s="2">
        <v>1</v>
      </c>
      <c r="T1687" s="2">
        <v>1</v>
      </c>
      <c r="U1687" s="2">
        <f t="shared" si="199"/>
        <v>3</v>
      </c>
      <c r="V1687" s="2">
        <f t="shared" si="200"/>
        <v>5</v>
      </c>
      <c r="W1687" s="2">
        <f t="shared" si="201"/>
        <v>2</v>
      </c>
      <c r="Y1687" s="5"/>
      <c r="Z1687" s="6">
        <f t="shared" si="206"/>
        <v>0</v>
      </c>
      <c r="AA1687" s="2">
        <v>0</v>
      </c>
      <c r="AB1687" s="2">
        <v>0</v>
      </c>
      <c r="AC1687" s="2">
        <v>0</v>
      </c>
      <c r="AD1687" s="2">
        <v>0</v>
      </c>
      <c r="AE1687" s="2">
        <v>0</v>
      </c>
      <c r="AF1687" s="2">
        <f t="shared" si="202"/>
        <v>0</v>
      </c>
      <c r="AG1687" s="2">
        <f t="shared" si="203"/>
        <v>0</v>
      </c>
      <c r="AH1687" s="2">
        <f t="shared" si="204"/>
        <v>0</v>
      </c>
      <c r="AJ1687" s="5"/>
    </row>
    <row r="1688" spans="7:36" x14ac:dyDescent="0.35">
      <c r="G1688" s="2" t="s">
        <v>3</v>
      </c>
      <c r="H1688" s="2" t="s">
        <v>142</v>
      </c>
      <c r="I1688" s="2" t="s">
        <v>8</v>
      </c>
      <c r="J1688" s="2" t="s">
        <v>20</v>
      </c>
      <c r="K1688" s="2" t="s">
        <v>20</v>
      </c>
      <c r="L1688" s="2" t="s">
        <v>20</v>
      </c>
      <c r="M1688" s="2" t="s">
        <v>3</v>
      </c>
      <c r="N1688" s="2">
        <v>7</v>
      </c>
      <c r="O1688" s="6">
        <f t="shared" si="205"/>
        <v>10</v>
      </c>
      <c r="P1688" s="2">
        <v>4</v>
      </c>
      <c r="Q1688" s="2">
        <v>2</v>
      </c>
      <c r="R1688" s="2">
        <v>2</v>
      </c>
      <c r="S1688" s="2">
        <v>1</v>
      </c>
      <c r="T1688" s="2">
        <v>1</v>
      </c>
      <c r="U1688" s="2">
        <f t="shared" si="199"/>
        <v>6</v>
      </c>
      <c r="V1688" s="2">
        <f t="shared" si="200"/>
        <v>2</v>
      </c>
      <c r="W1688" s="2">
        <f t="shared" si="201"/>
        <v>2</v>
      </c>
      <c r="Y1688" s="5"/>
      <c r="Z1688" s="6">
        <f t="shared" si="206"/>
        <v>0</v>
      </c>
      <c r="AA1688" s="2">
        <v>0</v>
      </c>
      <c r="AB1688" s="2">
        <v>0</v>
      </c>
      <c r="AC1688" s="2">
        <v>0</v>
      </c>
      <c r="AD1688" s="2">
        <v>0</v>
      </c>
      <c r="AE1688" s="2">
        <v>0</v>
      </c>
      <c r="AF1688" s="2">
        <f t="shared" si="202"/>
        <v>0</v>
      </c>
      <c r="AG1688" s="2">
        <f t="shared" si="203"/>
        <v>0</v>
      </c>
      <c r="AH1688" s="2">
        <f t="shared" si="204"/>
        <v>0</v>
      </c>
      <c r="AJ1688" s="5"/>
    </row>
    <row r="1689" spans="7:36" x14ac:dyDescent="0.35">
      <c r="G1689" s="2" t="s">
        <v>3</v>
      </c>
      <c r="H1689" s="2" t="s">
        <v>142</v>
      </c>
      <c r="I1689" s="2" t="s">
        <v>8</v>
      </c>
      <c r="J1689" s="2" t="s">
        <v>20</v>
      </c>
      <c r="K1689" s="2" t="s">
        <v>20</v>
      </c>
      <c r="L1689" s="2" t="s">
        <v>20</v>
      </c>
      <c r="M1689" s="2" t="s">
        <v>3</v>
      </c>
      <c r="N1689" s="2">
        <v>8</v>
      </c>
      <c r="O1689" s="6">
        <f t="shared" si="205"/>
        <v>10</v>
      </c>
      <c r="P1689" s="2">
        <v>1</v>
      </c>
      <c r="Q1689" s="2">
        <v>3</v>
      </c>
      <c r="R1689" s="2">
        <v>0</v>
      </c>
      <c r="S1689" s="2">
        <v>5</v>
      </c>
      <c r="T1689" s="2">
        <v>1</v>
      </c>
      <c r="U1689" s="2">
        <f t="shared" si="199"/>
        <v>4</v>
      </c>
      <c r="V1689" s="2">
        <f t="shared" si="200"/>
        <v>0</v>
      </c>
      <c r="W1689" s="2">
        <f t="shared" si="201"/>
        <v>6</v>
      </c>
      <c r="Y1689" s="5"/>
      <c r="Z1689" s="6">
        <f t="shared" si="206"/>
        <v>0</v>
      </c>
      <c r="AA1689" s="2">
        <v>0</v>
      </c>
      <c r="AB1689" s="2">
        <v>0</v>
      </c>
      <c r="AC1689" s="2">
        <v>0</v>
      </c>
      <c r="AD1689" s="2">
        <v>0</v>
      </c>
      <c r="AE1689" s="2">
        <v>0</v>
      </c>
      <c r="AF1689" s="2">
        <f t="shared" si="202"/>
        <v>0</v>
      </c>
      <c r="AG1689" s="2">
        <f t="shared" si="203"/>
        <v>0</v>
      </c>
      <c r="AH1689" s="2">
        <f t="shared" si="204"/>
        <v>0</v>
      </c>
      <c r="AJ1689" s="5"/>
    </row>
    <row r="1690" spans="7:36" x14ac:dyDescent="0.35">
      <c r="G1690" s="2" t="s">
        <v>3</v>
      </c>
      <c r="H1690" s="2" t="s">
        <v>142</v>
      </c>
      <c r="I1690" s="2" t="s">
        <v>8</v>
      </c>
      <c r="J1690" s="2" t="s">
        <v>20</v>
      </c>
      <c r="K1690" s="2" t="s">
        <v>20</v>
      </c>
      <c r="L1690" s="2" t="s">
        <v>20</v>
      </c>
      <c r="M1690" s="2" t="s">
        <v>3</v>
      </c>
      <c r="N1690" s="2">
        <v>9</v>
      </c>
      <c r="O1690" s="6">
        <f t="shared" si="205"/>
        <v>10</v>
      </c>
      <c r="P1690" s="2">
        <v>3</v>
      </c>
      <c r="Q1690" s="2">
        <v>0</v>
      </c>
      <c r="R1690" s="2">
        <v>0</v>
      </c>
      <c r="S1690" s="2">
        <v>4</v>
      </c>
      <c r="T1690" s="2">
        <v>3</v>
      </c>
      <c r="U1690" s="2">
        <f t="shared" si="199"/>
        <v>3</v>
      </c>
      <c r="V1690" s="2">
        <f t="shared" si="200"/>
        <v>0</v>
      </c>
      <c r="W1690" s="2">
        <f t="shared" si="201"/>
        <v>7</v>
      </c>
      <c r="Y1690" s="5"/>
      <c r="Z1690" s="6">
        <f t="shared" si="206"/>
        <v>0</v>
      </c>
      <c r="AA1690" s="2">
        <v>0</v>
      </c>
      <c r="AB1690" s="2">
        <v>0</v>
      </c>
      <c r="AC1690" s="2">
        <v>0</v>
      </c>
      <c r="AD1690" s="2">
        <v>0</v>
      </c>
      <c r="AE1690" s="2">
        <v>0</v>
      </c>
      <c r="AF1690" s="2">
        <f t="shared" si="202"/>
        <v>0</v>
      </c>
      <c r="AG1690" s="2">
        <f t="shared" si="203"/>
        <v>0</v>
      </c>
      <c r="AH1690" s="2">
        <f t="shared" si="204"/>
        <v>0</v>
      </c>
      <c r="AJ1690" s="5"/>
    </row>
    <row r="1691" spans="7:36" x14ac:dyDescent="0.35">
      <c r="G1691" s="2" t="s">
        <v>3</v>
      </c>
      <c r="H1691" s="2" t="s">
        <v>142</v>
      </c>
      <c r="I1691" s="2" t="s">
        <v>8</v>
      </c>
      <c r="J1691" s="2" t="s">
        <v>20</v>
      </c>
      <c r="K1691" s="2" t="s">
        <v>20</v>
      </c>
      <c r="L1691" s="2" t="s">
        <v>20</v>
      </c>
      <c r="M1691" s="2" t="s">
        <v>67</v>
      </c>
      <c r="N1691" s="2">
        <v>10</v>
      </c>
      <c r="O1691" s="6">
        <f t="shared" si="205"/>
        <v>10</v>
      </c>
      <c r="P1691" s="2">
        <v>4</v>
      </c>
      <c r="Q1691" s="2">
        <v>6</v>
      </c>
      <c r="R1691" s="2">
        <v>0</v>
      </c>
      <c r="S1691" s="2">
        <v>0</v>
      </c>
      <c r="T1691" s="2">
        <v>0</v>
      </c>
      <c r="U1691" s="2">
        <f t="shared" si="199"/>
        <v>10</v>
      </c>
      <c r="V1691" s="2">
        <f t="shared" si="200"/>
        <v>0</v>
      </c>
      <c r="W1691" s="2">
        <f t="shared" si="201"/>
        <v>0</v>
      </c>
      <c r="Y1691" s="5"/>
      <c r="Z1691" s="6">
        <f t="shared" si="206"/>
        <v>0</v>
      </c>
      <c r="AA1691" s="2">
        <v>0</v>
      </c>
      <c r="AB1691" s="2">
        <v>0</v>
      </c>
      <c r="AC1691" s="2">
        <v>0</v>
      </c>
      <c r="AD1691" s="2">
        <v>0</v>
      </c>
      <c r="AE1691" s="2">
        <v>0</v>
      </c>
      <c r="AF1691" s="2">
        <f t="shared" si="202"/>
        <v>0</v>
      </c>
      <c r="AG1691" s="2">
        <f t="shared" si="203"/>
        <v>0</v>
      </c>
      <c r="AH1691" s="2">
        <f t="shared" si="204"/>
        <v>0</v>
      </c>
      <c r="AJ1691" s="5"/>
    </row>
    <row r="1692" spans="7:36" x14ac:dyDescent="0.35">
      <c r="G1692" s="2" t="s">
        <v>3</v>
      </c>
      <c r="H1692" s="2" t="s">
        <v>142</v>
      </c>
      <c r="I1692" s="2" t="s">
        <v>8</v>
      </c>
      <c r="J1692" s="2" t="s">
        <v>20</v>
      </c>
      <c r="K1692" s="2" t="s">
        <v>20</v>
      </c>
      <c r="L1692" s="2" t="s">
        <v>20</v>
      </c>
      <c r="M1692" s="2" t="s">
        <v>67</v>
      </c>
      <c r="N1692" s="2">
        <v>11</v>
      </c>
      <c r="O1692" s="6">
        <f t="shared" si="205"/>
        <v>10</v>
      </c>
      <c r="P1692" s="2">
        <v>2</v>
      </c>
      <c r="Q1692" s="2">
        <v>3</v>
      </c>
      <c r="R1692" s="2">
        <v>4</v>
      </c>
      <c r="S1692" s="2">
        <v>0</v>
      </c>
      <c r="T1692" s="2">
        <v>1</v>
      </c>
      <c r="U1692" s="2">
        <f t="shared" ref="U1692:U1755" si="207">P1692+Q1692</f>
        <v>5</v>
      </c>
      <c r="V1692" s="2">
        <f t="shared" ref="V1692:V1755" si="208">R1692</f>
        <v>4</v>
      </c>
      <c r="W1692" s="2">
        <f t="shared" ref="W1692:W1755" si="209">S1692+T1692</f>
        <v>1</v>
      </c>
      <c r="Y1692" s="5"/>
      <c r="Z1692" s="6">
        <f t="shared" si="206"/>
        <v>0</v>
      </c>
      <c r="AA1692" s="2">
        <v>0</v>
      </c>
      <c r="AB1692" s="2">
        <v>0</v>
      </c>
      <c r="AC1692" s="2">
        <v>0</v>
      </c>
      <c r="AD1692" s="2">
        <v>0</v>
      </c>
      <c r="AE1692" s="2">
        <v>0</v>
      </c>
      <c r="AF1692" s="2">
        <f t="shared" ref="AF1692:AF1755" si="210">AA1692+AB1692</f>
        <v>0</v>
      </c>
      <c r="AG1692" s="2">
        <f t="shared" ref="AG1692:AG1755" si="211">AC1692</f>
        <v>0</v>
      </c>
      <c r="AH1692" s="2">
        <f t="shared" ref="AH1692:AH1755" si="212">AD1692+AE1692</f>
        <v>0</v>
      </c>
      <c r="AJ1692" s="5"/>
    </row>
    <row r="1693" spans="7:36" x14ac:dyDescent="0.35">
      <c r="G1693" s="2" t="s">
        <v>3</v>
      </c>
      <c r="H1693" s="2" t="s">
        <v>142</v>
      </c>
      <c r="I1693" s="2" t="s">
        <v>8</v>
      </c>
      <c r="J1693" s="2" t="s">
        <v>20</v>
      </c>
      <c r="K1693" s="2" t="s">
        <v>20</v>
      </c>
      <c r="L1693" s="2" t="s">
        <v>20</v>
      </c>
      <c r="M1693" s="2" t="s">
        <v>67</v>
      </c>
      <c r="N1693" s="2">
        <v>12</v>
      </c>
      <c r="O1693" s="6">
        <f t="shared" si="205"/>
        <v>10</v>
      </c>
      <c r="P1693" s="2">
        <v>1</v>
      </c>
      <c r="Q1693" s="2">
        <v>6</v>
      </c>
      <c r="R1693" s="2">
        <v>3</v>
      </c>
      <c r="S1693" s="2">
        <v>0</v>
      </c>
      <c r="T1693" s="2">
        <v>0</v>
      </c>
      <c r="U1693" s="2">
        <f t="shared" si="207"/>
        <v>7</v>
      </c>
      <c r="V1693" s="2">
        <f t="shared" si="208"/>
        <v>3</v>
      </c>
      <c r="W1693" s="2">
        <f t="shared" si="209"/>
        <v>0</v>
      </c>
      <c r="Y1693" s="5"/>
      <c r="Z1693" s="6">
        <f t="shared" si="206"/>
        <v>0</v>
      </c>
      <c r="AA1693" s="2">
        <v>0</v>
      </c>
      <c r="AB1693" s="2">
        <v>0</v>
      </c>
      <c r="AC1693" s="2">
        <v>0</v>
      </c>
      <c r="AD1693" s="2">
        <v>0</v>
      </c>
      <c r="AE1693" s="2">
        <v>0</v>
      </c>
      <c r="AF1693" s="2">
        <f t="shared" si="210"/>
        <v>0</v>
      </c>
      <c r="AG1693" s="2">
        <f t="shared" si="211"/>
        <v>0</v>
      </c>
      <c r="AH1693" s="2">
        <f t="shared" si="212"/>
        <v>0</v>
      </c>
      <c r="AJ1693" s="5"/>
    </row>
    <row r="1694" spans="7:36" x14ac:dyDescent="0.35">
      <c r="G1694" s="2" t="s">
        <v>3</v>
      </c>
      <c r="H1694" s="2" t="s">
        <v>142</v>
      </c>
      <c r="I1694" s="2" t="s">
        <v>8</v>
      </c>
      <c r="J1694" s="2" t="s">
        <v>20</v>
      </c>
      <c r="K1694" s="2" t="s">
        <v>20</v>
      </c>
      <c r="L1694" s="2" t="s">
        <v>20</v>
      </c>
      <c r="M1694" s="2" t="s">
        <v>67</v>
      </c>
      <c r="N1694" s="2">
        <v>13</v>
      </c>
      <c r="O1694" s="6">
        <f t="shared" si="205"/>
        <v>10</v>
      </c>
      <c r="P1694" s="2">
        <v>0</v>
      </c>
      <c r="Q1694" s="2">
        <v>7</v>
      </c>
      <c r="R1694" s="2">
        <v>1</v>
      </c>
      <c r="S1694" s="2">
        <v>2</v>
      </c>
      <c r="T1694" s="2">
        <v>0</v>
      </c>
      <c r="U1694" s="2">
        <f t="shared" si="207"/>
        <v>7</v>
      </c>
      <c r="V1694" s="2">
        <f t="shared" si="208"/>
        <v>1</v>
      </c>
      <c r="W1694" s="2">
        <f t="shared" si="209"/>
        <v>2</v>
      </c>
      <c r="Y1694" s="5"/>
      <c r="Z1694" s="6">
        <f t="shared" si="206"/>
        <v>0</v>
      </c>
      <c r="AA1694" s="2">
        <v>0</v>
      </c>
      <c r="AB1694" s="2">
        <v>0</v>
      </c>
      <c r="AC1694" s="2">
        <v>0</v>
      </c>
      <c r="AD1694" s="2">
        <v>0</v>
      </c>
      <c r="AE1694" s="2">
        <v>0</v>
      </c>
      <c r="AF1694" s="2">
        <f t="shared" si="210"/>
        <v>0</v>
      </c>
      <c r="AG1694" s="2">
        <f t="shared" si="211"/>
        <v>0</v>
      </c>
      <c r="AH1694" s="2">
        <f t="shared" si="212"/>
        <v>0</v>
      </c>
      <c r="AJ1694" s="5"/>
    </row>
    <row r="1695" spans="7:36" x14ac:dyDescent="0.35">
      <c r="G1695" s="2" t="s">
        <v>3</v>
      </c>
      <c r="H1695" s="2" t="s">
        <v>142</v>
      </c>
      <c r="I1695" s="2" t="s">
        <v>8</v>
      </c>
      <c r="J1695" s="2" t="s">
        <v>20</v>
      </c>
      <c r="K1695" s="2" t="s">
        <v>20</v>
      </c>
      <c r="L1695" s="2" t="s">
        <v>20</v>
      </c>
      <c r="M1695" s="2" t="s">
        <v>67</v>
      </c>
      <c r="N1695" s="2">
        <v>14</v>
      </c>
      <c r="O1695" s="6">
        <f t="shared" si="205"/>
        <v>10</v>
      </c>
      <c r="P1695" s="2">
        <v>0</v>
      </c>
      <c r="Q1695" s="2">
        <v>2</v>
      </c>
      <c r="R1695" s="2">
        <v>5</v>
      </c>
      <c r="S1695" s="2">
        <v>2</v>
      </c>
      <c r="T1695" s="2">
        <v>1</v>
      </c>
      <c r="U1695" s="2">
        <f t="shared" si="207"/>
        <v>2</v>
      </c>
      <c r="V1695" s="2">
        <f t="shared" si="208"/>
        <v>5</v>
      </c>
      <c r="W1695" s="2">
        <f t="shared" si="209"/>
        <v>3</v>
      </c>
      <c r="Y1695" s="5"/>
      <c r="Z1695" s="6">
        <f t="shared" si="206"/>
        <v>0</v>
      </c>
      <c r="AA1695" s="2">
        <v>0</v>
      </c>
      <c r="AB1695" s="2">
        <v>0</v>
      </c>
      <c r="AC1695" s="2">
        <v>0</v>
      </c>
      <c r="AD1695" s="2">
        <v>0</v>
      </c>
      <c r="AE1695" s="2">
        <v>0</v>
      </c>
      <c r="AF1695" s="2">
        <f t="shared" si="210"/>
        <v>0</v>
      </c>
      <c r="AG1695" s="2">
        <f t="shared" si="211"/>
        <v>0</v>
      </c>
      <c r="AH1695" s="2">
        <f t="shared" si="212"/>
        <v>0</v>
      </c>
      <c r="AJ1695" s="5"/>
    </row>
    <row r="1696" spans="7:36" x14ac:dyDescent="0.35">
      <c r="G1696" s="2" t="s">
        <v>3</v>
      </c>
      <c r="H1696" s="2" t="s">
        <v>142</v>
      </c>
      <c r="I1696" s="2" t="s">
        <v>8</v>
      </c>
      <c r="J1696" s="2" t="s">
        <v>20</v>
      </c>
      <c r="K1696" s="2" t="s">
        <v>20</v>
      </c>
      <c r="L1696" s="2" t="s">
        <v>20</v>
      </c>
      <c r="M1696" s="2" t="s">
        <v>67</v>
      </c>
      <c r="N1696" s="2">
        <v>15</v>
      </c>
      <c r="O1696" s="6">
        <f t="shared" si="205"/>
        <v>10</v>
      </c>
      <c r="P1696" s="2">
        <v>0</v>
      </c>
      <c r="Q1696" s="2">
        <v>3</v>
      </c>
      <c r="R1696" s="2">
        <v>1</v>
      </c>
      <c r="S1696" s="2">
        <v>5</v>
      </c>
      <c r="T1696" s="2">
        <v>1</v>
      </c>
      <c r="U1696" s="2">
        <f t="shared" si="207"/>
        <v>3</v>
      </c>
      <c r="V1696" s="2">
        <f t="shared" si="208"/>
        <v>1</v>
      </c>
      <c r="W1696" s="2">
        <f t="shared" si="209"/>
        <v>6</v>
      </c>
      <c r="Y1696" s="5"/>
      <c r="Z1696" s="6">
        <f t="shared" si="206"/>
        <v>0</v>
      </c>
      <c r="AA1696" s="2">
        <v>0</v>
      </c>
      <c r="AB1696" s="2">
        <v>0</v>
      </c>
      <c r="AC1696" s="2">
        <v>0</v>
      </c>
      <c r="AD1696" s="2">
        <v>0</v>
      </c>
      <c r="AE1696" s="2">
        <v>0</v>
      </c>
      <c r="AF1696" s="2">
        <f t="shared" si="210"/>
        <v>0</v>
      </c>
      <c r="AG1696" s="2">
        <f t="shared" si="211"/>
        <v>0</v>
      </c>
      <c r="AH1696" s="2">
        <f t="shared" si="212"/>
        <v>0</v>
      </c>
      <c r="AJ1696" s="5"/>
    </row>
    <row r="1697" spans="7:36" x14ac:dyDescent="0.35">
      <c r="G1697" s="2" t="s">
        <v>3</v>
      </c>
      <c r="H1697" s="2" t="s">
        <v>142</v>
      </c>
      <c r="I1697" s="2" t="s">
        <v>8</v>
      </c>
      <c r="J1697" s="2" t="s">
        <v>20</v>
      </c>
      <c r="K1697" s="2" t="s">
        <v>20</v>
      </c>
      <c r="L1697" s="2" t="s">
        <v>20</v>
      </c>
      <c r="M1697" s="2" t="s">
        <v>67</v>
      </c>
      <c r="N1697" s="2">
        <v>16</v>
      </c>
      <c r="O1697" s="6">
        <f t="shared" si="205"/>
        <v>10</v>
      </c>
      <c r="P1697" s="2">
        <v>1</v>
      </c>
      <c r="Q1697" s="2">
        <v>3</v>
      </c>
      <c r="R1697" s="2">
        <v>3</v>
      </c>
      <c r="S1697" s="2">
        <v>2</v>
      </c>
      <c r="T1697" s="2">
        <v>1</v>
      </c>
      <c r="U1697" s="2">
        <f t="shared" si="207"/>
        <v>4</v>
      </c>
      <c r="V1697" s="2">
        <f t="shared" si="208"/>
        <v>3</v>
      </c>
      <c r="W1697" s="2">
        <f t="shared" si="209"/>
        <v>3</v>
      </c>
      <c r="Y1697" s="5"/>
      <c r="Z1697" s="6">
        <f t="shared" si="206"/>
        <v>0</v>
      </c>
      <c r="AA1697" s="2">
        <v>0</v>
      </c>
      <c r="AB1697" s="2">
        <v>0</v>
      </c>
      <c r="AC1697" s="2">
        <v>0</v>
      </c>
      <c r="AD1697" s="2">
        <v>0</v>
      </c>
      <c r="AE1697" s="2">
        <v>0</v>
      </c>
      <c r="AF1697" s="2">
        <f t="shared" si="210"/>
        <v>0</v>
      </c>
      <c r="AG1697" s="2">
        <f t="shared" si="211"/>
        <v>0</v>
      </c>
      <c r="AH1697" s="2">
        <f t="shared" si="212"/>
        <v>0</v>
      </c>
      <c r="AJ1697" s="5"/>
    </row>
    <row r="1698" spans="7:36" x14ac:dyDescent="0.35">
      <c r="G1698" s="2" t="s">
        <v>3</v>
      </c>
      <c r="H1698" s="2" t="s">
        <v>142</v>
      </c>
      <c r="I1698" s="2" t="s">
        <v>8</v>
      </c>
      <c r="J1698" s="2" t="s">
        <v>20</v>
      </c>
      <c r="K1698" s="2" t="s">
        <v>20</v>
      </c>
      <c r="L1698" s="2" t="s">
        <v>20</v>
      </c>
      <c r="M1698" s="2" t="s">
        <v>67</v>
      </c>
      <c r="N1698" s="2">
        <v>17</v>
      </c>
      <c r="O1698" s="6">
        <f t="shared" si="205"/>
        <v>10</v>
      </c>
      <c r="P1698" s="2">
        <v>1</v>
      </c>
      <c r="Q1698" s="2">
        <v>4</v>
      </c>
      <c r="R1698" s="2">
        <v>2</v>
      </c>
      <c r="S1698" s="2">
        <v>2</v>
      </c>
      <c r="T1698" s="2">
        <v>1</v>
      </c>
      <c r="U1698" s="2">
        <f t="shared" si="207"/>
        <v>5</v>
      </c>
      <c r="V1698" s="2">
        <f t="shared" si="208"/>
        <v>2</v>
      </c>
      <c r="W1698" s="2">
        <f t="shared" si="209"/>
        <v>3</v>
      </c>
      <c r="Y1698" s="5"/>
      <c r="Z1698" s="6">
        <f t="shared" si="206"/>
        <v>0</v>
      </c>
      <c r="AA1698" s="2">
        <v>0</v>
      </c>
      <c r="AB1698" s="2">
        <v>0</v>
      </c>
      <c r="AC1698" s="2">
        <v>0</v>
      </c>
      <c r="AD1698" s="2">
        <v>0</v>
      </c>
      <c r="AE1698" s="2">
        <v>0</v>
      </c>
      <c r="AF1698" s="2">
        <f t="shared" si="210"/>
        <v>0</v>
      </c>
      <c r="AG1698" s="2">
        <f t="shared" si="211"/>
        <v>0</v>
      </c>
      <c r="AH1698" s="2">
        <f t="shared" si="212"/>
        <v>0</v>
      </c>
      <c r="AJ1698" s="5"/>
    </row>
    <row r="1699" spans="7:36" x14ac:dyDescent="0.35">
      <c r="G1699" s="2" t="s">
        <v>3</v>
      </c>
      <c r="H1699" s="2" t="s">
        <v>142</v>
      </c>
      <c r="I1699" s="2" t="s">
        <v>8</v>
      </c>
      <c r="J1699" s="2" t="s">
        <v>20</v>
      </c>
      <c r="K1699" s="2" t="s">
        <v>20</v>
      </c>
      <c r="L1699" s="2" t="s">
        <v>20</v>
      </c>
      <c r="M1699" s="2" t="s">
        <v>67</v>
      </c>
      <c r="N1699" s="2">
        <v>18</v>
      </c>
      <c r="O1699" s="6">
        <f t="shared" si="205"/>
        <v>10</v>
      </c>
      <c r="P1699" s="2">
        <v>5</v>
      </c>
      <c r="Q1699" s="2">
        <v>2</v>
      </c>
      <c r="R1699" s="2">
        <v>0</v>
      </c>
      <c r="S1699" s="2">
        <v>3</v>
      </c>
      <c r="T1699" s="2">
        <v>0</v>
      </c>
      <c r="U1699" s="2">
        <f t="shared" si="207"/>
        <v>7</v>
      </c>
      <c r="V1699" s="2">
        <f t="shared" si="208"/>
        <v>0</v>
      </c>
      <c r="W1699" s="2">
        <f t="shared" si="209"/>
        <v>3</v>
      </c>
      <c r="Y1699" s="5"/>
      <c r="Z1699" s="6">
        <f t="shared" si="206"/>
        <v>0</v>
      </c>
      <c r="AA1699" s="2">
        <v>0</v>
      </c>
      <c r="AB1699" s="2">
        <v>0</v>
      </c>
      <c r="AC1699" s="2">
        <v>0</v>
      </c>
      <c r="AD1699" s="2">
        <v>0</v>
      </c>
      <c r="AE1699" s="2">
        <v>0</v>
      </c>
      <c r="AF1699" s="2">
        <f t="shared" si="210"/>
        <v>0</v>
      </c>
      <c r="AG1699" s="2">
        <f t="shared" si="211"/>
        <v>0</v>
      </c>
      <c r="AH1699" s="2">
        <f t="shared" si="212"/>
        <v>0</v>
      </c>
      <c r="AJ1699" s="5"/>
    </row>
    <row r="1700" spans="7:36" x14ac:dyDescent="0.35">
      <c r="G1700" s="2" t="s">
        <v>3</v>
      </c>
      <c r="H1700" s="2" t="s">
        <v>142</v>
      </c>
      <c r="I1700" s="2" t="s">
        <v>8</v>
      </c>
      <c r="J1700" s="2" t="s">
        <v>20</v>
      </c>
      <c r="K1700" s="2" t="s">
        <v>20</v>
      </c>
      <c r="L1700" s="2" t="s">
        <v>20</v>
      </c>
      <c r="M1700" s="2" t="s">
        <v>76</v>
      </c>
      <c r="N1700" s="2">
        <v>19</v>
      </c>
      <c r="O1700" s="6">
        <f t="shared" si="205"/>
        <v>10</v>
      </c>
      <c r="P1700" s="2">
        <v>3</v>
      </c>
      <c r="Q1700" s="2">
        <v>2</v>
      </c>
      <c r="R1700" s="2">
        <v>3</v>
      </c>
      <c r="S1700" s="2">
        <v>1</v>
      </c>
      <c r="T1700" s="2">
        <v>1</v>
      </c>
      <c r="U1700" s="2">
        <f t="shared" si="207"/>
        <v>5</v>
      </c>
      <c r="V1700" s="2">
        <f t="shared" si="208"/>
        <v>3</v>
      </c>
      <c r="W1700" s="2">
        <f t="shared" si="209"/>
        <v>2</v>
      </c>
      <c r="Y1700" s="5"/>
      <c r="Z1700" s="6">
        <f t="shared" si="206"/>
        <v>0</v>
      </c>
      <c r="AA1700" s="2">
        <v>0</v>
      </c>
      <c r="AB1700" s="2">
        <v>0</v>
      </c>
      <c r="AC1700" s="2">
        <v>0</v>
      </c>
      <c r="AD1700" s="2">
        <v>0</v>
      </c>
      <c r="AE1700" s="2">
        <v>0</v>
      </c>
      <c r="AF1700" s="2">
        <f t="shared" si="210"/>
        <v>0</v>
      </c>
      <c r="AG1700" s="2">
        <f t="shared" si="211"/>
        <v>0</v>
      </c>
      <c r="AH1700" s="2">
        <f t="shared" si="212"/>
        <v>0</v>
      </c>
      <c r="AJ1700" s="5"/>
    </row>
    <row r="1701" spans="7:36" x14ac:dyDescent="0.35">
      <c r="G1701" s="2" t="s">
        <v>3</v>
      </c>
      <c r="H1701" s="2" t="s">
        <v>142</v>
      </c>
      <c r="I1701" s="2" t="s">
        <v>8</v>
      </c>
      <c r="J1701" s="2" t="s">
        <v>20</v>
      </c>
      <c r="K1701" s="2" t="s">
        <v>20</v>
      </c>
      <c r="L1701" s="2" t="s">
        <v>20</v>
      </c>
      <c r="M1701" s="2" t="s">
        <v>76</v>
      </c>
      <c r="N1701" s="2">
        <v>20</v>
      </c>
      <c r="O1701" s="6">
        <f t="shared" si="205"/>
        <v>10</v>
      </c>
      <c r="P1701" s="2">
        <v>0</v>
      </c>
      <c r="Q1701" s="2">
        <v>5</v>
      </c>
      <c r="R1701" s="2">
        <v>1</v>
      </c>
      <c r="S1701" s="2">
        <v>1</v>
      </c>
      <c r="T1701" s="2">
        <v>3</v>
      </c>
      <c r="U1701" s="2">
        <f t="shared" si="207"/>
        <v>5</v>
      </c>
      <c r="V1701" s="2">
        <f t="shared" si="208"/>
        <v>1</v>
      </c>
      <c r="W1701" s="2">
        <f t="shared" si="209"/>
        <v>4</v>
      </c>
      <c r="Y1701" s="5"/>
      <c r="Z1701" s="6">
        <f t="shared" si="206"/>
        <v>0</v>
      </c>
      <c r="AA1701" s="2">
        <v>0</v>
      </c>
      <c r="AB1701" s="2">
        <v>0</v>
      </c>
      <c r="AC1701" s="2">
        <v>0</v>
      </c>
      <c r="AD1701" s="2">
        <v>0</v>
      </c>
      <c r="AE1701" s="2">
        <v>0</v>
      </c>
      <c r="AF1701" s="2">
        <f t="shared" si="210"/>
        <v>0</v>
      </c>
      <c r="AG1701" s="2">
        <f t="shared" si="211"/>
        <v>0</v>
      </c>
      <c r="AH1701" s="2">
        <f t="shared" si="212"/>
        <v>0</v>
      </c>
      <c r="AJ1701" s="5"/>
    </row>
    <row r="1702" spans="7:36" x14ac:dyDescent="0.35">
      <c r="G1702" s="2" t="s">
        <v>3</v>
      </c>
      <c r="H1702" s="2" t="s">
        <v>142</v>
      </c>
      <c r="I1702" s="2" t="s">
        <v>8</v>
      </c>
      <c r="J1702" s="2" t="s">
        <v>20</v>
      </c>
      <c r="K1702" s="2" t="s">
        <v>20</v>
      </c>
      <c r="L1702" s="2" t="s">
        <v>20</v>
      </c>
      <c r="M1702" s="2" t="s">
        <v>76</v>
      </c>
      <c r="N1702" s="2">
        <v>21</v>
      </c>
      <c r="O1702" s="6">
        <f t="shared" si="205"/>
        <v>10</v>
      </c>
      <c r="P1702" s="2">
        <v>1</v>
      </c>
      <c r="Q1702" s="2">
        <v>3</v>
      </c>
      <c r="R1702" s="2">
        <v>1</v>
      </c>
      <c r="S1702" s="2">
        <v>3</v>
      </c>
      <c r="T1702" s="2">
        <v>2</v>
      </c>
      <c r="U1702" s="2">
        <f t="shared" si="207"/>
        <v>4</v>
      </c>
      <c r="V1702" s="2">
        <f t="shared" si="208"/>
        <v>1</v>
      </c>
      <c r="W1702" s="2">
        <f t="shared" si="209"/>
        <v>5</v>
      </c>
      <c r="Y1702" s="5"/>
      <c r="Z1702" s="6">
        <f t="shared" si="206"/>
        <v>0</v>
      </c>
      <c r="AA1702" s="2">
        <v>0</v>
      </c>
      <c r="AB1702" s="2">
        <v>0</v>
      </c>
      <c r="AC1702" s="2">
        <v>0</v>
      </c>
      <c r="AD1702" s="2">
        <v>0</v>
      </c>
      <c r="AE1702" s="2">
        <v>0</v>
      </c>
      <c r="AF1702" s="2">
        <f t="shared" si="210"/>
        <v>0</v>
      </c>
      <c r="AG1702" s="2">
        <f t="shared" si="211"/>
        <v>0</v>
      </c>
      <c r="AH1702" s="2">
        <f t="shared" si="212"/>
        <v>0</v>
      </c>
      <c r="AJ1702" s="5"/>
    </row>
    <row r="1703" spans="7:36" x14ac:dyDescent="0.35">
      <c r="G1703" s="2" t="s">
        <v>3</v>
      </c>
      <c r="H1703" s="2" t="s">
        <v>142</v>
      </c>
      <c r="I1703" s="2" t="s">
        <v>8</v>
      </c>
      <c r="J1703" s="2" t="s">
        <v>20</v>
      </c>
      <c r="K1703" s="2" t="s">
        <v>20</v>
      </c>
      <c r="L1703" s="2" t="s">
        <v>20</v>
      </c>
      <c r="M1703" s="2" t="s">
        <v>76</v>
      </c>
      <c r="N1703" s="2">
        <v>22</v>
      </c>
      <c r="O1703" s="6">
        <f t="shared" si="205"/>
        <v>10</v>
      </c>
      <c r="P1703" s="2">
        <v>5</v>
      </c>
      <c r="Q1703" s="2">
        <v>2</v>
      </c>
      <c r="R1703" s="2">
        <v>0</v>
      </c>
      <c r="S1703" s="2">
        <v>2</v>
      </c>
      <c r="T1703" s="2">
        <v>1</v>
      </c>
      <c r="U1703" s="2">
        <f t="shared" si="207"/>
        <v>7</v>
      </c>
      <c r="V1703" s="2">
        <f t="shared" si="208"/>
        <v>0</v>
      </c>
      <c r="W1703" s="2">
        <f t="shared" si="209"/>
        <v>3</v>
      </c>
      <c r="Y1703" s="5"/>
      <c r="Z1703" s="6">
        <f t="shared" si="206"/>
        <v>0</v>
      </c>
      <c r="AA1703" s="2">
        <v>0</v>
      </c>
      <c r="AB1703" s="2">
        <v>0</v>
      </c>
      <c r="AC1703" s="2">
        <v>0</v>
      </c>
      <c r="AD1703" s="2">
        <v>0</v>
      </c>
      <c r="AE1703" s="2">
        <v>0</v>
      </c>
      <c r="AF1703" s="2">
        <f t="shared" si="210"/>
        <v>0</v>
      </c>
      <c r="AG1703" s="2">
        <f t="shared" si="211"/>
        <v>0</v>
      </c>
      <c r="AH1703" s="2">
        <f t="shared" si="212"/>
        <v>0</v>
      </c>
      <c r="AJ1703" s="5"/>
    </row>
    <row r="1704" spans="7:36" x14ac:dyDescent="0.35">
      <c r="G1704" s="2" t="s">
        <v>3</v>
      </c>
      <c r="H1704" s="2" t="s">
        <v>142</v>
      </c>
      <c r="I1704" s="2" t="s">
        <v>8</v>
      </c>
      <c r="J1704" s="2" t="s">
        <v>20</v>
      </c>
      <c r="K1704" s="2" t="s">
        <v>20</v>
      </c>
      <c r="L1704" s="2" t="s">
        <v>20</v>
      </c>
      <c r="M1704" s="2" t="s">
        <v>76</v>
      </c>
      <c r="N1704" s="2">
        <v>23</v>
      </c>
      <c r="O1704" s="6">
        <f t="shared" si="205"/>
        <v>10</v>
      </c>
      <c r="P1704" s="2">
        <v>0</v>
      </c>
      <c r="Q1704" s="2">
        <v>4</v>
      </c>
      <c r="R1704" s="2">
        <v>2</v>
      </c>
      <c r="S1704" s="2">
        <v>2</v>
      </c>
      <c r="T1704" s="2">
        <v>2</v>
      </c>
      <c r="U1704" s="2">
        <f t="shared" si="207"/>
        <v>4</v>
      </c>
      <c r="V1704" s="2">
        <f t="shared" si="208"/>
        <v>2</v>
      </c>
      <c r="W1704" s="2">
        <f t="shared" si="209"/>
        <v>4</v>
      </c>
      <c r="Y1704" s="5"/>
      <c r="Z1704" s="6">
        <f t="shared" si="206"/>
        <v>0</v>
      </c>
      <c r="AA1704" s="2">
        <v>0</v>
      </c>
      <c r="AB1704" s="2">
        <v>0</v>
      </c>
      <c r="AC1704" s="2">
        <v>0</v>
      </c>
      <c r="AD1704" s="2">
        <v>0</v>
      </c>
      <c r="AE1704" s="2">
        <v>0</v>
      </c>
      <c r="AF1704" s="2">
        <f t="shared" si="210"/>
        <v>0</v>
      </c>
      <c r="AG1704" s="2">
        <f t="shared" si="211"/>
        <v>0</v>
      </c>
      <c r="AH1704" s="2">
        <f t="shared" si="212"/>
        <v>0</v>
      </c>
      <c r="AJ1704" s="5"/>
    </row>
    <row r="1705" spans="7:36" x14ac:dyDescent="0.35">
      <c r="G1705" s="2" t="s">
        <v>3</v>
      </c>
      <c r="H1705" s="2" t="s">
        <v>142</v>
      </c>
      <c r="I1705" s="2" t="s">
        <v>8</v>
      </c>
      <c r="J1705" s="2" t="s">
        <v>20</v>
      </c>
      <c r="K1705" s="2" t="s">
        <v>20</v>
      </c>
      <c r="L1705" s="2" t="s">
        <v>20</v>
      </c>
      <c r="M1705" s="2" t="s">
        <v>76</v>
      </c>
      <c r="N1705" s="2">
        <v>24</v>
      </c>
      <c r="O1705" s="6">
        <f t="shared" si="205"/>
        <v>10</v>
      </c>
      <c r="P1705" s="2">
        <v>1</v>
      </c>
      <c r="Q1705" s="2">
        <v>3</v>
      </c>
      <c r="R1705" s="2">
        <v>3</v>
      </c>
      <c r="S1705" s="2">
        <v>2</v>
      </c>
      <c r="T1705" s="2">
        <v>1</v>
      </c>
      <c r="U1705" s="2">
        <f t="shared" si="207"/>
        <v>4</v>
      </c>
      <c r="V1705" s="2">
        <f t="shared" si="208"/>
        <v>3</v>
      </c>
      <c r="W1705" s="2">
        <f t="shared" si="209"/>
        <v>3</v>
      </c>
      <c r="Y1705" s="5"/>
      <c r="Z1705" s="6">
        <f t="shared" si="206"/>
        <v>0</v>
      </c>
      <c r="AA1705" s="2">
        <v>0</v>
      </c>
      <c r="AB1705" s="2">
        <v>0</v>
      </c>
      <c r="AC1705" s="2">
        <v>0</v>
      </c>
      <c r="AD1705" s="2">
        <v>0</v>
      </c>
      <c r="AE1705" s="2">
        <v>0</v>
      </c>
      <c r="AF1705" s="2">
        <f t="shared" si="210"/>
        <v>0</v>
      </c>
      <c r="AG1705" s="2">
        <f t="shared" si="211"/>
        <v>0</v>
      </c>
      <c r="AH1705" s="2">
        <f t="shared" si="212"/>
        <v>0</v>
      </c>
      <c r="AJ1705" s="5"/>
    </row>
    <row r="1706" spans="7:36" x14ac:dyDescent="0.35">
      <c r="G1706" s="2" t="s">
        <v>3</v>
      </c>
      <c r="H1706" s="2" t="s">
        <v>142</v>
      </c>
      <c r="I1706" s="2" t="s">
        <v>8</v>
      </c>
      <c r="J1706" s="2" t="s">
        <v>20</v>
      </c>
      <c r="K1706" s="2" t="s">
        <v>20</v>
      </c>
      <c r="L1706" s="2" t="s">
        <v>20</v>
      </c>
      <c r="M1706" s="2" t="s">
        <v>76</v>
      </c>
      <c r="N1706" s="2">
        <v>25</v>
      </c>
      <c r="O1706" s="6">
        <f t="shared" si="205"/>
        <v>10</v>
      </c>
      <c r="P1706" s="2">
        <v>3</v>
      </c>
      <c r="Q1706" s="2">
        <v>2</v>
      </c>
      <c r="R1706" s="2">
        <v>1</v>
      </c>
      <c r="S1706" s="2">
        <v>3</v>
      </c>
      <c r="T1706" s="2">
        <v>1</v>
      </c>
      <c r="U1706" s="2">
        <f t="shared" si="207"/>
        <v>5</v>
      </c>
      <c r="V1706" s="2">
        <f t="shared" si="208"/>
        <v>1</v>
      </c>
      <c r="W1706" s="2">
        <f t="shared" si="209"/>
        <v>4</v>
      </c>
      <c r="Y1706" s="5"/>
      <c r="Z1706" s="6">
        <f t="shared" si="206"/>
        <v>0</v>
      </c>
      <c r="AA1706" s="2">
        <v>0</v>
      </c>
      <c r="AB1706" s="2">
        <v>0</v>
      </c>
      <c r="AC1706" s="2">
        <v>0</v>
      </c>
      <c r="AD1706" s="2">
        <v>0</v>
      </c>
      <c r="AE1706" s="2">
        <v>0</v>
      </c>
      <c r="AF1706" s="2">
        <f t="shared" si="210"/>
        <v>0</v>
      </c>
      <c r="AG1706" s="2">
        <f t="shared" si="211"/>
        <v>0</v>
      </c>
      <c r="AH1706" s="2">
        <f t="shared" si="212"/>
        <v>0</v>
      </c>
      <c r="AJ1706" s="5"/>
    </row>
    <row r="1707" spans="7:36" x14ac:dyDescent="0.35">
      <c r="G1707" s="2" t="s">
        <v>3</v>
      </c>
      <c r="H1707" s="2" t="s">
        <v>142</v>
      </c>
      <c r="I1707" s="2" t="s">
        <v>8</v>
      </c>
      <c r="J1707" s="2" t="s">
        <v>20</v>
      </c>
      <c r="K1707" s="2" t="s">
        <v>20</v>
      </c>
      <c r="L1707" s="2" t="s">
        <v>20</v>
      </c>
      <c r="M1707" s="2" t="s">
        <v>76</v>
      </c>
      <c r="N1707" s="2">
        <v>26</v>
      </c>
      <c r="O1707" s="6">
        <f t="shared" si="205"/>
        <v>10</v>
      </c>
      <c r="P1707" s="2">
        <v>1</v>
      </c>
      <c r="Q1707" s="2">
        <v>2</v>
      </c>
      <c r="R1707" s="2">
        <v>4</v>
      </c>
      <c r="S1707" s="2">
        <v>2</v>
      </c>
      <c r="T1707" s="2">
        <v>1</v>
      </c>
      <c r="U1707" s="2">
        <f t="shared" si="207"/>
        <v>3</v>
      </c>
      <c r="V1707" s="2">
        <f t="shared" si="208"/>
        <v>4</v>
      </c>
      <c r="W1707" s="2">
        <f t="shared" si="209"/>
        <v>3</v>
      </c>
      <c r="Y1707" s="5"/>
      <c r="Z1707" s="6">
        <f t="shared" si="206"/>
        <v>0</v>
      </c>
      <c r="AA1707" s="2">
        <v>0</v>
      </c>
      <c r="AB1707" s="2">
        <v>0</v>
      </c>
      <c r="AC1707" s="2">
        <v>0</v>
      </c>
      <c r="AD1707" s="2">
        <v>0</v>
      </c>
      <c r="AE1707" s="2">
        <v>0</v>
      </c>
      <c r="AF1707" s="2">
        <f t="shared" si="210"/>
        <v>0</v>
      </c>
      <c r="AG1707" s="2">
        <f t="shared" si="211"/>
        <v>0</v>
      </c>
      <c r="AH1707" s="2">
        <f t="shared" si="212"/>
        <v>0</v>
      </c>
      <c r="AJ1707" s="5"/>
    </row>
    <row r="1708" spans="7:36" x14ac:dyDescent="0.35">
      <c r="G1708" s="2" t="s">
        <v>3</v>
      </c>
      <c r="H1708" s="2" t="s">
        <v>142</v>
      </c>
      <c r="I1708" s="2" t="s">
        <v>8</v>
      </c>
      <c r="J1708" s="2" t="s">
        <v>20</v>
      </c>
      <c r="K1708" s="2" t="s">
        <v>20</v>
      </c>
      <c r="L1708" s="2" t="s">
        <v>20</v>
      </c>
      <c r="M1708" s="2" t="s">
        <v>76</v>
      </c>
      <c r="N1708" s="2">
        <v>27</v>
      </c>
      <c r="O1708" s="6">
        <f t="shared" si="205"/>
        <v>10</v>
      </c>
      <c r="P1708" s="2">
        <v>1</v>
      </c>
      <c r="Q1708" s="2">
        <v>3</v>
      </c>
      <c r="R1708" s="2">
        <v>2</v>
      </c>
      <c r="S1708" s="2">
        <v>3</v>
      </c>
      <c r="T1708" s="2">
        <v>1</v>
      </c>
      <c r="U1708" s="2">
        <f t="shared" si="207"/>
        <v>4</v>
      </c>
      <c r="V1708" s="2">
        <f t="shared" si="208"/>
        <v>2</v>
      </c>
      <c r="W1708" s="2">
        <f t="shared" si="209"/>
        <v>4</v>
      </c>
      <c r="Y1708" s="5"/>
      <c r="Z1708" s="6">
        <f t="shared" si="206"/>
        <v>0</v>
      </c>
      <c r="AA1708" s="2">
        <v>0</v>
      </c>
      <c r="AB1708" s="2">
        <v>0</v>
      </c>
      <c r="AC1708" s="2">
        <v>0</v>
      </c>
      <c r="AD1708" s="2">
        <v>0</v>
      </c>
      <c r="AE1708" s="2">
        <v>0</v>
      </c>
      <c r="AF1708" s="2">
        <f t="shared" si="210"/>
        <v>0</v>
      </c>
      <c r="AG1708" s="2">
        <f t="shared" si="211"/>
        <v>0</v>
      </c>
      <c r="AH1708" s="2">
        <f t="shared" si="212"/>
        <v>0</v>
      </c>
      <c r="AJ1708" s="5"/>
    </row>
    <row r="1709" spans="7:36" x14ac:dyDescent="0.35">
      <c r="G1709" s="2" t="s">
        <v>3</v>
      </c>
      <c r="H1709" s="2" t="s">
        <v>142</v>
      </c>
      <c r="I1709" s="2" t="s">
        <v>8</v>
      </c>
      <c r="J1709" s="2" t="s">
        <v>20</v>
      </c>
      <c r="K1709" s="2" t="s">
        <v>20</v>
      </c>
      <c r="L1709" s="2" t="s">
        <v>20</v>
      </c>
      <c r="M1709" s="2" t="s">
        <v>76</v>
      </c>
      <c r="N1709" s="2">
        <v>28</v>
      </c>
      <c r="O1709" s="6">
        <f t="shared" si="205"/>
        <v>10</v>
      </c>
      <c r="P1709" s="2">
        <v>5</v>
      </c>
      <c r="Q1709" s="2">
        <v>3</v>
      </c>
      <c r="R1709" s="2">
        <v>1</v>
      </c>
      <c r="S1709" s="2">
        <v>0</v>
      </c>
      <c r="T1709" s="2">
        <v>1</v>
      </c>
      <c r="U1709" s="2">
        <f t="shared" si="207"/>
        <v>8</v>
      </c>
      <c r="V1709" s="2">
        <f t="shared" si="208"/>
        <v>1</v>
      </c>
      <c r="W1709" s="2">
        <f t="shared" si="209"/>
        <v>1</v>
      </c>
      <c r="Y1709" s="5"/>
      <c r="Z1709" s="6">
        <f t="shared" si="206"/>
        <v>0</v>
      </c>
      <c r="AA1709" s="2">
        <v>0</v>
      </c>
      <c r="AB1709" s="2">
        <v>0</v>
      </c>
      <c r="AC1709" s="2">
        <v>0</v>
      </c>
      <c r="AD1709" s="2">
        <v>0</v>
      </c>
      <c r="AE1709" s="2">
        <v>0</v>
      </c>
      <c r="AF1709" s="2">
        <f t="shared" si="210"/>
        <v>0</v>
      </c>
      <c r="AG1709" s="2">
        <f t="shared" si="211"/>
        <v>0</v>
      </c>
      <c r="AH1709" s="2">
        <f t="shared" si="212"/>
        <v>0</v>
      </c>
      <c r="AJ1709" s="5"/>
    </row>
    <row r="1710" spans="7:36" x14ac:dyDescent="0.35">
      <c r="G1710" s="2" t="s">
        <v>3</v>
      </c>
      <c r="H1710" s="2" t="s">
        <v>142</v>
      </c>
      <c r="I1710" s="2" t="s">
        <v>8</v>
      </c>
      <c r="J1710" s="2" t="s">
        <v>20</v>
      </c>
      <c r="K1710" s="2" t="s">
        <v>20</v>
      </c>
      <c r="L1710" s="2" t="s">
        <v>20</v>
      </c>
      <c r="M1710" s="2" t="s">
        <v>76</v>
      </c>
      <c r="N1710" s="2">
        <v>29</v>
      </c>
      <c r="O1710" s="6">
        <f t="shared" si="205"/>
        <v>10</v>
      </c>
      <c r="P1710" s="2">
        <v>1</v>
      </c>
      <c r="Q1710" s="2">
        <v>2</v>
      </c>
      <c r="R1710" s="2">
        <v>3</v>
      </c>
      <c r="S1710" s="2">
        <v>2</v>
      </c>
      <c r="T1710" s="2">
        <v>2</v>
      </c>
      <c r="U1710" s="2">
        <f t="shared" si="207"/>
        <v>3</v>
      </c>
      <c r="V1710" s="2">
        <f t="shared" si="208"/>
        <v>3</v>
      </c>
      <c r="W1710" s="2">
        <f t="shared" si="209"/>
        <v>4</v>
      </c>
      <c r="Y1710" s="5"/>
      <c r="Z1710" s="6">
        <f t="shared" si="206"/>
        <v>0</v>
      </c>
      <c r="AA1710" s="2">
        <v>0</v>
      </c>
      <c r="AB1710" s="2">
        <v>0</v>
      </c>
      <c r="AC1710" s="2">
        <v>0</v>
      </c>
      <c r="AD1710" s="2">
        <v>0</v>
      </c>
      <c r="AE1710" s="2">
        <v>0</v>
      </c>
      <c r="AF1710" s="2">
        <f t="shared" si="210"/>
        <v>0</v>
      </c>
      <c r="AG1710" s="2">
        <f t="shared" si="211"/>
        <v>0</v>
      </c>
      <c r="AH1710" s="2">
        <f t="shared" si="212"/>
        <v>0</v>
      </c>
      <c r="AJ1710" s="5"/>
    </row>
    <row r="1711" spans="7:36" x14ac:dyDescent="0.35">
      <c r="G1711" s="2" t="s">
        <v>3</v>
      </c>
      <c r="H1711" s="2" t="s">
        <v>142</v>
      </c>
      <c r="I1711" s="2" t="s">
        <v>8</v>
      </c>
      <c r="J1711" s="2" t="s">
        <v>20</v>
      </c>
      <c r="K1711" s="2" t="s">
        <v>20</v>
      </c>
      <c r="L1711" s="2" t="s">
        <v>20</v>
      </c>
      <c r="M1711" s="2" t="s">
        <v>76</v>
      </c>
      <c r="N1711" s="2">
        <v>30</v>
      </c>
      <c r="O1711" s="6">
        <f t="shared" si="205"/>
        <v>10</v>
      </c>
      <c r="P1711" s="2">
        <v>3</v>
      </c>
      <c r="Q1711" s="2">
        <v>1</v>
      </c>
      <c r="R1711" s="2">
        <v>3</v>
      </c>
      <c r="S1711" s="2">
        <v>2</v>
      </c>
      <c r="T1711" s="2">
        <v>1</v>
      </c>
      <c r="U1711" s="2">
        <f t="shared" si="207"/>
        <v>4</v>
      </c>
      <c r="V1711" s="2">
        <f t="shared" si="208"/>
        <v>3</v>
      </c>
      <c r="W1711" s="2">
        <f t="shared" si="209"/>
        <v>3</v>
      </c>
      <c r="Y1711" s="5"/>
      <c r="Z1711" s="6">
        <f t="shared" si="206"/>
        <v>0</v>
      </c>
      <c r="AA1711" s="2">
        <v>0</v>
      </c>
      <c r="AB1711" s="2">
        <v>0</v>
      </c>
      <c r="AC1711" s="2">
        <v>0</v>
      </c>
      <c r="AD1711" s="2">
        <v>0</v>
      </c>
      <c r="AE1711" s="2">
        <v>0</v>
      </c>
      <c r="AF1711" s="2">
        <f t="shared" si="210"/>
        <v>0</v>
      </c>
      <c r="AG1711" s="2">
        <f t="shared" si="211"/>
        <v>0</v>
      </c>
      <c r="AH1711" s="2">
        <f t="shared" si="212"/>
        <v>0</v>
      </c>
      <c r="AJ1711" s="5"/>
    </row>
    <row r="1712" spans="7:36" x14ac:dyDescent="0.35">
      <c r="G1712" s="2" t="s">
        <v>3</v>
      </c>
      <c r="H1712" s="2" t="s">
        <v>142</v>
      </c>
      <c r="I1712" s="2" t="s">
        <v>8</v>
      </c>
      <c r="J1712" s="2" t="s">
        <v>125</v>
      </c>
      <c r="K1712" s="2" t="s">
        <v>98</v>
      </c>
      <c r="L1712" s="2" t="s">
        <v>97</v>
      </c>
      <c r="M1712" s="2" t="s">
        <v>3</v>
      </c>
      <c r="N1712" s="2">
        <v>1</v>
      </c>
      <c r="O1712" s="6">
        <f t="shared" si="205"/>
        <v>8</v>
      </c>
      <c r="P1712" s="2">
        <v>2</v>
      </c>
      <c r="Q1712" s="2">
        <v>3</v>
      </c>
      <c r="R1712" s="2">
        <v>2</v>
      </c>
      <c r="S1712" s="2">
        <v>0</v>
      </c>
      <c r="T1712" s="2">
        <v>1</v>
      </c>
      <c r="U1712" s="2">
        <f t="shared" si="207"/>
        <v>5</v>
      </c>
      <c r="V1712" s="2">
        <f t="shared" si="208"/>
        <v>2</v>
      </c>
      <c r="W1712" s="2">
        <f t="shared" si="209"/>
        <v>1</v>
      </c>
      <c r="X1712" s="2">
        <f>MAX(O1712:O1741)</f>
        <v>8</v>
      </c>
      <c r="Y1712" s="5">
        <v>7</v>
      </c>
      <c r="Z1712" s="6">
        <f t="shared" si="206"/>
        <v>1</v>
      </c>
      <c r="AA1712" s="2">
        <v>0</v>
      </c>
      <c r="AB1712" s="2">
        <v>0</v>
      </c>
      <c r="AC1712" s="2">
        <v>0</v>
      </c>
      <c r="AD1712" s="2">
        <v>1</v>
      </c>
      <c r="AE1712" s="2">
        <v>0</v>
      </c>
      <c r="AF1712" s="2">
        <f t="shared" si="210"/>
        <v>0</v>
      </c>
      <c r="AG1712" s="2">
        <f t="shared" si="211"/>
        <v>0</v>
      </c>
      <c r="AH1712" s="2">
        <f t="shared" si="212"/>
        <v>1</v>
      </c>
      <c r="AI1712" s="2">
        <f>MAX(Z1712:Z1741)</f>
        <v>11</v>
      </c>
      <c r="AJ1712" s="5">
        <v>41</v>
      </c>
    </row>
    <row r="1713" spans="7:36" x14ac:dyDescent="0.35">
      <c r="G1713" s="2" t="s">
        <v>3</v>
      </c>
      <c r="H1713" s="2" t="s">
        <v>142</v>
      </c>
      <c r="I1713" s="2" t="s">
        <v>8</v>
      </c>
      <c r="J1713" s="2" t="s">
        <v>125</v>
      </c>
      <c r="K1713" s="2" t="s">
        <v>98</v>
      </c>
      <c r="L1713" s="2" t="s">
        <v>97</v>
      </c>
      <c r="M1713" s="2" t="s">
        <v>3</v>
      </c>
      <c r="N1713" s="2">
        <v>2</v>
      </c>
      <c r="O1713" s="6">
        <f t="shared" si="205"/>
        <v>8</v>
      </c>
      <c r="P1713" s="2">
        <v>2</v>
      </c>
      <c r="Q1713" s="2">
        <v>1</v>
      </c>
      <c r="R1713" s="2">
        <v>5</v>
      </c>
      <c r="S1713" s="2">
        <v>0</v>
      </c>
      <c r="T1713" s="2">
        <v>0</v>
      </c>
      <c r="U1713" s="2">
        <f t="shared" si="207"/>
        <v>3</v>
      </c>
      <c r="V1713" s="2">
        <f t="shared" si="208"/>
        <v>5</v>
      </c>
      <c r="W1713" s="2">
        <f t="shared" si="209"/>
        <v>0</v>
      </c>
      <c r="Y1713" s="5"/>
      <c r="Z1713" s="6">
        <f t="shared" si="206"/>
        <v>1</v>
      </c>
      <c r="AA1713" s="2">
        <v>0</v>
      </c>
      <c r="AB1713" s="2">
        <v>0</v>
      </c>
      <c r="AC1713" s="2">
        <v>0</v>
      </c>
      <c r="AD1713" s="2">
        <v>0</v>
      </c>
      <c r="AE1713" s="2">
        <v>1</v>
      </c>
      <c r="AF1713" s="2">
        <f t="shared" si="210"/>
        <v>0</v>
      </c>
      <c r="AG1713" s="2">
        <f t="shared" si="211"/>
        <v>0</v>
      </c>
      <c r="AH1713" s="2">
        <f t="shared" si="212"/>
        <v>1</v>
      </c>
      <c r="AJ1713" s="5"/>
    </row>
    <row r="1714" spans="7:36" x14ac:dyDescent="0.35">
      <c r="G1714" s="2" t="s">
        <v>3</v>
      </c>
      <c r="H1714" s="2" t="s">
        <v>142</v>
      </c>
      <c r="I1714" s="2" t="s">
        <v>8</v>
      </c>
      <c r="J1714" s="2" t="s">
        <v>125</v>
      </c>
      <c r="K1714" s="2" t="s">
        <v>98</v>
      </c>
      <c r="L1714" s="2" t="s">
        <v>97</v>
      </c>
      <c r="M1714" s="2" t="s">
        <v>3</v>
      </c>
      <c r="N1714" s="2">
        <v>3</v>
      </c>
      <c r="O1714" s="6">
        <f t="shared" si="205"/>
        <v>8</v>
      </c>
      <c r="P1714" s="2">
        <v>6</v>
      </c>
      <c r="Q1714" s="2">
        <v>0</v>
      </c>
      <c r="R1714" s="2">
        <v>2</v>
      </c>
      <c r="S1714" s="2">
        <v>0</v>
      </c>
      <c r="T1714" s="2">
        <v>0</v>
      </c>
      <c r="U1714" s="2">
        <f t="shared" si="207"/>
        <v>6</v>
      </c>
      <c r="V1714" s="2">
        <f t="shared" si="208"/>
        <v>2</v>
      </c>
      <c r="W1714" s="2">
        <f t="shared" si="209"/>
        <v>0</v>
      </c>
      <c r="Y1714" s="5"/>
      <c r="Z1714" s="6">
        <f t="shared" si="206"/>
        <v>1</v>
      </c>
      <c r="AA1714" s="2">
        <v>0</v>
      </c>
      <c r="AB1714" s="2">
        <v>0</v>
      </c>
      <c r="AC1714" s="2">
        <v>0</v>
      </c>
      <c r="AD1714" s="2">
        <v>1</v>
      </c>
      <c r="AE1714" s="2">
        <v>0</v>
      </c>
      <c r="AF1714" s="2">
        <f t="shared" si="210"/>
        <v>0</v>
      </c>
      <c r="AG1714" s="2">
        <f t="shared" si="211"/>
        <v>0</v>
      </c>
      <c r="AH1714" s="2">
        <f t="shared" si="212"/>
        <v>1</v>
      </c>
      <c r="AJ1714" s="5"/>
    </row>
    <row r="1715" spans="7:36" x14ac:dyDescent="0.35">
      <c r="G1715" s="2" t="s">
        <v>3</v>
      </c>
      <c r="H1715" s="2" t="s">
        <v>142</v>
      </c>
      <c r="I1715" s="2" t="s">
        <v>8</v>
      </c>
      <c r="J1715" s="2" t="s">
        <v>125</v>
      </c>
      <c r="K1715" s="2" t="s">
        <v>98</v>
      </c>
      <c r="L1715" s="2" t="s">
        <v>97</v>
      </c>
      <c r="M1715" s="2" t="s">
        <v>3</v>
      </c>
      <c r="N1715" s="2">
        <v>4</v>
      </c>
      <c r="O1715" s="6">
        <f t="shared" si="205"/>
        <v>8</v>
      </c>
      <c r="P1715" s="2">
        <v>8</v>
      </c>
      <c r="Q1715" s="2">
        <v>0</v>
      </c>
      <c r="R1715" s="2">
        <v>0</v>
      </c>
      <c r="S1715" s="2">
        <v>0</v>
      </c>
      <c r="T1715" s="2">
        <v>0</v>
      </c>
      <c r="U1715" s="2">
        <f t="shared" si="207"/>
        <v>8</v>
      </c>
      <c r="V1715" s="2">
        <f t="shared" si="208"/>
        <v>0</v>
      </c>
      <c r="W1715" s="2">
        <f t="shared" si="209"/>
        <v>0</v>
      </c>
      <c r="Y1715" s="5"/>
      <c r="Z1715" s="6">
        <f t="shared" si="206"/>
        <v>1</v>
      </c>
      <c r="AA1715" s="2">
        <v>1</v>
      </c>
      <c r="AB1715" s="2">
        <v>0</v>
      </c>
      <c r="AC1715" s="2">
        <v>0</v>
      </c>
      <c r="AD1715" s="2">
        <v>0</v>
      </c>
      <c r="AE1715" s="2">
        <v>0</v>
      </c>
      <c r="AF1715" s="2">
        <f t="shared" si="210"/>
        <v>1</v>
      </c>
      <c r="AG1715" s="2">
        <f t="shared" si="211"/>
        <v>0</v>
      </c>
      <c r="AH1715" s="2">
        <f t="shared" si="212"/>
        <v>0</v>
      </c>
      <c r="AJ1715" s="5"/>
    </row>
    <row r="1716" spans="7:36" x14ac:dyDescent="0.35">
      <c r="G1716" s="2" t="s">
        <v>3</v>
      </c>
      <c r="H1716" s="2" t="s">
        <v>142</v>
      </c>
      <c r="I1716" s="2" t="s">
        <v>8</v>
      </c>
      <c r="J1716" s="2" t="s">
        <v>125</v>
      </c>
      <c r="K1716" s="2" t="s">
        <v>98</v>
      </c>
      <c r="L1716" s="2" t="s">
        <v>97</v>
      </c>
      <c r="M1716" s="2" t="s">
        <v>3</v>
      </c>
      <c r="N1716" s="2">
        <v>5</v>
      </c>
      <c r="O1716" s="6">
        <f t="shared" si="205"/>
        <v>8</v>
      </c>
      <c r="P1716" s="2">
        <v>5</v>
      </c>
      <c r="Q1716" s="2">
        <v>1</v>
      </c>
      <c r="R1716" s="2">
        <v>1</v>
      </c>
      <c r="S1716" s="2">
        <v>1</v>
      </c>
      <c r="T1716" s="2">
        <v>0</v>
      </c>
      <c r="U1716" s="2">
        <f t="shared" si="207"/>
        <v>6</v>
      </c>
      <c r="V1716" s="2">
        <f t="shared" si="208"/>
        <v>1</v>
      </c>
      <c r="W1716" s="2">
        <f t="shared" si="209"/>
        <v>1</v>
      </c>
      <c r="Y1716" s="5"/>
      <c r="Z1716" s="6">
        <f t="shared" si="206"/>
        <v>1</v>
      </c>
      <c r="AA1716" s="2">
        <v>0</v>
      </c>
      <c r="AB1716" s="2">
        <v>0</v>
      </c>
      <c r="AC1716" s="2">
        <v>0</v>
      </c>
      <c r="AD1716" s="2">
        <v>1</v>
      </c>
      <c r="AE1716" s="2">
        <v>0</v>
      </c>
      <c r="AF1716" s="2">
        <f t="shared" si="210"/>
        <v>0</v>
      </c>
      <c r="AG1716" s="2">
        <f t="shared" si="211"/>
        <v>0</v>
      </c>
      <c r="AH1716" s="2">
        <f t="shared" si="212"/>
        <v>1</v>
      </c>
      <c r="AJ1716" s="5"/>
    </row>
    <row r="1717" spans="7:36" x14ac:dyDescent="0.35">
      <c r="G1717" s="2" t="s">
        <v>3</v>
      </c>
      <c r="H1717" s="2" t="s">
        <v>142</v>
      </c>
      <c r="I1717" s="2" t="s">
        <v>8</v>
      </c>
      <c r="J1717" s="2" t="s">
        <v>125</v>
      </c>
      <c r="K1717" s="2" t="s">
        <v>98</v>
      </c>
      <c r="L1717" s="2" t="s">
        <v>97</v>
      </c>
      <c r="M1717" s="2" t="s">
        <v>3</v>
      </c>
      <c r="N1717" s="2">
        <v>6</v>
      </c>
      <c r="O1717" s="6">
        <f t="shared" si="205"/>
        <v>8</v>
      </c>
      <c r="P1717" s="2">
        <v>2</v>
      </c>
      <c r="Q1717" s="2">
        <v>4</v>
      </c>
      <c r="R1717" s="2">
        <v>1</v>
      </c>
      <c r="S1717" s="2">
        <v>0</v>
      </c>
      <c r="T1717" s="2">
        <v>1</v>
      </c>
      <c r="U1717" s="2">
        <f t="shared" si="207"/>
        <v>6</v>
      </c>
      <c r="V1717" s="2">
        <f t="shared" si="208"/>
        <v>1</v>
      </c>
      <c r="W1717" s="2">
        <f t="shared" si="209"/>
        <v>1</v>
      </c>
      <c r="Y1717" s="5"/>
      <c r="Z1717" s="6">
        <f t="shared" si="206"/>
        <v>1</v>
      </c>
      <c r="AA1717" s="2">
        <v>0</v>
      </c>
      <c r="AB1717" s="2">
        <v>0</v>
      </c>
      <c r="AC1717" s="2">
        <v>0</v>
      </c>
      <c r="AD1717" s="2">
        <v>1</v>
      </c>
      <c r="AE1717" s="2">
        <v>0</v>
      </c>
      <c r="AF1717" s="2">
        <f t="shared" si="210"/>
        <v>0</v>
      </c>
      <c r="AG1717" s="2">
        <f t="shared" si="211"/>
        <v>0</v>
      </c>
      <c r="AH1717" s="2">
        <f t="shared" si="212"/>
        <v>1</v>
      </c>
      <c r="AJ1717" s="5"/>
    </row>
    <row r="1718" spans="7:36" x14ac:dyDescent="0.35">
      <c r="G1718" s="2" t="s">
        <v>3</v>
      </c>
      <c r="H1718" s="2" t="s">
        <v>142</v>
      </c>
      <c r="I1718" s="2" t="s">
        <v>8</v>
      </c>
      <c r="J1718" s="2" t="s">
        <v>125</v>
      </c>
      <c r="K1718" s="2" t="s">
        <v>98</v>
      </c>
      <c r="L1718" s="2" t="s">
        <v>97</v>
      </c>
      <c r="M1718" s="2" t="s">
        <v>3</v>
      </c>
      <c r="N1718" s="2">
        <v>7</v>
      </c>
      <c r="O1718" s="6">
        <f t="shared" si="205"/>
        <v>8</v>
      </c>
      <c r="P1718" s="2">
        <v>7</v>
      </c>
      <c r="Q1718" s="2">
        <v>0</v>
      </c>
      <c r="R1718" s="2">
        <v>1</v>
      </c>
      <c r="S1718" s="2">
        <v>0</v>
      </c>
      <c r="T1718" s="2">
        <v>0</v>
      </c>
      <c r="U1718" s="2">
        <f t="shared" si="207"/>
        <v>7</v>
      </c>
      <c r="V1718" s="2">
        <f t="shared" si="208"/>
        <v>1</v>
      </c>
      <c r="W1718" s="2">
        <f t="shared" si="209"/>
        <v>0</v>
      </c>
      <c r="Y1718" s="5"/>
      <c r="Z1718" s="6">
        <f t="shared" si="206"/>
        <v>1</v>
      </c>
      <c r="AA1718" s="2">
        <v>0</v>
      </c>
      <c r="AB1718" s="2">
        <v>0</v>
      </c>
      <c r="AC1718" s="2">
        <v>1</v>
      </c>
      <c r="AD1718" s="2">
        <v>0</v>
      </c>
      <c r="AE1718" s="2">
        <v>0</v>
      </c>
      <c r="AF1718" s="2">
        <f t="shared" si="210"/>
        <v>0</v>
      </c>
      <c r="AG1718" s="2">
        <f t="shared" si="211"/>
        <v>1</v>
      </c>
      <c r="AH1718" s="2">
        <f t="shared" si="212"/>
        <v>0</v>
      </c>
      <c r="AJ1718" s="5"/>
    </row>
    <row r="1719" spans="7:36" x14ac:dyDescent="0.35">
      <c r="G1719" s="2" t="s">
        <v>3</v>
      </c>
      <c r="H1719" s="2" t="s">
        <v>142</v>
      </c>
      <c r="I1719" s="2" t="s">
        <v>8</v>
      </c>
      <c r="J1719" s="2" t="s">
        <v>125</v>
      </c>
      <c r="K1719" s="2" t="s">
        <v>98</v>
      </c>
      <c r="L1719" s="2" t="s">
        <v>97</v>
      </c>
      <c r="M1719" s="2" t="s">
        <v>3</v>
      </c>
      <c r="N1719" s="2">
        <v>8</v>
      </c>
      <c r="O1719" s="6">
        <f t="shared" si="205"/>
        <v>8</v>
      </c>
      <c r="P1719" s="2">
        <v>2</v>
      </c>
      <c r="Q1719" s="2">
        <v>1</v>
      </c>
      <c r="R1719" s="2">
        <v>4</v>
      </c>
      <c r="S1719" s="2">
        <v>1</v>
      </c>
      <c r="T1719" s="2">
        <v>0</v>
      </c>
      <c r="U1719" s="2">
        <f t="shared" si="207"/>
        <v>3</v>
      </c>
      <c r="V1719" s="2">
        <f t="shared" si="208"/>
        <v>4</v>
      </c>
      <c r="W1719" s="2">
        <f t="shared" si="209"/>
        <v>1</v>
      </c>
      <c r="Y1719" s="5"/>
      <c r="Z1719" s="6">
        <f t="shared" si="206"/>
        <v>1</v>
      </c>
      <c r="AA1719" s="2">
        <v>0</v>
      </c>
      <c r="AB1719" s="2">
        <v>0</v>
      </c>
      <c r="AC1719" s="2">
        <v>0</v>
      </c>
      <c r="AD1719" s="2">
        <v>0</v>
      </c>
      <c r="AE1719" s="2">
        <v>1</v>
      </c>
      <c r="AF1719" s="2">
        <f t="shared" si="210"/>
        <v>0</v>
      </c>
      <c r="AG1719" s="2">
        <f t="shared" si="211"/>
        <v>0</v>
      </c>
      <c r="AH1719" s="2">
        <f t="shared" si="212"/>
        <v>1</v>
      </c>
      <c r="AJ1719" s="5"/>
    </row>
    <row r="1720" spans="7:36" x14ac:dyDescent="0.35">
      <c r="G1720" s="2" t="s">
        <v>3</v>
      </c>
      <c r="H1720" s="2" t="s">
        <v>142</v>
      </c>
      <c r="I1720" s="2" t="s">
        <v>8</v>
      </c>
      <c r="J1720" s="2" t="s">
        <v>125</v>
      </c>
      <c r="K1720" s="2" t="s">
        <v>98</v>
      </c>
      <c r="L1720" s="2" t="s">
        <v>97</v>
      </c>
      <c r="M1720" s="2" t="s">
        <v>3</v>
      </c>
      <c r="N1720" s="2">
        <v>9</v>
      </c>
      <c r="O1720" s="6">
        <f t="shared" si="205"/>
        <v>8</v>
      </c>
      <c r="P1720" s="2">
        <v>2</v>
      </c>
      <c r="Q1720" s="2">
        <v>2</v>
      </c>
      <c r="R1720" s="2">
        <v>3</v>
      </c>
      <c r="S1720" s="2">
        <v>0</v>
      </c>
      <c r="T1720" s="2">
        <v>1</v>
      </c>
      <c r="U1720" s="2">
        <f t="shared" si="207"/>
        <v>4</v>
      </c>
      <c r="V1720" s="2">
        <f t="shared" si="208"/>
        <v>3</v>
      </c>
      <c r="W1720" s="2">
        <f t="shared" si="209"/>
        <v>1</v>
      </c>
      <c r="Y1720" s="5"/>
      <c r="Z1720" s="6">
        <f t="shared" si="206"/>
        <v>1</v>
      </c>
      <c r="AA1720" s="2">
        <v>0</v>
      </c>
      <c r="AB1720" s="2">
        <v>0</v>
      </c>
      <c r="AC1720" s="2">
        <v>0</v>
      </c>
      <c r="AD1720" s="2">
        <v>0</v>
      </c>
      <c r="AE1720" s="2">
        <v>1</v>
      </c>
      <c r="AF1720" s="2">
        <f t="shared" si="210"/>
        <v>0</v>
      </c>
      <c r="AG1720" s="2">
        <f t="shared" si="211"/>
        <v>0</v>
      </c>
      <c r="AH1720" s="2">
        <f t="shared" si="212"/>
        <v>1</v>
      </c>
      <c r="AJ1720" s="5"/>
    </row>
    <row r="1721" spans="7:36" x14ac:dyDescent="0.35">
      <c r="G1721" s="2" t="s">
        <v>3</v>
      </c>
      <c r="H1721" s="2" t="s">
        <v>142</v>
      </c>
      <c r="I1721" s="2" t="s">
        <v>8</v>
      </c>
      <c r="J1721" s="2" t="s">
        <v>125</v>
      </c>
      <c r="K1721" s="2" t="s">
        <v>98</v>
      </c>
      <c r="L1721" s="2" t="s">
        <v>97</v>
      </c>
      <c r="M1721" s="2" t="s">
        <v>67</v>
      </c>
      <c r="N1721" s="2">
        <v>10</v>
      </c>
      <c r="O1721" s="6">
        <f t="shared" si="205"/>
        <v>8</v>
      </c>
      <c r="P1721" s="2">
        <v>7</v>
      </c>
      <c r="Q1721" s="2">
        <v>0</v>
      </c>
      <c r="R1721" s="2">
        <v>0</v>
      </c>
      <c r="S1721" s="2">
        <v>1</v>
      </c>
      <c r="T1721" s="2">
        <v>0</v>
      </c>
      <c r="U1721" s="2">
        <f t="shared" si="207"/>
        <v>7</v>
      </c>
      <c r="V1721" s="2">
        <f t="shared" si="208"/>
        <v>0</v>
      </c>
      <c r="W1721" s="2">
        <f t="shared" si="209"/>
        <v>1</v>
      </c>
      <c r="Y1721" s="5"/>
      <c r="Z1721" s="6">
        <f t="shared" si="206"/>
        <v>11</v>
      </c>
      <c r="AA1721" s="2">
        <v>6</v>
      </c>
      <c r="AB1721" s="2">
        <v>1</v>
      </c>
      <c r="AC1721" s="2">
        <v>2</v>
      </c>
      <c r="AD1721" s="2">
        <v>0</v>
      </c>
      <c r="AE1721" s="2">
        <v>2</v>
      </c>
      <c r="AF1721" s="2">
        <f t="shared" si="210"/>
        <v>7</v>
      </c>
      <c r="AG1721" s="2">
        <f t="shared" si="211"/>
        <v>2</v>
      </c>
      <c r="AH1721" s="2">
        <f t="shared" si="212"/>
        <v>2</v>
      </c>
      <c r="AJ1721" s="5"/>
    </row>
    <row r="1722" spans="7:36" x14ac:dyDescent="0.35">
      <c r="G1722" s="2" t="s">
        <v>3</v>
      </c>
      <c r="H1722" s="2" t="s">
        <v>142</v>
      </c>
      <c r="I1722" s="2" t="s">
        <v>8</v>
      </c>
      <c r="J1722" s="2" t="s">
        <v>125</v>
      </c>
      <c r="K1722" s="2" t="s">
        <v>98</v>
      </c>
      <c r="L1722" s="2" t="s">
        <v>97</v>
      </c>
      <c r="M1722" s="2" t="s">
        <v>67</v>
      </c>
      <c r="N1722" s="2">
        <v>11</v>
      </c>
      <c r="O1722" s="6">
        <f t="shared" si="205"/>
        <v>8</v>
      </c>
      <c r="P1722" s="2">
        <v>4</v>
      </c>
      <c r="Q1722" s="2">
        <v>1</v>
      </c>
      <c r="R1722" s="2">
        <v>2</v>
      </c>
      <c r="S1722" s="2">
        <v>1</v>
      </c>
      <c r="T1722" s="2">
        <v>0</v>
      </c>
      <c r="U1722" s="2">
        <f t="shared" si="207"/>
        <v>5</v>
      </c>
      <c r="V1722" s="2">
        <f t="shared" si="208"/>
        <v>2</v>
      </c>
      <c r="W1722" s="2">
        <f t="shared" si="209"/>
        <v>1</v>
      </c>
      <c r="Y1722" s="5"/>
      <c r="Z1722" s="6">
        <f t="shared" si="206"/>
        <v>11</v>
      </c>
      <c r="AA1722" s="2">
        <v>3</v>
      </c>
      <c r="AB1722" s="2">
        <v>4</v>
      </c>
      <c r="AC1722" s="2">
        <v>2</v>
      </c>
      <c r="AD1722" s="2">
        <v>0</v>
      </c>
      <c r="AE1722" s="2">
        <v>2</v>
      </c>
      <c r="AF1722" s="2">
        <f t="shared" si="210"/>
        <v>7</v>
      </c>
      <c r="AG1722" s="2">
        <f t="shared" si="211"/>
        <v>2</v>
      </c>
      <c r="AH1722" s="2">
        <f t="shared" si="212"/>
        <v>2</v>
      </c>
      <c r="AJ1722" s="5"/>
    </row>
    <row r="1723" spans="7:36" x14ac:dyDescent="0.35">
      <c r="G1723" s="2" t="s">
        <v>3</v>
      </c>
      <c r="H1723" s="2" t="s">
        <v>142</v>
      </c>
      <c r="I1723" s="2" t="s">
        <v>8</v>
      </c>
      <c r="J1723" s="2" t="s">
        <v>125</v>
      </c>
      <c r="K1723" s="2" t="s">
        <v>98</v>
      </c>
      <c r="L1723" s="2" t="s">
        <v>97</v>
      </c>
      <c r="M1723" s="2" t="s">
        <v>67</v>
      </c>
      <c r="N1723" s="2">
        <v>12</v>
      </c>
      <c r="O1723" s="6">
        <f t="shared" si="205"/>
        <v>8</v>
      </c>
      <c r="P1723" s="2">
        <v>4</v>
      </c>
      <c r="Q1723" s="2">
        <v>1</v>
      </c>
      <c r="R1723" s="2">
        <v>3</v>
      </c>
      <c r="S1723" s="2">
        <v>0</v>
      </c>
      <c r="T1723" s="2">
        <v>0</v>
      </c>
      <c r="U1723" s="2">
        <f t="shared" si="207"/>
        <v>5</v>
      </c>
      <c r="V1723" s="2">
        <f t="shared" si="208"/>
        <v>3</v>
      </c>
      <c r="W1723" s="2">
        <f t="shared" si="209"/>
        <v>0</v>
      </c>
      <c r="Y1723" s="5"/>
      <c r="Z1723" s="6">
        <f t="shared" si="206"/>
        <v>11</v>
      </c>
      <c r="AA1723" s="2">
        <v>2</v>
      </c>
      <c r="AB1723" s="2">
        <v>5</v>
      </c>
      <c r="AC1723" s="2">
        <v>2</v>
      </c>
      <c r="AD1723" s="2">
        <v>1</v>
      </c>
      <c r="AE1723" s="2">
        <v>1</v>
      </c>
      <c r="AF1723" s="2">
        <f t="shared" si="210"/>
        <v>7</v>
      </c>
      <c r="AG1723" s="2">
        <f t="shared" si="211"/>
        <v>2</v>
      </c>
      <c r="AH1723" s="2">
        <f t="shared" si="212"/>
        <v>2</v>
      </c>
      <c r="AJ1723" s="5"/>
    </row>
    <row r="1724" spans="7:36" x14ac:dyDescent="0.35">
      <c r="G1724" s="2" t="s">
        <v>3</v>
      </c>
      <c r="H1724" s="2" t="s">
        <v>142</v>
      </c>
      <c r="I1724" s="2" t="s">
        <v>8</v>
      </c>
      <c r="J1724" s="2" t="s">
        <v>125</v>
      </c>
      <c r="K1724" s="2" t="s">
        <v>98</v>
      </c>
      <c r="L1724" s="2" t="s">
        <v>97</v>
      </c>
      <c r="M1724" s="2" t="s">
        <v>67</v>
      </c>
      <c r="N1724" s="2">
        <v>13</v>
      </c>
      <c r="O1724" s="6">
        <f t="shared" si="205"/>
        <v>8</v>
      </c>
      <c r="P1724" s="2">
        <v>4</v>
      </c>
      <c r="Q1724" s="2">
        <v>2</v>
      </c>
      <c r="R1724" s="2">
        <v>1</v>
      </c>
      <c r="S1724" s="2">
        <v>1</v>
      </c>
      <c r="T1724" s="2">
        <v>0</v>
      </c>
      <c r="U1724" s="2">
        <f t="shared" si="207"/>
        <v>6</v>
      </c>
      <c r="V1724" s="2">
        <f t="shared" si="208"/>
        <v>1</v>
      </c>
      <c r="W1724" s="2">
        <f t="shared" si="209"/>
        <v>1</v>
      </c>
      <c r="Y1724" s="5"/>
      <c r="Z1724" s="6">
        <f t="shared" si="206"/>
        <v>11</v>
      </c>
      <c r="AA1724" s="2">
        <v>4</v>
      </c>
      <c r="AB1724" s="2">
        <v>2</v>
      </c>
      <c r="AC1724" s="2">
        <v>2</v>
      </c>
      <c r="AD1724" s="2">
        <v>1</v>
      </c>
      <c r="AE1724" s="2">
        <v>2</v>
      </c>
      <c r="AF1724" s="2">
        <f t="shared" si="210"/>
        <v>6</v>
      </c>
      <c r="AG1724" s="2">
        <f t="shared" si="211"/>
        <v>2</v>
      </c>
      <c r="AH1724" s="2">
        <f t="shared" si="212"/>
        <v>3</v>
      </c>
      <c r="AJ1724" s="5"/>
    </row>
    <row r="1725" spans="7:36" x14ac:dyDescent="0.35">
      <c r="G1725" s="2" t="s">
        <v>3</v>
      </c>
      <c r="H1725" s="2" t="s">
        <v>142</v>
      </c>
      <c r="I1725" s="2" t="s">
        <v>8</v>
      </c>
      <c r="J1725" s="2" t="s">
        <v>125</v>
      </c>
      <c r="K1725" s="2" t="s">
        <v>98</v>
      </c>
      <c r="L1725" s="2" t="s">
        <v>97</v>
      </c>
      <c r="M1725" s="2" t="s">
        <v>67</v>
      </c>
      <c r="N1725" s="2">
        <v>14</v>
      </c>
      <c r="O1725" s="6">
        <f t="shared" si="205"/>
        <v>8</v>
      </c>
      <c r="P1725" s="2">
        <v>3</v>
      </c>
      <c r="Q1725" s="2">
        <v>3</v>
      </c>
      <c r="R1725" s="2">
        <v>1</v>
      </c>
      <c r="S1725" s="2">
        <v>1</v>
      </c>
      <c r="T1725" s="2">
        <v>0</v>
      </c>
      <c r="U1725" s="2">
        <f t="shared" si="207"/>
        <v>6</v>
      </c>
      <c r="V1725" s="2">
        <f t="shared" si="208"/>
        <v>1</v>
      </c>
      <c r="W1725" s="2">
        <f t="shared" si="209"/>
        <v>1</v>
      </c>
      <c r="Y1725" s="5"/>
      <c r="Z1725" s="6">
        <f t="shared" si="206"/>
        <v>11</v>
      </c>
      <c r="AA1725" s="2">
        <v>2</v>
      </c>
      <c r="AB1725" s="2">
        <v>2</v>
      </c>
      <c r="AC1725" s="2">
        <v>1</v>
      </c>
      <c r="AD1725" s="2">
        <v>3</v>
      </c>
      <c r="AE1725" s="2">
        <v>3</v>
      </c>
      <c r="AF1725" s="2">
        <f t="shared" si="210"/>
        <v>4</v>
      </c>
      <c r="AG1725" s="2">
        <f t="shared" si="211"/>
        <v>1</v>
      </c>
      <c r="AH1725" s="2">
        <f t="shared" si="212"/>
        <v>6</v>
      </c>
      <c r="AJ1725" s="5"/>
    </row>
    <row r="1726" spans="7:36" x14ac:dyDescent="0.35">
      <c r="G1726" s="2" t="s">
        <v>3</v>
      </c>
      <c r="H1726" s="2" t="s">
        <v>142</v>
      </c>
      <c r="I1726" s="2" t="s">
        <v>8</v>
      </c>
      <c r="J1726" s="2" t="s">
        <v>125</v>
      </c>
      <c r="K1726" s="2" t="s">
        <v>98</v>
      </c>
      <c r="L1726" s="2" t="s">
        <v>97</v>
      </c>
      <c r="M1726" s="2" t="s">
        <v>67</v>
      </c>
      <c r="N1726" s="2">
        <v>15</v>
      </c>
      <c r="O1726" s="6">
        <f t="shared" si="205"/>
        <v>8</v>
      </c>
      <c r="P1726" s="2">
        <v>1</v>
      </c>
      <c r="Q1726" s="2">
        <v>2</v>
      </c>
      <c r="R1726" s="2">
        <v>4</v>
      </c>
      <c r="S1726" s="2">
        <v>1</v>
      </c>
      <c r="T1726" s="2">
        <v>0</v>
      </c>
      <c r="U1726" s="2">
        <f t="shared" si="207"/>
        <v>3</v>
      </c>
      <c r="V1726" s="2">
        <f t="shared" si="208"/>
        <v>4</v>
      </c>
      <c r="W1726" s="2">
        <f t="shared" si="209"/>
        <v>1</v>
      </c>
      <c r="Y1726" s="5"/>
      <c r="Z1726" s="6">
        <f t="shared" si="206"/>
        <v>11</v>
      </c>
      <c r="AA1726" s="2">
        <v>1</v>
      </c>
      <c r="AB1726" s="2">
        <v>2</v>
      </c>
      <c r="AC1726" s="2">
        <v>2</v>
      </c>
      <c r="AD1726" s="2">
        <v>3</v>
      </c>
      <c r="AE1726" s="2">
        <v>3</v>
      </c>
      <c r="AF1726" s="2">
        <f t="shared" si="210"/>
        <v>3</v>
      </c>
      <c r="AG1726" s="2">
        <f t="shared" si="211"/>
        <v>2</v>
      </c>
      <c r="AH1726" s="2">
        <f t="shared" si="212"/>
        <v>6</v>
      </c>
      <c r="AJ1726" s="5"/>
    </row>
    <row r="1727" spans="7:36" x14ac:dyDescent="0.35">
      <c r="G1727" s="2" t="s">
        <v>3</v>
      </c>
      <c r="H1727" s="2" t="s">
        <v>142</v>
      </c>
      <c r="I1727" s="2" t="s">
        <v>8</v>
      </c>
      <c r="J1727" s="2" t="s">
        <v>125</v>
      </c>
      <c r="K1727" s="2" t="s">
        <v>98</v>
      </c>
      <c r="L1727" s="2" t="s">
        <v>97</v>
      </c>
      <c r="M1727" s="2" t="s">
        <v>67</v>
      </c>
      <c r="N1727" s="2">
        <v>16</v>
      </c>
      <c r="O1727" s="6">
        <f t="shared" si="205"/>
        <v>7</v>
      </c>
      <c r="P1727" s="2">
        <v>0</v>
      </c>
      <c r="Q1727" s="2">
        <v>4</v>
      </c>
      <c r="R1727" s="2">
        <v>1</v>
      </c>
      <c r="S1727" s="2">
        <v>1</v>
      </c>
      <c r="T1727" s="2">
        <v>1</v>
      </c>
      <c r="U1727" s="2">
        <f t="shared" si="207"/>
        <v>4</v>
      </c>
      <c r="V1727" s="2">
        <f t="shared" si="208"/>
        <v>1</v>
      </c>
      <c r="W1727" s="2">
        <f t="shared" si="209"/>
        <v>2</v>
      </c>
      <c r="Y1727" s="5"/>
      <c r="Z1727" s="6">
        <f t="shared" si="206"/>
        <v>11</v>
      </c>
      <c r="AA1727" s="2">
        <v>2</v>
      </c>
      <c r="AB1727" s="2">
        <v>3</v>
      </c>
      <c r="AC1727" s="2">
        <v>2</v>
      </c>
      <c r="AD1727" s="2">
        <v>2</v>
      </c>
      <c r="AE1727" s="2">
        <v>2</v>
      </c>
      <c r="AF1727" s="2">
        <f t="shared" si="210"/>
        <v>5</v>
      </c>
      <c r="AG1727" s="2">
        <f t="shared" si="211"/>
        <v>2</v>
      </c>
      <c r="AH1727" s="2">
        <f t="shared" si="212"/>
        <v>4</v>
      </c>
      <c r="AJ1727" s="5"/>
    </row>
    <row r="1728" spans="7:36" x14ac:dyDescent="0.35">
      <c r="G1728" s="2" t="s">
        <v>3</v>
      </c>
      <c r="H1728" s="2" t="s">
        <v>142</v>
      </c>
      <c r="I1728" s="2" t="s">
        <v>8</v>
      </c>
      <c r="J1728" s="2" t="s">
        <v>125</v>
      </c>
      <c r="K1728" s="2" t="s">
        <v>98</v>
      </c>
      <c r="L1728" s="2" t="s">
        <v>97</v>
      </c>
      <c r="M1728" s="2" t="s">
        <v>67</v>
      </c>
      <c r="N1728" s="2">
        <v>17</v>
      </c>
      <c r="O1728" s="6">
        <f t="shared" si="205"/>
        <v>8</v>
      </c>
      <c r="P1728" s="2">
        <v>3</v>
      </c>
      <c r="Q1728" s="2">
        <v>3</v>
      </c>
      <c r="R1728" s="2">
        <v>1</v>
      </c>
      <c r="S1728" s="2">
        <v>0</v>
      </c>
      <c r="T1728" s="2">
        <v>1</v>
      </c>
      <c r="U1728" s="2">
        <f t="shared" si="207"/>
        <v>6</v>
      </c>
      <c r="V1728" s="2">
        <f t="shared" si="208"/>
        <v>1</v>
      </c>
      <c r="W1728" s="2">
        <f t="shared" si="209"/>
        <v>1</v>
      </c>
      <c r="Y1728" s="5"/>
      <c r="Z1728" s="6">
        <f t="shared" si="206"/>
        <v>11</v>
      </c>
      <c r="AA1728" s="2">
        <v>2</v>
      </c>
      <c r="AB1728" s="2">
        <v>2</v>
      </c>
      <c r="AC1728" s="2">
        <v>4</v>
      </c>
      <c r="AD1728" s="2">
        <v>1</v>
      </c>
      <c r="AE1728" s="2">
        <v>2</v>
      </c>
      <c r="AF1728" s="2">
        <f t="shared" si="210"/>
        <v>4</v>
      </c>
      <c r="AG1728" s="2">
        <f t="shared" si="211"/>
        <v>4</v>
      </c>
      <c r="AH1728" s="2">
        <f t="shared" si="212"/>
        <v>3</v>
      </c>
      <c r="AJ1728" s="5"/>
    </row>
    <row r="1729" spans="7:36" x14ac:dyDescent="0.35">
      <c r="G1729" s="2" t="s">
        <v>3</v>
      </c>
      <c r="H1729" s="2" t="s">
        <v>142</v>
      </c>
      <c r="I1729" s="2" t="s">
        <v>8</v>
      </c>
      <c r="J1729" s="2" t="s">
        <v>125</v>
      </c>
      <c r="K1729" s="2" t="s">
        <v>98</v>
      </c>
      <c r="L1729" s="2" t="s">
        <v>97</v>
      </c>
      <c r="M1729" s="2" t="s">
        <v>67</v>
      </c>
      <c r="N1729" s="2">
        <v>18</v>
      </c>
      <c r="O1729" s="6">
        <f t="shared" si="205"/>
        <v>8</v>
      </c>
      <c r="P1729" s="2">
        <v>6</v>
      </c>
      <c r="Q1729" s="2">
        <v>0</v>
      </c>
      <c r="R1729" s="2">
        <v>1</v>
      </c>
      <c r="S1729" s="2">
        <v>1</v>
      </c>
      <c r="T1729" s="2">
        <v>0</v>
      </c>
      <c r="U1729" s="2">
        <f t="shared" si="207"/>
        <v>6</v>
      </c>
      <c r="V1729" s="2">
        <f t="shared" si="208"/>
        <v>1</v>
      </c>
      <c r="W1729" s="2">
        <f t="shared" si="209"/>
        <v>1</v>
      </c>
      <c r="Y1729" s="5"/>
      <c r="Z1729" s="6">
        <f t="shared" si="206"/>
        <v>11</v>
      </c>
      <c r="AA1729" s="2">
        <v>6</v>
      </c>
      <c r="AB1729" s="2">
        <v>0</v>
      </c>
      <c r="AC1729" s="2">
        <v>2</v>
      </c>
      <c r="AD1729" s="2">
        <v>2</v>
      </c>
      <c r="AE1729" s="2">
        <v>1</v>
      </c>
      <c r="AF1729" s="2">
        <f t="shared" si="210"/>
        <v>6</v>
      </c>
      <c r="AG1729" s="2">
        <f t="shared" si="211"/>
        <v>2</v>
      </c>
      <c r="AH1729" s="2">
        <f t="shared" si="212"/>
        <v>3</v>
      </c>
      <c r="AJ1729" s="5"/>
    </row>
    <row r="1730" spans="7:36" x14ac:dyDescent="0.35">
      <c r="G1730" s="2" t="s">
        <v>3</v>
      </c>
      <c r="H1730" s="2" t="s">
        <v>142</v>
      </c>
      <c r="I1730" s="2" t="s">
        <v>8</v>
      </c>
      <c r="J1730" s="2" t="s">
        <v>125</v>
      </c>
      <c r="K1730" s="2" t="s">
        <v>98</v>
      </c>
      <c r="L1730" s="2" t="s">
        <v>97</v>
      </c>
      <c r="M1730" s="2" t="s">
        <v>76</v>
      </c>
      <c r="N1730" s="2">
        <v>19</v>
      </c>
      <c r="O1730" s="6">
        <f t="shared" ref="O1730:O1793" si="213">SUM(U1730:W1730)</f>
        <v>8</v>
      </c>
      <c r="P1730" s="2">
        <v>3</v>
      </c>
      <c r="Q1730" s="2">
        <v>2</v>
      </c>
      <c r="R1730" s="2">
        <v>1</v>
      </c>
      <c r="S1730" s="2">
        <v>1</v>
      </c>
      <c r="T1730" s="2">
        <v>1</v>
      </c>
      <c r="U1730" s="2">
        <f t="shared" si="207"/>
        <v>5</v>
      </c>
      <c r="V1730" s="2">
        <f t="shared" si="208"/>
        <v>1</v>
      </c>
      <c r="W1730" s="2">
        <f t="shared" si="209"/>
        <v>2</v>
      </c>
      <c r="Y1730" s="5"/>
      <c r="Z1730" s="6">
        <f t="shared" ref="Z1730:Z1793" si="214">SUM(AF1730:AH1730)</f>
        <v>11</v>
      </c>
      <c r="AA1730" s="2">
        <v>4</v>
      </c>
      <c r="AB1730" s="2">
        <v>4</v>
      </c>
      <c r="AC1730" s="2">
        <v>0</v>
      </c>
      <c r="AD1730" s="2">
        <v>0</v>
      </c>
      <c r="AE1730" s="2">
        <v>3</v>
      </c>
      <c r="AF1730" s="2">
        <f t="shared" si="210"/>
        <v>8</v>
      </c>
      <c r="AG1730" s="2">
        <f t="shared" si="211"/>
        <v>0</v>
      </c>
      <c r="AH1730" s="2">
        <f t="shared" si="212"/>
        <v>3</v>
      </c>
      <c r="AJ1730" s="5"/>
    </row>
    <row r="1731" spans="7:36" x14ac:dyDescent="0.35">
      <c r="G1731" s="2" t="s">
        <v>3</v>
      </c>
      <c r="H1731" s="2" t="s">
        <v>142</v>
      </c>
      <c r="I1731" s="2" t="s">
        <v>8</v>
      </c>
      <c r="J1731" s="2" t="s">
        <v>125</v>
      </c>
      <c r="K1731" s="2" t="s">
        <v>98</v>
      </c>
      <c r="L1731" s="2" t="s">
        <v>97</v>
      </c>
      <c r="M1731" s="2" t="s">
        <v>76</v>
      </c>
      <c r="N1731" s="2">
        <v>20</v>
      </c>
      <c r="O1731" s="6">
        <f t="shared" si="213"/>
        <v>8</v>
      </c>
      <c r="P1731" s="2">
        <v>3</v>
      </c>
      <c r="Q1731" s="2">
        <v>2</v>
      </c>
      <c r="R1731" s="2">
        <v>1</v>
      </c>
      <c r="S1731" s="2">
        <v>1</v>
      </c>
      <c r="T1731" s="2">
        <v>1</v>
      </c>
      <c r="U1731" s="2">
        <f t="shared" si="207"/>
        <v>5</v>
      </c>
      <c r="V1731" s="2">
        <f t="shared" si="208"/>
        <v>1</v>
      </c>
      <c r="W1731" s="2">
        <f t="shared" si="209"/>
        <v>2</v>
      </c>
      <c r="Y1731" s="5"/>
      <c r="Z1731" s="6">
        <f t="shared" si="214"/>
        <v>11</v>
      </c>
      <c r="AA1731" s="2">
        <v>3</v>
      </c>
      <c r="AB1731" s="2">
        <v>3</v>
      </c>
      <c r="AC1731" s="2">
        <v>2</v>
      </c>
      <c r="AD1731" s="2">
        <v>0</v>
      </c>
      <c r="AE1731" s="2">
        <v>3</v>
      </c>
      <c r="AF1731" s="2">
        <f t="shared" si="210"/>
        <v>6</v>
      </c>
      <c r="AG1731" s="2">
        <f t="shared" si="211"/>
        <v>2</v>
      </c>
      <c r="AH1731" s="2">
        <f t="shared" si="212"/>
        <v>3</v>
      </c>
      <c r="AJ1731" s="5"/>
    </row>
    <row r="1732" spans="7:36" x14ac:dyDescent="0.35">
      <c r="G1732" s="2" t="s">
        <v>3</v>
      </c>
      <c r="H1732" s="2" t="s">
        <v>142</v>
      </c>
      <c r="I1732" s="2" t="s">
        <v>8</v>
      </c>
      <c r="J1732" s="2" t="s">
        <v>125</v>
      </c>
      <c r="K1732" s="2" t="s">
        <v>98</v>
      </c>
      <c r="L1732" s="2" t="s">
        <v>97</v>
      </c>
      <c r="M1732" s="2" t="s">
        <v>76</v>
      </c>
      <c r="N1732" s="2">
        <v>21</v>
      </c>
      <c r="O1732" s="6">
        <f t="shared" si="213"/>
        <v>8</v>
      </c>
      <c r="P1732" s="2">
        <v>4</v>
      </c>
      <c r="Q1732" s="2">
        <v>0</v>
      </c>
      <c r="R1732" s="2">
        <v>1</v>
      </c>
      <c r="S1732" s="2">
        <v>2</v>
      </c>
      <c r="T1732" s="2">
        <v>1</v>
      </c>
      <c r="U1732" s="2">
        <f t="shared" si="207"/>
        <v>4</v>
      </c>
      <c r="V1732" s="2">
        <f t="shared" si="208"/>
        <v>1</v>
      </c>
      <c r="W1732" s="2">
        <f t="shared" si="209"/>
        <v>3</v>
      </c>
      <c r="Y1732" s="5"/>
      <c r="Z1732" s="6">
        <f t="shared" si="214"/>
        <v>11</v>
      </c>
      <c r="AA1732" s="2">
        <v>3</v>
      </c>
      <c r="AB1732" s="2">
        <v>2</v>
      </c>
      <c r="AC1732" s="2">
        <v>0</v>
      </c>
      <c r="AD1732" s="2">
        <v>3</v>
      </c>
      <c r="AE1732" s="2">
        <v>3</v>
      </c>
      <c r="AF1732" s="2">
        <f t="shared" si="210"/>
        <v>5</v>
      </c>
      <c r="AG1732" s="2">
        <f t="shared" si="211"/>
        <v>0</v>
      </c>
      <c r="AH1732" s="2">
        <f t="shared" si="212"/>
        <v>6</v>
      </c>
      <c r="AJ1732" s="5"/>
    </row>
    <row r="1733" spans="7:36" x14ac:dyDescent="0.35">
      <c r="G1733" s="2" t="s">
        <v>3</v>
      </c>
      <c r="H1733" s="2" t="s">
        <v>142</v>
      </c>
      <c r="I1733" s="2" t="s">
        <v>8</v>
      </c>
      <c r="J1733" s="2" t="s">
        <v>125</v>
      </c>
      <c r="K1733" s="2" t="s">
        <v>98</v>
      </c>
      <c r="L1733" s="2" t="s">
        <v>97</v>
      </c>
      <c r="M1733" s="2" t="s">
        <v>76</v>
      </c>
      <c r="N1733" s="2">
        <v>22</v>
      </c>
      <c r="O1733" s="6">
        <f t="shared" si="213"/>
        <v>8</v>
      </c>
      <c r="P1733" s="2">
        <v>6</v>
      </c>
      <c r="Q1733" s="2">
        <v>1</v>
      </c>
      <c r="R1733" s="2">
        <v>1</v>
      </c>
      <c r="S1733" s="2">
        <v>0</v>
      </c>
      <c r="T1733" s="2">
        <v>0</v>
      </c>
      <c r="U1733" s="2">
        <f t="shared" si="207"/>
        <v>7</v>
      </c>
      <c r="V1733" s="2">
        <f t="shared" si="208"/>
        <v>1</v>
      </c>
      <c r="W1733" s="2">
        <f t="shared" si="209"/>
        <v>0</v>
      </c>
      <c r="Y1733" s="5"/>
      <c r="Z1733" s="6">
        <f t="shared" si="214"/>
        <v>11</v>
      </c>
      <c r="AA1733" s="2">
        <v>5</v>
      </c>
      <c r="AB1733" s="2">
        <v>1</v>
      </c>
      <c r="AC1733" s="2">
        <v>3</v>
      </c>
      <c r="AD1733" s="2">
        <v>2</v>
      </c>
      <c r="AE1733" s="2">
        <v>0</v>
      </c>
      <c r="AF1733" s="2">
        <f t="shared" si="210"/>
        <v>6</v>
      </c>
      <c r="AG1733" s="2">
        <f t="shared" si="211"/>
        <v>3</v>
      </c>
      <c r="AH1733" s="2">
        <f t="shared" si="212"/>
        <v>2</v>
      </c>
      <c r="AJ1733" s="5"/>
    </row>
    <row r="1734" spans="7:36" x14ac:dyDescent="0.35">
      <c r="G1734" s="2" t="s">
        <v>3</v>
      </c>
      <c r="H1734" s="2" t="s">
        <v>142</v>
      </c>
      <c r="I1734" s="2" t="s">
        <v>8</v>
      </c>
      <c r="J1734" s="2" t="s">
        <v>125</v>
      </c>
      <c r="K1734" s="2" t="s">
        <v>98</v>
      </c>
      <c r="L1734" s="2" t="s">
        <v>97</v>
      </c>
      <c r="M1734" s="2" t="s">
        <v>76</v>
      </c>
      <c r="N1734" s="2">
        <v>23</v>
      </c>
      <c r="O1734" s="6">
        <f t="shared" si="213"/>
        <v>8</v>
      </c>
      <c r="P1734" s="2">
        <v>3</v>
      </c>
      <c r="Q1734" s="2">
        <v>2</v>
      </c>
      <c r="R1734" s="2">
        <v>1</v>
      </c>
      <c r="S1734" s="2">
        <v>1</v>
      </c>
      <c r="T1734" s="2">
        <v>1</v>
      </c>
      <c r="U1734" s="2">
        <f t="shared" si="207"/>
        <v>5</v>
      </c>
      <c r="V1734" s="2">
        <f t="shared" si="208"/>
        <v>1</v>
      </c>
      <c r="W1734" s="2">
        <f t="shared" si="209"/>
        <v>2</v>
      </c>
      <c r="Y1734" s="5"/>
      <c r="Z1734" s="6">
        <f t="shared" si="214"/>
        <v>11</v>
      </c>
      <c r="AA1734" s="2">
        <v>3</v>
      </c>
      <c r="AB1734" s="2">
        <v>2</v>
      </c>
      <c r="AC1734" s="2">
        <v>2</v>
      </c>
      <c r="AD1734" s="2">
        <v>2</v>
      </c>
      <c r="AE1734" s="2">
        <v>2</v>
      </c>
      <c r="AF1734" s="2">
        <f t="shared" si="210"/>
        <v>5</v>
      </c>
      <c r="AG1734" s="2">
        <f t="shared" si="211"/>
        <v>2</v>
      </c>
      <c r="AH1734" s="2">
        <f t="shared" si="212"/>
        <v>4</v>
      </c>
      <c r="AJ1734" s="5"/>
    </row>
    <row r="1735" spans="7:36" x14ac:dyDescent="0.35">
      <c r="G1735" s="2" t="s">
        <v>3</v>
      </c>
      <c r="H1735" s="2" t="s">
        <v>142</v>
      </c>
      <c r="I1735" s="2" t="s">
        <v>8</v>
      </c>
      <c r="J1735" s="2" t="s">
        <v>125</v>
      </c>
      <c r="K1735" s="2" t="s">
        <v>98</v>
      </c>
      <c r="L1735" s="2" t="s">
        <v>97</v>
      </c>
      <c r="M1735" s="2" t="s">
        <v>76</v>
      </c>
      <c r="N1735" s="2">
        <v>24</v>
      </c>
      <c r="O1735" s="6">
        <f t="shared" si="213"/>
        <v>8</v>
      </c>
      <c r="P1735" s="2">
        <v>2</v>
      </c>
      <c r="Q1735" s="2">
        <v>2</v>
      </c>
      <c r="R1735" s="2">
        <v>3</v>
      </c>
      <c r="S1735" s="2">
        <v>0</v>
      </c>
      <c r="T1735" s="2">
        <v>1</v>
      </c>
      <c r="U1735" s="2">
        <f t="shared" si="207"/>
        <v>4</v>
      </c>
      <c r="V1735" s="2">
        <f t="shared" si="208"/>
        <v>3</v>
      </c>
      <c r="W1735" s="2">
        <f t="shared" si="209"/>
        <v>1</v>
      </c>
      <c r="Y1735" s="5"/>
      <c r="Z1735" s="6">
        <f t="shared" si="214"/>
        <v>11</v>
      </c>
      <c r="AA1735" s="2">
        <v>3</v>
      </c>
      <c r="AB1735" s="2">
        <v>0</v>
      </c>
      <c r="AC1735" s="2">
        <v>4</v>
      </c>
      <c r="AD1735" s="2">
        <v>1</v>
      </c>
      <c r="AE1735" s="2">
        <v>3</v>
      </c>
      <c r="AF1735" s="2">
        <f t="shared" si="210"/>
        <v>3</v>
      </c>
      <c r="AG1735" s="2">
        <f t="shared" si="211"/>
        <v>4</v>
      </c>
      <c r="AH1735" s="2">
        <f t="shared" si="212"/>
        <v>4</v>
      </c>
      <c r="AJ1735" s="5"/>
    </row>
    <row r="1736" spans="7:36" x14ac:dyDescent="0.35">
      <c r="G1736" s="2" t="s">
        <v>3</v>
      </c>
      <c r="H1736" s="2" t="s">
        <v>142</v>
      </c>
      <c r="I1736" s="2" t="s">
        <v>8</v>
      </c>
      <c r="J1736" s="2" t="s">
        <v>125</v>
      </c>
      <c r="K1736" s="2" t="s">
        <v>98</v>
      </c>
      <c r="L1736" s="2" t="s">
        <v>97</v>
      </c>
      <c r="M1736" s="2" t="s">
        <v>76</v>
      </c>
      <c r="N1736" s="2">
        <v>25</v>
      </c>
      <c r="O1736" s="6">
        <f t="shared" si="213"/>
        <v>8</v>
      </c>
      <c r="P1736" s="2">
        <v>3</v>
      </c>
      <c r="Q1736" s="2">
        <v>2</v>
      </c>
      <c r="R1736" s="2">
        <v>1</v>
      </c>
      <c r="S1736" s="2">
        <v>2</v>
      </c>
      <c r="T1736" s="2">
        <v>0</v>
      </c>
      <c r="U1736" s="2">
        <f t="shared" si="207"/>
        <v>5</v>
      </c>
      <c r="V1736" s="2">
        <f t="shared" si="208"/>
        <v>1</v>
      </c>
      <c r="W1736" s="2">
        <f t="shared" si="209"/>
        <v>2</v>
      </c>
      <c r="Y1736" s="5"/>
      <c r="Z1736" s="6">
        <f t="shared" si="214"/>
        <v>11</v>
      </c>
      <c r="AA1736" s="2">
        <v>3</v>
      </c>
      <c r="AB1736" s="2">
        <v>1</v>
      </c>
      <c r="AC1736" s="2">
        <v>3</v>
      </c>
      <c r="AD1736" s="2">
        <v>2</v>
      </c>
      <c r="AE1736" s="2">
        <v>2</v>
      </c>
      <c r="AF1736" s="2">
        <f t="shared" si="210"/>
        <v>4</v>
      </c>
      <c r="AG1736" s="2">
        <f t="shared" si="211"/>
        <v>3</v>
      </c>
      <c r="AH1736" s="2">
        <f t="shared" si="212"/>
        <v>4</v>
      </c>
      <c r="AJ1736" s="5"/>
    </row>
    <row r="1737" spans="7:36" x14ac:dyDescent="0.35">
      <c r="G1737" s="2" t="s">
        <v>3</v>
      </c>
      <c r="H1737" s="2" t="s">
        <v>142</v>
      </c>
      <c r="I1737" s="2" t="s">
        <v>8</v>
      </c>
      <c r="J1737" s="2" t="s">
        <v>125</v>
      </c>
      <c r="K1737" s="2" t="s">
        <v>98</v>
      </c>
      <c r="L1737" s="2" t="s">
        <v>97</v>
      </c>
      <c r="M1737" s="2" t="s">
        <v>76</v>
      </c>
      <c r="N1737" s="2">
        <v>26</v>
      </c>
      <c r="O1737" s="6">
        <f t="shared" si="213"/>
        <v>8</v>
      </c>
      <c r="P1737" s="2">
        <v>3</v>
      </c>
      <c r="Q1737" s="2">
        <v>2</v>
      </c>
      <c r="R1737" s="2">
        <v>1</v>
      </c>
      <c r="S1737" s="2">
        <v>1</v>
      </c>
      <c r="T1737" s="2">
        <v>1</v>
      </c>
      <c r="U1737" s="2">
        <f t="shared" si="207"/>
        <v>5</v>
      </c>
      <c r="V1737" s="2">
        <f t="shared" si="208"/>
        <v>1</v>
      </c>
      <c r="W1737" s="2">
        <f t="shared" si="209"/>
        <v>2</v>
      </c>
      <c r="Y1737" s="5"/>
      <c r="Z1737" s="6">
        <f t="shared" si="214"/>
        <v>11</v>
      </c>
      <c r="AA1737" s="2">
        <v>3</v>
      </c>
      <c r="AB1737" s="2">
        <v>1</v>
      </c>
      <c r="AC1737" s="2">
        <v>4</v>
      </c>
      <c r="AD1737" s="2">
        <v>0</v>
      </c>
      <c r="AE1737" s="2">
        <v>3</v>
      </c>
      <c r="AF1737" s="2">
        <f t="shared" si="210"/>
        <v>4</v>
      </c>
      <c r="AG1737" s="2">
        <f t="shared" si="211"/>
        <v>4</v>
      </c>
      <c r="AH1737" s="2">
        <f t="shared" si="212"/>
        <v>3</v>
      </c>
      <c r="AJ1737" s="5"/>
    </row>
    <row r="1738" spans="7:36" x14ac:dyDescent="0.35">
      <c r="G1738" s="2" t="s">
        <v>3</v>
      </c>
      <c r="H1738" s="2" t="s">
        <v>142</v>
      </c>
      <c r="I1738" s="2" t="s">
        <v>8</v>
      </c>
      <c r="J1738" s="2" t="s">
        <v>125</v>
      </c>
      <c r="K1738" s="2" t="s">
        <v>98</v>
      </c>
      <c r="L1738" s="2" t="s">
        <v>97</v>
      </c>
      <c r="M1738" s="2" t="s">
        <v>76</v>
      </c>
      <c r="N1738" s="2">
        <v>27</v>
      </c>
      <c r="O1738" s="6">
        <f t="shared" si="213"/>
        <v>8</v>
      </c>
      <c r="P1738" s="2">
        <v>3</v>
      </c>
      <c r="Q1738" s="2">
        <v>2</v>
      </c>
      <c r="R1738" s="2">
        <v>2</v>
      </c>
      <c r="S1738" s="2">
        <v>0</v>
      </c>
      <c r="T1738" s="2">
        <v>1</v>
      </c>
      <c r="U1738" s="2">
        <f t="shared" si="207"/>
        <v>5</v>
      </c>
      <c r="V1738" s="2">
        <f t="shared" si="208"/>
        <v>2</v>
      </c>
      <c r="W1738" s="2">
        <f t="shared" si="209"/>
        <v>1</v>
      </c>
      <c r="Y1738" s="5"/>
      <c r="Z1738" s="6">
        <f t="shared" si="214"/>
        <v>11</v>
      </c>
      <c r="AA1738" s="2">
        <v>3</v>
      </c>
      <c r="AB1738" s="2">
        <v>2</v>
      </c>
      <c r="AC1738" s="2">
        <v>3</v>
      </c>
      <c r="AD1738" s="2">
        <v>2</v>
      </c>
      <c r="AE1738" s="2">
        <v>1</v>
      </c>
      <c r="AF1738" s="2">
        <f t="shared" si="210"/>
        <v>5</v>
      </c>
      <c r="AG1738" s="2">
        <f t="shared" si="211"/>
        <v>3</v>
      </c>
      <c r="AH1738" s="2">
        <f t="shared" si="212"/>
        <v>3</v>
      </c>
      <c r="AJ1738" s="5"/>
    </row>
    <row r="1739" spans="7:36" x14ac:dyDescent="0.35">
      <c r="G1739" s="2" t="s">
        <v>3</v>
      </c>
      <c r="H1739" s="2" t="s">
        <v>142</v>
      </c>
      <c r="I1739" s="2" t="s">
        <v>8</v>
      </c>
      <c r="J1739" s="2" t="s">
        <v>125</v>
      </c>
      <c r="K1739" s="2" t="s">
        <v>98</v>
      </c>
      <c r="L1739" s="2" t="s">
        <v>97</v>
      </c>
      <c r="M1739" s="2" t="s">
        <v>76</v>
      </c>
      <c r="N1739" s="2">
        <v>28</v>
      </c>
      <c r="O1739" s="6">
        <f t="shared" si="213"/>
        <v>8</v>
      </c>
      <c r="P1739" s="2">
        <v>7</v>
      </c>
      <c r="Q1739" s="2">
        <v>0</v>
      </c>
      <c r="R1739" s="2">
        <v>1</v>
      </c>
      <c r="S1739" s="2">
        <v>0</v>
      </c>
      <c r="T1739" s="2">
        <v>0</v>
      </c>
      <c r="U1739" s="2">
        <f t="shared" si="207"/>
        <v>7</v>
      </c>
      <c r="V1739" s="2">
        <f t="shared" si="208"/>
        <v>1</v>
      </c>
      <c r="W1739" s="2">
        <f t="shared" si="209"/>
        <v>0</v>
      </c>
      <c r="Y1739" s="5"/>
      <c r="Z1739" s="6">
        <f t="shared" si="214"/>
        <v>11</v>
      </c>
      <c r="AA1739" s="2">
        <v>6</v>
      </c>
      <c r="AB1739" s="2">
        <v>3</v>
      </c>
      <c r="AC1739" s="2">
        <v>1</v>
      </c>
      <c r="AD1739" s="2">
        <v>0</v>
      </c>
      <c r="AE1739" s="2">
        <v>1</v>
      </c>
      <c r="AF1739" s="2">
        <f t="shared" si="210"/>
        <v>9</v>
      </c>
      <c r="AG1739" s="2">
        <f t="shared" si="211"/>
        <v>1</v>
      </c>
      <c r="AH1739" s="2">
        <f t="shared" si="212"/>
        <v>1</v>
      </c>
      <c r="AJ1739" s="5"/>
    </row>
    <row r="1740" spans="7:36" x14ac:dyDescent="0.35">
      <c r="G1740" s="2" t="s">
        <v>3</v>
      </c>
      <c r="H1740" s="2" t="s">
        <v>142</v>
      </c>
      <c r="I1740" s="2" t="s">
        <v>8</v>
      </c>
      <c r="J1740" s="2" t="s">
        <v>125</v>
      </c>
      <c r="K1740" s="2" t="s">
        <v>98</v>
      </c>
      <c r="L1740" s="2" t="s">
        <v>97</v>
      </c>
      <c r="M1740" s="2" t="s">
        <v>76</v>
      </c>
      <c r="N1740" s="2">
        <v>29</v>
      </c>
      <c r="O1740" s="6">
        <f t="shared" si="213"/>
        <v>7</v>
      </c>
      <c r="P1740" s="2">
        <v>1</v>
      </c>
      <c r="Q1740" s="2">
        <v>2</v>
      </c>
      <c r="R1740" s="2">
        <v>3</v>
      </c>
      <c r="S1740" s="2">
        <v>0</v>
      </c>
      <c r="T1740" s="2">
        <v>1</v>
      </c>
      <c r="U1740" s="2">
        <f t="shared" si="207"/>
        <v>3</v>
      </c>
      <c r="V1740" s="2">
        <f t="shared" si="208"/>
        <v>3</v>
      </c>
      <c r="W1740" s="2">
        <f t="shared" si="209"/>
        <v>1</v>
      </c>
      <c r="Y1740" s="5"/>
      <c r="Z1740" s="6">
        <f t="shared" si="214"/>
        <v>11</v>
      </c>
      <c r="AA1740" s="2">
        <v>3</v>
      </c>
      <c r="AB1740" s="2">
        <v>6</v>
      </c>
      <c r="AC1740" s="2">
        <v>0</v>
      </c>
      <c r="AD1740" s="2">
        <v>0</v>
      </c>
      <c r="AE1740" s="2">
        <v>2</v>
      </c>
      <c r="AF1740" s="2">
        <f t="shared" si="210"/>
        <v>9</v>
      </c>
      <c r="AG1740" s="2">
        <f t="shared" si="211"/>
        <v>0</v>
      </c>
      <c r="AH1740" s="2">
        <f t="shared" si="212"/>
        <v>2</v>
      </c>
      <c r="AJ1740" s="5"/>
    </row>
    <row r="1741" spans="7:36" x14ac:dyDescent="0.35">
      <c r="G1741" s="2" t="s">
        <v>3</v>
      </c>
      <c r="H1741" s="2" t="s">
        <v>142</v>
      </c>
      <c r="I1741" s="2" t="s">
        <v>8</v>
      </c>
      <c r="J1741" s="2" t="s">
        <v>125</v>
      </c>
      <c r="K1741" s="2" t="s">
        <v>98</v>
      </c>
      <c r="L1741" s="2" t="s">
        <v>97</v>
      </c>
      <c r="M1741" s="2" t="s">
        <v>76</v>
      </c>
      <c r="N1741" s="2">
        <v>30</v>
      </c>
      <c r="O1741" s="6">
        <f t="shared" si="213"/>
        <v>8</v>
      </c>
      <c r="P1741" s="2">
        <v>4</v>
      </c>
      <c r="Q1741" s="2">
        <v>1</v>
      </c>
      <c r="R1741" s="2">
        <v>2</v>
      </c>
      <c r="S1741" s="2">
        <v>0</v>
      </c>
      <c r="T1741" s="2">
        <v>1</v>
      </c>
      <c r="U1741" s="2">
        <f t="shared" si="207"/>
        <v>5</v>
      </c>
      <c r="V1741" s="2">
        <f t="shared" si="208"/>
        <v>2</v>
      </c>
      <c r="W1741" s="2">
        <f t="shared" si="209"/>
        <v>1</v>
      </c>
      <c r="Y1741" s="5"/>
      <c r="Z1741" s="6">
        <f t="shared" si="214"/>
        <v>11</v>
      </c>
      <c r="AA1741" s="2">
        <v>4</v>
      </c>
      <c r="AB1741" s="2">
        <v>3</v>
      </c>
      <c r="AC1741" s="2">
        <v>1</v>
      </c>
      <c r="AD1741" s="2">
        <v>1</v>
      </c>
      <c r="AE1741" s="2">
        <v>2</v>
      </c>
      <c r="AF1741" s="2">
        <f t="shared" si="210"/>
        <v>7</v>
      </c>
      <c r="AG1741" s="2">
        <f t="shared" si="211"/>
        <v>1</v>
      </c>
      <c r="AH1741" s="2">
        <f t="shared" si="212"/>
        <v>3</v>
      </c>
      <c r="AJ1741" s="5"/>
    </row>
    <row r="1742" spans="7:36" x14ac:dyDescent="0.35">
      <c r="G1742" s="2" t="s">
        <v>3</v>
      </c>
      <c r="H1742" s="2" t="s">
        <v>142</v>
      </c>
      <c r="I1742" s="2" t="s">
        <v>8</v>
      </c>
      <c r="J1742" s="2" t="s">
        <v>125</v>
      </c>
      <c r="K1742" s="2" t="s">
        <v>98</v>
      </c>
      <c r="L1742" s="2" t="s">
        <v>99</v>
      </c>
      <c r="M1742" s="2" t="s">
        <v>3</v>
      </c>
      <c r="N1742" s="2">
        <v>1</v>
      </c>
      <c r="O1742" s="6">
        <f t="shared" si="213"/>
        <v>9</v>
      </c>
      <c r="P1742" s="2">
        <v>0</v>
      </c>
      <c r="Q1742" s="2">
        <v>3</v>
      </c>
      <c r="R1742" s="2">
        <v>5</v>
      </c>
      <c r="S1742" s="2">
        <v>0</v>
      </c>
      <c r="T1742" s="2">
        <v>1</v>
      </c>
      <c r="U1742" s="2">
        <f t="shared" si="207"/>
        <v>3</v>
      </c>
      <c r="V1742" s="2">
        <f t="shared" si="208"/>
        <v>5</v>
      </c>
      <c r="W1742" s="2">
        <f t="shared" si="209"/>
        <v>1</v>
      </c>
      <c r="X1742" s="2">
        <f>MAX(O1742:O1771)</f>
        <v>9</v>
      </c>
      <c r="Y1742" s="5">
        <v>8</v>
      </c>
      <c r="Z1742" s="6">
        <f t="shared" si="214"/>
        <v>1</v>
      </c>
      <c r="AA1742" s="2">
        <v>0</v>
      </c>
      <c r="AB1742" s="2">
        <v>0</v>
      </c>
      <c r="AC1742" s="2">
        <v>1</v>
      </c>
      <c r="AD1742" s="2">
        <v>0</v>
      </c>
      <c r="AE1742" s="2">
        <v>0</v>
      </c>
      <c r="AF1742" s="2">
        <f t="shared" si="210"/>
        <v>0</v>
      </c>
      <c r="AG1742" s="2">
        <f t="shared" si="211"/>
        <v>1</v>
      </c>
      <c r="AH1742" s="2">
        <f t="shared" si="212"/>
        <v>0</v>
      </c>
      <c r="AI1742" s="2">
        <f>MAX(Z1742:Z1771)</f>
        <v>27</v>
      </c>
      <c r="AJ1742" s="5">
        <v>51</v>
      </c>
    </row>
    <row r="1743" spans="7:36" x14ac:dyDescent="0.35">
      <c r="G1743" s="2" t="s">
        <v>3</v>
      </c>
      <c r="H1743" s="2" t="s">
        <v>142</v>
      </c>
      <c r="I1743" s="2" t="s">
        <v>8</v>
      </c>
      <c r="J1743" s="2" t="s">
        <v>125</v>
      </c>
      <c r="K1743" s="2" t="s">
        <v>98</v>
      </c>
      <c r="L1743" s="2" t="s">
        <v>99</v>
      </c>
      <c r="M1743" s="2" t="s">
        <v>3</v>
      </c>
      <c r="N1743" s="2">
        <v>2</v>
      </c>
      <c r="O1743" s="6">
        <f t="shared" si="213"/>
        <v>9</v>
      </c>
      <c r="P1743" s="2">
        <v>0</v>
      </c>
      <c r="Q1743" s="2">
        <v>4</v>
      </c>
      <c r="R1743" s="2">
        <v>2</v>
      </c>
      <c r="S1743" s="2">
        <v>2</v>
      </c>
      <c r="T1743" s="2">
        <v>1</v>
      </c>
      <c r="U1743" s="2">
        <f t="shared" si="207"/>
        <v>4</v>
      </c>
      <c r="V1743" s="2">
        <f t="shared" si="208"/>
        <v>2</v>
      </c>
      <c r="W1743" s="2">
        <f t="shared" si="209"/>
        <v>3</v>
      </c>
      <c r="Y1743" s="5"/>
      <c r="Z1743" s="6">
        <f t="shared" si="214"/>
        <v>1</v>
      </c>
      <c r="AA1743" s="2">
        <v>1</v>
      </c>
      <c r="AB1743" s="2">
        <v>0</v>
      </c>
      <c r="AC1743" s="2">
        <v>0</v>
      </c>
      <c r="AD1743" s="2">
        <v>0</v>
      </c>
      <c r="AE1743" s="2">
        <v>0</v>
      </c>
      <c r="AF1743" s="2">
        <f t="shared" si="210"/>
        <v>1</v>
      </c>
      <c r="AG1743" s="2">
        <f t="shared" si="211"/>
        <v>0</v>
      </c>
      <c r="AH1743" s="2">
        <f t="shared" si="212"/>
        <v>0</v>
      </c>
      <c r="AJ1743" s="5"/>
    </row>
    <row r="1744" spans="7:36" x14ac:dyDescent="0.35">
      <c r="G1744" s="2" t="s">
        <v>3</v>
      </c>
      <c r="H1744" s="2" t="s">
        <v>142</v>
      </c>
      <c r="I1744" s="2" t="s">
        <v>8</v>
      </c>
      <c r="J1744" s="2" t="s">
        <v>125</v>
      </c>
      <c r="K1744" s="2" t="s">
        <v>98</v>
      </c>
      <c r="L1744" s="2" t="s">
        <v>99</v>
      </c>
      <c r="M1744" s="2" t="s">
        <v>3</v>
      </c>
      <c r="N1744" s="2">
        <v>3</v>
      </c>
      <c r="O1744" s="6">
        <f t="shared" si="213"/>
        <v>9</v>
      </c>
      <c r="P1744" s="2">
        <v>2</v>
      </c>
      <c r="Q1744" s="2">
        <v>6</v>
      </c>
      <c r="R1744" s="2">
        <v>1</v>
      </c>
      <c r="S1744" s="2">
        <v>0</v>
      </c>
      <c r="T1744" s="2">
        <v>0</v>
      </c>
      <c r="U1744" s="2">
        <f t="shared" si="207"/>
        <v>8</v>
      </c>
      <c r="V1744" s="2">
        <f t="shared" si="208"/>
        <v>1</v>
      </c>
      <c r="W1744" s="2">
        <f t="shared" si="209"/>
        <v>0</v>
      </c>
      <c r="Y1744" s="5"/>
      <c r="Z1744" s="6">
        <f t="shared" si="214"/>
        <v>1</v>
      </c>
      <c r="AA1744" s="2">
        <v>1</v>
      </c>
      <c r="AB1744" s="2">
        <v>0</v>
      </c>
      <c r="AC1744" s="2">
        <v>0</v>
      </c>
      <c r="AD1744" s="2">
        <v>0</v>
      </c>
      <c r="AE1744" s="2">
        <v>0</v>
      </c>
      <c r="AF1744" s="2">
        <f t="shared" si="210"/>
        <v>1</v>
      </c>
      <c r="AG1744" s="2">
        <f t="shared" si="211"/>
        <v>0</v>
      </c>
      <c r="AH1744" s="2">
        <f t="shared" si="212"/>
        <v>0</v>
      </c>
      <c r="AJ1744" s="5"/>
    </row>
    <row r="1745" spans="7:36" x14ac:dyDescent="0.35">
      <c r="G1745" s="2" t="s">
        <v>3</v>
      </c>
      <c r="H1745" s="2" t="s">
        <v>142</v>
      </c>
      <c r="I1745" s="2" t="s">
        <v>8</v>
      </c>
      <c r="J1745" s="2" t="s">
        <v>125</v>
      </c>
      <c r="K1745" s="2" t="s">
        <v>98</v>
      </c>
      <c r="L1745" s="2" t="s">
        <v>99</v>
      </c>
      <c r="M1745" s="2" t="s">
        <v>3</v>
      </c>
      <c r="N1745" s="2">
        <v>4</v>
      </c>
      <c r="O1745" s="6">
        <f t="shared" si="213"/>
        <v>9</v>
      </c>
      <c r="P1745" s="2">
        <v>6</v>
      </c>
      <c r="Q1745" s="2">
        <v>3</v>
      </c>
      <c r="R1745" s="2">
        <v>0</v>
      </c>
      <c r="S1745" s="2">
        <v>0</v>
      </c>
      <c r="T1745" s="2">
        <v>0</v>
      </c>
      <c r="U1745" s="2">
        <f t="shared" si="207"/>
        <v>9</v>
      </c>
      <c r="V1745" s="2">
        <f t="shared" si="208"/>
        <v>0</v>
      </c>
      <c r="W1745" s="2">
        <f t="shared" si="209"/>
        <v>0</v>
      </c>
      <c r="Y1745" s="5"/>
      <c r="Z1745" s="6">
        <f t="shared" si="214"/>
        <v>1</v>
      </c>
      <c r="AA1745" s="2">
        <v>0</v>
      </c>
      <c r="AB1745" s="2">
        <v>1</v>
      </c>
      <c r="AC1745" s="2">
        <v>0</v>
      </c>
      <c r="AD1745" s="2">
        <v>0</v>
      </c>
      <c r="AE1745" s="2">
        <v>0</v>
      </c>
      <c r="AF1745" s="2">
        <f t="shared" si="210"/>
        <v>1</v>
      </c>
      <c r="AG1745" s="2">
        <f t="shared" si="211"/>
        <v>0</v>
      </c>
      <c r="AH1745" s="2">
        <f t="shared" si="212"/>
        <v>0</v>
      </c>
      <c r="AJ1745" s="5"/>
    </row>
    <row r="1746" spans="7:36" x14ac:dyDescent="0.35">
      <c r="G1746" s="2" t="s">
        <v>3</v>
      </c>
      <c r="H1746" s="2" t="s">
        <v>142</v>
      </c>
      <c r="I1746" s="2" t="s">
        <v>8</v>
      </c>
      <c r="J1746" s="2" t="s">
        <v>125</v>
      </c>
      <c r="K1746" s="2" t="s">
        <v>98</v>
      </c>
      <c r="L1746" s="2" t="s">
        <v>99</v>
      </c>
      <c r="M1746" s="2" t="s">
        <v>3</v>
      </c>
      <c r="N1746" s="2">
        <v>5</v>
      </c>
      <c r="O1746" s="6">
        <f t="shared" si="213"/>
        <v>9</v>
      </c>
      <c r="P1746" s="2">
        <v>2</v>
      </c>
      <c r="Q1746" s="2">
        <v>2</v>
      </c>
      <c r="R1746" s="2">
        <v>3</v>
      </c>
      <c r="S1746" s="2">
        <v>1</v>
      </c>
      <c r="T1746" s="2">
        <v>1</v>
      </c>
      <c r="U1746" s="2">
        <f t="shared" si="207"/>
        <v>4</v>
      </c>
      <c r="V1746" s="2">
        <f t="shared" si="208"/>
        <v>3</v>
      </c>
      <c r="W1746" s="2">
        <f t="shared" si="209"/>
        <v>2</v>
      </c>
      <c r="Y1746" s="5"/>
      <c r="Z1746" s="6">
        <f t="shared" si="214"/>
        <v>1</v>
      </c>
      <c r="AA1746" s="2">
        <v>1</v>
      </c>
      <c r="AB1746" s="2">
        <v>0</v>
      </c>
      <c r="AC1746" s="2">
        <v>0</v>
      </c>
      <c r="AD1746" s="2">
        <v>0</v>
      </c>
      <c r="AE1746" s="2">
        <v>0</v>
      </c>
      <c r="AF1746" s="2">
        <f t="shared" si="210"/>
        <v>1</v>
      </c>
      <c r="AG1746" s="2">
        <f t="shared" si="211"/>
        <v>0</v>
      </c>
      <c r="AH1746" s="2">
        <f t="shared" si="212"/>
        <v>0</v>
      </c>
      <c r="AJ1746" s="5"/>
    </row>
    <row r="1747" spans="7:36" x14ac:dyDescent="0.35">
      <c r="G1747" s="2" t="s">
        <v>3</v>
      </c>
      <c r="H1747" s="2" t="s">
        <v>142</v>
      </c>
      <c r="I1747" s="2" t="s">
        <v>8</v>
      </c>
      <c r="J1747" s="2" t="s">
        <v>125</v>
      </c>
      <c r="K1747" s="2" t="s">
        <v>98</v>
      </c>
      <c r="L1747" s="2" t="s">
        <v>99</v>
      </c>
      <c r="M1747" s="2" t="s">
        <v>3</v>
      </c>
      <c r="N1747" s="2">
        <v>6</v>
      </c>
      <c r="O1747" s="6">
        <f t="shared" si="213"/>
        <v>9</v>
      </c>
      <c r="P1747" s="2">
        <v>1</v>
      </c>
      <c r="Q1747" s="2">
        <v>4</v>
      </c>
      <c r="R1747" s="2">
        <v>3</v>
      </c>
      <c r="S1747" s="2">
        <v>0</v>
      </c>
      <c r="T1747" s="2">
        <v>1</v>
      </c>
      <c r="U1747" s="2">
        <f t="shared" si="207"/>
        <v>5</v>
      </c>
      <c r="V1747" s="2">
        <f t="shared" si="208"/>
        <v>3</v>
      </c>
      <c r="W1747" s="2">
        <f t="shared" si="209"/>
        <v>1</v>
      </c>
      <c r="Y1747" s="5"/>
      <c r="Z1747" s="6">
        <f t="shared" si="214"/>
        <v>1</v>
      </c>
      <c r="AA1747" s="2">
        <v>1</v>
      </c>
      <c r="AB1747" s="2">
        <v>0</v>
      </c>
      <c r="AC1747" s="2">
        <v>0</v>
      </c>
      <c r="AD1747" s="2">
        <v>0</v>
      </c>
      <c r="AE1747" s="2">
        <v>0</v>
      </c>
      <c r="AF1747" s="2">
        <f t="shared" si="210"/>
        <v>1</v>
      </c>
      <c r="AG1747" s="2">
        <f t="shared" si="211"/>
        <v>0</v>
      </c>
      <c r="AH1747" s="2">
        <f t="shared" si="212"/>
        <v>0</v>
      </c>
      <c r="AJ1747" s="5"/>
    </row>
    <row r="1748" spans="7:36" x14ac:dyDescent="0.35">
      <c r="G1748" s="2" t="s">
        <v>3</v>
      </c>
      <c r="H1748" s="2" t="s">
        <v>142</v>
      </c>
      <c r="I1748" s="2" t="s">
        <v>8</v>
      </c>
      <c r="J1748" s="2" t="s">
        <v>125</v>
      </c>
      <c r="K1748" s="2" t="s">
        <v>98</v>
      </c>
      <c r="L1748" s="2" t="s">
        <v>99</v>
      </c>
      <c r="M1748" s="2" t="s">
        <v>3</v>
      </c>
      <c r="N1748" s="2">
        <v>7</v>
      </c>
      <c r="O1748" s="6">
        <f t="shared" si="213"/>
        <v>9</v>
      </c>
      <c r="P1748" s="2">
        <v>4</v>
      </c>
      <c r="Q1748" s="2">
        <v>3</v>
      </c>
      <c r="R1748" s="2">
        <v>1</v>
      </c>
      <c r="S1748" s="2">
        <v>1</v>
      </c>
      <c r="T1748" s="2">
        <v>0</v>
      </c>
      <c r="U1748" s="2">
        <f t="shared" si="207"/>
        <v>7</v>
      </c>
      <c r="V1748" s="2">
        <f t="shared" si="208"/>
        <v>1</v>
      </c>
      <c r="W1748" s="2">
        <f t="shared" si="209"/>
        <v>1</v>
      </c>
      <c r="Y1748" s="5"/>
      <c r="Z1748" s="6">
        <f t="shared" si="214"/>
        <v>1</v>
      </c>
      <c r="AA1748" s="2">
        <v>0</v>
      </c>
      <c r="AB1748" s="2">
        <v>0</v>
      </c>
      <c r="AC1748" s="2">
        <v>1</v>
      </c>
      <c r="AD1748" s="2">
        <v>0</v>
      </c>
      <c r="AE1748" s="2">
        <v>0</v>
      </c>
      <c r="AF1748" s="2">
        <f t="shared" si="210"/>
        <v>0</v>
      </c>
      <c r="AG1748" s="2">
        <f t="shared" si="211"/>
        <v>1</v>
      </c>
      <c r="AH1748" s="2">
        <f t="shared" si="212"/>
        <v>0</v>
      </c>
      <c r="AJ1748" s="5"/>
    </row>
    <row r="1749" spans="7:36" x14ac:dyDescent="0.35">
      <c r="G1749" s="2" t="s">
        <v>3</v>
      </c>
      <c r="H1749" s="2" t="s">
        <v>142</v>
      </c>
      <c r="I1749" s="2" t="s">
        <v>8</v>
      </c>
      <c r="J1749" s="2" t="s">
        <v>125</v>
      </c>
      <c r="K1749" s="2" t="s">
        <v>98</v>
      </c>
      <c r="L1749" s="2" t="s">
        <v>99</v>
      </c>
      <c r="M1749" s="2" t="s">
        <v>3</v>
      </c>
      <c r="N1749" s="2">
        <v>8</v>
      </c>
      <c r="O1749" s="6">
        <f t="shared" si="213"/>
        <v>9</v>
      </c>
      <c r="P1749" s="2">
        <v>2</v>
      </c>
      <c r="Q1749" s="2">
        <v>4</v>
      </c>
      <c r="R1749" s="2">
        <v>2</v>
      </c>
      <c r="S1749" s="2">
        <v>0</v>
      </c>
      <c r="T1749" s="2">
        <v>1</v>
      </c>
      <c r="U1749" s="2">
        <f t="shared" si="207"/>
        <v>6</v>
      </c>
      <c r="V1749" s="2">
        <f t="shared" si="208"/>
        <v>2</v>
      </c>
      <c r="W1749" s="2">
        <f t="shared" si="209"/>
        <v>1</v>
      </c>
      <c r="Y1749" s="5"/>
      <c r="Z1749" s="6">
        <f t="shared" si="214"/>
        <v>1</v>
      </c>
      <c r="AA1749" s="2">
        <v>0</v>
      </c>
      <c r="AB1749" s="2">
        <v>1</v>
      </c>
      <c r="AC1749" s="2">
        <v>0</v>
      </c>
      <c r="AD1749" s="2">
        <v>0</v>
      </c>
      <c r="AE1749" s="2">
        <v>0</v>
      </c>
      <c r="AF1749" s="2">
        <f t="shared" si="210"/>
        <v>1</v>
      </c>
      <c r="AG1749" s="2">
        <f t="shared" si="211"/>
        <v>0</v>
      </c>
      <c r="AH1749" s="2">
        <f t="shared" si="212"/>
        <v>0</v>
      </c>
      <c r="AJ1749" s="5"/>
    </row>
    <row r="1750" spans="7:36" x14ac:dyDescent="0.35">
      <c r="G1750" s="2" t="s">
        <v>3</v>
      </c>
      <c r="H1750" s="2" t="s">
        <v>142</v>
      </c>
      <c r="I1750" s="2" t="s">
        <v>8</v>
      </c>
      <c r="J1750" s="2" t="s">
        <v>125</v>
      </c>
      <c r="K1750" s="2" t="s">
        <v>98</v>
      </c>
      <c r="L1750" s="2" t="s">
        <v>99</v>
      </c>
      <c r="M1750" s="2" t="s">
        <v>3</v>
      </c>
      <c r="N1750" s="2">
        <v>9</v>
      </c>
      <c r="O1750" s="6">
        <f t="shared" si="213"/>
        <v>9</v>
      </c>
      <c r="P1750" s="2">
        <v>0</v>
      </c>
      <c r="Q1750" s="2">
        <v>3</v>
      </c>
      <c r="R1750" s="2">
        <v>3</v>
      </c>
      <c r="S1750" s="2">
        <v>2</v>
      </c>
      <c r="T1750" s="2">
        <v>1</v>
      </c>
      <c r="U1750" s="2">
        <f t="shared" si="207"/>
        <v>3</v>
      </c>
      <c r="V1750" s="2">
        <f t="shared" si="208"/>
        <v>3</v>
      </c>
      <c r="W1750" s="2">
        <f t="shared" si="209"/>
        <v>3</v>
      </c>
      <c r="Y1750" s="5"/>
      <c r="Z1750" s="6">
        <f t="shared" si="214"/>
        <v>1</v>
      </c>
      <c r="AA1750" s="2">
        <v>1</v>
      </c>
      <c r="AB1750" s="2">
        <v>0</v>
      </c>
      <c r="AC1750" s="2">
        <v>0</v>
      </c>
      <c r="AD1750" s="2">
        <v>0</v>
      </c>
      <c r="AE1750" s="2">
        <v>0</v>
      </c>
      <c r="AF1750" s="2">
        <f t="shared" si="210"/>
        <v>1</v>
      </c>
      <c r="AG1750" s="2">
        <f t="shared" si="211"/>
        <v>0</v>
      </c>
      <c r="AH1750" s="2">
        <f t="shared" si="212"/>
        <v>0</v>
      </c>
      <c r="AJ1750" s="5"/>
    </row>
    <row r="1751" spans="7:36" x14ac:dyDescent="0.35">
      <c r="G1751" s="2" t="s">
        <v>3</v>
      </c>
      <c r="H1751" s="2" t="s">
        <v>142</v>
      </c>
      <c r="I1751" s="2" t="s">
        <v>8</v>
      </c>
      <c r="J1751" s="2" t="s">
        <v>125</v>
      </c>
      <c r="K1751" s="2" t="s">
        <v>98</v>
      </c>
      <c r="L1751" s="2" t="s">
        <v>99</v>
      </c>
      <c r="M1751" s="2" t="s">
        <v>67</v>
      </c>
      <c r="N1751" s="2">
        <v>10</v>
      </c>
      <c r="O1751" s="6">
        <f t="shared" si="213"/>
        <v>9</v>
      </c>
      <c r="P1751" s="2">
        <v>4</v>
      </c>
      <c r="Q1751" s="2">
        <v>4</v>
      </c>
      <c r="R1751" s="2">
        <v>0</v>
      </c>
      <c r="S1751" s="2">
        <v>0</v>
      </c>
      <c r="T1751" s="2">
        <v>1</v>
      </c>
      <c r="U1751" s="2">
        <f t="shared" si="207"/>
        <v>8</v>
      </c>
      <c r="V1751" s="2">
        <f t="shared" si="208"/>
        <v>0</v>
      </c>
      <c r="W1751" s="2">
        <f t="shared" si="209"/>
        <v>1</v>
      </c>
      <c r="Y1751" s="5"/>
      <c r="Z1751" s="6">
        <f t="shared" si="214"/>
        <v>27</v>
      </c>
      <c r="AA1751" s="2">
        <v>25</v>
      </c>
      <c r="AB1751" s="2">
        <v>2</v>
      </c>
      <c r="AC1751" s="2">
        <v>0</v>
      </c>
      <c r="AD1751" s="2">
        <v>0</v>
      </c>
      <c r="AE1751" s="2">
        <v>0</v>
      </c>
      <c r="AF1751" s="2">
        <f t="shared" si="210"/>
        <v>27</v>
      </c>
      <c r="AG1751" s="2">
        <f t="shared" si="211"/>
        <v>0</v>
      </c>
      <c r="AH1751" s="2">
        <f t="shared" si="212"/>
        <v>0</v>
      </c>
      <c r="AJ1751" s="5"/>
    </row>
    <row r="1752" spans="7:36" x14ac:dyDescent="0.35">
      <c r="G1752" s="2" t="s">
        <v>3</v>
      </c>
      <c r="H1752" s="2" t="s">
        <v>142</v>
      </c>
      <c r="I1752" s="2" t="s">
        <v>8</v>
      </c>
      <c r="J1752" s="2" t="s">
        <v>125</v>
      </c>
      <c r="K1752" s="2" t="s">
        <v>98</v>
      </c>
      <c r="L1752" s="2" t="s">
        <v>99</v>
      </c>
      <c r="M1752" s="2" t="s">
        <v>67</v>
      </c>
      <c r="N1752" s="2">
        <v>11</v>
      </c>
      <c r="O1752" s="6">
        <f t="shared" si="213"/>
        <v>8</v>
      </c>
      <c r="P1752" s="2">
        <v>4</v>
      </c>
      <c r="Q1752" s="2">
        <v>3</v>
      </c>
      <c r="R1752" s="2">
        <v>0</v>
      </c>
      <c r="S1752" s="2">
        <v>1</v>
      </c>
      <c r="T1752" s="2">
        <v>0</v>
      </c>
      <c r="U1752" s="2">
        <f t="shared" si="207"/>
        <v>7</v>
      </c>
      <c r="V1752" s="2">
        <f t="shared" si="208"/>
        <v>0</v>
      </c>
      <c r="W1752" s="2">
        <f t="shared" si="209"/>
        <v>1</v>
      </c>
      <c r="Y1752" s="5"/>
      <c r="Z1752" s="6">
        <f t="shared" si="214"/>
        <v>27</v>
      </c>
      <c r="AA1752" s="2">
        <v>17</v>
      </c>
      <c r="AB1752" s="2">
        <v>8</v>
      </c>
      <c r="AC1752" s="2">
        <v>2</v>
      </c>
      <c r="AD1752" s="2">
        <v>0</v>
      </c>
      <c r="AE1752" s="2">
        <v>0</v>
      </c>
      <c r="AF1752" s="2">
        <f t="shared" si="210"/>
        <v>25</v>
      </c>
      <c r="AG1752" s="2">
        <f t="shared" si="211"/>
        <v>2</v>
      </c>
      <c r="AH1752" s="2">
        <f t="shared" si="212"/>
        <v>0</v>
      </c>
      <c r="AJ1752" s="5"/>
    </row>
    <row r="1753" spans="7:36" x14ac:dyDescent="0.35">
      <c r="G1753" s="2" t="s">
        <v>3</v>
      </c>
      <c r="H1753" s="2" t="s">
        <v>142</v>
      </c>
      <c r="I1753" s="2" t="s">
        <v>8</v>
      </c>
      <c r="J1753" s="2" t="s">
        <v>125</v>
      </c>
      <c r="K1753" s="2" t="s">
        <v>98</v>
      </c>
      <c r="L1753" s="2" t="s">
        <v>99</v>
      </c>
      <c r="M1753" s="2" t="s">
        <v>67</v>
      </c>
      <c r="N1753" s="2">
        <v>12</v>
      </c>
      <c r="O1753" s="6">
        <f t="shared" si="213"/>
        <v>9</v>
      </c>
      <c r="P1753" s="2">
        <v>4</v>
      </c>
      <c r="Q1753" s="2">
        <v>2</v>
      </c>
      <c r="R1753" s="2">
        <v>2</v>
      </c>
      <c r="S1753" s="2">
        <v>1</v>
      </c>
      <c r="T1753" s="2">
        <v>0</v>
      </c>
      <c r="U1753" s="2">
        <f t="shared" si="207"/>
        <v>6</v>
      </c>
      <c r="V1753" s="2">
        <f t="shared" si="208"/>
        <v>2</v>
      </c>
      <c r="W1753" s="2">
        <f t="shared" si="209"/>
        <v>1</v>
      </c>
      <c r="Y1753" s="5"/>
      <c r="Z1753" s="6">
        <f t="shared" si="214"/>
        <v>27</v>
      </c>
      <c r="AA1753" s="2">
        <v>19</v>
      </c>
      <c r="AB1753" s="2">
        <v>8</v>
      </c>
      <c r="AC1753" s="2">
        <v>0</v>
      </c>
      <c r="AD1753" s="2">
        <v>0</v>
      </c>
      <c r="AE1753" s="2">
        <v>0</v>
      </c>
      <c r="AF1753" s="2">
        <f t="shared" si="210"/>
        <v>27</v>
      </c>
      <c r="AG1753" s="2">
        <f t="shared" si="211"/>
        <v>0</v>
      </c>
      <c r="AH1753" s="2">
        <f t="shared" si="212"/>
        <v>0</v>
      </c>
      <c r="AJ1753" s="5"/>
    </row>
    <row r="1754" spans="7:36" x14ac:dyDescent="0.35">
      <c r="G1754" s="2" t="s">
        <v>3</v>
      </c>
      <c r="H1754" s="2" t="s">
        <v>142</v>
      </c>
      <c r="I1754" s="2" t="s">
        <v>8</v>
      </c>
      <c r="J1754" s="2" t="s">
        <v>125</v>
      </c>
      <c r="K1754" s="2" t="s">
        <v>98</v>
      </c>
      <c r="L1754" s="2" t="s">
        <v>99</v>
      </c>
      <c r="M1754" s="2" t="s">
        <v>67</v>
      </c>
      <c r="N1754" s="2">
        <v>13</v>
      </c>
      <c r="O1754" s="6">
        <f t="shared" si="213"/>
        <v>9</v>
      </c>
      <c r="P1754" s="2">
        <v>3</v>
      </c>
      <c r="Q1754" s="2">
        <v>3</v>
      </c>
      <c r="R1754" s="2">
        <v>1</v>
      </c>
      <c r="S1754" s="2">
        <v>1</v>
      </c>
      <c r="T1754" s="2">
        <v>1</v>
      </c>
      <c r="U1754" s="2">
        <f t="shared" si="207"/>
        <v>6</v>
      </c>
      <c r="V1754" s="2">
        <f t="shared" si="208"/>
        <v>1</v>
      </c>
      <c r="W1754" s="2">
        <f t="shared" si="209"/>
        <v>2</v>
      </c>
      <c r="Y1754" s="5"/>
      <c r="Z1754" s="6">
        <f t="shared" si="214"/>
        <v>27</v>
      </c>
      <c r="AA1754" s="2">
        <v>18</v>
      </c>
      <c r="AB1754" s="2">
        <v>4</v>
      </c>
      <c r="AC1754" s="2">
        <v>4</v>
      </c>
      <c r="AD1754" s="2">
        <v>1</v>
      </c>
      <c r="AE1754" s="2">
        <v>0</v>
      </c>
      <c r="AF1754" s="2">
        <f t="shared" si="210"/>
        <v>22</v>
      </c>
      <c r="AG1754" s="2">
        <f t="shared" si="211"/>
        <v>4</v>
      </c>
      <c r="AH1754" s="2">
        <f t="shared" si="212"/>
        <v>1</v>
      </c>
      <c r="AJ1754" s="5"/>
    </row>
    <row r="1755" spans="7:36" x14ac:dyDescent="0.35">
      <c r="G1755" s="2" t="s">
        <v>3</v>
      </c>
      <c r="H1755" s="2" t="s">
        <v>142</v>
      </c>
      <c r="I1755" s="2" t="s">
        <v>8</v>
      </c>
      <c r="J1755" s="2" t="s">
        <v>125</v>
      </c>
      <c r="K1755" s="2" t="s">
        <v>98</v>
      </c>
      <c r="L1755" s="2" t="s">
        <v>99</v>
      </c>
      <c r="M1755" s="2" t="s">
        <v>67</v>
      </c>
      <c r="N1755" s="2">
        <v>14</v>
      </c>
      <c r="O1755" s="6">
        <f t="shared" si="213"/>
        <v>9</v>
      </c>
      <c r="P1755" s="2">
        <v>1</v>
      </c>
      <c r="Q1755" s="2">
        <v>3</v>
      </c>
      <c r="R1755" s="2">
        <v>4</v>
      </c>
      <c r="S1755" s="2">
        <v>0</v>
      </c>
      <c r="T1755" s="2">
        <v>1</v>
      </c>
      <c r="U1755" s="2">
        <f t="shared" si="207"/>
        <v>4</v>
      </c>
      <c r="V1755" s="2">
        <f t="shared" si="208"/>
        <v>4</v>
      </c>
      <c r="W1755" s="2">
        <f t="shared" si="209"/>
        <v>1</v>
      </c>
      <c r="Y1755" s="5"/>
      <c r="Z1755" s="6">
        <f t="shared" si="214"/>
        <v>27</v>
      </c>
      <c r="AA1755" s="2">
        <v>11</v>
      </c>
      <c r="AB1755" s="2">
        <v>7</v>
      </c>
      <c r="AC1755" s="2">
        <v>3</v>
      </c>
      <c r="AD1755" s="2">
        <v>4</v>
      </c>
      <c r="AE1755" s="2">
        <v>2</v>
      </c>
      <c r="AF1755" s="2">
        <f t="shared" si="210"/>
        <v>18</v>
      </c>
      <c r="AG1755" s="2">
        <f t="shared" si="211"/>
        <v>3</v>
      </c>
      <c r="AH1755" s="2">
        <f t="shared" si="212"/>
        <v>6</v>
      </c>
      <c r="AJ1755" s="5"/>
    </row>
    <row r="1756" spans="7:36" x14ac:dyDescent="0.35">
      <c r="G1756" s="2" t="s">
        <v>3</v>
      </c>
      <c r="H1756" s="2" t="s">
        <v>142</v>
      </c>
      <c r="I1756" s="2" t="s">
        <v>8</v>
      </c>
      <c r="J1756" s="2" t="s">
        <v>125</v>
      </c>
      <c r="K1756" s="2" t="s">
        <v>98</v>
      </c>
      <c r="L1756" s="2" t="s">
        <v>99</v>
      </c>
      <c r="M1756" s="2" t="s">
        <v>67</v>
      </c>
      <c r="N1756" s="2">
        <v>15</v>
      </c>
      <c r="O1756" s="6">
        <f t="shared" si="213"/>
        <v>9</v>
      </c>
      <c r="P1756" s="2">
        <v>3</v>
      </c>
      <c r="Q1756" s="2">
        <v>3</v>
      </c>
      <c r="R1756" s="2">
        <v>1</v>
      </c>
      <c r="S1756" s="2">
        <v>0</v>
      </c>
      <c r="T1756" s="2">
        <v>2</v>
      </c>
      <c r="U1756" s="2">
        <f t="shared" ref="U1756:U1819" si="215">P1756+Q1756</f>
        <v>6</v>
      </c>
      <c r="V1756" s="2">
        <f t="shared" ref="V1756:V1819" si="216">R1756</f>
        <v>1</v>
      </c>
      <c r="W1756" s="2">
        <f t="shared" ref="W1756:W1819" si="217">S1756+T1756</f>
        <v>2</v>
      </c>
      <c r="Y1756" s="5"/>
      <c r="Z1756" s="6">
        <f t="shared" si="214"/>
        <v>27</v>
      </c>
      <c r="AA1756" s="2">
        <v>14</v>
      </c>
      <c r="AB1756" s="2">
        <v>4</v>
      </c>
      <c r="AC1756" s="2">
        <v>3</v>
      </c>
      <c r="AD1756" s="2">
        <v>5</v>
      </c>
      <c r="AE1756" s="2">
        <v>1</v>
      </c>
      <c r="AF1756" s="2">
        <f t="shared" ref="AF1756:AF1819" si="218">AA1756+AB1756</f>
        <v>18</v>
      </c>
      <c r="AG1756" s="2">
        <f t="shared" ref="AG1756:AG1819" si="219">AC1756</f>
        <v>3</v>
      </c>
      <c r="AH1756" s="2">
        <f t="shared" ref="AH1756:AH1819" si="220">AD1756+AE1756</f>
        <v>6</v>
      </c>
      <c r="AJ1756" s="5"/>
    </row>
    <row r="1757" spans="7:36" x14ac:dyDescent="0.35">
      <c r="G1757" s="2" t="s">
        <v>3</v>
      </c>
      <c r="H1757" s="2" t="s">
        <v>142</v>
      </c>
      <c r="I1757" s="2" t="s">
        <v>8</v>
      </c>
      <c r="J1757" s="2" t="s">
        <v>125</v>
      </c>
      <c r="K1757" s="2" t="s">
        <v>98</v>
      </c>
      <c r="L1757" s="2" t="s">
        <v>99</v>
      </c>
      <c r="M1757" s="2" t="s">
        <v>67</v>
      </c>
      <c r="N1757" s="2">
        <v>16</v>
      </c>
      <c r="O1757" s="6">
        <f t="shared" si="213"/>
        <v>9</v>
      </c>
      <c r="P1757" s="2">
        <v>1</v>
      </c>
      <c r="Q1757" s="2">
        <v>6</v>
      </c>
      <c r="R1757" s="2">
        <v>0</v>
      </c>
      <c r="S1757" s="2">
        <v>1</v>
      </c>
      <c r="T1757" s="2">
        <v>1</v>
      </c>
      <c r="U1757" s="2">
        <f t="shared" si="215"/>
        <v>7</v>
      </c>
      <c r="V1757" s="2">
        <f t="shared" si="216"/>
        <v>0</v>
      </c>
      <c r="W1757" s="2">
        <f t="shared" si="217"/>
        <v>2</v>
      </c>
      <c r="Y1757" s="5"/>
      <c r="Z1757" s="6">
        <f t="shared" si="214"/>
        <v>27</v>
      </c>
      <c r="AA1757" s="2">
        <v>13</v>
      </c>
      <c r="AB1757" s="2">
        <v>6</v>
      </c>
      <c r="AC1757" s="2">
        <v>7</v>
      </c>
      <c r="AD1757" s="2">
        <v>1</v>
      </c>
      <c r="AE1757" s="2">
        <v>0</v>
      </c>
      <c r="AF1757" s="2">
        <f t="shared" si="218"/>
        <v>19</v>
      </c>
      <c r="AG1757" s="2">
        <f t="shared" si="219"/>
        <v>7</v>
      </c>
      <c r="AH1757" s="2">
        <f t="shared" si="220"/>
        <v>1</v>
      </c>
      <c r="AJ1757" s="5"/>
    </row>
    <row r="1758" spans="7:36" x14ac:dyDescent="0.35">
      <c r="G1758" s="2" t="s">
        <v>3</v>
      </c>
      <c r="H1758" s="2" t="s">
        <v>142</v>
      </c>
      <c r="I1758" s="2" t="s">
        <v>8</v>
      </c>
      <c r="J1758" s="2" t="s">
        <v>125</v>
      </c>
      <c r="K1758" s="2" t="s">
        <v>98</v>
      </c>
      <c r="L1758" s="2" t="s">
        <v>99</v>
      </c>
      <c r="M1758" s="2" t="s">
        <v>67</v>
      </c>
      <c r="N1758" s="2">
        <v>17</v>
      </c>
      <c r="O1758" s="6">
        <f t="shared" si="213"/>
        <v>9</v>
      </c>
      <c r="P1758" s="2">
        <v>3</v>
      </c>
      <c r="Q1758" s="2">
        <v>4</v>
      </c>
      <c r="R1758" s="2">
        <v>1</v>
      </c>
      <c r="S1758" s="2">
        <v>0</v>
      </c>
      <c r="T1758" s="2">
        <v>1</v>
      </c>
      <c r="U1758" s="2">
        <f t="shared" si="215"/>
        <v>7</v>
      </c>
      <c r="V1758" s="2">
        <f t="shared" si="216"/>
        <v>1</v>
      </c>
      <c r="W1758" s="2">
        <f t="shared" si="217"/>
        <v>1</v>
      </c>
      <c r="Y1758" s="5"/>
      <c r="Z1758" s="6">
        <f t="shared" si="214"/>
        <v>27</v>
      </c>
      <c r="AA1758" s="2">
        <v>14</v>
      </c>
      <c r="AB1758" s="2">
        <v>7</v>
      </c>
      <c r="AC1758" s="2">
        <v>4</v>
      </c>
      <c r="AD1758" s="2">
        <v>2</v>
      </c>
      <c r="AE1758" s="2">
        <v>0</v>
      </c>
      <c r="AF1758" s="2">
        <f t="shared" si="218"/>
        <v>21</v>
      </c>
      <c r="AG1758" s="2">
        <f t="shared" si="219"/>
        <v>4</v>
      </c>
      <c r="AH1758" s="2">
        <f t="shared" si="220"/>
        <v>2</v>
      </c>
      <c r="AJ1758" s="5"/>
    </row>
    <row r="1759" spans="7:36" x14ac:dyDescent="0.35">
      <c r="G1759" s="2" t="s">
        <v>3</v>
      </c>
      <c r="H1759" s="2" t="s">
        <v>142</v>
      </c>
      <c r="I1759" s="2" t="s">
        <v>8</v>
      </c>
      <c r="J1759" s="2" t="s">
        <v>125</v>
      </c>
      <c r="K1759" s="2" t="s">
        <v>98</v>
      </c>
      <c r="L1759" s="2" t="s">
        <v>99</v>
      </c>
      <c r="M1759" s="2" t="s">
        <v>67</v>
      </c>
      <c r="N1759" s="2">
        <v>18</v>
      </c>
      <c r="O1759" s="6">
        <f t="shared" si="213"/>
        <v>9</v>
      </c>
      <c r="P1759" s="2">
        <v>8</v>
      </c>
      <c r="Q1759" s="2">
        <v>0</v>
      </c>
      <c r="R1759" s="2">
        <v>1</v>
      </c>
      <c r="S1759" s="2">
        <v>0</v>
      </c>
      <c r="T1759" s="2">
        <v>0</v>
      </c>
      <c r="U1759" s="2">
        <f t="shared" si="215"/>
        <v>8</v>
      </c>
      <c r="V1759" s="2">
        <f t="shared" si="216"/>
        <v>1</v>
      </c>
      <c r="W1759" s="2">
        <f t="shared" si="217"/>
        <v>0</v>
      </c>
      <c r="Y1759" s="5"/>
      <c r="Z1759" s="6">
        <f t="shared" si="214"/>
        <v>27</v>
      </c>
      <c r="AA1759" s="2">
        <v>19</v>
      </c>
      <c r="AB1759" s="2">
        <v>5</v>
      </c>
      <c r="AC1759" s="2">
        <v>3</v>
      </c>
      <c r="AD1759" s="2">
        <v>0</v>
      </c>
      <c r="AE1759" s="2">
        <v>0</v>
      </c>
      <c r="AF1759" s="2">
        <f t="shared" si="218"/>
        <v>24</v>
      </c>
      <c r="AG1759" s="2">
        <f t="shared" si="219"/>
        <v>3</v>
      </c>
      <c r="AH1759" s="2">
        <f t="shared" si="220"/>
        <v>0</v>
      </c>
      <c r="AJ1759" s="5"/>
    </row>
    <row r="1760" spans="7:36" x14ac:dyDescent="0.35">
      <c r="G1760" s="2" t="s">
        <v>3</v>
      </c>
      <c r="H1760" s="2" t="s">
        <v>142</v>
      </c>
      <c r="I1760" s="2" t="s">
        <v>8</v>
      </c>
      <c r="J1760" s="2" t="s">
        <v>125</v>
      </c>
      <c r="K1760" s="2" t="s">
        <v>98</v>
      </c>
      <c r="L1760" s="2" t="s">
        <v>99</v>
      </c>
      <c r="M1760" s="2" t="s">
        <v>76</v>
      </c>
      <c r="N1760" s="2">
        <v>19</v>
      </c>
      <c r="O1760" s="6">
        <f t="shared" si="213"/>
        <v>9</v>
      </c>
      <c r="P1760" s="2">
        <v>4</v>
      </c>
      <c r="Q1760" s="2">
        <v>3</v>
      </c>
      <c r="R1760" s="2">
        <v>0</v>
      </c>
      <c r="S1760" s="2">
        <v>1</v>
      </c>
      <c r="T1760" s="2">
        <v>1</v>
      </c>
      <c r="U1760" s="2">
        <f t="shared" si="215"/>
        <v>7</v>
      </c>
      <c r="V1760" s="2">
        <f t="shared" si="216"/>
        <v>0</v>
      </c>
      <c r="W1760" s="2">
        <f t="shared" si="217"/>
        <v>2</v>
      </c>
      <c r="Y1760" s="5"/>
      <c r="Z1760" s="6">
        <f t="shared" si="214"/>
        <v>27</v>
      </c>
      <c r="AA1760" s="2">
        <v>9</v>
      </c>
      <c r="AB1760" s="2">
        <v>14</v>
      </c>
      <c r="AC1760" s="2">
        <v>4</v>
      </c>
      <c r="AD1760" s="2">
        <v>0</v>
      </c>
      <c r="AE1760" s="2">
        <v>0</v>
      </c>
      <c r="AF1760" s="2">
        <f t="shared" si="218"/>
        <v>23</v>
      </c>
      <c r="AG1760" s="2">
        <f t="shared" si="219"/>
        <v>4</v>
      </c>
      <c r="AH1760" s="2">
        <f t="shared" si="220"/>
        <v>0</v>
      </c>
      <c r="AJ1760" s="5"/>
    </row>
    <row r="1761" spans="7:36" x14ac:dyDescent="0.35">
      <c r="G1761" s="2" t="s">
        <v>3</v>
      </c>
      <c r="H1761" s="2" t="s">
        <v>142</v>
      </c>
      <c r="I1761" s="2" t="s">
        <v>8</v>
      </c>
      <c r="J1761" s="2" t="s">
        <v>125</v>
      </c>
      <c r="K1761" s="2" t="s">
        <v>98</v>
      </c>
      <c r="L1761" s="2" t="s">
        <v>99</v>
      </c>
      <c r="M1761" s="2" t="s">
        <v>76</v>
      </c>
      <c r="N1761" s="2">
        <v>20</v>
      </c>
      <c r="O1761" s="6">
        <f t="shared" si="213"/>
        <v>9</v>
      </c>
      <c r="P1761" s="2">
        <v>3</v>
      </c>
      <c r="Q1761" s="2">
        <v>2</v>
      </c>
      <c r="R1761" s="2">
        <v>1</v>
      </c>
      <c r="S1761" s="2">
        <v>1</v>
      </c>
      <c r="T1761" s="2">
        <v>2</v>
      </c>
      <c r="U1761" s="2">
        <f t="shared" si="215"/>
        <v>5</v>
      </c>
      <c r="V1761" s="2">
        <f t="shared" si="216"/>
        <v>1</v>
      </c>
      <c r="W1761" s="2">
        <f t="shared" si="217"/>
        <v>3</v>
      </c>
      <c r="Y1761" s="5"/>
      <c r="Z1761" s="6">
        <f t="shared" si="214"/>
        <v>27</v>
      </c>
      <c r="AA1761" s="2">
        <v>7</v>
      </c>
      <c r="AB1761" s="2">
        <v>11</v>
      </c>
      <c r="AC1761" s="2">
        <v>6</v>
      </c>
      <c r="AD1761" s="2">
        <v>3</v>
      </c>
      <c r="AE1761" s="2">
        <v>0</v>
      </c>
      <c r="AF1761" s="2">
        <f t="shared" si="218"/>
        <v>18</v>
      </c>
      <c r="AG1761" s="2">
        <f t="shared" si="219"/>
        <v>6</v>
      </c>
      <c r="AH1761" s="2">
        <f t="shared" si="220"/>
        <v>3</v>
      </c>
      <c r="AJ1761" s="5"/>
    </row>
    <row r="1762" spans="7:36" x14ac:dyDescent="0.35">
      <c r="G1762" s="2" t="s">
        <v>3</v>
      </c>
      <c r="H1762" s="2" t="s">
        <v>142</v>
      </c>
      <c r="I1762" s="2" t="s">
        <v>8</v>
      </c>
      <c r="J1762" s="2" t="s">
        <v>125</v>
      </c>
      <c r="K1762" s="2" t="s">
        <v>98</v>
      </c>
      <c r="L1762" s="2" t="s">
        <v>99</v>
      </c>
      <c r="M1762" s="2" t="s">
        <v>76</v>
      </c>
      <c r="N1762" s="2">
        <v>21</v>
      </c>
      <c r="O1762" s="6">
        <f t="shared" si="213"/>
        <v>9</v>
      </c>
      <c r="P1762" s="2">
        <v>3</v>
      </c>
      <c r="Q1762" s="2">
        <v>3</v>
      </c>
      <c r="R1762" s="2">
        <v>1</v>
      </c>
      <c r="S1762" s="2">
        <v>0</v>
      </c>
      <c r="T1762" s="2">
        <v>2</v>
      </c>
      <c r="U1762" s="2">
        <f t="shared" si="215"/>
        <v>6</v>
      </c>
      <c r="V1762" s="2">
        <f t="shared" si="216"/>
        <v>1</v>
      </c>
      <c r="W1762" s="2">
        <f t="shared" si="217"/>
        <v>2</v>
      </c>
      <c r="Y1762" s="5"/>
      <c r="Z1762" s="6">
        <f t="shared" si="214"/>
        <v>27</v>
      </c>
      <c r="AA1762" s="2">
        <v>10</v>
      </c>
      <c r="AB1762" s="2">
        <v>11</v>
      </c>
      <c r="AC1762" s="2">
        <v>2</v>
      </c>
      <c r="AD1762" s="2">
        <v>3</v>
      </c>
      <c r="AE1762" s="2">
        <v>1</v>
      </c>
      <c r="AF1762" s="2">
        <f t="shared" si="218"/>
        <v>21</v>
      </c>
      <c r="AG1762" s="2">
        <f t="shared" si="219"/>
        <v>2</v>
      </c>
      <c r="AH1762" s="2">
        <f t="shared" si="220"/>
        <v>4</v>
      </c>
      <c r="AJ1762" s="5"/>
    </row>
    <row r="1763" spans="7:36" x14ac:dyDescent="0.35">
      <c r="G1763" s="2" t="s">
        <v>3</v>
      </c>
      <c r="H1763" s="2" t="s">
        <v>142</v>
      </c>
      <c r="I1763" s="2" t="s">
        <v>8</v>
      </c>
      <c r="J1763" s="2" t="s">
        <v>125</v>
      </c>
      <c r="K1763" s="2" t="s">
        <v>98</v>
      </c>
      <c r="L1763" s="2" t="s">
        <v>99</v>
      </c>
      <c r="M1763" s="2" t="s">
        <v>76</v>
      </c>
      <c r="N1763" s="2">
        <v>22</v>
      </c>
      <c r="O1763" s="6">
        <f t="shared" si="213"/>
        <v>9</v>
      </c>
      <c r="P1763" s="2">
        <v>7</v>
      </c>
      <c r="Q1763" s="2">
        <v>0</v>
      </c>
      <c r="R1763" s="2">
        <v>1</v>
      </c>
      <c r="S1763" s="2">
        <v>1</v>
      </c>
      <c r="T1763" s="2">
        <v>0</v>
      </c>
      <c r="U1763" s="2">
        <f t="shared" si="215"/>
        <v>7</v>
      </c>
      <c r="V1763" s="2">
        <f t="shared" si="216"/>
        <v>1</v>
      </c>
      <c r="W1763" s="2">
        <f t="shared" si="217"/>
        <v>1</v>
      </c>
      <c r="Y1763" s="5"/>
      <c r="Z1763" s="6">
        <f t="shared" si="214"/>
        <v>27</v>
      </c>
      <c r="AA1763" s="2">
        <v>12</v>
      </c>
      <c r="AB1763" s="2">
        <v>13</v>
      </c>
      <c r="AC1763" s="2">
        <v>2</v>
      </c>
      <c r="AD1763" s="2">
        <v>0</v>
      </c>
      <c r="AE1763" s="2">
        <v>0</v>
      </c>
      <c r="AF1763" s="2">
        <f t="shared" si="218"/>
        <v>25</v>
      </c>
      <c r="AG1763" s="2">
        <f t="shared" si="219"/>
        <v>2</v>
      </c>
      <c r="AH1763" s="2">
        <f t="shared" si="220"/>
        <v>0</v>
      </c>
      <c r="AJ1763" s="5"/>
    </row>
    <row r="1764" spans="7:36" x14ac:dyDescent="0.35">
      <c r="G1764" s="2" t="s">
        <v>3</v>
      </c>
      <c r="H1764" s="2" t="s">
        <v>142</v>
      </c>
      <c r="I1764" s="2" t="s">
        <v>8</v>
      </c>
      <c r="J1764" s="2" t="s">
        <v>125</v>
      </c>
      <c r="K1764" s="2" t="s">
        <v>98</v>
      </c>
      <c r="L1764" s="2" t="s">
        <v>99</v>
      </c>
      <c r="M1764" s="2" t="s">
        <v>76</v>
      </c>
      <c r="N1764" s="2">
        <v>23</v>
      </c>
      <c r="O1764" s="6">
        <f t="shared" si="213"/>
        <v>9</v>
      </c>
      <c r="P1764" s="2">
        <v>6</v>
      </c>
      <c r="Q1764" s="2">
        <v>1</v>
      </c>
      <c r="R1764" s="2">
        <v>0</v>
      </c>
      <c r="S1764" s="2">
        <v>1</v>
      </c>
      <c r="T1764" s="2">
        <v>1</v>
      </c>
      <c r="U1764" s="2">
        <f t="shared" si="215"/>
        <v>7</v>
      </c>
      <c r="V1764" s="2">
        <f t="shared" si="216"/>
        <v>0</v>
      </c>
      <c r="W1764" s="2">
        <f t="shared" si="217"/>
        <v>2</v>
      </c>
      <c r="Y1764" s="5"/>
      <c r="Z1764" s="6">
        <f t="shared" si="214"/>
        <v>27</v>
      </c>
      <c r="AA1764" s="2">
        <v>14</v>
      </c>
      <c r="AB1764" s="2">
        <v>7</v>
      </c>
      <c r="AC1764" s="2">
        <v>2</v>
      </c>
      <c r="AD1764" s="2">
        <v>3</v>
      </c>
      <c r="AE1764" s="2">
        <v>1</v>
      </c>
      <c r="AF1764" s="2">
        <f t="shared" si="218"/>
        <v>21</v>
      </c>
      <c r="AG1764" s="2">
        <f t="shared" si="219"/>
        <v>2</v>
      </c>
      <c r="AH1764" s="2">
        <f t="shared" si="220"/>
        <v>4</v>
      </c>
      <c r="AJ1764" s="5"/>
    </row>
    <row r="1765" spans="7:36" x14ac:dyDescent="0.35">
      <c r="G1765" s="2" t="s">
        <v>3</v>
      </c>
      <c r="H1765" s="2" t="s">
        <v>142</v>
      </c>
      <c r="I1765" s="2" t="s">
        <v>8</v>
      </c>
      <c r="J1765" s="2" t="s">
        <v>125</v>
      </c>
      <c r="K1765" s="2" t="s">
        <v>98</v>
      </c>
      <c r="L1765" s="2" t="s">
        <v>99</v>
      </c>
      <c r="M1765" s="2" t="s">
        <v>76</v>
      </c>
      <c r="N1765" s="2">
        <v>24</v>
      </c>
      <c r="O1765" s="6">
        <f t="shared" si="213"/>
        <v>9</v>
      </c>
      <c r="P1765" s="2">
        <v>5</v>
      </c>
      <c r="Q1765" s="2">
        <v>1</v>
      </c>
      <c r="R1765" s="2">
        <v>2</v>
      </c>
      <c r="S1765" s="2">
        <v>0</v>
      </c>
      <c r="T1765" s="2">
        <v>1</v>
      </c>
      <c r="U1765" s="2">
        <f t="shared" si="215"/>
        <v>6</v>
      </c>
      <c r="V1765" s="2">
        <f t="shared" si="216"/>
        <v>2</v>
      </c>
      <c r="W1765" s="2">
        <f t="shared" si="217"/>
        <v>1</v>
      </c>
      <c r="Y1765" s="5"/>
      <c r="Z1765" s="6">
        <f t="shared" si="214"/>
        <v>27</v>
      </c>
      <c r="AA1765" s="2">
        <v>8</v>
      </c>
      <c r="AB1765" s="2">
        <v>13</v>
      </c>
      <c r="AC1765" s="2">
        <v>5</v>
      </c>
      <c r="AD1765" s="2">
        <v>1</v>
      </c>
      <c r="AE1765" s="2">
        <v>0</v>
      </c>
      <c r="AF1765" s="2">
        <f t="shared" si="218"/>
        <v>21</v>
      </c>
      <c r="AG1765" s="2">
        <f t="shared" si="219"/>
        <v>5</v>
      </c>
      <c r="AH1765" s="2">
        <f t="shared" si="220"/>
        <v>1</v>
      </c>
      <c r="AJ1765" s="5"/>
    </row>
    <row r="1766" spans="7:36" x14ac:dyDescent="0.35">
      <c r="G1766" s="2" t="s">
        <v>3</v>
      </c>
      <c r="H1766" s="2" t="s">
        <v>142</v>
      </c>
      <c r="I1766" s="2" t="s">
        <v>8</v>
      </c>
      <c r="J1766" s="2" t="s">
        <v>125</v>
      </c>
      <c r="K1766" s="2" t="s">
        <v>98</v>
      </c>
      <c r="L1766" s="2" t="s">
        <v>99</v>
      </c>
      <c r="M1766" s="2" t="s">
        <v>76</v>
      </c>
      <c r="N1766" s="2">
        <v>25</v>
      </c>
      <c r="O1766" s="6">
        <f t="shared" si="213"/>
        <v>9</v>
      </c>
      <c r="P1766" s="2">
        <v>5</v>
      </c>
      <c r="Q1766" s="2">
        <v>1</v>
      </c>
      <c r="R1766" s="2">
        <v>1</v>
      </c>
      <c r="S1766" s="2">
        <v>2</v>
      </c>
      <c r="T1766" s="2">
        <v>0</v>
      </c>
      <c r="U1766" s="2">
        <f t="shared" si="215"/>
        <v>6</v>
      </c>
      <c r="V1766" s="2">
        <f t="shared" si="216"/>
        <v>1</v>
      </c>
      <c r="W1766" s="2">
        <f t="shared" si="217"/>
        <v>2</v>
      </c>
      <c r="Y1766" s="5"/>
      <c r="Z1766" s="6">
        <f t="shared" si="214"/>
        <v>27</v>
      </c>
      <c r="AA1766" s="2">
        <v>8</v>
      </c>
      <c r="AB1766" s="2">
        <v>11</v>
      </c>
      <c r="AC1766" s="2">
        <v>6</v>
      </c>
      <c r="AD1766" s="2">
        <v>2</v>
      </c>
      <c r="AE1766" s="2">
        <v>0</v>
      </c>
      <c r="AF1766" s="2">
        <f t="shared" si="218"/>
        <v>19</v>
      </c>
      <c r="AG1766" s="2">
        <f t="shared" si="219"/>
        <v>6</v>
      </c>
      <c r="AH1766" s="2">
        <f t="shared" si="220"/>
        <v>2</v>
      </c>
      <c r="AJ1766" s="5"/>
    </row>
    <row r="1767" spans="7:36" x14ac:dyDescent="0.35">
      <c r="G1767" s="2" t="s">
        <v>3</v>
      </c>
      <c r="H1767" s="2" t="s">
        <v>142</v>
      </c>
      <c r="I1767" s="2" t="s">
        <v>8</v>
      </c>
      <c r="J1767" s="2" t="s">
        <v>125</v>
      </c>
      <c r="K1767" s="2" t="s">
        <v>98</v>
      </c>
      <c r="L1767" s="2" t="s">
        <v>99</v>
      </c>
      <c r="M1767" s="2" t="s">
        <v>76</v>
      </c>
      <c r="N1767" s="2">
        <v>26</v>
      </c>
      <c r="O1767" s="6">
        <f t="shared" si="213"/>
        <v>9</v>
      </c>
      <c r="P1767" s="2">
        <v>5</v>
      </c>
      <c r="Q1767" s="2">
        <v>1</v>
      </c>
      <c r="R1767" s="2">
        <v>0</v>
      </c>
      <c r="S1767" s="2">
        <v>2</v>
      </c>
      <c r="T1767" s="2">
        <v>1</v>
      </c>
      <c r="U1767" s="2">
        <f t="shared" si="215"/>
        <v>6</v>
      </c>
      <c r="V1767" s="2">
        <f t="shared" si="216"/>
        <v>0</v>
      </c>
      <c r="W1767" s="2">
        <f t="shared" si="217"/>
        <v>3</v>
      </c>
      <c r="Y1767" s="5"/>
      <c r="Z1767" s="6">
        <f t="shared" si="214"/>
        <v>27</v>
      </c>
      <c r="AA1767" s="2">
        <v>8</v>
      </c>
      <c r="AB1767" s="2">
        <v>12</v>
      </c>
      <c r="AC1767" s="2">
        <v>5</v>
      </c>
      <c r="AD1767" s="2">
        <v>2</v>
      </c>
      <c r="AE1767" s="2">
        <v>0</v>
      </c>
      <c r="AF1767" s="2">
        <f t="shared" si="218"/>
        <v>20</v>
      </c>
      <c r="AG1767" s="2">
        <f t="shared" si="219"/>
        <v>5</v>
      </c>
      <c r="AH1767" s="2">
        <f t="shared" si="220"/>
        <v>2</v>
      </c>
      <c r="AJ1767" s="5"/>
    </row>
    <row r="1768" spans="7:36" x14ac:dyDescent="0.35">
      <c r="G1768" s="2" t="s">
        <v>3</v>
      </c>
      <c r="H1768" s="2" t="s">
        <v>142</v>
      </c>
      <c r="I1768" s="2" t="s">
        <v>8</v>
      </c>
      <c r="J1768" s="2" t="s">
        <v>125</v>
      </c>
      <c r="K1768" s="2" t="s">
        <v>98</v>
      </c>
      <c r="L1768" s="2" t="s">
        <v>99</v>
      </c>
      <c r="M1768" s="2" t="s">
        <v>76</v>
      </c>
      <c r="N1768" s="2">
        <v>27</v>
      </c>
      <c r="O1768" s="6">
        <f t="shared" si="213"/>
        <v>9</v>
      </c>
      <c r="P1768" s="2">
        <v>4</v>
      </c>
      <c r="Q1768" s="2">
        <v>1</v>
      </c>
      <c r="R1768" s="2">
        <v>3</v>
      </c>
      <c r="S1768" s="2">
        <v>1</v>
      </c>
      <c r="T1768" s="2">
        <v>0</v>
      </c>
      <c r="U1768" s="2">
        <f t="shared" si="215"/>
        <v>5</v>
      </c>
      <c r="V1768" s="2">
        <f t="shared" si="216"/>
        <v>3</v>
      </c>
      <c r="W1768" s="2">
        <f t="shared" si="217"/>
        <v>1</v>
      </c>
      <c r="Y1768" s="5"/>
      <c r="Z1768" s="6">
        <f t="shared" si="214"/>
        <v>27</v>
      </c>
      <c r="AA1768" s="2">
        <v>8</v>
      </c>
      <c r="AB1768" s="2">
        <v>14</v>
      </c>
      <c r="AC1768" s="2">
        <v>4</v>
      </c>
      <c r="AD1768" s="2">
        <v>1</v>
      </c>
      <c r="AE1768" s="2">
        <v>0</v>
      </c>
      <c r="AF1768" s="2">
        <f t="shared" si="218"/>
        <v>22</v>
      </c>
      <c r="AG1768" s="2">
        <f t="shared" si="219"/>
        <v>4</v>
      </c>
      <c r="AH1768" s="2">
        <f t="shared" si="220"/>
        <v>1</v>
      </c>
      <c r="AJ1768" s="5"/>
    </row>
    <row r="1769" spans="7:36" x14ac:dyDescent="0.35">
      <c r="G1769" s="2" t="s">
        <v>3</v>
      </c>
      <c r="H1769" s="2" t="s">
        <v>142</v>
      </c>
      <c r="I1769" s="2" t="s">
        <v>8</v>
      </c>
      <c r="J1769" s="2" t="s">
        <v>125</v>
      </c>
      <c r="K1769" s="2" t="s">
        <v>98</v>
      </c>
      <c r="L1769" s="2" t="s">
        <v>99</v>
      </c>
      <c r="M1769" s="2" t="s">
        <v>76</v>
      </c>
      <c r="N1769" s="2">
        <v>28</v>
      </c>
      <c r="O1769" s="6">
        <f t="shared" si="213"/>
        <v>9</v>
      </c>
      <c r="P1769" s="2">
        <v>7</v>
      </c>
      <c r="Q1769" s="2">
        <v>2</v>
      </c>
      <c r="R1769" s="2">
        <v>0</v>
      </c>
      <c r="S1769" s="2">
        <v>0</v>
      </c>
      <c r="T1769" s="2">
        <v>0</v>
      </c>
      <c r="U1769" s="2">
        <f t="shared" si="215"/>
        <v>9</v>
      </c>
      <c r="V1769" s="2">
        <f t="shared" si="216"/>
        <v>0</v>
      </c>
      <c r="W1769" s="2">
        <f t="shared" si="217"/>
        <v>0</v>
      </c>
      <c r="Y1769" s="5"/>
      <c r="Z1769" s="6">
        <f t="shared" si="214"/>
        <v>27</v>
      </c>
      <c r="AA1769" s="2">
        <v>13</v>
      </c>
      <c r="AB1769" s="2">
        <v>12</v>
      </c>
      <c r="AC1769" s="2">
        <v>2</v>
      </c>
      <c r="AD1769" s="2">
        <v>0</v>
      </c>
      <c r="AE1769" s="2">
        <v>0</v>
      </c>
      <c r="AF1769" s="2">
        <f t="shared" si="218"/>
        <v>25</v>
      </c>
      <c r="AG1769" s="2">
        <f t="shared" si="219"/>
        <v>2</v>
      </c>
      <c r="AH1769" s="2">
        <f t="shared" si="220"/>
        <v>0</v>
      </c>
      <c r="AJ1769" s="5"/>
    </row>
    <row r="1770" spans="7:36" x14ac:dyDescent="0.35">
      <c r="G1770" s="2" t="s">
        <v>3</v>
      </c>
      <c r="H1770" s="2" t="s">
        <v>142</v>
      </c>
      <c r="I1770" s="2" t="s">
        <v>8</v>
      </c>
      <c r="J1770" s="2" t="s">
        <v>125</v>
      </c>
      <c r="K1770" s="2" t="s">
        <v>98</v>
      </c>
      <c r="L1770" s="2" t="s">
        <v>99</v>
      </c>
      <c r="M1770" s="2" t="s">
        <v>76</v>
      </c>
      <c r="N1770" s="2">
        <v>29</v>
      </c>
      <c r="O1770" s="6">
        <f t="shared" si="213"/>
        <v>9</v>
      </c>
      <c r="P1770" s="2">
        <v>5</v>
      </c>
      <c r="Q1770" s="2">
        <v>3</v>
      </c>
      <c r="R1770" s="2">
        <v>0</v>
      </c>
      <c r="S1770" s="2">
        <v>0</v>
      </c>
      <c r="T1770" s="2">
        <v>1</v>
      </c>
      <c r="U1770" s="2">
        <f t="shared" si="215"/>
        <v>8</v>
      </c>
      <c r="V1770" s="2">
        <f t="shared" si="216"/>
        <v>0</v>
      </c>
      <c r="W1770" s="2">
        <f t="shared" si="217"/>
        <v>1</v>
      </c>
      <c r="Y1770" s="5"/>
      <c r="Z1770" s="6">
        <f t="shared" si="214"/>
        <v>27</v>
      </c>
      <c r="AA1770" s="2">
        <v>10</v>
      </c>
      <c r="AB1770" s="2">
        <v>8</v>
      </c>
      <c r="AC1770" s="2">
        <v>7</v>
      </c>
      <c r="AD1770" s="2">
        <v>2</v>
      </c>
      <c r="AE1770" s="2">
        <v>0</v>
      </c>
      <c r="AF1770" s="2">
        <f t="shared" si="218"/>
        <v>18</v>
      </c>
      <c r="AG1770" s="2">
        <f t="shared" si="219"/>
        <v>7</v>
      </c>
      <c r="AH1770" s="2">
        <f t="shared" si="220"/>
        <v>2</v>
      </c>
      <c r="AJ1770" s="5"/>
    </row>
    <row r="1771" spans="7:36" x14ac:dyDescent="0.35">
      <c r="G1771" s="2" t="s">
        <v>3</v>
      </c>
      <c r="H1771" s="2" t="s">
        <v>142</v>
      </c>
      <c r="I1771" s="2" t="s">
        <v>8</v>
      </c>
      <c r="J1771" s="2" t="s">
        <v>125</v>
      </c>
      <c r="K1771" s="2" t="s">
        <v>98</v>
      </c>
      <c r="L1771" s="2" t="s">
        <v>99</v>
      </c>
      <c r="M1771" s="2" t="s">
        <v>76</v>
      </c>
      <c r="N1771" s="2">
        <v>30</v>
      </c>
      <c r="O1771" s="6">
        <f t="shared" si="213"/>
        <v>9</v>
      </c>
      <c r="P1771" s="2">
        <v>5</v>
      </c>
      <c r="Q1771" s="2">
        <v>3</v>
      </c>
      <c r="R1771" s="2">
        <v>0</v>
      </c>
      <c r="S1771" s="2">
        <v>1</v>
      </c>
      <c r="T1771" s="2">
        <v>0</v>
      </c>
      <c r="U1771" s="2">
        <f t="shared" si="215"/>
        <v>8</v>
      </c>
      <c r="V1771" s="2">
        <f t="shared" si="216"/>
        <v>0</v>
      </c>
      <c r="W1771" s="2">
        <f t="shared" si="217"/>
        <v>1</v>
      </c>
      <c r="Y1771" s="5"/>
      <c r="Z1771" s="6">
        <f t="shared" si="214"/>
        <v>27</v>
      </c>
      <c r="AA1771" s="2">
        <v>10</v>
      </c>
      <c r="AB1771" s="2">
        <v>13</v>
      </c>
      <c r="AC1771" s="2">
        <v>3</v>
      </c>
      <c r="AD1771" s="2">
        <v>0</v>
      </c>
      <c r="AE1771" s="2">
        <v>1</v>
      </c>
      <c r="AF1771" s="2">
        <f t="shared" si="218"/>
        <v>23</v>
      </c>
      <c r="AG1771" s="2">
        <f t="shared" si="219"/>
        <v>3</v>
      </c>
      <c r="AH1771" s="2">
        <f t="shared" si="220"/>
        <v>1</v>
      </c>
      <c r="AJ1771" s="5"/>
    </row>
    <row r="1772" spans="7:36" x14ac:dyDescent="0.35">
      <c r="G1772" s="2" t="s">
        <v>3</v>
      </c>
      <c r="H1772" s="2" t="s">
        <v>142</v>
      </c>
      <c r="I1772" s="2" t="s">
        <v>8</v>
      </c>
      <c r="J1772" s="2" t="s">
        <v>125</v>
      </c>
      <c r="K1772" s="2" t="s">
        <v>98</v>
      </c>
      <c r="L1772" s="2" t="s">
        <v>98</v>
      </c>
      <c r="M1772" s="2" t="s">
        <v>3</v>
      </c>
      <c r="N1772" s="2">
        <v>1</v>
      </c>
      <c r="O1772" s="6">
        <f t="shared" si="213"/>
        <v>38</v>
      </c>
      <c r="P1772" s="2">
        <v>7</v>
      </c>
      <c r="Q1772" s="2">
        <v>16</v>
      </c>
      <c r="R1772" s="2">
        <v>10</v>
      </c>
      <c r="S1772" s="2">
        <v>2</v>
      </c>
      <c r="T1772" s="2">
        <v>3</v>
      </c>
      <c r="U1772" s="2">
        <f t="shared" si="215"/>
        <v>23</v>
      </c>
      <c r="V1772" s="2">
        <f t="shared" si="216"/>
        <v>10</v>
      </c>
      <c r="W1772" s="2">
        <f t="shared" si="217"/>
        <v>5</v>
      </c>
      <c r="X1772" s="2">
        <f>MAX(O1772:O1801)</f>
        <v>38</v>
      </c>
      <c r="Y1772" s="5">
        <v>107</v>
      </c>
      <c r="Z1772" s="6">
        <f t="shared" si="214"/>
        <v>6</v>
      </c>
      <c r="AA1772" s="2">
        <v>1</v>
      </c>
      <c r="AB1772" s="2">
        <v>2</v>
      </c>
      <c r="AC1772" s="2">
        <v>2</v>
      </c>
      <c r="AD1772" s="2">
        <v>1</v>
      </c>
      <c r="AE1772" s="2">
        <v>0</v>
      </c>
      <c r="AF1772" s="2">
        <f t="shared" si="218"/>
        <v>3</v>
      </c>
      <c r="AG1772" s="2">
        <f t="shared" si="219"/>
        <v>2</v>
      </c>
      <c r="AH1772" s="2">
        <f t="shared" si="220"/>
        <v>1</v>
      </c>
      <c r="AI1772" s="2">
        <f>MAX(Z1772:Z1801)</f>
        <v>10</v>
      </c>
      <c r="AJ1772" s="5">
        <v>0</v>
      </c>
    </row>
    <row r="1773" spans="7:36" x14ac:dyDescent="0.35">
      <c r="G1773" s="2" t="s">
        <v>3</v>
      </c>
      <c r="H1773" s="2" t="s">
        <v>142</v>
      </c>
      <c r="I1773" s="2" t="s">
        <v>8</v>
      </c>
      <c r="J1773" s="2" t="s">
        <v>125</v>
      </c>
      <c r="K1773" s="2" t="s">
        <v>98</v>
      </c>
      <c r="L1773" s="2" t="s">
        <v>98</v>
      </c>
      <c r="M1773" s="2" t="s">
        <v>3</v>
      </c>
      <c r="N1773" s="2">
        <v>2</v>
      </c>
      <c r="O1773" s="6">
        <f t="shared" si="213"/>
        <v>38</v>
      </c>
      <c r="P1773" s="2">
        <v>6</v>
      </c>
      <c r="Q1773" s="2">
        <v>16</v>
      </c>
      <c r="R1773" s="2">
        <v>9</v>
      </c>
      <c r="S1773" s="2">
        <v>5</v>
      </c>
      <c r="T1773" s="2">
        <v>2</v>
      </c>
      <c r="U1773" s="2">
        <f t="shared" si="215"/>
        <v>22</v>
      </c>
      <c r="V1773" s="2">
        <f t="shared" si="216"/>
        <v>9</v>
      </c>
      <c r="W1773" s="2">
        <f t="shared" si="217"/>
        <v>7</v>
      </c>
      <c r="Y1773" s="5"/>
      <c r="Z1773" s="6">
        <f t="shared" si="214"/>
        <v>6</v>
      </c>
      <c r="AA1773" s="2">
        <v>0</v>
      </c>
      <c r="AB1773" s="2">
        <v>2</v>
      </c>
      <c r="AC1773" s="2">
        <v>3</v>
      </c>
      <c r="AD1773" s="2">
        <v>1</v>
      </c>
      <c r="AE1773" s="2">
        <v>0</v>
      </c>
      <c r="AF1773" s="2">
        <f t="shared" si="218"/>
        <v>2</v>
      </c>
      <c r="AG1773" s="2">
        <f t="shared" si="219"/>
        <v>3</v>
      </c>
      <c r="AH1773" s="2">
        <f t="shared" si="220"/>
        <v>1</v>
      </c>
      <c r="AJ1773" s="5"/>
    </row>
    <row r="1774" spans="7:36" x14ac:dyDescent="0.35">
      <c r="G1774" s="2" t="s">
        <v>3</v>
      </c>
      <c r="H1774" s="2" t="s">
        <v>142</v>
      </c>
      <c r="I1774" s="2" t="s">
        <v>8</v>
      </c>
      <c r="J1774" s="2" t="s">
        <v>125</v>
      </c>
      <c r="K1774" s="2" t="s">
        <v>98</v>
      </c>
      <c r="L1774" s="2" t="s">
        <v>98</v>
      </c>
      <c r="M1774" s="2" t="s">
        <v>3</v>
      </c>
      <c r="N1774" s="2">
        <v>3</v>
      </c>
      <c r="O1774" s="6">
        <f t="shared" si="213"/>
        <v>37</v>
      </c>
      <c r="P1774" s="2">
        <v>17</v>
      </c>
      <c r="Q1774" s="2">
        <v>14</v>
      </c>
      <c r="R1774" s="2">
        <v>4</v>
      </c>
      <c r="S1774" s="2">
        <v>0</v>
      </c>
      <c r="T1774" s="2">
        <v>2</v>
      </c>
      <c r="U1774" s="2">
        <f t="shared" si="215"/>
        <v>31</v>
      </c>
      <c r="V1774" s="2">
        <f t="shared" si="216"/>
        <v>4</v>
      </c>
      <c r="W1774" s="2">
        <f t="shared" si="217"/>
        <v>2</v>
      </c>
      <c r="Y1774" s="5"/>
      <c r="Z1774" s="6">
        <f t="shared" si="214"/>
        <v>6</v>
      </c>
      <c r="AA1774" s="2">
        <v>3</v>
      </c>
      <c r="AB1774" s="2">
        <v>2</v>
      </c>
      <c r="AC1774" s="2">
        <v>1</v>
      </c>
      <c r="AD1774" s="2">
        <v>0</v>
      </c>
      <c r="AE1774" s="2">
        <v>0</v>
      </c>
      <c r="AF1774" s="2">
        <f t="shared" si="218"/>
        <v>5</v>
      </c>
      <c r="AG1774" s="2">
        <f t="shared" si="219"/>
        <v>1</v>
      </c>
      <c r="AH1774" s="2">
        <f t="shared" si="220"/>
        <v>0</v>
      </c>
      <c r="AJ1774" s="5"/>
    </row>
    <row r="1775" spans="7:36" x14ac:dyDescent="0.35">
      <c r="G1775" s="2" t="s">
        <v>3</v>
      </c>
      <c r="H1775" s="2" t="s">
        <v>142</v>
      </c>
      <c r="I1775" s="2" t="s">
        <v>8</v>
      </c>
      <c r="J1775" s="2" t="s">
        <v>125</v>
      </c>
      <c r="K1775" s="2" t="s">
        <v>98</v>
      </c>
      <c r="L1775" s="2" t="s">
        <v>98</v>
      </c>
      <c r="M1775" s="2" t="s">
        <v>3</v>
      </c>
      <c r="N1775" s="2">
        <v>4</v>
      </c>
      <c r="O1775" s="6">
        <f t="shared" si="213"/>
        <v>38</v>
      </c>
      <c r="P1775" s="2">
        <v>30</v>
      </c>
      <c r="Q1775" s="2">
        <v>7</v>
      </c>
      <c r="R1775" s="2">
        <v>1</v>
      </c>
      <c r="S1775" s="2">
        <v>0</v>
      </c>
      <c r="T1775" s="2">
        <v>0</v>
      </c>
      <c r="U1775" s="2">
        <f t="shared" si="215"/>
        <v>37</v>
      </c>
      <c r="V1775" s="2">
        <f t="shared" si="216"/>
        <v>1</v>
      </c>
      <c r="W1775" s="2">
        <f t="shared" si="217"/>
        <v>0</v>
      </c>
      <c r="Y1775" s="5"/>
      <c r="Z1775" s="6">
        <f t="shared" si="214"/>
        <v>6</v>
      </c>
      <c r="AA1775" s="2">
        <v>4</v>
      </c>
      <c r="AB1775" s="2">
        <v>2</v>
      </c>
      <c r="AC1775" s="2">
        <v>0</v>
      </c>
      <c r="AD1775" s="2">
        <v>0</v>
      </c>
      <c r="AE1775" s="2">
        <v>0</v>
      </c>
      <c r="AF1775" s="2">
        <f t="shared" si="218"/>
        <v>6</v>
      </c>
      <c r="AG1775" s="2">
        <f t="shared" si="219"/>
        <v>0</v>
      </c>
      <c r="AH1775" s="2">
        <f t="shared" si="220"/>
        <v>0</v>
      </c>
      <c r="AJ1775" s="5"/>
    </row>
    <row r="1776" spans="7:36" x14ac:dyDescent="0.35">
      <c r="G1776" s="2" t="s">
        <v>3</v>
      </c>
      <c r="H1776" s="2" t="s">
        <v>142</v>
      </c>
      <c r="I1776" s="2" t="s">
        <v>8</v>
      </c>
      <c r="J1776" s="2" t="s">
        <v>125</v>
      </c>
      <c r="K1776" s="2" t="s">
        <v>98</v>
      </c>
      <c r="L1776" s="2" t="s">
        <v>98</v>
      </c>
      <c r="M1776" s="2" t="s">
        <v>3</v>
      </c>
      <c r="N1776" s="2">
        <v>5</v>
      </c>
      <c r="O1776" s="6">
        <f t="shared" si="213"/>
        <v>38</v>
      </c>
      <c r="P1776" s="2">
        <v>16</v>
      </c>
      <c r="Q1776" s="2">
        <v>14</v>
      </c>
      <c r="R1776" s="2">
        <v>3</v>
      </c>
      <c r="S1776" s="2">
        <v>2</v>
      </c>
      <c r="T1776" s="2">
        <v>3</v>
      </c>
      <c r="U1776" s="2">
        <f t="shared" si="215"/>
        <v>30</v>
      </c>
      <c r="V1776" s="2">
        <f t="shared" si="216"/>
        <v>3</v>
      </c>
      <c r="W1776" s="2">
        <f t="shared" si="217"/>
        <v>5</v>
      </c>
      <c r="Y1776" s="5"/>
      <c r="Z1776" s="6">
        <f t="shared" si="214"/>
        <v>6</v>
      </c>
      <c r="AA1776" s="2">
        <v>1</v>
      </c>
      <c r="AB1776" s="2">
        <v>2</v>
      </c>
      <c r="AC1776" s="2">
        <v>1</v>
      </c>
      <c r="AD1776" s="2">
        <v>2</v>
      </c>
      <c r="AE1776" s="2">
        <v>0</v>
      </c>
      <c r="AF1776" s="2">
        <f t="shared" si="218"/>
        <v>3</v>
      </c>
      <c r="AG1776" s="2">
        <f t="shared" si="219"/>
        <v>1</v>
      </c>
      <c r="AH1776" s="2">
        <f t="shared" si="220"/>
        <v>2</v>
      </c>
      <c r="AJ1776" s="5"/>
    </row>
    <row r="1777" spans="7:36" x14ac:dyDescent="0.35">
      <c r="G1777" s="2" t="s">
        <v>3</v>
      </c>
      <c r="H1777" s="2" t="s">
        <v>142</v>
      </c>
      <c r="I1777" s="2" t="s">
        <v>8</v>
      </c>
      <c r="J1777" s="2" t="s">
        <v>125</v>
      </c>
      <c r="K1777" s="2" t="s">
        <v>98</v>
      </c>
      <c r="L1777" s="2" t="s">
        <v>98</v>
      </c>
      <c r="M1777" s="2" t="s">
        <v>3</v>
      </c>
      <c r="N1777" s="2">
        <v>6</v>
      </c>
      <c r="O1777" s="6">
        <f t="shared" si="213"/>
        <v>38</v>
      </c>
      <c r="P1777" s="2">
        <v>13</v>
      </c>
      <c r="Q1777" s="2">
        <v>11</v>
      </c>
      <c r="R1777" s="2">
        <v>7</v>
      </c>
      <c r="S1777" s="2">
        <v>2</v>
      </c>
      <c r="T1777" s="2">
        <v>5</v>
      </c>
      <c r="U1777" s="2">
        <f t="shared" si="215"/>
        <v>24</v>
      </c>
      <c r="V1777" s="2">
        <f t="shared" si="216"/>
        <v>7</v>
      </c>
      <c r="W1777" s="2">
        <f t="shared" si="217"/>
        <v>7</v>
      </c>
      <c r="Y1777" s="5"/>
      <c r="Z1777" s="6">
        <f t="shared" si="214"/>
        <v>6</v>
      </c>
      <c r="AA1777" s="2">
        <v>2</v>
      </c>
      <c r="AB1777" s="2">
        <v>1</v>
      </c>
      <c r="AC1777" s="2">
        <v>1</v>
      </c>
      <c r="AD1777" s="2">
        <v>1</v>
      </c>
      <c r="AE1777" s="2">
        <v>1</v>
      </c>
      <c r="AF1777" s="2">
        <f t="shared" si="218"/>
        <v>3</v>
      </c>
      <c r="AG1777" s="2">
        <f t="shared" si="219"/>
        <v>1</v>
      </c>
      <c r="AH1777" s="2">
        <f t="shared" si="220"/>
        <v>2</v>
      </c>
      <c r="AJ1777" s="5"/>
    </row>
    <row r="1778" spans="7:36" x14ac:dyDescent="0.35">
      <c r="G1778" s="2" t="s">
        <v>3</v>
      </c>
      <c r="H1778" s="2" t="s">
        <v>142</v>
      </c>
      <c r="I1778" s="2" t="s">
        <v>8</v>
      </c>
      <c r="J1778" s="2" t="s">
        <v>125</v>
      </c>
      <c r="K1778" s="2" t="s">
        <v>98</v>
      </c>
      <c r="L1778" s="2" t="s">
        <v>98</v>
      </c>
      <c r="M1778" s="2" t="s">
        <v>3</v>
      </c>
      <c r="N1778" s="2">
        <v>7</v>
      </c>
      <c r="O1778" s="6">
        <f t="shared" si="213"/>
        <v>38</v>
      </c>
      <c r="P1778" s="2">
        <v>19</v>
      </c>
      <c r="Q1778" s="2">
        <v>7</v>
      </c>
      <c r="R1778" s="2">
        <v>5</v>
      </c>
      <c r="S1778" s="2">
        <v>6</v>
      </c>
      <c r="T1778" s="2">
        <v>1</v>
      </c>
      <c r="U1778" s="2">
        <f t="shared" si="215"/>
        <v>26</v>
      </c>
      <c r="V1778" s="2">
        <f t="shared" si="216"/>
        <v>5</v>
      </c>
      <c r="W1778" s="2">
        <f t="shared" si="217"/>
        <v>7</v>
      </c>
      <c r="Y1778" s="5"/>
      <c r="Z1778" s="6">
        <f t="shared" si="214"/>
        <v>6</v>
      </c>
      <c r="AA1778" s="2">
        <v>4</v>
      </c>
      <c r="AB1778" s="2">
        <v>0</v>
      </c>
      <c r="AC1778" s="2">
        <v>0</v>
      </c>
      <c r="AD1778" s="2">
        <v>1</v>
      </c>
      <c r="AE1778" s="2">
        <v>1</v>
      </c>
      <c r="AF1778" s="2">
        <f t="shared" si="218"/>
        <v>4</v>
      </c>
      <c r="AG1778" s="2">
        <f t="shared" si="219"/>
        <v>0</v>
      </c>
      <c r="AH1778" s="2">
        <f t="shared" si="220"/>
        <v>2</v>
      </c>
      <c r="AJ1778" s="5"/>
    </row>
    <row r="1779" spans="7:36" x14ac:dyDescent="0.35">
      <c r="G1779" s="2" t="s">
        <v>3</v>
      </c>
      <c r="H1779" s="2" t="s">
        <v>142</v>
      </c>
      <c r="I1779" s="2" t="s">
        <v>8</v>
      </c>
      <c r="J1779" s="2" t="s">
        <v>125</v>
      </c>
      <c r="K1779" s="2" t="s">
        <v>98</v>
      </c>
      <c r="L1779" s="2" t="s">
        <v>98</v>
      </c>
      <c r="M1779" s="2" t="s">
        <v>3</v>
      </c>
      <c r="N1779" s="2">
        <v>8</v>
      </c>
      <c r="O1779" s="6">
        <f t="shared" si="213"/>
        <v>38</v>
      </c>
      <c r="P1779" s="2">
        <v>9</v>
      </c>
      <c r="Q1779" s="2">
        <v>9</v>
      </c>
      <c r="R1779" s="2">
        <v>8</v>
      </c>
      <c r="S1779" s="2">
        <v>3</v>
      </c>
      <c r="T1779" s="2">
        <v>9</v>
      </c>
      <c r="U1779" s="2">
        <f t="shared" si="215"/>
        <v>18</v>
      </c>
      <c r="V1779" s="2">
        <f t="shared" si="216"/>
        <v>8</v>
      </c>
      <c r="W1779" s="2">
        <f t="shared" si="217"/>
        <v>12</v>
      </c>
      <c r="Y1779" s="5"/>
      <c r="Z1779" s="6">
        <f t="shared" si="214"/>
        <v>6</v>
      </c>
      <c r="AA1779" s="2">
        <v>2</v>
      </c>
      <c r="AB1779" s="2">
        <v>0</v>
      </c>
      <c r="AC1779" s="2">
        <v>4</v>
      </c>
      <c r="AD1779" s="2">
        <v>0</v>
      </c>
      <c r="AE1779" s="2">
        <v>0</v>
      </c>
      <c r="AF1779" s="2">
        <f t="shared" si="218"/>
        <v>2</v>
      </c>
      <c r="AG1779" s="2">
        <f t="shared" si="219"/>
        <v>4</v>
      </c>
      <c r="AH1779" s="2">
        <f t="shared" si="220"/>
        <v>0</v>
      </c>
      <c r="AJ1779" s="5"/>
    </row>
    <row r="1780" spans="7:36" x14ac:dyDescent="0.35">
      <c r="G1780" s="2" t="s">
        <v>3</v>
      </c>
      <c r="H1780" s="2" t="s">
        <v>142</v>
      </c>
      <c r="I1780" s="2" t="s">
        <v>8</v>
      </c>
      <c r="J1780" s="2" t="s">
        <v>125</v>
      </c>
      <c r="K1780" s="2" t="s">
        <v>98</v>
      </c>
      <c r="L1780" s="2" t="s">
        <v>98</v>
      </c>
      <c r="M1780" s="2" t="s">
        <v>3</v>
      </c>
      <c r="N1780" s="2">
        <v>9</v>
      </c>
      <c r="O1780" s="6">
        <f t="shared" si="213"/>
        <v>38</v>
      </c>
      <c r="P1780" s="2">
        <v>8</v>
      </c>
      <c r="Q1780" s="2">
        <v>9</v>
      </c>
      <c r="R1780" s="2">
        <v>9</v>
      </c>
      <c r="S1780" s="2">
        <v>1</v>
      </c>
      <c r="T1780" s="2">
        <v>11</v>
      </c>
      <c r="U1780" s="2">
        <f t="shared" si="215"/>
        <v>17</v>
      </c>
      <c r="V1780" s="2">
        <f t="shared" si="216"/>
        <v>9</v>
      </c>
      <c r="W1780" s="2">
        <f t="shared" si="217"/>
        <v>12</v>
      </c>
      <c r="Y1780" s="5"/>
      <c r="Z1780" s="6">
        <f t="shared" si="214"/>
        <v>6</v>
      </c>
      <c r="AA1780" s="2">
        <v>2</v>
      </c>
      <c r="AB1780" s="2">
        <v>0</v>
      </c>
      <c r="AC1780" s="2">
        <v>0</v>
      </c>
      <c r="AD1780" s="2">
        <v>2</v>
      </c>
      <c r="AE1780" s="2">
        <v>2</v>
      </c>
      <c r="AF1780" s="2">
        <f t="shared" si="218"/>
        <v>2</v>
      </c>
      <c r="AG1780" s="2">
        <f t="shared" si="219"/>
        <v>0</v>
      </c>
      <c r="AH1780" s="2">
        <f t="shared" si="220"/>
        <v>4</v>
      </c>
      <c r="AJ1780" s="5"/>
    </row>
    <row r="1781" spans="7:36" x14ac:dyDescent="0.35">
      <c r="G1781" s="2" t="s">
        <v>3</v>
      </c>
      <c r="H1781" s="2" t="s">
        <v>142</v>
      </c>
      <c r="I1781" s="2" t="s">
        <v>8</v>
      </c>
      <c r="J1781" s="2" t="s">
        <v>125</v>
      </c>
      <c r="K1781" s="2" t="s">
        <v>98</v>
      </c>
      <c r="L1781" s="2" t="s">
        <v>98</v>
      </c>
      <c r="M1781" s="2" t="s">
        <v>67</v>
      </c>
      <c r="N1781" s="2">
        <v>10</v>
      </c>
      <c r="O1781" s="6">
        <f t="shared" si="213"/>
        <v>38</v>
      </c>
      <c r="P1781" s="2">
        <v>28</v>
      </c>
      <c r="Q1781" s="2">
        <v>9</v>
      </c>
      <c r="R1781" s="2">
        <v>1</v>
      </c>
      <c r="S1781" s="2">
        <v>0</v>
      </c>
      <c r="T1781" s="2">
        <v>0</v>
      </c>
      <c r="U1781" s="2">
        <f t="shared" si="215"/>
        <v>37</v>
      </c>
      <c r="V1781" s="2">
        <f t="shared" si="216"/>
        <v>1</v>
      </c>
      <c r="W1781" s="2">
        <f t="shared" si="217"/>
        <v>0</v>
      </c>
      <c r="Y1781" s="5"/>
      <c r="Z1781" s="6">
        <f t="shared" si="214"/>
        <v>10</v>
      </c>
      <c r="AA1781" s="2">
        <v>5</v>
      </c>
      <c r="AB1781" s="2">
        <v>5</v>
      </c>
      <c r="AC1781" s="2">
        <v>0</v>
      </c>
      <c r="AD1781" s="2">
        <v>0</v>
      </c>
      <c r="AE1781" s="2">
        <v>0</v>
      </c>
      <c r="AF1781" s="2">
        <f t="shared" si="218"/>
        <v>10</v>
      </c>
      <c r="AG1781" s="2">
        <f t="shared" si="219"/>
        <v>0</v>
      </c>
      <c r="AH1781" s="2">
        <f t="shared" si="220"/>
        <v>0</v>
      </c>
      <c r="AJ1781" s="5"/>
    </row>
    <row r="1782" spans="7:36" x14ac:dyDescent="0.35">
      <c r="G1782" s="2" t="s">
        <v>3</v>
      </c>
      <c r="H1782" s="2" t="s">
        <v>142</v>
      </c>
      <c r="I1782" s="2" t="s">
        <v>8</v>
      </c>
      <c r="J1782" s="2" t="s">
        <v>125</v>
      </c>
      <c r="K1782" s="2" t="s">
        <v>98</v>
      </c>
      <c r="L1782" s="2" t="s">
        <v>98</v>
      </c>
      <c r="M1782" s="2" t="s">
        <v>67</v>
      </c>
      <c r="N1782" s="2">
        <v>11</v>
      </c>
      <c r="O1782" s="6">
        <f t="shared" si="213"/>
        <v>38</v>
      </c>
      <c r="P1782" s="2">
        <v>16</v>
      </c>
      <c r="Q1782" s="2">
        <v>12</v>
      </c>
      <c r="R1782" s="2">
        <v>6</v>
      </c>
      <c r="S1782" s="2">
        <v>3</v>
      </c>
      <c r="T1782" s="2">
        <v>1</v>
      </c>
      <c r="U1782" s="2">
        <f t="shared" si="215"/>
        <v>28</v>
      </c>
      <c r="V1782" s="2">
        <f t="shared" si="216"/>
        <v>6</v>
      </c>
      <c r="W1782" s="2">
        <f t="shared" si="217"/>
        <v>4</v>
      </c>
      <c r="Y1782" s="5"/>
      <c r="Z1782" s="6">
        <f t="shared" si="214"/>
        <v>10</v>
      </c>
      <c r="AA1782" s="2">
        <v>2</v>
      </c>
      <c r="AB1782" s="2">
        <v>4</v>
      </c>
      <c r="AC1782" s="2">
        <v>3</v>
      </c>
      <c r="AD1782" s="2">
        <v>1</v>
      </c>
      <c r="AE1782" s="2">
        <v>0</v>
      </c>
      <c r="AF1782" s="2">
        <f t="shared" si="218"/>
        <v>6</v>
      </c>
      <c r="AG1782" s="2">
        <f t="shared" si="219"/>
        <v>3</v>
      </c>
      <c r="AH1782" s="2">
        <f t="shared" si="220"/>
        <v>1</v>
      </c>
      <c r="AJ1782" s="5"/>
    </row>
    <row r="1783" spans="7:36" x14ac:dyDescent="0.35">
      <c r="G1783" s="2" t="s">
        <v>3</v>
      </c>
      <c r="H1783" s="2" t="s">
        <v>142</v>
      </c>
      <c r="I1783" s="2" t="s">
        <v>8</v>
      </c>
      <c r="J1783" s="2" t="s">
        <v>125</v>
      </c>
      <c r="K1783" s="2" t="s">
        <v>98</v>
      </c>
      <c r="L1783" s="2" t="s">
        <v>98</v>
      </c>
      <c r="M1783" s="2" t="s">
        <v>67</v>
      </c>
      <c r="N1783" s="2">
        <v>12</v>
      </c>
      <c r="O1783" s="6">
        <f t="shared" si="213"/>
        <v>38</v>
      </c>
      <c r="P1783" s="2">
        <v>16</v>
      </c>
      <c r="Q1783" s="2">
        <v>11</v>
      </c>
      <c r="R1783" s="2">
        <v>5</v>
      </c>
      <c r="S1783" s="2">
        <v>3</v>
      </c>
      <c r="T1783" s="2">
        <v>3</v>
      </c>
      <c r="U1783" s="2">
        <f t="shared" si="215"/>
        <v>27</v>
      </c>
      <c r="V1783" s="2">
        <f t="shared" si="216"/>
        <v>5</v>
      </c>
      <c r="W1783" s="2">
        <f t="shared" si="217"/>
        <v>6</v>
      </c>
      <c r="Y1783" s="5"/>
      <c r="Z1783" s="6">
        <f t="shared" si="214"/>
        <v>10</v>
      </c>
      <c r="AA1783" s="2">
        <v>3</v>
      </c>
      <c r="AB1783" s="2">
        <v>5</v>
      </c>
      <c r="AC1783" s="2">
        <v>1</v>
      </c>
      <c r="AD1783" s="2">
        <v>1</v>
      </c>
      <c r="AE1783" s="2">
        <v>0</v>
      </c>
      <c r="AF1783" s="2">
        <f t="shared" si="218"/>
        <v>8</v>
      </c>
      <c r="AG1783" s="2">
        <f t="shared" si="219"/>
        <v>1</v>
      </c>
      <c r="AH1783" s="2">
        <f t="shared" si="220"/>
        <v>1</v>
      </c>
      <c r="AJ1783" s="5"/>
    </row>
    <row r="1784" spans="7:36" x14ac:dyDescent="0.35">
      <c r="G1784" s="2" t="s">
        <v>3</v>
      </c>
      <c r="H1784" s="2" t="s">
        <v>142</v>
      </c>
      <c r="I1784" s="2" t="s">
        <v>8</v>
      </c>
      <c r="J1784" s="2" t="s">
        <v>125</v>
      </c>
      <c r="K1784" s="2" t="s">
        <v>98</v>
      </c>
      <c r="L1784" s="2" t="s">
        <v>98</v>
      </c>
      <c r="M1784" s="2" t="s">
        <v>67</v>
      </c>
      <c r="N1784" s="2">
        <v>13</v>
      </c>
      <c r="O1784" s="6">
        <f t="shared" si="213"/>
        <v>38</v>
      </c>
      <c r="P1784" s="2">
        <v>16</v>
      </c>
      <c r="Q1784" s="2">
        <v>10</v>
      </c>
      <c r="R1784" s="2">
        <v>7</v>
      </c>
      <c r="S1784" s="2">
        <v>1</v>
      </c>
      <c r="T1784" s="2">
        <v>4</v>
      </c>
      <c r="U1784" s="2">
        <f t="shared" si="215"/>
        <v>26</v>
      </c>
      <c r="V1784" s="2">
        <f t="shared" si="216"/>
        <v>7</v>
      </c>
      <c r="W1784" s="2">
        <f t="shared" si="217"/>
        <v>5</v>
      </c>
      <c r="Y1784" s="5"/>
      <c r="Z1784" s="6">
        <f t="shared" si="214"/>
        <v>10</v>
      </c>
      <c r="AA1784" s="2">
        <v>3</v>
      </c>
      <c r="AB1784" s="2">
        <v>3</v>
      </c>
      <c r="AC1784" s="2">
        <v>3</v>
      </c>
      <c r="AD1784" s="2">
        <v>1</v>
      </c>
      <c r="AE1784" s="2">
        <v>0</v>
      </c>
      <c r="AF1784" s="2">
        <f t="shared" si="218"/>
        <v>6</v>
      </c>
      <c r="AG1784" s="2">
        <f t="shared" si="219"/>
        <v>3</v>
      </c>
      <c r="AH1784" s="2">
        <f t="shared" si="220"/>
        <v>1</v>
      </c>
      <c r="AJ1784" s="5"/>
    </row>
    <row r="1785" spans="7:36" x14ac:dyDescent="0.35">
      <c r="G1785" s="2" t="s">
        <v>3</v>
      </c>
      <c r="H1785" s="2" t="s">
        <v>142</v>
      </c>
      <c r="I1785" s="2" t="s">
        <v>8</v>
      </c>
      <c r="J1785" s="2" t="s">
        <v>125</v>
      </c>
      <c r="K1785" s="2" t="s">
        <v>98</v>
      </c>
      <c r="L1785" s="2" t="s">
        <v>98</v>
      </c>
      <c r="M1785" s="2" t="s">
        <v>67</v>
      </c>
      <c r="N1785" s="2">
        <v>14</v>
      </c>
      <c r="O1785" s="6">
        <f t="shared" si="213"/>
        <v>37</v>
      </c>
      <c r="P1785" s="2">
        <v>11</v>
      </c>
      <c r="Q1785" s="2">
        <v>8</v>
      </c>
      <c r="R1785" s="2">
        <v>8</v>
      </c>
      <c r="S1785" s="2">
        <v>5</v>
      </c>
      <c r="T1785" s="2">
        <v>5</v>
      </c>
      <c r="U1785" s="2">
        <f t="shared" si="215"/>
        <v>19</v>
      </c>
      <c r="V1785" s="2">
        <f t="shared" si="216"/>
        <v>8</v>
      </c>
      <c r="W1785" s="2">
        <f t="shared" si="217"/>
        <v>10</v>
      </c>
      <c r="Y1785" s="5"/>
      <c r="Z1785" s="6">
        <f t="shared" si="214"/>
        <v>10</v>
      </c>
      <c r="AA1785" s="2">
        <v>2</v>
      </c>
      <c r="AB1785" s="2">
        <v>2</v>
      </c>
      <c r="AC1785" s="2">
        <v>3</v>
      </c>
      <c r="AD1785" s="2">
        <v>1</v>
      </c>
      <c r="AE1785" s="2">
        <v>2</v>
      </c>
      <c r="AF1785" s="2">
        <f t="shared" si="218"/>
        <v>4</v>
      </c>
      <c r="AG1785" s="2">
        <f t="shared" si="219"/>
        <v>3</v>
      </c>
      <c r="AH1785" s="2">
        <f t="shared" si="220"/>
        <v>3</v>
      </c>
      <c r="AJ1785" s="5"/>
    </row>
    <row r="1786" spans="7:36" x14ac:dyDescent="0.35">
      <c r="G1786" s="2" t="s">
        <v>3</v>
      </c>
      <c r="H1786" s="2" t="s">
        <v>142</v>
      </c>
      <c r="I1786" s="2" t="s">
        <v>8</v>
      </c>
      <c r="J1786" s="2" t="s">
        <v>125</v>
      </c>
      <c r="K1786" s="2" t="s">
        <v>98</v>
      </c>
      <c r="L1786" s="2" t="s">
        <v>98</v>
      </c>
      <c r="M1786" s="2" t="s">
        <v>67</v>
      </c>
      <c r="N1786" s="2">
        <v>15</v>
      </c>
      <c r="O1786" s="6">
        <f t="shared" si="213"/>
        <v>38</v>
      </c>
      <c r="P1786" s="2">
        <v>9</v>
      </c>
      <c r="Q1786" s="2">
        <v>13</v>
      </c>
      <c r="R1786" s="2">
        <v>8</v>
      </c>
      <c r="S1786" s="2">
        <v>1</v>
      </c>
      <c r="T1786" s="2">
        <v>7</v>
      </c>
      <c r="U1786" s="2">
        <f t="shared" si="215"/>
        <v>22</v>
      </c>
      <c r="V1786" s="2">
        <f t="shared" si="216"/>
        <v>8</v>
      </c>
      <c r="W1786" s="2">
        <f t="shared" si="217"/>
        <v>8</v>
      </c>
      <c r="Y1786" s="5"/>
      <c r="Z1786" s="6">
        <f t="shared" si="214"/>
        <v>10</v>
      </c>
      <c r="AA1786" s="2">
        <v>1</v>
      </c>
      <c r="AB1786" s="2">
        <v>4</v>
      </c>
      <c r="AC1786" s="2">
        <v>1</v>
      </c>
      <c r="AD1786" s="2">
        <v>2</v>
      </c>
      <c r="AE1786" s="2">
        <v>2</v>
      </c>
      <c r="AF1786" s="2">
        <f t="shared" si="218"/>
        <v>5</v>
      </c>
      <c r="AG1786" s="2">
        <f t="shared" si="219"/>
        <v>1</v>
      </c>
      <c r="AH1786" s="2">
        <f t="shared" si="220"/>
        <v>4</v>
      </c>
      <c r="AJ1786" s="5"/>
    </row>
    <row r="1787" spans="7:36" x14ac:dyDescent="0.35">
      <c r="G1787" s="2" t="s">
        <v>3</v>
      </c>
      <c r="H1787" s="2" t="s">
        <v>142</v>
      </c>
      <c r="I1787" s="2" t="s">
        <v>8</v>
      </c>
      <c r="J1787" s="2" t="s">
        <v>125</v>
      </c>
      <c r="K1787" s="2" t="s">
        <v>98</v>
      </c>
      <c r="L1787" s="2" t="s">
        <v>98</v>
      </c>
      <c r="M1787" s="2" t="s">
        <v>67</v>
      </c>
      <c r="N1787" s="2">
        <v>16</v>
      </c>
      <c r="O1787" s="6">
        <f t="shared" si="213"/>
        <v>38</v>
      </c>
      <c r="P1787" s="2">
        <v>8</v>
      </c>
      <c r="Q1787" s="2">
        <v>16</v>
      </c>
      <c r="R1787" s="2">
        <v>11</v>
      </c>
      <c r="S1787" s="2">
        <v>2</v>
      </c>
      <c r="T1787" s="2">
        <v>1</v>
      </c>
      <c r="U1787" s="2">
        <f t="shared" si="215"/>
        <v>24</v>
      </c>
      <c r="V1787" s="2">
        <f t="shared" si="216"/>
        <v>11</v>
      </c>
      <c r="W1787" s="2">
        <f t="shared" si="217"/>
        <v>3</v>
      </c>
      <c r="Y1787" s="5"/>
      <c r="Z1787" s="6">
        <f t="shared" si="214"/>
        <v>10</v>
      </c>
      <c r="AA1787" s="2">
        <v>1</v>
      </c>
      <c r="AB1787" s="2">
        <v>4</v>
      </c>
      <c r="AC1787" s="2">
        <v>3</v>
      </c>
      <c r="AD1787" s="2">
        <v>0</v>
      </c>
      <c r="AE1787" s="2">
        <v>2</v>
      </c>
      <c r="AF1787" s="2">
        <f t="shared" si="218"/>
        <v>5</v>
      </c>
      <c r="AG1787" s="2">
        <f t="shared" si="219"/>
        <v>3</v>
      </c>
      <c r="AH1787" s="2">
        <f t="shared" si="220"/>
        <v>2</v>
      </c>
      <c r="AJ1787" s="5"/>
    </row>
    <row r="1788" spans="7:36" x14ac:dyDescent="0.35">
      <c r="G1788" s="2" t="s">
        <v>3</v>
      </c>
      <c r="H1788" s="2" t="s">
        <v>142</v>
      </c>
      <c r="I1788" s="2" t="s">
        <v>8</v>
      </c>
      <c r="J1788" s="2" t="s">
        <v>125</v>
      </c>
      <c r="K1788" s="2" t="s">
        <v>98</v>
      </c>
      <c r="L1788" s="2" t="s">
        <v>98</v>
      </c>
      <c r="M1788" s="2" t="s">
        <v>67</v>
      </c>
      <c r="N1788" s="2">
        <v>17</v>
      </c>
      <c r="O1788" s="6">
        <f t="shared" si="213"/>
        <v>38</v>
      </c>
      <c r="P1788" s="2">
        <v>10</v>
      </c>
      <c r="Q1788" s="2">
        <v>19</v>
      </c>
      <c r="R1788" s="2">
        <v>2</v>
      </c>
      <c r="S1788" s="2">
        <v>2</v>
      </c>
      <c r="T1788" s="2">
        <v>5</v>
      </c>
      <c r="U1788" s="2">
        <f t="shared" si="215"/>
        <v>29</v>
      </c>
      <c r="V1788" s="2">
        <f t="shared" si="216"/>
        <v>2</v>
      </c>
      <c r="W1788" s="2">
        <f t="shared" si="217"/>
        <v>7</v>
      </c>
      <c r="Y1788" s="5"/>
      <c r="Z1788" s="6">
        <f t="shared" si="214"/>
        <v>10</v>
      </c>
      <c r="AA1788" s="2">
        <v>2</v>
      </c>
      <c r="AB1788" s="2">
        <v>5</v>
      </c>
      <c r="AC1788" s="2">
        <v>1</v>
      </c>
      <c r="AD1788" s="2">
        <v>0</v>
      </c>
      <c r="AE1788" s="2">
        <v>2</v>
      </c>
      <c r="AF1788" s="2">
        <f t="shared" si="218"/>
        <v>7</v>
      </c>
      <c r="AG1788" s="2">
        <f t="shared" si="219"/>
        <v>1</v>
      </c>
      <c r="AH1788" s="2">
        <f t="shared" si="220"/>
        <v>2</v>
      </c>
      <c r="AJ1788" s="5"/>
    </row>
    <row r="1789" spans="7:36" x14ac:dyDescent="0.35">
      <c r="G1789" s="2" t="s">
        <v>3</v>
      </c>
      <c r="H1789" s="2" t="s">
        <v>142</v>
      </c>
      <c r="I1789" s="2" t="s">
        <v>8</v>
      </c>
      <c r="J1789" s="2" t="s">
        <v>125</v>
      </c>
      <c r="K1789" s="2" t="s">
        <v>98</v>
      </c>
      <c r="L1789" s="2" t="s">
        <v>98</v>
      </c>
      <c r="M1789" s="2" t="s">
        <v>67</v>
      </c>
      <c r="N1789" s="2">
        <v>18</v>
      </c>
      <c r="O1789" s="6">
        <f t="shared" si="213"/>
        <v>37</v>
      </c>
      <c r="P1789" s="2">
        <v>25</v>
      </c>
      <c r="Q1789" s="2">
        <v>4</v>
      </c>
      <c r="R1789" s="2">
        <v>3</v>
      </c>
      <c r="S1789" s="2">
        <v>3</v>
      </c>
      <c r="T1789" s="2">
        <v>2</v>
      </c>
      <c r="U1789" s="2">
        <f t="shared" si="215"/>
        <v>29</v>
      </c>
      <c r="V1789" s="2">
        <f t="shared" si="216"/>
        <v>3</v>
      </c>
      <c r="W1789" s="2">
        <f t="shared" si="217"/>
        <v>5</v>
      </c>
      <c r="Y1789" s="5"/>
      <c r="Z1789" s="6">
        <f t="shared" si="214"/>
        <v>10</v>
      </c>
      <c r="AA1789" s="2">
        <v>6</v>
      </c>
      <c r="AB1789" s="2">
        <v>1</v>
      </c>
      <c r="AC1789" s="2">
        <v>2</v>
      </c>
      <c r="AD1789" s="2">
        <v>0</v>
      </c>
      <c r="AE1789" s="2">
        <v>1</v>
      </c>
      <c r="AF1789" s="2">
        <f t="shared" si="218"/>
        <v>7</v>
      </c>
      <c r="AG1789" s="2">
        <f t="shared" si="219"/>
        <v>2</v>
      </c>
      <c r="AH1789" s="2">
        <f t="shared" si="220"/>
        <v>1</v>
      </c>
      <c r="AJ1789" s="5"/>
    </row>
    <row r="1790" spans="7:36" x14ac:dyDescent="0.35">
      <c r="G1790" s="2" t="s">
        <v>3</v>
      </c>
      <c r="H1790" s="2" t="s">
        <v>142</v>
      </c>
      <c r="I1790" s="2" t="s">
        <v>8</v>
      </c>
      <c r="J1790" s="2" t="s">
        <v>125</v>
      </c>
      <c r="K1790" s="2" t="s">
        <v>98</v>
      </c>
      <c r="L1790" s="2" t="s">
        <v>98</v>
      </c>
      <c r="M1790" s="2" t="s">
        <v>76</v>
      </c>
      <c r="N1790" s="2">
        <v>19</v>
      </c>
      <c r="O1790" s="6">
        <f t="shared" si="213"/>
        <v>38</v>
      </c>
      <c r="P1790" s="2">
        <v>14</v>
      </c>
      <c r="Q1790" s="2">
        <v>9</v>
      </c>
      <c r="R1790" s="2">
        <v>7</v>
      </c>
      <c r="S1790" s="2">
        <v>4</v>
      </c>
      <c r="T1790" s="2">
        <v>4</v>
      </c>
      <c r="U1790" s="2">
        <f t="shared" si="215"/>
        <v>23</v>
      </c>
      <c r="V1790" s="2">
        <f t="shared" si="216"/>
        <v>7</v>
      </c>
      <c r="W1790" s="2">
        <f t="shared" si="217"/>
        <v>8</v>
      </c>
      <c r="Y1790" s="5"/>
      <c r="Z1790" s="6">
        <f t="shared" si="214"/>
        <v>10</v>
      </c>
      <c r="AA1790" s="2">
        <v>2</v>
      </c>
      <c r="AB1790" s="2">
        <v>4</v>
      </c>
      <c r="AC1790" s="2">
        <v>2</v>
      </c>
      <c r="AD1790" s="2">
        <v>1</v>
      </c>
      <c r="AE1790" s="2">
        <v>1</v>
      </c>
      <c r="AF1790" s="2">
        <f t="shared" si="218"/>
        <v>6</v>
      </c>
      <c r="AG1790" s="2">
        <f t="shared" si="219"/>
        <v>2</v>
      </c>
      <c r="AH1790" s="2">
        <f t="shared" si="220"/>
        <v>2</v>
      </c>
      <c r="AJ1790" s="5"/>
    </row>
    <row r="1791" spans="7:36" x14ac:dyDescent="0.35">
      <c r="G1791" s="2" t="s">
        <v>3</v>
      </c>
      <c r="H1791" s="2" t="s">
        <v>142</v>
      </c>
      <c r="I1791" s="2" t="s">
        <v>8</v>
      </c>
      <c r="J1791" s="2" t="s">
        <v>125</v>
      </c>
      <c r="K1791" s="2" t="s">
        <v>98</v>
      </c>
      <c r="L1791" s="2" t="s">
        <v>98</v>
      </c>
      <c r="M1791" s="2" t="s">
        <v>76</v>
      </c>
      <c r="N1791" s="2">
        <v>20</v>
      </c>
      <c r="O1791" s="6">
        <f t="shared" si="213"/>
        <v>38</v>
      </c>
      <c r="P1791" s="2">
        <v>10</v>
      </c>
      <c r="Q1791" s="2">
        <v>9</v>
      </c>
      <c r="R1791" s="2">
        <v>7</v>
      </c>
      <c r="S1791" s="2">
        <v>1</v>
      </c>
      <c r="T1791" s="2">
        <v>11</v>
      </c>
      <c r="U1791" s="2">
        <f t="shared" si="215"/>
        <v>19</v>
      </c>
      <c r="V1791" s="2">
        <f t="shared" si="216"/>
        <v>7</v>
      </c>
      <c r="W1791" s="2">
        <f t="shared" si="217"/>
        <v>12</v>
      </c>
      <c r="Y1791" s="5"/>
      <c r="Z1791" s="6">
        <f t="shared" si="214"/>
        <v>10</v>
      </c>
      <c r="AA1791" s="2">
        <v>2</v>
      </c>
      <c r="AB1791" s="2">
        <v>4</v>
      </c>
      <c r="AC1791" s="2">
        <v>2</v>
      </c>
      <c r="AD1791" s="2">
        <v>0</v>
      </c>
      <c r="AE1791" s="2">
        <v>2</v>
      </c>
      <c r="AF1791" s="2">
        <f t="shared" si="218"/>
        <v>6</v>
      </c>
      <c r="AG1791" s="2">
        <f t="shared" si="219"/>
        <v>2</v>
      </c>
      <c r="AH1791" s="2">
        <f t="shared" si="220"/>
        <v>2</v>
      </c>
      <c r="AJ1791" s="5"/>
    </row>
    <row r="1792" spans="7:36" x14ac:dyDescent="0.35">
      <c r="G1792" s="2" t="s">
        <v>3</v>
      </c>
      <c r="H1792" s="2" t="s">
        <v>142</v>
      </c>
      <c r="I1792" s="2" t="s">
        <v>8</v>
      </c>
      <c r="J1792" s="2" t="s">
        <v>125</v>
      </c>
      <c r="K1792" s="2" t="s">
        <v>98</v>
      </c>
      <c r="L1792" s="2" t="s">
        <v>98</v>
      </c>
      <c r="M1792" s="2" t="s">
        <v>76</v>
      </c>
      <c r="N1792" s="2">
        <v>21</v>
      </c>
      <c r="O1792" s="6">
        <f t="shared" si="213"/>
        <v>37</v>
      </c>
      <c r="P1792" s="2">
        <v>10</v>
      </c>
      <c r="Q1792" s="2">
        <v>12</v>
      </c>
      <c r="R1792" s="2">
        <v>7</v>
      </c>
      <c r="S1792" s="2">
        <v>1</v>
      </c>
      <c r="T1792" s="2">
        <v>7</v>
      </c>
      <c r="U1792" s="2">
        <f t="shared" si="215"/>
        <v>22</v>
      </c>
      <c r="V1792" s="2">
        <f t="shared" si="216"/>
        <v>7</v>
      </c>
      <c r="W1792" s="2">
        <f t="shared" si="217"/>
        <v>8</v>
      </c>
      <c r="Y1792" s="5"/>
      <c r="Z1792" s="6">
        <f t="shared" si="214"/>
        <v>10</v>
      </c>
      <c r="AA1792" s="2">
        <v>3</v>
      </c>
      <c r="AB1792" s="2">
        <v>3</v>
      </c>
      <c r="AC1792" s="2">
        <v>3</v>
      </c>
      <c r="AD1792" s="2">
        <v>0</v>
      </c>
      <c r="AE1792" s="2">
        <v>1</v>
      </c>
      <c r="AF1792" s="2">
        <f t="shared" si="218"/>
        <v>6</v>
      </c>
      <c r="AG1792" s="2">
        <f t="shared" si="219"/>
        <v>3</v>
      </c>
      <c r="AH1792" s="2">
        <f t="shared" si="220"/>
        <v>1</v>
      </c>
      <c r="AJ1792" s="5"/>
    </row>
    <row r="1793" spans="7:36" x14ac:dyDescent="0.35">
      <c r="G1793" s="2" t="s">
        <v>3</v>
      </c>
      <c r="H1793" s="2" t="s">
        <v>142</v>
      </c>
      <c r="I1793" s="2" t="s">
        <v>8</v>
      </c>
      <c r="J1793" s="2" t="s">
        <v>125</v>
      </c>
      <c r="K1793" s="2" t="s">
        <v>98</v>
      </c>
      <c r="L1793" s="2" t="s">
        <v>98</v>
      </c>
      <c r="M1793" s="2" t="s">
        <v>76</v>
      </c>
      <c r="N1793" s="2">
        <v>22</v>
      </c>
      <c r="O1793" s="6">
        <f t="shared" si="213"/>
        <v>38</v>
      </c>
      <c r="P1793" s="2">
        <v>22</v>
      </c>
      <c r="Q1793" s="2">
        <v>8</v>
      </c>
      <c r="R1793" s="2">
        <v>2</v>
      </c>
      <c r="S1793" s="2">
        <v>0</v>
      </c>
      <c r="T1793" s="2">
        <v>6</v>
      </c>
      <c r="U1793" s="2">
        <f t="shared" si="215"/>
        <v>30</v>
      </c>
      <c r="V1793" s="2">
        <f t="shared" si="216"/>
        <v>2</v>
      </c>
      <c r="W1793" s="2">
        <f t="shared" si="217"/>
        <v>6</v>
      </c>
      <c r="Y1793" s="5"/>
      <c r="Z1793" s="6">
        <f t="shared" si="214"/>
        <v>10</v>
      </c>
      <c r="AA1793" s="2">
        <v>6</v>
      </c>
      <c r="AB1793" s="2">
        <v>0</v>
      </c>
      <c r="AC1793" s="2">
        <v>3</v>
      </c>
      <c r="AD1793" s="2">
        <v>1</v>
      </c>
      <c r="AE1793" s="2">
        <v>0</v>
      </c>
      <c r="AF1793" s="2">
        <f t="shared" si="218"/>
        <v>6</v>
      </c>
      <c r="AG1793" s="2">
        <f t="shared" si="219"/>
        <v>3</v>
      </c>
      <c r="AH1793" s="2">
        <f t="shared" si="220"/>
        <v>1</v>
      </c>
      <c r="AJ1793" s="5"/>
    </row>
    <row r="1794" spans="7:36" x14ac:dyDescent="0.35">
      <c r="G1794" s="2" t="s">
        <v>3</v>
      </c>
      <c r="H1794" s="2" t="s">
        <v>142</v>
      </c>
      <c r="I1794" s="2" t="s">
        <v>8</v>
      </c>
      <c r="J1794" s="2" t="s">
        <v>125</v>
      </c>
      <c r="K1794" s="2" t="s">
        <v>98</v>
      </c>
      <c r="L1794" s="2" t="s">
        <v>98</v>
      </c>
      <c r="M1794" s="2" t="s">
        <v>76</v>
      </c>
      <c r="N1794" s="2">
        <v>23</v>
      </c>
      <c r="O1794" s="6">
        <f t="shared" ref="O1794:O1857" si="221">SUM(U1794:W1794)</f>
        <v>38</v>
      </c>
      <c r="P1794" s="2">
        <v>15</v>
      </c>
      <c r="Q1794" s="2">
        <v>9</v>
      </c>
      <c r="R1794" s="2">
        <v>3</v>
      </c>
      <c r="S1794" s="2">
        <v>3</v>
      </c>
      <c r="T1794" s="2">
        <v>8</v>
      </c>
      <c r="U1794" s="2">
        <f t="shared" si="215"/>
        <v>24</v>
      </c>
      <c r="V1794" s="2">
        <f t="shared" si="216"/>
        <v>3</v>
      </c>
      <c r="W1794" s="2">
        <f t="shared" si="217"/>
        <v>11</v>
      </c>
      <c r="Y1794" s="5"/>
      <c r="Z1794" s="6">
        <f t="shared" ref="Z1794:Z1857" si="222">SUM(AF1794:AH1794)</f>
        <v>10</v>
      </c>
      <c r="AA1794" s="2">
        <v>3</v>
      </c>
      <c r="AB1794" s="2">
        <v>4</v>
      </c>
      <c r="AC1794" s="2">
        <v>2</v>
      </c>
      <c r="AD1794" s="2">
        <v>1</v>
      </c>
      <c r="AE1794" s="2">
        <v>0</v>
      </c>
      <c r="AF1794" s="2">
        <f t="shared" si="218"/>
        <v>7</v>
      </c>
      <c r="AG1794" s="2">
        <f t="shared" si="219"/>
        <v>2</v>
      </c>
      <c r="AH1794" s="2">
        <f t="shared" si="220"/>
        <v>1</v>
      </c>
      <c r="AJ1794" s="5"/>
    </row>
    <row r="1795" spans="7:36" x14ac:dyDescent="0.35">
      <c r="G1795" s="2" t="s">
        <v>3</v>
      </c>
      <c r="H1795" s="2" t="s">
        <v>142</v>
      </c>
      <c r="I1795" s="2" t="s">
        <v>8</v>
      </c>
      <c r="J1795" s="2" t="s">
        <v>125</v>
      </c>
      <c r="K1795" s="2" t="s">
        <v>98</v>
      </c>
      <c r="L1795" s="2" t="s">
        <v>98</v>
      </c>
      <c r="M1795" s="2" t="s">
        <v>76</v>
      </c>
      <c r="N1795" s="2">
        <v>24</v>
      </c>
      <c r="O1795" s="6">
        <f t="shared" si="221"/>
        <v>38</v>
      </c>
      <c r="P1795" s="2">
        <v>12</v>
      </c>
      <c r="Q1795" s="2">
        <v>12</v>
      </c>
      <c r="R1795" s="2">
        <v>6</v>
      </c>
      <c r="S1795" s="2">
        <v>3</v>
      </c>
      <c r="T1795" s="2">
        <v>5</v>
      </c>
      <c r="U1795" s="2">
        <f t="shared" si="215"/>
        <v>24</v>
      </c>
      <c r="V1795" s="2">
        <f t="shared" si="216"/>
        <v>6</v>
      </c>
      <c r="W1795" s="2">
        <f t="shared" si="217"/>
        <v>8</v>
      </c>
      <c r="Y1795" s="5"/>
      <c r="Z1795" s="6">
        <f t="shared" si="222"/>
        <v>10</v>
      </c>
      <c r="AA1795" s="2">
        <v>3</v>
      </c>
      <c r="AB1795" s="2">
        <v>1</v>
      </c>
      <c r="AC1795" s="2">
        <v>3</v>
      </c>
      <c r="AD1795" s="2">
        <v>2</v>
      </c>
      <c r="AE1795" s="2">
        <v>1</v>
      </c>
      <c r="AF1795" s="2">
        <f t="shared" si="218"/>
        <v>4</v>
      </c>
      <c r="AG1795" s="2">
        <f t="shared" si="219"/>
        <v>3</v>
      </c>
      <c r="AH1795" s="2">
        <f t="shared" si="220"/>
        <v>3</v>
      </c>
      <c r="AJ1795" s="5"/>
    </row>
    <row r="1796" spans="7:36" x14ac:dyDescent="0.35">
      <c r="G1796" s="2" t="s">
        <v>3</v>
      </c>
      <c r="H1796" s="2" t="s">
        <v>142</v>
      </c>
      <c r="I1796" s="2" t="s">
        <v>8</v>
      </c>
      <c r="J1796" s="2" t="s">
        <v>125</v>
      </c>
      <c r="K1796" s="2" t="s">
        <v>98</v>
      </c>
      <c r="L1796" s="2" t="s">
        <v>98</v>
      </c>
      <c r="M1796" s="2" t="s">
        <v>76</v>
      </c>
      <c r="N1796" s="2">
        <v>25</v>
      </c>
      <c r="O1796" s="6">
        <f t="shared" si="221"/>
        <v>38</v>
      </c>
      <c r="P1796" s="2">
        <v>14</v>
      </c>
      <c r="Q1796" s="2">
        <v>10</v>
      </c>
      <c r="R1796" s="2">
        <v>4</v>
      </c>
      <c r="S1796" s="2">
        <v>2</v>
      </c>
      <c r="T1796" s="2">
        <v>8</v>
      </c>
      <c r="U1796" s="2">
        <f t="shared" si="215"/>
        <v>24</v>
      </c>
      <c r="V1796" s="2">
        <f t="shared" si="216"/>
        <v>4</v>
      </c>
      <c r="W1796" s="2">
        <f t="shared" si="217"/>
        <v>10</v>
      </c>
      <c r="Y1796" s="5"/>
      <c r="Z1796" s="6">
        <f t="shared" si="222"/>
        <v>10</v>
      </c>
      <c r="AA1796" s="2">
        <v>3</v>
      </c>
      <c r="AB1796" s="2">
        <v>1</v>
      </c>
      <c r="AC1796" s="2">
        <v>4</v>
      </c>
      <c r="AD1796" s="2">
        <v>0</v>
      </c>
      <c r="AE1796" s="2">
        <v>2</v>
      </c>
      <c r="AF1796" s="2">
        <f t="shared" si="218"/>
        <v>4</v>
      </c>
      <c r="AG1796" s="2">
        <f t="shared" si="219"/>
        <v>4</v>
      </c>
      <c r="AH1796" s="2">
        <f t="shared" si="220"/>
        <v>2</v>
      </c>
      <c r="AJ1796" s="5"/>
    </row>
    <row r="1797" spans="7:36" x14ac:dyDescent="0.35">
      <c r="G1797" s="2" t="s">
        <v>3</v>
      </c>
      <c r="H1797" s="2" t="s">
        <v>142</v>
      </c>
      <c r="I1797" s="2" t="s">
        <v>8</v>
      </c>
      <c r="J1797" s="2" t="s">
        <v>125</v>
      </c>
      <c r="K1797" s="2" t="s">
        <v>98</v>
      </c>
      <c r="L1797" s="2" t="s">
        <v>98</v>
      </c>
      <c r="M1797" s="2" t="s">
        <v>76</v>
      </c>
      <c r="N1797" s="2">
        <v>26</v>
      </c>
      <c r="O1797" s="6">
        <f t="shared" si="221"/>
        <v>38</v>
      </c>
      <c r="P1797" s="2">
        <v>10</v>
      </c>
      <c r="Q1797" s="2">
        <v>13</v>
      </c>
      <c r="R1797" s="2">
        <v>6</v>
      </c>
      <c r="S1797" s="2">
        <v>3</v>
      </c>
      <c r="T1797" s="2">
        <v>6</v>
      </c>
      <c r="U1797" s="2">
        <f t="shared" si="215"/>
        <v>23</v>
      </c>
      <c r="V1797" s="2">
        <f t="shared" si="216"/>
        <v>6</v>
      </c>
      <c r="W1797" s="2">
        <f t="shared" si="217"/>
        <v>9</v>
      </c>
      <c r="Y1797" s="5"/>
      <c r="Z1797" s="6">
        <f t="shared" si="222"/>
        <v>10</v>
      </c>
      <c r="AA1797" s="2">
        <v>2</v>
      </c>
      <c r="AB1797" s="2">
        <v>2</v>
      </c>
      <c r="AC1797" s="2">
        <v>4</v>
      </c>
      <c r="AD1797" s="2">
        <v>0</v>
      </c>
      <c r="AE1797" s="2">
        <v>2</v>
      </c>
      <c r="AF1797" s="2">
        <f t="shared" si="218"/>
        <v>4</v>
      </c>
      <c r="AG1797" s="2">
        <f t="shared" si="219"/>
        <v>4</v>
      </c>
      <c r="AH1797" s="2">
        <f t="shared" si="220"/>
        <v>2</v>
      </c>
      <c r="AJ1797" s="5"/>
    </row>
    <row r="1798" spans="7:36" x14ac:dyDescent="0.35">
      <c r="G1798" s="2" t="s">
        <v>3</v>
      </c>
      <c r="H1798" s="2" t="s">
        <v>142</v>
      </c>
      <c r="I1798" s="2" t="s">
        <v>8</v>
      </c>
      <c r="J1798" s="2" t="s">
        <v>125</v>
      </c>
      <c r="K1798" s="2" t="s">
        <v>98</v>
      </c>
      <c r="L1798" s="2" t="s">
        <v>98</v>
      </c>
      <c r="M1798" s="2" t="s">
        <v>76</v>
      </c>
      <c r="N1798" s="2">
        <v>27</v>
      </c>
      <c r="O1798" s="6">
        <f t="shared" si="221"/>
        <v>38</v>
      </c>
      <c r="P1798" s="2">
        <v>15</v>
      </c>
      <c r="Q1798" s="2">
        <v>12</v>
      </c>
      <c r="R1798" s="2">
        <v>4</v>
      </c>
      <c r="S1798" s="2">
        <v>1</v>
      </c>
      <c r="T1798" s="2">
        <v>6</v>
      </c>
      <c r="U1798" s="2">
        <f t="shared" si="215"/>
        <v>27</v>
      </c>
      <c r="V1798" s="2">
        <f t="shared" si="216"/>
        <v>4</v>
      </c>
      <c r="W1798" s="2">
        <f t="shared" si="217"/>
        <v>7</v>
      </c>
      <c r="Y1798" s="5"/>
      <c r="Z1798" s="6">
        <f t="shared" si="222"/>
        <v>10</v>
      </c>
      <c r="AA1798" s="2">
        <v>3</v>
      </c>
      <c r="AB1798" s="2">
        <v>5</v>
      </c>
      <c r="AC1798" s="2">
        <v>1</v>
      </c>
      <c r="AD1798" s="2">
        <v>0</v>
      </c>
      <c r="AE1798" s="2">
        <v>1</v>
      </c>
      <c r="AF1798" s="2">
        <f t="shared" si="218"/>
        <v>8</v>
      </c>
      <c r="AG1798" s="2">
        <f t="shared" si="219"/>
        <v>1</v>
      </c>
      <c r="AH1798" s="2">
        <f t="shared" si="220"/>
        <v>1</v>
      </c>
      <c r="AJ1798" s="5"/>
    </row>
    <row r="1799" spans="7:36" x14ac:dyDescent="0.35">
      <c r="G1799" s="2" t="s">
        <v>3</v>
      </c>
      <c r="H1799" s="2" t="s">
        <v>142</v>
      </c>
      <c r="I1799" s="2" t="s">
        <v>8</v>
      </c>
      <c r="J1799" s="2" t="s">
        <v>125</v>
      </c>
      <c r="K1799" s="2" t="s">
        <v>98</v>
      </c>
      <c r="L1799" s="2" t="s">
        <v>98</v>
      </c>
      <c r="M1799" s="2" t="s">
        <v>76</v>
      </c>
      <c r="N1799" s="2">
        <v>28</v>
      </c>
      <c r="O1799" s="6">
        <f t="shared" si="221"/>
        <v>38</v>
      </c>
      <c r="P1799" s="2">
        <v>26</v>
      </c>
      <c r="Q1799" s="2">
        <v>8</v>
      </c>
      <c r="R1799" s="2">
        <v>3</v>
      </c>
      <c r="S1799" s="2">
        <v>0</v>
      </c>
      <c r="T1799" s="2">
        <v>1</v>
      </c>
      <c r="U1799" s="2">
        <f t="shared" si="215"/>
        <v>34</v>
      </c>
      <c r="V1799" s="2">
        <f t="shared" si="216"/>
        <v>3</v>
      </c>
      <c r="W1799" s="2">
        <f t="shared" si="217"/>
        <v>1</v>
      </c>
      <c r="Y1799" s="5"/>
      <c r="Z1799" s="6">
        <f t="shared" si="222"/>
        <v>10</v>
      </c>
      <c r="AA1799" s="2">
        <v>5</v>
      </c>
      <c r="AB1799" s="2">
        <v>3</v>
      </c>
      <c r="AC1799" s="2">
        <v>1</v>
      </c>
      <c r="AD1799" s="2">
        <v>1</v>
      </c>
      <c r="AE1799" s="2">
        <v>0</v>
      </c>
      <c r="AF1799" s="2">
        <f t="shared" si="218"/>
        <v>8</v>
      </c>
      <c r="AG1799" s="2">
        <f t="shared" si="219"/>
        <v>1</v>
      </c>
      <c r="AH1799" s="2">
        <f t="shared" si="220"/>
        <v>1</v>
      </c>
      <c r="AJ1799" s="5"/>
    </row>
    <row r="1800" spans="7:36" x14ac:dyDescent="0.35">
      <c r="G1800" s="2" t="s">
        <v>3</v>
      </c>
      <c r="H1800" s="2" t="s">
        <v>142</v>
      </c>
      <c r="I1800" s="2" t="s">
        <v>8</v>
      </c>
      <c r="J1800" s="2" t="s">
        <v>125</v>
      </c>
      <c r="K1800" s="2" t="s">
        <v>98</v>
      </c>
      <c r="L1800" s="2" t="s">
        <v>98</v>
      </c>
      <c r="M1800" s="2" t="s">
        <v>76</v>
      </c>
      <c r="N1800" s="2">
        <v>29</v>
      </c>
      <c r="O1800" s="6">
        <f t="shared" si="221"/>
        <v>38</v>
      </c>
      <c r="P1800" s="2">
        <v>10</v>
      </c>
      <c r="Q1800" s="2">
        <v>12</v>
      </c>
      <c r="R1800" s="2">
        <v>8</v>
      </c>
      <c r="S1800" s="2">
        <v>4</v>
      </c>
      <c r="T1800" s="2">
        <v>4</v>
      </c>
      <c r="U1800" s="2">
        <f t="shared" si="215"/>
        <v>22</v>
      </c>
      <c r="V1800" s="2">
        <f t="shared" si="216"/>
        <v>8</v>
      </c>
      <c r="W1800" s="2">
        <f t="shared" si="217"/>
        <v>8</v>
      </c>
      <c r="Y1800" s="5"/>
      <c r="Z1800" s="6">
        <f t="shared" si="222"/>
        <v>10</v>
      </c>
      <c r="AA1800" s="2">
        <v>3</v>
      </c>
      <c r="AB1800" s="2">
        <v>2</v>
      </c>
      <c r="AC1800" s="2">
        <v>3</v>
      </c>
      <c r="AD1800" s="2">
        <v>0</v>
      </c>
      <c r="AE1800" s="2">
        <v>2</v>
      </c>
      <c r="AF1800" s="2">
        <f t="shared" si="218"/>
        <v>5</v>
      </c>
      <c r="AG1800" s="2">
        <f t="shared" si="219"/>
        <v>3</v>
      </c>
      <c r="AH1800" s="2">
        <f t="shared" si="220"/>
        <v>2</v>
      </c>
      <c r="AJ1800" s="5"/>
    </row>
    <row r="1801" spans="7:36" x14ac:dyDescent="0.35">
      <c r="G1801" s="2" t="s">
        <v>3</v>
      </c>
      <c r="H1801" s="2" t="s">
        <v>142</v>
      </c>
      <c r="I1801" s="2" t="s">
        <v>8</v>
      </c>
      <c r="J1801" s="2" t="s">
        <v>125</v>
      </c>
      <c r="K1801" s="2" t="s">
        <v>98</v>
      </c>
      <c r="L1801" s="2" t="s">
        <v>98</v>
      </c>
      <c r="M1801" s="2" t="s">
        <v>76</v>
      </c>
      <c r="N1801" s="2">
        <v>30</v>
      </c>
      <c r="O1801" s="6">
        <f t="shared" si="221"/>
        <v>38</v>
      </c>
      <c r="P1801" s="2">
        <v>14</v>
      </c>
      <c r="Q1801" s="2">
        <v>9</v>
      </c>
      <c r="R1801" s="2">
        <v>9</v>
      </c>
      <c r="S1801" s="2">
        <v>2</v>
      </c>
      <c r="T1801" s="2">
        <v>4</v>
      </c>
      <c r="U1801" s="2">
        <f t="shared" si="215"/>
        <v>23</v>
      </c>
      <c r="V1801" s="2">
        <f t="shared" si="216"/>
        <v>9</v>
      </c>
      <c r="W1801" s="2">
        <f t="shared" si="217"/>
        <v>6</v>
      </c>
      <c r="Y1801" s="5"/>
      <c r="Z1801" s="6">
        <f t="shared" si="222"/>
        <v>10</v>
      </c>
      <c r="AA1801" s="2">
        <v>4</v>
      </c>
      <c r="AB1801" s="2">
        <v>1</v>
      </c>
      <c r="AC1801" s="2">
        <v>3</v>
      </c>
      <c r="AD1801" s="2">
        <v>0</v>
      </c>
      <c r="AE1801" s="2">
        <v>2</v>
      </c>
      <c r="AF1801" s="2">
        <f t="shared" si="218"/>
        <v>5</v>
      </c>
      <c r="AG1801" s="2">
        <f t="shared" si="219"/>
        <v>3</v>
      </c>
      <c r="AH1801" s="2">
        <f t="shared" si="220"/>
        <v>2</v>
      </c>
      <c r="AJ1801" s="5"/>
    </row>
    <row r="1802" spans="7:36" x14ac:dyDescent="0.35">
      <c r="G1802" s="2" t="s">
        <v>3</v>
      </c>
      <c r="H1802" s="2" t="s">
        <v>142</v>
      </c>
      <c r="I1802" s="2" t="s">
        <v>8</v>
      </c>
      <c r="J1802" s="2" t="s">
        <v>125</v>
      </c>
      <c r="K1802" s="2" t="s">
        <v>100</v>
      </c>
      <c r="L1802" s="2" t="s">
        <v>101</v>
      </c>
      <c r="M1802" s="2" t="s">
        <v>3</v>
      </c>
      <c r="N1802" s="2">
        <v>1</v>
      </c>
      <c r="O1802" s="6">
        <f t="shared" si="221"/>
        <v>21</v>
      </c>
      <c r="P1802" s="2">
        <v>4</v>
      </c>
      <c r="Q1802" s="2">
        <v>7</v>
      </c>
      <c r="R1802" s="2">
        <v>4</v>
      </c>
      <c r="S1802" s="2">
        <v>2</v>
      </c>
      <c r="T1802" s="2">
        <v>4</v>
      </c>
      <c r="U1802" s="2">
        <f t="shared" si="215"/>
        <v>11</v>
      </c>
      <c r="V1802" s="2">
        <f t="shared" si="216"/>
        <v>4</v>
      </c>
      <c r="W1802" s="2">
        <f t="shared" si="217"/>
        <v>6</v>
      </c>
      <c r="X1802" s="2">
        <f>MAX(O1802:O1831)</f>
        <v>21</v>
      </c>
      <c r="Y1802" s="5">
        <v>17</v>
      </c>
      <c r="Z1802" s="6">
        <f t="shared" si="222"/>
        <v>22</v>
      </c>
      <c r="AA1802" s="2">
        <v>4</v>
      </c>
      <c r="AB1802" s="2">
        <v>4</v>
      </c>
      <c r="AC1802" s="2">
        <v>6</v>
      </c>
      <c r="AD1802" s="2">
        <v>4</v>
      </c>
      <c r="AE1802" s="2">
        <v>4</v>
      </c>
      <c r="AF1802" s="2">
        <f t="shared" si="218"/>
        <v>8</v>
      </c>
      <c r="AG1802" s="2">
        <f t="shared" si="219"/>
        <v>6</v>
      </c>
      <c r="AH1802" s="2">
        <f t="shared" si="220"/>
        <v>8</v>
      </c>
      <c r="AI1802" s="2">
        <f>MAX(Z1802:Z1831)</f>
        <v>22</v>
      </c>
      <c r="AJ1802" s="5">
        <v>23</v>
      </c>
    </row>
    <row r="1803" spans="7:36" x14ac:dyDescent="0.35">
      <c r="G1803" s="2" t="s">
        <v>3</v>
      </c>
      <c r="H1803" s="2" t="s">
        <v>142</v>
      </c>
      <c r="I1803" s="2" t="s">
        <v>8</v>
      </c>
      <c r="J1803" s="2" t="s">
        <v>125</v>
      </c>
      <c r="K1803" s="2" t="s">
        <v>100</v>
      </c>
      <c r="L1803" s="2" t="s">
        <v>101</v>
      </c>
      <c r="M1803" s="2" t="s">
        <v>3</v>
      </c>
      <c r="N1803" s="2">
        <v>2</v>
      </c>
      <c r="O1803" s="6">
        <f t="shared" si="221"/>
        <v>21</v>
      </c>
      <c r="P1803" s="2">
        <v>4</v>
      </c>
      <c r="Q1803" s="2">
        <v>2</v>
      </c>
      <c r="R1803" s="2">
        <v>7</v>
      </c>
      <c r="S1803" s="2">
        <v>7</v>
      </c>
      <c r="T1803" s="2">
        <v>1</v>
      </c>
      <c r="U1803" s="2">
        <f t="shared" si="215"/>
        <v>6</v>
      </c>
      <c r="V1803" s="2">
        <f t="shared" si="216"/>
        <v>7</v>
      </c>
      <c r="W1803" s="2">
        <f t="shared" si="217"/>
        <v>8</v>
      </c>
      <c r="Y1803" s="5"/>
      <c r="Z1803" s="6">
        <f t="shared" si="222"/>
        <v>22</v>
      </c>
      <c r="AA1803" s="2">
        <v>3</v>
      </c>
      <c r="AB1803" s="2">
        <v>6</v>
      </c>
      <c r="AC1803" s="2">
        <v>7</v>
      </c>
      <c r="AD1803" s="2">
        <v>2</v>
      </c>
      <c r="AE1803" s="2">
        <v>4</v>
      </c>
      <c r="AF1803" s="2">
        <f t="shared" si="218"/>
        <v>9</v>
      </c>
      <c r="AG1803" s="2">
        <f t="shared" si="219"/>
        <v>7</v>
      </c>
      <c r="AH1803" s="2">
        <f t="shared" si="220"/>
        <v>6</v>
      </c>
      <c r="AJ1803" s="5"/>
    </row>
    <row r="1804" spans="7:36" x14ac:dyDescent="0.35">
      <c r="G1804" s="2" t="s">
        <v>3</v>
      </c>
      <c r="H1804" s="2" t="s">
        <v>142</v>
      </c>
      <c r="I1804" s="2" t="s">
        <v>8</v>
      </c>
      <c r="J1804" s="2" t="s">
        <v>125</v>
      </c>
      <c r="K1804" s="2" t="s">
        <v>100</v>
      </c>
      <c r="L1804" s="2" t="s">
        <v>101</v>
      </c>
      <c r="M1804" s="2" t="s">
        <v>3</v>
      </c>
      <c r="N1804" s="2">
        <v>3</v>
      </c>
      <c r="O1804" s="6">
        <f t="shared" si="221"/>
        <v>21</v>
      </c>
      <c r="P1804" s="2">
        <v>8</v>
      </c>
      <c r="Q1804" s="2">
        <v>7</v>
      </c>
      <c r="R1804" s="2">
        <v>5</v>
      </c>
      <c r="S1804" s="2">
        <v>0</v>
      </c>
      <c r="T1804" s="2">
        <v>1</v>
      </c>
      <c r="U1804" s="2">
        <f t="shared" si="215"/>
        <v>15</v>
      </c>
      <c r="V1804" s="2">
        <f t="shared" si="216"/>
        <v>5</v>
      </c>
      <c r="W1804" s="2">
        <f t="shared" si="217"/>
        <v>1</v>
      </c>
      <c r="Y1804" s="5"/>
      <c r="Z1804" s="6">
        <f t="shared" si="222"/>
        <v>22</v>
      </c>
      <c r="AA1804" s="2">
        <v>9</v>
      </c>
      <c r="AB1804" s="2">
        <v>5</v>
      </c>
      <c r="AC1804" s="2">
        <v>4</v>
      </c>
      <c r="AD1804" s="2">
        <v>3</v>
      </c>
      <c r="AE1804" s="2">
        <v>1</v>
      </c>
      <c r="AF1804" s="2">
        <f t="shared" si="218"/>
        <v>14</v>
      </c>
      <c r="AG1804" s="2">
        <f t="shared" si="219"/>
        <v>4</v>
      </c>
      <c r="AH1804" s="2">
        <f t="shared" si="220"/>
        <v>4</v>
      </c>
      <c r="AJ1804" s="5"/>
    </row>
    <row r="1805" spans="7:36" x14ac:dyDescent="0.35">
      <c r="G1805" s="2" t="s">
        <v>3</v>
      </c>
      <c r="H1805" s="2" t="s">
        <v>142</v>
      </c>
      <c r="I1805" s="2" t="s">
        <v>8</v>
      </c>
      <c r="J1805" s="2" t="s">
        <v>125</v>
      </c>
      <c r="K1805" s="2" t="s">
        <v>100</v>
      </c>
      <c r="L1805" s="2" t="s">
        <v>101</v>
      </c>
      <c r="M1805" s="2" t="s">
        <v>3</v>
      </c>
      <c r="N1805" s="2">
        <v>4</v>
      </c>
      <c r="O1805" s="6">
        <f t="shared" si="221"/>
        <v>21</v>
      </c>
      <c r="P1805" s="2">
        <v>14</v>
      </c>
      <c r="Q1805" s="2">
        <v>5</v>
      </c>
      <c r="R1805" s="2">
        <v>2</v>
      </c>
      <c r="S1805" s="2">
        <v>0</v>
      </c>
      <c r="T1805" s="2">
        <v>0</v>
      </c>
      <c r="U1805" s="2">
        <f t="shared" si="215"/>
        <v>19</v>
      </c>
      <c r="V1805" s="2">
        <f t="shared" si="216"/>
        <v>2</v>
      </c>
      <c r="W1805" s="2">
        <f t="shared" si="217"/>
        <v>0</v>
      </c>
      <c r="Y1805" s="5"/>
      <c r="Z1805" s="6">
        <f t="shared" si="222"/>
        <v>22</v>
      </c>
      <c r="AA1805" s="2">
        <v>12</v>
      </c>
      <c r="AB1805" s="2">
        <v>9</v>
      </c>
      <c r="AC1805" s="2">
        <v>1</v>
      </c>
      <c r="AD1805" s="2">
        <v>0</v>
      </c>
      <c r="AE1805" s="2">
        <v>0</v>
      </c>
      <c r="AF1805" s="2">
        <f t="shared" si="218"/>
        <v>21</v>
      </c>
      <c r="AG1805" s="2">
        <f t="shared" si="219"/>
        <v>1</v>
      </c>
      <c r="AH1805" s="2">
        <f t="shared" si="220"/>
        <v>0</v>
      </c>
      <c r="AJ1805" s="5"/>
    </row>
    <row r="1806" spans="7:36" x14ac:dyDescent="0.35">
      <c r="G1806" s="2" t="s">
        <v>3</v>
      </c>
      <c r="H1806" s="2" t="s">
        <v>142</v>
      </c>
      <c r="I1806" s="2" t="s">
        <v>8</v>
      </c>
      <c r="J1806" s="2" t="s">
        <v>125</v>
      </c>
      <c r="K1806" s="2" t="s">
        <v>100</v>
      </c>
      <c r="L1806" s="2" t="s">
        <v>101</v>
      </c>
      <c r="M1806" s="2" t="s">
        <v>3</v>
      </c>
      <c r="N1806" s="2">
        <v>5</v>
      </c>
      <c r="O1806" s="6">
        <f t="shared" si="221"/>
        <v>21</v>
      </c>
      <c r="P1806" s="2">
        <v>7</v>
      </c>
      <c r="Q1806" s="2">
        <v>5</v>
      </c>
      <c r="R1806" s="2">
        <v>5</v>
      </c>
      <c r="S1806" s="2">
        <v>1</v>
      </c>
      <c r="T1806" s="2">
        <v>3</v>
      </c>
      <c r="U1806" s="2">
        <f t="shared" si="215"/>
        <v>12</v>
      </c>
      <c r="V1806" s="2">
        <f t="shared" si="216"/>
        <v>5</v>
      </c>
      <c r="W1806" s="2">
        <f t="shared" si="217"/>
        <v>4</v>
      </c>
      <c r="Y1806" s="5"/>
      <c r="Z1806" s="6">
        <f t="shared" si="222"/>
        <v>22</v>
      </c>
      <c r="AA1806" s="2">
        <v>7</v>
      </c>
      <c r="AB1806" s="2">
        <v>6</v>
      </c>
      <c r="AC1806" s="2">
        <v>7</v>
      </c>
      <c r="AD1806" s="2">
        <v>1</v>
      </c>
      <c r="AE1806" s="2">
        <v>1</v>
      </c>
      <c r="AF1806" s="2">
        <f t="shared" si="218"/>
        <v>13</v>
      </c>
      <c r="AG1806" s="2">
        <f t="shared" si="219"/>
        <v>7</v>
      </c>
      <c r="AH1806" s="2">
        <f t="shared" si="220"/>
        <v>2</v>
      </c>
      <c r="AJ1806" s="5"/>
    </row>
    <row r="1807" spans="7:36" x14ac:dyDescent="0.35">
      <c r="G1807" s="2" t="s">
        <v>3</v>
      </c>
      <c r="H1807" s="2" t="s">
        <v>142</v>
      </c>
      <c r="I1807" s="2" t="s">
        <v>8</v>
      </c>
      <c r="J1807" s="2" t="s">
        <v>125</v>
      </c>
      <c r="K1807" s="2" t="s">
        <v>100</v>
      </c>
      <c r="L1807" s="2" t="s">
        <v>101</v>
      </c>
      <c r="M1807" s="2" t="s">
        <v>3</v>
      </c>
      <c r="N1807" s="2">
        <v>6</v>
      </c>
      <c r="O1807" s="6">
        <f t="shared" si="221"/>
        <v>21</v>
      </c>
      <c r="P1807" s="2">
        <v>5</v>
      </c>
      <c r="Q1807" s="2">
        <v>4</v>
      </c>
      <c r="R1807" s="2">
        <v>6</v>
      </c>
      <c r="S1807" s="2">
        <v>2</v>
      </c>
      <c r="T1807" s="2">
        <v>4</v>
      </c>
      <c r="U1807" s="2">
        <f t="shared" si="215"/>
        <v>9</v>
      </c>
      <c r="V1807" s="2">
        <f t="shared" si="216"/>
        <v>6</v>
      </c>
      <c r="W1807" s="2">
        <f t="shared" si="217"/>
        <v>6</v>
      </c>
      <c r="Y1807" s="5"/>
      <c r="Z1807" s="6">
        <f t="shared" si="222"/>
        <v>22</v>
      </c>
      <c r="AA1807" s="2">
        <v>11</v>
      </c>
      <c r="AB1807" s="2">
        <v>4</v>
      </c>
      <c r="AC1807" s="2">
        <v>3</v>
      </c>
      <c r="AD1807" s="2">
        <v>2</v>
      </c>
      <c r="AE1807" s="2">
        <v>2</v>
      </c>
      <c r="AF1807" s="2">
        <f t="shared" si="218"/>
        <v>15</v>
      </c>
      <c r="AG1807" s="2">
        <f t="shared" si="219"/>
        <v>3</v>
      </c>
      <c r="AH1807" s="2">
        <f t="shared" si="220"/>
        <v>4</v>
      </c>
      <c r="AJ1807" s="5"/>
    </row>
    <row r="1808" spans="7:36" x14ac:dyDescent="0.35">
      <c r="G1808" s="2" t="s">
        <v>3</v>
      </c>
      <c r="H1808" s="2" t="s">
        <v>142</v>
      </c>
      <c r="I1808" s="2" t="s">
        <v>8</v>
      </c>
      <c r="J1808" s="2" t="s">
        <v>125</v>
      </c>
      <c r="K1808" s="2" t="s">
        <v>100</v>
      </c>
      <c r="L1808" s="2" t="s">
        <v>101</v>
      </c>
      <c r="M1808" s="2" t="s">
        <v>3</v>
      </c>
      <c r="N1808" s="2">
        <v>7</v>
      </c>
      <c r="O1808" s="6">
        <f t="shared" si="221"/>
        <v>21</v>
      </c>
      <c r="P1808" s="2">
        <v>9</v>
      </c>
      <c r="Q1808" s="2">
        <v>4</v>
      </c>
      <c r="R1808" s="2">
        <v>4</v>
      </c>
      <c r="S1808" s="2">
        <v>0</v>
      </c>
      <c r="T1808" s="2">
        <v>4</v>
      </c>
      <c r="U1808" s="2">
        <f t="shared" si="215"/>
        <v>13</v>
      </c>
      <c r="V1808" s="2">
        <f t="shared" si="216"/>
        <v>4</v>
      </c>
      <c r="W1808" s="2">
        <f t="shared" si="217"/>
        <v>4</v>
      </c>
      <c r="Y1808" s="5"/>
      <c r="Z1808" s="6">
        <f t="shared" si="222"/>
        <v>22</v>
      </c>
      <c r="AA1808" s="2">
        <v>11</v>
      </c>
      <c r="AB1808" s="2">
        <v>3</v>
      </c>
      <c r="AC1808" s="2">
        <v>4</v>
      </c>
      <c r="AD1808" s="2">
        <v>2</v>
      </c>
      <c r="AE1808" s="2">
        <v>2</v>
      </c>
      <c r="AF1808" s="2">
        <f t="shared" si="218"/>
        <v>14</v>
      </c>
      <c r="AG1808" s="2">
        <f t="shared" si="219"/>
        <v>4</v>
      </c>
      <c r="AH1808" s="2">
        <f t="shared" si="220"/>
        <v>4</v>
      </c>
      <c r="AJ1808" s="5"/>
    </row>
    <row r="1809" spans="7:36" x14ac:dyDescent="0.35">
      <c r="G1809" s="2" t="s">
        <v>3</v>
      </c>
      <c r="H1809" s="2" t="s">
        <v>142</v>
      </c>
      <c r="I1809" s="2" t="s">
        <v>8</v>
      </c>
      <c r="J1809" s="2" t="s">
        <v>125</v>
      </c>
      <c r="K1809" s="2" t="s">
        <v>100</v>
      </c>
      <c r="L1809" s="2" t="s">
        <v>101</v>
      </c>
      <c r="M1809" s="2" t="s">
        <v>3</v>
      </c>
      <c r="N1809" s="2">
        <v>8</v>
      </c>
      <c r="O1809" s="6">
        <f t="shared" si="221"/>
        <v>21</v>
      </c>
      <c r="P1809" s="2">
        <v>5</v>
      </c>
      <c r="Q1809" s="2">
        <v>2</v>
      </c>
      <c r="R1809" s="2">
        <v>6</v>
      </c>
      <c r="S1809" s="2">
        <v>5</v>
      </c>
      <c r="T1809" s="2">
        <v>3</v>
      </c>
      <c r="U1809" s="2">
        <f t="shared" si="215"/>
        <v>7</v>
      </c>
      <c r="V1809" s="2">
        <f t="shared" si="216"/>
        <v>6</v>
      </c>
      <c r="W1809" s="2">
        <f t="shared" si="217"/>
        <v>8</v>
      </c>
      <c r="Y1809" s="5"/>
      <c r="Z1809" s="6">
        <f t="shared" si="222"/>
        <v>22</v>
      </c>
      <c r="AA1809" s="2">
        <v>4</v>
      </c>
      <c r="AB1809" s="2">
        <v>3</v>
      </c>
      <c r="AC1809" s="2">
        <v>6</v>
      </c>
      <c r="AD1809" s="2">
        <v>5</v>
      </c>
      <c r="AE1809" s="2">
        <v>4</v>
      </c>
      <c r="AF1809" s="2">
        <f t="shared" si="218"/>
        <v>7</v>
      </c>
      <c r="AG1809" s="2">
        <f t="shared" si="219"/>
        <v>6</v>
      </c>
      <c r="AH1809" s="2">
        <f t="shared" si="220"/>
        <v>9</v>
      </c>
      <c r="AJ1809" s="5"/>
    </row>
    <row r="1810" spans="7:36" x14ac:dyDescent="0.35">
      <c r="G1810" s="2" t="s">
        <v>3</v>
      </c>
      <c r="H1810" s="2" t="s">
        <v>142</v>
      </c>
      <c r="I1810" s="2" t="s">
        <v>8</v>
      </c>
      <c r="J1810" s="2" t="s">
        <v>125</v>
      </c>
      <c r="K1810" s="2" t="s">
        <v>100</v>
      </c>
      <c r="L1810" s="2" t="s">
        <v>101</v>
      </c>
      <c r="M1810" s="2" t="s">
        <v>3</v>
      </c>
      <c r="N1810" s="2">
        <v>9</v>
      </c>
      <c r="O1810" s="6">
        <f t="shared" si="221"/>
        <v>21</v>
      </c>
      <c r="P1810" s="2">
        <v>2</v>
      </c>
      <c r="Q1810" s="2">
        <v>4</v>
      </c>
      <c r="R1810" s="2">
        <v>3</v>
      </c>
      <c r="S1810" s="2">
        <v>3</v>
      </c>
      <c r="T1810" s="2">
        <v>9</v>
      </c>
      <c r="U1810" s="2">
        <f t="shared" si="215"/>
        <v>6</v>
      </c>
      <c r="V1810" s="2">
        <f t="shared" si="216"/>
        <v>3</v>
      </c>
      <c r="W1810" s="2">
        <f t="shared" si="217"/>
        <v>12</v>
      </c>
      <c r="Y1810" s="5"/>
      <c r="Z1810" s="6">
        <f t="shared" si="222"/>
        <v>22</v>
      </c>
      <c r="AA1810" s="2">
        <v>3</v>
      </c>
      <c r="AB1810" s="2">
        <v>3</v>
      </c>
      <c r="AC1810" s="2">
        <v>5</v>
      </c>
      <c r="AD1810" s="2">
        <v>5</v>
      </c>
      <c r="AE1810" s="2">
        <v>6</v>
      </c>
      <c r="AF1810" s="2">
        <f t="shared" si="218"/>
        <v>6</v>
      </c>
      <c r="AG1810" s="2">
        <f t="shared" si="219"/>
        <v>5</v>
      </c>
      <c r="AH1810" s="2">
        <f t="shared" si="220"/>
        <v>11</v>
      </c>
      <c r="AJ1810" s="5"/>
    </row>
    <row r="1811" spans="7:36" x14ac:dyDescent="0.35">
      <c r="G1811" s="2" t="s">
        <v>3</v>
      </c>
      <c r="H1811" s="2" t="s">
        <v>142</v>
      </c>
      <c r="I1811" s="2" t="s">
        <v>8</v>
      </c>
      <c r="J1811" s="2" t="s">
        <v>125</v>
      </c>
      <c r="K1811" s="2" t="s">
        <v>100</v>
      </c>
      <c r="L1811" s="2" t="s">
        <v>101</v>
      </c>
      <c r="M1811" s="2" t="s">
        <v>67</v>
      </c>
      <c r="N1811" s="2">
        <v>10</v>
      </c>
      <c r="O1811" s="6">
        <f t="shared" si="221"/>
        <v>21</v>
      </c>
      <c r="P1811" s="2">
        <v>11</v>
      </c>
      <c r="Q1811" s="2">
        <v>5</v>
      </c>
      <c r="R1811" s="2">
        <v>4</v>
      </c>
      <c r="S1811" s="2">
        <v>0</v>
      </c>
      <c r="T1811" s="2">
        <v>1</v>
      </c>
      <c r="U1811" s="2">
        <f t="shared" si="215"/>
        <v>16</v>
      </c>
      <c r="V1811" s="2">
        <f t="shared" si="216"/>
        <v>4</v>
      </c>
      <c r="W1811" s="2">
        <f t="shared" si="217"/>
        <v>1</v>
      </c>
      <c r="Y1811" s="5"/>
      <c r="Z1811" s="6">
        <f t="shared" si="222"/>
        <v>22</v>
      </c>
      <c r="AA1811" s="2">
        <v>14</v>
      </c>
      <c r="AB1811" s="2">
        <v>4</v>
      </c>
      <c r="AC1811" s="2">
        <v>4</v>
      </c>
      <c r="AD1811" s="2">
        <v>0</v>
      </c>
      <c r="AE1811" s="2">
        <v>0</v>
      </c>
      <c r="AF1811" s="2">
        <f t="shared" si="218"/>
        <v>18</v>
      </c>
      <c r="AG1811" s="2">
        <f t="shared" si="219"/>
        <v>4</v>
      </c>
      <c r="AH1811" s="2">
        <f t="shared" si="220"/>
        <v>0</v>
      </c>
      <c r="AJ1811" s="5"/>
    </row>
    <row r="1812" spans="7:36" x14ac:dyDescent="0.35">
      <c r="G1812" s="2" t="s">
        <v>3</v>
      </c>
      <c r="H1812" s="2" t="s">
        <v>142</v>
      </c>
      <c r="I1812" s="2" t="s">
        <v>8</v>
      </c>
      <c r="J1812" s="2" t="s">
        <v>125</v>
      </c>
      <c r="K1812" s="2" t="s">
        <v>100</v>
      </c>
      <c r="L1812" s="2" t="s">
        <v>101</v>
      </c>
      <c r="M1812" s="2" t="s">
        <v>67</v>
      </c>
      <c r="N1812" s="2">
        <v>11</v>
      </c>
      <c r="O1812" s="6">
        <f t="shared" si="221"/>
        <v>21</v>
      </c>
      <c r="P1812" s="2">
        <v>8</v>
      </c>
      <c r="Q1812" s="2">
        <v>6</v>
      </c>
      <c r="R1812" s="2">
        <v>4</v>
      </c>
      <c r="S1812" s="2">
        <v>0</v>
      </c>
      <c r="T1812" s="2">
        <v>3</v>
      </c>
      <c r="U1812" s="2">
        <f t="shared" si="215"/>
        <v>14</v>
      </c>
      <c r="V1812" s="2">
        <f t="shared" si="216"/>
        <v>4</v>
      </c>
      <c r="W1812" s="2">
        <f t="shared" si="217"/>
        <v>3</v>
      </c>
      <c r="Y1812" s="5"/>
      <c r="Z1812" s="6">
        <f t="shared" si="222"/>
        <v>22</v>
      </c>
      <c r="AA1812" s="2">
        <v>11</v>
      </c>
      <c r="AB1812" s="2">
        <v>5</v>
      </c>
      <c r="AC1812" s="2">
        <v>3</v>
      </c>
      <c r="AD1812" s="2">
        <v>2</v>
      </c>
      <c r="AE1812" s="2">
        <v>1</v>
      </c>
      <c r="AF1812" s="2">
        <f t="shared" si="218"/>
        <v>16</v>
      </c>
      <c r="AG1812" s="2">
        <f t="shared" si="219"/>
        <v>3</v>
      </c>
      <c r="AH1812" s="2">
        <f t="shared" si="220"/>
        <v>3</v>
      </c>
      <c r="AJ1812" s="5"/>
    </row>
    <row r="1813" spans="7:36" x14ac:dyDescent="0.35">
      <c r="G1813" s="2" t="s">
        <v>3</v>
      </c>
      <c r="H1813" s="2" t="s">
        <v>142</v>
      </c>
      <c r="I1813" s="2" t="s">
        <v>8</v>
      </c>
      <c r="J1813" s="2" t="s">
        <v>125</v>
      </c>
      <c r="K1813" s="2" t="s">
        <v>100</v>
      </c>
      <c r="L1813" s="2" t="s">
        <v>101</v>
      </c>
      <c r="M1813" s="2" t="s">
        <v>67</v>
      </c>
      <c r="N1813" s="2">
        <v>12</v>
      </c>
      <c r="O1813" s="6">
        <f t="shared" si="221"/>
        <v>21</v>
      </c>
      <c r="P1813" s="2">
        <v>8</v>
      </c>
      <c r="Q1813" s="2">
        <v>6</v>
      </c>
      <c r="R1813" s="2">
        <v>6</v>
      </c>
      <c r="S1813" s="2">
        <v>1</v>
      </c>
      <c r="T1813" s="2">
        <v>0</v>
      </c>
      <c r="U1813" s="2">
        <f t="shared" si="215"/>
        <v>14</v>
      </c>
      <c r="V1813" s="2">
        <f t="shared" si="216"/>
        <v>6</v>
      </c>
      <c r="W1813" s="2">
        <f t="shared" si="217"/>
        <v>1</v>
      </c>
      <c r="Y1813" s="5"/>
      <c r="Z1813" s="6">
        <f t="shared" si="222"/>
        <v>22</v>
      </c>
      <c r="AA1813" s="2">
        <v>8</v>
      </c>
      <c r="AB1813" s="2">
        <v>8</v>
      </c>
      <c r="AC1813" s="2">
        <v>5</v>
      </c>
      <c r="AD1813" s="2">
        <v>1</v>
      </c>
      <c r="AE1813" s="2">
        <v>0</v>
      </c>
      <c r="AF1813" s="2">
        <f t="shared" si="218"/>
        <v>16</v>
      </c>
      <c r="AG1813" s="2">
        <f t="shared" si="219"/>
        <v>5</v>
      </c>
      <c r="AH1813" s="2">
        <f t="shared" si="220"/>
        <v>1</v>
      </c>
      <c r="AJ1813" s="5"/>
    </row>
    <row r="1814" spans="7:36" x14ac:dyDescent="0.35">
      <c r="G1814" s="2" t="s">
        <v>3</v>
      </c>
      <c r="H1814" s="2" t="s">
        <v>142</v>
      </c>
      <c r="I1814" s="2" t="s">
        <v>8</v>
      </c>
      <c r="J1814" s="2" t="s">
        <v>125</v>
      </c>
      <c r="K1814" s="2" t="s">
        <v>100</v>
      </c>
      <c r="L1814" s="2" t="s">
        <v>101</v>
      </c>
      <c r="M1814" s="2" t="s">
        <v>67</v>
      </c>
      <c r="N1814" s="2">
        <v>13</v>
      </c>
      <c r="O1814" s="6">
        <f t="shared" si="221"/>
        <v>21</v>
      </c>
      <c r="P1814" s="2">
        <v>6</v>
      </c>
      <c r="Q1814" s="2">
        <v>5</v>
      </c>
      <c r="R1814" s="2">
        <v>2</v>
      </c>
      <c r="S1814" s="2">
        <v>6</v>
      </c>
      <c r="T1814" s="2">
        <v>2</v>
      </c>
      <c r="U1814" s="2">
        <f t="shared" si="215"/>
        <v>11</v>
      </c>
      <c r="V1814" s="2">
        <f t="shared" si="216"/>
        <v>2</v>
      </c>
      <c r="W1814" s="2">
        <f t="shared" si="217"/>
        <v>8</v>
      </c>
      <c r="Y1814" s="5"/>
      <c r="Z1814" s="6">
        <f t="shared" si="222"/>
        <v>22</v>
      </c>
      <c r="AA1814" s="2">
        <v>7</v>
      </c>
      <c r="AB1814" s="2">
        <v>5</v>
      </c>
      <c r="AC1814" s="2">
        <v>9</v>
      </c>
      <c r="AD1814" s="2">
        <v>1</v>
      </c>
      <c r="AE1814" s="2">
        <v>0</v>
      </c>
      <c r="AF1814" s="2">
        <f t="shared" si="218"/>
        <v>12</v>
      </c>
      <c r="AG1814" s="2">
        <f t="shared" si="219"/>
        <v>9</v>
      </c>
      <c r="AH1814" s="2">
        <f t="shared" si="220"/>
        <v>1</v>
      </c>
      <c r="AJ1814" s="5"/>
    </row>
    <row r="1815" spans="7:36" x14ac:dyDescent="0.35">
      <c r="G1815" s="2" t="s">
        <v>3</v>
      </c>
      <c r="H1815" s="2" t="s">
        <v>142</v>
      </c>
      <c r="I1815" s="2" t="s">
        <v>8</v>
      </c>
      <c r="J1815" s="2" t="s">
        <v>125</v>
      </c>
      <c r="K1815" s="2" t="s">
        <v>100</v>
      </c>
      <c r="L1815" s="2" t="s">
        <v>101</v>
      </c>
      <c r="M1815" s="2" t="s">
        <v>67</v>
      </c>
      <c r="N1815" s="2">
        <v>14</v>
      </c>
      <c r="O1815" s="6">
        <f t="shared" si="221"/>
        <v>21</v>
      </c>
      <c r="P1815" s="2">
        <v>3</v>
      </c>
      <c r="Q1815" s="2">
        <v>6</v>
      </c>
      <c r="R1815" s="2">
        <v>3</v>
      </c>
      <c r="S1815" s="2">
        <v>5</v>
      </c>
      <c r="T1815" s="2">
        <v>4</v>
      </c>
      <c r="U1815" s="2">
        <f t="shared" si="215"/>
        <v>9</v>
      </c>
      <c r="V1815" s="2">
        <f t="shared" si="216"/>
        <v>3</v>
      </c>
      <c r="W1815" s="2">
        <f t="shared" si="217"/>
        <v>9</v>
      </c>
      <c r="Y1815" s="5"/>
      <c r="Z1815" s="6">
        <f t="shared" si="222"/>
        <v>22</v>
      </c>
      <c r="AA1815" s="2">
        <v>4</v>
      </c>
      <c r="AB1815" s="2">
        <v>5</v>
      </c>
      <c r="AC1815" s="2">
        <v>6</v>
      </c>
      <c r="AD1815" s="2">
        <v>2</v>
      </c>
      <c r="AE1815" s="2">
        <v>5</v>
      </c>
      <c r="AF1815" s="2">
        <f t="shared" si="218"/>
        <v>9</v>
      </c>
      <c r="AG1815" s="2">
        <f t="shared" si="219"/>
        <v>6</v>
      </c>
      <c r="AH1815" s="2">
        <f t="shared" si="220"/>
        <v>7</v>
      </c>
      <c r="AJ1815" s="5"/>
    </row>
    <row r="1816" spans="7:36" x14ac:dyDescent="0.35">
      <c r="G1816" s="2" t="s">
        <v>3</v>
      </c>
      <c r="H1816" s="2" t="s">
        <v>142</v>
      </c>
      <c r="I1816" s="2" t="s">
        <v>8</v>
      </c>
      <c r="J1816" s="2" t="s">
        <v>125</v>
      </c>
      <c r="K1816" s="2" t="s">
        <v>100</v>
      </c>
      <c r="L1816" s="2" t="s">
        <v>101</v>
      </c>
      <c r="M1816" s="2" t="s">
        <v>67</v>
      </c>
      <c r="N1816" s="2">
        <v>15</v>
      </c>
      <c r="O1816" s="6">
        <f t="shared" si="221"/>
        <v>21</v>
      </c>
      <c r="P1816" s="2">
        <v>4</v>
      </c>
      <c r="Q1816" s="2">
        <v>3</v>
      </c>
      <c r="R1816" s="2">
        <v>4</v>
      </c>
      <c r="S1816" s="2">
        <v>5</v>
      </c>
      <c r="T1816" s="2">
        <v>5</v>
      </c>
      <c r="U1816" s="2">
        <f t="shared" si="215"/>
        <v>7</v>
      </c>
      <c r="V1816" s="2">
        <f t="shared" si="216"/>
        <v>4</v>
      </c>
      <c r="W1816" s="2">
        <f t="shared" si="217"/>
        <v>10</v>
      </c>
      <c r="Y1816" s="5"/>
      <c r="Z1816" s="6">
        <f t="shared" si="222"/>
        <v>22</v>
      </c>
      <c r="AA1816" s="2">
        <v>3</v>
      </c>
      <c r="AB1816" s="2">
        <v>6</v>
      </c>
      <c r="AC1816" s="2">
        <v>7</v>
      </c>
      <c r="AD1816" s="2">
        <v>2</v>
      </c>
      <c r="AE1816" s="2">
        <v>4</v>
      </c>
      <c r="AF1816" s="2">
        <f t="shared" si="218"/>
        <v>9</v>
      </c>
      <c r="AG1816" s="2">
        <f t="shared" si="219"/>
        <v>7</v>
      </c>
      <c r="AH1816" s="2">
        <f t="shared" si="220"/>
        <v>6</v>
      </c>
      <c r="AJ1816" s="5"/>
    </row>
    <row r="1817" spans="7:36" x14ac:dyDescent="0.35">
      <c r="G1817" s="2" t="s">
        <v>3</v>
      </c>
      <c r="H1817" s="2" t="s">
        <v>142</v>
      </c>
      <c r="I1817" s="2" t="s">
        <v>8</v>
      </c>
      <c r="J1817" s="2" t="s">
        <v>125</v>
      </c>
      <c r="K1817" s="2" t="s">
        <v>100</v>
      </c>
      <c r="L1817" s="2" t="s">
        <v>101</v>
      </c>
      <c r="M1817" s="2" t="s">
        <v>67</v>
      </c>
      <c r="N1817" s="2">
        <v>16</v>
      </c>
      <c r="O1817" s="6">
        <f t="shared" si="221"/>
        <v>21</v>
      </c>
      <c r="P1817" s="2">
        <v>5</v>
      </c>
      <c r="Q1817" s="2">
        <v>6</v>
      </c>
      <c r="R1817" s="2">
        <v>5</v>
      </c>
      <c r="S1817" s="2">
        <v>4</v>
      </c>
      <c r="T1817" s="2">
        <v>1</v>
      </c>
      <c r="U1817" s="2">
        <f t="shared" si="215"/>
        <v>11</v>
      </c>
      <c r="V1817" s="2">
        <f t="shared" si="216"/>
        <v>5</v>
      </c>
      <c r="W1817" s="2">
        <f t="shared" si="217"/>
        <v>5</v>
      </c>
      <c r="Y1817" s="5"/>
      <c r="Z1817" s="6">
        <f t="shared" si="222"/>
        <v>22</v>
      </c>
      <c r="AA1817" s="2">
        <v>11</v>
      </c>
      <c r="AB1817" s="2">
        <v>3</v>
      </c>
      <c r="AC1817" s="2">
        <v>4</v>
      </c>
      <c r="AD1817" s="2">
        <v>3</v>
      </c>
      <c r="AE1817" s="2">
        <v>1</v>
      </c>
      <c r="AF1817" s="2">
        <f t="shared" si="218"/>
        <v>14</v>
      </c>
      <c r="AG1817" s="2">
        <f t="shared" si="219"/>
        <v>4</v>
      </c>
      <c r="AH1817" s="2">
        <f t="shared" si="220"/>
        <v>4</v>
      </c>
      <c r="AJ1817" s="5"/>
    </row>
    <row r="1818" spans="7:36" x14ac:dyDescent="0.35">
      <c r="G1818" s="2" t="s">
        <v>3</v>
      </c>
      <c r="H1818" s="2" t="s">
        <v>142</v>
      </c>
      <c r="I1818" s="2" t="s">
        <v>8</v>
      </c>
      <c r="J1818" s="2" t="s">
        <v>125</v>
      </c>
      <c r="K1818" s="2" t="s">
        <v>100</v>
      </c>
      <c r="L1818" s="2" t="s">
        <v>101</v>
      </c>
      <c r="M1818" s="2" t="s">
        <v>67</v>
      </c>
      <c r="N1818" s="2">
        <v>17</v>
      </c>
      <c r="O1818" s="6">
        <f t="shared" si="221"/>
        <v>21</v>
      </c>
      <c r="P1818" s="2">
        <v>5</v>
      </c>
      <c r="Q1818" s="2">
        <v>4</v>
      </c>
      <c r="R1818" s="2">
        <v>7</v>
      </c>
      <c r="S1818" s="2">
        <v>2</v>
      </c>
      <c r="T1818" s="2">
        <v>3</v>
      </c>
      <c r="U1818" s="2">
        <f t="shared" si="215"/>
        <v>9</v>
      </c>
      <c r="V1818" s="2">
        <f t="shared" si="216"/>
        <v>7</v>
      </c>
      <c r="W1818" s="2">
        <f t="shared" si="217"/>
        <v>5</v>
      </c>
      <c r="Y1818" s="5"/>
      <c r="Z1818" s="6">
        <f t="shared" si="222"/>
        <v>22</v>
      </c>
      <c r="AA1818" s="2">
        <v>9</v>
      </c>
      <c r="AB1818" s="2">
        <v>7</v>
      </c>
      <c r="AC1818" s="2">
        <v>3</v>
      </c>
      <c r="AD1818" s="2">
        <v>1</v>
      </c>
      <c r="AE1818" s="2">
        <v>2</v>
      </c>
      <c r="AF1818" s="2">
        <f t="shared" si="218"/>
        <v>16</v>
      </c>
      <c r="AG1818" s="2">
        <f t="shared" si="219"/>
        <v>3</v>
      </c>
      <c r="AH1818" s="2">
        <f t="shared" si="220"/>
        <v>3</v>
      </c>
      <c r="AJ1818" s="5"/>
    </row>
    <row r="1819" spans="7:36" x14ac:dyDescent="0.35">
      <c r="G1819" s="2" t="s">
        <v>3</v>
      </c>
      <c r="H1819" s="2" t="s">
        <v>142</v>
      </c>
      <c r="I1819" s="2" t="s">
        <v>8</v>
      </c>
      <c r="J1819" s="2" t="s">
        <v>125</v>
      </c>
      <c r="K1819" s="2" t="s">
        <v>100</v>
      </c>
      <c r="L1819" s="2" t="s">
        <v>101</v>
      </c>
      <c r="M1819" s="2" t="s">
        <v>67</v>
      </c>
      <c r="N1819" s="2">
        <v>18</v>
      </c>
      <c r="O1819" s="6">
        <f t="shared" si="221"/>
        <v>21</v>
      </c>
      <c r="P1819" s="2">
        <v>10</v>
      </c>
      <c r="Q1819" s="2">
        <v>2</v>
      </c>
      <c r="R1819" s="2">
        <v>5</v>
      </c>
      <c r="S1819" s="2">
        <v>3</v>
      </c>
      <c r="T1819" s="2">
        <v>1</v>
      </c>
      <c r="U1819" s="2">
        <f t="shared" si="215"/>
        <v>12</v>
      </c>
      <c r="V1819" s="2">
        <f t="shared" si="216"/>
        <v>5</v>
      </c>
      <c r="W1819" s="2">
        <f t="shared" si="217"/>
        <v>4</v>
      </c>
      <c r="Y1819" s="5"/>
      <c r="Z1819" s="6">
        <f t="shared" si="222"/>
        <v>22</v>
      </c>
      <c r="AA1819" s="2">
        <v>18</v>
      </c>
      <c r="AB1819" s="2">
        <v>2</v>
      </c>
      <c r="AC1819" s="2">
        <v>1</v>
      </c>
      <c r="AD1819" s="2">
        <v>1</v>
      </c>
      <c r="AE1819" s="2">
        <v>0</v>
      </c>
      <c r="AF1819" s="2">
        <f t="shared" si="218"/>
        <v>20</v>
      </c>
      <c r="AG1819" s="2">
        <f t="shared" si="219"/>
        <v>1</v>
      </c>
      <c r="AH1819" s="2">
        <f t="shared" si="220"/>
        <v>1</v>
      </c>
      <c r="AJ1819" s="5"/>
    </row>
    <row r="1820" spans="7:36" x14ac:dyDescent="0.35">
      <c r="G1820" s="2" t="s">
        <v>3</v>
      </c>
      <c r="H1820" s="2" t="s">
        <v>142</v>
      </c>
      <c r="I1820" s="2" t="s">
        <v>8</v>
      </c>
      <c r="J1820" s="2" t="s">
        <v>125</v>
      </c>
      <c r="K1820" s="2" t="s">
        <v>100</v>
      </c>
      <c r="L1820" s="2" t="s">
        <v>101</v>
      </c>
      <c r="M1820" s="2" t="s">
        <v>76</v>
      </c>
      <c r="N1820" s="2">
        <v>19</v>
      </c>
      <c r="O1820" s="6">
        <f t="shared" si="221"/>
        <v>21</v>
      </c>
      <c r="P1820" s="2">
        <v>7</v>
      </c>
      <c r="Q1820" s="2">
        <v>4</v>
      </c>
      <c r="R1820" s="2">
        <v>3</v>
      </c>
      <c r="S1820" s="2">
        <v>6</v>
      </c>
      <c r="T1820" s="2">
        <v>1</v>
      </c>
      <c r="U1820" s="2">
        <f t="shared" ref="U1820:U1883" si="223">P1820+Q1820</f>
        <v>11</v>
      </c>
      <c r="V1820" s="2">
        <f t="shared" ref="V1820:V1883" si="224">R1820</f>
        <v>3</v>
      </c>
      <c r="W1820" s="2">
        <f t="shared" ref="W1820:W1883" si="225">S1820+T1820</f>
        <v>7</v>
      </c>
      <c r="Y1820" s="5"/>
      <c r="Z1820" s="6">
        <f t="shared" si="222"/>
        <v>22</v>
      </c>
      <c r="AA1820" s="2">
        <v>9</v>
      </c>
      <c r="AB1820" s="2">
        <v>7</v>
      </c>
      <c r="AC1820" s="2">
        <v>4</v>
      </c>
      <c r="AD1820" s="2">
        <v>1</v>
      </c>
      <c r="AE1820" s="2">
        <v>1</v>
      </c>
      <c r="AF1820" s="2">
        <f t="shared" ref="AF1820:AF1883" si="226">AA1820+AB1820</f>
        <v>16</v>
      </c>
      <c r="AG1820" s="2">
        <f t="shared" ref="AG1820:AG1883" si="227">AC1820</f>
        <v>4</v>
      </c>
      <c r="AH1820" s="2">
        <f t="shared" ref="AH1820:AH1883" si="228">AD1820+AE1820</f>
        <v>2</v>
      </c>
      <c r="AJ1820" s="5"/>
    </row>
    <row r="1821" spans="7:36" x14ac:dyDescent="0.35">
      <c r="G1821" s="2" t="s">
        <v>3</v>
      </c>
      <c r="H1821" s="2" t="s">
        <v>142</v>
      </c>
      <c r="I1821" s="2" t="s">
        <v>8</v>
      </c>
      <c r="J1821" s="2" t="s">
        <v>125</v>
      </c>
      <c r="K1821" s="2" t="s">
        <v>100</v>
      </c>
      <c r="L1821" s="2" t="s">
        <v>101</v>
      </c>
      <c r="M1821" s="2" t="s">
        <v>76</v>
      </c>
      <c r="N1821" s="2">
        <v>20</v>
      </c>
      <c r="O1821" s="6">
        <f t="shared" si="221"/>
        <v>21</v>
      </c>
      <c r="P1821" s="2">
        <v>6</v>
      </c>
      <c r="Q1821" s="2">
        <v>3</v>
      </c>
      <c r="R1821" s="2">
        <v>4</v>
      </c>
      <c r="S1821" s="2">
        <v>4</v>
      </c>
      <c r="T1821" s="2">
        <v>4</v>
      </c>
      <c r="U1821" s="2">
        <f t="shared" si="223"/>
        <v>9</v>
      </c>
      <c r="V1821" s="2">
        <f t="shared" si="224"/>
        <v>4</v>
      </c>
      <c r="W1821" s="2">
        <f t="shared" si="225"/>
        <v>8</v>
      </c>
      <c r="Y1821" s="5"/>
      <c r="Z1821" s="6">
        <f t="shared" si="222"/>
        <v>22</v>
      </c>
      <c r="AA1821" s="2">
        <v>7</v>
      </c>
      <c r="AB1821" s="2">
        <v>5</v>
      </c>
      <c r="AC1821" s="2">
        <v>7</v>
      </c>
      <c r="AD1821" s="2">
        <v>3</v>
      </c>
      <c r="AE1821" s="2">
        <v>0</v>
      </c>
      <c r="AF1821" s="2">
        <f t="shared" si="226"/>
        <v>12</v>
      </c>
      <c r="AG1821" s="2">
        <f t="shared" si="227"/>
        <v>7</v>
      </c>
      <c r="AH1821" s="2">
        <f t="shared" si="228"/>
        <v>3</v>
      </c>
      <c r="AJ1821" s="5"/>
    </row>
    <row r="1822" spans="7:36" x14ac:dyDescent="0.35">
      <c r="G1822" s="2" t="s">
        <v>3</v>
      </c>
      <c r="H1822" s="2" t="s">
        <v>142</v>
      </c>
      <c r="I1822" s="2" t="s">
        <v>8</v>
      </c>
      <c r="J1822" s="2" t="s">
        <v>125</v>
      </c>
      <c r="K1822" s="2" t="s">
        <v>100</v>
      </c>
      <c r="L1822" s="2" t="s">
        <v>101</v>
      </c>
      <c r="M1822" s="2" t="s">
        <v>76</v>
      </c>
      <c r="N1822" s="2">
        <v>21</v>
      </c>
      <c r="O1822" s="6">
        <f t="shared" si="221"/>
        <v>21</v>
      </c>
      <c r="P1822" s="2">
        <v>7</v>
      </c>
      <c r="Q1822" s="2">
        <v>1</v>
      </c>
      <c r="R1822" s="2">
        <v>3</v>
      </c>
      <c r="S1822" s="2">
        <v>7</v>
      </c>
      <c r="T1822" s="2">
        <v>3</v>
      </c>
      <c r="U1822" s="2">
        <f t="shared" si="223"/>
        <v>8</v>
      </c>
      <c r="V1822" s="2">
        <f t="shared" si="224"/>
        <v>3</v>
      </c>
      <c r="W1822" s="2">
        <f t="shared" si="225"/>
        <v>10</v>
      </c>
      <c r="Y1822" s="5"/>
      <c r="Z1822" s="6">
        <f t="shared" si="222"/>
        <v>22</v>
      </c>
      <c r="AA1822" s="2">
        <v>10</v>
      </c>
      <c r="AB1822" s="2">
        <v>2</v>
      </c>
      <c r="AC1822" s="2">
        <v>9</v>
      </c>
      <c r="AD1822" s="2">
        <v>0</v>
      </c>
      <c r="AE1822" s="2">
        <v>1</v>
      </c>
      <c r="AF1822" s="2">
        <f t="shared" si="226"/>
        <v>12</v>
      </c>
      <c r="AG1822" s="2">
        <f t="shared" si="227"/>
        <v>9</v>
      </c>
      <c r="AH1822" s="2">
        <f t="shared" si="228"/>
        <v>1</v>
      </c>
      <c r="AJ1822" s="5"/>
    </row>
    <row r="1823" spans="7:36" x14ac:dyDescent="0.35">
      <c r="G1823" s="2" t="s">
        <v>3</v>
      </c>
      <c r="H1823" s="2" t="s">
        <v>142</v>
      </c>
      <c r="I1823" s="2" t="s">
        <v>8</v>
      </c>
      <c r="J1823" s="2" t="s">
        <v>125</v>
      </c>
      <c r="K1823" s="2" t="s">
        <v>100</v>
      </c>
      <c r="L1823" s="2" t="s">
        <v>101</v>
      </c>
      <c r="M1823" s="2" t="s">
        <v>76</v>
      </c>
      <c r="N1823" s="2">
        <v>22</v>
      </c>
      <c r="O1823" s="6">
        <f t="shared" si="221"/>
        <v>21</v>
      </c>
      <c r="P1823" s="2">
        <v>11</v>
      </c>
      <c r="Q1823" s="2">
        <v>4</v>
      </c>
      <c r="R1823" s="2">
        <v>3</v>
      </c>
      <c r="S1823" s="2">
        <v>2</v>
      </c>
      <c r="T1823" s="2">
        <v>1</v>
      </c>
      <c r="U1823" s="2">
        <f t="shared" si="223"/>
        <v>15</v>
      </c>
      <c r="V1823" s="2">
        <f t="shared" si="224"/>
        <v>3</v>
      </c>
      <c r="W1823" s="2">
        <f t="shared" si="225"/>
        <v>3</v>
      </c>
      <c r="Y1823" s="5"/>
      <c r="Z1823" s="6">
        <f t="shared" si="222"/>
        <v>22</v>
      </c>
      <c r="AA1823" s="2">
        <v>17</v>
      </c>
      <c r="AB1823" s="2">
        <v>2</v>
      </c>
      <c r="AC1823" s="2">
        <v>3</v>
      </c>
      <c r="AD1823" s="2">
        <v>0</v>
      </c>
      <c r="AE1823" s="2">
        <v>0</v>
      </c>
      <c r="AF1823" s="2">
        <f t="shared" si="226"/>
        <v>19</v>
      </c>
      <c r="AG1823" s="2">
        <f t="shared" si="227"/>
        <v>3</v>
      </c>
      <c r="AH1823" s="2">
        <f t="shared" si="228"/>
        <v>0</v>
      </c>
      <c r="AJ1823" s="5"/>
    </row>
    <row r="1824" spans="7:36" x14ac:dyDescent="0.35">
      <c r="G1824" s="2" t="s">
        <v>3</v>
      </c>
      <c r="H1824" s="2" t="s">
        <v>142</v>
      </c>
      <c r="I1824" s="2" t="s">
        <v>8</v>
      </c>
      <c r="J1824" s="2" t="s">
        <v>125</v>
      </c>
      <c r="K1824" s="2" t="s">
        <v>100</v>
      </c>
      <c r="L1824" s="2" t="s">
        <v>101</v>
      </c>
      <c r="M1824" s="2" t="s">
        <v>76</v>
      </c>
      <c r="N1824" s="2">
        <v>23</v>
      </c>
      <c r="O1824" s="6">
        <f t="shared" si="221"/>
        <v>21</v>
      </c>
      <c r="P1824" s="2">
        <v>8</v>
      </c>
      <c r="Q1824" s="2">
        <v>3</v>
      </c>
      <c r="R1824" s="2">
        <v>4</v>
      </c>
      <c r="S1824" s="2">
        <v>4</v>
      </c>
      <c r="T1824" s="2">
        <v>2</v>
      </c>
      <c r="U1824" s="2">
        <f t="shared" si="223"/>
        <v>11</v>
      </c>
      <c r="V1824" s="2">
        <f t="shared" si="224"/>
        <v>4</v>
      </c>
      <c r="W1824" s="2">
        <f t="shared" si="225"/>
        <v>6</v>
      </c>
      <c r="Y1824" s="5"/>
      <c r="Z1824" s="6">
        <f t="shared" si="222"/>
        <v>22</v>
      </c>
      <c r="AA1824" s="2">
        <v>12</v>
      </c>
      <c r="AB1824" s="2">
        <v>3</v>
      </c>
      <c r="AC1824" s="2">
        <v>7</v>
      </c>
      <c r="AD1824" s="2">
        <v>0</v>
      </c>
      <c r="AE1824" s="2">
        <v>0</v>
      </c>
      <c r="AF1824" s="2">
        <f t="shared" si="226"/>
        <v>15</v>
      </c>
      <c r="AG1824" s="2">
        <f t="shared" si="227"/>
        <v>7</v>
      </c>
      <c r="AH1824" s="2">
        <f t="shared" si="228"/>
        <v>0</v>
      </c>
      <c r="AJ1824" s="5"/>
    </row>
    <row r="1825" spans="7:36" x14ac:dyDescent="0.35">
      <c r="G1825" s="2" t="s">
        <v>3</v>
      </c>
      <c r="H1825" s="2" t="s">
        <v>142</v>
      </c>
      <c r="I1825" s="2" t="s">
        <v>8</v>
      </c>
      <c r="J1825" s="2" t="s">
        <v>125</v>
      </c>
      <c r="K1825" s="2" t="s">
        <v>100</v>
      </c>
      <c r="L1825" s="2" t="s">
        <v>101</v>
      </c>
      <c r="M1825" s="2" t="s">
        <v>76</v>
      </c>
      <c r="N1825" s="2">
        <v>24</v>
      </c>
      <c r="O1825" s="6">
        <f t="shared" si="221"/>
        <v>21</v>
      </c>
      <c r="P1825" s="2">
        <v>6</v>
      </c>
      <c r="Q1825" s="2">
        <v>5</v>
      </c>
      <c r="R1825" s="2">
        <v>6</v>
      </c>
      <c r="S1825" s="2">
        <v>3</v>
      </c>
      <c r="T1825" s="2">
        <v>1</v>
      </c>
      <c r="U1825" s="2">
        <f t="shared" si="223"/>
        <v>11</v>
      </c>
      <c r="V1825" s="2">
        <f t="shared" si="224"/>
        <v>6</v>
      </c>
      <c r="W1825" s="2">
        <f t="shared" si="225"/>
        <v>4</v>
      </c>
      <c r="Y1825" s="5"/>
      <c r="Z1825" s="6">
        <f t="shared" si="222"/>
        <v>22</v>
      </c>
      <c r="AA1825" s="2">
        <v>8</v>
      </c>
      <c r="AB1825" s="2">
        <v>8</v>
      </c>
      <c r="AC1825" s="2">
        <v>5</v>
      </c>
      <c r="AD1825" s="2">
        <v>1</v>
      </c>
      <c r="AE1825" s="2">
        <v>0</v>
      </c>
      <c r="AF1825" s="2">
        <f t="shared" si="226"/>
        <v>16</v>
      </c>
      <c r="AG1825" s="2">
        <f t="shared" si="227"/>
        <v>5</v>
      </c>
      <c r="AH1825" s="2">
        <f t="shared" si="228"/>
        <v>1</v>
      </c>
      <c r="AJ1825" s="5"/>
    </row>
    <row r="1826" spans="7:36" x14ac:dyDescent="0.35">
      <c r="G1826" s="2" t="s">
        <v>3</v>
      </c>
      <c r="H1826" s="2" t="s">
        <v>142</v>
      </c>
      <c r="I1826" s="2" t="s">
        <v>8</v>
      </c>
      <c r="J1826" s="2" t="s">
        <v>125</v>
      </c>
      <c r="K1826" s="2" t="s">
        <v>100</v>
      </c>
      <c r="L1826" s="2" t="s">
        <v>101</v>
      </c>
      <c r="M1826" s="2" t="s">
        <v>76</v>
      </c>
      <c r="N1826" s="2">
        <v>25</v>
      </c>
      <c r="O1826" s="6">
        <f t="shared" si="221"/>
        <v>21</v>
      </c>
      <c r="P1826" s="2">
        <v>8</v>
      </c>
      <c r="Q1826" s="2">
        <v>2</v>
      </c>
      <c r="R1826" s="2">
        <v>2</v>
      </c>
      <c r="S1826" s="2">
        <v>7</v>
      </c>
      <c r="T1826" s="2">
        <v>2</v>
      </c>
      <c r="U1826" s="2">
        <f t="shared" si="223"/>
        <v>10</v>
      </c>
      <c r="V1826" s="2">
        <f t="shared" si="224"/>
        <v>2</v>
      </c>
      <c r="W1826" s="2">
        <f t="shared" si="225"/>
        <v>9</v>
      </c>
      <c r="Y1826" s="5"/>
      <c r="Z1826" s="6">
        <f t="shared" si="222"/>
        <v>22</v>
      </c>
      <c r="AA1826" s="2">
        <v>8</v>
      </c>
      <c r="AB1826" s="2">
        <v>7</v>
      </c>
      <c r="AC1826" s="2">
        <v>6</v>
      </c>
      <c r="AD1826" s="2">
        <v>1</v>
      </c>
      <c r="AE1826" s="2">
        <v>0</v>
      </c>
      <c r="AF1826" s="2">
        <f t="shared" si="226"/>
        <v>15</v>
      </c>
      <c r="AG1826" s="2">
        <f t="shared" si="227"/>
        <v>6</v>
      </c>
      <c r="AH1826" s="2">
        <f t="shared" si="228"/>
        <v>1</v>
      </c>
      <c r="AJ1826" s="5"/>
    </row>
    <row r="1827" spans="7:36" x14ac:dyDescent="0.35">
      <c r="G1827" s="2" t="s">
        <v>3</v>
      </c>
      <c r="H1827" s="2" t="s">
        <v>142</v>
      </c>
      <c r="I1827" s="2" t="s">
        <v>8</v>
      </c>
      <c r="J1827" s="2" t="s">
        <v>125</v>
      </c>
      <c r="K1827" s="2" t="s">
        <v>100</v>
      </c>
      <c r="L1827" s="2" t="s">
        <v>101</v>
      </c>
      <c r="M1827" s="2" t="s">
        <v>76</v>
      </c>
      <c r="N1827" s="2">
        <v>26</v>
      </c>
      <c r="O1827" s="6">
        <f t="shared" si="221"/>
        <v>21</v>
      </c>
      <c r="P1827" s="2">
        <v>7</v>
      </c>
      <c r="Q1827" s="2">
        <v>2</v>
      </c>
      <c r="R1827" s="2">
        <v>4</v>
      </c>
      <c r="S1827" s="2">
        <v>7</v>
      </c>
      <c r="T1827" s="2">
        <v>1</v>
      </c>
      <c r="U1827" s="2">
        <f t="shared" si="223"/>
        <v>9</v>
      </c>
      <c r="V1827" s="2">
        <f t="shared" si="224"/>
        <v>4</v>
      </c>
      <c r="W1827" s="2">
        <f t="shared" si="225"/>
        <v>8</v>
      </c>
      <c r="Y1827" s="5"/>
      <c r="Z1827" s="6">
        <f t="shared" si="222"/>
        <v>22</v>
      </c>
      <c r="AA1827" s="2">
        <v>8</v>
      </c>
      <c r="AB1827" s="2">
        <v>6</v>
      </c>
      <c r="AC1827" s="2">
        <v>8</v>
      </c>
      <c r="AD1827" s="2">
        <v>0</v>
      </c>
      <c r="AE1827" s="2">
        <v>0</v>
      </c>
      <c r="AF1827" s="2">
        <f t="shared" si="226"/>
        <v>14</v>
      </c>
      <c r="AG1827" s="2">
        <f t="shared" si="227"/>
        <v>8</v>
      </c>
      <c r="AH1827" s="2">
        <f t="shared" si="228"/>
        <v>0</v>
      </c>
      <c r="AJ1827" s="5"/>
    </row>
    <row r="1828" spans="7:36" x14ac:dyDescent="0.35">
      <c r="G1828" s="2" t="s">
        <v>3</v>
      </c>
      <c r="H1828" s="2" t="s">
        <v>142</v>
      </c>
      <c r="I1828" s="2" t="s">
        <v>8</v>
      </c>
      <c r="J1828" s="2" t="s">
        <v>125</v>
      </c>
      <c r="K1828" s="2" t="s">
        <v>100</v>
      </c>
      <c r="L1828" s="2" t="s">
        <v>101</v>
      </c>
      <c r="M1828" s="2" t="s">
        <v>76</v>
      </c>
      <c r="N1828" s="2">
        <v>27</v>
      </c>
      <c r="O1828" s="6">
        <f t="shared" si="221"/>
        <v>21</v>
      </c>
      <c r="P1828" s="2">
        <v>8</v>
      </c>
      <c r="Q1828" s="2">
        <v>4</v>
      </c>
      <c r="R1828" s="2">
        <v>3</v>
      </c>
      <c r="S1828" s="2">
        <v>5</v>
      </c>
      <c r="T1828" s="2">
        <v>1</v>
      </c>
      <c r="U1828" s="2">
        <f t="shared" si="223"/>
        <v>12</v>
      </c>
      <c r="V1828" s="2">
        <f t="shared" si="224"/>
        <v>3</v>
      </c>
      <c r="W1828" s="2">
        <f t="shared" si="225"/>
        <v>6</v>
      </c>
      <c r="Y1828" s="5"/>
      <c r="Z1828" s="6">
        <f t="shared" si="222"/>
        <v>22</v>
      </c>
      <c r="AA1828" s="2">
        <v>6</v>
      </c>
      <c r="AB1828" s="2">
        <v>10</v>
      </c>
      <c r="AC1828" s="2">
        <v>6</v>
      </c>
      <c r="AD1828" s="2">
        <v>0</v>
      </c>
      <c r="AE1828" s="2">
        <v>0</v>
      </c>
      <c r="AF1828" s="2">
        <f t="shared" si="226"/>
        <v>16</v>
      </c>
      <c r="AG1828" s="2">
        <f t="shared" si="227"/>
        <v>6</v>
      </c>
      <c r="AH1828" s="2">
        <f t="shared" si="228"/>
        <v>0</v>
      </c>
      <c r="AJ1828" s="5"/>
    </row>
    <row r="1829" spans="7:36" x14ac:dyDescent="0.35">
      <c r="G1829" s="2" t="s">
        <v>3</v>
      </c>
      <c r="H1829" s="2" t="s">
        <v>142</v>
      </c>
      <c r="I1829" s="2" t="s">
        <v>8</v>
      </c>
      <c r="J1829" s="2" t="s">
        <v>125</v>
      </c>
      <c r="K1829" s="2" t="s">
        <v>100</v>
      </c>
      <c r="L1829" s="2" t="s">
        <v>101</v>
      </c>
      <c r="M1829" s="2" t="s">
        <v>76</v>
      </c>
      <c r="N1829" s="2">
        <v>28</v>
      </c>
      <c r="O1829" s="6">
        <f t="shared" si="221"/>
        <v>21</v>
      </c>
      <c r="P1829" s="2">
        <v>14</v>
      </c>
      <c r="Q1829" s="2">
        <v>6</v>
      </c>
      <c r="R1829" s="2">
        <v>1</v>
      </c>
      <c r="S1829" s="2">
        <v>0</v>
      </c>
      <c r="T1829" s="2">
        <v>0</v>
      </c>
      <c r="U1829" s="2">
        <f t="shared" si="223"/>
        <v>20</v>
      </c>
      <c r="V1829" s="2">
        <f t="shared" si="224"/>
        <v>1</v>
      </c>
      <c r="W1829" s="2">
        <f t="shared" si="225"/>
        <v>0</v>
      </c>
      <c r="Y1829" s="5"/>
      <c r="Z1829" s="6">
        <f t="shared" si="222"/>
        <v>22</v>
      </c>
      <c r="AA1829" s="2">
        <v>15</v>
      </c>
      <c r="AB1829" s="2">
        <v>5</v>
      </c>
      <c r="AC1829" s="2">
        <v>1</v>
      </c>
      <c r="AD1829" s="2">
        <v>1</v>
      </c>
      <c r="AE1829" s="2">
        <v>0</v>
      </c>
      <c r="AF1829" s="2">
        <f t="shared" si="226"/>
        <v>20</v>
      </c>
      <c r="AG1829" s="2">
        <f t="shared" si="227"/>
        <v>1</v>
      </c>
      <c r="AH1829" s="2">
        <f t="shared" si="228"/>
        <v>1</v>
      </c>
      <c r="AJ1829" s="5"/>
    </row>
    <row r="1830" spans="7:36" x14ac:dyDescent="0.35">
      <c r="G1830" s="2" t="s">
        <v>3</v>
      </c>
      <c r="H1830" s="2" t="s">
        <v>142</v>
      </c>
      <c r="I1830" s="2" t="s">
        <v>8</v>
      </c>
      <c r="J1830" s="2" t="s">
        <v>125</v>
      </c>
      <c r="K1830" s="2" t="s">
        <v>100</v>
      </c>
      <c r="L1830" s="2" t="s">
        <v>101</v>
      </c>
      <c r="M1830" s="2" t="s">
        <v>76</v>
      </c>
      <c r="N1830" s="2">
        <v>29</v>
      </c>
      <c r="O1830" s="6">
        <f t="shared" si="221"/>
        <v>21</v>
      </c>
      <c r="P1830" s="2">
        <v>6</v>
      </c>
      <c r="Q1830" s="2">
        <v>5</v>
      </c>
      <c r="R1830" s="2">
        <v>5</v>
      </c>
      <c r="S1830" s="2">
        <v>3</v>
      </c>
      <c r="T1830" s="2">
        <v>2</v>
      </c>
      <c r="U1830" s="2">
        <f t="shared" si="223"/>
        <v>11</v>
      </c>
      <c r="V1830" s="2">
        <f t="shared" si="224"/>
        <v>5</v>
      </c>
      <c r="W1830" s="2">
        <f t="shared" si="225"/>
        <v>5</v>
      </c>
      <c r="Y1830" s="5"/>
      <c r="Z1830" s="6">
        <f t="shared" si="222"/>
        <v>22</v>
      </c>
      <c r="AA1830" s="2">
        <v>5</v>
      </c>
      <c r="AB1830" s="2">
        <v>8</v>
      </c>
      <c r="AC1830" s="2">
        <v>8</v>
      </c>
      <c r="AD1830" s="2">
        <v>0</v>
      </c>
      <c r="AE1830" s="2">
        <v>1</v>
      </c>
      <c r="AF1830" s="2">
        <f t="shared" si="226"/>
        <v>13</v>
      </c>
      <c r="AG1830" s="2">
        <f t="shared" si="227"/>
        <v>8</v>
      </c>
      <c r="AH1830" s="2">
        <f t="shared" si="228"/>
        <v>1</v>
      </c>
      <c r="AJ1830" s="5"/>
    </row>
    <row r="1831" spans="7:36" x14ac:dyDescent="0.35">
      <c r="G1831" s="2" t="s">
        <v>3</v>
      </c>
      <c r="H1831" s="2" t="s">
        <v>142</v>
      </c>
      <c r="I1831" s="2" t="s">
        <v>8</v>
      </c>
      <c r="J1831" s="2" t="s">
        <v>125</v>
      </c>
      <c r="K1831" s="2" t="s">
        <v>100</v>
      </c>
      <c r="L1831" s="2" t="s">
        <v>101</v>
      </c>
      <c r="M1831" s="2" t="s">
        <v>76</v>
      </c>
      <c r="N1831" s="2">
        <v>30</v>
      </c>
      <c r="O1831" s="6">
        <f t="shared" si="221"/>
        <v>21</v>
      </c>
      <c r="P1831" s="2">
        <v>7</v>
      </c>
      <c r="Q1831" s="2">
        <v>2</v>
      </c>
      <c r="R1831" s="2">
        <v>5</v>
      </c>
      <c r="S1831" s="2">
        <v>5</v>
      </c>
      <c r="T1831" s="2">
        <v>2</v>
      </c>
      <c r="U1831" s="2">
        <f t="shared" si="223"/>
        <v>9</v>
      </c>
      <c r="V1831" s="2">
        <f t="shared" si="224"/>
        <v>5</v>
      </c>
      <c r="W1831" s="2">
        <f t="shared" si="225"/>
        <v>7</v>
      </c>
      <c r="Y1831" s="5"/>
      <c r="Z1831" s="6">
        <f t="shared" si="222"/>
        <v>22</v>
      </c>
      <c r="AA1831" s="2">
        <v>11</v>
      </c>
      <c r="AB1831" s="2">
        <v>5</v>
      </c>
      <c r="AC1831" s="2">
        <v>6</v>
      </c>
      <c r="AD1831" s="2">
        <v>0</v>
      </c>
      <c r="AE1831" s="2">
        <v>0</v>
      </c>
      <c r="AF1831" s="2">
        <f t="shared" si="226"/>
        <v>16</v>
      </c>
      <c r="AG1831" s="2">
        <f t="shared" si="227"/>
        <v>6</v>
      </c>
      <c r="AH1831" s="2">
        <f t="shared" si="228"/>
        <v>0</v>
      </c>
      <c r="AJ1831" s="5"/>
    </row>
    <row r="1832" spans="7:36" x14ac:dyDescent="0.35">
      <c r="G1832" s="2" t="s">
        <v>3</v>
      </c>
      <c r="H1832" s="2" t="s">
        <v>142</v>
      </c>
      <c r="I1832" s="2" t="s">
        <v>8</v>
      </c>
      <c r="J1832" s="2" t="s">
        <v>125</v>
      </c>
      <c r="K1832" s="2" t="s">
        <v>100</v>
      </c>
      <c r="L1832" s="2" t="s">
        <v>148</v>
      </c>
      <c r="M1832" s="2" t="s">
        <v>3</v>
      </c>
      <c r="N1832" s="2">
        <v>1</v>
      </c>
      <c r="O1832" s="6">
        <f t="shared" si="221"/>
        <v>10</v>
      </c>
      <c r="P1832" s="2">
        <v>0</v>
      </c>
      <c r="Q1832" s="2">
        <v>3</v>
      </c>
      <c r="R1832" s="2">
        <v>4</v>
      </c>
      <c r="S1832" s="2">
        <v>2</v>
      </c>
      <c r="T1832" s="2">
        <v>1</v>
      </c>
      <c r="U1832" s="2">
        <f t="shared" si="223"/>
        <v>3</v>
      </c>
      <c r="V1832" s="2">
        <f t="shared" si="224"/>
        <v>4</v>
      </c>
      <c r="W1832" s="2">
        <f t="shared" si="225"/>
        <v>3</v>
      </c>
      <c r="X1832" s="2">
        <f>MAX(O1832:O1861)</f>
        <v>10</v>
      </c>
      <c r="Y1832" s="5">
        <v>11</v>
      </c>
      <c r="Z1832" s="6">
        <f t="shared" si="222"/>
        <v>7</v>
      </c>
      <c r="AA1832" s="2">
        <v>2</v>
      </c>
      <c r="AB1832" s="2">
        <v>2</v>
      </c>
      <c r="AC1832" s="2">
        <v>2</v>
      </c>
      <c r="AD1832" s="2">
        <v>1</v>
      </c>
      <c r="AE1832" s="2">
        <v>0</v>
      </c>
      <c r="AF1832" s="2">
        <f t="shared" si="226"/>
        <v>4</v>
      </c>
      <c r="AG1832" s="2">
        <f t="shared" si="227"/>
        <v>2</v>
      </c>
      <c r="AH1832" s="2">
        <f t="shared" si="228"/>
        <v>1</v>
      </c>
      <c r="AI1832" s="2">
        <f>MAX(Z1832:Z1861)</f>
        <v>7</v>
      </c>
      <c r="AJ1832" s="5">
        <v>11</v>
      </c>
    </row>
    <row r="1833" spans="7:36" x14ac:dyDescent="0.35">
      <c r="G1833" s="2" t="s">
        <v>3</v>
      </c>
      <c r="H1833" s="2" t="s">
        <v>142</v>
      </c>
      <c r="I1833" s="2" t="s">
        <v>8</v>
      </c>
      <c r="J1833" s="2" t="s">
        <v>125</v>
      </c>
      <c r="K1833" s="2" t="s">
        <v>100</v>
      </c>
      <c r="L1833" s="2" t="s">
        <v>148</v>
      </c>
      <c r="M1833" s="2" t="s">
        <v>3</v>
      </c>
      <c r="N1833" s="2">
        <v>2</v>
      </c>
      <c r="O1833" s="6">
        <f t="shared" si="221"/>
        <v>10</v>
      </c>
      <c r="P1833" s="2">
        <v>0</v>
      </c>
      <c r="Q1833" s="2">
        <v>0</v>
      </c>
      <c r="R1833" s="2">
        <v>6</v>
      </c>
      <c r="S1833" s="2">
        <v>3</v>
      </c>
      <c r="T1833" s="2">
        <v>1</v>
      </c>
      <c r="U1833" s="2">
        <f t="shared" si="223"/>
        <v>0</v>
      </c>
      <c r="V1833" s="2">
        <f t="shared" si="224"/>
        <v>6</v>
      </c>
      <c r="W1833" s="2">
        <f t="shared" si="225"/>
        <v>4</v>
      </c>
      <c r="Y1833" s="5"/>
      <c r="Z1833" s="6">
        <f t="shared" si="222"/>
        <v>7</v>
      </c>
      <c r="AA1833" s="2">
        <v>1</v>
      </c>
      <c r="AB1833" s="2">
        <v>3</v>
      </c>
      <c r="AC1833" s="2">
        <v>2</v>
      </c>
      <c r="AD1833" s="2">
        <v>0</v>
      </c>
      <c r="AE1833" s="2">
        <v>1</v>
      </c>
      <c r="AF1833" s="2">
        <f t="shared" si="226"/>
        <v>4</v>
      </c>
      <c r="AG1833" s="2">
        <f t="shared" si="227"/>
        <v>2</v>
      </c>
      <c r="AH1833" s="2">
        <f t="shared" si="228"/>
        <v>1</v>
      </c>
      <c r="AJ1833" s="5"/>
    </row>
    <row r="1834" spans="7:36" x14ac:dyDescent="0.35">
      <c r="G1834" s="2" t="s">
        <v>3</v>
      </c>
      <c r="H1834" s="2" t="s">
        <v>142</v>
      </c>
      <c r="I1834" s="2" t="s">
        <v>8</v>
      </c>
      <c r="J1834" s="2" t="s">
        <v>125</v>
      </c>
      <c r="K1834" s="2" t="s">
        <v>100</v>
      </c>
      <c r="L1834" s="2" t="s">
        <v>148</v>
      </c>
      <c r="M1834" s="2" t="s">
        <v>3</v>
      </c>
      <c r="N1834" s="2">
        <v>3</v>
      </c>
      <c r="O1834" s="6">
        <f t="shared" si="221"/>
        <v>10</v>
      </c>
      <c r="P1834" s="2">
        <v>3</v>
      </c>
      <c r="Q1834" s="2">
        <v>3</v>
      </c>
      <c r="R1834" s="2">
        <v>1</v>
      </c>
      <c r="S1834" s="2">
        <v>3</v>
      </c>
      <c r="T1834" s="2">
        <v>0</v>
      </c>
      <c r="U1834" s="2">
        <f t="shared" si="223"/>
        <v>6</v>
      </c>
      <c r="V1834" s="2">
        <f t="shared" si="224"/>
        <v>1</v>
      </c>
      <c r="W1834" s="2">
        <f t="shared" si="225"/>
        <v>3</v>
      </c>
      <c r="Y1834" s="5"/>
      <c r="Z1834" s="6">
        <f t="shared" si="222"/>
        <v>7</v>
      </c>
      <c r="AA1834" s="2">
        <v>3</v>
      </c>
      <c r="AB1834" s="2">
        <v>1</v>
      </c>
      <c r="AC1834" s="2">
        <v>2</v>
      </c>
      <c r="AD1834" s="2">
        <v>0</v>
      </c>
      <c r="AE1834" s="2">
        <v>1</v>
      </c>
      <c r="AF1834" s="2">
        <f t="shared" si="226"/>
        <v>4</v>
      </c>
      <c r="AG1834" s="2">
        <f t="shared" si="227"/>
        <v>2</v>
      </c>
      <c r="AH1834" s="2">
        <f t="shared" si="228"/>
        <v>1</v>
      </c>
      <c r="AJ1834" s="5"/>
    </row>
    <row r="1835" spans="7:36" x14ac:dyDescent="0.35">
      <c r="G1835" s="2" t="s">
        <v>3</v>
      </c>
      <c r="H1835" s="2" t="s">
        <v>142</v>
      </c>
      <c r="I1835" s="2" t="s">
        <v>8</v>
      </c>
      <c r="J1835" s="2" t="s">
        <v>125</v>
      </c>
      <c r="K1835" s="2" t="s">
        <v>100</v>
      </c>
      <c r="L1835" s="2" t="s">
        <v>148</v>
      </c>
      <c r="M1835" s="2" t="s">
        <v>3</v>
      </c>
      <c r="N1835" s="2">
        <v>4</v>
      </c>
      <c r="O1835" s="6">
        <f t="shared" si="221"/>
        <v>10</v>
      </c>
      <c r="P1835" s="2">
        <v>3</v>
      </c>
      <c r="Q1835" s="2">
        <v>7</v>
      </c>
      <c r="R1835" s="2">
        <v>0</v>
      </c>
      <c r="S1835" s="2">
        <v>0</v>
      </c>
      <c r="T1835" s="2">
        <v>0</v>
      </c>
      <c r="U1835" s="2">
        <f t="shared" si="223"/>
        <v>10</v>
      </c>
      <c r="V1835" s="2">
        <f t="shared" si="224"/>
        <v>0</v>
      </c>
      <c r="W1835" s="2">
        <f t="shared" si="225"/>
        <v>0</v>
      </c>
      <c r="Y1835" s="5"/>
      <c r="Z1835" s="6">
        <f t="shared" si="222"/>
        <v>7</v>
      </c>
      <c r="AA1835" s="2">
        <v>5</v>
      </c>
      <c r="AB1835" s="2">
        <v>1</v>
      </c>
      <c r="AC1835" s="2">
        <v>0</v>
      </c>
      <c r="AD1835" s="2">
        <v>1</v>
      </c>
      <c r="AE1835" s="2">
        <v>0</v>
      </c>
      <c r="AF1835" s="2">
        <f t="shared" si="226"/>
        <v>6</v>
      </c>
      <c r="AG1835" s="2">
        <f t="shared" si="227"/>
        <v>0</v>
      </c>
      <c r="AH1835" s="2">
        <f t="shared" si="228"/>
        <v>1</v>
      </c>
      <c r="AJ1835" s="5"/>
    </row>
    <row r="1836" spans="7:36" x14ac:dyDescent="0.35">
      <c r="G1836" s="2" t="s">
        <v>3</v>
      </c>
      <c r="H1836" s="2" t="s">
        <v>142</v>
      </c>
      <c r="I1836" s="2" t="s">
        <v>8</v>
      </c>
      <c r="J1836" s="2" t="s">
        <v>125</v>
      </c>
      <c r="K1836" s="2" t="s">
        <v>100</v>
      </c>
      <c r="L1836" s="2" t="s">
        <v>148</v>
      </c>
      <c r="M1836" s="2" t="s">
        <v>3</v>
      </c>
      <c r="N1836" s="2">
        <v>5</v>
      </c>
      <c r="O1836" s="6">
        <f t="shared" si="221"/>
        <v>10</v>
      </c>
      <c r="P1836" s="2">
        <v>0</v>
      </c>
      <c r="Q1836" s="2">
        <v>5</v>
      </c>
      <c r="R1836" s="2">
        <v>3</v>
      </c>
      <c r="S1836" s="2">
        <v>2</v>
      </c>
      <c r="T1836" s="2">
        <v>0</v>
      </c>
      <c r="U1836" s="2">
        <f t="shared" si="223"/>
        <v>5</v>
      </c>
      <c r="V1836" s="2">
        <f t="shared" si="224"/>
        <v>3</v>
      </c>
      <c r="W1836" s="2">
        <f t="shared" si="225"/>
        <v>2</v>
      </c>
      <c r="Y1836" s="5"/>
      <c r="Z1836" s="6">
        <f t="shared" si="222"/>
        <v>7</v>
      </c>
      <c r="AA1836" s="2">
        <v>4</v>
      </c>
      <c r="AB1836" s="2">
        <v>0</v>
      </c>
      <c r="AC1836" s="2">
        <v>2</v>
      </c>
      <c r="AD1836" s="2">
        <v>1</v>
      </c>
      <c r="AE1836" s="2">
        <v>0</v>
      </c>
      <c r="AF1836" s="2">
        <f t="shared" si="226"/>
        <v>4</v>
      </c>
      <c r="AG1836" s="2">
        <f t="shared" si="227"/>
        <v>2</v>
      </c>
      <c r="AH1836" s="2">
        <f t="shared" si="228"/>
        <v>1</v>
      </c>
      <c r="AJ1836" s="5"/>
    </row>
    <row r="1837" spans="7:36" x14ac:dyDescent="0.35">
      <c r="G1837" s="2" t="s">
        <v>3</v>
      </c>
      <c r="H1837" s="2" t="s">
        <v>142</v>
      </c>
      <c r="I1837" s="2" t="s">
        <v>8</v>
      </c>
      <c r="J1837" s="2" t="s">
        <v>125</v>
      </c>
      <c r="K1837" s="2" t="s">
        <v>100</v>
      </c>
      <c r="L1837" s="2" t="s">
        <v>148</v>
      </c>
      <c r="M1837" s="2" t="s">
        <v>3</v>
      </c>
      <c r="N1837" s="2">
        <v>6</v>
      </c>
      <c r="O1837" s="6">
        <f t="shared" si="221"/>
        <v>10</v>
      </c>
      <c r="P1837" s="2">
        <v>1</v>
      </c>
      <c r="Q1837" s="2">
        <v>1</v>
      </c>
      <c r="R1837" s="2">
        <v>4</v>
      </c>
      <c r="S1837" s="2">
        <v>2</v>
      </c>
      <c r="T1837" s="2">
        <v>2</v>
      </c>
      <c r="U1837" s="2">
        <f t="shared" si="223"/>
        <v>2</v>
      </c>
      <c r="V1837" s="2">
        <f t="shared" si="224"/>
        <v>4</v>
      </c>
      <c r="W1837" s="2">
        <f t="shared" si="225"/>
        <v>4</v>
      </c>
      <c r="Y1837" s="5"/>
      <c r="Z1837" s="6">
        <f t="shared" si="222"/>
        <v>7</v>
      </c>
      <c r="AA1837" s="2">
        <v>1</v>
      </c>
      <c r="AB1837" s="2">
        <v>2</v>
      </c>
      <c r="AC1837" s="2">
        <v>0</v>
      </c>
      <c r="AD1837" s="2">
        <v>4</v>
      </c>
      <c r="AE1837" s="2">
        <v>0</v>
      </c>
      <c r="AF1837" s="2">
        <f t="shared" si="226"/>
        <v>3</v>
      </c>
      <c r="AG1837" s="2">
        <f t="shared" si="227"/>
        <v>0</v>
      </c>
      <c r="AH1837" s="2">
        <f t="shared" si="228"/>
        <v>4</v>
      </c>
      <c r="AJ1837" s="5"/>
    </row>
    <row r="1838" spans="7:36" x14ac:dyDescent="0.35">
      <c r="G1838" s="2" t="s">
        <v>3</v>
      </c>
      <c r="H1838" s="2" t="s">
        <v>142</v>
      </c>
      <c r="I1838" s="2" t="s">
        <v>8</v>
      </c>
      <c r="J1838" s="2" t="s">
        <v>125</v>
      </c>
      <c r="K1838" s="2" t="s">
        <v>100</v>
      </c>
      <c r="L1838" s="2" t="s">
        <v>148</v>
      </c>
      <c r="M1838" s="2" t="s">
        <v>3</v>
      </c>
      <c r="N1838" s="2">
        <v>7</v>
      </c>
      <c r="O1838" s="6">
        <f t="shared" si="221"/>
        <v>10</v>
      </c>
      <c r="P1838" s="2">
        <v>6</v>
      </c>
      <c r="Q1838" s="2">
        <v>0</v>
      </c>
      <c r="R1838" s="2">
        <v>2</v>
      </c>
      <c r="S1838" s="2">
        <v>1</v>
      </c>
      <c r="T1838" s="2">
        <v>1</v>
      </c>
      <c r="U1838" s="2">
        <f t="shared" si="223"/>
        <v>6</v>
      </c>
      <c r="V1838" s="2">
        <f t="shared" si="224"/>
        <v>2</v>
      </c>
      <c r="W1838" s="2">
        <f t="shared" si="225"/>
        <v>2</v>
      </c>
      <c r="Y1838" s="5"/>
      <c r="Z1838" s="6">
        <f t="shared" si="222"/>
        <v>7</v>
      </c>
      <c r="AA1838" s="2">
        <v>1</v>
      </c>
      <c r="AB1838" s="2">
        <v>2</v>
      </c>
      <c r="AC1838" s="2">
        <v>1</v>
      </c>
      <c r="AD1838" s="2">
        <v>1</v>
      </c>
      <c r="AE1838" s="2">
        <v>2</v>
      </c>
      <c r="AF1838" s="2">
        <f t="shared" si="226"/>
        <v>3</v>
      </c>
      <c r="AG1838" s="2">
        <f t="shared" si="227"/>
        <v>1</v>
      </c>
      <c r="AH1838" s="2">
        <f t="shared" si="228"/>
        <v>3</v>
      </c>
      <c r="AJ1838" s="5"/>
    </row>
    <row r="1839" spans="7:36" x14ac:dyDescent="0.35">
      <c r="G1839" s="2" t="s">
        <v>3</v>
      </c>
      <c r="H1839" s="2" t="s">
        <v>142</v>
      </c>
      <c r="I1839" s="2" t="s">
        <v>8</v>
      </c>
      <c r="J1839" s="2" t="s">
        <v>125</v>
      </c>
      <c r="K1839" s="2" t="s">
        <v>100</v>
      </c>
      <c r="L1839" s="2" t="s">
        <v>148</v>
      </c>
      <c r="M1839" s="2" t="s">
        <v>3</v>
      </c>
      <c r="N1839" s="2">
        <v>8</v>
      </c>
      <c r="O1839" s="6">
        <f t="shared" si="221"/>
        <v>10</v>
      </c>
      <c r="P1839" s="2">
        <v>0</v>
      </c>
      <c r="Q1839" s="2">
        <v>3</v>
      </c>
      <c r="R1839" s="2">
        <v>3</v>
      </c>
      <c r="S1839" s="2">
        <v>0</v>
      </c>
      <c r="T1839" s="2">
        <v>4</v>
      </c>
      <c r="U1839" s="2">
        <f t="shared" si="223"/>
        <v>3</v>
      </c>
      <c r="V1839" s="2">
        <f t="shared" si="224"/>
        <v>3</v>
      </c>
      <c r="W1839" s="2">
        <f t="shared" si="225"/>
        <v>4</v>
      </c>
      <c r="Y1839" s="5"/>
      <c r="Z1839" s="6">
        <f t="shared" si="222"/>
        <v>7</v>
      </c>
      <c r="AA1839" s="2">
        <v>1</v>
      </c>
      <c r="AB1839" s="2">
        <v>3</v>
      </c>
      <c r="AC1839" s="2">
        <v>1</v>
      </c>
      <c r="AD1839" s="2">
        <v>1</v>
      </c>
      <c r="AE1839" s="2">
        <v>1</v>
      </c>
      <c r="AF1839" s="2">
        <f t="shared" si="226"/>
        <v>4</v>
      </c>
      <c r="AG1839" s="2">
        <f t="shared" si="227"/>
        <v>1</v>
      </c>
      <c r="AH1839" s="2">
        <f t="shared" si="228"/>
        <v>2</v>
      </c>
      <c r="AJ1839" s="5"/>
    </row>
    <row r="1840" spans="7:36" x14ac:dyDescent="0.35">
      <c r="G1840" s="2" t="s">
        <v>3</v>
      </c>
      <c r="H1840" s="2" t="s">
        <v>142</v>
      </c>
      <c r="I1840" s="2" t="s">
        <v>8</v>
      </c>
      <c r="J1840" s="2" t="s">
        <v>125</v>
      </c>
      <c r="K1840" s="2" t="s">
        <v>100</v>
      </c>
      <c r="L1840" s="2" t="s">
        <v>148</v>
      </c>
      <c r="M1840" s="2" t="s">
        <v>3</v>
      </c>
      <c r="N1840" s="2">
        <v>9</v>
      </c>
      <c r="O1840" s="6">
        <f t="shared" si="221"/>
        <v>10</v>
      </c>
      <c r="P1840" s="2">
        <v>0</v>
      </c>
      <c r="Q1840" s="2">
        <v>0</v>
      </c>
      <c r="R1840" s="2">
        <v>4</v>
      </c>
      <c r="S1840" s="2">
        <v>1</v>
      </c>
      <c r="T1840" s="2">
        <v>5</v>
      </c>
      <c r="U1840" s="2">
        <f t="shared" si="223"/>
        <v>0</v>
      </c>
      <c r="V1840" s="2">
        <f t="shared" si="224"/>
        <v>4</v>
      </c>
      <c r="W1840" s="2">
        <f t="shared" si="225"/>
        <v>6</v>
      </c>
      <c r="Y1840" s="5"/>
      <c r="Z1840" s="6">
        <f t="shared" si="222"/>
        <v>7</v>
      </c>
      <c r="AA1840" s="2">
        <v>1</v>
      </c>
      <c r="AB1840" s="2">
        <v>1</v>
      </c>
      <c r="AC1840" s="2">
        <v>1</v>
      </c>
      <c r="AD1840" s="2">
        <v>3</v>
      </c>
      <c r="AE1840" s="2">
        <v>1</v>
      </c>
      <c r="AF1840" s="2">
        <f t="shared" si="226"/>
        <v>2</v>
      </c>
      <c r="AG1840" s="2">
        <f t="shared" si="227"/>
        <v>1</v>
      </c>
      <c r="AH1840" s="2">
        <f t="shared" si="228"/>
        <v>4</v>
      </c>
      <c r="AJ1840" s="5"/>
    </row>
    <row r="1841" spans="7:36" x14ac:dyDescent="0.35">
      <c r="G1841" s="2" t="s">
        <v>3</v>
      </c>
      <c r="H1841" s="2" t="s">
        <v>142</v>
      </c>
      <c r="I1841" s="2" t="s">
        <v>8</v>
      </c>
      <c r="J1841" s="2" t="s">
        <v>125</v>
      </c>
      <c r="K1841" s="2" t="s">
        <v>100</v>
      </c>
      <c r="L1841" s="2" t="s">
        <v>148</v>
      </c>
      <c r="M1841" s="2" t="s">
        <v>67</v>
      </c>
      <c r="N1841" s="2">
        <v>10</v>
      </c>
      <c r="O1841" s="6">
        <f t="shared" si="221"/>
        <v>10</v>
      </c>
      <c r="P1841" s="2">
        <v>3</v>
      </c>
      <c r="Q1841" s="2">
        <v>4</v>
      </c>
      <c r="R1841" s="2">
        <v>2</v>
      </c>
      <c r="S1841" s="2">
        <v>1</v>
      </c>
      <c r="T1841" s="2">
        <v>0</v>
      </c>
      <c r="U1841" s="2">
        <f t="shared" si="223"/>
        <v>7</v>
      </c>
      <c r="V1841" s="2">
        <f t="shared" si="224"/>
        <v>2</v>
      </c>
      <c r="W1841" s="2">
        <f t="shared" si="225"/>
        <v>1</v>
      </c>
      <c r="Y1841" s="5"/>
      <c r="Z1841" s="6">
        <f t="shared" si="222"/>
        <v>7</v>
      </c>
      <c r="AA1841" s="2">
        <v>2</v>
      </c>
      <c r="AB1841" s="2">
        <v>2</v>
      </c>
      <c r="AC1841" s="2">
        <v>2</v>
      </c>
      <c r="AD1841" s="2">
        <v>1</v>
      </c>
      <c r="AE1841" s="2">
        <v>0</v>
      </c>
      <c r="AF1841" s="2">
        <f t="shared" si="226"/>
        <v>4</v>
      </c>
      <c r="AG1841" s="2">
        <f t="shared" si="227"/>
        <v>2</v>
      </c>
      <c r="AH1841" s="2">
        <f t="shared" si="228"/>
        <v>1</v>
      </c>
      <c r="AJ1841" s="5"/>
    </row>
    <row r="1842" spans="7:36" x14ac:dyDescent="0.35">
      <c r="G1842" s="2" t="s">
        <v>3</v>
      </c>
      <c r="H1842" s="2" t="s">
        <v>142</v>
      </c>
      <c r="I1842" s="2" t="s">
        <v>8</v>
      </c>
      <c r="J1842" s="2" t="s">
        <v>125</v>
      </c>
      <c r="K1842" s="2" t="s">
        <v>100</v>
      </c>
      <c r="L1842" s="2" t="s">
        <v>148</v>
      </c>
      <c r="M1842" s="2" t="s">
        <v>67</v>
      </c>
      <c r="N1842" s="2">
        <v>11</v>
      </c>
      <c r="O1842" s="6">
        <f t="shared" si="221"/>
        <v>10</v>
      </c>
      <c r="P1842" s="2">
        <v>2</v>
      </c>
      <c r="Q1842" s="2">
        <v>1</v>
      </c>
      <c r="R1842" s="2">
        <v>4</v>
      </c>
      <c r="S1842" s="2">
        <v>1</v>
      </c>
      <c r="T1842" s="2">
        <v>2</v>
      </c>
      <c r="U1842" s="2">
        <f t="shared" si="223"/>
        <v>3</v>
      </c>
      <c r="V1842" s="2">
        <f t="shared" si="224"/>
        <v>4</v>
      </c>
      <c r="W1842" s="2">
        <f t="shared" si="225"/>
        <v>3</v>
      </c>
      <c r="Y1842" s="5"/>
      <c r="Z1842" s="6">
        <f t="shared" si="222"/>
        <v>7</v>
      </c>
      <c r="AA1842" s="2">
        <v>0</v>
      </c>
      <c r="AB1842" s="2">
        <v>3</v>
      </c>
      <c r="AC1842" s="2">
        <v>2</v>
      </c>
      <c r="AD1842" s="2">
        <v>2</v>
      </c>
      <c r="AE1842" s="2">
        <v>0</v>
      </c>
      <c r="AF1842" s="2">
        <f t="shared" si="226"/>
        <v>3</v>
      </c>
      <c r="AG1842" s="2">
        <f t="shared" si="227"/>
        <v>2</v>
      </c>
      <c r="AH1842" s="2">
        <f t="shared" si="228"/>
        <v>2</v>
      </c>
      <c r="AJ1842" s="5"/>
    </row>
    <row r="1843" spans="7:36" x14ac:dyDescent="0.35">
      <c r="G1843" s="2" t="s">
        <v>3</v>
      </c>
      <c r="H1843" s="2" t="s">
        <v>142</v>
      </c>
      <c r="I1843" s="2" t="s">
        <v>8</v>
      </c>
      <c r="J1843" s="2" t="s">
        <v>125</v>
      </c>
      <c r="K1843" s="2" t="s">
        <v>100</v>
      </c>
      <c r="L1843" s="2" t="s">
        <v>148</v>
      </c>
      <c r="M1843" s="2" t="s">
        <v>67</v>
      </c>
      <c r="N1843" s="2">
        <v>12</v>
      </c>
      <c r="O1843" s="6">
        <f t="shared" si="221"/>
        <v>10</v>
      </c>
      <c r="P1843" s="2">
        <v>1</v>
      </c>
      <c r="Q1843" s="2">
        <v>4</v>
      </c>
      <c r="R1843" s="2">
        <v>3</v>
      </c>
      <c r="S1843" s="2">
        <v>1</v>
      </c>
      <c r="T1843" s="2">
        <v>1</v>
      </c>
      <c r="U1843" s="2">
        <f t="shared" si="223"/>
        <v>5</v>
      </c>
      <c r="V1843" s="2">
        <f t="shared" si="224"/>
        <v>3</v>
      </c>
      <c r="W1843" s="2">
        <f t="shared" si="225"/>
        <v>2</v>
      </c>
      <c r="Y1843" s="5"/>
      <c r="Z1843" s="6">
        <f t="shared" si="222"/>
        <v>7</v>
      </c>
      <c r="AA1843" s="2">
        <v>0</v>
      </c>
      <c r="AB1843" s="2">
        <v>3</v>
      </c>
      <c r="AC1843" s="2">
        <v>3</v>
      </c>
      <c r="AD1843" s="2">
        <v>1</v>
      </c>
      <c r="AE1843" s="2">
        <v>0</v>
      </c>
      <c r="AF1843" s="2">
        <f t="shared" si="226"/>
        <v>3</v>
      </c>
      <c r="AG1843" s="2">
        <f t="shared" si="227"/>
        <v>3</v>
      </c>
      <c r="AH1843" s="2">
        <f t="shared" si="228"/>
        <v>1</v>
      </c>
      <c r="AJ1843" s="5"/>
    </row>
    <row r="1844" spans="7:36" x14ac:dyDescent="0.35">
      <c r="G1844" s="2" t="s">
        <v>3</v>
      </c>
      <c r="H1844" s="2" t="s">
        <v>142</v>
      </c>
      <c r="I1844" s="2" t="s">
        <v>8</v>
      </c>
      <c r="J1844" s="2" t="s">
        <v>125</v>
      </c>
      <c r="K1844" s="2" t="s">
        <v>100</v>
      </c>
      <c r="L1844" s="2" t="s">
        <v>148</v>
      </c>
      <c r="M1844" s="2" t="s">
        <v>67</v>
      </c>
      <c r="N1844" s="2">
        <v>13</v>
      </c>
      <c r="O1844" s="6">
        <f t="shared" si="221"/>
        <v>10</v>
      </c>
      <c r="P1844" s="2">
        <v>1</v>
      </c>
      <c r="Q1844" s="2">
        <v>1</v>
      </c>
      <c r="R1844" s="2">
        <v>4</v>
      </c>
      <c r="S1844" s="2">
        <v>2</v>
      </c>
      <c r="T1844" s="2">
        <v>2</v>
      </c>
      <c r="U1844" s="2">
        <f t="shared" si="223"/>
        <v>2</v>
      </c>
      <c r="V1844" s="2">
        <f t="shared" si="224"/>
        <v>4</v>
      </c>
      <c r="W1844" s="2">
        <f t="shared" si="225"/>
        <v>4</v>
      </c>
      <c r="Y1844" s="5"/>
      <c r="Z1844" s="6">
        <f t="shared" si="222"/>
        <v>7</v>
      </c>
      <c r="AA1844" s="2">
        <v>0</v>
      </c>
      <c r="AB1844" s="2">
        <v>3</v>
      </c>
      <c r="AC1844" s="2">
        <v>2</v>
      </c>
      <c r="AD1844" s="2">
        <v>1</v>
      </c>
      <c r="AE1844" s="2">
        <v>1</v>
      </c>
      <c r="AF1844" s="2">
        <f t="shared" si="226"/>
        <v>3</v>
      </c>
      <c r="AG1844" s="2">
        <f t="shared" si="227"/>
        <v>2</v>
      </c>
      <c r="AH1844" s="2">
        <f t="shared" si="228"/>
        <v>2</v>
      </c>
      <c r="AJ1844" s="5"/>
    </row>
    <row r="1845" spans="7:36" x14ac:dyDescent="0.35">
      <c r="G1845" s="2" t="s">
        <v>3</v>
      </c>
      <c r="H1845" s="2" t="s">
        <v>142</v>
      </c>
      <c r="I1845" s="2" t="s">
        <v>8</v>
      </c>
      <c r="J1845" s="2" t="s">
        <v>125</v>
      </c>
      <c r="K1845" s="2" t="s">
        <v>100</v>
      </c>
      <c r="L1845" s="2" t="s">
        <v>148</v>
      </c>
      <c r="M1845" s="2" t="s">
        <v>67</v>
      </c>
      <c r="N1845" s="2">
        <v>14</v>
      </c>
      <c r="O1845" s="6">
        <f t="shared" si="221"/>
        <v>10</v>
      </c>
      <c r="P1845" s="2">
        <v>1</v>
      </c>
      <c r="Q1845" s="2">
        <v>2</v>
      </c>
      <c r="R1845" s="2">
        <v>2</v>
      </c>
      <c r="S1845" s="2">
        <v>2</v>
      </c>
      <c r="T1845" s="2">
        <v>3</v>
      </c>
      <c r="U1845" s="2">
        <f t="shared" si="223"/>
        <v>3</v>
      </c>
      <c r="V1845" s="2">
        <f t="shared" si="224"/>
        <v>2</v>
      </c>
      <c r="W1845" s="2">
        <f t="shared" si="225"/>
        <v>5</v>
      </c>
      <c r="Y1845" s="5"/>
      <c r="Z1845" s="6">
        <f t="shared" si="222"/>
        <v>7</v>
      </c>
      <c r="AA1845" s="2">
        <v>1</v>
      </c>
      <c r="AB1845" s="2">
        <v>1</v>
      </c>
      <c r="AC1845" s="2">
        <v>1</v>
      </c>
      <c r="AD1845" s="2">
        <v>2</v>
      </c>
      <c r="AE1845" s="2">
        <v>2</v>
      </c>
      <c r="AF1845" s="2">
        <f t="shared" si="226"/>
        <v>2</v>
      </c>
      <c r="AG1845" s="2">
        <f t="shared" si="227"/>
        <v>1</v>
      </c>
      <c r="AH1845" s="2">
        <f t="shared" si="228"/>
        <v>4</v>
      </c>
      <c r="AJ1845" s="5"/>
    </row>
    <row r="1846" spans="7:36" x14ac:dyDescent="0.35">
      <c r="G1846" s="2" t="s">
        <v>3</v>
      </c>
      <c r="H1846" s="2" t="s">
        <v>142</v>
      </c>
      <c r="I1846" s="2" t="s">
        <v>8</v>
      </c>
      <c r="J1846" s="2" t="s">
        <v>125</v>
      </c>
      <c r="K1846" s="2" t="s">
        <v>100</v>
      </c>
      <c r="L1846" s="2" t="s">
        <v>148</v>
      </c>
      <c r="M1846" s="2" t="s">
        <v>67</v>
      </c>
      <c r="N1846" s="2">
        <v>15</v>
      </c>
      <c r="O1846" s="6">
        <f t="shared" si="221"/>
        <v>10</v>
      </c>
      <c r="P1846" s="2">
        <v>0</v>
      </c>
      <c r="Q1846" s="2">
        <v>1</v>
      </c>
      <c r="R1846" s="2">
        <v>1</v>
      </c>
      <c r="S1846" s="2">
        <v>5</v>
      </c>
      <c r="T1846" s="2">
        <v>3</v>
      </c>
      <c r="U1846" s="2">
        <f t="shared" si="223"/>
        <v>1</v>
      </c>
      <c r="V1846" s="2">
        <f t="shared" si="224"/>
        <v>1</v>
      </c>
      <c r="W1846" s="2">
        <f t="shared" si="225"/>
        <v>8</v>
      </c>
      <c r="Y1846" s="5"/>
      <c r="Z1846" s="6">
        <f t="shared" si="222"/>
        <v>7</v>
      </c>
      <c r="AA1846" s="2">
        <v>1</v>
      </c>
      <c r="AB1846" s="2">
        <v>2</v>
      </c>
      <c r="AC1846" s="2">
        <v>0</v>
      </c>
      <c r="AD1846" s="2">
        <v>2</v>
      </c>
      <c r="AE1846" s="2">
        <v>2</v>
      </c>
      <c r="AF1846" s="2">
        <f t="shared" si="226"/>
        <v>3</v>
      </c>
      <c r="AG1846" s="2">
        <f t="shared" si="227"/>
        <v>0</v>
      </c>
      <c r="AH1846" s="2">
        <f t="shared" si="228"/>
        <v>4</v>
      </c>
      <c r="AJ1846" s="5"/>
    </row>
    <row r="1847" spans="7:36" x14ac:dyDescent="0.35">
      <c r="G1847" s="2" t="s">
        <v>3</v>
      </c>
      <c r="H1847" s="2" t="s">
        <v>142</v>
      </c>
      <c r="I1847" s="2" t="s">
        <v>8</v>
      </c>
      <c r="J1847" s="2" t="s">
        <v>125</v>
      </c>
      <c r="K1847" s="2" t="s">
        <v>100</v>
      </c>
      <c r="L1847" s="2" t="s">
        <v>148</v>
      </c>
      <c r="M1847" s="2" t="s">
        <v>67</v>
      </c>
      <c r="N1847" s="2">
        <v>16</v>
      </c>
      <c r="O1847" s="6">
        <f t="shared" si="221"/>
        <v>10</v>
      </c>
      <c r="P1847" s="2">
        <v>1</v>
      </c>
      <c r="Q1847" s="2">
        <v>2</v>
      </c>
      <c r="R1847" s="2">
        <v>2</v>
      </c>
      <c r="S1847" s="2">
        <v>4</v>
      </c>
      <c r="T1847" s="2">
        <v>1</v>
      </c>
      <c r="U1847" s="2">
        <f t="shared" si="223"/>
        <v>3</v>
      </c>
      <c r="V1847" s="2">
        <f t="shared" si="224"/>
        <v>2</v>
      </c>
      <c r="W1847" s="2">
        <f t="shared" si="225"/>
        <v>5</v>
      </c>
      <c r="Y1847" s="5"/>
      <c r="Z1847" s="6">
        <f t="shared" si="222"/>
        <v>7</v>
      </c>
      <c r="AA1847" s="2">
        <v>1</v>
      </c>
      <c r="AB1847" s="2">
        <v>3</v>
      </c>
      <c r="AC1847" s="2">
        <v>2</v>
      </c>
      <c r="AD1847" s="2">
        <v>0</v>
      </c>
      <c r="AE1847" s="2">
        <v>1</v>
      </c>
      <c r="AF1847" s="2">
        <f t="shared" si="226"/>
        <v>4</v>
      </c>
      <c r="AG1847" s="2">
        <f t="shared" si="227"/>
        <v>2</v>
      </c>
      <c r="AH1847" s="2">
        <f t="shared" si="228"/>
        <v>1</v>
      </c>
      <c r="AJ1847" s="5"/>
    </row>
    <row r="1848" spans="7:36" x14ac:dyDescent="0.35">
      <c r="G1848" s="2" t="s">
        <v>3</v>
      </c>
      <c r="H1848" s="2" t="s">
        <v>142</v>
      </c>
      <c r="I1848" s="2" t="s">
        <v>8</v>
      </c>
      <c r="J1848" s="2" t="s">
        <v>125</v>
      </c>
      <c r="K1848" s="2" t="s">
        <v>100</v>
      </c>
      <c r="L1848" s="2" t="s">
        <v>148</v>
      </c>
      <c r="M1848" s="2" t="s">
        <v>67</v>
      </c>
      <c r="N1848" s="2">
        <v>17</v>
      </c>
      <c r="O1848" s="6">
        <f t="shared" si="221"/>
        <v>10</v>
      </c>
      <c r="P1848" s="2">
        <v>1</v>
      </c>
      <c r="Q1848" s="2">
        <v>1</v>
      </c>
      <c r="R1848" s="2">
        <v>2</v>
      </c>
      <c r="S1848" s="2">
        <v>4</v>
      </c>
      <c r="T1848" s="2">
        <v>2</v>
      </c>
      <c r="U1848" s="2">
        <f t="shared" si="223"/>
        <v>2</v>
      </c>
      <c r="V1848" s="2">
        <f t="shared" si="224"/>
        <v>2</v>
      </c>
      <c r="W1848" s="2">
        <f t="shared" si="225"/>
        <v>6</v>
      </c>
      <c r="Y1848" s="5"/>
      <c r="Z1848" s="6">
        <f t="shared" si="222"/>
        <v>7</v>
      </c>
      <c r="AA1848" s="2">
        <v>0</v>
      </c>
      <c r="AB1848" s="2">
        <v>2</v>
      </c>
      <c r="AC1848" s="2">
        <v>2</v>
      </c>
      <c r="AD1848" s="2">
        <v>3</v>
      </c>
      <c r="AE1848" s="2">
        <v>0</v>
      </c>
      <c r="AF1848" s="2">
        <f t="shared" si="226"/>
        <v>2</v>
      </c>
      <c r="AG1848" s="2">
        <f t="shared" si="227"/>
        <v>2</v>
      </c>
      <c r="AH1848" s="2">
        <f t="shared" si="228"/>
        <v>3</v>
      </c>
      <c r="AJ1848" s="5"/>
    </row>
    <row r="1849" spans="7:36" x14ac:dyDescent="0.35">
      <c r="G1849" s="2" t="s">
        <v>3</v>
      </c>
      <c r="H1849" s="2" t="s">
        <v>142</v>
      </c>
      <c r="I1849" s="2" t="s">
        <v>8</v>
      </c>
      <c r="J1849" s="2" t="s">
        <v>125</v>
      </c>
      <c r="K1849" s="2" t="s">
        <v>100</v>
      </c>
      <c r="L1849" s="2" t="s">
        <v>148</v>
      </c>
      <c r="M1849" s="2" t="s">
        <v>67</v>
      </c>
      <c r="N1849" s="2">
        <v>18</v>
      </c>
      <c r="O1849" s="6">
        <f t="shared" si="221"/>
        <v>10</v>
      </c>
      <c r="P1849" s="2">
        <v>3</v>
      </c>
      <c r="Q1849" s="2">
        <v>5</v>
      </c>
      <c r="R1849" s="2">
        <v>1</v>
      </c>
      <c r="S1849" s="2">
        <v>1</v>
      </c>
      <c r="T1849" s="2">
        <v>0</v>
      </c>
      <c r="U1849" s="2">
        <f t="shared" si="223"/>
        <v>8</v>
      </c>
      <c r="V1849" s="2">
        <f t="shared" si="224"/>
        <v>1</v>
      </c>
      <c r="W1849" s="2">
        <f t="shared" si="225"/>
        <v>1</v>
      </c>
      <c r="Y1849" s="5"/>
      <c r="Z1849" s="6">
        <f t="shared" si="222"/>
        <v>7</v>
      </c>
      <c r="AA1849" s="2">
        <v>4</v>
      </c>
      <c r="AB1849" s="2">
        <v>0</v>
      </c>
      <c r="AC1849" s="2">
        <v>3</v>
      </c>
      <c r="AD1849" s="2">
        <v>0</v>
      </c>
      <c r="AE1849" s="2">
        <v>0</v>
      </c>
      <c r="AF1849" s="2">
        <f t="shared" si="226"/>
        <v>4</v>
      </c>
      <c r="AG1849" s="2">
        <f t="shared" si="227"/>
        <v>3</v>
      </c>
      <c r="AH1849" s="2">
        <f t="shared" si="228"/>
        <v>0</v>
      </c>
      <c r="AJ1849" s="5"/>
    </row>
    <row r="1850" spans="7:36" x14ac:dyDescent="0.35">
      <c r="G1850" s="2" t="s">
        <v>3</v>
      </c>
      <c r="H1850" s="2" t="s">
        <v>142</v>
      </c>
      <c r="I1850" s="2" t="s">
        <v>8</v>
      </c>
      <c r="J1850" s="2" t="s">
        <v>125</v>
      </c>
      <c r="K1850" s="2" t="s">
        <v>100</v>
      </c>
      <c r="L1850" s="2" t="s">
        <v>148</v>
      </c>
      <c r="M1850" s="2" t="s">
        <v>76</v>
      </c>
      <c r="N1850" s="2">
        <v>19</v>
      </c>
      <c r="O1850" s="6">
        <f t="shared" si="221"/>
        <v>10</v>
      </c>
      <c r="P1850" s="2">
        <v>1</v>
      </c>
      <c r="Q1850" s="2">
        <v>3</v>
      </c>
      <c r="R1850" s="2">
        <v>1</v>
      </c>
      <c r="S1850" s="2">
        <v>3</v>
      </c>
      <c r="T1850" s="2">
        <v>2</v>
      </c>
      <c r="U1850" s="2">
        <f t="shared" si="223"/>
        <v>4</v>
      </c>
      <c r="V1850" s="2">
        <f t="shared" si="224"/>
        <v>1</v>
      </c>
      <c r="W1850" s="2">
        <f t="shared" si="225"/>
        <v>5</v>
      </c>
      <c r="Y1850" s="5"/>
      <c r="Z1850" s="6">
        <f t="shared" si="222"/>
        <v>7</v>
      </c>
      <c r="AA1850" s="2">
        <v>4</v>
      </c>
      <c r="AB1850" s="2">
        <v>1</v>
      </c>
      <c r="AC1850" s="2">
        <v>1</v>
      </c>
      <c r="AD1850" s="2">
        <v>1</v>
      </c>
      <c r="AE1850" s="2">
        <v>0</v>
      </c>
      <c r="AF1850" s="2">
        <f t="shared" si="226"/>
        <v>5</v>
      </c>
      <c r="AG1850" s="2">
        <f t="shared" si="227"/>
        <v>1</v>
      </c>
      <c r="AH1850" s="2">
        <f t="shared" si="228"/>
        <v>1</v>
      </c>
      <c r="AJ1850" s="5"/>
    </row>
    <row r="1851" spans="7:36" x14ac:dyDescent="0.35">
      <c r="G1851" s="2" t="s">
        <v>3</v>
      </c>
      <c r="H1851" s="2" t="s">
        <v>142</v>
      </c>
      <c r="I1851" s="2" t="s">
        <v>8</v>
      </c>
      <c r="J1851" s="2" t="s">
        <v>125</v>
      </c>
      <c r="K1851" s="2" t="s">
        <v>100</v>
      </c>
      <c r="L1851" s="2" t="s">
        <v>148</v>
      </c>
      <c r="M1851" s="2" t="s">
        <v>76</v>
      </c>
      <c r="N1851" s="2">
        <v>20</v>
      </c>
      <c r="O1851" s="6">
        <f t="shared" si="221"/>
        <v>10</v>
      </c>
      <c r="P1851" s="2">
        <v>0</v>
      </c>
      <c r="Q1851" s="2">
        <v>1</v>
      </c>
      <c r="R1851" s="2">
        <v>5</v>
      </c>
      <c r="S1851" s="2">
        <v>2</v>
      </c>
      <c r="T1851" s="2">
        <v>2</v>
      </c>
      <c r="U1851" s="2">
        <f t="shared" si="223"/>
        <v>1</v>
      </c>
      <c r="V1851" s="2">
        <f t="shared" si="224"/>
        <v>5</v>
      </c>
      <c r="W1851" s="2">
        <f t="shared" si="225"/>
        <v>4</v>
      </c>
      <c r="Y1851" s="5"/>
      <c r="Z1851" s="6">
        <f t="shared" si="222"/>
        <v>7</v>
      </c>
      <c r="AA1851" s="2">
        <v>4</v>
      </c>
      <c r="AB1851" s="2">
        <v>0</v>
      </c>
      <c r="AC1851" s="2">
        <v>1</v>
      </c>
      <c r="AD1851" s="2">
        <v>2</v>
      </c>
      <c r="AE1851" s="2">
        <v>0</v>
      </c>
      <c r="AF1851" s="2">
        <f t="shared" si="226"/>
        <v>4</v>
      </c>
      <c r="AG1851" s="2">
        <f t="shared" si="227"/>
        <v>1</v>
      </c>
      <c r="AH1851" s="2">
        <f t="shared" si="228"/>
        <v>2</v>
      </c>
      <c r="AJ1851" s="5"/>
    </row>
    <row r="1852" spans="7:36" x14ac:dyDescent="0.35">
      <c r="G1852" s="2" t="s">
        <v>3</v>
      </c>
      <c r="H1852" s="2" t="s">
        <v>142</v>
      </c>
      <c r="I1852" s="2" t="s">
        <v>8</v>
      </c>
      <c r="J1852" s="2" t="s">
        <v>125</v>
      </c>
      <c r="K1852" s="2" t="s">
        <v>100</v>
      </c>
      <c r="L1852" s="2" t="s">
        <v>148</v>
      </c>
      <c r="M1852" s="2" t="s">
        <v>76</v>
      </c>
      <c r="N1852" s="2">
        <v>21</v>
      </c>
      <c r="O1852" s="6">
        <f t="shared" si="221"/>
        <v>10</v>
      </c>
      <c r="P1852" s="2">
        <v>1</v>
      </c>
      <c r="Q1852" s="2">
        <v>1</v>
      </c>
      <c r="R1852" s="2">
        <v>2</v>
      </c>
      <c r="S1852" s="2">
        <v>3</v>
      </c>
      <c r="T1852" s="2">
        <v>3</v>
      </c>
      <c r="U1852" s="2">
        <f t="shared" si="223"/>
        <v>2</v>
      </c>
      <c r="V1852" s="2">
        <f t="shared" si="224"/>
        <v>2</v>
      </c>
      <c r="W1852" s="2">
        <f t="shared" si="225"/>
        <v>6</v>
      </c>
      <c r="Y1852" s="5"/>
      <c r="Z1852" s="6">
        <f t="shared" si="222"/>
        <v>7</v>
      </c>
      <c r="AA1852" s="2">
        <v>5</v>
      </c>
      <c r="AB1852" s="2">
        <v>0</v>
      </c>
      <c r="AC1852" s="2">
        <v>0</v>
      </c>
      <c r="AD1852" s="2">
        <v>1</v>
      </c>
      <c r="AE1852" s="2">
        <v>1</v>
      </c>
      <c r="AF1852" s="2">
        <f t="shared" si="226"/>
        <v>5</v>
      </c>
      <c r="AG1852" s="2">
        <f t="shared" si="227"/>
        <v>0</v>
      </c>
      <c r="AH1852" s="2">
        <f t="shared" si="228"/>
        <v>2</v>
      </c>
      <c r="AJ1852" s="5"/>
    </row>
    <row r="1853" spans="7:36" x14ac:dyDescent="0.35">
      <c r="G1853" s="2" t="s">
        <v>3</v>
      </c>
      <c r="H1853" s="2" t="s">
        <v>142</v>
      </c>
      <c r="I1853" s="2" t="s">
        <v>8</v>
      </c>
      <c r="J1853" s="2" t="s">
        <v>125</v>
      </c>
      <c r="K1853" s="2" t="s">
        <v>100</v>
      </c>
      <c r="L1853" s="2" t="s">
        <v>148</v>
      </c>
      <c r="M1853" s="2" t="s">
        <v>76</v>
      </c>
      <c r="N1853" s="2">
        <v>22</v>
      </c>
      <c r="O1853" s="6">
        <f t="shared" si="221"/>
        <v>10</v>
      </c>
      <c r="P1853" s="2">
        <v>2</v>
      </c>
      <c r="Q1853" s="2">
        <v>2</v>
      </c>
      <c r="R1853" s="2">
        <v>3</v>
      </c>
      <c r="S1853" s="2">
        <v>2</v>
      </c>
      <c r="T1853" s="2">
        <v>1</v>
      </c>
      <c r="U1853" s="2">
        <f t="shared" si="223"/>
        <v>4</v>
      </c>
      <c r="V1853" s="2">
        <f t="shared" si="224"/>
        <v>3</v>
      </c>
      <c r="W1853" s="2">
        <f t="shared" si="225"/>
        <v>3</v>
      </c>
      <c r="Y1853" s="5"/>
      <c r="Z1853" s="6">
        <f t="shared" si="222"/>
        <v>7</v>
      </c>
      <c r="AA1853" s="2">
        <v>5</v>
      </c>
      <c r="AB1853" s="2">
        <v>0</v>
      </c>
      <c r="AC1853" s="2">
        <v>1</v>
      </c>
      <c r="AD1853" s="2">
        <v>1</v>
      </c>
      <c r="AE1853" s="2">
        <v>0</v>
      </c>
      <c r="AF1853" s="2">
        <f t="shared" si="226"/>
        <v>5</v>
      </c>
      <c r="AG1853" s="2">
        <f t="shared" si="227"/>
        <v>1</v>
      </c>
      <c r="AH1853" s="2">
        <f t="shared" si="228"/>
        <v>1</v>
      </c>
      <c r="AJ1853" s="5"/>
    </row>
    <row r="1854" spans="7:36" x14ac:dyDescent="0.35">
      <c r="G1854" s="2" t="s">
        <v>3</v>
      </c>
      <c r="H1854" s="2" t="s">
        <v>142</v>
      </c>
      <c r="I1854" s="2" t="s">
        <v>8</v>
      </c>
      <c r="J1854" s="2" t="s">
        <v>125</v>
      </c>
      <c r="K1854" s="2" t="s">
        <v>100</v>
      </c>
      <c r="L1854" s="2" t="s">
        <v>148</v>
      </c>
      <c r="M1854" s="2" t="s">
        <v>76</v>
      </c>
      <c r="N1854" s="2">
        <v>23</v>
      </c>
      <c r="O1854" s="6">
        <f t="shared" si="221"/>
        <v>10</v>
      </c>
      <c r="P1854" s="2">
        <v>1</v>
      </c>
      <c r="Q1854" s="2">
        <v>2</v>
      </c>
      <c r="R1854" s="2">
        <v>4</v>
      </c>
      <c r="S1854" s="2">
        <v>1</v>
      </c>
      <c r="T1854" s="2">
        <v>2</v>
      </c>
      <c r="U1854" s="2">
        <f t="shared" si="223"/>
        <v>3</v>
      </c>
      <c r="V1854" s="2">
        <f t="shared" si="224"/>
        <v>4</v>
      </c>
      <c r="W1854" s="2">
        <f t="shared" si="225"/>
        <v>3</v>
      </c>
      <c r="Y1854" s="5"/>
      <c r="Z1854" s="6">
        <f t="shared" si="222"/>
        <v>7</v>
      </c>
      <c r="AA1854" s="2">
        <v>5</v>
      </c>
      <c r="AB1854" s="2">
        <v>0</v>
      </c>
      <c r="AC1854" s="2">
        <v>1</v>
      </c>
      <c r="AD1854" s="2">
        <v>0</v>
      </c>
      <c r="AE1854" s="2">
        <v>1</v>
      </c>
      <c r="AF1854" s="2">
        <f t="shared" si="226"/>
        <v>5</v>
      </c>
      <c r="AG1854" s="2">
        <f t="shared" si="227"/>
        <v>1</v>
      </c>
      <c r="AH1854" s="2">
        <f t="shared" si="228"/>
        <v>1</v>
      </c>
      <c r="AJ1854" s="5"/>
    </row>
    <row r="1855" spans="7:36" x14ac:dyDescent="0.35">
      <c r="G1855" s="2" t="s">
        <v>3</v>
      </c>
      <c r="H1855" s="2" t="s">
        <v>142</v>
      </c>
      <c r="I1855" s="2" t="s">
        <v>8</v>
      </c>
      <c r="J1855" s="2" t="s">
        <v>125</v>
      </c>
      <c r="K1855" s="2" t="s">
        <v>100</v>
      </c>
      <c r="L1855" s="2" t="s">
        <v>148</v>
      </c>
      <c r="M1855" s="2" t="s">
        <v>76</v>
      </c>
      <c r="N1855" s="2">
        <v>24</v>
      </c>
      <c r="O1855" s="6">
        <f t="shared" si="221"/>
        <v>10</v>
      </c>
      <c r="P1855" s="2">
        <v>0</v>
      </c>
      <c r="Q1855" s="2">
        <v>2</v>
      </c>
      <c r="R1855" s="2">
        <v>2</v>
      </c>
      <c r="S1855" s="2">
        <v>3</v>
      </c>
      <c r="T1855" s="2">
        <v>3</v>
      </c>
      <c r="U1855" s="2">
        <f t="shared" si="223"/>
        <v>2</v>
      </c>
      <c r="V1855" s="2">
        <f t="shared" si="224"/>
        <v>2</v>
      </c>
      <c r="W1855" s="2">
        <f t="shared" si="225"/>
        <v>6</v>
      </c>
      <c r="Y1855" s="5"/>
      <c r="Z1855" s="6">
        <f t="shared" si="222"/>
        <v>7</v>
      </c>
      <c r="AA1855" s="2">
        <v>5</v>
      </c>
      <c r="AB1855" s="2">
        <v>0</v>
      </c>
      <c r="AC1855" s="2">
        <v>1</v>
      </c>
      <c r="AD1855" s="2">
        <v>0</v>
      </c>
      <c r="AE1855" s="2">
        <v>1</v>
      </c>
      <c r="AF1855" s="2">
        <f t="shared" si="226"/>
        <v>5</v>
      </c>
      <c r="AG1855" s="2">
        <f t="shared" si="227"/>
        <v>1</v>
      </c>
      <c r="AH1855" s="2">
        <f t="shared" si="228"/>
        <v>1</v>
      </c>
      <c r="AJ1855" s="5"/>
    </row>
    <row r="1856" spans="7:36" x14ac:dyDescent="0.35">
      <c r="G1856" s="2" t="s">
        <v>3</v>
      </c>
      <c r="H1856" s="2" t="s">
        <v>142</v>
      </c>
      <c r="I1856" s="2" t="s">
        <v>8</v>
      </c>
      <c r="J1856" s="2" t="s">
        <v>125</v>
      </c>
      <c r="K1856" s="2" t="s">
        <v>100</v>
      </c>
      <c r="L1856" s="2" t="s">
        <v>148</v>
      </c>
      <c r="M1856" s="2" t="s">
        <v>76</v>
      </c>
      <c r="N1856" s="2">
        <v>25</v>
      </c>
      <c r="O1856" s="6">
        <f t="shared" si="221"/>
        <v>10</v>
      </c>
      <c r="P1856" s="2">
        <v>0</v>
      </c>
      <c r="Q1856" s="2">
        <v>2</v>
      </c>
      <c r="R1856" s="2">
        <v>3</v>
      </c>
      <c r="S1856" s="2">
        <v>2</v>
      </c>
      <c r="T1856" s="2">
        <v>3</v>
      </c>
      <c r="U1856" s="2">
        <f t="shared" si="223"/>
        <v>2</v>
      </c>
      <c r="V1856" s="2">
        <f t="shared" si="224"/>
        <v>3</v>
      </c>
      <c r="W1856" s="2">
        <f t="shared" si="225"/>
        <v>5</v>
      </c>
      <c r="Y1856" s="5"/>
      <c r="Z1856" s="6">
        <f t="shared" si="222"/>
        <v>7</v>
      </c>
      <c r="AA1856" s="2">
        <v>4</v>
      </c>
      <c r="AB1856" s="2">
        <v>1</v>
      </c>
      <c r="AC1856" s="2">
        <v>1</v>
      </c>
      <c r="AD1856" s="2">
        <v>0</v>
      </c>
      <c r="AE1856" s="2">
        <v>1</v>
      </c>
      <c r="AF1856" s="2">
        <f t="shared" si="226"/>
        <v>5</v>
      </c>
      <c r="AG1856" s="2">
        <f t="shared" si="227"/>
        <v>1</v>
      </c>
      <c r="AH1856" s="2">
        <f t="shared" si="228"/>
        <v>1</v>
      </c>
      <c r="AJ1856" s="5"/>
    </row>
    <row r="1857" spans="7:36" x14ac:dyDescent="0.35">
      <c r="G1857" s="2" t="s">
        <v>3</v>
      </c>
      <c r="H1857" s="2" t="s">
        <v>142</v>
      </c>
      <c r="I1857" s="2" t="s">
        <v>8</v>
      </c>
      <c r="J1857" s="2" t="s">
        <v>125</v>
      </c>
      <c r="K1857" s="2" t="s">
        <v>100</v>
      </c>
      <c r="L1857" s="2" t="s">
        <v>148</v>
      </c>
      <c r="M1857" s="2" t="s">
        <v>76</v>
      </c>
      <c r="N1857" s="2">
        <v>26</v>
      </c>
      <c r="O1857" s="6">
        <f t="shared" si="221"/>
        <v>10</v>
      </c>
      <c r="P1857" s="2">
        <v>1</v>
      </c>
      <c r="Q1857" s="2">
        <v>1</v>
      </c>
      <c r="R1857" s="2">
        <v>2</v>
      </c>
      <c r="S1857" s="2">
        <v>4</v>
      </c>
      <c r="T1857" s="2">
        <v>2</v>
      </c>
      <c r="U1857" s="2">
        <f t="shared" si="223"/>
        <v>2</v>
      </c>
      <c r="V1857" s="2">
        <f t="shared" si="224"/>
        <v>2</v>
      </c>
      <c r="W1857" s="2">
        <f t="shared" si="225"/>
        <v>6</v>
      </c>
      <c r="Y1857" s="5"/>
      <c r="Z1857" s="6">
        <f t="shared" si="222"/>
        <v>7</v>
      </c>
      <c r="AA1857" s="2">
        <v>4</v>
      </c>
      <c r="AB1857" s="2">
        <v>1</v>
      </c>
      <c r="AC1857" s="2">
        <v>1</v>
      </c>
      <c r="AD1857" s="2">
        <v>0</v>
      </c>
      <c r="AE1857" s="2">
        <v>1</v>
      </c>
      <c r="AF1857" s="2">
        <f t="shared" si="226"/>
        <v>5</v>
      </c>
      <c r="AG1857" s="2">
        <f t="shared" si="227"/>
        <v>1</v>
      </c>
      <c r="AH1857" s="2">
        <f t="shared" si="228"/>
        <v>1</v>
      </c>
      <c r="AJ1857" s="5"/>
    </row>
    <row r="1858" spans="7:36" x14ac:dyDescent="0.35">
      <c r="G1858" s="2" t="s">
        <v>3</v>
      </c>
      <c r="H1858" s="2" t="s">
        <v>142</v>
      </c>
      <c r="I1858" s="2" t="s">
        <v>8</v>
      </c>
      <c r="J1858" s="2" t="s">
        <v>125</v>
      </c>
      <c r="K1858" s="2" t="s">
        <v>100</v>
      </c>
      <c r="L1858" s="2" t="s">
        <v>148</v>
      </c>
      <c r="M1858" s="2" t="s">
        <v>76</v>
      </c>
      <c r="N1858" s="2">
        <v>27</v>
      </c>
      <c r="O1858" s="6">
        <f t="shared" ref="O1858:O1921" si="229">SUM(U1858:W1858)</f>
        <v>10</v>
      </c>
      <c r="P1858" s="2">
        <v>0</v>
      </c>
      <c r="Q1858" s="2">
        <v>1</v>
      </c>
      <c r="R1858" s="2">
        <v>5</v>
      </c>
      <c r="S1858" s="2">
        <v>2</v>
      </c>
      <c r="T1858" s="2">
        <v>2</v>
      </c>
      <c r="U1858" s="2">
        <f t="shared" si="223"/>
        <v>1</v>
      </c>
      <c r="V1858" s="2">
        <f t="shared" si="224"/>
        <v>5</v>
      </c>
      <c r="W1858" s="2">
        <f t="shared" si="225"/>
        <v>4</v>
      </c>
      <c r="Y1858" s="5"/>
      <c r="Z1858" s="6">
        <f t="shared" ref="Z1858:Z1921" si="230">SUM(AF1858:AH1858)</f>
        <v>7</v>
      </c>
      <c r="AA1858" s="2">
        <v>4</v>
      </c>
      <c r="AB1858" s="2">
        <v>1</v>
      </c>
      <c r="AC1858" s="2">
        <v>1</v>
      </c>
      <c r="AD1858" s="2">
        <v>0</v>
      </c>
      <c r="AE1858" s="2">
        <v>1</v>
      </c>
      <c r="AF1858" s="2">
        <f t="shared" si="226"/>
        <v>5</v>
      </c>
      <c r="AG1858" s="2">
        <f t="shared" si="227"/>
        <v>1</v>
      </c>
      <c r="AH1858" s="2">
        <f t="shared" si="228"/>
        <v>1</v>
      </c>
      <c r="AJ1858" s="5"/>
    </row>
    <row r="1859" spans="7:36" x14ac:dyDescent="0.35">
      <c r="G1859" s="2" t="s">
        <v>3</v>
      </c>
      <c r="H1859" s="2" t="s">
        <v>142</v>
      </c>
      <c r="I1859" s="2" t="s">
        <v>8</v>
      </c>
      <c r="J1859" s="2" t="s">
        <v>125</v>
      </c>
      <c r="K1859" s="2" t="s">
        <v>100</v>
      </c>
      <c r="L1859" s="2" t="s">
        <v>148</v>
      </c>
      <c r="M1859" s="2" t="s">
        <v>76</v>
      </c>
      <c r="N1859" s="2">
        <v>28</v>
      </c>
      <c r="O1859" s="6">
        <f t="shared" si="229"/>
        <v>10</v>
      </c>
      <c r="P1859" s="2">
        <v>3</v>
      </c>
      <c r="Q1859" s="2">
        <v>5</v>
      </c>
      <c r="R1859" s="2">
        <v>1</v>
      </c>
      <c r="S1859" s="2">
        <v>0</v>
      </c>
      <c r="T1859" s="2">
        <v>1</v>
      </c>
      <c r="U1859" s="2">
        <f t="shared" si="223"/>
        <v>8</v>
      </c>
      <c r="V1859" s="2">
        <f t="shared" si="224"/>
        <v>1</v>
      </c>
      <c r="W1859" s="2">
        <f t="shared" si="225"/>
        <v>1</v>
      </c>
      <c r="Y1859" s="5"/>
      <c r="Z1859" s="6">
        <f t="shared" si="230"/>
        <v>7</v>
      </c>
      <c r="AA1859" s="2">
        <v>5</v>
      </c>
      <c r="AB1859" s="2">
        <v>2</v>
      </c>
      <c r="AC1859" s="2">
        <v>0</v>
      </c>
      <c r="AD1859" s="2">
        <v>0</v>
      </c>
      <c r="AE1859" s="2">
        <v>0</v>
      </c>
      <c r="AF1859" s="2">
        <f t="shared" si="226"/>
        <v>7</v>
      </c>
      <c r="AG1859" s="2">
        <f t="shared" si="227"/>
        <v>0</v>
      </c>
      <c r="AH1859" s="2">
        <f t="shared" si="228"/>
        <v>0</v>
      </c>
      <c r="AJ1859" s="5"/>
    </row>
    <row r="1860" spans="7:36" x14ac:dyDescent="0.35">
      <c r="G1860" s="2" t="s">
        <v>3</v>
      </c>
      <c r="H1860" s="2" t="s">
        <v>142</v>
      </c>
      <c r="I1860" s="2" t="s">
        <v>8</v>
      </c>
      <c r="J1860" s="2" t="s">
        <v>125</v>
      </c>
      <c r="K1860" s="2" t="s">
        <v>100</v>
      </c>
      <c r="L1860" s="2" t="s">
        <v>148</v>
      </c>
      <c r="M1860" s="2" t="s">
        <v>76</v>
      </c>
      <c r="N1860" s="2">
        <v>29</v>
      </c>
      <c r="O1860" s="6">
        <f t="shared" si="229"/>
        <v>10</v>
      </c>
      <c r="P1860" s="2">
        <v>1</v>
      </c>
      <c r="Q1860" s="2">
        <v>1</v>
      </c>
      <c r="R1860" s="2">
        <v>3</v>
      </c>
      <c r="S1860" s="2">
        <v>1</v>
      </c>
      <c r="T1860" s="2">
        <v>4</v>
      </c>
      <c r="U1860" s="2">
        <f t="shared" si="223"/>
        <v>2</v>
      </c>
      <c r="V1860" s="2">
        <f t="shared" si="224"/>
        <v>3</v>
      </c>
      <c r="W1860" s="2">
        <f t="shared" si="225"/>
        <v>5</v>
      </c>
      <c r="Y1860" s="5"/>
      <c r="Z1860" s="6">
        <f t="shared" si="230"/>
        <v>7</v>
      </c>
      <c r="AA1860" s="2">
        <v>3</v>
      </c>
      <c r="AB1860" s="2">
        <v>1</v>
      </c>
      <c r="AC1860" s="2">
        <v>2</v>
      </c>
      <c r="AD1860" s="2">
        <v>0</v>
      </c>
      <c r="AE1860" s="2">
        <v>1</v>
      </c>
      <c r="AF1860" s="2">
        <f t="shared" si="226"/>
        <v>4</v>
      </c>
      <c r="AG1860" s="2">
        <f t="shared" si="227"/>
        <v>2</v>
      </c>
      <c r="AH1860" s="2">
        <f t="shared" si="228"/>
        <v>1</v>
      </c>
      <c r="AJ1860" s="5"/>
    </row>
    <row r="1861" spans="7:36" x14ac:dyDescent="0.35">
      <c r="G1861" s="2" t="s">
        <v>3</v>
      </c>
      <c r="H1861" s="2" t="s">
        <v>142</v>
      </c>
      <c r="I1861" s="2" t="s">
        <v>8</v>
      </c>
      <c r="J1861" s="2" t="s">
        <v>125</v>
      </c>
      <c r="K1861" s="2" t="s">
        <v>100</v>
      </c>
      <c r="L1861" s="2" t="s">
        <v>148</v>
      </c>
      <c r="M1861" s="2" t="s">
        <v>76</v>
      </c>
      <c r="N1861" s="2">
        <v>30</v>
      </c>
      <c r="O1861" s="6">
        <f t="shared" si="229"/>
        <v>10</v>
      </c>
      <c r="P1861" s="2">
        <v>0</v>
      </c>
      <c r="Q1861" s="2">
        <v>3</v>
      </c>
      <c r="R1861" s="2">
        <v>2</v>
      </c>
      <c r="S1861" s="2">
        <v>1</v>
      </c>
      <c r="T1861" s="2">
        <v>4</v>
      </c>
      <c r="U1861" s="2">
        <f t="shared" si="223"/>
        <v>3</v>
      </c>
      <c r="V1861" s="2">
        <f t="shared" si="224"/>
        <v>2</v>
      </c>
      <c r="W1861" s="2">
        <f t="shared" si="225"/>
        <v>5</v>
      </c>
      <c r="Y1861" s="5"/>
      <c r="Z1861" s="6">
        <f t="shared" si="230"/>
        <v>7</v>
      </c>
      <c r="AA1861" s="2">
        <v>5</v>
      </c>
      <c r="AB1861" s="2">
        <v>1</v>
      </c>
      <c r="AC1861" s="2">
        <v>1</v>
      </c>
      <c r="AD1861" s="2">
        <v>0</v>
      </c>
      <c r="AE1861" s="2">
        <v>0</v>
      </c>
      <c r="AF1861" s="2">
        <f t="shared" si="226"/>
        <v>6</v>
      </c>
      <c r="AG1861" s="2">
        <f t="shared" si="227"/>
        <v>1</v>
      </c>
      <c r="AH1861" s="2">
        <f t="shared" si="228"/>
        <v>0</v>
      </c>
      <c r="AJ1861" s="5"/>
    </row>
    <row r="1862" spans="7:36" x14ac:dyDescent="0.35">
      <c r="G1862" s="2" t="s">
        <v>3</v>
      </c>
      <c r="H1862" s="2" t="s">
        <v>142</v>
      </c>
      <c r="I1862" s="2" t="s">
        <v>8</v>
      </c>
      <c r="J1862" s="2" t="s">
        <v>125</v>
      </c>
      <c r="K1862" s="2" t="s">
        <v>102</v>
      </c>
      <c r="L1862" s="2" t="s">
        <v>102</v>
      </c>
      <c r="M1862" s="2" t="s">
        <v>3</v>
      </c>
      <c r="N1862" s="2">
        <v>1</v>
      </c>
      <c r="O1862" s="6">
        <f t="shared" si="229"/>
        <v>4</v>
      </c>
      <c r="P1862" s="2">
        <v>1</v>
      </c>
      <c r="Q1862" s="2">
        <v>3</v>
      </c>
      <c r="R1862" s="2">
        <v>0</v>
      </c>
      <c r="S1862" s="2">
        <v>0</v>
      </c>
      <c r="T1862" s="2">
        <v>0</v>
      </c>
      <c r="U1862" s="2">
        <f t="shared" si="223"/>
        <v>4</v>
      </c>
      <c r="V1862" s="2">
        <f t="shared" si="224"/>
        <v>0</v>
      </c>
      <c r="W1862" s="2">
        <f t="shared" si="225"/>
        <v>0</v>
      </c>
      <c r="X1862" s="2">
        <f>MAX(O1862:O1891)</f>
        <v>4</v>
      </c>
      <c r="Y1862" s="5">
        <v>7</v>
      </c>
      <c r="Z1862" s="6">
        <f t="shared" si="230"/>
        <v>2</v>
      </c>
      <c r="AA1862" s="2">
        <v>0</v>
      </c>
      <c r="AB1862" s="2">
        <v>1</v>
      </c>
      <c r="AC1862" s="2">
        <v>1</v>
      </c>
      <c r="AD1862" s="2">
        <v>0</v>
      </c>
      <c r="AE1862" s="2">
        <v>0</v>
      </c>
      <c r="AF1862" s="2">
        <f t="shared" si="226"/>
        <v>1</v>
      </c>
      <c r="AG1862" s="2">
        <f t="shared" si="227"/>
        <v>1</v>
      </c>
      <c r="AH1862" s="2">
        <f t="shared" si="228"/>
        <v>0</v>
      </c>
      <c r="AI1862" s="2">
        <f>MAX(Z1862:Z1891)</f>
        <v>2</v>
      </c>
      <c r="AJ1862" s="5">
        <v>7</v>
      </c>
    </row>
    <row r="1863" spans="7:36" x14ac:dyDescent="0.35">
      <c r="G1863" s="2" t="s">
        <v>3</v>
      </c>
      <c r="H1863" s="2" t="s">
        <v>142</v>
      </c>
      <c r="I1863" s="2" t="s">
        <v>8</v>
      </c>
      <c r="J1863" s="2" t="s">
        <v>125</v>
      </c>
      <c r="K1863" s="2" t="s">
        <v>102</v>
      </c>
      <c r="L1863" s="2" t="s">
        <v>102</v>
      </c>
      <c r="M1863" s="2" t="s">
        <v>3</v>
      </c>
      <c r="N1863" s="2">
        <v>2</v>
      </c>
      <c r="O1863" s="6">
        <f t="shared" si="229"/>
        <v>4</v>
      </c>
      <c r="P1863" s="2">
        <v>0</v>
      </c>
      <c r="Q1863" s="2">
        <v>0</v>
      </c>
      <c r="R1863" s="2">
        <v>3</v>
      </c>
      <c r="S1863" s="2">
        <v>1</v>
      </c>
      <c r="T1863" s="2">
        <v>0</v>
      </c>
      <c r="U1863" s="2">
        <f t="shared" si="223"/>
        <v>0</v>
      </c>
      <c r="V1863" s="2">
        <f t="shared" si="224"/>
        <v>3</v>
      </c>
      <c r="W1863" s="2">
        <f t="shared" si="225"/>
        <v>1</v>
      </c>
      <c r="Y1863" s="5"/>
      <c r="Z1863" s="6">
        <f t="shared" si="230"/>
        <v>2</v>
      </c>
      <c r="AA1863" s="2">
        <v>0</v>
      </c>
      <c r="AB1863" s="2">
        <v>0</v>
      </c>
      <c r="AC1863" s="2">
        <v>1</v>
      </c>
      <c r="AD1863" s="2">
        <v>1</v>
      </c>
      <c r="AE1863" s="2">
        <v>0</v>
      </c>
      <c r="AF1863" s="2">
        <f t="shared" si="226"/>
        <v>0</v>
      </c>
      <c r="AG1863" s="2">
        <f t="shared" si="227"/>
        <v>1</v>
      </c>
      <c r="AH1863" s="2">
        <f t="shared" si="228"/>
        <v>1</v>
      </c>
      <c r="AJ1863" s="5"/>
    </row>
    <row r="1864" spans="7:36" x14ac:dyDescent="0.35">
      <c r="G1864" s="2" t="s">
        <v>3</v>
      </c>
      <c r="H1864" s="2" t="s">
        <v>142</v>
      </c>
      <c r="I1864" s="2" t="s">
        <v>8</v>
      </c>
      <c r="J1864" s="2" t="s">
        <v>125</v>
      </c>
      <c r="K1864" s="2" t="s">
        <v>102</v>
      </c>
      <c r="L1864" s="2" t="s">
        <v>102</v>
      </c>
      <c r="M1864" s="2" t="s">
        <v>3</v>
      </c>
      <c r="N1864" s="2">
        <v>3</v>
      </c>
      <c r="O1864" s="6">
        <f t="shared" si="229"/>
        <v>4</v>
      </c>
      <c r="P1864" s="2">
        <v>0</v>
      </c>
      <c r="Q1864" s="2">
        <v>1</v>
      </c>
      <c r="R1864" s="2">
        <v>1</v>
      </c>
      <c r="S1864" s="2">
        <v>2</v>
      </c>
      <c r="T1864" s="2">
        <v>0</v>
      </c>
      <c r="U1864" s="2">
        <f t="shared" si="223"/>
        <v>1</v>
      </c>
      <c r="V1864" s="2">
        <f t="shared" si="224"/>
        <v>1</v>
      </c>
      <c r="W1864" s="2">
        <f t="shared" si="225"/>
        <v>2</v>
      </c>
      <c r="Y1864" s="5"/>
      <c r="Z1864" s="6">
        <f t="shared" si="230"/>
        <v>2</v>
      </c>
      <c r="AA1864" s="2">
        <v>0</v>
      </c>
      <c r="AB1864" s="2">
        <v>0</v>
      </c>
      <c r="AC1864" s="2">
        <v>1</v>
      </c>
      <c r="AD1864" s="2">
        <v>1</v>
      </c>
      <c r="AE1864" s="2">
        <v>0</v>
      </c>
      <c r="AF1864" s="2">
        <f t="shared" si="226"/>
        <v>0</v>
      </c>
      <c r="AG1864" s="2">
        <f t="shared" si="227"/>
        <v>1</v>
      </c>
      <c r="AH1864" s="2">
        <f t="shared" si="228"/>
        <v>1</v>
      </c>
      <c r="AJ1864" s="5"/>
    </row>
    <row r="1865" spans="7:36" x14ac:dyDescent="0.35">
      <c r="G1865" s="2" t="s">
        <v>3</v>
      </c>
      <c r="H1865" s="2" t="s">
        <v>142</v>
      </c>
      <c r="I1865" s="2" t="s">
        <v>8</v>
      </c>
      <c r="J1865" s="2" t="s">
        <v>125</v>
      </c>
      <c r="K1865" s="2" t="s">
        <v>102</v>
      </c>
      <c r="L1865" s="2" t="s">
        <v>102</v>
      </c>
      <c r="M1865" s="2" t="s">
        <v>3</v>
      </c>
      <c r="N1865" s="2">
        <v>4</v>
      </c>
      <c r="O1865" s="6">
        <f t="shared" si="229"/>
        <v>4</v>
      </c>
      <c r="P1865" s="2">
        <v>3</v>
      </c>
      <c r="Q1865" s="2">
        <v>1</v>
      </c>
      <c r="R1865" s="2">
        <v>0</v>
      </c>
      <c r="S1865" s="2">
        <v>0</v>
      </c>
      <c r="T1865" s="2">
        <v>0</v>
      </c>
      <c r="U1865" s="2">
        <f t="shared" si="223"/>
        <v>4</v>
      </c>
      <c r="V1865" s="2">
        <f t="shared" si="224"/>
        <v>0</v>
      </c>
      <c r="W1865" s="2">
        <f t="shared" si="225"/>
        <v>0</v>
      </c>
      <c r="Y1865" s="5"/>
      <c r="Z1865" s="6">
        <f t="shared" si="230"/>
        <v>2</v>
      </c>
      <c r="AA1865" s="2">
        <v>2</v>
      </c>
      <c r="AB1865" s="2">
        <v>0</v>
      </c>
      <c r="AC1865" s="2">
        <v>0</v>
      </c>
      <c r="AD1865" s="2">
        <v>0</v>
      </c>
      <c r="AE1865" s="2">
        <v>0</v>
      </c>
      <c r="AF1865" s="2">
        <f t="shared" si="226"/>
        <v>2</v>
      </c>
      <c r="AG1865" s="2">
        <f t="shared" si="227"/>
        <v>0</v>
      </c>
      <c r="AH1865" s="2">
        <f t="shared" si="228"/>
        <v>0</v>
      </c>
      <c r="AJ1865" s="5"/>
    </row>
    <row r="1866" spans="7:36" x14ac:dyDescent="0.35">
      <c r="G1866" s="2" t="s">
        <v>3</v>
      </c>
      <c r="H1866" s="2" t="s">
        <v>142</v>
      </c>
      <c r="I1866" s="2" t="s">
        <v>8</v>
      </c>
      <c r="J1866" s="2" t="s">
        <v>125</v>
      </c>
      <c r="K1866" s="2" t="s">
        <v>102</v>
      </c>
      <c r="L1866" s="2" t="s">
        <v>102</v>
      </c>
      <c r="M1866" s="2" t="s">
        <v>3</v>
      </c>
      <c r="N1866" s="2">
        <v>5</v>
      </c>
      <c r="O1866" s="6">
        <f t="shared" si="229"/>
        <v>4</v>
      </c>
      <c r="P1866" s="2">
        <v>2</v>
      </c>
      <c r="Q1866" s="2">
        <v>0</v>
      </c>
      <c r="R1866" s="2">
        <v>2</v>
      </c>
      <c r="S1866" s="2">
        <v>0</v>
      </c>
      <c r="T1866" s="2">
        <v>0</v>
      </c>
      <c r="U1866" s="2">
        <f t="shared" si="223"/>
        <v>2</v>
      </c>
      <c r="V1866" s="2">
        <f t="shared" si="224"/>
        <v>2</v>
      </c>
      <c r="W1866" s="2">
        <f t="shared" si="225"/>
        <v>0</v>
      </c>
      <c r="Y1866" s="5"/>
      <c r="Z1866" s="6">
        <f t="shared" si="230"/>
        <v>2</v>
      </c>
      <c r="AA1866" s="2">
        <v>0</v>
      </c>
      <c r="AB1866" s="2">
        <v>0</v>
      </c>
      <c r="AC1866" s="2">
        <v>1</v>
      </c>
      <c r="AD1866" s="2">
        <v>1</v>
      </c>
      <c r="AE1866" s="2">
        <v>0</v>
      </c>
      <c r="AF1866" s="2">
        <f t="shared" si="226"/>
        <v>0</v>
      </c>
      <c r="AG1866" s="2">
        <f t="shared" si="227"/>
        <v>1</v>
      </c>
      <c r="AH1866" s="2">
        <f t="shared" si="228"/>
        <v>1</v>
      </c>
      <c r="AJ1866" s="5"/>
    </row>
    <row r="1867" spans="7:36" x14ac:dyDescent="0.35">
      <c r="G1867" s="2" t="s">
        <v>3</v>
      </c>
      <c r="H1867" s="2" t="s">
        <v>142</v>
      </c>
      <c r="I1867" s="2" t="s">
        <v>8</v>
      </c>
      <c r="J1867" s="2" t="s">
        <v>125</v>
      </c>
      <c r="K1867" s="2" t="s">
        <v>102</v>
      </c>
      <c r="L1867" s="2" t="s">
        <v>102</v>
      </c>
      <c r="M1867" s="2" t="s">
        <v>3</v>
      </c>
      <c r="N1867" s="2">
        <v>6</v>
      </c>
      <c r="O1867" s="6">
        <f t="shared" si="229"/>
        <v>4</v>
      </c>
      <c r="P1867" s="2">
        <v>2</v>
      </c>
      <c r="Q1867" s="2">
        <v>0</v>
      </c>
      <c r="R1867" s="2">
        <v>1</v>
      </c>
      <c r="S1867" s="2">
        <v>1</v>
      </c>
      <c r="T1867" s="2">
        <v>0</v>
      </c>
      <c r="U1867" s="2">
        <f t="shared" si="223"/>
        <v>2</v>
      </c>
      <c r="V1867" s="2">
        <f t="shared" si="224"/>
        <v>1</v>
      </c>
      <c r="W1867" s="2">
        <f t="shared" si="225"/>
        <v>1</v>
      </c>
      <c r="Y1867" s="5"/>
      <c r="Z1867" s="6">
        <f t="shared" si="230"/>
        <v>2</v>
      </c>
      <c r="AA1867" s="2">
        <v>0</v>
      </c>
      <c r="AB1867" s="2">
        <v>0</v>
      </c>
      <c r="AC1867" s="2">
        <v>1</v>
      </c>
      <c r="AD1867" s="2">
        <v>1</v>
      </c>
      <c r="AE1867" s="2">
        <v>0</v>
      </c>
      <c r="AF1867" s="2">
        <f t="shared" si="226"/>
        <v>0</v>
      </c>
      <c r="AG1867" s="2">
        <f t="shared" si="227"/>
        <v>1</v>
      </c>
      <c r="AH1867" s="2">
        <f t="shared" si="228"/>
        <v>1</v>
      </c>
      <c r="AJ1867" s="5"/>
    </row>
    <row r="1868" spans="7:36" x14ac:dyDescent="0.35">
      <c r="G1868" s="2" t="s">
        <v>3</v>
      </c>
      <c r="H1868" s="2" t="s">
        <v>142</v>
      </c>
      <c r="I1868" s="2" t="s">
        <v>8</v>
      </c>
      <c r="J1868" s="2" t="s">
        <v>125</v>
      </c>
      <c r="K1868" s="2" t="s">
        <v>102</v>
      </c>
      <c r="L1868" s="2" t="s">
        <v>102</v>
      </c>
      <c r="M1868" s="2" t="s">
        <v>3</v>
      </c>
      <c r="N1868" s="2">
        <v>7</v>
      </c>
      <c r="O1868" s="6">
        <f t="shared" si="229"/>
        <v>4</v>
      </c>
      <c r="P1868" s="2">
        <v>3</v>
      </c>
      <c r="Q1868" s="2">
        <v>1</v>
      </c>
      <c r="R1868" s="2">
        <v>0</v>
      </c>
      <c r="S1868" s="2">
        <v>0</v>
      </c>
      <c r="T1868" s="2">
        <v>0</v>
      </c>
      <c r="U1868" s="2">
        <f t="shared" si="223"/>
        <v>4</v>
      </c>
      <c r="V1868" s="2">
        <f t="shared" si="224"/>
        <v>0</v>
      </c>
      <c r="W1868" s="2">
        <f t="shared" si="225"/>
        <v>0</v>
      </c>
      <c r="Y1868" s="5"/>
      <c r="Z1868" s="6">
        <f t="shared" si="230"/>
        <v>2</v>
      </c>
      <c r="AA1868" s="2">
        <v>1</v>
      </c>
      <c r="AB1868" s="2">
        <v>0</v>
      </c>
      <c r="AC1868" s="2">
        <v>0</v>
      </c>
      <c r="AD1868" s="2">
        <v>1</v>
      </c>
      <c r="AE1868" s="2">
        <v>0</v>
      </c>
      <c r="AF1868" s="2">
        <f t="shared" si="226"/>
        <v>1</v>
      </c>
      <c r="AG1868" s="2">
        <f t="shared" si="227"/>
        <v>0</v>
      </c>
      <c r="AH1868" s="2">
        <f t="shared" si="228"/>
        <v>1</v>
      </c>
      <c r="AJ1868" s="5"/>
    </row>
    <row r="1869" spans="7:36" x14ac:dyDescent="0.35">
      <c r="G1869" s="2" t="s">
        <v>3</v>
      </c>
      <c r="H1869" s="2" t="s">
        <v>142</v>
      </c>
      <c r="I1869" s="2" t="s">
        <v>8</v>
      </c>
      <c r="J1869" s="2" t="s">
        <v>125</v>
      </c>
      <c r="K1869" s="2" t="s">
        <v>102</v>
      </c>
      <c r="L1869" s="2" t="s">
        <v>102</v>
      </c>
      <c r="M1869" s="2" t="s">
        <v>3</v>
      </c>
      <c r="N1869" s="2">
        <v>8</v>
      </c>
      <c r="O1869" s="6">
        <f t="shared" si="229"/>
        <v>4</v>
      </c>
      <c r="P1869" s="2">
        <v>2</v>
      </c>
      <c r="Q1869" s="2">
        <v>0</v>
      </c>
      <c r="R1869" s="2">
        <v>2</v>
      </c>
      <c r="S1869" s="2">
        <v>0</v>
      </c>
      <c r="T1869" s="2">
        <v>0</v>
      </c>
      <c r="U1869" s="2">
        <f t="shared" si="223"/>
        <v>2</v>
      </c>
      <c r="V1869" s="2">
        <f t="shared" si="224"/>
        <v>2</v>
      </c>
      <c r="W1869" s="2">
        <f t="shared" si="225"/>
        <v>0</v>
      </c>
      <c r="Y1869" s="5"/>
      <c r="Z1869" s="6">
        <f t="shared" si="230"/>
        <v>2</v>
      </c>
      <c r="AA1869" s="2">
        <v>0</v>
      </c>
      <c r="AB1869" s="2">
        <v>0</v>
      </c>
      <c r="AC1869" s="2">
        <v>1</v>
      </c>
      <c r="AD1869" s="2">
        <v>1</v>
      </c>
      <c r="AE1869" s="2">
        <v>0</v>
      </c>
      <c r="AF1869" s="2">
        <f t="shared" si="226"/>
        <v>0</v>
      </c>
      <c r="AG1869" s="2">
        <f t="shared" si="227"/>
        <v>1</v>
      </c>
      <c r="AH1869" s="2">
        <f t="shared" si="228"/>
        <v>1</v>
      </c>
      <c r="AJ1869" s="5"/>
    </row>
    <row r="1870" spans="7:36" x14ac:dyDescent="0.35">
      <c r="G1870" s="2" t="s">
        <v>3</v>
      </c>
      <c r="H1870" s="2" t="s">
        <v>142</v>
      </c>
      <c r="I1870" s="2" t="s">
        <v>8</v>
      </c>
      <c r="J1870" s="2" t="s">
        <v>125</v>
      </c>
      <c r="K1870" s="2" t="s">
        <v>102</v>
      </c>
      <c r="L1870" s="2" t="s">
        <v>102</v>
      </c>
      <c r="M1870" s="2" t="s">
        <v>3</v>
      </c>
      <c r="N1870" s="2">
        <v>9</v>
      </c>
      <c r="O1870" s="6">
        <f t="shared" si="229"/>
        <v>4</v>
      </c>
      <c r="P1870" s="2">
        <v>0</v>
      </c>
      <c r="Q1870" s="2">
        <v>1</v>
      </c>
      <c r="R1870" s="2">
        <v>2</v>
      </c>
      <c r="S1870" s="2">
        <v>1</v>
      </c>
      <c r="T1870" s="2">
        <v>0</v>
      </c>
      <c r="U1870" s="2">
        <f t="shared" si="223"/>
        <v>1</v>
      </c>
      <c r="V1870" s="2">
        <f t="shared" si="224"/>
        <v>2</v>
      </c>
      <c r="W1870" s="2">
        <f t="shared" si="225"/>
        <v>1</v>
      </c>
      <c r="Y1870" s="5"/>
      <c r="Z1870" s="6">
        <f t="shared" si="230"/>
        <v>2</v>
      </c>
      <c r="AA1870" s="2">
        <v>0</v>
      </c>
      <c r="AB1870" s="2">
        <v>0</v>
      </c>
      <c r="AC1870" s="2">
        <v>0</v>
      </c>
      <c r="AD1870" s="2">
        <v>1</v>
      </c>
      <c r="AE1870" s="2">
        <v>1</v>
      </c>
      <c r="AF1870" s="2">
        <f t="shared" si="226"/>
        <v>0</v>
      </c>
      <c r="AG1870" s="2">
        <f t="shared" si="227"/>
        <v>0</v>
      </c>
      <c r="AH1870" s="2">
        <f t="shared" si="228"/>
        <v>2</v>
      </c>
      <c r="AJ1870" s="5"/>
    </row>
    <row r="1871" spans="7:36" x14ac:dyDescent="0.35">
      <c r="G1871" s="2" t="s">
        <v>3</v>
      </c>
      <c r="H1871" s="2" t="s">
        <v>142</v>
      </c>
      <c r="I1871" s="2" t="s">
        <v>8</v>
      </c>
      <c r="J1871" s="2" t="s">
        <v>125</v>
      </c>
      <c r="K1871" s="2" t="s">
        <v>102</v>
      </c>
      <c r="L1871" s="2" t="s">
        <v>102</v>
      </c>
      <c r="M1871" s="2" t="s">
        <v>67</v>
      </c>
      <c r="N1871" s="2">
        <v>10</v>
      </c>
      <c r="O1871" s="6">
        <f t="shared" si="229"/>
        <v>4</v>
      </c>
      <c r="P1871" s="2">
        <v>1</v>
      </c>
      <c r="Q1871" s="2">
        <v>3</v>
      </c>
      <c r="R1871" s="2">
        <v>0</v>
      </c>
      <c r="S1871" s="2">
        <v>0</v>
      </c>
      <c r="T1871" s="2">
        <v>0</v>
      </c>
      <c r="U1871" s="2">
        <f t="shared" si="223"/>
        <v>4</v>
      </c>
      <c r="V1871" s="2">
        <f t="shared" si="224"/>
        <v>0</v>
      </c>
      <c r="W1871" s="2">
        <f t="shared" si="225"/>
        <v>0</v>
      </c>
      <c r="Y1871" s="5"/>
      <c r="Z1871" s="6">
        <f t="shared" si="230"/>
        <v>2</v>
      </c>
      <c r="AA1871" s="2">
        <v>1</v>
      </c>
      <c r="AB1871" s="2">
        <v>1</v>
      </c>
      <c r="AC1871" s="2">
        <v>0</v>
      </c>
      <c r="AD1871" s="2">
        <v>0</v>
      </c>
      <c r="AE1871" s="2">
        <v>0</v>
      </c>
      <c r="AF1871" s="2">
        <f t="shared" si="226"/>
        <v>2</v>
      </c>
      <c r="AG1871" s="2">
        <f t="shared" si="227"/>
        <v>0</v>
      </c>
      <c r="AH1871" s="2">
        <f t="shared" si="228"/>
        <v>0</v>
      </c>
      <c r="AJ1871" s="5"/>
    </row>
    <row r="1872" spans="7:36" x14ac:dyDescent="0.35">
      <c r="G1872" s="2" t="s">
        <v>3</v>
      </c>
      <c r="H1872" s="2" t="s">
        <v>142</v>
      </c>
      <c r="I1872" s="2" t="s">
        <v>8</v>
      </c>
      <c r="J1872" s="2" t="s">
        <v>125</v>
      </c>
      <c r="K1872" s="2" t="s">
        <v>102</v>
      </c>
      <c r="L1872" s="2" t="s">
        <v>102</v>
      </c>
      <c r="M1872" s="2" t="s">
        <v>67</v>
      </c>
      <c r="N1872" s="2">
        <v>11</v>
      </c>
      <c r="O1872" s="6">
        <f t="shared" si="229"/>
        <v>4</v>
      </c>
      <c r="P1872" s="2">
        <v>0</v>
      </c>
      <c r="Q1872" s="2">
        <v>1</v>
      </c>
      <c r="R1872" s="2">
        <v>2</v>
      </c>
      <c r="S1872" s="2">
        <v>1</v>
      </c>
      <c r="T1872" s="2">
        <v>0</v>
      </c>
      <c r="U1872" s="2">
        <f t="shared" si="223"/>
        <v>1</v>
      </c>
      <c r="V1872" s="2">
        <f t="shared" si="224"/>
        <v>2</v>
      </c>
      <c r="W1872" s="2">
        <f t="shared" si="225"/>
        <v>1</v>
      </c>
      <c r="Y1872" s="5"/>
      <c r="Z1872" s="6">
        <f t="shared" si="230"/>
        <v>2</v>
      </c>
      <c r="AA1872" s="2">
        <v>0</v>
      </c>
      <c r="AB1872" s="2">
        <v>1</v>
      </c>
      <c r="AC1872" s="2">
        <v>0</v>
      </c>
      <c r="AD1872" s="2">
        <v>1</v>
      </c>
      <c r="AE1872" s="2">
        <v>0</v>
      </c>
      <c r="AF1872" s="2">
        <f t="shared" si="226"/>
        <v>1</v>
      </c>
      <c r="AG1872" s="2">
        <f t="shared" si="227"/>
        <v>0</v>
      </c>
      <c r="AH1872" s="2">
        <f t="shared" si="228"/>
        <v>1</v>
      </c>
      <c r="AJ1872" s="5"/>
    </row>
    <row r="1873" spans="7:36" x14ac:dyDescent="0.35">
      <c r="G1873" s="2" t="s">
        <v>3</v>
      </c>
      <c r="H1873" s="2" t="s">
        <v>142</v>
      </c>
      <c r="I1873" s="2" t="s">
        <v>8</v>
      </c>
      <c r="J1873" s="2" t="s">
        <v>125</v>
      </c>
      <c r="K1873" s="2" t="s">
        <v>102</v>
      </c>
      <c r="L1873" s="2" t="s">
        <v>102</v>
      </c>
      <c r="M1873" s="2" t="s">
        <v>67</v>
      </c>
      <c r="N1873" s="2">
        <v>12</v>
      </c>
      <c r="O1873" s="6">
        <f t="shared" si="229"/>
        <v>4</v>
      </c>
      <c r="P1873" s="2">
        <v>0</v>
      </c>
      <c r="Q1873" s="2">
        <v>3</v>
      </c>
      <c r="R1873" s="2">
        <v>0</v>
      </c>
      <c r="S1873" s="2">
        <v>1</v>
      </c>
      <c r="T1873" s="2">
        <v>0</v>
      </c>
      <c r="U1873" s="2">
        <f t="shared" si="223"/>
        <v>3</v>
      </c>
      <c r="V1873" s="2">
        <f t="shared" si="224"/>
        <v>0</v>
      </c>
      <c r="W1873" s="2">
        <f t="shared" si="225"/>
        <v>1</v>
      </c>
      <c r="Y1873" s="5"/>
      <c r="Z1873" s="6">
        <f t="shared" si="230"/>
        <v>2</v>
      </c>
      <c r="AA1873" s="2">
        <v>0</v>
      </c>
      <c r="AB1873" s="2">
        <v>0</v>
      </c>
      <c r="AC1873" s="2">
        <v>1</v>
      </c>
      <c r="AD1873" s="2">
        <v>0</v>
      </c>
      <c r="AE1873" s="2">
        <v>1</v>
      </c>
      <c r="AF1873" s="2">
        <f t="shared" si="226"/>
        <v>0</v>
      </c>
      <c r="AG1873" s="2">
        <f t="shared" si="227"/>
        <v>1</v>
      </c>
      <c r="AH1873" s="2">
        <f t="shared" si="228"/>
        <v>1</v>
      </c>
      <c r="AJ1873" s="5"/>
    </row>
    <row r="1874" spans="7:36" x14ac:dyDescent="0.35">
      <c r="G1874" s="2" t="s">
        <v>3</v>
      </c>
      <c r="H1874" s="2" t="s">
        <v>142</v>
      </c>
      <c r="I1874" s="2" t="s">
        <v>8</v>
      </c>
      <c r="J1874" s="2" t="s">
        <v>125</v>
      </c>
      <c r="K1874" s="2" t="s">
        <v>102</v>
      </c>
      <c r="L1874" s="2" t="s">
        <v>102</v>
      </c>
      <c r="M1874" s="2" t="s">
        <v>67</v>
      </c>
      <c r="N1874" s="2">
        <v>13</v>
      </c>
      <c r="O1874" s="6">
        <f t="shared" si="229"/>
        <v>4</v>
      </c>
      <c r="P1874" s="2">
        <v>0</v>
      </c>
      <c r="Q1874" s="2">
        <v>3</v>
      </c>
      <c r="R1874" s="2">
        <v>0</v>
      </c>
      <c r="S1874" s="2">
        <v>1</v>
      </c>
      <c r="T1874" s="2">
        <v>0</v>
      </c>
      <c r="U1874" s="2">
        <f t="shared" si="223"/>
        <v>3</v>
      </c>
      <c r="V1874" s="2">
        <f t="shared" si="224"/>
        <v>0</v>
      </c>
      <c r="W1874" s="2">
        <f t="shared" si="225"/>
        <v>1</v>
      </c>
      <c r="Y1874" s="5"/>
      <c r="Z1874" s="6">
        <f t="shared" si="230"/>
        <v>2</v>
      </c>
      <c r="AA1874" s="2">
        <v>0</v>
      </c>
      <c r="AB1874" s="2">
        <v>0</v>
      </c>
      <c r="AC1874" s="2">
        <v>1</v>
      </c>
      <c r="AD1874" s="2">
        <v>1</v>
      </c>
      <c r="AE1874" s="2">
        <v>0</v>
      </c>
      <c r="AF1874" s="2">
        <f t="shared" si="226"/>
        <v>0</v>
      </c>
      <c r="AG1874" s="2">
        <f t="shared" si="227"/>
        <v>1</v>
      </c>
      <c r="AH1874" s="2">
        <f t="shared" si="228"/>
        <v>1</v>
      </c>
      <c r="AJ1874" s="5"/>
    </row>
    <row r="1875" spans="7:36" x14ac:dyDescent="0.35">
      <c r="G1875" s="2" t="s">
        <v>3</v>
      </c>
      <c r="H1875" s="2" t="s">
        <v>142</v>
      </c>
      <c r="I1875" s="2" t="s">
        <v>8</v>
      </c>
      <c r="J1875" s="2" t="s">
        <v>125</v>
      </c>
      <c r="K1875" s="2" t="s">
        <v>102</v>
      </c>
      <c r="L1875" s="2" t="s">
        <v>102</v>
      </c>
      <c r="M1875" s="2" t="s">
        <v>67</v>
      </c>
      <c r="N1875" s="2">
        <v>14</v>
      </c>
      <c r="O1875" s="6">
        <f t="shared" si="229"/>
        <v>4</v>
      </c>
      <c r="P1875" s="2">
        <v>0</v>
      </c>
      <c r="Q1875" s="2">
        <v>1</v>
      </c>
      <c r="R1875" s="2">
        <v>1</v>
      </c>
      <c r="S1875" s="2">
        <v>2</v>
      </c>
      <c r="T1875" s="2">
        <v>0</v>
      </c>
      <c r="U1875" s="2">
        <f t="shared" si="223"/>
        <v>1</v>
      </c>
      <c r="V1875" s="2">
        <f t="shared" si="224"/>
        <v>1</v>
      </c>
      <c r="W1875" s="2">
        <f t="shared" si="225"/>
        <v>2</v>
      </c>
      <c r="Y1875" s="5"/>
      <c r="Z1875" s="6">
        <f t="shared" si="230"/>
        <v>2</v>
      </c>
      <c r="AA1875" s="2">
        <v>0</v>
      </c>
      <c r="AB1875" s="2">
        <v>0</v>
      </c>
      <c r="AC1875" s="2">
        <v>1</v>
      </c>
      <c r="AD1875" s="2">
        <v>1</v>
      </c>
      <c r="AE1875" s="2">
        <v>0</v>
      </c>
      <c r="AF1875" s="2">
        <f t="shared" si="226"/>
        <v>0</v>
      </c>
      <c r="AG1875" s="2">
        <f t="shared" si="227"/>
        <v>1</v>
      </c>
      <c r="AH1875" s="2">
        <f t="shared" si="228"/>
        <v>1</v>
      </c>
      <c r="AJ1875" s="5"/>
    </row>
    <row r="1876" spans="7:36" x14ac:dyDescent="0.35">
      <c r="G1876" s="2" t="s">
        <v>3</v>
      </c>
      <c r="H1876" s="2" t="s">
        <v>142</v>
      </c>
      <c r="I1876" s="2" t="s">
        <v>8</v>
      </c>
      <c r="J1876" s="2" t="s">
        <v>125</v>
      </c>
      <c r="K1876" s="2" t="s">
        <v>102</v>
      </c>
      <c r="L1876" s="2" t="s">
        <v>102</v>
      </c>
      <c r="M1876" s="2" t="s">
        <v>67</v>
      </c>
      <c r="N1876" s="2">
        <v>15</v>
      </c>
      <c r="O1876" s="6">
        <f t="shared" si="229"/>
        <v>4</v>
      </c>
      <c r="P1876" s="2">
        <v>0</v>
      </c>
      <c r="Q1876" s="2">
        <v>1</v>
      </c>
      <c r="R1876" s="2">
        <v>1</v>
      </c>
      <c r="S1876" s="2">
        <v>2</v>
      </c>
      <c r="T1876" s="2">
        <v>0</v>
      </c>
      <c r="U1876" s="2">
        <f t="shared" si="223"/>
        <v>1</v>
      </c>
      <c r="V1876" s="2">
        <f t="shared" si="224"/>
        <v>1</v>
      </c>
      <c r="W1876" s="2">
        <f t="shared" si="225"/>
        <v>2</v>
      </c>
      <c r="Y1876" s="5"/>
      <c r="Z1876" s="6">
        <f t="shared" si="230"/>
        <v>2</v>
      </c>
      <c r="AA1876" s="2">
        <v>0</v>
      </c>
      <c r="AB1876" s="2">
        <v>0</v>
      </c>
      <c r="AC1876" s="2">
        <v>1</v>
      </c>
      <c r="AD1876" s="2">
        <v>0</v>
      </c>
      <c r="AE1876" s="2">
        <v>1</v>
      </c>
      <c r="AF1876" s="2">
        <f t="shared" si="226"/>
        <v>0</v>
      </c>
      <c r="AG1876" s="2">
        <f t="shared" si="227"/>
        <v>1</v>
      </c>
      <c r="AH1876" s="2">
        <f t="shared" si="228"/>
        <v>1</v>
      </c>
      <c r="AJ1876" s="5"/>
    </row>
    <row r="1877" spans="7:36" x14ac:dyDescent="0.35">
      <c r="G1877" s="2" t="s">
        <v>3</v>
      </c>
      <c r="H1877" s="2" t="s">
        <v>142</v>
      </c>
      <c r="I1877" s="2" t="s">
        <v>8</v>
      </c>
      <c r="J1877" s="2" t="s">
        <v>125</v>
      </c>
      <c r="K1877" s="2" t="s">
        <v>102</v>
      </c>
      <c r="L1877" s="2" t="s">
        <v>102</v>
      </c>
      <c r="M1877" s="2" t="s">
        <v>67</v>
      </c>
      <c r="N1877" s="2">
        <v>16</v>
      </c>
      <c r="O1877" s="6">
        <f t="shared" si="229"/>
        <v>4</v>
      </c>
      <c r="P1877" s="2">
        <v>0</v>
      </c>
      <c r="Q1877" s="2">
        <v>2</v>
      </c>
      <c r="R1877" s="2">
        <v>2</v>
      </c>
      <c r="S1877" s="2">
        <v>0</v>
      </c>
      <c r="T1877" s="2">
        <v>0</v>
      </c>
      <c r="U1877" s="2">
        <f t="shared" si="223"/>
        <v>2</v>
      </c>
      <c r="V1877" s="2">
        <f t="shared" si="224"/>
        <v>2</v>
      </c>
      <c r="W1877" s="2">
        <f t="shared" si="225"/>
        <v>0</v>
      </c>
      <c r="Y1877" s="5"/>
      <c r="Z1877" s="6">
        <f t="shared" si="230"/>
        <v>2</v>
      </c>
      <c r="AA1877" s="2">
        <v>1</v>
      </c>
      <c r="AB1877" s="2">
        <v>1</v>
      </c>
      <c r="AC1877" s="2">
        <v>0</v>
      </c>
      <c r="AD1877" s="2">
        <v>0</v>
      </c>
      <c r="AE1877" s="2">
        <v>0</v>
      </c>
      <c r="AF1877" s="2">
        <f t="shared" si="226"/>
        <v>2</v>
      </c>
      <c r="AG1877" s="2">
        <f t="shared" si="227"/>
        <v>0</v>
      </c>
      <c r="AH1877" s="2">
        <f t="shared" si="228"/>
        <v>0</v>
      </c>
      <c r="AJ1877" s="5"/>
    </row>
    <row r="1878" spans="7:36" x14ac:dyDescent="0.35">
      <c r="G1878" s="2" t="s">
        <v>3</v>
      </c>
      <c r="H1878" s="2" t="s">
        <v>142</v>
      </c>
      <c r="I1878" s="2" t="s">
        <v>8</v>
      </c>
      <c r="J1878" s="2" t="s">
        <v>125</v>
      </c>
      <c r="K1878" s="2" t="s">
        <v>102</v>
      </c>
      <c r="L1878" s="2" t="s">
        <v>102</v>
      </c>
      <c r="M1878" s="2" t="s">
        <v>67</v>
      </c>
      <c r="N1878" s="2">
        <v>17</v>
      </c>
      <c r="O1878" s="6">
        <f t="shared" si="229"/>
        <v>4</v>
      </c>
      <c r="P1878" s="2">
        <v>0</v>
      </c>
      <c r="Q1878" s="2">
        <v>1</v>
      </c>
      <c r="R1878" s="2">
        <v>1</v>
      </c>
      <c r="S1878" s="2">
        <v>1</v>
      </c>
      <c r="T1878" s="2">
        <v>1</v>
      </c>
      <c r="U1878" s="2">
        <f t="shared" si="223"/>
        <v>1</v>
      </c>
      <c r="V1878" s="2">
        <f t="shared" si="224"/>
        <v>1</v>
      </c>
      <c r="W1878" s="2">
        <f t="shared" si="225"/>
        <v>2</v>
      </c>
      <c r="Y1878" s="5"/>
      <c r="Z1878" s="6">
        <f t="shared" si="230"/>
        <v>2</v>
      </c>
      <c r="AA1878" s="2">
        <v>0</v>
      </c>
      <c r="AB1878" s="2">
        <v>0</v>
      </c>
      <c r="AC1878" s="2">
        <v>0</v>
      </c>
      <c r="AD1878" s="2">
        <v>1</v>
      </c>
      <c r="AE1878" s="2">
        <v>1</v>
      </c>
      <c r="AF1878" s="2">
        <f t="shared" si="226"/>
        <v>0</v>
      </c>
      <c r="AG1878" s="2">
        <f t="shared" si="227"/>
        <v>0</v>
      </c>
      <c r="AH1878" s="2">
        <f t="shared" si="228"/>
        <v>2</v>
      </c>
      <c r="AJ1878" s="5"/>
    </row>
    <row r="1879" spans="7:36" x14ac:dyDescent="0.35">
      <c r="G1879" s="2" t="s">
        <v>3</v>
      </c>
      <c r="H1879" s="2" t="s">
        <v>142</v>
      </c>
      <c r="I1879" s="2" t="s">
        <v>8</v>
      </c>
      <c r="J1879" s="2" t="s">
        <v>125</v>
      </c>
      <c r="K1879" s="2" t="s">
        <v>102</v>
      </c>
      <c r="L1879" s="2" t="s">
        <v>102</v>
      </c>
      <c r="M1879" s="2" t="s">
        <v>67</v>
      </c>
      <c r="N1879" s="2">
        <v>18</v>
      </c>
      <c r="O1879" s="6">
        <f t="shared" si="229"/>
        <v>4</v>
      </c>
      <c r="P1879" s="2">
        <v>2</v>
      </c>
      <c r="Q1879" s="2">
        <v>2</v>
      </c>
      <c r="R1879" s="2">
        <v>0</v>
      </c>
      <c r="S1879" s="2">
        <v>0</v>
      </c>
      <c r="T1879" s="2">
        <v>0</v>
      </c>
      <c r="U1879" s="2">
        <f t="shared" si="223"/>
        <v>4</v>
      </c>
      <c r="V1879" s="2">
        <f t="shared" si="224"/>
        <v>0</v>
      </c>
      <c r="W1879" s="2">
        <f t="shared" si="225"/>
        <v>0</v>
      </c>
      <c r="Y1879" s="5"/>
      <c r="Z1879" s="6">
        <f t="shared" si="230"/>
        <v>2</v>
      </c>
      <c r="AA1879" s="2">
        <v>0</v>
      </c>
      <c r="AB1879" s="2">
        <v>1</v>
      </c>
      <c r="AC1879" s="2">
        <v>1</v>
      </c>
      <c r="AD1879" s="2">
        <v>0</v>
      </c>
      <c r="AE1879" s="2">
        <v>0</v>
      </c>
      <c r="AF1879" s="2">
        <f t="shared" si="226"/>
        <v>1</v>
      </c>
      <c r="AG1879" s="2">
        <f t="shared" si="227"/>
        <v>1</v>
      </c>
      <c r="AH1879" s="2">
        <f t="shared" si="228"/>
        <v>0</v>
      </c>
      <c r="AJ1879" s="5"/>
    </row>
    <row r="1880" spans="7:36" x14ac:dyDescent="0.35">
      <c r="G1880" s="2" t="s">
        <v>3</v>
      </c>
      <c r="H1880" s="2" t="s">
        <v>142</v>
      </c>
      <c r="I1880" s="2" t="s">
        <v>8</v>
      </c>
      <c r="J1880" s="2" t="s">
        <v>125</v>
      </c>
      <c r="K1880" s="2" t="s">
        <v>102</v>
      </c>
      <c r="L1880" s="2" t="s">
        <v>102</v>
      </c>
      <c r="M1880" s="2" t="s">
        <v>76</v>
      </c>
      <c r="N1880" s="2">
        <v>19</v>
      </c>
      <c r="O1880" s="6">
        <f t="shared" si="229"/>
        <v>4</v>
      </c>
      <c r="P1880" s="2">
        <v>0</v>
      </c>
      <c r="Q1880" s="2">
        <v>2</v>
      </c>
      <c r="R1880" s="2">
        <v>2</v>
      </c>
      <c r="S1880" s="2">
        <v>0</v>
      </c>
      <c r="T1880" s="2">
        <v>0</v>
      </c>
      <c r="U1880" s="2">
        <f t="shared" si="223"/>
        <v>2</v>
      </c>
      <c r="V1880" s="2">
        <f t="shared" si="224"/>
        <v>2</v>
      </c>
      <c r="W1880" s="2">
        <f t="shared" si="225"/>
        <v>0</v>
      </c>
      <c r="Y1880" s="5"/>
      <c r="Z1880" s="6">
        <f t="shared" si="230"/>
        <v>2</v>
      </c>
      <c r="AA1880" s="2">
        <v>2</v>
      </c>
      <c r="AB1880" s="2">
        <v>0</v>
      </c>
      <c r="AC1880" s="2">
        <v>0</v>
      </c>
      <c r="AD1880" s="2">
        <v>0</v>
      </c>
      <c r="AE1880" s="2">
        <v>0</v>
      </c>
      <c r="AF1880" s="2">
        <f t="shared" si="226"/>
        <v>2</v>
      </c>
      <c r="AG1880" s="2">
        <f t="shared" si="227"/>
        <v>0</v>
      </c>
      <c r="AH1880" s="2">
        <f t="shared" si="228"/>
        <v>0</v>
      </c>
      <c r="AJ1880" s="5"/>
    </row>
    <row r="1881" spans="7:36" x14ac:dyDescent="0.35">
      <c r="G1881" s="2" t="s">
        <v>3</v>
      </c>
      <c r="H1881" s="2" t="s">
        <v>142</v>
      </c>
      <c r="I1881" s="2" t="s">
        <v>8</v>
      </c>
      <c r="J1881" s="2" t="s">
        <v>125</v>
      </c>
      <c r="K1881" s="2" t="s">
        <v>102</v>
      </c>
      <c r="L1881" s="2" t="s">
        <v>102</v>
      </c>
      <c r="M1881" s="2" t="s">
        <v>76</v>
      </c>
      <c r="N1881" s="2">
        <v>20</v>
      </c>
      <c r="O1881" s="6">
        <f t="shared" si="229"/>
        <v>4</v>
      </c>
      <c r="P1881" s="2">
        <v>0</v>
      </c>
      <c r="Q1881" s="2">
        <v>2</v>
      </c>
      <c r="R1881" s="2">
        <v>1</v>
      </c>
      <c r="S1881" s="2">
        <v>1</v>
      </c>
      <c r="T1881" s="2">
        <v>0</v>
      </c>
      <c r="U1881" s="2">
        <f t="shared" si="223"/>
        <v>2</v>
      </c>
      <c r="V1881" s="2">
        <f t="shared" si="224"/>
        <v>1</v>
      </c>
      <c r="W1881" s="2">
        <f t="shared" si="225"/>
        <v>1</v>
      </c>
      <c r="Y1881" s="5"/>
      <c r="Z1881" s="6">
        <f t="shared" si="230"/>
        <v>2</v>
      </c>
      <c r="AA1881" s="2">
        <v>1</v>
      </c>
      <c r="AB1881" s="2">
        <v>1</v>
      </c>
      <c r="AC1881" s="2">
        <v>0</v>
      </c>
      <c r="AD1881" s="2">
        <v>0</v>
      </c>
      <c r="AE1881" s="2">
        <v>0</v>
      </c>
      <c r="AF1881" s="2">
        <f t="shared" si="226"/>
        <v>2</v>
      </c>
      <c r="AG1881" s="2">
        <f t="shared" si="227"/>
        <v>0</v>
      </c>
      <c r="AH1881" s="2">
        <f t="shared" si="228"/>
        <v>0</v>
      </c>
      <c r="AJ1881" s="5"/>
    </row>
    <row r="1882" spans="7:36" x14ac:dyDescent="0.35">
      <c r="G1882" s="2" t="s">
        <v>3</v>
      </c>
      <c r="H1882" s="2" t="s">
        <v>142</v>
      </c>
      <c r="I1882" s="2" t="s">
        <v>8</v>
      </c>
      <c r="J1882" s="2" t="s">
        <v>125</v>
      </c>
      <c r="K1882" s="2" t="s">
        <v>102</v>
      </c>
      <c r="L1882" s="2" t="s">
        <v>102</v>
      </c>
      <c r="M1882" s="2" t="s">
        <v>76</v>
      </c>
      <c r="N1882" s="2">
        <v>21</v>
      </c>
      <c r="O1882" s="6">
        <f t="shared" si="229"/>
        <v>4</v>
      </c>
      <c r="P1882" s="2">
        <v>0</v>
      </c>
      <c r="Q1882" s="2">
        <v>2</v>
      </c>
      <c r="R1882" s="2">
        <v>2</v>
      </c>
      <c r="S1882" s="2">
        <v>0</v>
      </c>
      <c r="T1882" s="2">
        <v>0</v>
      </c>
      <c r="U1882" s="2">
        <f t="shared" si="223"/>
        <v>2</v>
      </c>
      <c r="V1882" s="2">
        <f t="shared" si="224"/>
        <v>2</v>
      </c>
      <c r="W1882" s="2">
        <f t="shared" si="225"/>
        <v>0</v>
      </c>
      <c r="Y1882" s="5"/>
      <c r="Z1882" s="6">
        <f t="shared" si="230"/>
        <v>2</v>
      </c>
      <c r="AA1882" s="2">
        <v>2</v>
      </c>
      <c r="AB1882" s="2">
        <v>0</v>
      </c>
      <c r="AC1882" s="2">
        <v>0</v>
      </c>
      <c r="AD1882" s="2">
        <v>0</v>
      </c>
      <c r="AE1882" s="2">
        <v>0</v>
      </c>
      <c r="AF1882" s="2">
        <f t="shared" si="226"/>
        <v>2</v>
      </c>
      <c r="AG1882" s="2">
        <f t="shared" si="227"/>
        <v>0</v>
      </c>
      <c r="AH1882" s="2">
        <f t="shared" si="228"/>
        <v>0</v>
      </c>
      <c r="AJ1882" s="5"/>
    </row>
    <row r="1883" spans="7:36" x14ac:dyDescent="0.35">
      <c r="G1883" s="2" t="s">
        <v>3</v>
      </c>
      <c r="H1883" s="2" t="s">
        <v>142</v>
      </c>
      <c r="I1883" s="2" t="s">
        <v>8</v>
      </c>
      <c r="J1883" s="2" t="s">
        <v>125</v>
      </c>
      <c r="K1883" s="2" t="s">
        <v>102</v>
      </c>
      <c r="L1883" s="2" t="s">
        <v>102</v>
      </c>
      <c r="M1883" s="2" t="s">
        <v>76</v>
      </c>
      <c r="N1883" s="2">
        <v>22</v>
      </c>
      <c r="O1883" s="6">
        <f t="shared" si="229"/>
        <v>3</v>
      </c>
      <c r="P1883" s="2">
        <v>1</v>
      </c>
      <c r="Q1883" s="2">
        <v>2</v>
      </c>
      <c r="R1883" s="2">
        <v>0</v>
      </c>
      <c r="S1883" s="2">
        <v>0</v>
      </c>
      <c r="T1883" s="2">
        <v>0</v>
      </c>
      <c r="U1883" s="2">
        <f t="shared" si="223"/>
        <v>3</v>
      </c>
      <c r="V1883" s="2">
        <f t="shared" si="224"/>
        <v>0</v>
      </c>
      <c r="W1883" s="2">
        <f t="shared" si="225"/>
        <v>0</v>
      </c>
      <c r="Y1883" s="5"/>
      <c r="Z1883" s="6">
        <f t="shared" si="230"/>
        <v>2</v>
      </c>
      <c r="AA1883" s="2">
        <v>2</v>
      </c>
      <c r="AB1883" s="2">
        <v>0</v>
      </c>
      <c r="AC1883" s="2">
        <v>0</v>
      </c>
      <c r="AD1883" s="2">
        <v>0</v>
      </c>
      <c r="AE1883" s="2">
        <v>0</v>
      </c>
      <c r="AF1883" s="2">
        <f t="shared" si="226"/>
        <v>2</v>
      </c>
      <c r="AG1883" s="2">
        <f t="shared" si="227"/>
        <v>0</v>
      </c>
      <c r="AH1883" s="2">
        <f t="shared" si="228"/>
        <v>0</v>
      </c>
      <c r="AJ1883" s="5"/>
    </row>
    <row r="1884" spans="7:36" x14ac:dyDescent="0.35">
      <c r="G1884" s="2" t="s">
        <v>3</v>
      </c>
      <c r="H1884" s="2" t="s">
        <v>142</v>
      </c>
      <c r="I1884" s="2" t="s">
        <v>8</v>
      </c>
      <c r="J1884" s="2" t="s">
        <v>125</v>
      </c>
      <c r="K1884" s="2" t="s">
        <v>102</v>
      </c>
      <c r="L1884" s="2" t="s">
        <v>102</v>
      </c>
      <c r="M1884" s="2" t="s">
        <v>76</v>
      </c>
      <c r="N1884" s="2">
        <v>23</v>
      </c>
      <c r="O1884" s="6">
        <f t="shared" si="229"/>
        <v>4</v>
      </c>
      <c r="P1884" s="2">
        <v>1</v>
      </c>
      <c r="Q1884" s="2">
        <v>2</v>
      </c>
      <c r="R1884" s="2">
        <v>1</v>
      </c>
      <c r="S1884" s="2">
        <v>0</v>
      </c>
      <c r="T1884" s="2">
        <v>0</v>
      </c>
      <c r="U1884" s="2">
        <f t="shared" ref="U1884:U1947" si="231">P1884+Q1884</f>
        <v>3</v>
      </c>
      <c r="V1884" s="2">
        <f t="shared" ref="V1884:V1947" si="232">R1884</f>
        <v>1</v>
      </c>
      <c r="W1884" s="2">
        <f t="shared" ref="W1884:W1947" si="233">S1884+T1884</f>
        <v>0</v>
      </c>
      <c r="Y1884" s="5"/>
      <c r="Z1884" s="6">
        <f t="shared" si="230"/>
        <v>2</v>
      </c>
      <c r="AA1884" s="2">
        <v>2</v>
      </c>
      <c r="AB1884" s="2">
        <v>0</v>
      </c>
      <c r="AC1884" s="2">
        <v>0</v>
      </c>
      <c r="AD1884" s="2">
        <v>0</v>
      </c>
      <c r="AE1884" s="2">
        <v>0</v>
      </c>
      <c r="AF1884" s="2">
        <f t="shared" ref="AF1884:AF1947" si="234">AA1884+AB1884</f>
        <v>2</v>
      </c>
      <c r="AG1884" s="2">
        <f t="shared" ref="AG1884:AG1947" si="235">AC1884</f>
        <v>0</v>
      </c>
      <c r="AH1884" s="2">
        <f t="shared" ref="AH1884:AH1947" si="236">AD1884+AE1884</f>
        <v>0</v>
      </c>
      <c r="AJ1884" s="5"/>
    </row>
    <row r="1885" spans="7:36" x14ac:dyDescent="0.35">
      <c r="G1885" s="2" t="s">
        <v>3</v>
      </c>
      <c r="H1885" s="2" t="s">
        <v>142</v>
      </c>
      <c r="I1885" s="2" t="s">
        <v>8</v>
      </c>
      <c r="J1885" s="2" t="s">
        <v>125</v>
      </c>
      <c r="K1885" s="2" t="s">
        <v>102</v>
      </c>
      <c r="L1885" s="2" t="s">
        <v>102</v>
      </c>
      <c r="M1885" s="2" t="s">
        <v>76</v>
      </c>
      <c r="N1885" s="2">
        <v>24</v>
      </c>
      <c r="O1885" s="6">
        <f t="shared" si="229"/>
        <v>4</v>
      </c>
      <c r="P1885" s="2">
        <v>0</v>
      </c>
      <c r="Q1885" s="2">
        <v>1</v>
      </c>
      <c r="R1885" s="2">
        <v>3</v>
      </c>
      <c r="S1885" s="2">
        <v>0</v>
      </c>
      <c r="T1885" s="2">
        <v>0</v>
      </c>
      <c r="U1885" s="2">
        <f t="shared" si="231"/>
        <v>1</v>
      </c>
      <c r="V1885" s="2">
        <f t="shared" si="232"/>
        <v>3</v>
      </c>
      <c r="W1885" s="2">
        <f t="shared" si="233"/>
        <v>0</v>
      </c>
      <c r="Y1885" s="5"/>
      <c r="Z1885" s="6">
        <f t="shared" si="230"/>
        <v>2</v>
      </c>
      <c r="AA1885" s="2">
        <v>0</v>
      </c>
      <c r="AB1885" s="2">
        <v>2</v>
      </c>
      <c r="AC1885" s="2">
        <v>0</v>
      </c>
      <c r="AD1885" s="2">
        <v>0</v>
      </c>
      <c r="AE1885" s="2">
        <v>0</v>
      </c>
      <c r="AF1885" s="2">
        <f t="shared" si="234"/>
        <v>2</v>
      </c>
      <c r="AG1885" s="2">
        <f t="shared" si="235"/>
        <v>0</v>
      </c>
      <c r="AH1885" s="2">
        <f t="shared" si="236"/>
        <v>0</v>
      </c>
      <c r="AJ1885" s="5"/>
    </row>
    <row r="1886" spans="7:36" x14ac:dyDescent="0.35">
      <c r="G1886" s="2" t="s">
        <v>3</v>
      </c>
      <c r="H1886" s="2" t="s">
        <v>142</v>
      </c>
      <c r="I1886" s="2" t="s">
        <v>8</v>
      </c>
      <c r="J1886" s="2" t="s">
        <v>125</v>
      </c>
      <c r="K1886" s="2" t="s">
        <v>102</v>
      </c>
      <c r="L1886" s="2" t="s">
        <v>102</v>
      </c>
      <c r="M1886" s="2" t="s">
        <v>76</v>
      </c>
      <c r="N1886" s="2">
        <v>25</v>
      </c>
      <c r="O1886" s="6">
        <f t="shared" si="229"/>
        <v>4</v>
      </c>
      <c r="P1886" s="2">
        <v>1</v>
      </c>
      <c r="Q1886" s="2">
        <v>2</v>
      </c>
      <c r="R1886" s="2">
        <v>1</v>
      </c>
      <c r="S1886" s="2">
        <v>0</v>
      </c>
      <c r="T1886" s="2">
        <v>0</v>
      </c>
      <c r="U1886" s="2">
        <f t="shared" si="231"/>
        <v>3</v>
      </c>
      <c r="V1886" s="2">
        <f t="shared" si="232"/>
        <v>1</v>
      </c>
      <c r="W1886" s="2">
        <f t="shared" si="233"/>
        <v>0</v>
      </c>
      <c r="Y1886" s="5"/>
      <c r="Z1886" s="6">
        <f t="shared" si="230"/>
        <v>2</v>
      </c>
      <c r="AA1886" s="2">
        <v>1</v>
      </c>
      <c r="AB1886" s="2">
        <v>1</v>
      </c>
      <c r="AC1886" s="2">
        <v>0</v>
      </c>
      <c r="AD1886" s="2">
        <v>0</v>
      </c>
      <c r="AE1886" s="2">
        <v>0</v>
      </c>
      <c r="AF1886" s="2">
        <f t="shared" si="234"/>
        <v>2</v>
      </c>
      <c r="AG1886" s="2">
        <f t="shared" si="235"/>
        <v>0</v>
      </c>
      <c r="AH1886" s="2">
        <f t="shared" si="236"/>
        <v>0</v>
      </c>
      <c r="AJ1886" s="5"/>
    </row>
    <row r="1887" spans="7:36" x14ac:dyDescent="0.35">
      <c r="G1887" s="2" t="s">
        <v>3</v>
      </c>
      <c r="H1887" s="2" t="s">
        <v>142</v>
      </c>
      <c r="I1887" s="2" t="s">
        <v>8</v>
      </c>
      <c r="J1887" s="2" t="s">
        <v>125</v>
      </c>
      <c r="K1887" s="2" t="s">
        <v>102</v>
      </c>
      <c r="L1887" s="2" t="s">
        <v>102</v>
      </c>
      <c r="M1887" s="2" t="s">
        <v>76</v>
      </c>
      <c r="N1887" s="2">
        <v>26</v>
      </c>
      <c r="O1887" s="6">
        <f t="shared" si="229"/>
        <v>4</v>
      </c>
      <c r="P1887" s="2">
        <v>0</v>
      </c>
      <c r="Q1887" s="2">
        <v>2</v>
      </c>
      <c r="R1887" s="2">
        <v>2</v>
      </c>
      <c r="S1887" s="2">
        <v>0</v>
      </c>
      <c r="T1887" s="2">
        <v>0</v>
      </c>
      <c r="U1887" s="2">
        <f t="shared" si="231"/>
        <v>2</v>
      </c>
      <c r="V1887" s="2">
        <f t="shared" si="232"/>
        <v>2</v>
      </c>
      <c r="W1887" s="2">
        <f t="shared" si="233"/>
        <v>0</v>
      </c>
      <c r="Y1887" s="5"/>
      <c r="Z1887" s="6">
        <f t="shared" si="230"/>
        <v>2</v>
      </c>
      <c r="AA1887" s="2">
        <v>2</v>
      </c>
      <c r="AB1887" s="2">
        <v>0</v>
      </c>
      <c r="AC1887" s="2">
        <v>0</v>
      </c>
      <c r="AD1887" s="2">
        <v>0</v>
      </c>
      <c r="AE1887" s="2">
        <v>0</v>
      </c>
      <c r="AF1887" s="2">
        <f t="shared" si="234"/>
        <v>2</v>
      </c>
      <c r="AG1887" s="2">
        <f t="shared" si="235"/>
        <v>0</v>
      </c>
      <c r="AH1887" s="2">
        <f t="shared" si="236"/>
        <v>0</v>
      </c>
      <c r="AJ1887" s="5"/>
    </row>
    <row r="1888" spans="7:36" x14ac:dyDescent="0.35">
      <c r="G1888" s="2" t="s">
        <v>3</v>
      </c>
      <c r="H1888" s="2" t="s">
        <v>142</v>
      </c>
      <c r="I1888" s="2" t="s">
        <v>8</v>
      </c>
      <c r="J1888" s="2" t="s">
        <v>125</v>
      </c>
      <c r="K1888" s="2" t="s">
        <v>102</v>
      </c>
      <c r="L1888" s="2" t="s">
        <v>102</v>
      </c>
      <c r="M1888" s="2" t="s">
        <v>76</v>
      </c>
      <c r="N1888" s="2">
        <v>27</v>
      </c>
      <c r="O1888" s="6">
        <f t="shared" si="229"/>
        <v>4</v>
      </c>
      <c r="P1888" s="2">
        <v>0</v>
      </c>
      <c r="Q1888" s="2">
        <v>3</v>
      </c>
      <c r="R1888" s="2">
        <v>1</v>
      </c>
      <c r="S1888" s="2">
        <v>0</v>
      </c>
      <c r="T1888" s="2">
        <v>0</v>
      </c>
      <c r="U1888" s="2">
        <f t="shared" si="231"/>
        <v>3</v>
      </c>
      <c r="V1888" s="2">
        <f t="shared" si="232"/>
        <v>1</v>
      </c>
      <c r="W1888" s="2">
        <f t="shared" si="233"/>
        <v>0</v>
      </c>
      <c r="Y1888" s="5"/>
      <c r="Z1888" s="6">
        <f t="shared" si="230"/>
        <v>2</v>
      </c>
      <c r="AA1888" s="2">
        <v>2</v>
      </c>
      <c r="AB1888" s="2">
        <v>0</v>
      </c>
      <c r="AC1888" s="2">
        <v>0</v>
      </c>
      <c r="AD1888" s="2">
        <v>0</v>
      </c>
      <c r="AE1888" s="2">
        <v>0</v>
      </c>
      <c r="AF1888" s="2">
        <f t="shared" si="234"/>
        <v>2</v>
      </c>
      <c r="AG1888" s="2">
        <f t="shared" si="235"/>
        <v>0</v>
      </c>
      <c r="AH1888" s="2">
        <f t="shared" si="236"/>
        <v>0</v>
      </c>
      <c r="AJ1888" s="5"/>
    </row>
    <row r="1889" spans="7:36" x14ac:dyDescent="0.35">
      <c r="G1889" s="2" t="s">
        <v>3</v>
      </c>
      <c r="H1889" s="2" t="s">
        <v>142</v>
      </c>
      <c r="I1889" s="2" t="s">
        <v>8</v>
      </c>
      <c r="J1889" s="2" t="s">
        <v>125</v>
      </c>
      <c r="K1889" s="2" t="s">
        <v>102</v>
      </c>
      <c r="L1889" s="2" t="s">
        <v>102</v>
      </c>
      <c r="M1889" s="2" t="s">
        <v>76</v>
      </c>
      <c r="N1889" s="2">
        <v>28</v>
      </c>
      <c r="O1889" s="6">
        <f t="shared" si="229"/>
        <v>4</v>
      </c>
      <c r="P1889" s="2">
        <v>1</v>
      </c>
      <c r="Q1889" s="2">
        <v>3</v>
      </c>
      <c r="R1889" s="2">
        <v>0</v>
      </c>
      <c r="S1889" s="2">
        <v>0</v>
      </c>
      <c r="T1889" s="2">
        <v>0</v>
      </c>
      <c r="U1889" s="2">
        <f t="shared" si="231"/>
        <v>4</v>
      </c>
      <c r="V1889" s="2">
        <f t="shared" si="232"/>
        <v>0</v>
      </c>
      <c r="W1889" s="2">
        <f t="shared" si="233"/>
        <v>0</v>
      </c>
      <c r="Y1889" s="5"/>
      <c r="Z1889" s="6">
        <f t="shared" si="230"/>
        <v>2</v>
      </c>
      <c r="AA1889" s="2">
        <v>2</v>
      </c>
      <c r="AB1889" s="2">
        <v>0</v>
      </c>
      <c r="AC1889" s="2">
        <v>0</v>
      </c>
      <c r="AD1889" s="2">
        <v>0</v>
      </c>
      <c r="AE1889" s="2">
        <v>0</v>
      </c>
      <c r="AF1889" s="2">
        <f t="shared" si="234"/>
        <v>2</v>
      </c>
      <c r="AG1889" s="2">
        <f t="shared" si="235"/>
        <v>0</v>
      </c>
      <c r="AH1889" s="2">
        <f t="shared" si="236"/>
        <v>0</v>
      </c>
      <c r="AJ1889" s="5"/>
    </row>
    <row r="1890" spans="7:36" x14ac:dyDescent="0.35">
      <c r="G1890" s="2" t="s">
        <v>3</v>
      </c>
      <c r="H1890" s="2" t="s">
        <v>142</v>
      </c>
      <c r="I1890" s="2" t="s">
        <v>8</v>
      </c>
      <c r="J1890" s="2" t="s">
        <v>125</v>
      </c>
      <c r="K1890" s="2" t="s">
        <v>102</v>
      </c>
      <c r="L1890" s="2" t="s">
        <v>102</v>
      </c>
      <c r="M1890" s="2" t="s">
        <v>76</v>
      </c>
      <c r="N1890" s="2">
        <v>29</v>
      </c>
      <c r="O1890" s="6">
        <f t="shared" si="229"/>
        <v>4</v>
      </c>
      <c r="P1890" s="2">
        <v>0</v>
      </c>
      <c r="Q1890" s="2">
        <v>3</v>
      </c>
      <c r="R1890" s="2">
        <v>1</v>
      </c>
      <c r="S1890" s="2">
        <v>0</v>
      </c>
      <c r="T1890" s="2">
        <v>0</v>
      </c>
      <c r="U1890" s="2">
        <f t="shared" si="231"/>
        <v>3</v>
      </c>
      <c r="V1890" s="2">
        <f t="shared" si="232"/>
        <v>1</v>
      </c>
      <c r="W1890" s="2">
        <f t="shared" si="233"/>
        <v>0</v>
      </c>
      <c r="Y1890" s="5"/>
      <c r="Z1890" s="6">
        <f t="shared" si="230"/>
        <v>2</v>
      </c>
      <c r="AA1890" s="2">
        <v>1</v>
      </c>
      <c r="AB1890" s="2">
        <v>1</v>
      </c>
      <c r="AC1890" s="2">
        <v>0</v>
      </c>
      <c r="AD1890" s="2">
        <v>0</v>
      </c>
      <c r="AE1890" s="2">
        <v>0</v>
      </c>
      <c r="AF1890" s="2">
        <f t="shared" si="234"/>
        <v>2</v>
      </c>
      <c r="AG1890" s="2">
        <f t="shared" si="235"/>
        <v>0</v>
      </c>
      <c r="AH1890" s="2">
        <f t="shared" si="236"/>
        <v>0</v>
      </c>
      <c r="AJ1890" s="5"/>
    </row>
    <row r="1891" spans="7:36" x14ac:dyDescent="0.35">
      <c r="G1891" s="2" t="s">
        <v>3</v>
      </c>
      <c r="H1891" s="2" t="s">
        <v>142</v>
      </c>
      <c r="I1891" s="2" t="s">
        <v>8</v>
      </c>
      <c r="J1891" s="2" t="s">
        <v>125</v>
      </c>
      <c r="K1891" s="2" t="s">
        <v>102</v>
      </c>
      <c r="L1891" s="2" t="s">
        <v>102</v>
      </c>
      <c r="M1891" s="2" t="s">
        <v>76</v>
      </c>
      <c r="N1891" s="2">
        <v>30</v>
      </c>
      <c r="O1891" s="6">
        <f t="shared" si="229"/>
        <v>4</v>
      </c>
      <c r="P1891" s="2">
        <v>0</v>
      </c>
      <c r="Q1891" s="2">
        <v>2</v>
      </c>
      <c r="R1891" s="2">
        <v>2</v>
      </c>
      <c r="S1891" s="2">
        <v>0</v>
      </c>
      <c r="T1891" s="2">
        <v>0</v>
      </c>
      <c r="U1891" s="2">
        <f t="shared" si="231"/>
        <v>2</v>
      </c>
      <c r="V1891" s="2">
        <f t="shared" si="232"/>
        <v>2</v>
      </c>
      <c r="W1891" s="2">
        <f t="shared" si="233"/>
        <v>0</v>
      </c>
      <c r="Y1891" s="5"/>
      <c r="Z1891" s="6">
        <f t="shared" si="230"/>
        <v>2</v>
      </c>
      <c r="AA1891" s="2">
        <v>2</v>
      </c>
      <c r="AB1891" s="2">
        <v>0</v>
      </c>
      <c r="AC1891" s="2">
        <v>0</v>
      </c>
      <c r="AD1891" s="2">
        <v>0</v>
      </c>
      <c r="AE1891" s="2">
        <v>0</v>
      </c>
      <c r="AF1891" s="2">
        <f t="shared" si="234"/>
        <v>2</v>
      </c>
      <c r="AG1891" s="2">
        <f t="shared" si="235"/>
        <v>0</v>
      </c>
      <c r="AH1891" s="2">
        <f t="shared" si="236"/>
        <v>0</v>
      </c>
      <c r="AJ1891" s="5"/>
    </row>
    <row r="1892" spans="7:36" x14ac:dyDescent="0.35">
      <c r="G1892" s="2" t="s">
        <v>3</v>
      </c>
      <c r="H1892" s="2" t="s">
        <v>142</v>
      </c>
      <c r="I1892" s="2" t="s">
        <v>8</v>
      </c>
      <c r="J1892" s="2" t="s">
        <v>39</v>
      </c>
      <c r="K1892" s="2" t="s">
        <v>39</v>
      </c>
      <c r="L1892" s="2" t="s">
        <v>39</v>
      </c>
      <c r="M1892" s="2" t="s">
        <v>3</v>
      </c>
      <c r="N1892" s="2">
        <v>1</v>
      </c>
      <c r="O1892" s="6">
        <f t="shared" si="229"/>
        <v>11</v>
      </c>
      <c r="P1892" s="2">
        <v>2</v>
      </c>
      <c r="Q1892" s="2">
        <v>7</v>
      </c>
      <c r="R1892" s="2">
        <v>2</v>
      </c>
      <c r="S1892" s="2">
        <v>0</v>
      </c>
      <c r="T1892" s="2">
        <v>0</v>
      </c>
      <c r="U1892" s="2">
        <f t="shared" si="231"/>
        <v>9</v>
      </c>
      <c r="V1892" s="2">
        <f t="shared" si="232"/>
        <v>2</v>
      </c>
      <c r="W1892" s="2">
        <f t="shared" si="233"/>
        <v>0</v>
      </c>
      <c r="X1892" s="2">
        <f>MAX(O1892:O1921)</f>
        <v>11</v>
      </c>
      <c r="Y1892" s="5">
        <v>17</v>
      </c>
      <c r="Z1892" s="6">
        <f t="shared" si="230"/>
        <v>2</v>
      </c>
      <c r="AA1892" s="2">
        <v>0</v>
      </c>
      <c r="AB1892" s="2">
        <v>2</v>
      </c>
      <c r="AC1892" s="2">
        <v>0</v>
      </c>
      <c r="AD1892" s="2">
        <v>0</v>
      </c>
      <c r="AE1892" s="2">
        <v>0</v>
      </c>
      <c r="AF1892" s="2">
        <f t="shared" si="234"/>
        <v>2</v>
      </c>
      <c r="AG1892" s="2">
        <f t="shared" si="235"/>
        <v>0</v>
      </c>
      <c r="AH1892" s="2">
        <f t="shared" si="236"/>
        <v>0</v>
      </c>
      <c r="AI1892" s="2">
        <f>MAX(Z1892:Z1921)</f>
        <v>2</v>
      </c>
      <c r="AJ1892" s="5">
        <v>17</v>
      </c>
    </row>
    <row r="1893" spans="7:36" x14ac:dyDescent="0.35">
      <c r="G1893" s="2" t="s">
        <v>3</v>
      </c>
      <c r="H1893" s="2" t="s">
        <v>142</v>
      </c>
      <c r="I1893" s="2" t="s">
        <v>8</v>
      </c>
      <c r="J1893" s="2" t="s">
        <v>39</v>
      </c>
      <c r="K1893" s="2" t="s">
        <v>39</v>
      </c>
      <c r="L1893" s="2" t="s">
        <v>39</v>
      </c>
      <c r="M1893" s="2" t="s">
        <v>3</v>
      </c>
      <c r="N1893" s="2">
        <v>2</v>
      </c>
      <c r="O1893" s="6">
        <f t="shared" si="229"/>
        <v>11</v>
      </c>
      <c r="P1893" s="2">
        <v>2</v>
      </c>
      <c r="Q1893" s="2">
        <v>5</v>
      </c>
      <c r="R1893" s="2">
        <v>3</v>
      </c>
      <c r="S1893" s="2">
        <v>0</v>
      </c>
      <c r="T1893" s="2">
        <v>1</v>
      </c>
      <c r="U1893" s="2">
        <f t="shared" si="231"/>
        <v>7</v>
      </c>
      <c r="V1893" s="2">
        <f t="shared" si="232"/>
        <v>3</v>
      </c>
      <c r="W1893" s="2">
        <f t="shared" si="233"/>
        <v>1</v>
      </c>
      <c r="Y1893" s="5"/>
      <c r="Z1893" s="6">
        <f t="shared" si="230"/>
        <v>2</v>
      </c>
      <c r="AA1893" s="2">
        <v>1</v>
      </c>
      <c r="AB1893" s="2">
        <v>0</v>
      </c>
      <c r="AC1893" s="2">
        <v>1</v>
      </c>
      <c r="AD1893" s="2">
        <v>0</v>
      </c>
      <c r="AE1893" s="2">
        <v>0</v>
      </c>
      <c r="AF1893" s="2">
        <f t="shared" si="234"/>
        <v>1</v>
      </c>
      <c r="AG1893" s="2">
        <f t="shared" si="235"/>
        <v>1</v>
      </c>
      <c r="AH1893" s="2">
        <f t="shared" si="236"/>
        <v>0</v>
      </c>
      <c r="AJ1893" s="5"/>
    </row>
    <row r="1894" spans="7:36" x14ac:dyDescent="0.35">
      <c r="G1894" s="2" t="s">
        <v>3</v>
      </c>
      <c r="H1894" s="2" t="s">
        <v>142</v>
      </c>
      <c r="I1894" s="2" t="s">
        <v>8</v>
      </c>
      <c r="J1894" s="2" t="s">
        <v>39</v>
      </c>
      <c r="K1894" s="2" t="s">
        <v>39</v>
      </c>
      <c r="L1894" s="2" t="s">
        <v>39</v>
      </c>
      <c r="M1894" s="2" t="s">
        <v>3</v>
      </c>
      <c r="N1894" s="2">
        <v>3</v>
      </c>
      <c r="O1894" s="6">
        <f t="shared" si="229"/>
        <v>11</v>
      </c>
      <c r="P1894" s="2">
        <v>9</v>
      </c>
      <c r="Q1894" s="2">
        <v>2</v>
      </c>
      <c r="R1894" s="2">
        <v>0</v>
      </c>
      <c r="S1894" s="2">
        <v>0</v>
      </c>
      <c r="T1894" s="2">
        <v>0</v>
      </c>
      <c r="U1894" s="2">
        <f t="shared" si="231"/>
        <v>11</v>
      </c>
      <c r="V1894" s="2">
        <f t="shared" si="232"/>
        <v>0</v>
      </c>
      <c r="W1894" s="2">
        <f t="shared" si="233"/>
        <v>0</v>
      </c>
      <c r="Y1894" s="5"/>
      <c r="Z1894" s="6">
        <f t="shared" si="230"/>
        <v>2</v>
      </c>
      <c r="AA1894" s="2">
        <v>1</v>
      </c>
      <c r="AB1894" s="2">
        <v>1</v>
      </c>
      <c r="AC1894" s="2">
        <v>0</v>
      </c>
      <c r="AD1894" s="2">
        <v>0</v>
      </c>
      <c r="AE1894" s="2">
        <v>0</v>
      </c>
      <c r="AF1894" s="2">
        <f t="shared" si="234"/>
        <v>2</v>
      </c>
      <c r="AG1894" s="2">
        <f t="shared" si="235"/>
        <v>0</v>
      </c>
      <c r="AH1894" s="2">
        <f t="shared" si="236"/>
        <v>0</v>
      </c>
      <c r="AJ1894" s="5"/>
    </row>
    <row r="1895" spans="7:36" x14ac:dyDescent="0.35">
      <c r="G1895" s="2" t="s">
        <v>3</v>
      </c>
      <c r="H1895" s="2" t="s">
        <v>142</v>
      </c>
      <c r="I1895" s="2" t="s">
        <v>8</v>
      </c>
      <c r="J1895" s="2" t="s">
        <v>39</v>
      </c>
      <c r="K1895" s="2" t="s">
        <v>39</v>
      </c>
      <c r="L1895" s="2" t="s">
        <v>39</v>
      </c>
      <c r="M1895" s="2" t="s">
        <v>3</v>
      </c>
      <c r="N1895" s="2">
        <v>4</v>
      </c>
      <c r="O1895" s="6">
        <f t="shared" si="229"/>
        <v>11</v>
      </c>
      <c r="P1895" s="2">
        <v>6</v>
      </c>
      <c r="Q1895" s="2">
        <v>5</v>
      </c>
      <c r="R1895" s="2">
        <v>0</v>
      </c>
      <c r="S1895" s="2">
        <v>0</v>
      </c>
      <c r="T1895" s="2">
        <v>0</v>
      </c>
      <c r="U1895" s="2">
        <f t="shared" si="231"/>
        <v>11</v>
      </c>
      <c r="V1895" s="2">
        <f t="shared" si="232"/>
        <v>0</v>
      </c>
      <c r="W1895" s="2">
        <f t="shared" si="233"/>
        <v>0</v>
      </c>
      <c r="Y1895" s="5"/>
      <c r="Z1895" s="6">
        <f t="shared" si="230"/>
        <v>2</v>
      </c>
      <c r="AA1895" s="2">
        <v>2</v>
      </c>
      <c r="AB1895" s="2">
        <v>0</v>
      </c>
      <c r="AC1895" s="2">
        <v>0</v>
      </c>
      <c r="AD1895" s="2">
        <v>0</v>
      </c>
      <c r="AE1895" s="2">
        <v>0</v>
      </c>
      <c r="AF1895" s="2">
        <f t="shared" si="234"/>
        <v>2</v>
      </c>
      <c r="AG1895" s="2">
        <f t="shared" si="235"/>
        <v>0</v>
      </c>
      <c r="AH1895" s="2">
        <f t="shared" si="236"/>
        <v>0</v>
      </c>
      <c r="AJ1895" s="5"/>
    </row>
    <row r="1896" spans="7:36" x14ac:dyDescent="0.35">
      <c r="G1896" s="2" t="s">
        <v>3</v>
      </c>
      <c r="H1896" s="2" t="s">
        <v>142</v>
      </c>
      <c r="I1896" s="2" t="s">
        <v>8</v>
      </c>
      <c r="J1896" s="2" t="s">
        <v>39</v>
      </c>
      <c r="K1896" s="2" t="s">
        <v>39</v>
      </c>
      <c r="L1896" s="2" t="s">
        <v>39</v>
      </c>
      <c r="M1896" s="2" t="s">
        <v>3</v>
      </c>
      <c r="N1896" s="2">
        <v>5</v>
      </c>
      <c r="O1896" s="6">
        <f t="shared" si="229"/>
        <v>11</v>
      </c>
      <c r="P1896" s="2">
        <v>2</v>
      </c>
      <c r="Q1896" s="2">
        <v>7</v>
      </c>
      <c r="R1896" s="2">
        <v>1</v>
      </c>
      <c r="S1896" s="2">
        <v>0</v>
      </c>
      <c r="T1896" s="2">
        <v>1</v>
      </c>
      <c r="U1896" s="2">
        <f t="shared" si="231"/>
        <v>9</v>
      </c>
      <c r="V1896" s="2">
        <f t="shared" si="232"/>
        <v>1</v>
      </c>
      <c r="W1896" s="2">
        <f t="shared" si="233"/>
        <v>1</v>
      </c>
      <c r="Y1896" s="5"/>
      <c r="Z1896" s="6">
        <f t="shared" si="230"/>
        <v>2</v>
      </c>
      <c r="AA1896" s="2">
        <v>1</v>
      </c>
      <c r="AB1896" s="2">
        <v>1</v>
      </c>
      <c r="AC1896" s="2">
        <v>0</v>
      </c>
      <c r="AD1896" s="2">
        <v>0</v>
      </c>
      <c r="AE1896" s="2">
        <v>0</v>
      </c>
      <c r="AF1896" s="2">
        <f t="shared" si="234"/>
        <v>2</v>
      </c>
      <c r="AG1896" s="2">
        <f t="shared" si="235"/>
        <v>0</v>
      </c>
      <c r="AH1896" s="2">
        <f t="shared" si="236"/>
        <v>0</v>
      </c>
      <c r="AJ1896" s="5"/>
    </row>
    <row r="1897" spans="7:36" x14ac:dyDescent="0.35">
      <c r="G1897" s="2" t="s">
        <v>3</v>
      </c>
      <c r="H1897" s="2" t="s">
        <v>142</v>
      </c>
      <c r="I1897" s="2" t="s">
        <v>8</v>
      </c>
      <c r="J1897" s="2" t="s">
        <v>39</v>
      </c>
      <c r="K1897" s="2" t="s">
        <v>39</v>
      </c>
      <c r="L1897" s="2" t="s">
        <v>39</v>
      </c>
      <c r="M1897" s="2" t="s">
        <v>3</v>
      </c>
      <c r="N1897" s="2">
        <v>6</v>
      </c>
      <c r="O1897" s="6">
        <f t="shared" si="229"/>
        <v>11</v>
      </c>
      <c r="P1897" s="2">
        <v>4</v>
      </c>
      <c r="Q1897" s="2">
        <v>3</v>
      </c>
      <c r="R1897" s="2">
        <v>3</v>
      </c>
      <c r="S1897" s="2">
        <v>0</v>
      </c>
      <c r="T1897" s="2">
        <v>1</v>
      </c>
      <c r="U1897" s="2">
        <f t="shared" si="231"/>
        <v>7</v>
      </c>
      <c r="V1897" s="2">
        <f t="shared" si="232"/>
        <v>3</v>
      </c>
      <c r="W1897" s="2">
        <f t="shared" si="233"/>
        <v>1</v>
      </c>
      <c r="Y1897" s="5"/>
      <c r="Z1897" s="6">
        <f t="shared" si="230"/>
        <v>2</v>
      </c>
      <c r="AA1897" s="2">
        <v>0</v>
      </c>
      <c r="AB1897" s="2">
        <v>2</v>
      </c>
      <c r="AC1897" s="2">
        <v>0</v>
      </c>
      <c r="AD1897" s="2">
        <v>0</v>
      </c>
      <c r="AE1897" s="2">
        <v>0</v>
      </c>
      <c r="AF1897" s="2">
        <f t="shared" si="234"/>
        <v>2</v>
      </c>
      <c r="AG1897" s="2">
        <f t="shared" si="235"/>
        <v>0</v>
      </c>
      <c r="AH1897" s="2">
        <f t="shared" si="236"/>
        <v>0</v>
      </c>
      <c r="AJ1897" s="5"/>
    </row>
    <row r="1898" spans="7:36" x14ac:dyDescent="0.35">
      <c r="G1898" s="2" t="s">
        <v>3</v>
      </c>
      <c r="H1898" s="2" t="s">
        <v>142</v>
      </c>
      <c r="I1898" s="2" t="s">
        <v>8</v>
      </c>
      <c r="J1898" s="2" t="s">
        <v>39</v>
      </c>
      <c r="K1898" s="2" t="s">
        <v>39</v>
      </c>
      <c r="L1898" s="2" t="s">
        <v>39</v>
      </c>
      <c r="M1898" s="2" t="s">
        <v>3</v>
      </c>
      <c r="N1898" s="2">
        <v>7</v>
      </c>
      <c r="O1898" s="6">
        <f t="shared" si="229"/>
        <v>11</v>
      </c>
      <c r="P1898" s="2">
        <v>9</v>
      </c>
      <c r="Q1898" s="2">
        <v>1</v>
      </c>
      <c r="R1898" s="2">
        <v>1</v>
      </c>
      <c r="S1898" s="2">
        <v>0</v>
      </c>
      <c r="T1898" s="2">
        <v>0</v>
      </c>
      <c r="U1898" s="2">
        <f t="shared" si="231"/>
        <v>10</v>
      </c>
      <c r="V1898" s="2">
        <f t="shared" si="232"/>
        <v>1</v>
      </c>
      <c r="W1898" s="2">
        <f t="shared" si="233"/>
        <v>0</v>
      </c>
      <c r="Y1898" s="5"/>
      <c r="Z1898" s="6">
        <f t="shared" si="230"/>
        <v>2</v>
      </c>
      <c r="AA1898" s="2">
        <v>1</v>
      </c>
      <c r="AB1898" s="2">
        <v>1</v>
      </c>
      <c r="AC1898" s="2">
        <v>0</v>
      </c>
      <c r="AD1898" s="2">
        <v>0</v>
      </c>
      <c r="AE1898" s="2">
        <v>0</v>
      </c>
      <c r="AF1898" s="2">
        <f t="shared" si="234"/>
        <v>2</v>
      </c>
      <c r="AG1898" s="2">
        <f t="shared" si="235"/>
        <v>0</v>
      </c>
      <c r="AH1898" s="2">
        <f t="shared" si="236"/>
        <v>0</v>
      </c>
      <c r="AJ1898" s="5"/>
    </row>
    <row r="1899" spans="7:36" x14ac:dyDescent="0.35">
      <c r="G1899" s="2" t="s">
        <v>3</v>
      </c>
      <c r="H1899" s="2" t="s">
        <v>142</v>
      </c>
      <c r="I1899" s="2" t="s">
        <v>8</v>
      </c>
      <c r="J1899" s="2" t="s">
        <v>39</v>
      </c>
      <c r="K1899" s="2" t="s">
        <v>39</v>
      </c>
      <c r="L1899" s="2" t="s">
        <v>39</v>
      </c>
      <c r="M1899" s="2" t="s">
        <v>3</v>
      </c>
      <c r="N1899" s="2">
        <v>8</v>
      </c>
      <c r="O1899" s="6">
        <f t="shared" si="229"/>
        <v>11</v>
      </c>
      <c r="P1899" s="2">
        <v>3</v>
      </c>
      <c r="Q1899" s="2">
        <v>3</v>
      </c>
      <c r="R1899" s="2">
        <v>3</v>
      </c>
      <c r="S1899" s="2">
        <v>1</v>
      </c>
      <c r="T1899" s="2">
        <v>1</v>
      </c>
      <c r="U1899" s="2">
        <f t="shared" si="231"/>
        <v>6</v>
      </c>
      <c r="V1899" s="2">
        <f t="shared" si="232"/>
        <v>3</v>
      </c>
      <c r="W1899" s="2">
        <f t="shared" si="233"/>
        <v>2</v>
      </c>
      <c r="Y1899" s="5"/>
      <c r="Z1899" s="6">
        <f t="shared" si="230"/>
        <v>2</v>
      </c>
      <c r="AA1899" s="2">
        <v>0</v>
      </c>
      <c r="AB1899" s="2">
        <v>1</v>
      </c>
      <c r="AC1899" s="2">
        <v>1</v>
      </c>
      <c r="AD1899" s="2">
        <v>0</v>
      </c>
      <c r="AE1899" s="2">
        <v>0</v>
      </c>
      <c r="AF1899" s="2">
        <f t="shared" si="234"/>
        <v>1</v>
      </c>
      <c r="AG1899" s="2">
        <f t="shared" si="235"/>
        <v>1</v>
      </c>
      <c r="AH1899" s="2">
        <f t="shared" si="236"/>
        <v>0</v>
      </c>
      <c r="AJ1899" s="5"/>
    </row>
    <row r="1900" spans="7:36" x14ac:dyDescent="0.35">
      <c r="G1900" s="2" t="s">
        <v>3</v>
      </c>
      <c r="H1900" s="2" t="s">
        <v>142</v>
      </c>
      <c r="I1900" s="2" t="s">
        <v>8</v>
      </c>
      <c r="J1900" s="2" t="s">
        <v>39</v>
      </c>
      <c r="K1900" s="2" t="s">
        <v>39</v>
      </c>
      <c r="L1900" s="2" t="s">
        <v>39</v>
      </c>
      <c r="M1900" s="2" t="s">
        <v>3</v>
      </c>
      <c r="N1900" s="2">
        <v>9</v>
      </c>
      <c r="O1900" s="6">
        <f t="shared" si="229"/>
        <v>11</v>
      </c>
      <c r="P1900" s="2">
        <v>1</v>
      </c>
      <c r="Q1900" s="2">
        <v>1</v>
      </c>
      <c r="R1900" s="2">
        <v>4</v>
      </c>
      <c r="S1900" s="2">
        <v>4</v>
      </c>
      <c r="T1900" s="2">
        <v>1</v>
      </c>
      <c r="U1900" s="2">
        <f t="shared" si="231"/>
        <v>2</v>
      </c>
      <c r="V1900" s="2">
        <f t="shared" si="232"/>
        <v>4</v>
      </c>
      <c r="W1900" s="2">
        <f t="shared" si="233"/>
        <v>5</v>
      </c>
      <c r="Y1900" s="5"/>
      <c r="Z1900" s="6">
        <f t="shared" si="230"/>
        <v>2</v>
      </c>
      <c r="AA1900" s="2">
        <v>0</v>
      </c>
      <c r="AB1900" s="2">
        <v>1</v>
      </c>
      <c r="AC1900" s="2">
        <v>1</v>
      </c>
      <c r="AD1900" s="2">
        <v>0</v>
      </c>
      <c r="AE1900" s="2">
        <v>0</v>
      </c>
      <c r="AF1900" s="2">
        <f t="shared" si="234"/>
        <v>1</v>
      </c>
      <c r="AG1900" s="2">
        <f t="shared" si="235"/>
        <v>1</v>
      </c>
      <c r="AH1900" s="2">
        <f t="shared" si="236"/>
        <v>0</v>
      </c>
      <c r="AJ1900" s="5"/>
    </row>
    <row r="1901" spans="7:36" x14ac:dyDescent="0.35">
      <c r="G1901" s="2" t="s">
        <v>3</v>
      </c>
      <c r="H1901" s="2" t="s">
        <v>142</v>
      </c>
      <c r="I1901" s="2" t="s">
        <v>8</v>
      </c>
      <c r="J1901" s="2" t="s">
        <v>39</v>
      </c>
      <c r="K1901" s="2" t="s">
        <v>39</v>
      </c>
      <c r="L1901" s="2" t="s">
        <v>39</v>
      </c>
      <c r="M1901" s="2" t="s">
        <v>67</v>
      </c>
      <c r="N1901" s="2">
        <v>10</v>
      </c>
      <c r="O1901" s="6">
        <f t="shared" si="229"/>
        <v>11</v>
      </c>
      <c r="P1901" s="2">
        <v>8</v>
      </c>
      <c r="Q1901" s="2">
        <v>3</v>
      </c>
      <c r="R1901" s="2">
        <v>0</v>
      </c>
      <c r="S1901" s="2">
        <v>0</v>
      </c>
      <c r="T1901" s="2">
        <v>0</v>
      </c>
      <c r="U1901" s="2">
        <f t="shared" si="231"/>
        <v>11</v>
      </c>
      <c r="V1901" s="2">
        <f t="shared" si="232"/>
        <v>0</v>
      </c>
      <c r="W1901" s="2">
        <f t="shared" si="233"/>
        <v>0</v>
      </c>
      <c r="Y1901" s="5"/>
      <c r="Z1901" s="6">
        <f t="shared" si="230"/>
        <v>2</v>
      </c>
      <c r="AA1901" s="2">
        <v>1</v>
      </c>
      <c r="AB1901" s="2">
        <v>1</v>
      </c>
      <c r="AC1901" s="2">
        <v>0</v>
      </c>
      <c r="AD1901" s="2">
        <v>0</v>
      </c>
      <c r="AE1901" s="2">
        <v>0</v>
      </c>
      <c r="AF1901" s="2">
        <f t="shared" si="234"/>
        <v>2</v>
      </c>
      <c r="AG1901" s="2">
        <f t="shared" si="235"/>
        <v>0</v>
      </c>
      <c r="AH1901" s="2">
        <f t="shared" si="236"/>
        <v>0</v>
      </c>
      <c r="AJ1901" s="5"/>
    </row>
    <row r="1902" spans="7:36" x14ac:dyDescent="0.35">
      <c r="G1902" s="2" t="s">
        <v>3</v>
      </c>
      <c r="H1902" s="2" t="s">
        <v>142</v>
      </c>
      <c r="I1902" s="2" t="s">
        <v>8</v>
      </c>
      <c r="J1902" s="2" t="s">
        <v>39</v>
      </c>
      <c r="K1902" s="2" t="s">
        <v>39</v>
      </c>
      <c r="L1902" s="2" t="s">
        <v>39</v>
      </c>
      <c r="M1902" s="2" t="s">
        <v>67</v>
      </c>
      <c r="N1902" s="2">
        <v>11</v>
      </c>
      <c r="O1902" s="6">
        <f t="shared" si="229"/>
        <v>11</v>
      </c>
      <c r="P1902" s="2">
        <v>1</v>
      </c>
      <c r="Q1902" s="2">
        <v>7</v>
      </c>
      <c r="R1902" s="2">
        <v>2</v>
      </c>
      <c r="S1902" s="2">
        <v>1</v>
      </c>
      <c r="T1902" s="2">
        <v>0</v>
      </c>
      <c r="U1902" s="2">
        <f t="shared" si="231"/>
        <v>8</v>
      </c>
      <c r="V1902" s="2">
        <f t="shared" si="232"/>
        <v>2</v>
      </c>
      <c r="W1902" s="2">
        <f t="shared" si="233"/>
        <v>1</v>
      </c>
      <c r="Y1902" s="5"/>
      <c r="Z1902" s="6">
        <f t="shared" si="230"/>
        <v>2</v>
      </c>
      <c r="AA1902" s="2">
        <v>1</v>
      </c>
      <c r="AB1902" s="2">
        <v>1</v>
      </c>
      <c r="AC1902" s="2">
        <v>0</v>
      </c>
      <c r="AD1902" s="2">
        <v>0</v>
      </c>
      <c r="AE1902" s="2">
        <v>0</v>
      </c>
      <c r="AF1902" s="2">
        <f t="shared" si="234"/>
        <v>2</v>
      </c>
      <c r="AG1902" s="2">
        <f t="shared" si="235"/>
        <v>0</v>
      </c>
      <c r="AH1902" s="2">
        <f t="shared" si="236"/>
        <v>0</v>
      </c>
      <c r="AJ1902" s="5"/>
    </row>
    <row r="1903" spans="7:36" x14ac:dyDescent="0.35">
      <c r="G1903" s="2" t="s">
        <v>3</v>
      </c>
      <c r="H1903" s="2" t="s">
        <v>142</v>
      </c>
      <c r="I1903" s="2" t="s">
        <v>8</v>
      </c>
      <c r="J1903" s="2" t="s">
        <v>39</v>
      </c>
      <c r="K1903" s="2" t="s">
        <v>39</v>
      </c>
      <c r="L1903" s="2" t="s">
        <v>39</v>
      </c>
      <c r="M1903" s="2" t="s">
        <v>67</v>
      </c>
      <c r="N1903" s="2">
        <v>12</v>
      </c>
      <c r="O1903" s="6">
        <f t="shared" si="229"/>
        <v>11</v>
      </c>
      <c r="P1903" s="2">
        <v>7</v>
      </c>
      <c r="Q1903" s="2">
        <v>4</v>
      </c>
      <c r="R1903" s="2">
        <v>0</v>
      </c>
      <c r="S1903" s="2">
        <v>0</v>
      </c>
      <c r="T1903" s="2">
        <v>0</v>
      </c>
      <c r="U1903" s="2">
        <f t="shared" si="231"/>
        <v>11</v>
      </c>
      <c r="V1903" s="2">
        <f t="shared" si="232"/>
        <v>0</v>
      </c>
      <c r="W1903" s="2">
        <f t="shared" si="233"/>
        <v>0</v>
      </c>
      <c r="Y1903" s="5"/>
      <c r="Z1903" s="6">
        <f t="shared" si="230"/>
        <v>2</v>
      </c>
      <c r="AA1903" s="2">
        <v>1</v>
      </c>
      <c r="AB1903" s="2">
        <v>0</v>
      </c>
      <c r="AC1903" s="2">
        <v>1</v>
      </c>
      <c r="AD1903" s="2">
        <v>0</v>
      </c>
      <c r="AE1903" s="2">
        <v>0</v>
      </c>
      <c r="AF1903" s="2">
        <f t="shared" si="234"/>
        <v>1</v>
      </c>
      <c r="AG1903" s="2">
        <f t="shared" si="235"/>
        <v>1</v>
      </c>
      <c r="AH1903" s="2">
        <f t="shared" si="236"/>
        <v>0</v>
      </c>
      <c r="AJ1903" s="5"/>
    </row>
    <row r="1904" spans="7:36" x14ac:dyDescent="0.35">
      <c r="G1904" s="2" t="s">
        <v>3</v>
      </c>
      <c r="H1904" s="2" t="s">
        <v>142</v>
      </c>
      <c r="I1904" s="2" t="s">
        <v>8</v>
      </c>
      <c r="J1904" s="2" t="s">
        <v>39</v>
      </c>
      <c r="K1904" s="2" t="s">
        <v>39</v>
      </c>
      <c r="L1904" s="2" t="s">
        <v>39</v>
      </c>
      <c r="M1904" s="2" t="s">
        <v>67</v>
      </c>
      <c r="N1904" s="2">
        <v>13</v>
      </c>
      <c r="O1904" s="6">
        <f t="shared" si="229"/>
        <v>11</v>
      </c>
      <c r="P1904" s="2">
        <v>5</v>
      </c>
      <c r="Q1904" s="2">
        <v>4</v>
      </c>
      <c r="R1904" s="2">
        <v>1</v>
      </c>
      <c r="S1904" s="2">
        <v>1</v>
      </c>
      <c r="T1904" s="2">
        <v>0</v>
      </c>
      <c r="U1904" s="2">
        <f t="shared" si="231"/>
        <v>9</v>
      </c>
      <c r="V1904" s="2">
        <f t="shared" si="232"/>
        <v>1</v>
      </c>
      <c r="W1904" s="2">
        <f t="shared" si="233"/>
        <v>1</v>
      </c>
      <c r="Y1904" s="5"/>
      <c r="Z1904" s="6">
        <f t="shared" si="230"/>
        <v>2</v>
      </c>
      <c r="AA1904" s="2">
        <v>0</v>
      </c>
      <c r="AB1904" s="2">
        <v>2</v>
      </c>
      <c r="AC1904" s="2">
        <v>0</v>
      </c>
      <c r="AD1904" s="2">
        <v>0</v>
      </c>
      <c r="AE1904" s="2">
        <v>0</v>
      </c>
      <c r="AF1904" s="2">
        <f t="shared" si="234"/>
        <v>2</v>
      </c>
      <c r="AG1904" s="2">
        <f t="shared" si="235"/>
        <v>0</v>
      </c>
      <c r="AH1904" s="2">
        <f t="shared" si="236"/>
        <v>0</v>
      </c>
      <c r="AJ1904" s="5"/>
    </row>
    <row r="1905" spans="7:36" x14ac:dyDescent="0.35">
      <c r="G1905" s="2" t="s">
        <v>3</v>
      </c>
      <c r="H1905" s="2" t="s">
        <v>142</v>
      </c>
      <c r="I1905" s="2" t="s">
        <v>8</v>
      </c>
      <c r="J1905" s="2" t="s">
        <v>39</v>
      </c>
      <c r="K1905" s="2" t="s">
        <v>39</v>
      </c>
      <c r="L1905" s="2" t="s">
        <v>39</v>
      </c>
      <c r="M1905" s="2" t="s">
        <v>67</v>
      </c>
      <c r="N1905" s="2">
        <v>14</v>
      </c>
      <c r="O1905" s="6">
        <f t="shared" si="229"/>
        <v>11</v>
      </c>
      <c r="P1905" s="2">
        <v>5</v>
      </c>
      <c r="Q1905" s="2">
        <v>2</v>
      </c>
      <c r="R1905" s="2">
        <v>2</v>
      </c>
      <c r="S1905" s="2">
        <v>1</v>
      </c>
      <c r="T1905" s="2">
        <v>1</v>
      </c>
      <c r="U1905" s="2">
        <f t="shared" si="231"/>
        <v>7</v>
      </c>
      <c r="V1905" s="2">
        <f t="shared" si="232"/>
        <v>2</v>
      </c>
      <c r="W1905" s="2">
        <f t="shared" si="233"/>
        <v>2</v>
      </c>
      <c r="Y1905" s="5"/>
      <c r="Z1905" s="6">
        <f t="shared" si="230"/>
        <v>2</v>
      </c>
      <c r="AA1905" s="2">
        <v>0</v>
      </c>
      <c r="AB1905" s="2">
        <v>2</v>
      </c>
      <c r="AC1905" s="2">
        <v>0</v>
      </c>
      <c r="AD1905" s="2">
        <v>0</v>
      </c>
      <c r="AE1905" s="2">
        <v>0</v>
      </c>
      <c r="AF1905" s="2">
        <f t="shared" si="234"/>
        <v>2</v>
      </c>
      <c r="AG1905" s="2">
        <f t="shared" si="235"/>
        <v>0</v>
      </c>
      <c r="AH1905" s="2">
        <f t="shared" si="236"/>
        <v>0</v>
      </c>
      <c r="AJ1905" s="5"/>
    </row>
    <row r="1906" spans="7:36" x14ac:dyDescent="0.35">
      <c r="G1906" s="2" t="s">
        <v>3</v>
      </c>
      <c r="H1906" s="2" t="s">
        <v>142</v>
      </c>
      <c r="I1906" s="2" t="s">
        <v>8</v>
      </c>
      <c r="J1906" s="2" t="s">
        <v>39</v>
      </c>
      <c r="K1906" s="2" t="s">
        <v>39</v>
      </c>
      <c r="L1906" s="2" t="s">
        <v>39</v>
      </c>
      <c r="M1906" s="2" t="s">
        <v>67</v>
      </c>
      <c r="N1906" s="2">
        <v>15</v>
      </c>
      <c r="O1906" s="6">
        <f t="shared" si="229"/>
        <v>11</v>
      </c>
      <c r="P1906" s="2">
        <v>2</v>
      </c>
      <c r="Q1906" s="2">
        <v>7</v>
      </c>
      <c r="R1906" s="2">
        <v>0</v>
      </c>
      <c r="S1906" s="2">
        <v>0</v>
      </c>
      <c r="T1906" s="2">
        <v>2</v>
      </c>
      <c r="U1906" s="2">
        <f t="shared" si="231"/>
        <v>9</v>
      </c>
      <c r="V1906" s="2">
        <f t="shared" si="232"/>
        <v>0</v>
      </c>
      <c r="W1906" s="2">
        <f t="shared" si="233"/>
        <v>2</v>
      </c>
      <c r="Y1906" s="5"/>
      <c r="Z1906" s="6">
        <f t="shared" si="230"/>
        <v>2</v>
      </c>
      <c r="AA1906" s="2">
        <v>0</v>
      </c>
      <c r="AB1906" s="2">
        <v>2</v>
      </c>
      <c r="AC1906" s="2">
        <v>0</v>
      </c>
      <c r="AD1906" s="2">
        <v>0</v>
      </c>
      <c r="AE1906" s="2">
        <v>0</v>
      </c>
      <c r="AF1906" s="2">
        <f t="shared" si="234"/>
        <v>2</v>
      </c>
      <c r="AG1906" s="2">
        <f t="shared" si="235"/>
        <v>0</v>
      </c>
      <c r="AH1906" s="2">
        <f t="shared" si="236"/>
        <v>0</v>
      </c>
      <c r="AJ1906" s="5"/>
    </row>
    <row r="1907" spans="7:36" x14ac:dyDescent="0.35">
      <c r="G1907" s="2" t="s">
        <v>3</v>
      </c>
      <c r="H1907" s="2" t="s">
        <v>142</v>
      </c>
      <c r="I1907" s="2" t="s">
        <v>8</v>
      </c>
      <c r="J1907" s="2" t="s">
        <v>39</v>
      </c>
      <c r="K1907" s="2" t="s">
        <v>39</v>
      </c>
      <c r="L1907" s="2" t="s">
        <v>39</v>
      </c>
      <c r="M1907" s="2" t="s">
        <v>67</v>
      </c>
      <c r="N1907" s="2">
        <v>16</v>
      </c>
      <c r="O1907" s="6">
        <f t="shared" si="229"/>
        <v>11</v>
      </c>
      <c r="P1907" s="2">
        <v>7</v>
      </c>
      <c r="Q1907" s="2">
        <v>3</v>
      </c>
      <c r="R1907" s="2">
        <v>1</v>
      </c>
      <c r="S1907" s="2">
        <v>0</v>
      </c>
      <c r="T1907" s="2">
        <v>0</v>
      </c>
      <c r="U1907" s="2">
        <f t="shared" si="231"/>
        <v>10</v>
      </c>
      <c r="V1907" s="2">
        <f t="shared" si="232"/>
        <v>1</v>
      </c>
      <c r="W1907" s="2">
        <f t="shared" si="233"/>
        <v>0</v>
      </c>
      <c r="Y1907" s="5"/>
      <c r="Z1907" s="6">
        <f t="shared" si="230"/>
        <v>2</v>
      </c>
      <c r="AA1907" s="2">
        <v>2</v>
      </c>
      <c r="AB1907" s="2">
        <v>0</v>
      </c>
      <c r="AC1907" s="2">
        <v>0</v>
      </c>
      <c r="AD1907" s="2">
        <v>0</v>
      </c>
      <c r="AE1907" s="2">
        <v>0</v>
      </c>
      <c r="AF1907" s="2">
        <f t="shared" si="234"/>
        <v>2</v>
      </c>
      <c r="AG1907" s="2">
        <f t="shared" si="235"/>
        <v>0</v>
      </c>
      <c r="AH1907" s="2">
        <f t="shared" si="236"/>
        <v>0</v>
      </c>
      <c r="AJ1907" s="5"/>
    </row>
    <row r="1908" spans="7:36" x14ac:dyDescent="0.35">
      <c r="G1908" s="2" t="s">
        <v>3</v>
      </c>
      <c r="H1908" s="2" t="s">
        <v>142</v>
      </c>
      <c r="I1908" s="2" t="s">
        <v>8</v>
      </c>
      <c r="J1908" s="2" t="s">
        <v>39</v>
      </c>
      <c r="K1908" s="2" t="s">
        <v>39</v>
      </c>
      <c r="L1908" s="2" t="s">
        <v>39</v>
      </c>
      <c r="M1908" s="2" t="s">
        <v>67</v>
      </c>
      <c r="N1908" s="2">
        <v>17</v>
      </c>
      <c r="O1908" s="6">
        <f t="shared" si="229"/>
        <v>11</v>
      </c>
      <c r="P1908" s="2">
        <v>5</v>
      </c>
      <c r="Q1908" s="2">
        <v>3</v>
      </c>
      <c r="R1908" s="2">
        <v>3</v>
      </c>
      <c r="S1908" s="2">
        <v>0</v>
      </c>
      <c r="T1908" s="2">
        <v>0</v>
      </c>
      <c r="U1908" s="2">
        <f t="shared" si="231"/>
        <v>8</v>
      </c>
      <c r="V1908" s="2">
        <f t="shared" si="232"/>
        <v>3</v>
      </c>
      <c r="W1908" s="2">
        <f t="shared" si="233"/>
        <v>0</v>
      </c>
      <c r="Y1908" s="5"/>
      <c r="Z1908" s="6">
        <f t="shared" si="230"/>
        <v>2</v>
      </c>
      <c r="AA1908" s="2">
        <v>0</v>
      </c>
      <c r="AB1908" s="2">
        <v>1</v>
      </c>
      <c r="AC1908" s="2">
        <v>1</v>
      </c>
      <c r="AD1908" s="2">
        <v>0</v>
      </c>
      <c r="AE1908" s="2">
        <v>0</v>
      </c>
      <c r="AF1908" s="2">
        <f t="shared" si="234"/>
        <v>1</v>
      </c>
      <c r="AG1908" s="2">
        <f t="shared" si="235"/>
        <v>1</v>
      </c>
      <c r="AH1908" s="2">
        <f t="shared" si="236"/>
        <v>0</v>
      </c>
      <c r="AJ1908" s="5"/>
    </row>
    <row r="1909" spans="7:36" x14ac:dyDescent="0.35">
      <c r="G1909" s="2" t="s">
        <v>3</v>
      </c>
      <c r="H1909" s="2" t="s">
        <v>142</v>
      </c>
      <c r="I1909" s="2" t="s">
        <v>8</v>
      </c>
      <c r="J1909" s="2" t="s">
        <v>39</v>
      </c>
      <c r="K1909" s="2" t="s">
        <v>39</v>
      </c>
      <c r="L1909" s="2" t="s">
        <v>39</v>
      </c>
      <c r="M1909" s="2" t="s">
        <v>67</v>
      </c>
      <c r="N1909" s="2">
        <v>18</v>
      </c>
      <c r="O1909" s="6">
        <f t="shared" si="229"/>
        <v>11</v>
      </c>
      <c r="P1909" s="2">
        <v>7</v>
      </c>
      <c r="Q1909" s="2">
        <v>1</v>
      </c>
      <c r="R1909" s="2">
        <v>1</v>
      </c>
      <c r="S1909" s="2">
        <v>1</v>
      </c>
      <c r="T1909" s="2">
        <v>1</v>
      </c>
      <c r="U1909" s="2">
        <f t="shared" si="231"/>
        <v>8</v>
      </c>
      <c r="V1909" s="2">
        <f t="shared" si="232"/>
        <v>1</v>
      </c>
      <c r="W1909" s="2">
        <f t="shared" si="233"/>
        <v>2</v>
      </c>
      <c r="Y1909" s="5"/>
      <c r="Z1909" s="6">
        <f t="shared" si="230"/>
        <v>2</v>
      </c>
      <c r="AA1909" s="2">
        <v>0</v>
      </c>
      <c r="AB1909" s="2">
        <v>1</v>
      </c>
      <c r="AC1909" s="2">
        <v>1</v>
      </c>
      <c r="AD1909" s="2">
        <v>0</v>
      </c>
      <c r="AE1909" s="2">
        <v>0</v>
      </c>
      <c r="AF1909" s="2">
        <f t="shared" si="234"/>
        <v>1</v>
      </c>
      <c r="AG1909" s="2">
        <f t="shared" si="235"/>
        <v>1</v>
      </c>
      <c r="AH1909" s="2">
        <f t="shared" si="236"/>
        <v>0</v>
      </c>
      <c r="AJ1909" s="5"/>
    </row>
    <row r="1910" spans="7:36" x14ac:dyDescent="0.35">
      <c r="G1910" s="2" t="s">
        <v>3</v>
      </c>
      <c r="H1910" s="2" t="s">
        <v>142</v>
      </c>
      <c r="I1910" s="2" t="s">
        <v>8</v>
      </c>
      <c r="J1910" s="2" t="s">
        <v>39</v>
      </c>
      <c r="K1910" s="2" t="s">
        <v>39</v>
      </c>
      <c r="L1910" s="2" t="s">
        <v>39</v>
      </c>
      <c r="M1910" s="2" t="s">
        <v>76</v>
      </c>
      <c r="N1910" s="2">
        <v>19</v>
      </c>
      <c r="O1910" s="6">
        <f t="shared" si="229"/>
        <v>11</v>
      </c>
      <c r="P1910" s="2">
        <v>7</v>
      </c>
      <c r="Q1910" s="2">
        <v>3</v>
      </c>
      <c r="R1910" s="2">
        <v>0</v>
      </c>
      <c r="S1910" s="2">
        <v>0</v>
      </c>
      <c r="T1910" s="2">
        <v>1</v>
      </c>
      <c r="U1910" s="2">
        <f t="shared" si="231"/>
        <v>10</v>
      </c>
      <c r="V1910" s="2">
        <f t="shared" si="232"/>
        <v>0</v>
      </c>
      <c r="W1910" s="2">
        <f t="shared" si="233"/>
        <v>1</v>
      </c>
      <c r="Y1910" s="5"/>
      <c r="Z1910" s="6">
        <f t="shared" si="230"/>
        <v>2</v>
      </c>
      <c r="AA1910" s="2">
        <v>0</v>
      </c>
      <c r="AB1910" s="2">
        <v>2</v>
      </c>
      <c r="AC1910" s="2">
        <v>0</v>
      </c>
      <c r="AD1910" s="2">
        <v>0</v>
      </c>
      <c r="AE1910" s="2">
        <v>0</v>
      </c>
      <c r="AF1910" s="2">
        <f t="shared" si="234"/>
        <v>2</v>
      </c>
      <c r="AG1910" s="2">
        <f t="shared" si="235"/>
        <v>0</v>
      </c>
      <c r="AH1910" s="2">
        <f t="shared" si="236"/>
        <v>0</v>
      </c>
      <c r="AJ1910" s="5"/>
    </row>
    <row r="1911" spans="7:36" x14ac:dyDescent="0.35">
      <c r="G1911" s="2" t="s">
        <v>3</v>
      </c>
      <c r="H1911" s="2" t="s">
        <v>142</v>
      </c>
      <c r="I1911" s="2" t="s">
        <v>8</v>
      </c>
      <c r="J1911" s="2" t="s">
        <v>39</v>
      </c>
      <c r="K1911" s="2" t="s">
        <v>39</v>
      </c>
      <c r="L1911" s="2" t="s">
        <v>39</v>
      </c>
      <c r="M1911" s="2" t="s">
        <v>76</v>
      </c>
      <c r="N1911" s="2">
        <v>20</v>
      </c>
      <c r="O1911" s="6">
        <f t="shared" si="229"/>
        <v>11</v>
      </c>
      <c r="P1911" s="2">
        <v>5</v>
      </c>
      <c r="Q1911" s="2">
        <v>2</v>
      </c>
      <c r="R1911" s="2">
        <v>2</v>
      </c>
      <c r="S1911" s="2">
        <v>1</v>
      </c>
      <c r="T1911" s="2">
        <v>1</v>
      </c>
      <c r="U1911" s="2">
        <f t="shared" si="231"/>
        <v>7</v>
      </c>
      <c r="V1911" s="2">
        <f t="shared" si="232"/>
        <v>2</v>
      </c>
      <c r="W1911" s="2">
        <f t="shared" si="233"/>
        <v>2</v>
      </c>
      <c r="Y1911" s="5"/>
      <c r="Z1911" s="6">
        <f t="shared" si="230"/>
        <v>2</v>
      </c>
      <c r="AA1911" s="2">
        <v>0</v>
      </c>
      <c r="AB1911" s="2">
        <v>2</v>
      </c>
      <c r="AC1911" s="2">
        <v>0</v>
      </c>
      <c r="AD1911" s="2">
        <v>0</v>
      </c>
      <c r="AE1911" s="2">
        <v>0</v>
      </c>
      <c r="AF1911" s="2">
        <f t="shared" si="234"/>
        <v>2</v>
      </c>
      <c r="AG1911" s="2">
        <f t="shared" si="235"/>
        <v>0</v>
      </c>
      <c r="AH1911" s="2">
        <f t="shared" si="236"/>
        <v>0</v>
      </c>
      <c r="AJ1911" s="5"/>
    </row>
    <row r="1912" spans="7:36" x14ac:dyDescent="0.35">
      <c r="G1912" s="2" t="s">
        <v>3</v>
      </c>
      <c r="H1912" s="2" t="s">
        <v>142</v>
      </c>
      <c r="I1912" s="2" t="s">
        <v>8</v>
      </c>
      <c r="J1912" s="2" t="s">
        <v>39</v>
      </c>
      <c r="K1912" s="2" t="s">
        <v>39</v>
      </c>
      <c r="L1912" s="2" t="s">
        <v>39</v>
      </c>
      <c r="M1912" s="2" t="s">
        <v>76</v>
      </c>
      <c r="N1912" s="2">
        <v>21</v>
      </c>
      <c r="O1912" s="6">
        <f t="shared" si="229"/>
        <v>11</v>
      </c>
      <c r="P1912" s="2">
        <v>6</v>
      </c>
      <c r="Q1912" s="2">
        <v>2</v>
      </c>
      <c r="R1912" s="2">
        <v>2</v>
      </c>
      <c r="S1912" s="2">
        <v>0</v>
      </c>
      <c r="T1912" s="2">
        <v>1</v>
      </c>
      <c r="U1912" s="2">
        <f t="shared" si="231"/>
        <v>8</v>
      </c>
      <c r="V1912" s="2">
        <f t="shared" si="232"/>
        <v>2</v>
      </c>
      <c r="W1912" s="2">
        <f t="shared" si="233"/>
        <v>1</v>
      </c>
      <c r="Y1912" s="5"/>
      <c r="Z1912" s="6">
        <f t="shared" si="230"/>
        <v>2</v>
      </c>
      <c r="AA1912" s="2">
        <v>0</v>
      </c>
      <c r="AB1912" s="2">
        <v>1</v>
      </c>
      <c r="AC1912" s="2">
        <v>1</v>
      </c>
      <c r="AD1912" s="2">
        <v>0</v>
      </c>
      <c r="AE1912" s="2">
        <v>0</v>
      </c>
      <c r="AF1912" s="2">
        <f t="shared" si="234"/>
        <v>1</v>
      </c>
      <c r="AG1912" s="2">
        <f t="shared" si="235"/>
        <v>1</v>
      </c>
      <c r="AH1912" s="2">
        <f t="shared" si="236"/>
        <v>0</v>
      </c>
      <c r="AJ1912" s="5"/>
    </row>
    <row r="1913" spans="7:36" x14ac:dyDescent="0.35">
      <c r="G1913" s="2" t="s">
        <v>3</v>
      </c>
      <c r="H1913" s="2" t="s">
        <v>142</v>
      </c>
      <c r="I1913" s="2" t="s">
        <v>8</v>
      </c>
      <c r="J1913" s="2" t="s">
        <v>39</v>
      </c>
      <c r="K1913" s="2" t="s">
        <v>39</v>
      </c>
      <c r="L1913" s="2" t="s">
        <v>39</v>
      </c>
      <c r="M1913" s="2" t="s">
        <v>76</v>
      </c>
      <c r="N1913" s="2">
        <v>22</v>
      </c>
      <c r="O1913" s="6">
        <f t="shared" si="229"/>
        <v>11</v>
      </c>
      <c r="P1913" s="2">
        <v>10</v>
      </c>
      <c r="Q1913" s="2">
        <v>1</v>
      </c>
      <c r="R1913" s="2">
        <v>0</v>
      </c>
      <c r="S1913" s="2">
        <v>0</v>
      </c>
      <c r="T1913" s="2">
        <v>0</v>
      </c>
      <c r="U1913" s="2">
        <f t="shared" si="231"/>
        <v>11</v>
      </c>
      <c r="V1913" s="2">
        <f t="shared" si="232"/>
        <v>0</v>
      </c>
      <c r="W1913" s="2">
        <f t="shared" si="233"/>
        <v>0</v>
      </c>
      <c r="Y1913" s="5"/>
      <c r="Z1913" s="6">
        <f t="shared" si="230"/>
        <v>2</v>
      </c>
      <c r="AA1913" s="2">
        <v>2</v>
      </c>
      <c r="AB1913" s="2">
        <v>0</v>
      </c>
      <c r="AC1913" s="2">
        <v>0</v>
      </c>
      <c r="AD1913" s="2">
        <v>0</v>
      </c>
      <c r="AE1913" s="2">
        <v>0</v>
      </c>
      <c r="AF1913" s="2">
        <f t="shared" si="234"/>
        <v>2</v>
      </c>
      <c r="AG1913" s="2">
        <f t="shared" si="235"/>
        <v>0</v>
      </c>
      <c r="AH1913" s="2">
        <f t="shared" si="236"/>
        <v>0</v>
      </c>
      <c r="AJ1913" s="5"/>
    </row>
    <row r="1914" spans="7:36" x14ac:dyDescent="0.35">
      <c r="G1914" s="2" t="s">
        <v>3</v>
      </c>
      <c r="H1914" s="2" t="s">
        <v>142</v>
      </c>
      <c r="I1914" s="2" t="s">
        <v>8</v>
      </c>
      <c r="J1914" s="2" t="s">
        <v>39</v>
      </c>
      <c r="K1914" s="2" t="s">
        <v>39</v>
      </c>
      <c r="L1914" s="2" t="s">
        <v>39</v>
      </c>
      <c r="M1914" s="2" t="s">
        <v>76</v>
      </c>
      <c r="N1914" s="2">
        <v>23</v>
      </c>
      <c r="O1914" s="6">
        <f t="shared" si="229"/>
        <v>10</v>
      </c>
      <c r="P1914" s="2">
        <v>7</v>
      </c>
      <c r="Q1914" s="2">
        <v>1</v>
      </c>
      <c r="R1914" s="2">
        <v>1</v>
      </c>
      <c r="S1914" s="2">
        <v>1</v>
      </c>
      <c r="T1914" s="2">
        <v>0</v>
      </c>
      <c r="U1914" s="2">
        <f t="shared" si="231"/>
        <v>8</v>
      </c>
      <c r="V1914" s="2">
        <f t="shared" si="232"/>
        <v>1</v>
      </c>
      <c r="W1914" s="2">
        <f t="shared" si="233"/>
        <v>1</v>
      </c>
      <c r="Y1914" s="5"/>
      <c r="Z1914" s="6">
        <f t="shared" si="230"/>
        <v>2</v>
      </c>
      <c r="AA1914" s="2">
        <v>0</v>
      </c>
      <c r="AB1914" s="2">
        <v>2</v>
      </c>
      <c r="AC1914" s="2">
        <v>0</v>
      </c>
      <c r="AD1914" s="2">
        <v>0</v>
      </c>
      <c r="AE1914" s="2">
        <v>0</v>
      </c>
      <c r="AF1914" s="2">
        <f t="shared" si="234"/>
        <v>2</v>
      </c>
      <c r="AG1914" s="2">
        <f t="shared" si="235"/>
        <v>0</v>
      </c>
      <c r="AH1914" s="2">
        <f t="shared" si="236"/>
        <v>0</v>
      </c>
      <c r="AJ1914" s="5"/>
    </row>
    <row r="1915" spans="7:36" x14ac:dyDescent="0.35">
      <c r="G1915" s="2" t="s">
        <v>3</v>
      </c>
      <c r="H1915" s="2" t="s">
        <v>142</v>
      </c>
      <c r="I1915" s="2" t="s">
        <v>8</v>
      </c>
      <c r="J1915" s="2" t="s">
        <v>39</v>
      </c>
      <c r="K1915" s="2" t="s">
        <v>39</v>
      </c>
      <c r="L1915" s="2" t="s">
        <v>39</v>
      </c>
      <c r="M1915" s="2" t="s">
        <v>76</v>
      </c>
      <c r="N1915" s="2">
        <v>24</v>
      </c>
      <c r="O1915" s="6">
        <f t="shared" si="229"/>
        <v>10</v>
      </c>
      <c r="P1915" s="2">
        <v>7</v>
      </c>
      <c r="Q1915" s="2">
        <v>1</v>
      </c>
      <c r="R1915" s="2">
        <v>1</v>
      </c>
      <c r="S1915" s="2">
        <v>1</v>
      </c>
      <c r="T1915" s="2">
        <v>0</v>
      </c>
      <c r="U1915" s="2">
        <f t="shared" si="231"/>
        <v>8</v>
      </c>
      <c r="V1915" s="2">
        <f t="shared" si="232"/>
        <v>1</v>
      </c>
      <c r="W1915" s="2">
        <f t="shared" si="233"/>
        <v>1</v>
      </c>
      <c r="Y1915" s="5"/>
      <c r="Z1915" s="6">
        <f t="shared" si="230"/>
        <v>2</v>
      </c>
      <c r="AA1915" s="2">
        <v>0</v>
      </c>
      <c r="AB1915" s="2">
        <v>1</v>
      </c>
      <c r="AC1915" s="2">
        <v>1</v>
      </c>
      <c r="AD1915" s="2">
        <v>0</v>
      </c>
      <c r="AE1915" s="2">
        <v>0</v>
      </c>
      <c r="AF1915" s="2">
        <f t="shared" si="234"/>
        <v>1</v>
      </c>
      <c r="AG1915" s="2">
        <f t="shared" si="235"/>
        <v>1</v>
      </c>
      <c r="AH1915" s="2">
        <f t="shared" si="236"/>
        <v>0</v>
      </c>
      <c r="AJ1915" s="5"/>
    </row>
    <row r="1916" spans="7:36" x14ac:dyDescent="0.35">
      <c r="G1916" s="2" t="s">
        <v>3</v>
      </c>
      <c r="H1916" s="2" t="s">
        <v>142</v>
      </c>
      <c r="I1916" s="2" t="s">
        <v>8</v>
      </c>
      <c r="J1916" s="2" t="s">
        <v>39</v>
      </c>
      <c r="K1916" s="2" t="s">
        <v>39</v>
      </c>
      <c r="L1916" s="2" t="s">
        <v>39</v>
      </c>
      <c r="M1916" s="2" t="s">
        <v>76</v>
      </c>
      <c r="N1916" s="2">
        <v>25</v>
      </c>
      <c r="O1916" s="6">
        <f t="shared" si="229"/>
        <v>11</v>
      </c>
      <c r="P1916" s="2">
        <v>7</v>
      </c>
      <c r="Q1916" s="2">
        <v>1</v>
      </c>
      <c r="R1916" s="2">
        <v>3</v>
      </c>
      <c r="S1916" s="2">
        <v>0</v>
      </c>
      <c r="T1916" s="2">
        <v>0</v>
      </c>
      <c r="U1916" s="2">
        <f t="shared" si="231"/>
        <v>8</v>
      </c>
      <c r="V1916" s="2">
        <f t="shared" si="232"/>
        <v>3</v>
      </c>
      <c r="W1916" s="2">
        <f t="shared" si="233"/>
        <v>0</v>
      </c>
      <c r="Y1916" s="5"/>
      <c r="Z1916" s="6">
        <f t="shared" si="230"/>
        <v>2</v>
      </c>
      <c r="AA1916" s="2">
        <v>0</v>
      </c>
      <c r="AB1916" s="2">
        <v>2</v>
      </c>
      <c r="AC1916" s="2">
        <v>0</v>
      </c>
      <c r="AD1916" s="2">
        <v>0</v>
      </c>
      <c r="AE1916" s="2">
        <v>0</v>
      </c>
      <c r="AF1916" s="2">
        <f t="shared" si="234"/>
        <v>2</v>
      </c>
      <c r="AG1916" s="2">
        <f t="shared" si="235"/>
        <v>0</v>
      </c>
      <c r="AH1916" s="2">
        <f t="shared" si="236"/>
        <v>0</v>
      </c>
      <c r="AJ1916" s="5"/>
    </row>
    <row r="1917" spans="7:36" x14ac:dyDescent="0.35">
      <c r="G1917" s="2" t="s">
        <v>3</v>
      </c>
      <c r="H1917" s="2" t="s">
        <v>142</v>
      </c>
      <c r="I1917" s="2" t="s">
        <v>8</v>
      </c>
      <c r="J1917" s="2" t="s">
        <v>39</v>
      </c>
      <c r="K1917" s="2" t="s">
        <v>39</v>
      </c>
      <c r="L1917" s="2" t="s">
        <v>39</v>
      </c>
      <c r="M1917" s="2" t="s">
        <v>76</v>
      </c>
      <c r="N1917" s="2">
        <v>26</v>
      </c>
      <c r="O1917" s="6">
        <f t="shared" si="229"/>
        <v>10</v>
      </c>
      <c r="P1917" s="2">
        <v>7</v>
      </c>
      <c r="Q1917" s="2">
        <v>1</v>
      </c>
      <c r="R1917" s="2">
        <v>0</v>
      </c>
      <c r="S1917" s="2">
        <v>1</v>
      </c>
      <c r="T1917" s="2">
        <v>1</v>
      </c>
      <c r="U1917" s="2">
        <f t="shared" si="231"/>
        <v>8</v>
      </c>
      <c r="V1917" s="2">
        <f t="shared" si="232"/>
        <v>0</v>
      </c>
      <c r="W1917" s="2">
        <f t="shared" si="233"/>
        <v>2</v>
      </c>
      <c r="Y1917" s="5"/>
      <c r="Z1917" s="6">
        <f t="shared" si="230"/>
        <v>2</v>
      </c>
      <c r="AA1917" s="2">
        <v>0</v>
      </c>
      <c r="AB1917" s="2">
        <v>2</v>
      </c>
      <c r="AC1917" s="2">
        <v>0</v>
      </c>
      <c r="AD1917" s="2">
        <v>0</v>
      </c>
      <c r="AE1917" s="2">
        <v>0</v>
      </c>
      <c r="AF1917" s="2">
        <f t="shared" si="234"/>
        <v>2</v>
      </c>
      <c r="AG1917" s="2">
        <f t="shared" si="235"/>
        <v>0</v>
      </c>
      <c r="AH1917" s="2">
        <f t="shared" si="236"/>
        <v>0</v>
      </c>
      <c r="AJ1917" s="5"/>
    </row>
    <row r="1918" spans="7:36" x14ac:dyDescent="0.35">
      <c r="G1918" s="2" t="s">
        <v>3</v>
      </c>
      <c r="H1918" s="2" t="s">
        <v>142</v>
      </c>
      <c r="I1918" s="2" t="s">
        <v>8</v>
      </c>
      <c r="J1918" s="2" t="s">
        <v>39</v>
      </c>
      <c r="K1918" s="2" t="s">
        <v>39</v>
      </c>
      <c r="L1918" s="2" t="s">
        <v>39</v>
      </c>
      <c r="M1918" s="2" t="s">
        <v>76</v>
      </c>
      <c r="N1918" s="2">
        <v>27</v>
      </c>
      <c r="O1918" s="6">
        <f t="shared" si="229"/>
        <v>11</v>
      </c>
      <c r="P1918" s="2">
        <v>6</v>
      </c>
      <c r="Q1918" s="2">
        <v>3</v>
      </c>
      <c r="R1918" s="2">
        <v>1</v>
      </c>
      <c r="S1918" s="2">
        <v>1</v>
      </c>
      <c r="T1918" s="2">
        <v>0</v>
      </c>
      <c r="U1918" s="2">
        <f t="shared" si="231"/>
        <v>9</v>
      </c>
      <c r="V1918" s="2">
        <f t="shared" si="232"/>
        <v>1</v>
      </c>
      <c r="W1918" s="2">
        <f t="shared" si="233"/>
        <v>1</v>
      </c>
      <c r="Y1918" s="5"/>
      <c r="Z1918" s="6">
        <f t="shared" si="230"/>
        <v>2</v>
      </c>
      <c r="AA1918" s="2">
        <v>0</v>
      </c>
      <c r="AB1918" s="2">
        <v>1</v>
      </c>
      <c r="AC1918" s="2">
        <v>1</v>
      </c>
      <c r="AD1918" s="2">
        <v>0</v>
      </c>
      <c r="AE1918" s="2">
        <v>0</v>
      </c>
      <c r="AF1918" s="2">
        <f t="shared" si="234"/>
        <v>1</v>
      </c>
      <c r="AG1918" s="2">
        <f t="shared" si="235"/>
        <v>1</v>
      </c>
      <c r="AH1918" s="2">
        <f t="shared" si="236"/>
        <v>0</v>
      </c>
      <c r="AJ1918" s="5"/>
    </row>
    <row r="1919" spans="7:36" x14ac:dyDescent="0.35">
      <c r="G1919" s="2" t="s">
        <v>3</v>
      </c>
      <c r="H1919" s="2" t="s">
        <v>142</v>
      </c>
      <c r="I1919" s="2" t="s">
        <v>8</v>
      </c>
      <c r="J1919" s="2" t="s">
        <v>39</v>
      </c>
      <c r="K1919" s="2" t="s">
        <v>39</v>
      </c>
      <c r="L1919" s="2" t="s">
        <v>39</v>
      </c>
      <c r="M1919" s="2" t="s">
        <v>76</v>
      </c>
      <c r="N1919" s="2">
        <v>28</v>
      </c>
      <c r="O1919" s="6">
        <f t="shared" si="229"/>
        <v>11</v>
      </c>
      <c r="P1919" s="2">
        <v>10</v>
      </c>
      <c r="Q1919" s="2">
        <v>1</v>
      </c>
      <c r="R1919" s="2">
        <v>0</v>
      </c>
      <c r="S1919" s="2">
        <v>0</v>
      </c>
      <c r="T1919" s="2">
        <v>0</v>
      </c>
      <c r="U1919" s="2">
        <f t="shared" si="231"/>
        <v>11</v>
      </c>
      <c r="V1919" s="2">
        <f t="shared" si="232"/>
        <v>0</v>
      </c>
      <c r="W1919" s="2">
        <f t="shared" si="233"/>
        <v>0</v>
      </c>
      <c r="Y1919" s="5"/>
      <c r="Z1919" s="6">
        <f t="shared" si="230"/>
        <v>2</v>
      </c>
      <c r="AA1919" s="2">
        <v>1</v>
      </c>
      <c r="AB1919" s="2">
        <v>1</v>
      </c>
      <c r="AC1919" s="2">
        <v>0</v>
      </c>
      <c r="AD1919" s="2">
        <v>0</v>
      </c>
      <c r="AE1919" s="2">
        <v>0</v>
      </c>
      <c r="AF1919" s="2">
        <f t="shared" si="234"/>
        <v>2</v>
      </c>
      <c r="AG1919" s="2">
        <f t="shared" si="235"/>
        <v>0</v>
      </c>
      <c r="AH1919" s="2">
        <f t="shared" si="236"/>
        <v>0</v>
      </c>
      <c r="AJ1919" s="5"/>
    </row>
    <row r="1920" spans="7:36" x14ac:dyDescent="0.35">
      <c r="G1920" s="2" t="s">
        <v>3</v>
      </c>
      <c r="H1920" s="2" t="s">
        <v>142</v>
      </c>
      <c r="I1920" s="2" t="s">
        <v>8</v>
      </c>
      <c r="J1920" s="2" t="s">
        <v>39</v>
      </c>
      <c r="K1920" s="2" t="s">
        <v>39</v>
      </c>
      <c r="L1920" s="2" t="s">
        <v>39</v>
      </c>
      <c r="M1920" s="2" t="s">
        <v>76</v>
      </c>
      <c r="N1920" s="2">
        <v>29</v>
      </c>
      <c r="O1920" s="6">
        <f t="shared" si="229"/>
        <v>11</v>
      </c>
      <c r="P1920" s="2">
        <v>4</v>
      </c>
      <c r="Q1920" s="2">
        <v>5</v>
      </c>
      <c r="R1920" s="2">
        <v>1</v>
      </c>
      <c r="S1920" s="2">
        <v>1</v>
      </c>
      <c r="T1920" s="2">
        <v>0</v>
      </c>
      <c r="U1920" s="2">
        <f t="shared" si="231"/>
        <v>9</v>
      </c>
      <c r="V1920" s="2">
        <f t="shared" si="232"/>
        <v>1</v>
      </c>
      <c r="W1920" s="2">
        <f t="shared" si="233"/>
        <v>1</v>
      </c>
      <c r="Y1920" s="5"/>
      <c r="Z1920" s="6">
        <f t="shared" si="230"/>
        <v>2</v>
      </c>
      <c r="AA1920" s="2">
        <v>0</v>
      </c>
      <c r="AB1920" s="2">
        <v>2</v>
      </c>
      <c r="AC1920" s="2">
        <v>0</v>
      </c>
      <c r="AD1920" s="2">
        <v>0</v>
      </c>
      <c r="AE1920" s="2">
        <v>0</v>
      </c>
      <c r="AF1920" s="2">
        <f t="shared" si="234"/>
        <v>2</v>
      </c>
      <c r="AG1920" s="2">
        <f t="shared" si="235"/>
        <v>0</v>
      </c>
      <c r="AH1920" s="2">
        <f t="shared" si="236"/>
        <v>0</v>
      </c>
      <c r="AJ1920" s="5"/>
    </row>
    <row r="1921" spans="7:36" x14ac:dyDescent="0.35">
      <c r="G1921" s="2" t="s">
        <v>3</v>
      </c>
      <c r="H1921" s="2" t="s">
        <v>142</v>
      </c>
      <c r="I1921" s="2" t="s">
        <v>8</v>
      </c>
      <c r="J1921" s="2" t="s">
        <v>39</v>
      </c>
      <c r="K1921" s="2" t="s">
        <v>39</v>
      </c>
      <c r="L1921" s="2" t="s">
        <v>39</v>
      </c>
      <c r="M1921" s="2" t="s">
        <v>76</v>
      </c>
      <c r="N1921" s="2">
        <v>30</v>
      </c>
      <c r="O1921" s="6">
        <f t="shared" si="229"/>
        <v>11</v>
      </c>
      <c r="P1921" s="2">
        <v>9</v>
      </c>
      <c r="Q1921" s="2">
        <v>1</v>
      </c>
      <c r="R1921" s="2">
        <v>0</v>
      </c>
      <c r="S1921" s="2">
        <v>1</v>
      </c>
      <c r="T1921" s="2">
        <v>0</v>
      </c>
      <c r="U1921" s="2">
        <f t="shared" si="231"/>
        <v>10</v>
      </c>
      <c r="V1921" s="2">
        <f t="shared" si="232"/>
        <v>0</v>
      </c>
      <c r="W1921" s="2">
        <f t="shared" si="233"/>
        <v>1</v>
      </c>
      <c r="Y1921" s="5"/>
      <c r="Z1921" s="6">
        <f t="shared" si="230"/>
        <v>2</v>
      </c>
      <c r="AA1921" s="2">
        <v>1</v>
      </c>
      <c r="AB1921" s="2">
        <v>1</v>
      </c>
      <c r="AC1921" s="2">
        <v>0</v>
      </c>
      <c r="AD1921" s="2">
        <v>0</v>
      </c>
      <c r="AE1921" s="2">
        <v>0</v>
      </c>
      <c r="AF1921" s="2">
        <f t="shared" si="234"/>
        <v>2</v>
      </c>
      <c r="AG1921" s="2">
        <f t="shared" si="235"/>
        <v>0</v>
      </c>
      <c r="AH1921" s="2">
        <f t="shared" si="236"/>
        <v>0</v>
      </c>
      <c r="AJ1921" s="5"/>
    </row>
    <row r="1922" spans="7:36" x14ac:dyDescent="0.35">
      <c r="G1922" s="2" t="s">
        <v>3</v>
      </c>
      <c r="H1922" s="2" t="s">
        <v>142</v>
      </c>
      <c r="I1922" s="2" t="s">
        <v>142</v>
      </c>
      <c r="J1922" s="2" t="s">
        <v>142</v>
      </c>
      <c r="K1922" s="2" t="s">
        <v>142</v>
      </c>
      <c r="L1922" s="2" t="s">
        <v>142</v>
      </c>
      <c r="M1922" s="2" t="s">
        <v>3</v>
      </c>
      <c r="N1922" s="2">
        <v>1</v>
      </c>
      <c r="O1922" s="6">
        <f t="shared" ref="O1922:O1951" si="237">SUM(U1922:W1922)</f>
        <v>2</v>
      </c>
      <c r="P1922" s="2">
        <v>0</v>
      </c>
      <c r="Q1922" s="2">
        <v>1</v>
      </c>
      <c r="R1922" s="2">
        <v>0</v>
      </c>
      <c r="S1922" s="2">
        <v>0</v>
      </c>
      <c r="T1922" s="2">
        <v>1</v>
      </c>
      <c r="U1922" s="2">
        <f t="shared" si="231"/>
        <v>1</v>
      </c>
      <c r="V1922" s="2">
        <f t="shared" si="232"/>
        <v>0</v>
      </c>
      <c r="W1922" s="2">
        <f t="shared" si="233"/>
        <v>1</v>
      </c>
      <c r="X1922" s="2">
        <f>MAX(O1922:O1951)</f>
        <v>2</v>
      </c>
      <c r="Y1922" s="5">
        <v>164</v>
      </c>
      <c r="Z1922" s="6">
        <f t="shared" ref="Z1922:Z1951" si="238">SUM(AF1922:AH1922)</f>
        <v>6</v>
      </c>
      <c r="AA1922" s="2">
        <v>2</v>
      </c>
      <c r="AB1922" s="2">
        <v>2</v>
      </c>
      <c r="AC1922" s="2">
        <v>1</v>
      </c>
      <c r="AD1922" s="2">
        <v>1</v>
      </c>
      <c r="AE1922" s="2">
        <v>0</v>
      </c>
      <c r="AF1922" s="2">
        <f t="shared" si="234"/>
        <v>4</v>
      </c>
      <c r="AG1922" s="2">
        <f t="shared" si="235"/>
        <v>1</v>
      </c>
      <c r="AH1922" s="2">
        <f t="shared" si="236"/>
        <v>1</v>
      </c>
      <c r="AI1922" s="2">
        <f>MAX(Z1922:Z1951)</f>
        <v>6</v>
      </c>
      <c r="AJ1922" s="5">
        <f>947-SUM(AJ1232:AJ1892)</f>
        <v>3</v>
      </c>
    </row>
    <row r="1923" spans="7:36" x14ac:dyDescent="0.35">
      <c r="G1923" s="2" t="s">
        <v>3</v>
      </c>
      <c r="H1923" s="2" t="s">
        <v>142</v>
      </c>
      <c r="I1923" s="2" t="s">
        <v>142</v>
      </c>
      <c r="J1923" s="2" t="s">
        <v>142</v>
      </c>
      <c r="K1923" s="2" t="s">
        <v>142</v>
      </c>
      <c r="L1923" s="2" t="s">
        <v>142</v>
      </c>
      <c r="M1923" s="2" t="s">
        <v>3</v>
      </c>
      <c r="N1923" s="2">
        <v>2</v>
      </c>
      <c r="O1923" s="6">
        <f t="shared" si="237"/>
        <v>2</v>
      </c>
      <c r="P1923" s="2">
        <v>0</v>
      </c>
      <c r="Q1923" s="2">
        <v>0</v>
      </c>
      <c r="R1923" s="2">
        <v>1</v>
      </c>
      <c r="S1923" s="2">
        <v>0</v>
      </c>
      <c r="T1923" s="2">
        <v>1</v>
      </c>
      <c r="U1923" s="2">
        <f t="shared" si="231"/>
        <v>0</v>
      </c>
      <c r="V1923" s="2">
        <f t="shared" si="232"/>
        <v>1</v>
      </c>
      <c r="W1923" s="2">
        <f t="shared" si="233"/>
        <v>1</v>
      </c>
      <c r="Y1923" s="5"/>
      <c r="Z1923" s="6">
        <f t="shared" si="238"/>
        <v>6</v>
      </c>
      <c r="AA1923" s="2">
        <v>2</v>
      </c>
      <c r="AB1923" s="2">
        <v>3</v>
      </c>
      <c r="AC1923" s="2">
        <v>0</v>
      </c>
      <c r="AD1923" s="2">
        <v>0</v>
      </c>
      <c r="AE1923" s="2">
        <v>1</v>
      </c>
      <c r="AF1923" s="2">
        <f t="shared" si="234"/>
        <v>5</v>
      </c>
      <c r="AG1923" s="2">
        <f t="shared" si="235"/>
        <v>0</v>
      </c>
      <c r="AH1923" s="2">
        <f t="shared" si="236"/>
        <v>1</v>
      </c>
      <c r="AJ1923" s="5"/>
    </row>
    <row r="1924" spans="7:36" x14ac:dyDescent="0.35">
      <c r="G1924" s="2" t="s">
        <v>3</v>
      </c>
      <c r="H1924" s="2" t="s">
        <v>142</v>
      </c>
      <c r="I1924" s="2" t="s">
        <v>142</v>
      </c>
      <c r="J1924" s="2" t="s">
        <v>142</v>
      </c>
      <c r="K1924" s="2" t="s">
        <v>142</v>
      </c>
      <c r="L1924" s="2" t="s">
        <v>142</v>
      </c>
      <c r="M1924" s="2" t="s">
        <v>3</v>
      </c>
      <c r="N1924" s="2">
        <v>3</v>
      </c>
      <c r="O1924" s="6">
        <f t="shared" si="237"/>
        <v>2</v>
      </c>
      <c r="P1924" s="2">
        <v>1</v>
      </c>
      <c r="Q1924" s="2">
        <v>0</v>
      </c>
      <c r="R1924" s="2">
        <v>1</v>
      </c>
      <c r="S1924" s="2">
        <v>0</v>
      </c>
      <c r="T1924" s="2">
        <v>0</v>
      </c>
      <c r="U1924" s="2">
        <f t="shared" si="231"/>
        <v>1</v>
      </c>
      <c r="V1924" s="2">
        <f t="shared" si="232"/>
        <v>1</v>
      </c>
      <c r="W1924" s="2">
        <f t="shared" si="233"/>
        <v>0</v>
      </c>
      <c r="Y1924" s="5"/>
      <c r="Z1924" s="6">
        <f t="shared" si="238"/>
        <v>6</v>
      </c>
      <c r="AA1924" s="2">
        <v>2</v>
      </c>
      <c r="AB1924" s="2">
        <v>2</v>
      </c>
      <c r="AC1924" s="2">
        <v>1</v>
      </c>
      <c r="AD1924" s="2">
        <v>0</v>
      </c>
      <c r="AE1924" s="2">
        <v>1</v>
      </c>
      <c r="AF1924" s="2">
        <f t="shared" si="234"/>
        <v>4</v>
      </c>
      <c r="AG1924" s="2">
        <f t="shared" si="235"/>
        <v>1</v>
      </c>
      <c r="AH1924" s="2">
        <f t="shared" si="236"/>
        <v>1</v>
      </c>
      <c r="AJ1924" s="5"/>
    </row>
    <row r="1925" spans="7:36" x14ac:dyDescent="0.35">
      <c r="G1925" s="2" t="s">
        <v>3</v>
      </c>
      <c r="H1925" s="2" t="s">
        <v>142</v>
      </c>
      <c r="I1925" s="2" t="s">
        <v>142</v>
      </c>
      <c r="J1925" s="2" t="s">
        <v>142</v>
      </c>
      <c r="K1925" s="2" t="s">
        <v>142</v>
      </c>
      <c r="L1925" s="2" t="s">
        <v>142</v>
      </c>
      <c r="M1925" s="2" t="s">
        <v>3</v>
      </c>
      <c r="N1925" s="2">
        <v>4</v>
      </c>
      <c r="O1925" s="6">
        <f t="shared" si="237"/>
        <v>2</v>
      </c>
      <c r="P1925" s="2">
        <v>2</v>
      </c>
      <c r="Q1925" s="2">
        <v>0</v>
      </c>
      <c r="R1925" s="2">
        <v>0</v>
      </c>
      <c r="S1925" s="2">
        <v>0</v>
      </c>
      <c r="T1925" s="2">
        <v>0</v>
      </c>
      <c r="U1925" s="2">
        <f t="shared" si="231"/>
        <v>2</v>
      </c>
      <c r="V1925" s="2">
        <f t="shared" si="232"/>
        <v>0</v>
      </c>
      <c r="W1925" s="2">
        <f t="shared" si="233"/>
        <v>0</v>
      </c>
      <c r="Y1925" s="5"/>
      <c r="Z1925" s="6">
        <f t="shared" si="238"/>
        <v>6</v>
      </c>
      <c r="AA1925" s="2">
        <v>4</v>
      </c>
      <c r="AB1925" s="2">
        <v>0</v>
      </c>
      <c r="AC1925" s="2">
        <v>2</v>
      </c>
      <c r="AD1925" s="2">
        <v>0</v>
      </c>
      <c r="AE1925" s="2">
        <v>0</v>
      </c>
      <c r="AF1925" s="2">
        <f t="shared" si="234"/>
        <v>4</v>
      </c>
      <c r="AG1925" s="2">
        <f t="shared" si="235"/>
        <v>2</v>
      </c>
      <c r="AH1925" s="2">
        <f t="shared" si="236"/>
        <v>0</v>
      </c>
      <c r="AJ1925" s="5"/>
    </row>
    <row r="1926" spans="7:36" x14ac:dyDescent="0.35">
      <c r="G1926" s="2" t="s">
        <v>3</v>
      </c>
      <c r="H1926" s="2" t="s">
        <v>142</v>
      </c>
      <c r="I1926" s="2" t="s">
        <v>142</v>
      </c>
      <c r="J1926" s="2" t="s">
        <v>142</v>
      </c>
      <c r="K1926" s="2" t="s">
        <v>142</v>
      </c>
      <c r="L1926" s="2" t="s">
        <v>142</v>
      </c>
      <c r="M1926" s="2" t="s">
        <v>3</v>
      </c>
      <c r="N1926" s="2">
        <v>5</v>
      </c>
      <c r="O1926" s="6">
        <f t="shared" si="237"/>
        <v>2</v>
      </c>
      <c r="P1926" s="2">
        <v>1</v>
      </c>
      <c r="Q1926" s="2">
        <v>0</v>
      </c>
      <c r="R1926" s="2">
        <v>0</v>
      </c>
      <c r="S1926" s="2">
        <v>0</v>
      </c>
      <c r="T1926" s="2">
        <v>1</v>
      </c>
      <c r="U1926" s="2">
        <f t="shared" si="231"/>
        <v>1</v>
      </c>
      <c r="V1926" s="2">
        <f t="shared" si="232"/>
        <v>0</v>
      </c>
      <c r="W1926" s="2">
        <f t="shared" si="233"/>
        <v>1</v>
      </c>
      <c r="Y1926" s="5"/>
      <c r="Z1926" s="6">
        <f t="shared" si="238"/>
        <v>6</v>
      </c>
      <c r="AA1926" s="2">
        <v>3</v>
      </c>
      <c r="AB1926" s="2">
        <v>1</v>
      </c>
      <c r="AC1926" s="2">
        <v>0</v>
      </c>
      <c r="AD1926" s="2">
        <v>1</v>
      </c>
      <c r="AE1926" s="2">
        <v>1</v>
      </c>
      <c r="AF1926" s="2">
        <f t="shared" si="234"/>
        <v>4</v>
      </c>
      <c r="AG1926" s="2">
        <f t="shared" si="235"/>
        <v>0</v>
      </c>
      <c r="AH1926" s="2">
        <f t="shared" si="236"/>
        <v>2</v>
      </c>
      <c r="AJ1926" s="5"/>
    </row>
    <row r="1927" spans="7:36" x14ac:dyDescent="0.35">
      <c r="G1927" s="2" t="s">
        <v>3</v>
      </c>
      <c r="H1927" s="2" t="s">
        <v>142</v>
      </c>
      <c r="I1927" s="2" t="s">
        <v>142</v>
      </c>
      <c r="J1927" s="2" t="s">
        <v>142</v>
      </c>
      <c r="K1927" s="2" t="s">
        <v>142</v>
      </c>
      <c r="L1927" s="2" t="s">
        <v>142</v>
      </c>
      <c r="M1927" s="2" t="s">
        <v>3</v>
      </c>
      <c r="N1927" s="2">
        <v>6</v>
      </c>
      <c r="O1927" s="6">
        <f t="shared" si="237"/>
        <v>2</v>
      </c>
      <c r="P1927" s="2">
        <v>1</v>
      </c>
      <c r="Q1927" s="2">
        <v>0</v>
      </c>
      <c r="R1927" s="2">
        <v>0</v>
      </c>
      <c r="S1927" s="2">
        <v>0</v>
      </c>
      <c r="T1927" s="2">
        <v>1</v>
      </c>
      <c r="U1927" s="2">
        <f t="shared" si="231"/>
        <v>1</v>
      </c>
      <c r="V1927" s="2">
        <f t="shared" si="232"/>
        <v>0</v>
      </c>
      <c r="W1927" s="2">
        <f t="shared" si="233"/>
        <v>1</v>
      </c>
      <c r="Y1927" s="5"/>
      <c r="Z1927" s="6">
        <f t="shared" si="238"/>
        <v>6</v>
      </c>
      <c r="AA1927" s="2">
        <v>3</v>
      </c>
      <c r="AB1927" s="2">
        <v>2</v>
      </c>
      <c r="AC1927" s="2">
        <v>0</v>
      </c>
      <c r="AD1927" s="2">
        <v>0</v>
      </c>
      <c r="AE1927" s="2">
        <v>1</v>
      </c>
      <c r="AF1927" s="2">
        <f t="shared" si="234"/>
        <v>5</v>
      </c>
      <c r="AG1927" s="2">
        <f t="shared" si="235"/>
        <v>0</v>
      </c>
      <c r="AH1927" s="2">
        <f t="shared" si="236"/>
        <v>1</v>
      </c>
      <c r="AJ1927" s="5"/>
    </row>
    <row r="1928" spans="7:36" x14ac:dyDescent="0.35">
      <c r="G1928" s="2" t="s">
        <v>3</v>
      </c>
      <c r="H1928" s="2" t="s">
        <v>142</v>
      </c>
      <c r="I1928" s="2" t="s">
        <v>142</v>
      </c>
      <c r="J1928" s="2" t="s">
        <v>142</v>
      </c>
      <c r="K1928" s="2" t="s">
        <v>142</v>
      </c>
      <c r="L1928" s="2" t="s">
        <v>142</v>
      </c>
      <c r="M1928" s="2" t="s">
        <v>3</v>
      </c>
      <c r="N1928" s="2">
        <v>7</v>
      </c>
      <c r="O1928" s="6">
        <f t="shared" si="237"/>
        <v>2</v>
      </c>
      <c r="P1928" s="2">
        <v>1</v>
      </c>
      <c r="Q1928" s="2">
        <v>0</v>
      </c>
      <c r="R1928" s="2">
        <v>0</v>
      </c>
      <c r="S1928" s="2">
        <v>0</v>
      </c>
      <c r="T1928" s="2">
        <v>1</v>
      </c>
      <c r="U1928" s="2">
        <f t="shared" si="231"/>
        <v>1</v>
      </c>
      <c r="V1928" s="2">
        <f t="shared" si="232"/>
        <v>0</v>
      </c>
      <c r="W1928" s="2">
        <f t="shared" si="233"/>
        <v>1</v>
      </c>
      <c r="Y1928" s="5"/>
      <c r="Z1928" s="6">
        <f t="shared" si="238"/>
        <v>6</v>
      </c>
      <c r="AA1928" s="2">
        <v>5</v>
      </c>
      <c r="AB1928" s="2">
        <v>0</v>
      </c>
      <c r="AC1928" s="2">
        <v>0</v>
      </c>
      <c r="AD1928" s="2">
        <v>0</v>
      </c>
      <c r="AE1928" s="2">
        <v>1</v>
      </c>
      <c r="AF1928" s="2">
        <f t="shared" si="234"/>
        <v>5</v>
      </c>
      <c r="AG1928" s="2">
        <f t="shared" si="235"/>
        <v>0</v>
      </c>
      <c r="AH1928" s="2">
        <f t="shared" si="236"/>
        <v>1</v>
      </c>
      <c r="AJ1928" s="5"/>
    </row>
    <row r="1929" spans="7:36" x14ac:dyDescent="0.35">
      <c r="G1929" s="2" t="s">
        <v>3</v>
      </c>
      <c r="H1929" s="2" t="s">
        <v>142</v>
      </c>
      <c r="I1929" s="2" t="s">
        <v>142</v>
      </c>
      <c r="J1929" s="2" t="s">
        <v>142</v>
      </c>
      <c r="K1929" s="2" t="s">
        <v>142</v>
      </c>
      <c r="L1929" s="2" t="s">
        <v>142</v>
      </c>
      <c r="M1929" s="2" t="s">
        <v>3</v>
      </c>
      <c r="N1929" s="2">
        <v>8</v>
      </c>
      <c r="O1929" s="6">
        <f t="shared" si="237"/>
        <v>2</v>
      </c>
      <c r="P1929" s="2">
        <v>0</v>
      </c>
      <c r="Q1929" s="2">
        <v>0</v>
      </c>
      <c r="R1929" s="2">
        <v>1</v>
      </c>
      <c r="S1929" s="2">
        <v>0</v>
      </c>
      <c r="T1929" s="2">
        <v>1</v>
      </c>
      <c r="U1929" s="2">
        <f t="shared" si="231"/>
        <v>0</v>
      </c>
      <c r="V1929" s="2">
        <f t="shared" si="232"/>
        <v>1</v>
      </c>
      <c r="W1929" s="2">
        <f t="shared" si="233"/>
        <v>1</v>
      </c>
      <c r="Y1929" s="5"/>
      <c r="Z1929" s="6">
        <f t="shared" si="238"/>
        <v>6</v>
      </c>
      <c r="AA1929" s="2">
        <v>2</v>
      </c>
      <c r="AB1929" s="2">
        <v>1</v>
      </c>
      <c r="AC1929" s="2">
        <v>2</v>
      </c>
      <c r="AD1929" s="2">
        <v>0</v>
      </c>
      <c r="AE1929" s="2">
        <v>1</v>
      </c>
      <c r="AF1929" s="2">
        <f t="shared" si="234"/>
        <v>3</v>
      </c>
      <c r="AG1929" s="2">
        <f t="shared" si="235"/>
        <v>2</v>
      </c>
      <c r="AH1929" s="2">
        <f t="shared" si="236"/>
        <v>1</v>
      </c>
      <c r="AJ1929" s="5"/>
    </row>
    <row r="1930" spans="7:36" x14ac:dyDescent="0.35">
      <c r="G1930" s="2" t="s">
        <v>3</v>
      </c>
      <c r="H1930" s="2" t="s">
        <v>142</v>
      </c>
      <c r="I1930" s="2" t="s">
        <v>142</v>
      </c>
      <c r="J1930" s="2" t="s">
        <v>142</v>
      </c>
      <c r="K1930" s="2" t="s">
        <v>142</v>
      </c>
      <c r="L1930" s="2" t="s">
        <v>142</v>
      </c>
      <c r="M1930" s="2" t="s">
        <v>3</v>
      </c>
      <c r="N1930" s="2">
        <v>9</v>
      </c>
      <c r="O1930" s="6">
        <f t="shared" si="237"/>
        <v>2</v>
      </c>
      <c r="P1930" s="2">
        <v>1</v>
      </c>
      <c r="Q1930" s="2">
        <v>0</v>
      </c>
      <c r="R1930" s="2">
        <v>0</v>
      </c>
      <c r="S1930" s="2">
        <v>0</v>
      </c>
      <c r="T1930" s="2">
        <v>1</v>
      </c>
      <c r="U1930" s="2">
        <f t="shared" si="231"/>
        <v>1</v>
      </c>
      <c r="V1930" s="2">
        <f t="shared" si="232"/>
        <v>0</v>
      </c>
      <c r="W1930" s="2">
        <f t="shared" si="233"/>
        <v>1</v>
      </c>
      <c r="Y1930" s="5"/>
      <c r="Z1930" s="6">
        <f t="shared" si="238"/>
        <v>6</v>
      </c>
      <c r="AA1930" s="2">
        <v>2</v>
      </c>
      <c r="AB1930" s="2">
        <v>3</v>
      </c>
      <c r="AC1930" s="2">
        <v>0</v>
      </c>
      <c r="AD1930" s="2">
        <v>0</v>
      </c>
      <c r="AE1930" s="2">
        <v>1</v>
      </c>
      <c r="AF1930" s="2">
        <f t="shared" si="234"/>
        <v>5</v>
      </c>
      <c r="AG1930" s="2">
        <f t="shared" si="235"/>
        <v>0</v>
      </c>
      <c r="AH1930" s="2">
        <f t="shared" si="236"/>
        <v>1</v>
      </c>
      <c r="AJ1930" s="5"/>
    </row>
    <row r="1931" spans="7:36" x14ac:dyDescent="0.35">
      <c r="G1931" s="2" t="s">
        <v>3</v>
      </c>
      <c r="H1931" s="2" t="s">
        <v>142</v>
      </c>
      <c r="I1931" s="2" t="s">
        <v>142</v>
      </c>
      <c r="J1931" s="2" t="s">
        <v>142</v>
      </c>
      <c r="K1931" s="2" t="s">
        <v>142</v>
      </c>
      <c r="L1931" s="2" t="s">
        <v>142</v>
      </c>
      <c r="M1931" s="2" t="s">
        <v>67</v>
      </c>
      <c r="N1931" s="2">
        <v>10</v>
      </c>
      <c r="O1931" s="6">
        <f t="shared" si="237"/>
        <v>2</v>
      </c>
      <c r="P1931" s="2">
        <v>1</v>
      </c>
      <c r="Q1931" s="2">
        <v>1</v>
      </c>
      <c r="R1931" s="2">
        <v>0</v>
      </c>
      <c r="S1931" s="2">
        <v>0</v>
      </c>
      <c r="T1931" s="2">
        <v>0</v>
      </c>
      <c r="U1931" s="2">
        <f t="shared" si="231"/>
        <v>2</v>
      </c>
      <c r="V1931" s="2">
        <f t="shared" si="232"/>
        <v>0</v>
      </c>
      <c r="W1931" s="2">
        <f t="shared" si="233"/>
        <v>0</v>
      </c>
      <c r="Y1931" s="5"/>
      <c r="Z1931" s="6">
        <f t="shared" si="238"/>
        <v>6</v>
      </c>
      <c r="AA1931" s="2">
        <v>4</v>
      </c>
      <c r="AB1931" s="2">
        <v>2</v>
      </c>
      <c r="AC1931" s="2">
        <v>0</v>
      </c>
      <c r="AD1931" s="2">
        <v>0</v>
      </c>
      <c r="AE1931" s="2">
        <v>0</v>
      </c>
      <c r="AF1931" s="2">
        <f t="shared" si="234"/>
        <v>6</v>
      </c>
      <c r="AG1931" s="2">
        <f t="shared" si="235"/>
        <v>0</v>
      </c>
      <c r="AH1931" s="2">
        <f t="shared" si="236"/>
        <v>0</v>
      </c>
      <c r="AJ1931" s="5"/>
    </row>
    <row r="1932" spans="7:36" x14ac:dyDescent="0.35">
      <c r="G1932" s="2" t="s">
        <v>3</v>
      </c>
      <c r="H1932" s="2" t="s">
        <v>142</v>
      </c>
      <c r="I1932" s="2" t="s">
        <v>142</v>
      </c>
      <c r="J1932" s="2" t="s">
        <v>142</v>
      </c>
      <c r="K1932" s="2" t="s">
        <v>142</v>
      </c>
      <c r="L1932" s="2" t="s">
        <v>142</v>
      </c>
      <c r="M1932" s="2" t="s">
        <v>67</v>
      </c>
      <c r="N1932" s="2">
        <v>11</v>
      </c>
      <c r="O1932" s="6">
        <f t="shared" si="237"/>
        <v>2</v>
      </c>
      <c r="P1932" s="2">
        <v>1</v>
      </c>
      <c r="Q1932" s="2">
        <v>0</v>
      </c>
      <c r="R1932" s="2">
        <v>0</v>
      </c>
      <c r="S1932" s="2">
        <v>0</v>
      </c>
      <c r="T1932" s="2">
        <v>1</v>
      </c>
      <c r="U1932" s="2">
        <f t="shared" si="231"/>
        <v>1</v>
      </c>
      <c r="V1932" s="2">
        <f t="shared" si="232"/>
        <v>0</v>
      </c>
      <c r="W1932" s="2">
        <f t="shared" si="233"/>
        <v>1</v>
      </c>
      <c r="Y1932" s="5"/>
      <c r="Z1932" s="6">
        <f t="shared" si="238"/>
        <v>6</v>
      </c>
      <c r="AA1932" s="2">
        <v>3</v>
      </c>
      <c r="AB1932" s="2">
        <v>1</v>
      </c>
      <c r="AC1932" s="2">
        <v>1</v>
      </c>
      <c r="AD1932" s="2">
        <v>0</v>
      </c>
      <c r="AE1932" s="2">
        <v>1</v>
      </c>
      <c r="AF1932" s="2">
        <f t="shared" si="234"/>
        <v>4</v>
      </c>
      <c r="AG1932" s="2">
        <f t="shared" si="235"/>
        <v>1</v>
      </c>
      <c r="AH1932" s="2">
        <f t="shared" si="236"/>
        <v>1</v>
      </c>
      <c r="AJ1932" s="5"/>
    </row>
    <row r="1933" spans="7:36" x14ac:dyDescent="0.35">
      <c r="G1933" s="2" t="s">
        <v>3</v>
      </c>
      <c r="H1933" s="2" t="s">
        <v>142</v>
      </c>
      <c r="I1933" s="2" t="s">
        <v>142</v>
      </c>
      <c r="J1933" s="2" t="s">
        <v>142</v>
      </c>
      <c r="K1933" s="2" t="s">
        <v>142</v>
      </c>
      <c r="L1933" s="2" t="s">
        <v>142</v>
      </c>
      <c r="M1933" s="2" t="s">
        <v>67</v>
      </c>
      <c r="N1933" s="2">
        <v>12</v>
      </c>
      <c r="O1933" s="6">
        <f t="shared" si="237"/>
        <v>2</v>
      </c>
      <c r="P1933" s="2">
        <v>1</v>
      </c>
      <c r="Q1933" s="2">
        <v>0</v>
      </c>
      <c r="R1933" s="2">
        <v>0</v>
      </c>
      <c r="S1933" s="2">
        <v>0</v>
      </c>
      <c r="T1933" s="2">
        <v>1</v>
      </c>
      <c r="U1933" s="2">
        <f t="shared" si="231"/>
        <v>1</v>
      </c>
      <c r="V1933" s="2">
        <f t="shared" si="232"/>
        <v>0</v>
      </c>
      <c r="W1933" s="2">
        <f t="shared" si="233"/>
        <v>1</v>
      </c>
      <c r="Y1933" s="5"/>
      <c r="Z1933" s="6">
        <f t="shared" si="238"/>
        <v>6</v>
      </c>
      <c r="AA1933" s="2">
        <v>2</v>
      </c>
      <c r="AB1933" s="2">
        <v>3</v>
      </c>
      <c r="AC1933" s="2">
        <v>0</v>
      </c>
      <c r="AD1933" s="2">
        <v>1</v>
      </c>
      <c r="AE1933" s="2">
        <v>0</v>
      </c>
      <c r="AF1933" s="2">
        <f t="shared" si="234"/>
        <v>5</v>
      </c>
      <c r="AG1933" s="2">
        <f t="shared" si="235"/>
        <v>0</v>
      </c>
      <c r="AH1933" s="2">
        <f t="shared" si="236"/>
        <v>1</v>
      </c>
      <c r="AJ1933" s="5"/>
    </row>
    <row r="1934" spans="7:36" x14ac:dyDescent="0.35">
      <c r="G1934" s="2" t="s">
        <v>3</v>
      </c>
      <c r="H1934" s="2" t="s">
        <v>142</v>
      </c>
      <c r="I1934" s="2" t="s">
        <v>142</v>
      </c>
      <c r="J1934" s="2" t="s">
        <v>142</v>
      </c>
      <c r="K1934" s="2" t="s">
        <v>142</v>
      </c>
      <c r="L1934" s="2" t="s">
        <v>142</v>
      </c>
      <c r="M1934" s="2" t="s">
        <v>67</v>
      </c>
      <c r="N1934" s="2">
        <v>13</v>
      </c>
      <c r="O1934" s="6">
        <f t="shared" si="237"/>
        <v>2</v>
      </c>
      <c r="P1934" s="2">
        <v>1</v>
      </c>
      <c r="Q1934" s="2">
        <v>0</v>
      </c>
      <c r="R1934" s="2">
        <v>0</v>
      </c>
      <c r="S1934" s="2">
        <v>0</v>
      </c>
      <c r="T1934" s="2">
        <v>1</v>
      </c>
      <c r="U1934" s="2">
        <f t="shared" si="231"/>
        <v>1</v>
      </c>
      <c r="V1934" s="2">
        <f t="shared" si="232"/>
        <v>0</v>
      </c>
      <c r="W1934" s="2">
        <f t="shared" si="233"/>
        <v>1</v>
      </c>
      <c r="Y1934" s="5"/>
      <c r="Z1934" s="6">
        <f t="shared" si="238"/>
        <v>6</v>
      </c>
      <c r="AA1934" s="2">
        <v>2</v>
      </c>
      <c r="AB1934" s="2">
        <v>3</v>
      </c>
      <c r="AC1934" s="2">
        <v>0</v>
      </c>
      <c r="AD1934" s="2">
        <v>0</v>
      </c>
      <c r="AE1934" s="2">
        <v>1</v>
      </c>
      <c r="AF1934" s="2">
        <f t="shared" si="234"/>
        <v>5</v>
      </c>
      <c r="AG1934" s="2">
        <f t="shared" si="235"/>
        <v>0</v>
      </c>
      <c r="AH1934" s="2">
        <f t="shared" si="236"/>
        <v>1</v>
      </c>
      <c r="AJ1934" s="5"/>
    </row>
    <row r="1935" spans="7:36" x14ac:dyDescent="0.35">
      <c r="G1935" s="2" t="s">
        <v>3</v>
      </c>
      <c r="H1935" s="2" t="s">
        <v>142</v>
      </c>
      <c r="I1935" s="2" t="s">
        <v>142</v>
      </c>
      <c r="J1935" s="2" t="s">
        <v>142</v>
      </c>
      <c r="K1935" s="2" t="s">
        <v>142</v>
      </c>
      <c r="L1935" s="2" t="s">
        <v>142</v>
      </c>
      <c r="M1935" s="2" t="s">
        <v>67</v>
      </c>
      <c r="N1935" s="2">
        <v>14</v>
      </c>
      <c r="O1935" s="6">
        <f t="shared" si="237"/>
        <v>2</v>
      </c>
      <c r="P1935" s="2">
        <v>1</v>
      </c>
      <c r="Q1935" s="2">
        <v>0</v>
      </c>
      <c r="R1935" s="2">
        <v>0</v>
      </c>
      <c r="S1935" s="2">
        <v>0</v>
      </c>
      <c r="T1935" s="2">
        <v>1</v>
      </c>
      <c r="U1935" s="2">
        <f t="shared" si="231"/>
        <v>1</v>
      </c>
      <c r="V1935" s="2">
        <f t="shared" si="232"/>
        <v>0</v>
      </c>
      <c r="W1935" s="2">
        <f t="shared" si="233"/>
        <v>1</v>
      </c>
      <c r="Y1935" s="5"/>
      <c r="Z1935" s="6">
        <f t="shared" si="238"/>
        <v>6</v>
      </c>
      <c r="AA1935" s="2">
        <v>2</v>
      </c>
      <c r="AB1935" s="2">
        <v>3</v>
      </c>
      <c r="AC1935" s="2">
        <v>0</v>
      </c>
      <c r="AD1935" s="2">
        <v>0</v>
      </c>
      <c r="AE1935" s="2">
        <v>1</v>
      </c>
      <c r="AF1935" s="2">
        <f t="shared" si="234"/>
        <v>5</v>
      </c>
      <c r="AG1935" s="2">
        <f t="shared" si="235"/>
        <v>0</v>
      </c>
      <c r="AH1935" s="2">
        <f t="shared" si="236"/>
        <v>1</v>
      </c>
      <c r="AJ1935" s="5"/>
    </row>
    <row r="1936" spans="7:36" x14ac:dyDescent="0.35">
      <c r="G1936" s="2" t="s">
        <v>3</v>
      </c>
      <c r="H1936" s="2" t="s">
        <v>142</v>
      </c>
      <c r="I1936" s="2" t="s">
        <v>142</v>
      </c>
      <c r="J1936" s="2" t="s">
        <v>142</v>
      </c>
      <c r="K1936" s="2" t="s">
        <v>142</v>
      </c>
      <c r="L1936" s="2" t="s">
        <v>142</v>
      </c>
      <c r="M1936" s="2" t="s">
        <v>67</v>
      </c>
      <c r="N1936" s="2">
        <v>15</v>
      </c>
      <c r="O1936" s="6">
        <f t="shared" si="237"/>
        <v>2</v>
      </c>
      <c r="P1936" s="2">
        <v>0</v>
      </c>
      <c r="Q1936" s="2">
        <v>1</v>
      </c>
      <c r="R1936" s="2">
        <v>0</v>
      </c>
      <c r="S1936" s="2">
        <v>0</v>
      </c>
      <c r="T1936" s="2">
        <v>1</v>
      </c>
      <c r="U1936" s="2">
        <f t="shared" si="231"/>
        <v>1</v>
      </c>
      <c r="V1936" s="2">
        <f t="shared" si="232"/>
        <v>0</v>
      </c>
      <c r="W1936" s="2">
        <f t="shared" si="233"/>
        <v>1</v>
      </c>
      <c r="Y1936" s="5"/>
      <c r="Z1936" s="6">
        <f t="shared" si="238"/>
        <v>6</v>
      </c>
      <c r="AA1936" s="2">
        <v>2</v>
      </c>
      <c r="AB1936" s="2">
        <v>3</v>
      </c>
      <c r="AC1936" s="2">
        <v>0</v>
      </c>
      <c r="AD1936" s="2">
        <v>0</v>
      </c>
      <c r="AE1936" s="2">
        <v>1</v>
      </c>
      <c r="AF1936" s="2">
        <f t="shared" si="234"/>
        <v>5</v>
      </c>
      <c r="AG1936" s="2">
        <f t="shared" si="235"/>
        <v>0</v>
      </c>
      <c r="AH1936" s="2">
        <f t="shared" si="236"/>
        <v>1</v>
      </c>
      <c r="AJ1936" s="5"/>
    </row>
    <row r="1937" spans="7:36" x14ac:dyDescent="0.35">
      <c r="G1937" s="2" t="s">
        <v>3</v>
      </c>
      <c r="H1937" s="2" t="s">
        <v>142</v>
      </c>
      <c r="I1937" s="2" t="s">
        <v>142</v>
      </c>
      <c r="J1937" s="2" t="s">
        <v>142</v>
      </c>
      <c r="K1937" s="2" t="s">
        <v>142</v>
      </c>
      <c r="L1937" s="2" t="s">
        <v>142</v>
      </c>
      <c r="M1937" s="2" t="s">
        <v>67</v>
      </c>
      <c r="N1937" s="2">
        <v>16</v>
      </c>
      <c r="O1937" s="6">
        <f t="shared" si="237"/>
        <v>2</v>
      </c>
      <c r="P1937" s="2">
        <v>0</v>
      </c>
      <c r="Q1937" s="2">
        <v>1</v>
      </c>
      <c r="R1937" s="2">
        <v>0</v>
      </c>
      <c r="S1937" s="2">
        <v>0</v>
      </c>
      <c r="T1937" s="2">
        <v>1</v>
      </c>
      <c r="U1937" s="2">
        <f t="shared" si="231"/>
        <v>1</v>
      </c>
      <c r="V1937" s="2">
        <f t="shared" si="232"/>
        <v>0</v>
      </c>
      <c r="W1937" s="2">
        <f t="shared" si="233"/>
        <v>1</v>
      </c>
      <c r="Y1937" s="5"/>
      <c r="Z1937" s="6">
        <f t="shared" si="238"/>
        <v>6</v>
      </c>
      <c r="AA1937" s="2">
        <v>1</v>
      </c>
      <c r="AB1937" s="2">
        <v>4</v>
      </c>
      <c r="AC1937" s="2">
        <v>0</v>
      </c>
      <c r="AD1937" s="2">
        <v>1</v>
      </c>
      <c r="AE1937" s="2">
        <v>0</v>
      </c>
      <c r="AF1937" s="2">
        <f t="shared" si="234"/>
        <v>5</v>
      </c>
      <c r="AG1937" s="2">
        <f t="shared" si="235"/>
        <v>0</v>
      </c>
      <c r="AH1937" s="2">
        <f t="shared" si="236"/>
        <v>1</v>
      </c>
      <c r="AJ1937" s="5"/>
    </row>
    <row r="1938" spans="7:36" x14ac:dyDescent="0.35">
      <c r="G1938" s="2" t="s">
        <v>3</v>
      </c>
      <c r="H1938" s="2" t="s">
        <v>142</v>
      </c>
      <c r="I1938" s="2" t="s">
        <v>142</v>
      </c>
      <c r="J1938" s="2" t="s">
        <v>142</v>
      </c>
      <c r="K1938" s="2" t="s">
        <v>142</v>
      </c>
      <c r="L1938" s="2" t="s">
        <v>142</v>
      </c>
      <c r="M1938" s="2" t="s">
        <v>67</v>
      </c>
      <c r="N1938" s="2">
        <v>17</v>
      </c>
      <c r="O1938" s="6">
        <f t="shared" si="237"/>
        <v>2</v>
      </c>
      <c r="P1938" s="2">
        <v>0</v>
      </c>
      <c r="Q1938" s="2">
        <v>1</v>
      </c>
      <c r="R1938" s="2">
        <v>0</v>
      </c>
      <c r="S1938" s="2">
        <v>0</v>
      </c>
      <c r="T1938" s="2">
        <v>1</v>
      </c>
      <c r="U1938" s="2">
        <f t="shared" si="231"/>
        <v>1</v>
      </c>
      <c r="V1938" s="2">
        <f t="shared" si="232"/>
        <v>0</v>
      </c>
      <c r="W1938" s="2">
        <f t="shared" si="233"/>
        <v>1</v>
      </c>
      <c r="Y1938" s="5"/>
      <c r="Z1938" s="6">
        <f t="shared" si="238"/>
        <v>6</v>
      </c>
      <c r="AA1938" s="2">
        <v>2</v>
      </c>
      <c r="AB1938" s="2">
        <v>1</v>
      </c>
      <c r="AC1938" s="2">
        <v>1</v>
      </c>
      <c r="AD1938" s="2">
        <v>1</v>
      </c>
      <c r="AE1938" s="2">
        <v>1</v>
      </c>
      <c r="AF1938" s="2">
        <f t="shared" si="234"/>
        <v>3</v>
      </c>
      <c r="AG1938" s="2">
        <f t="shared" si="235"/>
        <v>1</v>
      </c>
      <c r="AH1938" s="2">
        <f t="shared" si="236"/>
        <v>2</v>
      </c>
      <c r="AJ1938" s="5"/>
    </row>
    <row r="1939" spans="7:36" x14ac:dyDescent="0.35">
      <c r="G1939" s="2" t="s">
        <v>3</v>
      </c>
      <c r="H1939" s="2" t="s">
        <v>142</v>
      </c>
      <c r="I1939" s="2" t="s">
        <v>142</v>
      </c>
      <c r="J1939" s="2" t="s">
        <v>142</v>
      </c>
      <c r="K1939" s="2" t="s">
        <v>142</v>
      </c>
      <c r="L1939" s="2" t="s">
        <v>142</v>
      </c>
      <c r="M1939" s="2" t="s">
        <v>67</v>
      </c>
      <c r="N1939" s="2">
        <v>18</v>
      </c>
      <c r="O1939" s="6">
        <f t="shared" si="237"/>
        <v>2</v>
      </c>
      <c r="P1939" s="2">
        <v>1</v>
      </c>
      <c r="Q1939" s="2">
        <v>0</v>
      </c>
      <c r="R1939" s="2">
        <v>0</v>
      </c>
      <c r="S1939" s="2">
        <v>0</v>
      </c>
      <c r="T1939" s="2">
        <v>1</v>
      </c>
      <c r="U1939" s="2">
        <f t="shared" si="231"/>
        <v>1</v>
      </c>
      <c r="V1939" s="2">
        <f t="shared" si="232"/>
        <v>0</v>
      </c>
      <c r="W1939" s="2">
        <f t="shared" si="233"/>
        <v>1</v>
      </c>
      <c r="Y1939" s="5"/>
      <c r="Z1939" s="6">
        <f t="shared" si="238"/>
        <v>6</v>
      </c>
      <c r="AA1939" s="2">
        <v>4</v>
      </c>
      <c r="AB1939" s="2">
        <v>1</v>
      </c>
      <c r="AC1939" s="2">
        <v>0</v>
      </c>
      <c r="AD1939" s="2">
        <v>0</v>
      </c>
      <c r="AE1939" s="2">
        <v>1</v>
      </c>
      <c r="AF1939" s="2">
        <f t="shared" si="234"/>
        <v>5</v>
      </c>
      <c r="AG1939" s="2">
        <f t="shared" si="235"/>
        <v>0</v>
      </c>
      <c r="AH1939" s="2">
        <f t="shared" si="236"/>
        <v>1</v>
      </c>
      <c r="AJ1939" s="5"/>
    </row>
    <row r="1940" spans="7:36" x14ac:dyDescent="0.35">
      <c r="G1940" s="2" t="s">
        <v>3</v>
      </c>
      <c r="H1940" s="2" t="s">
        <v>142</v>
      </c>
      <c r="I1940" s="2" t="s">
        <v>142</v>
      </c>
      <c r="J1940" s="2" t="s">
        <v>142</v>
      </c>
      <c r="K1940" s="2" t="s">
        <v>142</v>
      </c>
      <c r="L1940" s="2" t="s">
        <v>142</v>
      </c>
      <c r="M1940" s="2" t="s">
        <v>76</v>
      </c>
      <c r="N1940" s="2">
        <v>19</v>
      </c>
      <c r="O1940" s="6">
        <f t="shared" si="237"/>
        <v>2</v>
      </c>
      <c r="P1940" s="2">
        <v>1</v>
      </c>
      <c r="Q1940" s="2">
        <v>0</v>
      </c>
      <c r="R1940" s="2">
        <v>0</v>
      </c>
      <c r="S1940" s="2">
        <v>0</v>
      </c>
      <c r="T1940" s="2">
        <v>1</v>
      </c>
      <c r="U1940" s="2">
        <f t="shared" si="231"/>
        <v>1</v>
      </c>
      <c r="V1940" s="2">
        <f t="shared" si="232"/>
        <v>0</v>
      </c>
      <c r="W1940" s="2">
        <f t="shared" si="233"/>
        <v>1</v>
      </c>
      <c r="Y1940" s="5"/>
      <c r="Z1940" s="6">
        <f t="shared" si="238"/>
        <v>6</v>
      </c>
      <c r="AA1940" s="2">
        <v>4</v>
      </c>
      <c r="AB1940" s="2">
        <v>1</v>
      </c>
      <c r="AC1940" s="2">
        <v>0</v>
      </c>
      <c r="AD1940" s="2">
        <v>1</v>
      </c>
      <c r="AE1940" s="2">
        <v>0</v>
      </c>
      <c r="AF1940" s="2">
        <f t="shared" si="234"/>
        <v>5</v>
      </c>
      <c r="AG1940" s="2">
        <f t="shared" si="235"/>
        <v>0</v>
      </c>
      <c r="AH1940" s="2">
        <f t="shared" si="236"/>
        <v>1</v>
      </c>
      <c r="AJ1940" s="5"/>
    </row>
    <row r="1941" spans="7:36" x14ac:dyDescent="0.35">
      <c r="G1941" s="2" t="s">
        <v>3</v>
      </c>
      <c r="H1941" s="2" t="s">
        <v>142</v>
      </c>
      <c r="I1941" s="2" t="s">
        <v>142</v>
      </c>
      <c r="J1941" s="2" t="s">
        <v>142</v>
      </c>
      <c r="K1941" s="2" t="s">
        <v>142</v>
      </c>
      <c r="L1941" s="2" t="s">
        <v>142</v>
      </c>
      <c r="M1941" s="2" t="s">
        <v>76</v>
      </c>
      <c r="N1941" s="2">
        <v>20</v>
      </c>
      <c r="O1941" s="6">
        <f t="shared" si="237"/>
        <v>2</v>
      </c>
      <c r="P1941" s="2">
        <v>0</v>
      </c>
      <c r="Q1941" s="2">
        <v>1</v>
      </c>
      <c r="R1941" s="2">
        <v>0</v>
      </c>
      <c r="S1941" s="2">
        <v>0</v>
      </c>
      <c r="T1941" s="2">
        <v>1</v>
      </c>
      <c r="U1941" s="2">
        <f t="shared" si="231"/>
        <v>1</v>
      </c>
      <c r="V1941" s="2">
        <f t="shared" si="232"/>
        <v>0</v>
      </c>
      <c r="W1941" s="2">
        <f t="shared" si="233"/>
        <v>1</v>
      </c>
      <c r="Y1941" s="5"/>
      <c r="Z1941" s="6">
        <f t="shared" si="238"/>
        <v>6</v>
      </c>
      <c r="AA1941" s="2">
        <v>3</v>
      </c>
      <c r="AB1941" s="2">
        <v>1</v>
      </c>
      <c r="AC1941" s="2">
        <v>1</v>
      </c>
      <c r="AD1941" s="2">
        <v>1</v>
      </c>
      <c r="AE1941" s="2">
        <v>0</v>
      </c>
      <c r="AF1941" s="2">
        <f t="shared" si="234"/>
        <v>4</v>
      </c>
      <c r="AG1941" s="2">
        <f t="shared" si="235"/>
        <v>1</v>
      </c>
      <c r="AH1941" s="2">
        <f t="shared" si="236"/>
        <v>1</v>
      </c>
      <c r="AJ1941" s="5"/>
    </row>
    <row r="1942" spans="7:36" x14ac:dyDescent="0.35">
      <c r="G1942" s="2" t="s">
        <v>3</v>
      </c>
      <c r="H1942" s="2" t="s">
        <v>142</v>
      </c>
      <c r="I1942" s="2" t="s">
        <v>142</v>
      </c>
      <c r="J1942" s="2" t="s">
        <v>142</v>
      </c>
      <c r="K1942" s="2" t="s">
        <v>142</v>
      </c>
      <c r="L1942" s="2" t="s">
        <v>142</v>
      </c>
      <c r="M1942" s="2" t="s">
        <v>76</v>
      </c>
      <c r="N1942" s="2">
        <v>21</v>
      </c>
      <c r="O1942" s="6">
        <f t="shared" si="237"/>
        <v>2</v>
      </c>
      <c r="P1942" s="2">
        <v>0</v>
      </c>
      <c r="Q1942" s="2">
        <v>0</v>
      </c>
      <c r="R1942" s="2">
        <v>1</v>
      </c>
      <c r="S1942" s="2">
        <v>0</v>
      </c>
      <c r="T1942" s="2">
        <v>1</v>
      </c>
      <c r="U1942" s="2">
        <f t="shared" si="231"/>
        <v>0</v>
      </c>
      <c r="V1942" s="2">
        <f t="shared" si="232"/>
        <v>1</v>
      </c>
      <c r="W1942" s="2">
        <f t="shared" si="233"/>
        <v>1</v>
      </c>
      <c r="Y1942" s="5"/>
      <c r="Z1942" s="6">
        <f t="shared" si="238"/>
        <v>6</v>
      </c>
      <c r="AA1942" s="2">
        <v>4</v>
      </c>
      <c r="AB1942" s="2">
        <v>0</v>
      </c>
      <c r="AC1942" s="2">
        <v>1</v>
      </c>
      <c r="AD1942" s="2">
        <v>1</v>
      </c>
      <c r="AE1942" s="2">
        <v>0</v>
      </c>
      <c r="AF1942" s="2">
        <f t="shared" si="234"/>
        <v>4</v>
      </c>
      <c r="AG1942" s="2">
        <f t="shared" si="235"/>
        <v>1</v>
      </c>
      <c r="AH1942" s="2">
        <f t="shared" si="236"/>
        <v>1</v>
      </c>
      <c r="AJ1942" s="5"/>
    </row>
    <row r="1943" spans="7:36" x14ac:dyDescent="0.35">
      <c r="G1943" s="2" t="s">
        <v>3</v>
      </c>
      <c r="H1943" s="2" t="s">
        <v>142</v>
      </c>
      <c r="I1943" s="2" t="s">
        <v>142</v>
      </c>
      <c r="J1943" s="2" t="s">
        <v>142</v>
      </c>
      <c r="K1943" s="2" t="s">
        <v>142</v>
      </c>
      <c r="L1943" s="2" t="s">
        <v>142</v>
      </c>
      <c r="M1943" s="2" t="s">
        <v>76</v>
      </c>
      <c r="N1943" s="2">
        <v>22</v>
      </c>
      <c r="O1943" s="6">
        <f t="shared" si="237"/>
        <v>2</v>
      </c>
      <c r="P1943" s="2">
        <v>0</v>
      </c>
      <c r="Q1943" s="2">
        <v>1</v>
      </c>
      <c r="R1943" s="2">
        <v>0</v>
      </c>
      <c r="S1943" s="2">
        <v>0</v>
      </c>
      <c r="T1943" s="2">
        <v>1</v>
      </c>
      <c r="U1943" s="2">
        <f t="shared" si="231"/>
        <v>1</v>
      </c>
      <c r="V1943" s="2">
        <f t="shared" si="232"/>
        <v>0</v>
      </c>
      <c r="W1943" s="2">
        <f t="shared" si="233"/>
        <v>1</v>
      </c>
      <c r="Y1943" s="5"/>
      <c r="Z1943" s="6">
        <f t="shared" si="238"/>
        <v>6</v>
      </c>
      <c r="AA1943" s="2">
        <v>5</v>
      </c>
      <c r="AB1943" s="2">
        <v>0</v>
      </c>
      <c r="AC1943" s="2">
        <v>1</v>
      </c>
      <c r="AD1943" s="2">
        <v>0</v>
      </c>
      <c r="AE1943" s="2">
        <v>0</v>
      </c>
      <c r="AF1943" s="2">
        <f t="shared" si="234"/>
        <v>5</v>
      </c>
      <c r="AG1943" s="2">
        <f t="shared" si="235"/>
        <v>1</v>
      </c>
      <c r="AH1943" s="2">
        <f t="shared" si="236"/>
        <v>0</v>
      </c>
      <c r="AJ1943" s="5"/>
    </row>
    <row r="1944" spans="7:36" x14ac:dyDescent="0.35">
      <c r="G1944" s="2" t="s">
        <v>3</v>
      </c>
      <c r="H1944" s="2" t="s">
        <v>142</v>
      </c>
      <c r="I1944" s="2" t="s">
        <v>142</v>
      </c>
      <c r="J1944" s="2" t="s">
        <v>142</v>
      </c>
      <c r="K1944" s="2" t="s">
        <v>142</v>
      </c>
      <c r="L1944" s="2" t="s">
        <v>142</v>
      </c>
      <c r="M1944" s="2" t="s">
        <v>76</v>
      </c>
      <c r="N1944" s="2">
        <v>23</v>
      </c>
      <c r="O1944" s="6">
        <f t="shared" si="237"/>
        <v>2</v>
      </c>
      <c r="P1944" s="2">
        <v>0</v>
      </c>
      <c r="Q1944" s="2">
        <v>0</v>
      </c>
      <c r="R1944" s="2">
        <v>1</v>
      </c>
      <c r="S1944" s="2">
        <v>0</v>
      </c>
      <c r="T1944" s="2">
        <v>1</v>
      </c>
      <c r="U1944" s="2">
        <f t="shared" si="231"/>
        <v>0</v>
      </c>
      <c r="V1944" s="2">
        <f t="shared" si="232"/>
        <v>1</v>
      </c>
      <c r="W1944" s="2">
        <f t="shared" si="233"/>
        <v>1</v>
      </c>
      <c r="Y1944" s="5"/>
      <c r="Z1944" s="6">
        <f t="shared" si="238"/>
        <v>6</v>
      </c>
      <c r="AA1944" s="2">
        <v>4</v>
      </c>
      <c r="AB1944" s="2">
        <v>1</v>
      </c>
      <c r="AC1944" s="2">
        <v>1</v>
      </c>
      <c r="AD1944" s="2">
        <v>0</v>
      </c>
      <c r="AE1944" s="2">
        <v>0</v>
      </c>
      <c r="AF1944" s="2">
        <f t="shared" si="234"/>
        <v>5</v>
      </c>
      <c r="AG1944" s="2">
        <f t="shared" si="235"/>
        <v>1</v>
      </c>
      <c r="AH1944" s="2">
        <f t="shared" si="236"/>
        <v>0</v>
      </c>
      <c r="AJ1944" s="5"/>
    </row>
    <row r="1945" spans="7:36" x14ac:dyDescent="0.35">
      <c r="G1945" s="2" t="s">
        <v>3</v>
      </c>
      <c r="H1945" s="2" t="s">
        <v>142</v>
      </c>
      <c r="I1945" s="2" t="s">
        <v>142</v>
      </c>
      <c r="J1945" s="2" t="s">
        <v>142</v>
      </c>
      <c r="K1945" s="2" t="s">
        <v>142</v>
      </c>
      <c r="L1945" s="2" t="s">
        <v>142</v>
      </c>
      <c r="M1945" s="2" t="s">
        <v>76</v>
      </c>
      <c r="N1945" s="2">
        <v>24</v>
      </c>
      <c r="O1945" s="6">
        <f t="shared" si="237"/>
        <v>2</v>
      </c>
      <c r="P1945" s="2">
        <v>0</v>
      </c>
      <c r="Q1945" s="2">
        <v>1</v>
      </c>
      <c r="R1945" s="2">
        <v>0</v>
      </c>
      <c r="S1945" s="2">
        <v>0</v>
      </c>
      <c r="T1945" s="2">
        <v>1</v>
      </c>
      <c r="U1945" s="2">
        <f t="shared" si="231"/>
        <v>1</v>
      </c>
      <c r="V1945" s="2">
        <f t="shared" si="232"/>
        <v>0</v>
      </c>
      <c r="W1945" s="2">
        <f t="shared" si="233"/>
        <v>1</v>
      </c>
      <c r="Y1945" s="5"/>
      <c r="Z1945" s="6">
        <f t="shared" si="238"/>
        <v>6</v>
      </c>
      <c r="AA1945" s="2">
        <v>3</v>
      </c>
      <c r="AB1945" s="2">
        <v>2</v>
      </c>
      <c r="AC1945" s="2">
        <v>0</v>
      </c>
      <c r="AD1945" s="2">
        <v>1</v>
      </c>
      <c r="AE1945" s="2">
        <v>0</v>
      </c>
      <c r="AF1945" s="2">
        <f t="shared" si="234"/>
        <v>5</v>
      </c>
      <c r="AG1945" s="2">
        <f t="shared" si="235"/>
        <v>0</v>
      </c>
      <c r="AH1945" s="2">
        <f t="shared" si="236"/>
        <v>1</v>
      </c>
      <c r="AJ1945" s="5"/>
    </row>
    <row r="1946" spans="7:36" x14ac:dyDescent="0.35">
      <c r="G1946" s="2" t="s">
        <v>3</v>
      </c>
      <c r="H1946" s="2" t="s">
        <v>142</v>
      </c>
      <c r="I1946" s="2" t="s">
        <v>142</v>
      </c>
      <c r="J1946" s="2" t="s">
        <v>142</v>
      </c>
      <c r="K1946" s="2" t="s">
        <v>142</v>
      </c>
      <c r="L1946" s="2" t="s">
        <v>142</v>
      </c>
      <c r="M1946" s="2" t="s">
        <v>76</v>
      </c>
      <c r="N1946" s="2">
        <v>25</v>
      </c>
      <c r="O1946" s="6">
        <f t="shared" si="237"/>
        <v>2</v>
      </c>
      <c r="P1946" s="2">
        <v>0</v>
      </c>
      <c r="Q1946" s="2">
        <v>0</v>
      </c>
      <c r="R1946" s="2">
        <v>1</v>
      </c>
      <c r="S1946" s="2">
        <v>0</v>
      </c>
      <c r="T1946" s="2">
        <v>1</v>
      </c>
      <c r="U1946" s="2">
        <f t="shared" si="231"/>
        <v>0</v>
      </c>
      <c r="V1946" s="2">
        <f t="shared" si="232"/>
        <v>1</v>
      </c>
      <c r="W1946" s="2">
        <f t="shared" si="233"/>
        <v>1</v>
      </c>
      <c r="Y1946" s="5"/>
      <c r="Z1946" s="6">
        <f t="shared" si="238"/>
        <v>6</v>
      </c>
      <c r="AA1946" s="2">
        <v>4</v>
      </c>
      <c r="AB1946" s="2">
        <v>1</v>
      </c>
      <c r="AC1946" s="2">
        <v>1</v>
      </c>
      <c r="AD1946" s="2">
        <v>0</v>
      </c>
      <c r="AE1946" s="2">
        <v>0</v>
      </c>
      <c r="AF1946" s="2">
        <f t="shared" si="234"/>
        <v>5</v>
      </c>
      <c r="AG1946" s="2">
        <f t="shared" si="235"/>
        <v>1</v>
      </c>
      <c r="AH1946" s="2">
        <f t="shared" si="236"/>
        <v>0</v>
      </c>
      <c r="AJ1946" s="5"/>
    </row>
    <row r="1947" spans="7:36" x14ac:dyDescent="0.35">
      <c r="G1947" s="2" t="s">
        <v>3</v>
      </c>
      <c r="H1947" s="2" t="s">
        <v>142</v>
      </c>
      <c r="I1947" s="2" t="s">
        <v>142</v>
      </c>
      <c r="J1947" s="2" t="s">
        <v>142</v>
      </c>
      <c r="K1947" s="2" t="s">
        <v>142</v>
      </c>
      <c r="L1947" s="2" t="s">
        <v>142</v>
      </c>
      <c r="M1947" s="2" t="s">
        <v>76</v>
      </c>
      <c r="N1947" s="2">
        <v>26</v>
      </c>
      <c r="O1947" s="6">
        <f t="shared" si="237"/>
        <v>2</v>
      </c>
      <c r="P1947" s="2">
        <v>0</v>
      </c>
      <c r="Q1947" s="2">
        <v>0</v>
      </c>
      <c r="R1947" s="2">
        <v>1</v>
      </c>
      <c r="S1947" s="2">
        <v>0</v>
      </c>
      <c r="T1947" s="2">
        <v>1</v>
      </c>
      <c r="U1947" s="2">
        <f t="shared" si="231"/>
        <v>0</v>
      </c>
      <c r="V1947" s="2">
        <f t="shared" si="232"/>
        <v>1</v>
      </c>
      <c r="W1947" s="2">
        <f t="shared" si="233"/>
        <v>1</v>
      </c>
      <c r="Y1947" s="5"/>
      <c r="Z1947" s="6">
        <f t="shared" si="238"/>
        <v>6</v>
      </c>
      <c r="AA1947" s="2">
        <v>4</v>
      </c>
      <c r="AB1947" s="2">
        <v>1</v>
      </c>
      <c r="AC1947" s="2">
        <v>0</v>
      </c>
      <c r="AD1947" s="2">
        <v>1</v>
      </c>
      <c r="AE1947" s="2">
        <v>0</v>
      </c>
      <c r="AF1947" s="2">
        <f t="shared" si="234"/>
        <v>5</v>
      </c>
      <c r="AG1947" s="2">
        <f t="shared" si="235"/>
        <v>0</v>
      </c>
      <c r="AH1947" s="2">
        <f t="shared" si="236"/>
        <v>1</v>
      </c>
      <c r="AJ1947" s="5"/>
    </row>
    <row r="1948" spans="7:36" x14ac:dyDescent="0.35">
      <c r="G1948" s="2" t="s">
        <v>3</v>
      </c>
      <c r="H1948" s="2" t="s">
        <v>142</v>
      </c>
      <c r="I1948" s="2" t="s">
        <v>142</v>
      </c>
      <c r="J1948" s="2" t="s">
        <v>142</v>
      </c>
      <c r="K1948" s="2" t="s">
        <v>142</v>
      </c>
      <c r="L1948" s="2" t="s">
        <v>142</v>
      </c>
      <c r="M1948" s="2" t="s">
        <v>76</v>
      </c>
      <c r="N1948" s="2">
        <v>27</v>
      </c>
      <c r="O1948" s="6">
        <f t="shared" si="237"/>
        <v>2</v>
      </c>
      <c r="P1948" s="2">
        <v>0</v>
      </c>
      <c r="Q1948" s="2">
        <v>1</v>
      </c>
      <c r="R1948" s="2">
        <v>0</v>
      </c>
      <c r="S1948" s="2">
        <v>0</v>
      </c>
      <c r="T1948" s="2">
        <v>1</v>
      </c>
      <c r="U1948" s="2">
        <f>P1948+Q1948</f>
        <v>1</v>
      </c>
      <c r="V1948" s="2">
        <f>R1948</f>
        <v>0</v>
      </c>
      <c r="W1948" s="2">
        <f>S1948+T1948</f>
        <v>1</v>
      </c>
      <c r="Y1948" s="5"/>
      <c r="Z1948" s="6">
        <f t="shared" si="238"/>
        <v>6</v>
      </c>
      <c r="AA1948" s="2">
        <v>4</v>
      </c>
      <c r="AB1948" s="2">
        <v>0</v>
      </c>
      <c r="AC1948" s="2">
        <v>2</v>
      </c>
      <c r="AD1948" s="2">
        <v>0</v>
      </c>
      <c r="AE1948" s="2">
        <v>0</v>
      </c>
      <c r="AF1948" s="2">
        <f>AA1948+AB1948</f>
        <v>4</v>
      </c>
      <c r="AG1948" s="2">
        <f>AC1948</f>
        <v>2</v>
      </c>
      <c r="AH1948" s="2">
        <f>AD1948+AE1948</f>
        <v>0</v>
      </c>
      <c r="AJ1948" s="5"/>
    </row>
    <row r="1949" spans="7:36" x14ac:dyDescent="0.35">
      <c r="G1949" s="2" t="s">
        <v>3</v>
      </c>
      <c r="H1949" s="2" t="s">
        <v>142</v>
      </c>
      <c r="I1949" s="2" t="s">
        <v>142</v>
      </c>
      <c r="J1949" s="2" t="s">
        <v>142</v>
      </c>
      <c r="K1949" s="2" t="s">
        <v>142</v>
      </c>
      <c r="L1949" s="2" t="s">
        <v>142</v>
      </c>
      <c r="M1949" s="2" t="s">
        <v>76</v>
      </c>
      <c r="N1949" s="2">
        <v>28</v>
      </c>
      <c r="O1949" s="6">
        <f t="shared" si="237"/>
        <v>2</v>
      </c>
      <c r="P1949" s="2">
        <v>0</v>
      </c>
      <c r="Q1949" s="2">
        <v>1</v>
      </c>
      <c r="R1949" s="2">
        <v>1</v>
      </c>
      <c r="S1949" s="2">
        <v>0</v>
      </c>
      <c r="T1949" s="2">
        <v>0</v>
      </c>
      <c r="U1949" s="2">
        <f>P1949+Q1949</f>
        <v>1</v>
      </c>
      <c r="V1949" s="2">
        <f>R1949</f>
        <v>1</v>
      </c>
      <c r="W1949" s="2">
        <f>S1949+T1949</f>
        <v>0</v>
      </c>
      <c r="Y1949" s="5"/>
      <c r="Z1949" s="6">
        <f t="shared" si="238"/>
        <v>6</v>
      </c>
      <c r="AA1949" s="2">
        <v>6</v>
      </c>
      <c r="AB1949" s="2">
        <v>0</v>
      </c>
      <c r="AC1949" s="2">
        <v>0</v>
      </c>
      <c r="AD1949" s="2">
        <v>0</v>
      </c>
      <c r="AE1949" s="2">
        <v>0</v>
      </c>
      <c r="AF1949" s="2">
        <f>AA1949+AB1949</f>
        <v>6</v>
      </c>
      <c r="AG1949" s="2">
        <f>AC1949</f>
        <v>0</v>
      </c>
      <c r="AH1949" s="2">
        <f>AD1949+AE1949</f>
        <v>0</v>
      </c>
      <c r="AJ1949" s="5"/>
    </row>
    <row r="1950" spans="7:36" x14ac:dyDescent="0.35">
      <c r="G1950" s="2" t="s">
        <v>3</v>
      </c>
      <c r="H1950" s="2" t="s">
        <v>142</v>
      </c>
      <c r="I1950" s="2" t="s">
        <v>142</v>
      </c>
      <c r="J1950" s="2" t="s">
        <v>142</v>
      </c>
      <c r="K1950" s="2" t="s">
        <v>142</v>
      </c>
      <c r="L1950" s="2" t="s">
        <v>142</v>
      </c>
      <c r="M1950" s="2" t="s">
        <v>76</v>
      </c>
      <c r="N1950" s="2">
        <v>29</v>
      </c>
      <c r="O1950" s="6">
        <f t="shared" si="237"/>
        <v>2</v>
      </c>
      <c r="P1950" s="2">
        <v>0</v>
      </c>
      <c r="Q1950" s="2">
        <v>1</v>
      </c>
      <c r="R1950" s="2">
        <v>0</v>
      </c>
      <c r="S1950" s="2">
        <v>0</v>
      </c>
      <c r="T1950" s="2">
        <v>1</v>
      </c>
      <c r="U1950" s="2">
        <f>P1950+Q1950</f>
        <v>1</v>
      </c>
      <c r="V1950" s="2">
        <f>R1950</f>
        <v>0</v>
      </c>
      <c r="W1950" s="2">
        <f>S1950+T1950</f>
        <v>1</v>
      </c>
      <c r="Y1950" s="5"/>
      <c r="Z1950" s="6">
        <f t="shared" si="238"/>
        <v>6</v>
      </c>
      <c r="AA1950" s="2">
        <v>3</v>
      </c>
      <c r="AB1950" s="2">
        <v>2</v>
      </c>
      <c r="AC1950" s="2">
        <v>0</v>
      </c>
      <c r="AD1950" s="2">
        <v>1</v>
      </c>
      <c r="AE1950" s="2">
        <v>0</v>
      </c>
      <c r="AF1950" s="2">
        <f>AA1950+AB1950</f>
        <v>5</v>
      </c>
      <c r="AG1950" s="2">
        <f>AC1950</f>
        <v>0</v>
      </c>
      <c r="AH1950" s="2">
        <f>AD1950+AE1950</f>
        <v>1</v>
      </c>
      <c r="AJ1950" s="5"/>
    </row>
    <row r="1951" spans="7:36" x14ac:dyDescent="0.35">
      <c r="G1951" s="2" t="s">
        <v>3</v>
      </c>
      <c r="H1951" s="2" t="s">
        <v>142</v>
      </c>
      <c r="I1951" s="2" t="s">
        <v>142</v>
      </c>
      <c r="J1951" s="2" t="s">
        <v>142</v>
      </c>
      <c r="K1951" s="2" t="s">
        <v>142</v>
      </c>
      <c r="L1951" s="2" t="s">
        <v>142</v>
      </c>
      <c r="M1951" s="2" t="s">
        <v>76</v>
      </c>
      <c r="N1951" s="2">
        <v>30</v>
      </c>
      <c r="O1951" s="6">
        <f t="shared" si="237"/>
        <v>2</v>
      </c>
      <c r="P1951" s="2">
        <v>0</v>
      </c>
      <c r="Q1951" s="2">
        <v>0</v>
      </c>
      <c r="R1951" s="2">
        <v>1</v>
      </c>
      <c r="S1951" s="2">
        <v>0</v>
      </c>
      <c r="T1951" s="2">
        <v>1</v>
      </c>
      <c r="U1951" s="2">
        <f>P1951+Q1951</f>
        <v>0</v>
      </c>
      <c r="V1951" s="2">
        <f>R1951</f>
        <v>1</v>
      </c>
      <c r="W1951" s="2">
        <f>S1951+T1951</f>
        <v>1</v>
      </c>
      <c r="Y1951" s="5"/>
      <c r="Z1951" s="6">
        <f t="shared" si="238"/>
        <v>6</v>
      </c>
      <c r="AA1951" s="2">
        <v>4</v>
      </c>
      <c r="AB1951" s="2">
        <v>1</v>
      </c>
      <c r="AC1951" s="2">
        <v>0</v>
      </c>
      <c r="AD1951" s="2">
        <v>1</v>
      </c>
      <c r="AE1951" s="2">
        <v>0</v>
      </c>
      <c r="AF1951" s="2">
        <f>AA1951+AB1951</f>
        <v>5</v>
      </c>
      <c r="AG1951" s="2">
        <f>AC1951</f>
        <v>0</v>
      </c>
      <c r="AH1951" s="2">
        <f>AD1951+AE1951</f>
        <v>1</v>
      </c>
      <c r="AJ1951" s="5"/>
    </row>
  </sheetData>
  <autoFilter ref="N1:N1951" xr:uid="{9FB4DF97-E325-4A2D-BE47-C0219519A488}"/>
  <conditionalFormatting sqref="E1:E100 F2">
    <cfRule type="expression" dxfId="17" priority="4">
      <formula>AND($E1&lt;&gt;"",$E1&gt;=$A$1)</formula>
    </cfRule>
  </conditionalFormatting>
  <conditionalFormatting sqref="E1:F100">
    <cfRule type="expression" dxfId="16" priority="3" stopIfTrue="1">
      <formula>AND($E1&lt;&gt;"",$E1&gt;=$A$1,$E1&gt;$F1)</formula>
    </cfRule>
  </conditionalFormatting>
  <conditionalFormatting sqref="F2">
    <cfRule type="expression" dxfId="15" priority="1">
      <formula>AND($E2&lt;&gt;"",$E2&gt;=$A$1)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18E02-E68F-48EB-8D5D-6F492C50D66F}">
  <sheetPr codeName="Sheet1"/>
  <dimension ref="A1:P76"/>
  <sheetViews>
    <sheetView zoomScale="85" zoomScaleNormal="85" workbookViewId="0">
      <selection activeCell="E11" sqref="E11"/>
    </sheetView>
  </sheetViews>
  <sheetFormatPr defaultColWidth="9" defaultRowHeight="14.5" x14ac:dyDescent="0.35"/>
  <cols>
    <col min="1" max="1" width="17" style="85" customWidth="1"/>
    <col min="2" max="2" width="3.5" style="85" bestFit="1" customWidth="1"/>
    <col min="3" max="3" width="17" style="85" customWidth="1"/>
    <col min="4" max="4" width="3.5" style="85" bestFit="1" customWidth="1"/>
    <col min="5" max="5" width="44.1640625" style="85" bestFit="1" customWidth="1"/>
    <col min="6" max="6" width="3.5" style="85" bestFit="1" customWidth="1"/>
    <col min="7" max="16384" width="9" style="85"/>
  </cols>
  <sheetData>
    <row r="1" spans="1:16" x14ac:dyDescent="0.35">
      <c r="A1" s="88">
        <v>2023</v>
      </c>
      <c r="B1" s="88" t="s">
        <v>1</v>
      </c>
      <c r="C1" s="85">
        <v>2024</v>
      </c>
      <c r="D1" s="88" t="s">
        <v>1</v>
      </c>
      <c r="E1" s="85">
        <v>2025</v>
      </c>
      <c r="F1" s="88" t="s">
        <v>1</v>
      </c>
      <c r="G1" s="85">
        <v>2026</v>
      </c>
      <c r="H1" s="88" t="s">
        <v>1</v>
      </c>
      <c r="I1" s="85">
        <v>2027</v>
      </c>
      <c r="J1" s="88" t="s">
        <v>1</v>
      </c>
      <c r="K1" s="88">
        <v>2028</v>
      </c>
      <c r="L1" s="88" t="s">
        <v>1</v>
      </c>
      <c r="M1" s="85">
        <v>2029</v>
      </c>
      <c r="N1" s="88" t="s">
        <v>1</v>
      </c>
      <c r="O1" s="85">
        <v>2030</v>
      </c>
      <c r="P1" s="88" t="s">
        <v>1</v>
      </c>
    </row>
    <row r="2" spans="1:16" x14ac:dyDescent="0.35">
      <c r="A2" s="85" t="s">
        <v>3</v>
      </c>
      <c r="B2" s="85">
        <v>1</v>
      </c>
      <c r="C2" s="85" t="s">
        <v>3</v>
      </c>
      <c r="D2" s="85">
        <v>1</v>
      </c>
      <c r="E2" s="85" t="s">
        <v>3</v>
      </c>
      <c r="F2" s="85">
        <v>1</v>
      </c>
      <c r="G2" s="86"/>
      <c r="H2" s="86"/>
      <c r="I2" s="86"/>
      <c r="K2" s="86"/>
    </row>
    <row r="3" spans="1:16" x14ac:dyDescent="0.35">
      <c r="D3" s="85" t="s">
        <v>165</v>
      </c>
      <c r="G3" s="86"/>
      <c r="H3" s="86"/>
      <c r="I3" s="86"/>
      <c r="K3" s="86"/>
    </row>
    <row r="4" spans="1:16" x14ac:dyDescent="0.35">
      <c r="A4" s="85" t="s">
        <v>128</v>
      </c>
      <c r="B4" s="85">
        <v>2</v>
      </c>
      <c r="C4" s="85" t="s">
        <v>128</v>
      </c>
      <c r="D4" s="85">
        <v>2</v>
      </c>
      <c r="E4" s="85" t="s">
        <v>128</v>
      </c>
      <c r="F4" s="85">
        <v>2</v>
      </c>
      <c r="G4" s="86"/>
      <c r="H4" s="86"/>
      <c r="I4" s="86"/>
      <c r="K4" s="86"/>
    </row>
    <row r="5" spans="1:16" x14ac:dyDescent="0.35">
      <c r="A5" s="92" t="s">
        <v>170</v>
      </c>
      <c r="B5" s="85">
        <v>3</v>
      </c>
      <c r="C5" s="85" t="s">
        <v>170</v>
      </c>
      <c r="D5" s="85">
        <v>3</v>
      </c>
      <c r="E5" s="85" t="s">
        <v>170</v>
      </c>
      <c r="F5" s="85">
        <v>3</v>
      </c>
      <c r="G5" s="86"/>
      <c r="H5" s="86"/>
      <c r="I5" s="86"/>
      <c r="K5" s="86"/>
    </row>
    <row r="6" spans="1:16" x14ac:dyDescent="0.35">
      <c r="A6" s="92" t="s">
        <v>171</v>
      </c>
      <c r="B6" s="85">
        <v>4</v>
      </c>
      <c r="C6" s="85" t="s">
        <v>171</v>
      </c>
      <c r="D6" s="85">
        <v>4</v>
      </c>
      <c r="E6" s="85" t="s">
        <v>171</v>
      </c>
      <c r="F6" s="85">
        <v>4</v>
      </c>
      <c r="G6" s="86"/>
      <c r="H6" s="86"/>
      <c r="I6" s="86"/>
      <c r="K6" s="86"/>
    </row>
    <row r="7" spans="1:16" x14ac:dyDescent="0.35">
      <c r="A7" s="92" t="s">
        <v>172</v>
      </c>
      <c r="B7" s="85">
        <v>5</v>
      </c>
      <c r="C7" s="85" t="s">
        <v>234</v>
      </c>
      <c r="D7" s="85">
        <v>5</v>
      </c>
      <c r="E7" s="85" t="s">
        <v>234</v>
      </c>
      <c r="F7" s="85">
        <v>5</v>
      </c>
      <c r="G7" s="86"/>
      <c r="H7" s="86"/>
      <c r="I7" s="86"/>
      <c r="K7" s="86"/>
    </row>
    <row r="8" spans="1:16" x14ac:dyDescent="0.35">
      <c r="A8" s="92" t="s">
        <v>173</v>
      </c>
      <c r="B8" s="85">
        <v>5</v>
      </c>
      <c r="C8" s="92" t="s">
        <v>235</v>
      </c>
      <c r="D8" s="85">
        <v>5</v>
      </c>
      <c r="E8" s="92" t="s">
        <v>246</v>
      </c>
      <c r="F8" s="85">
        <v>5</v>
      </c>
      <c r="G8" s="86"/>
      <c r="H8" s="86"/>
      <c r="I8" s="86"/>
      <c r="K8" s="86"/>
    </row>
    <row r="9" spans="1:16" x14ac:dyDescent="0.35">
      <c r="A9" s="85" t="s">
        <v>174</v>
      </c>
      <c r="B9" s="85">
        <v>4</v>
      </c>
      <c r="C9" s="85" t="s">
        <v>174</v>
      </c>
      <c r="D9" s="85">
        <v>4</v>
      </c>
      <c r="E9" s="85" t="s">
        <v>247</v>
      </c>
      <c r="F9" s="85">
        <v>4</v>
      </c>
      <c r="G9" s="86"/>
      <c r="H9" s="86"/>
      <c r="I9" s="86"/>
      <c r="K9" s="86"/>
    </row>
    <row r="10" spans="1:16" x14ac:dyDescent="0.35">
      <c r="A10" s="85" t="s">
        <v>175</v>
      </c>
      <c r="B10" s="85">
        <v>5</v>
      </c>
      <c r="C10" s="85" t="s">
        <v>175</v>
      </c>
      <c r="D10" s="85">
        <v>5</v>
      </c>
      <c r="E10" s="85" t="s">
        <v>248</v>
      </c>
      <c r="F10" s="85">
        <v>5</v>
      </c>
      <c r="G10" s="86"/>
      <c r="H10" s="86"/>
      <c r="I10" s="86"/>
      <c r="K10" s="86"/>
    </row>
    <row r="11" spans="1:16" x14ac:dyDescent="0.35">
      <c r="A11" s="85" t="s">
        <v>176</v>
      </c>
      <c r="B11" s="85">
        <v>5</v>
      </c>
      <c r="C11" s="85" t="s">
        <v>177</v>
      </c>
      <c r="D11" s="85">
        <v>5</v>
      </c>
      <c r="E11" s="92" t="s">
        <v>249</v>
      </c>
      <c r="F11" s="85">
        <v>5</v>
      </c>
      <c r="G11" s="86"/>
      <c r="H11" s="86"/>
      <c r="I11" s="86"/>
      <c r="K11" s="86"/>
    </row>
    <row r="12" spans="1:16" x14ac:dyDescent="0.35">
      <c r="A12" s="85" t="s">
        <v>177</v>
      </c>
      <c r="B12" s="85">
        <v>5</v>
      </c>
      <c r="C12" s="92" t="s">
        <v>236</v>
      </c>
      <c r="D12" s="85">
        <v>5</v>
      </c>
      <c r="E12" s="92" t="s">
        <v>250</v>
      </c>
      <c r="F12" s="85">
        <v>5</v>
      </c>
      <c r="G12" s="86"/>
      <c r="H12" s="86"/>
      <c r="I12" s="86"/>
      <c r="K12" s="86"/>
    </row>
    <row r="13" spans="1:16" x14ac:dyDescent="0.35">
      <c r="A13" s="85" t="s">
        <v>178</v>
      </c>
      <c r="B13" s="85">
        <v>5</v>
      </c>
      <c r="C13" s="85" t="s">
        <v>179</v>
      </c>
      <c r="D13" s="85">
        <v>3</v>
      </c>
      <c r="E13" s="85" t="s">
        <v>179</v>
      </c>
      <c r="F13" s="85">
        <v>3</v>
      </c>
      <c r="G13" s="86"/>
      <c r="H13" s="86"/>
      <c r="I13" s="86"/>
      <c r="K13" s="86"/>
    </row>
    <row r="14" spans="1:16" x14ac:dyDescent="0.35">
      <c r="A14" s="85" t="s">
        <v>179</v>
      </c>
      <c r="B14" s="85">
        <v>3</v>
      </c>
      <c r="C14" s="85" t="s">
        <v>180</v>
      </c>
      <c r="D14" s="85">
        <v>4</v>
      </c>
      <c r="E14" s="85" t="s">
        <v>180</v>
      </c>
      <c r="F14" s="85">
        <v>4</v>
      </c>
      <c r="G14" s="86"/>
      <c r="H14" s="86"/>
      <c r="I14" s="86"/>
      <c r="K14" s="86"/>
    </row>
    <row r="15" spans="1:16" x14ac:dyDescent="0.35">
      <c r="A15" s="85" t="s">
        <v>180</v>
      </c>
      <c r="B15" s="85">
        <v>4</v>
      </c>
      <c r="C15" s="85" t="s">
        <v>181</v>
      </c>
      <c r="D15" s="85">
        <v>5</v>
      </c>
      <c r="E15" s="85" t="s">
        <v>181</v>
      </c>
      <c r="F15" s="85">
        <v>5</v>
      </c>
      <c r="G15" s="86"/>
      <c r="H15" s="86"/>
      <c r="I15" s="86"/>
      <c r="K15" s="86"/>
    </row>
    <row r="16" spans="1:16" x14ac:dyDescent="0.35">
      <c r="A16" s="85" t="s">
        <v>181</v>
      </c>
      <c r="B16" s="85">
        <v>5</v>
      </c>
      <c r="C16" s="85" t="s">
        <v>182</v>
      </c>
      <c r="D16" s="85">
        <v>5</v>
      </c>
      <c r="E16" s="85" t="s">
        <v>182</v>
      </c>
      <c r="F16" s="85">
        <v>5</v>
      </c>
      <c r="G16" s="86"/>
      <c r="H16" s="86"/>
      <c r="I16" s="86"/>
      <c r="K16" s="86"/>
    </row>
    <row r="17" spans="1:11" x14ac:dyDescent="0.35">
      <c r="A17" s="85" t="s">
        <v>182</v>
      </c>
      <c r="B17" s="85">
        <v>5</v>
      </c>
      <c r="C17" s="85" t="s">
        <v>183</v>
      </c>
      <c r="D17" s="85">
        <v>5</v>
      </c>
      <c r="E17" s="85" t="s">
        <v>183</v>
      </c>
      <c r="F17" s="85">
        <v>5</v>
      </c>
      <c r="G17" s="86"/>
      <c r="H17" s="86"/>
      <c r="I17" s="86"/>
      <c r="K17" s="86"/>
    </row>
    <row r="18" spans="1:11" x14ac:dyDescent="0.35">
      <c r="A18" s="85" t="s">
        <v>183</v>
      </c>
      <c r="B18" s="85">
        <v>5</v>
      </c>
      <c r="C18" s="85" t="s">
        <v>237</v>
      </c>
      <c r="D18" s="85">
        <v>5</v>
      </c>
      <c r="E18" s="85" t="s">
        <v>237</v>
      </c>
      <c r="F18" s="85">
        <v>5</v>
      </c>
      <c r="G18" s="86"/>
      <c r="H18" s="86"/>
      <c r="I18" s="86"/>
      <c r="K18" s="86"/>
    </row>
    <row r="19" spans="1:11" x14ac:dyDescent="0.35">
      <c r="A19" s="85" t="s">
        <v>184</v>
      </c>
      <c r="B19" s="85">
        <v>5</v>
      </c>
      <c r="C19" s="85" t="s">
        <v>185</v>
      </c>
      <c r="D19" s="85">
        <v>5</v>
      </c>
      <c r="E19" s="85" t="s">
        <v>185</v>
      </c>
      <c r="F19" s="85">
        <v>5</v>
      </c>
      <c r="G19" s="86"/>
      <c r="H19" s="86"/>
      <c r="I19" s="86"/>
      <c r="K19" s="86"/>
    </row>
    <row r="20" spans="1:11" x14ac:dyDescent="0.35">
      <c r="A20" s="85" t="s">
        <v>185</v>
      </c>
      <c r="B20" s="85">
        <v>5</v>
      </c>
      <c r="C20" s="85" t="s">
        <v>186</v>
      </c>
      <c r="D20" s="85">
        <v>5</v>
      </c>
      <c r="E20" s="85" t="s">
        <v>186</v>
      </c>
      <c r="F20" s="85">
        <v>5</v>
      </c>
      <c r="G20" s="86"/>
      <c r="H20" s="86"/>
      <c r="I20" s="86"/>
      <c r="K20" s="86"/>
    </row>
    <row r="21" spans="1:11" x14ac:dyDescent="0.35">
      <c r="A21" s="85" t="s">
        <v>186</v>
      </c>
      <c r="B21" s="85">
        <v>5</v>
      </c>
      <c r="C21" s="85" t="s">
        <v>187</v>
      </c>
      <c r="D21" s="85">
        <v>5</v>
      </c>
      <c r="E21" s="85" t="s">
        <v>187</v>
      </c>
      <c r="F21" s="85">
        <v>5</v>
      </c>
      <c r="G21" s="86"/>
      <c r="H21" s="86"/>
      <c r="I21" s="86"/>
      <c r="K21" s="86"/>
    </row>
    <row r="22" spans="1:11" x14ac:dyDescent="0.35">
      <c r="A22" s="85" t="s">
        <v>187</v>
      </c>
      <c r="B22" s="85">
        <v>5</v>
      </c>
      <c r="C22" s="85" t="s">
        <v>188</v>
      </c>
      <c r="D22" s="85">
        <v>4</v>
      </c>
      <c r="E22" s="85" t="s">
        <v>188</v>
      </c>
      <c r="F22" s="85">
        <v>4</v>
      </c>
      <c r="G22" s="86"/>
      <c r="H22" s="86"/>
      <c r="I22" s="86"/>
      <c r="K22" s="86"/>
    </row>
    <row r="23" spans="1:11" x14ac:dyDescent="0.35">
      <c r="A23" s="85" t="s">
        <v>188</v>
      </c>
      <c r="B23" s="85">
        <v>4</v>
      </c>
      <c r="C23" s="85" t="s">
        <v>189</v>
      </c>
      <c r="D23" s="85">
        <v>5</v>
      </c>
      <c r="E23" s="85" t="s">
        <v>189</v>
      </c>
      <c r="F23" s="85">
        <v>5</v>
      </c>
      <c r="G23" s="86"/>
      <c r="H23" s="86"/>
      <c r="I23" s="86"/>
      <c r="K23" s="86"/>
    </row>
    <row r="24" spans="1:11" x14ac:dyDescent="0.35">
      <c r="A24" s="85" t="s">
        <v>189</v>
      </c>
      <c r="B24" s="85">
        <v>5</v>
      </c>
      <c r="C24" s="85" t="s">
        <v>190</v>
      </c>
      <c r="D24" s="85">
        <v>5</v>
      </c>
      <c r="E24" s="85" t="s">
        <v>190</v>
      </c>
      <c r="F24" s="85">
        <v>5</v>
      </c>
      <c r="G24" s="86"/>
      <c r="H24" s="86"/>
      <c r="I24" s="86"/>
      <c r="K24" s="86"/>
    </row>
    <row r="25" spans="1:11" x14ac:dyDescent="0.35">
      <c r="A25" s="85" t="s">
        <v>190</v>
      </c>
      <c r="B25" s="85">
        <v>5</v>
      </c>
      <c r="C25" s="85" t="s">
        <v>191</v>
      </c>
      <c r="D25" s="85">
        <v>5</v>
      </c>
      <c r="E25" s="85" t="s">
        <v>191</v>
      </c>
      <c r="F25" s="85">
        <v>5</v>
      </c>
      <c r="G25" s="86"/>
      <c r="H25" s="86"/>
      <c r="I25" s="86"/>
      <c r="K25" s="86"/>
    </row>
    <row r="26" spans="1:11" x14ac:dyDescent="0.35">
      <c r="A26" s="85" t="s">
        <v>191</v>
      </c>
      <c r="B26" s="85">
        <v>5</v>
      </c>
      <c r="C26" s="85" t="s">
        <v>192</v>
      </c>
      <c r="D26" s="85">
        <v>5</v>
      </c>
      <c r="E26" s="85" t="s">
        <v>192</v>
      </c>
      <c r="F26" s="85">
        <v>5</v>
      </c>
      <c r="G26" s="86"/>
      <c r="H26" s="86"/>
      <c r="I26" s="86"/>
      <c r="K26" s="86"/>
    </row>
    <row r="27" spans="1:11" x14ac:dyDescent="0.35">
      <c r="A27" s="85" t="s">
        <v>192</v>
      </c>
      <c r="B27" s="85">
        <v>5</v>
      </c>
      <c r="C27" s="85" t="s">
        <v>193</v>
      </c>
      <c r="D27" s="85">
        <v>5</v>
      </c>
      <c r="E27" s="85" t="s">
        <v>193</v>
      </c>
      <c r="F27" s="85">
        <v>5</v>
      </c>
      <c r="G27" s="86"/>
      <c r="H27" s="86"/>
      <c r="I27" s="86"/>
      <c r="K27" s="86"/>
    </row>
    <row r="28" spans="1:11" x14ac:dyDescent="0.35">
      <c r="A28" s="85" t="s">
        <v>193</v>
      </c>
      <c r="B28" s="85">
        <v>5</v>
      </c>
      <c r="C28" s="85" t="s">
        <v>194</v>
      </c>
      <c r="D28" s="85">
        <v>3</v>
      </c>
      <c r="E28" s="85" t="s">
        <v>194</v>
      </c>
      <c r="F28" s="85">
        <v>3</v>
      </c>
      <c r="G28" s="86"/>
      <c r="H28" s="86"/>
      <c r="I28" s="86"/>
      <c r="K28" s="86"/>
    </row>
    <row r="29" spans="1:11" x14ac:dyDescent="0.35">
      <c r="A29" s="85" t="s">
        <v>194</v>
      </c>
      <c r="B29" s="85">
        <v>3</v>
      </c>
      <c r="C29" s="85" t="s">
        <v>195</v>
      </c>
      <c r="D29" s="85">
        <v>3</v>
      </c>
      <c r="E29" s="85" t="s">
        <v>195</v>
      </c>
      <c r="F29" s="85">
        <v>3</v>
      </c>
      <c r="G29" s="86"/>
      <c r="H29" s="86"/>
      <c r="I29" s="86"/>
      <c r="K29" s="86"/>
    </row>
    <row r="30" spans="1:11" x14ac:dyDescent="0.35">
      <c r="A30" s="85" t="s">
        <v>195</v>
      </c>
      <c r="B30" s="85">
        <v>3</v>
      </c>
      <c r="G30" s="86"/>
      <c r="H30" s="86"/>
      <c r="I30" s="86"/>
      <c r="K30" s="86"/>
    </row>
    <row r="31" spans="1:11" x14ac:dyDescent="0.35">
      <c r="C31" s="85" t="s">
        <v>108</v>
      </c>
      <c r="D31" s="85">
        <v>2</v>
      </c>
      <c r="E31" s="85" t="s">
        <v>108</v>
      </c>
      <c r="F31" s="85">
        <v>2</v>
      </c>
      <c r="G31" s="86"/>
      <c r="H31" s="86"/>
      <c r="I31" s="86"/>
      <c r="K31" s="86"/>
    </row>
    <row r="32" spans="1:11" x14ac:dyDescent="0.35">
      <c r="A32" s="85" t="s">
        <v>108</v>
      </c>
      <c r="B32" s="85">
        <v>2</v>
      </c>
      <c r="C32" s="85" t="s">
        <v>196</v>
      </c>
      <c r="D32" s="85">
        <v>3</v>
      </c>
      <c r="E32" s="85" t="s">
        <v>196</v>
      </c>
      <c r="F32" s="85">
        <v>3</v>
      </c>
      <c r="G32" s="86"/>
      <c r="H32" s="86"/>
      <c r="I32" s="86"/>
      <c r="K32" s="86"/>
    </row>
    <row r="33" spans="1:11" x14ac:dyDescent="0.35">
      <c r="A33" s="85" t="s">
        <v>196</v>
      </c>
      <c r="B33" s="85">
        <v>3</v>
      </c>
      <c r="C33" s="85" t="s">
        <v>197</v>
      </c>
      <c r="D33" s="85">
        <v>3</v>
      </c>
      <c r="E33" s="85" t="s">
        <v>197</v>
      </c>
      <c r="F33" s="85">
        <v>3</v>
      </c>
      <c r="G33" s="86"/>
      <c r="H33" s="86"/>
      <c r="I33" s="86"/>
      <c r="K33" s="86"/>
    </row>
    <row r="34" spans="1:11" x14ac:dyDescent="0.35">
      <c r="A34" s="85" t="s">
        <v>197</v>
      </c>
      <c r="B34" s="85">
        <v>3</v>
      </c>
      <c r="C34" s="85" t="s">
        <v>238</v>
      </c>
      <c r="D34" s="85">
        <v>3</v>
      </c>
      <c r="E34" s="94" t="s">
        <v>316</v>
      </c>
      <c r="F34" s="85">
        <v>3</v>
      </c>
      <c r="G34" s="86"/>
      <c r="H34" s="86"/>
      <c r="I34" s="86"/>
      <c r="K34" s="86"/>
    </row>
    <row r="35" spans="1:11" x14ac:dyDescent="0.35">
      <c r="A35" s="88" t="s">
        <v>198</v>
      </c>
      <c r="B35" s="85">
        <v>3</v>
      </c>
      <c r="C35" s="85" t="s">
        <v>200</v>
      </c>
      <c r="D35" s="85">
        <v>5</v>
      </c>
      <c r="E35" s="88" t="s">
        <v>251</v>
      </c>
      <c r="F35" s="85">
        <v>3</v>
      </c>
      <c r="G35" s="86"/>
      <c r="H35" s="86"/>
      <c r="I35" s="86"/>
      <c r="K35" s="86"/>
    </row>
    <row r="36" spans="1:11" x14ac:dyDescent="0.35">
      <c r="A36" s="85" t="s">
        <v>199</v>
      </c>
      <c r="B36" s="85">
        <v>4</v>
      </c>
      <c r="C36" s="85" t="s">
        <v>239</v>
      </c>
      <c r="D36" s="85">
        <v>5</v>
      </c>
      <c r="E36" s="88" t="s">
        <v>201</v>
      </c>
      <c r="F36" s="85">
        <v>3</v>
      </c>
      <c r="G36" s="86"/>
      <c r="H36" s="86"/>
      <c r="I36" s="86"/>
      <c r="K36" s="86"/>
    </row>
    <row r="37" spans="1:11" x14ac:dyDescent="0.35">
      <c r="A37" s="85" t="s">
        <v>200</v>
      </c>
      <c r="B37" s="85">
        <v>6</v>
      </c>
      <c r="C37" s="88" t="s">
        <v>201</v>
      </c>
      <c r="D37" s="85">
        <v>3</v>
      </c>
      <c r="E37" s="85" t="s">
        <v>240</v>
      </c>
      <c r="F37" s="85">
        <v>5</v>
      </c>
      <c r="G37" s="86"/>
      <c r="H37" s="86"/>
      <c r="I37" s="86"/>
      <c r="K37" s="86"/>
    </row>
    <row r="38" spans="1:11" x14ac:dyDescent="0.35">
      <c r="A38" s="88" t="s">
        <v>201</v>
      </c>
      <c r="B38" s="85">
        <v>3</v>
      </c>
      <c r="C38" s="85" t="s">
        <v>240</v>
      </c>
      <c r="D38" s="85">
        <v>5</v>
      </c>
      <c r="E38" s="85" t="s">
        <v>203</v>
      </c>
      <c r="F38" s="85">
        <v>5</v>
      </c>
      <c r="G38" s="86"/>
      <c r="H38" s="86"/>
      <c r="I38" s="86"/>
      <c r="K38" s="86"/>
    </row>
    <row r="39" spans="1:11" x14ac:dyDescent="0.35">
      <c r="A39" s="85" t="s">
        <v>202</v>
      </c>
      <c r="B39" s="85">
        <v>4</v>
      </c>
      <c r="C39" s="85" t="s">
        <v>203</v>
      </c>
      <c r="D39" s="85">
        <v>5</v>
      </c>
      <c r="E39" s="85" t="s">
        <v>204</v>
      </c>
      <c r="F39" s="85">
        <v>3</v>
      </c>
      <c r="G39" s="86"/>
      <c r="H39" s="86"/>
      <c r="I39" s="86"/>
      <c r="K39" s="86"/>
    </row>
    <row r="40" spans="1:11" x14ac:dyDescent="0.35">
      <c r="A40" s="85" t="s">
        <v>203</v>
      </c>
      <c r="B40" s="85">
        <v>6</v>
      </c>
      <c r="C40" s="85" t="s">
        <v>204</v>
      </c>
      <c r="D40" s="85">
        <v>3</v>
      </c>
      <c r="E40" s="85" t="s">
        <v>205</v>
      </c>
      <c r="F40" s="85">
        <v>3</v>
      </c>
      <c r="G40" s="86"/>
      <c r="H40" s="86"/>
      <c r="I40" s="86"/>
      <c r="K40" s="86"/>
    </row>
    <row r="41" spans="1:11" x14ac:dyDescent="0.35">
      <c r="A41" s="85" t="s">
        <v>204</v>
      </c>
      <c r="B41" s="85">
        <v>3</v>
      </c>
      <c r="C41" s="85" t="s">
        <v>205</v>
      </c>
      <c r="D41" s="85">
        <v>3</v>
      </c>
      <c r="G41" s="86"/>
      <c r="H41" s="86"/>
      <c r="I41" s="86"/>
      <c r="K41" s="86"/>
    </row>
    <row r="42" spans="1:11" x14ac:dyDescent="0.35">
      <c r="A42" s="85" t="s">
        <v>205</v>
      </c>
      <c r="B42" s="85">
        <v>3</v>
      </c>
      <c r="E42" s="85" t="s">
        <v>112</v>
      </c>
      <c r="F42" s="85">
        <v>2</v>
      </c>
      <c r="G42" s="86"/>
      <c r="H42" s="86"/>
      <c r="I42" s="86"/>
      <c r="K42" s="86"/>
    </row>
    <row r="43" spans="1:11" x14ac:dyDescent="0.35">
      <c r="C43" s="85" t="s">
        <v>112</v>
      </c>
      <c r="D43" s="85">
        <v>2</v>
      </c>
      <c r="E43" s="85" t="s">
        <v>206</v>
      </c>
      <c r="F43" s="85">
        <v>3</v>
      </c>
      <c r="G43" s="86"/>
      <c r="H43" s="86"/>
      <c r="I43" s="86"/>
      <c r="K43" s="86"/>
    </row>
    <row r="44" spans="1:11" x14ac:dyDescent="0.35">
      <c r="A44" s="85" t="s">
        <v>112</v>
      </c>
      <c r="B44" s="85">
        <v>2</v>
      </c>
      <c r="C44" s="85" t="s">
        <v>206</v>
      </c>
      <c r="D44" s="85">
        <v>3</v>
      </c>
      <c r="E44" s="85" t="s">
        <v>207</v>
      </c>
      <c r="F44" s="85">
        <v>4</v>
      </c>
      <c r="G44" s="86"/>
      <c r="H44" s="86"/>
      <c r="I44" s="86"/>
      <c r="K44" s="86"/>
    </row>
    <row r="45" spans="1:11" x14ac:dyDescent="0.35">
      <c r="A45" s="85" t="s">
        <v>206</v>
      </c>
      <c r="B45" s="85">
        <v>3</v>
      </c>
      <c r="C45" s="85" t="s">
        <v>207</v>
      </c>
      <c r="D45" s="85">
        <v>4</v>
      </c>
      <c r="E45" s="85" t="s">
        <v>252</v>
      </c>
      <c r="F45" s="85">
        <v>5</v>
      </c>
      <c r="G45" s="86"/>
      <c r="H45" s="86"/>
      <c r="I45" s="86"/>
      <c r="K45" s="86"/>
    </row>
    <row r="46" spans="1:11" x14ac:dyDescent="0.35">
      <c r="A46" s="85" t="s">
        <v>207</v>
      </c>
      <c r="B46" s="85">
        <v>4</v>
      </c>
      <c r="C46" s="85" t="s">
        <v>208</v>
      </c>
      <c r="D46" s="85">
        <v>5</v>
      </c>
      <c r="E46" s="85" t="s">
        <v>253</v>
      </c>
      <c r="F46" s="85">
        <v>5</v>
      </c>
      <c r="G46" s="86"/>
      <c r="H46" s="86"/>
      <c r="I46" s="86"/>
      <c r="K46" s="86"/>
    </row>
    <row r="47" spans="1:11" x14ac:dyDescent="0.35">
      <c r="A47" s="85" t="s">
        <v>208</v>
      </c>
      <c r="B47" s="85">
        <v>5</v>
      </c>
      <c r="C47" s="85" t="s">
        <v>209</v>
      </c>
      <c r="D47" s="85">
        <v>5</v>
      </c>
      <c r="E47" s="85" t="s">
        <v>254</v>
      </c>
      <c r="F47" s="85">
        <v>5</v>
      </c>
      <c r="G47" s="86"/>
      <c r="H47" s="86"/>
      <c r="I47" s="86"/>
      <c r="K47" s="86"/>
    </row>
    <row r="48" spans="1:11" x14ac:dyDescent="0.35">
      <c r="A48" s="85" t="s">
        <v>209</v>
      </c>
      <c r="B48" s="85">
        <v>5</v>
      </c>
      <c r="C48" s="85" t="s">
        <v>210</v>
      </c>
      <c r="D48" s="85">
        <v>5</v>
      </c>
      <c r="E48" s="85" t="s">
        <v>255</v>
      </c>
      <c r="F48" s="85">
        <v>5</v>
      </c>
      <c r="G48" s="86"/>
      <c r="H48" s="86"/>
      <c r="I48" s="86"/>
      <c r="K48" s="86"/>
    </row>
    <row r="49" spans="1:11" x14ac:dyDescent="0.35">
      <c r="A49" s="85" t="s">
        <v>210</v>
      </c>
      <c r="B49" s="85">
        <v>5</v>
      </c>
      <c r="C49" s="85" t="s">
        <v>211</v>
      </c>
      <c r="D49" s="85">
        <v>5</v>
      </c>
      <c r="E49" s="85" t="s">
        <v>256</v>
      </c>
      <c r="F49" s="85">
        <v>5</v>
      </c>
      <c r="G49" s="86"/>
      <c r="H49" s="86"/>
      <c r="I49" s="86"/>
      <c r="K49" s="86"/>
    </row>
    <row r="50" spans="1:11" x14ac:dyDescent="0.35">
      <c r="A50" s="85" t="s">
        <v>211</v>
      </c>
      <c r="B50" s="85">
        <v>5</v>
      </c>
      <c r="C50" s="85" t="s">
        <v>212</v>
      </c>
      <c r="D50" s="85">
        <v>5</v>
      </c>
      <c r="E50" s="85" t="s">
        <v>257</v>
      </c>
      <c r="F50" s="85">
        <v>5</v>
      </c>
      <c r="G50" s="86"/>
      <c r="H50" s="86"/>
      <c r="I50" s="86"/>
      <c r="K50" s="86"/>
    </row>
    <row r="51" spans="1:11" x14ac:dyDescent="0.35">
      <c r="A51" s="85" t="s">
        <v>212</v>
      </c>
      <c r="B51" s="85">
        <v>5</v>
      </c>
      <c r="C51" s="85" t="s">
        <v>213</v>
      </c>
      <c r="D51" s="85">
        <v>5</v>
      </c>
      <c r="E51" s="85" t="s">
        <v>258</v>
      </c>
      <c r="F51" s="85">
        <v>5</v>
      </c>
      <c r="G51" s="86"/>
      <c r="H51" s="86"/>
      <c r="I51" s="86"/>
      <c r="K51" s="86"/>
    </row>
    <row r="52" spans="1:11" x14ac:dyDescent="0.35">
      <c r="A52" s="85" t="s">
        <v>213</v>
      </c>
      <c r="B52" s="85">
        <v>5</v>
      </c>
      <c r="C52" s="85" t="s">
        <v>214</v>
      </c>
      <c r="D52" s="85">
        <v>5</v>
      </c>
      <c r="E52" s="85" t="s">
        <v>259</v>
      </c>
      <c r="F52" s="85">
        <v>5</v>
      </c>
      <c r="G52" s="86"/>
      <c r="H52" s="86"/>
      <c r="I52" s="86"/>
      <c r="K52" s="86"/>
    </row>
    <row r="53" spans="1:11" x14ac:dyDescent="0.35">
      <c r="A53" s="85" t="s">
        <v>214</v>
      </c>
      <c r="B53" s="85">
        <v>5</v>
      </c>
      <c r="C53" s="92" t="s">
        <v>241</v>
      </c>
      <c r="D53" s="85">
        <v>5</v>
      </c>
      <c r="E53" s="85" t="s">
        <v>260</v>
      </c>
      <c r="F53" s="85">
        <v>5</v>
      </c>
      <c r="G53" s="86"/>
      <c r="H53" s="86"/>
      <c r="I53" s="86"/>
      <c r="K53" s="86"/>
    </row>
    <row r="54" spans="1:11" x14ac:dyDescent="0.35">
      <c r="A54" s="92" t="s">
        <v>215</v>
      </c>
      <c r="B54" s="85">
        <v>5</v>
      </c>
      <c r="C54" s="85" t="s">
        <v>216</v>
      </c>
      <c r="D54" s="85">
        <v>4</v>
      </c>
      <c r="E54" s="85" t="s">
        <v>261</v>
      </c>
      <c r="F54" s="85">
        <v>5</v>
      </c>
      <c r="G54" s="86"/>
      <c r="H54" s="86"/>
      <c r="I54" s="86"/>
      <c r="K54" s="86"/>
    </row>
    <row r="55" spans="1:11" x14ac:dyDescent="0.35">
      <c r="A55" s="85" t="s">
        <v>216</v>
      </c>
      <c r="B55" s="85">
        <v>4</v>
      </c>
      <c r="C55" s="85" t="s">
        <v>217</v>
      </c>
      <c r="D55" s="85">
        <v>5</v>
      </c>
      <c r="E55" s="85" t="s">
        <v>262</v>
      </c>
      <c r="F55" s="85">
        <v>5</v>
      </c>
      <c r="G55" s="86"/>
      <c r="H55" s="86"/>
      <c r="I55" s="86"/>
      <c r="K55" s="86"/>
    </row>
    <row r="56" spans="1:11" x14ac:dyDescent="0.35">
      <c r="A56" s="85" t="s">
        <v>217</v>
      </c>
      <c r="B56" s="85">
        <v>5</v>
      </c>
      <c r="C56" s="85" t="s">
        <v>218</v>
      </c>
      <c r="D56" s="85">
        <v>5</v>
      </c>
      <c r="E56" s="92" t="s">
        <v>215</v>
      </c>
      <c r="F56" s="85">
        <v>5</v>
      </c>
      <c r="G56" s="86"/>
      <c r="H56" s="86"/>
      <c r="I56" s="86"/>
      <c r="K56" s="86"/>
    </row>
    <row r="57" spans="1:11" x14ac:dyDescent="0.35">
      <c r="A57" s="85" t="s">
        <v>218</v>
      </c>
      <c r="B57" s="85">
        <v>5</v>
      </c>
      <c r="C57" s="85" t="s">
        <v>219</v>
      </c>
      <c r="D57" s="85">
        <v>4</v>
      </c>
      <c r="E57" s="91" t="s">
        <v>263</v>
      </c>
      <c r="F57" s="85">
        <v>4</v>
      </c>
      <c r="G57" s="86"/>
      <c r="H57" s="86"/>
      <c r="I57" s="86"/>
      <c r="K57" s="86"/>
    </row>
    <row r="58" spans="1:11" x14ac:dyDescent="0.35">
      <c r="A58" s="85" t="s">
        <v>219</v>
      </c>
      <c r="B58" s="85">
        <v>4</v>
      </c>
      <c r="C58" s="85" t="s">
        <v>220</v>
      </c>
      <c r="D58" s="85">
        <v>6</v>
      </c>
      <c r="E58" s="85" t="s">
        <v>264</v>
      </c>
      <c r="F58" s="85">
        <v>5</v>
      </c>
      <c r="G58" s="86"/>
      <c r="H58" s="86"/>
      <c r="I58" s="86"/>
      <c r="K58" s="86"/>
    </row>
    <row r="59" spans="1:11" x14ac:dyDescent="0.35">
      <c r="A59" s="85" t="s">
        <v>220</v>
      </c>
      <c r="B59" s="85">
        <v>5</v>
      </c>
      <c r="C59" s="85" t="s">
        <v>242</v>
      </c>
      <c r="D59" s="85">
        <v>5</v>
      </c>
      <c r="E59" s="85" t="s">
        <v>216</v>
      </c>
      <c r="F59" s="85">
        <v>4</v>
      </c>
      <c r="G59" s="86"/>
      <c r="H59" s="86"/>
      <c r="I59" s="86"/>
      <c r="K59" s="86"/>
    </row>
    <row r="60" spans="1:11" x14ac:dyDescent="0.35">
      <c r="A60" s="85" t="s">
        <v>221</v>
      </c>
      <c r="B60" s="85">
        <v>5</v>
      </c>
      <c r="C60" s="85" t="s">
        <v>222</v>
      </c>
      <c r="D60" s="85">
        <v>5</v>
      </c>
      <c r="E60" s="85" t="s">
        <v>218</v>
      </c>
      <c r="F60" s="85">
        <v>5</v>
      </c>
      <c r="G60" s="86"/>
      <c r="H60" s="86"/>
      <c r="I60" s="86"/>
      <c r="K60" s="86"/>
    </row>
    <row r="61" spans="1:11" x14ac:dyDescent="0.35">
      <c r="A61" s="85" t="s">
        <v>222</v>
      </c>
      <c r="B61" s="85">
        <v>5</v>
      </c>
      <c r="C61" s="85" t="s">
        <v>223</v>
      </c>
      <c r="D61" s="85">
        <v>3</v>
      </c>
      <c r="E61" s="85" t="s">
        <v>219</v>
      </c>
      <c r="F61" s="85">
        <v>4</v>
      </c>
      <c r="G61" s="86"/>
      <c r="H61" s="86"/>
      <c r="I61" s="86"/>
      <c r="K61" s="86"/>
    </row>
    <row r="62" spans="1:11" x14ac:dyDescent="0.35">
      <c r="A62" s="85" t="s">
        <v>223</v>
      </c>
      <c r="B62" s="85">
        <v>3</v>
      </c>
      <c r="C62" s="85" t="s">
        <v>224</v>
      </c>
      <c r="D62" s="85">
        <v>4</v>
      </c>
      <c r="E62" s="85" t="s">
        <v>265</v>
      </c>
      <c r="F62" s="85">
        <v>5</v>
      </c>
      <c r="G62" s="86"/>
      <c r="H62" s="86"/>
      <c r="I62" s="86"/>
      <c r="K62" s="86"/>
    </row>
    <row r="63" spans="1:11" x14ac:dyDescent="0.35">
      <c r="A63" s="85" t="s">
        <v>224</v>
      </c>
      <c r="B63" s="85">
        <v>4</v>
      </c>
      <c r="C63" s="85" t="s">
        <v>225</v>
      </c>
      <c r="D63" s="85">
        <v>5</v>
      </c>
      <c r="E63" s="85" t="s">
        <v>266</v>
      </c>
      <c r="F63" s="85">
        <v>5</v>
      </c>
      <c r="G63" s="86"/>
      <c r="H63" s="86"/>
      <c r="I63" s="86"/>
      <c r="K63" s="86"/>
    </row>
    <row r="64" spans="1:11" x14ac:dyDescent="0.35">
      <c r="A64" s="85" t="s">
        <v>225</v>
      </c>
      <c r="B64" s="85">
        <v>5</v>
      </c>
      <c r="C64" s="85" t="s">
        <v>243</v>
      </c>
      <c r="D64" s="85">
        <v>5</v>
      </c>
      <c r="E64" s="85" t="s">
        <v>267</v>
      </c>
      <c r="F64" s="85">
        <v>5</v>
      </c>
      <c r="G64" s="86"/>
      <c r="H64" s="86"/>
      <c r="I64" s="86"/>
      <c r="K64" s="86"/>
    </row>
    <row r="65" spans="1:11" x14ac:dyDescent="0.35">
      <c r="A65" s="85" t="s">
        <v>226</v>
      </c>
      <c r="B65" s="85">
        <v>5</v>
      </c>
      <c r="C65" s="85" t="s">
        <v>227</v>
      </c>
      <c r="D65" s="85">
        <v>5</v>
      </c>
      <c r="E65" s="85" t="s">
        <v>223</v>
      </c>
      <c r="F65" s="85">
        <v>3</v>
      </c>
      <c r="G65" s="86"/>
      <c r="H65" s="86"/>
      <c r="I65" s="86"/>
      <c r="K65" s="86"/>
    </row>
    <row r="66" spans="1:11" x14ac:dyDescent="0.35">
      <c r="A66" s="85" t="s">
        <v>227</v>
      </c>
      <c r="B66" s="85">
        <v>5</v>
      </c>
      <c r="C66" s="85" t="s">
        <v>228</v>
      </c>
      <c r="D66" s="85">
        <v>5</v>
      </c>
      <c r="E66" s="85" t="s">
        <v>268</v>
      </c>
      <c r="F66" s="85">
        <v>4</v>
      </c>
      <c r="G66" s="86"/>
      <c r="H66" s="86"/>
      <c r="I66" s="86"/>
      <c r="K66" s="86"/>
    </row>
    <row r="67" spans="1:11" x14ac:dyDescent="0.35">
      <c r="A67" s="85" t="s">
        <v>228</v>
      </c>
      <c r="B67" s="85">
        <v>5</v>
      </c>
      <c r="C67" s="85" t="s">
        <v>229</v>
      </c>
      <c r="D67" s="85">
        <v>5</v>
      </c>
      <c r="E67" s="85" t="s">
        <v>225</v>
      </c>
      <c r="F67" s="85">
        <v>5</v>
      </c>
      <c r="G67" s="86"/>
      <c r="H67" s="86"/>
      <c r="I67" s="86"/>
      <c r="K67" s="86"/>
    </row>
    <row r="68" spans="1:11" x14ac:dyDescent="0.35">
      <c r="A68" s="85" t="s">
        <v>229</v>
      </c>
      <c r="B68" s="85">
        <v>5</v>
      </c>
      <c r="C68" s="85" t="s">
        <v>230</v>
      </c>
      <c r="D68" s="85">
        <v>5</v>
      </c>
      <c r="E68" s="85" t="s">
        <v>269</v>
      </c>
      <c r="F68" s="85">
        <v>5</v>
      </c>
      <c r="G68" s="86"/>
      <c r="H68" s="86"/>
      <c r="I68" s="86"/>
      <c r="K68" s="86"/>
    </row>
    <row r="69" spans="1:11" x14ac:dyDescent="0.35">
      <c r="A69" s="85" t="s">
        <v>230</v>
      </c>
      <c r="B69" s="85">
        <v>5</v>
      </c>
      <c r="C69" s="85" t="s">
        <v>231</v>
      </c>
      <c r="D69" s="85">
        <v>5</v>
      </c>
      <c r="E69" s="88" t="s">
        <v>270</v>
      </c>
      <c r="F69" s="85">
        <v>5</v>
      </c>
      <c r="G69" s="86"/>
      <c r="H69" s="86"/>
      <c r="I69" s="86"/>
      <c r="K69" s="86"/>
    </row>
    <row r="70" spans="1:11" x14ac:dyDescent="0.35">
      <c r="A70" s="85" t="s">
        <v>231</v>
      </c>
      <c r="B70" s="85">
        <v>5</v>
      </c>
      <c r="C70" s="85" t="s">
        <v>232</v>
      </c>
      <c r="D70" s="85">
        <v>4</v>
      </c>
      <c r="E70" s="85" t="s">
        <v>271</v>
      </c>
      <c r="F70" s="85">
        <v>5</v>
      </c>
      <c r="G70" s="86"/>
      <c r="H70" s="86"/>
      <c r="I70" s="86"/>
      <c r="K70" s="86"/>
    </row>
    <row r="71" spans="1:11" x14ac:dyDescent="0.35">
      <c r="A71" s="85" t="s">
        <v>232</v>
      </c>
      <c r="B71" s="85">
        <v>4</v>
      </c>
      <c r="C71" s="85" t="s">
        <v>233</v>
      </c>
      <c r="D71" s="85">
        <v>5</v>
      </c>
      <c r="E71" s="85" t="s">
        <v>272</v>
      </c>
      <c r="F71" s="85">
        <v>4</v>
      </c>
      <c r="G71" s="86"/>
      <c r="H71" s="86"/>
      <c r="I71" s="86"/>
      <c r="K71" s="86"/>
    </row>
    <row r="72" spans="1:11" x14ac:dyDescent="0.35">
      <c r="A72" s="85" t="s">
        <v>233</v>
      </c>
      <c r="B72" s="85">
        <v>5</v>
      </c>
      <c r="C72" s="85" t="s">
        <v>244</v>
      </c>
      <c r="D72" s="85">
        <v>5</v>
      </c>
      <c r="E72" s="85" t="s">
        <v>273</v>
      </c>
      <c r="F72" s="85">
        <v>5</v>
      </c>
      <c r="G72" s="86"/>
      <c r="H72" s="86"/>
      <c r="I72" s="86"/>
      <c r="K72" s="86"/>
    </row>
    <row r="73" spans="1:11" x14ac:dyDescent="0.35">
      <c r="C73" s="85" t="s">
        <v>245</v>
      </c>
      <c r="D73" s="85">
        <v>5</v>
      </c>
      <c r="E73" s="85" t="s">
        <v>274</v>
      </c>
      <c r="F73" s="85">
        <v>5</v>
      </c>
      <c r="G73" s="86"/>
      <c r="H73" s="86"/>
      <c r="I73" s="86"/>
      <c r="K73" s="86"/>
    </row>
    <row r="74" spans="1:11" x14ac:dyDescent="0.35">
      <c r="E74" s="96" t="s">
        <v>275</v>
      </c>
      <c r="F74" s="85">
        <v>5</v>
      </c>
      <c r="G74" s="95"/>
      <c r="H74" s="86"/>
      <c r="I74" s="86"/>
      <c r="K74" s="86"/>
    </row>
    <row r="75" spans="1:11" x14ac:dyDescent="0.35">
      <c r="E75" s="85" t="s">
        <v>276</v>
      </c>
      <c r="F75" s="85">
        <v>5</v>
      </c>
      <c r="G75" s="93"/>
      <c r="H75" s="86"/>
      <c r="I75" s="86"/>
      <c r="K75" s="86"/>
    </row>
    <row r="76" spans="1:11" x14ac:dyDescent="0.35">
      <c r="E76" s="88"/>
      <c r="G76" s="86"/>
      <c r="H76" s="86"/>
      <c r="I76" s="86"/>
      <c r="K76" s="86"/>
    </row>
  </sheetData>
  <conditionalFormatting sqref="C7">
    <cfRule type="duplicateValues" dxfId="14" priority="1"/>
  </conditionalFormatting>
  <conditionalFormatting sqref="E6 E9">
    <cfRule type="duplicateValues" dxfId="13" priority="6"/>
  </conditionalFormatting>
  <conditionalFormatting sqref="E22">
    <cfRule type="beginsWith" dxfId="12" priority="2" operator="beginsWith" text="&quot;=&quot;">
      <formula>LEFT(E22,LEN("""="""))="""="""</formula>
    </cfRule>
  </conditionalFormatting>
  <conditionalFormatting sqref="E66 E32:E41 E28:E29 E13 E5">
    <cfRule type="duplicateValues" dxfId="11" priority="8"/>
  </conditionalFormatting>
  <conditionalFormatting sqref="E72 E67 E60 E62 E58 E44 E14">
    <cfRule type="duplicateValues" dxfId="10" priority="7"/>
  </conditionalFormatting>
  <conditionalFormatting sqref="E73:E76 E68:E71 E63:E65 E61 E59 E45:E57 E23:E27 E15:E21 E10:E12 E7:E8">
    <cfRule type="duplicateValues" dxfId="9" priority="9"/>
  </conditionalFormatting>
  <conditionalFormatting sqref="E77:E78">
    <cfRule type="duplicateValues" dxfId="8" priority="16"/>
  </conditionalFormatting>
  <conditionalFormatting sqref="E80:E81">
    <cfRule type="duplicateValues" dxfId="7" priority="15"/>
  </conditionalFormatting>
  <conditionalFormatting sqref="E83:E86">
    <cfRule type="duplicateValues" dxfId="6" priority="17"/>
  </conditionalFormatting>
  <conditionalFormatting sqref="G1 G74:G76">
    <cfRule type="duplicateValues" dxfId="5" priority="5"/>
  </conditionalFormatting>
  <conditionalFormatting sqref="G77:G1048576">
    <cfRule type="duplicateValues" dxfId="4" priority="13"/>
  </conditionalFormatting>
  <conditionalFormatting sqref="H1 H74:H76">
    <cfRule type="duplicateValues" dxfId="3" priority="4"/>
  </conditionalFormatting>
  <conditionalFormatting sqref="H77:H1048576">
    <cfRule type="duplicateValues" dxfId="2" priority="12"/>
  </conditionalFormatting>
  <conditionalFormatting sqref="I1 I3:I76">
    <cfRule type="duplicateValues" dxfId="1" priority="3"/>
  </conditionalFormatting>
  <conditionalFormatting sqref="I79:I1048576 I77">
    <cfRule type="duplicateValues" dxfId="0" priority="1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New GL Gauge</vt:lpstr>
      <vt:lpstr>GL Data</vt:lpstr>
      <vt:lpstr>GL Data 2022</vt:lpstr>
      <vt:lpstr>Dept List</vt:lpstr>
      <vt:lpstr>'New GL Gauge'!Print_Area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Davidson, Andrew</dc:creator>
  <cp:lastModifiedBy>McGuinness, Laura</cp:lastModifiedBy>
  <cp:lastPrinted>2025-11-14T12:28:02Z</cp:lastPrinted>
  <dcterms:created xsi:type="dcterms:W3CDTF">2022-07-19T09:23:31Z</dcterms:created>
  <dcterms:modified xsi:type="dcterms:W3CDTF">2025-11-18T11:14:31Z</dcterms:modified>
</cp:coreProperties>
</file>